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35" windowWidth="25815" windowHeight="10905" tabRatio="612"/>
  </bookViews>
  <sheets>
    <sheet name="202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Print_Titles" localSheetId="0">'2025'!$19:$21</definedName>
    <definedName name="_xlnm.Print_Area" localSheetId="0">'2025'!$A$17:$BZ$1155</definedName>
  </definedNames>
  <calcPr calcId="145621"/>
</workbook>
</file>

<file path=xl/calcChain.xml><?xml version="1.0" encoding="utf-8"?>
<calcChain xmlns="http://schemas.openxmlformats.org/spreadsheetml/2006/main">
  <c r="L1082" i="1" l="1"/>
  <c r="L1083" i="1"/>
  <c r="L1084" i="1"/>
  <c r="L1085" i="1"/>
  <c r="L1086" i="1"/>
  <c r="L1073" i="1"/>
  <c r="L1074" i="1"/>
  <c r="L1075" i="1"/>
  <c r="K824" i="1" l="1"/>
  <c r="AZ848" i="1" l="1"/>
  <c r="M713" i="1" l="1"/>
  <c r="AH822" i="1" l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F822" i="1" s="1"/>
  <c r="AG733" i="1" l="1"/>
  <c r="AG713" i="1"/>
  <c r="AG709" i="1"/>
  <c r="AG708" i="1"/>
  <c r="AG705" i="1"/>
  <c r="AG704" i="1"/>
  <c r="AI733" i="1"/>
  <c r="AJ1095" i="1"/>
  <c r="AG213" i="1"/>
  <c r="AG212" i="1"/>
  <c r="AG763" i="1"/>
  <c r="AG762" i="1"/>
  <c r="M707" i="1"/>
  <c r="M709" i="1"/>
  <c r="M708" i="1"/>
  <c r="M712" i="1"/>
  <c r="AG706" i="1"/>
  <c r="M704" i="1"/>
  <c r="M705" i="1"/>
  <c r="AG1056" i="1"/>
  <c r="AG1055" i="1"/>
  <c r="AT733" i="1"/>
  <c r="D733" i="1"/>
  <c r="E733" i="1"/>
  <c r="AG211" i="1" l="1"/>
  <c r="AN848" i="1"/>
  <c r="AL848" i="1"/>
  <c r="T848" i="1"/>
  <c r="R848" i="1"/>
  <c r="AZ825" i="1"/>
  <c r="AM825" i="1"/>
  <c r="BA834" i="1"/>
  <c r="BA835" i="1"/>
  <c r="BA836" i="1"/>
  <c r="AR833" i="1"/>
  <c r="AR834" i="1"/>
  <c r="AR835" i="1"/>
  <c r="AR836" i="1"/>
  <c r="AR837" i="1"/>
  <c r="AE834" i="1"/>
  <c r="AE835" i="1"/>
  <c r="AE836" i="1"/>
  <c r="AG781" i="1" l="1"/>
  <c r="AS819" i="1"/>
  <c r="AS820" i="1"/>
  <c r="AS821" i="1"/>
  <c r="E781" i="1"/>
  <c r="M822" i="1"/>
  <c r="M781" i="1" s="1"/>
  <c r="D822" i="1"/>
  <c r="AT822" i="1" s="1"/>
  <c r="AU822" i="1" l="1"/>
  <c r="AR822" i="1"/>
  <c r="AS822" i="1" s="1"/>
  <c r="AT781" i="1"/>
  <c r="N781" i="1"/>
  <c r="K822" i="1"/>
  <c r="L822" i="1" s="1"/>
  <c r="N822" i="1"/>
  <c r="AH781" i="1"/>
  <c r="AG1109" i="1"/>
  <c r="AU781" i="1" l="1"/>
  <c r="AK1095" i="1"/>
  <c r="AX1095" i="1" s="1"/>
  <c r="AX1087" i="1"/>
  <c r="AX1084" i="1"/>
  <c r="AX1083" i="1"/>
  <c r="AX1082" i="1"/>
  <c r="AY1076" i="1"/>
  <c r="AY1077" i="1"/>
  <c r="AY1079" i="1"/>
  <c r="AY1080" i="1"/>
  <c r="AX1078" i="1"/>
  <c r="AX1075" i="1"/>
  <c r="AX1074" i="1"/>
  <c r="AX1073" i="1"/>
  <c r="AX1068" i="1"/>
  <c r="AX1066" i="1" s="1"/>
  <c r="AK547" i="1"/>
  <c r="Q555" i="1"/>
  <c r="AX1081" i="1" l="1"/>
  <c r="AX443" i="1"/>
  <c r="AK441" i="1"/>
  <c r="AX441" i="1" s="1"/>
  <c r="AX402" i="1"/>
  <c r="AX399" i="1" s="1"/>
  <c r="AK402" i="1"/>
  <c r="AK399" i="1" s="1"/>
  <c r="AX253" i="1"/>
  <c r="AX252" i="1"/>
  <c r="AK253" i="1"/>
  <c r="AK252" i="1"/>
  <c r="AX243" i="1"/>
  <c r="AX242" i="1"/>
  <c r="AK243" i="1"/>
  <c r="AK242" i="1"/>
  <c r="AV853" i="1" l="1"/>
  <c r="AT1095" i="1"/>
  <c r="AO1116" i="1" l="1"/>
  <c r="AQ1116" i="1" s="1"/>
  <c r="AQ1033" i="1"/>
  <c r="AQ1034" i="1"/>
  <c r="AQ1035" i="1"/>
  <c r="AQ1036" i="1"/>
  <c r="AO1040" i="1"/>
  <c r="AO742" i="1"/>
  <c r="AO743" i="1"/>
  <c r="U762" i="1" l="1"/>
  <c r="U763" i="1"/>
  <c r="U311" i="1" l="1"/>
  <c r="AO763" i="1"/>
  <c r="AO762" i="1"/>
  <c r="BB28" i="1"/>
  <c r="BB27" i="1"/>
  <c r="AO29" i="1"/>
  <c r="AO28" i="1"/>
  <c r="AO27" i="1"/>
  <c r="U29" i="1"/>
  <c r="I29" i="1"/>
  <c r="BU1126" i="1"/>
  <c r="BN1126" i="1"/>
  <c r="BJ1126" i="1"/>
  <c r="BH1126" i="1"/>
  <c r="BF1126" i="1"/>
  <c r="BE1126" i="1" s="1"/>
  <c r="BD1126" i="1"/>
  <c r="BC1126" i="1"/>
  <c r="AE1126" i="1"/>
  <c r="AB1126" i="1"/>
  <c r="AA1126" i="1"/>
  <c r="Z1126" i="1" s="1"/>
  <c r="V1126" i="1"/>
  <c r="K1126" i="1"/>
  <c r="J1126" i="1" s="1"/>
  <c r="D1126" i="1"/>
  <c r="AD1126" i="1" s="1"/>
  <c r="BU1125" i="1"/>
  <c r="BN1125" i="1"/>
  <c r="BJ1125" i="1"/>
  <c r="BH1125" i="1"/>
  <c r="BF1125" i="1"/>
  <c r="BE1125" i="1" s="1"/>
  <c r="BD1125" i="1"/>
  <c r="BC1125" i="1"/>
  <c r="AE1125" i="1"/>
  <c r="AB1125" i="1"/>
  <c r="AA1125" i="1"/>
  <c r="V1125" i="1"/>
  <c r="K1125" i="1"/>
  <c r="J1125" i="1" s="1"/>
  <c r="D1125" i="1"/>
  <c r="AD1125" i="1" s="1"/>
  <c r="Y743" i="1"/>
  <c r="V743" i="1" s="1"/>
  <c r="AA743" i="1"/>
  <c r="Z743" i="1" s="1"/>
  <c r="AD743" i="1"/>
  <c r="Y744" i="1"/>
  <c r="V744" i="1" s="1"/>
  <c r="AA744" i="1"/>
  <c r="Z744" i="1" s="1"/>
  <c r="AD744" i="1"/>
  <c r="Y745" i="1"/>
  <c r="V745" i="1" s="1"/>
  <c r="AA745" i="1"/>
  <c r="Z745" i="1" s="1"/>
  <c r="AD745" i="1"/>
  <c r="Y746" i="1"/>
  <c r="V746" i="1" s="1"/>
  <c r="AA746" i="1"/>
  <c r="Z746" i="1" s="1"/>
  <c r="AD746" i="1"/>
  <c r="Y747" i="1"/>
  <c r="V747" i="1" s="1"/>
  <c r="AD747" i="1"/>
  <c r="Y748" i="1"/>
  <c r="V748" i="1" s="1"/>
  <c r="AD748" i="1"/>
  <c r="Y749" i="1"/>
  <c r="V749" i="1" s="1"/>
  <c r="AD749" i="1"/>
  <c r="Y750" i="1"/>
  <c r="V750" i="1" s="1"/>
  <c r="AA750" i="1"/>
  <c r="Z750" i="1" s="1"/>
  <c r="AD750" i="1"/>
  <c r="Y751" i="1"/>
  <c r="V751" i="1" s="1"/>
  <c r="AA751" i="1"/>
  <c r="Z751" i="1" s="1"/>
  <c r="AD751" i="1"/>
  <c r="Y752" i="1"/>
  <c r="V752" i="1" s="1"/>
  <c r="AA752" i="1"/>
  <c r="Z752" i="1" s="1"/>
  <c r="AD752" i="1"/>
  <c r="Y753" i="1"/>
  <c r="V753" i="1" s="1"/>
  <c r="AA753" i="1"/>
  <c r="Z753" i="1" s="1"/>
  <c r="AD753" i="1"/>
  <c r="Y754" i="1"/>
  <c r="V754" i="1" s="1"/>
  <c r="AA754" i="1"/>
  <c r="Z754" i="1" s="1"/>
  <c r="AD754" i="1"/>
  <c r="Y755" i="1"/>
  <c r="V755" i="1" s="1"/>
  <c r="AA755" i="1"/>
  <c r="Z755" i="1" s="1"/>
  <c r="AD755" i="1"/>
  <c r="Y756" i="1"/>
  <c r="V756" i="1" s="1"/>
  <c r="AA756" i="1"/>
  <c r="Z756" i="1" s="1"/>
  <c r="AD756" i="1"/>
  <c r="Y757" i="1"/>
  <c r="V757" i="1" s="1"/>
  <c r="AD757" i="1"/>
  <c r="Y758" i="1"/>
  <c r="V758" i="1" s="1"/>
  <c r="AD758" i="1"/>
  <c r="Y759" i="1"/>
  <c r="V759" i="1" s="1"/>
  <c r="AD759" i="1"/>
  <c r="Y760" i="1"/>
  <c r="V760" i="1" s="1"/>
  <c r="AA760" i="1"/>
  <c r="Z760" i="1" s="1"/>
  <c r="AD760" i="1"/>
  <c r="AD1033" i="1"/>
  <c r="AD1034" i="1"/>
  <c r="AD1035" i="1"/>
  <c r="AD1036" i="1"/>
  <c r="E1110" i="1"/>
  <c r="M1110" i="1" s="1"/>
  <c r="M1109" i="1" s="1"/>
  <c r="Z1125" i="1" l="1"/>
  <c r="L1126" i="1"/>
  <c r="L1125" i="1"/>
  <c r="BB1126" i="1"/>
  <c r="BB1125" i="1"/>
  <c r="AR1126" i="1" l="1"/>
  <c r="AS1126" i="1" s="1"/>
  <c r="CE1126" i="1"/>
  <c r="AR1125" i="1"/>
  <c r="AS1125" i="1" s="1"/>
  <c r="CE1125" i="1"/>
  <c r="M763" i="1" l="1"/>
  <c r="M762" i="1"/>
  <c r="T836" i="1"/>
  <c r="K834" i="1"/>
  <c r="K835" i="1"/>
  <c r="G835" i="1" s="1"/>
  <c r="K836" i="1"/>
  <c r="D836" i="1"/>
  <c r="AS836" i="1" s="1"/>
  <c r="E835" i="1"/>
  <c r="F835" i="1"/>
  <c r="D835" i="1"/>
  <c r="AS835" i="1" s="1"/>
  <c r="T835" i="1"/>
  <c r="H834" i="1"/>
  <c r="T834" i="1" s="1"/>
  <c r="H833" i="1"/>
  <c r="S825" i="1"/>
  <c r="H830" i="1"/>
  <c r="H829" i="1"/>
  <c r="H825" i="1" s="1"/>
  <c r="L836" i="1" l="1"/>
  <c r="D834" i="1"/>
  <c r="L835" i="1"/>
  <c r="K833" i="1"/>
  <c r="T833" i="1"/>
  <c r="D833" i="1"/>
  <c r="L834" i="1" l="1"/>
  <c r="AS834" i="1"/>
  <c r="R555" i="1"/>
  <c r="R556" i="1"/>
  <c r="R557" i="1"/>
  <c r="R405" i="1"/>
  <c r="R406" i="1"/>
  <c r="R409" i="1"/>
  <c r="R411" i="1"/>
  <c r="R412" i="1"/>
  <c r="R415" i="1"/>
  <c r="R418" i="1"/>
  <c r="R419" i="1"/>
  <c r="R420" i="1"/>
  <c r="R421" i="1"/>
  <c r="R422" i="1"/>
  <c r="R423" i="1"/>
  <c r="R426" i="1"/>
  <c r="R427" i="1"/>
  <c r="R428" i="1"/>
  <c r="R432" i="1"/>
  <c r="R433" i="1"/>
  <c r="R434" i="1"/>
  <c r="R435" i="1"/>
  <c r="R436" i="1"/>
  <c r="R437" i="1"/>
  <c r="R440" i="1"/>
  <c r="R441" i="1"/>
  <c r="R443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70" i="1"/>
  <c r="R473" i="1"/>
  <c r="R504" i="1" l="1"/>
  <c r="R505" i="1"/>
  <c r="R492" i="1"/>
  <c r="R493" i="1"/>
  <c r="R494" i="1"/>
  <c r="Q442" i="1"/>
  <c r="AK442" i="1" s="1"/>
  <c r="D442" i="1"/>
  <c r="Q399" i="1"/>
  <c r="Q401" i="1"/>
  <c r="Q257" i="1"/>
  <c r="Q256" i="1"/>
  <c r="Q243" i="1"/>
  <c r="Q242" i="1"/>
  <c r="AE442" i="1" l="1"/>
  <c r="AF442" i="1" s="1"/>
  <c r="AX442" i="1"/>
  <c r="AK439" i="1"/>
  <c r="AL442" i="1"/>
  <c r="K442" i="1"/>
  <c r="R442" i="1"/>
  <c r="L442" i="1"/>
  <c r="BB776" i="1"/>
  <c r="BB774" i="1"/>
  <c r="AX777" i="1"/>
  <c r="AX776" i="1"/>
  <c r="AV777" i="1"/>
  <c r="AV776" i="1"/>
  <c r="AV775" i="1"/>
  <c r="AT777" i="1"/>
  <c r="AR442" i="1" l="1"/>
  <c r="AS442" i="1" s="1"/>
  <c r="AY442" i="1"/>
  <c r="AX439" i="1"/>
  <c r="AT1113" i="1"/>
  <c r="AT855" i="1"/>
  <c r="AV733" i="1" l="1"/>
  <c r="AE854" i="1" l="1"/>
  <c r="AE855" i="1"/>
  <c r="AG865" i="1" l="1"/>
  <c r="AG864" i="1"/>
  <c r="M1095" i="1" l="1"/>
  <c r="M735" i="1" l="1"/>
  <c r="M1113" i="1"/>
  <c r="M823" i="1"/>
  <c r="M779" i="1" s="1"/>
  <c r="M706" i="1" l="1"/>
  <c r="M855" i="1"/>
  <c r="AE1113" i="1" l="1"/>
  <c r="AG1052" i="1"/>
  <c r="AG1049" i="1" s="1"/>
  <c r="AG823" i="1"/>
  <c r="AG779" i="1" s="1"/>
  <c r="AH710" i="1"/>
  <c r="AH706" i="1"/>
  <c r="AE710" i="1" l="1"/>
  <c r="AE706" i="1"/>
  <c r="AG703" i="1" l="1"/>
  <c r="M208" i="1"/>
  <c r="AE833" i="1" l="1"/>
  <c r="AZ285" i="1"/>
  <c r="AX201" i="1" l="1"/>
  <c r="AX199" i="1"/>
  <c r="AX198" i="1" s="1"/>
  <c r="AX178" i="1"/>
  <c r="AX171" i="1"/>
  <c r="AX170" i="1"/>
  <c r="AX115" i="1" s="1"/>
  <c r="AX114" i="1" s="1"/>
  <c r="AX123" i="1"/>
  <c r="AX116" i="1"/>
  <c r="AX65" i="1"/>
  <c r="AE301" i="1"/>
  <c r="AK272" i="1"/>
  <c r="AG272" i="1"/>
  <c r="AL1095" i="1"/>
  <c r="AL800" i="1"/>
  <c r="AR787" i="1"/>
  <c r="AL792" i="1"/>
  <c r="AL795" i="1"/>
  <c r="AL796" i="1"/>
  <c r="AL797" i="1"/>
  <c r="AL798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E787" i="1"/>
  <c r="AK785" i="1"/>
  <c r="AX789" i="1"/>
  <c r="AK789" i="1"/>
  <c r="AX824" i="1"/>
  <c r="AE274" i="1" l="1"/>
  <c r="AE273" i="1"/>
  <c r="AE715" i="1"/>
  <c r="AE717" i="1"/>
  <c r="AE719" i="1"/>
  <c r="AE720" i="1"/>
  <c r="AE721" i="1"/>
  <c r="AE722" i="1"/>
  <c r="AE718" i="1"/>
  <c r="AE716" i="1"/>
  <c r="AE272" i="1" l="1"/>
  <c r="AG1054" i="1" l="1"/>
  <c r="AE1056" i="1"/>
  <c r="AE1055" i="1"/>
  <c r="AH1055" i="1"/>
  <c r="AH1056" i="1"/>
  <c r="AH1058" i="1"/>
  <c r="AH1059" i="1"/>
  <c r="AH1060" i="1"/>
  <c r="AH1061" i="1"/>
  <c r="AH1062" i="1"/>
  <c r="AK1053" i="1"/>
  <c r="AK1050" i="1" s="1"/>
  <c r="AK1052" i="1"/>
  <c r="AE1052" i="1" s="1"/>
  <c r="AG1053" i="1"/>
  <c r="AR1083" i="1"/>
  <c r="AR1082" i="1"/>
  <c r="AR1081" i="1"/>
  <c r="AR1074" i="1"/>
  <c r="AR1073" i="1"/>
  <c r="AX1072" i="1"/>
  <c r="AR1072" i="1" s="1"/>
  <c r="Q566" i="1"/>
  <c r="R566" i="1" s="1"/>
  <c r="AE552" i="1"/>
  <c r="AG1050" i="1" l="1"/>
  <c r="AE1053" i="1"/>
  <c r="AG1051" i="1"/>
  <c r="AK1051" i="1"/>
  <c r="AK566" i="1"/>
  <c r="AE1054" i="1"/>
  <c r="AK1049" i="1"/>
  <c r="AK546" i="1"/>
  <c r="AK1048" i="1" l="1"/>
  <c r="AE1049" i="1"/>
  <c r="AE1051" i="1"/>
  <c r="AE1050" i="1"/>
  <c r="AG1092" i="1"/>
  <c r="AG1048" i="1"/>
  <c r="AE1048" i="1" s="1"/>
  <c r="AX532" i="1" l="1"/>
  <c r="AK532" i="1"/>
  <c r="AE532" i="1" s="1"/>
  <c r="Q532" i="1"/>
  <c r="K532" i="1" s="1"/>
  <c r="AX535" i="1"/>
  <c r="AX534" i="1"/>
  <c r="AX493" i="1"/>
  <c r="AX492" i="1"/>
  <c r="AX489" i="1"/>
  <c r="AX488" i="1"/>
  <c r="AX504" i="1"/>
  <c r="AR504" i="1" s="1"/>
  <c r="AX505" i="1"/>
  <c r="AY505" i="1" s="1"/>
  <c r="AX508" i="1"/>
  <c r="AX506" i="1" s="1"/>
  <c r="AX498" i="1"/>
  <c r="AX496" i="1" s="1"/>
  <c r="AX495" i="1" s="1"/>
  <c r="AX406" i="1"/>
  <c r="AR401" i="1"/>
  <c r="AL401" i="1"/>
  <c r="AE401" i="1"/>
  <c r="AE402" i="1"/>
  <c r="AY504" i="1" l="1"/>
  <c r="AR508" i="1"/>
  <c r="AK531" i="1"/>
  <c r="AE531" i="1" s="1"/>
  <c r="AX503" i="1"/>
  <c r="AX491" i="1"/>
  <c r="AX490" i="1" s="1"/>
  <c r="AK398" i="1"/>
  <c r="AY522" i="1"/>
  <c r="AY523" i="1"/>
  <c r="AX521" i="1"/>
  <c r="AR523" i="1"/>
  <c r="AR522" i="1"/>
  <c r="AL522" i="1"/>
  <c r="AL523" i="1"/>
  <c r="AK521" i="1"/>
  <c r="AE521" i="1" s="1"/>
  <c r="AE523" i="1"/>
  <c r="AE522" i="1"/>
  <c r="AX257" i="1"/>
  <c r="AX256" i="1"/>
  <c r="AZ284" i="1" l="1"/>
  <c r="AZ305" i="1" s="1"/>
  <c r="AZ303" i="1" s="1"/>
  <c r="AR285" i="1"/>
  <c r="AM284" i="1"/>
  <c r="AE284" i="1" s="1"/>
  <c r="AE285" i="1"/>
  <c r="BB872" i="1"/>
  <c r="AO872" i="1"/>
  <c r="U872" i="1"/>
  <c r="AZ872" i="1"/>
  <c r="AM872" i="1"/>
  <c r="S872" i="1"/>
  <c r="Q872" i="1"/>
  <c r="AK872" i="1"/>
  <c r="AX872" i="1"/>
  <c r="AV872" i="1"/>
  <c r="AI872" i="1"/>
  <c r="O872" i="1"/>
  <c r="AT872" i="1"/>
  <c r="AG872" i="1"/>
  <c r="M872" i="1"/>
  <c r="AZ281" i="1" l="1"/>
  <c r="AZ286" i="1"/>
  <c r="AM282" i="1"/>
  <c r="AZ282" i="1"/>
  <c r="AO761" i="1"/>
  <c r="AZ288" i="1" l="1"/>
  <c r="AM281" i="1"/>
  <c r="AE737" i="1"/>
  <c r="AE738" i="1"/>
  <c r="AE739" i="1"/>
  <c r="AE740" i="1"/>
  <c r="AE741" i="1"/>
  <c r="AE742" i="1"/>
  <c r="AR737" i="1"/>
  <c r="AP737" i="1" s="1"/>
  <c r="AR738" i="1"/>
  <c r="AP738" i="1" s="1"/>
  <c r="AR739" i="1"/>
  <c r="AP739" i="1" s="1"/>
  <c r="AR740" i="1"/>
  <c r="AP740" i="1" s="1"/>
  <c r="AR741" i="1"/>
  <c r="AR742" i="1"/>
  <c r="R774" i="1"/>
  <c r="P774" i="1"/>
  <c r="AX873" i="1"/>
  <c r="AX871" i="1"/>
  <c r="AK777" i="1"/>
  <c r="AK873" i="1" s="1"/>
  <c r="AK776" i="1"/>
  <c r="AK871" i="1" s="1"/>
  <c r="Q777" i="1"/>
  <c r="Q873" i="1" s="1"/>
  <c r="Q776" i="1"/>
  <c r="Q871" i="1" s="1"/>
  <c r="AW774" i="1"/>
  <c r="AV873" i="1"/>
  <c r="AV871" i="1"/>
  <c r="AI777" i="1"/>
  <c r="AI873" i="1" s="1"/>
  <c r="AI776" i="1"/>
  <c r="AI871" i="1" s="1"/>
  <c r="AI775" i="1"/>
  <c r="O777" i="1"/>
  <c r="O873" i="1" s="1"/>
  <c r="O776" i="1"/>
  <c r="O871" i="1" s="1"/>
  <c r="O775" i="1"/>
  <c r="AT873" i="1"/>
  <c r="AG777" i="1"/>
  <c r="AG873" i="1" s="1"/>
  <c r="AG776" i="1"/>
  <c r="AG871" i="1" s="1"/>
  <c r="AG774" i="1"/>
  <c r="M777" i="1"/>
  <c r="M873" i="1" s="1"/>
  <c r="M776" i="1"/>
  <c r="M871" i="1" s="1"/>
  <c r="M60" i="1" s="1"/>
  <c r="AJ308" i="1"/>
  <c r="AO316" i="1"/>
  <c r="AO315" i="1"/>
  <c r="AO314" i="1"/>
  <c r="AO313" i="1"/>
  <c r="AO312" i="1" s="1"/>
  <c r="AO311" i="1"/>
  <c r="AO308" i="1"/>
  <c r="U315" i="1"/>
  <c r="U313" i="1"/>
  <c r="U310" i="1"/>
  <c r="U308" i="1"/>
  <c r="AM316" i="1"/>
  <c r="AM315" i="1"/>
  <c r="AM310" i="1" s="1"/>
  <c r="AM314" i="1"/>
  <c r="AM313" i="1"/>
  <c r="AM312" i="1" s="1"/>
  <c r="AM311" i="1"/>
  <c r="AM309" i="1"/>
  <c r="AM308" i="1"/>
  <c r="S315" i="1"/>
  <c r="S310" i="1" s="1"/>
  <c r="S313" i="1"/>
  <c r="S311" i="1"/>
  <c r="S308" i="1"/>
  <c r="AV311" i="1"/>
  <c r="AV310" i="1"/>
  <c r="AI311" i="1"/>
  <c r="AI310" i="1"/>
  <c r="O311" i="1"/>
  <c r="O310" i="1"/>
  <c r="O309" i="1"/>
  <c r="O307" i="1" s="1"/>
  <c r="AG316" i="1"/>
  <c r="AG315" i="1"/>
  <c r="AG310" i="1" s="1"/>
  <c r="AG314" i="1"/>
  <c r="AG313" i="1"/>
  <c r="AG311" i="1"/>
  <c r="AG308" i="1"/>
  <c r="M316" i="1"/>
  <c r="M311" i="1"/>
  <c r="M308" i="1"/>
  <c r="AX313" i="1"/>
  <c r="AX311" i="1"/>
  <c r="AK313" i="1"/>
  <c r="AK311" i="1"/>
  <c r="Q313" i="1"/>
  <c r="Q311" i="1"/>
  <c r="R308" i="1"/>
  <c r="P308" i="1"/>
  <c r="P312" i="1"/>
  <c r="P313" i="1"/>
  <c r="P314" i="1"/>
  <c r="P315" i="1"/>
  <c r="AO37" i="1"/>
  <c r="AM28" i="1"/>
  <c r="AM27" i="1"/>
  <c r="AI28" i="1"/>
  <c r="AI27" i="1"/>
  <c r="AK28" i="1"/>
  <c r="AK27" i="1"/>
  <c r="AG33" i="1"/>
  <c r="AM288" i="1" l="1"/>
  <c r="AM305" i="1" s="1"/>
  <c r="AM303" i="1" s="1"/>
  <c r="AO310" i="1"/>
  <c r="AG775" i="1"/>
  <c r="O773" i="1"/>
  <c r="AG312" i="1"/>
  <c r="AM307" i="1"/>
  <c r="AP742" i="1"/>
  <c r="AP741" i="1"/>
  <c r="O772" i="1" l="1"/>
  <c r="Y737" i="1" l="1"/>
  <c r="V737" i="1" s="1"/>
  <c r="AA737" i="1"/>
  <c r="Z737" i="1" s="1"/>
  <c r="AD737" i="1"/>
  <c r="Y738" i="1"/>
  <c r="V738" i="1" s="1"/>
  <c r="AA738" i="1"/>
  <c r="Z738" i="1" s="1"/>
  <c r="AD738" i="1"/>
  <c r="Y739" i="1"/>
  <c r="V739" i="1" s="1"/>
  <c r="AA739" i="1"/>
  <c r="Z739" i="1" s="1"/>
  <c r="AD739" i="1"/>
  <c r="Y740" i="1"/>
  <c r="V740" i="1" s="1"/>
  <c r="AD740" i="1"/>
  <c r="Y741" i="1"/>
  <c r="V741" i="1" s="1"/>
  <c r="AD741" i="1"/>
  <c r="Y742" i="1"/>
  <c r="V742" i="1" s="1"/>
  <c r="AA742" i="1"/>
  <c r="Z742" i="1" s="1"/>
  <c r="AD742" i="1"/>
  <c r="AD764" i="1"/>
  <c r="AD765" i="1"/>
  <c r="AD766" i="1"/>
  <c r="AD767" i="1"/>
  <c r="AD768" i="1"/>
  <c r="AD769" i="1"/>
  <c r="E311" i="1" l="1"/>
  <c r="N710" i="1"/>
  <c r="N1055" i="1"/>
  <c r="N1056" i="1"/>
  <c r="N1058" i="1"/>
  <c r="N1059" i="1"/>
  <c r="N1060" i="1"/>
  <c r="N1061" i="1"/>
  <c r="N1062" i="1"/>
  <c r="T283" i="1" l="1"/>
  <c r="S285" i="1"/>
  <c r="S284" i="1" s="1"/>
  <c r="S282" i="1" s="1"/>
  <c r="K531" i="1"/>
  <c r="D476" i="1"/>
  <c r="AK476" i="1" s="1"/>
  <c r="K523" i="1"/>
  <c r="R522" i="1"/>
  <c r="R523" i="1"/>
  <c r="K522" i="1"/>
  <c r="Q521" i="1"/>
  <c r="K521" i="1" s="1"/>
  <c r="G521" i="1"/>
  <c r="D523" i="1"/>
  <c r="AY401" i="1"/>
  <c r="R400" i="1"/>
  <c r="R401" i="1"/>
  <c r="R402" i="1"/>
  <c r="G399" i="1"/>
  <c r="K401" i="1"/>
  <c r="K402" i="1"/>
  <c r="D401" i="1"/>
  <c r="R1095" i="1"/>
  <c r="K285" i="1" l="1"/>
  <c r="AF401" i="1"/>
  <c r="AS401" i="1"/>
  <c r="K284" i="1"/>
  <c r="S281" i="1"/>
  <c r="K281" i="1" s="1"/>
  <c r="K282" i="1"/>
  <c r="AS523" i="1"/>
  <c r="AF523" i="1"/>
  <c r="R521" i="1"/>
  <c r="L523" i="1"/>
  <c r="L401" i="1"/>
  <c r="I625" i="1"/>
  <c r="I600" i="1"/>
  <c r="I762" i="1"/>
  <c r="I763" i="1"/>
  <c r="I776" i="1" l="1"/>
  <c r="AQ763" i="1"/>
  <c r="I311" i="1"/>
  <c r="AD763" i="1"/>
  <c r="AQ762" i="1"/>
  <c r="AD762" i="1"/>
  <c r="AD311" i="1" l="1"/>
  <c r="AQ311" i="1"/>
  <c r="I697" i="1"/>
  <c r="D697" i="1" s="1"/>
  <c r="I695" i="1"/>
  <c r="D695" i="1" s="1"/>
  <c r="BB695" i="1" s="1"/>
  <c r="I693" i="1"/>
  <c r="D693" i="1" s="1"/>
  <c r="BB693" i="1" s="1"/>
  <c r="BB692" i="1" l="1"/>
  <c r="AR692" i="1" s="1"/>
  <c r="AR693" i="1"/>
  <c r="I696" i="1"/>
  <c r="D696" i="1" s="1"/>
  <c r="BB694" i="1"/>
  <c r="AR694" i="1" s="1"/>
  <c r="AR695" i="1"/>
  <c r="BB697" i="1"/>
  <c r="AD697" i="1"/>
  <c r="I694" i="1"/>
  <c r="D694" i="1" s="1"/>
  <c r="BB696" i="1" l="1"/>
  <c r="AR696" i="1" s="1"/>
  <c r="AR697" i="1"/>
  <c r="F779" i="1"/>
  <c r="K704" i="1"/>
  <c r="K705" i="1"/>
  <c r="N705" i="1"/>
  <c r="N762" i="1"/>
  <c r="N763" i="1"/>
  <c r="N735" i="1"/>
  <c r="N734" i="1"/>
  <c r="E853" i="1"/>
  <c r="AT853" i="1" s="1"/>
  <c r="N706" i="1" l="1"/>
  <c r="M309" i="1"/>
  <c r="K706" i="1"/>
  <c r="H285" i="1"/>
  <c r="T285" i="1" s="1"/>
  <c r="G506" i="1"/>
  <c r="D507" i="1"/>
  <c r="R399" i="1"/>
  <c r="G516" i="1"/>
  <c r="D517" i="1"/>
  <c r="D508" i="1"/>
  <c r="AY508" i="1" s="1"/>
  <c r="G500" i="1"/>
  <c r="G496" i="1"/>
  <c r="J493" i="1"/>
  <c r="AL493" i="1"/>
  <c r="AY493" i="1"/>
  <c r="D493" i="1"/>
  <c r="D521" i="1"/>
  <c r="D522" i="1"/>
  <c r="G1083" i="1"/>
  <c r="D1083" i="1" s="1"/>
  <c r="AY1083" i="1" s="1"/>
  <c r="G1082" i="1"/>
  <c r="D1082" i="1" s="1"/>
  <c r="AY1082" i="1" s="1"/>
  <c r="D1086" i="1"/>
  <c r="AY1086" i="1" s="1"/>
  <c r="D1085" i="1"/>
  <c r="AY1085" i="1" s="1"/>
  <c r="G1087" i="1"/>
  <c r="G1084" i="1"/>
  <c r="G518" i="1"/>
  <c r="D518" i="1" s="1"/>
  <c r="D520" i="1"/>
  <c r="D519" i="1"/>
  <c r="H284" i="1" l="1"/>
  <c r="D284" i="1" s="1"/>
  <c r="AN284" i="1" s="1"/>
  <c r="D285" i="1"/>
  <c r="AN285" i="1" s="1"/>
  <c r="M773" i="1"/>
  <c r="L522" i="1"/>
  <c r="AF522" i="1"/>
  <c r="AS522" i="1"/>
  <c r="G1081" i="1"/>
  <c r="D1084" i="1"/>
  <c r="AY1084" i="1" s="1"/>
  <c r="H282" i="1" l="1"/>
  <c r="T284" i="1"/>
  <c r="T282" i="1" l="1"/>
  <c r="D282" i="1"/>
  <c r="AN282" i="1" s="1"/>
  <c r="H281" i="1"/>
  <c r="T281" i="1" l="1"/>
  <c r="H288" i="1"/>
  <c r="D281" i="1"/>
  <c r="AN281" i="1" s="1"/>
  <c r="AZ864" i="1" l="1"/>
  <c r="AL774" i="1" l="1"/>
  <c r="AJ774" i="1"/>
  <c r="AR848" i="1" l="1"/>
  <c r="AX864" i="1"/>
  <c r="AI309" i="1" l="1"/>
  <c r="AI307" i="1" l="1"/>
  <c r="AI773" i="1"/>
  <c r="AI772" i="1" s="1"/>
  <c r="N709" i="1"/>
  <c r="N713" i="1" l="1"/>
  <c r="N712" i="1"/>
  <c r="N708" i="1"/>
  <c r="D534" i="1"/>
  <c r="AX724" i="1" l="1"/>
  <c r="AX723" i="1"/>
  <c r="AX562" i="1"/>
  <c r="AX823" i="1"/>
  <c r="AL801" i="1"/>
  <c r="AL793" i="1"/>
  <c r="AL790" i="1"/>
  <c r="AL789" i="1"/>
  <c r="AL787" i="1"/>
  <c r="AL786" i="1"/>
  <c r="AE824" i="1" l="1"/>
  <c r="AK823" i="1"/>
  <c r="AR723" i="1"/>
  <c r="AE549" i="1"/>
  <c r="AE550" i="1"/>
  <c r="AE548" i="1"/>
  <c r="AE569" i="1"/>
  <c r="AE570" i="1"/>
  <c r="AE571" i="1"/>
  <c r="AE572" i="1"/>
  <c r="AE568" i="1"/>
  <c r="AE551" i="1"/>
  <c r="AE545" i="1"/>
  <c r="AE546" i="1"/>
  <c r="AX476" i="1"/>
  <c r="AX475" i="1" s="1"/>
  <c r="AX474" i="1" s="1"/>
  <c r="AX531" i="1"/>
  <c r="AR535" i="1"/>
  <c r="AR534" i="1"/>
  <c r="AE535" i="1"/>
  <c r="AE534" i="1"/>
  <c r="AR489" i="1"/>
  <c r="AE476" i="1"/>
  <c r="AK475" i="1"/>
  <c r="AK474" i="1" s="1"/>
  <c r="AX404" i="1"/>
  <c r="AK404" i="1"/>
  <c r="AX438" i="1"/>
  <c r="AK438" i="1"/>
  <c r="F306" i="1"/>
  <c r="H306" i="1"/>
  <c r="I306" i="1"/>
  <c r="F305" i="1"/>
  <c r="F304" i="1"/>
  <c r="F841" i="1" s="1"/>
  <c r="AK300" i="1" l="1"/>
  <c r="F303" i="1"/>
  <c r="AX487" i="1"/>
  <c r="AF534" i="1"/>
  <c r="AS534" i="1"/>
  <c r="AK559" i="1"/>
  <c r="AE823" i="1"/>
  <c r="AX533" i="1"/>
  <c r="AR533" i="1" s="1"/>
  <c r="AY534" i="1"/>
  <c r="AX722" i="1"/>
  <c r="AR722" i="1" s="1"/>
  <c r="AR724" i="1"/>
  <c r="AR531" i="1"/>
  <c r="AK533" i="1"/>
  <c r="AR476" i="1"/>
  <c r="AK567" i="1"/>
  <c r="AE567" i="1" s="1"/>
  <c r="AE302" i="1"/>
  <c r="AR532" i="1"/>
  <c r="AE547" i="1"/>
  <c r="AE300" i="1" l="1"/>
  <c r="AX530" i="1"/>
  <c r="AX529" i="1" s="1"/>
  <c r="AK530" i="1"/>
  <c r="AE533" i="1"/>
  <c r="AR530" i="1" l="1"/>
  <c r="AK529" i="1"/>
  <c r="AE529" i="1" s="1"/>
  <c r="AE530" i="1"/>
  <c r="AR529" i="1"/>
  <c r="AK278" i="1" l="1"/>
  <c r="AF1111" i="1" l="1"/>
  <c r="AE733" i="1"/>
  <c r="AG27" i="1"/>
  <c r="AE1109" i="1" l="1"/>
  <c r="AI60" i="1"/>
  <c r="AI59" i="1"/>
  <c r="AI26" i="1" s="1"/>
  <c r="AE853" i="1"/>
  <c r="O843" i="1" l="1"/>
  <c r="O841" i="1"/>
  <c r="O869" i="1" s="1"/>
  <c r="O838" i="1"/>
  <c r="AG843" i="1"/>
  <c r="AI843" i="1"/>
  <c r="AI841" i="1"/>
  <c r="AI869" i="1" s="1"/>
  <c r="AI838" i="1"/>
  <c r="AH734" i="1"/>
  <c r="AH735" i="1"/>
  <c r="AJ733" i="1"/>
  <c r="AL572" i="1"/>
  <c r="AL571" i="1"/>
  <c r="AL570" i="1"/>
  <c r="AL569" i="1"/>
  <c r="AL568" i="1"/>
  <c r="AL566" i="1"/>
  <c r="AL565" i="1"/>
  <c r="AL562" i="1"/>
  <c r="AL561" i="1"/>
  <c r="AL560" i="1"/>
  <c r="AL557" i="1"/>
  <c r="AL556" i="1"/>
  <c r="AL551" i="1"/>
  <c r="AL550" i="1"/>
  <c r="AL549" i="1"/>
  <c r="AL548" i="1"/>
  <c r="AL546" i="1"/>
  <c r="AL545" i="1"/>
  <c r="AL536" i="1"/>
  <c r="AL535" i="1"/>
  <c r="AL534" i="1"/>
  <c r="AL521" i="1"/>
  <c r="AL520" i="1"/>
  <c r="AL516" i="1"/>
  <c r="AL515" i="1"/>
  <c r="AL514" i="1"/>
  <c r="AL513" i="1"/>
  <c r="AL511" i="1"/>
  <c r="AL510" i="1"/>
  <c r="AL509" i="1"/>
  <c r="AL506" i="1"/>
  <c r="AL505" i="1"/>
  <c r="AL504" i="1"/>
  <c r="AL502" i="1"/>
  <c r="AL501" i="1"/>
  <c r="AL498" i="1"/>
  <c r="AL497" i="1"/>
  <c r="AL494" i="1"/>
  <c r="AL492" i="1"/>
  <c r="AL489" i="1"/>
  <c r="AL488" i="1"/>
  <c r="AL485" i="1"/>
  <c r="AL484" i="1"/>
  <c r="AL483" i="1"/>
  <c r="AL482" i="1"/>
  <c r="AL481" i="1"/>
  <c r="AL480" i="1"/>
  <c r="AL479" i="1"/>
  <c r="AL478" i="1"/>
  <c r="AL477" i="1"/>
  <c r="AL476" i="1"/>
  <c r="AL473" i="1"/>
  <c r="AL470" i="1"/>
  <c r="AL467" i="1"/>
  <c r="AL466" i="1"/>
  <c r="AL465" i="1"/>
  <c r="AL464" i="1"/>
  <c r="AL463" i="1"/>
  <c r="AL462" i="1"/>
  <c r="AL461" i="1"/>
  <c r="AL460" i="1"/>
  <c r="AL459" i="1"/>
  <c r="AL458" i="1"/>
  <c r="AL457" i="1"/>
  <c r="AL456" i="1"/>
  <c r="AL455" i="1"/>
  <c r="AL454" i="1"/>
  <c r="AL453" i="1"/>
  <c r="AL452" i="1"/>
  <c r="AL451" i="1"/>
  <c r="AL450" i="1"/>
  <c r="AL449" i="1"/>
  <c r="AL448" i="1"/>
  <c r="AL447" i="1"/>
  <c r="AL446" i="1"/>
  <c r="AL445" i="1"/>
  <c r="AL444" i="1"/>
  <c r="AL443" i="1"/>
  <c r="AL441" i="1"/>
  <c r="AL440" i="1"/>
  <c r="AL437" i="1"/>
  <c r="AL436" i="1"/>
  <c r="AL435" i="1"/>
  <c r="AL434" i="1"/>
  <c r="AL433" i="1"/>
  <c r="AL432" i="1"/>
  <c r="AL429" i="1"/>
  <c r="AL428" i="1"/>
  <c r="AL427" i="1"/>
  <c r="AL426" i="1"/>
  <c r="AL423" i="1"/>
  <c r="AL422" i="1"/>
  <c r="AL421" i="1"/>
  <c r="AL420" i="1"/>
  <c r="AL419" i="1"/>
  <c r="AL418" i="1"/>
  <c r="AL415" i="1"/>
  <c r="AL412" i="1"/>
  <c r="AL411" i="1"/>
  <c r="AL409" i="1"/>
  <c r="AL406" i="1"/>
  <c r="AL405" i="1"/>
  <c r="AL402" i="1"/>
  <c r="AL400" i="1"/>
  <c r="AL308" i="1"/>
  <c r="AL242" i="1"/>
  <c r="AL243" i="1"/>
  <c r="AL244" i="1"/>
  <c r="AL246" i="1"/>
  <c r="AL247" i="1"/>
  <c r="AL249" i="1"/>
  <c r="AL250" i="1"/>
  <c r="AL252" i="1"/>
  <c r="AL253" i="1"/>
  <c r="AL254" i="1"/>
  <c r="AL216" i="1"/>
  <c r="AL217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7" i="1"/>
  <c r="AL118" i="1"/>
  <c r="AL119" i="1"/>
  <c r="AL120" i="1"/>
  <c r="AL121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7" i="1"/>
  <c r="R118" i="1"/>
  <c r="R119" i="1"/>
  <c r="R120" i="1"/>
  <c r="R121" i="1"/>
  <c r="N70" i="1"/>
  <c r="N71" i="1"/>
  <c r="N75" i="1"/>
  <c r="N77" i="1"/>
  <c r="N79" i="1"/>
  <c r="N83" i="1"/>
  <c r="N85" i="1"/>
  <c r="N86" i="1"/>
  <c r="N89" i="1"/>
  <c r="N90" i="1"/>
  <c r="N91" i="1"/>
  <c r="N92" i="1"/>
  <c r="N96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20" i="1"/>
  <c r="N121" i="1"/>
  <c r="N127" i="1"/>
  <c r="N128" i="1"/>
  <c r="N130" i="1"/>
  <c r="N131" i="1"/>
  <c r="N133" i="1"/>
  <c r="N135" i="1"/>
  <c r="N136" i="1"/>
  <c r="N137" i="1"/>
  <c r="N138" i="1"/>
  <c r="N139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73" i="1"/>
  <c r="N174" i="1"/>
  <c r="N176" i="1"/>
  <c r="N177" i="1"/>
  <c r="N179" i="1"/>
  <c r="N180" i="1"/>
  <c r="N181" i="1"/>
  <c r="N182" i="1"/>
  <c r="N184" i="1"/>
  <c r="N188" i="1"/>
  <c r="N189" i="1"/>
  <c r="N193" i="1"/>
  <c r="N194" i="1"/>
  <c r="N196" i="1"/>
  <c r="N197" i="1"/>
  <c r="N199" i="1"/>
  <c r="N206" i="1"/>
  <c r="AY787" i="1" l="1"/>
  <c r="BB1116" i="1"/>
  <c r="CE1116" i="1" s="1"/>
  <c r="AM1116" i="1"/>
  <c r="AK714" i="1"/>
  <c r="AT714" i="1"/>
  <c r="AV309" i="1"/>
  <c r="AV773" i="1" s="1"/>
  <c r="AV772" i="1" s="1"/>
  <c r="AT734" i="1"/>
  <c r="AR734" i="1" s="1"/>
  <c r="AZ1116" i="1"/>
  <c r="BA1116" i="1" s="1"/>
  <c r="AX1116" i="1"/>
  <c r="AR1111" i="1"/>
  <c r="AS1111" i="1" s="1"/>
  <c r="AU1111" i="1"/>
  <c r="AV1095" i="1"/>
  <c r="AT1063" i="1"/>
  <c r="AT1062" i="1"/>
  <c r="AR1062" i="1" s="1"/>
  <c r="AT1061" i="1"/>
  <c r="AR1066" i="1"/>
  <c r="AR1067" i="1"/>
  <c r="AR1068" i="1"/>
  <c r="AR1069" i="1"/>
  <c r="AR1070" i="1"/>
  <c r="AR1071" i="1"/>
  <c r="AR1075" i="1"/>
  <c r="AR1076" i="1"/>
  <c r="AR1077" i="1"/>
  <c r="AR1078" i="1"/>
  <c r="AR1079" i="1"/>
  <c r="AR1080" i="1"/>
  <c r="AR1087" i="1"/>
  <c r="AR1088" i="1"/>
  <c r="AR1089" i="1"/>
  <c r="AU854" i="1"/>
  <c r="AH854" i="1"/>
  <c r="AH855" i="1"/>
  <c r="AR854" i="1"/>
  <c r="BB762" i="1"/>
  <c r="BB761" i="1" s="1"/>
  <c r="AE734" i="1"/>
  <c r="AE735" i="1"/>
  <c r="AV307" i="1" l="1"/>
  <c r="AT1060" i="1"/>
  <c r="AR1060" i="1" s="1"/>
  <c r="AL1116" i="1"/>
  <c r="AK37" i="1"/>
  <c r="AN1116" i="1"/>
  <c r="AM37" i="1"/>
  <c r="AU734" i="1"/>
  <c r="AR1061" i="1"/>
  <c r="AT763" i="1"/>
  <c r="AT762" i="1"/>
  <c r="AX714" i="1"/>
  <c r="AY714" i="1" s="1"/>
  <c r="AY712" i="1"/>
  <c r="BA712" i="1"/>
  <c r="BN712" i="1"/>
  <c r="BU712" i="1"/>
  <c r="CE712" i="1"/>
  <c r="AY713" i="1"/>
  <c r="BA713" i="1"/>
  <c r="BN713" i="1"/>
  <c r="BU713" i="1"/>
  <c r="CE713" i="1"/>
  <c r="AY715" i="1"/>
  <c r="AY716" i="1"/>
  <c r="AY717" i="1"/>
  <c r="AY718" i="1"/>
  <c r="AT776" i="1" l="1"/>
  <c r="AT871" i="1" s="1"/>
  <c r="AR733" i="1"/>
  <c r="P733" i="1"/>
  <c r="N733" i="1"/>
  <c r="N854" i="1"/>
  <c r="N853" i="1"/>
  <c r="AD856" i="1"/>
  <c r="P1095" i="1"/>
  <c r="Q823" i="1"/>
  <c r="AJ853" i="1" l="1"/>
  <c r="R543" i="1"/>
  <c r="R544" i="1"/>
  <c r="R545" i="1"/>
  <c r="R546" i="1"/>
  <c r="K724" i="1"/>
  <c r="K723" i="1"/>
  <c r="R724" i="1"/>
  <c r="R723" i="1"/>
  <c r="Q714" i="1"/>
  <c r="K535" i="1"/>
  <c r="K534" i="1"/>
  <c r="Q533" i="1"/>
  <c r="R535" i="1"/>
  <c r="R534" i="1"/>
  <c r="L419" i="1"/>
  <c r="L420" i="1"/>
  <c r="L423" i="1"/>
  <c r="K441" i="1"/>
  <c r="K443" i="1"/>
  <c r="Q211" i="1"/>
  <c r="AV864" i="1" l="1"/>
  <c r="AR853" i="1"/>
  <c r="Q530" i="1"/>
  <c r="Q529" i="1" s="1"/>
  <c r="K533" i="1"/>
  <c r="K722" i="1"/>
  <c r="AE280" i="1"/>
  <c r="AE279" i="1"/>
  <c r="AY285" i="1"/>
  <c r="K529" i="1" l="1"/>
  <c r="K530" i="1"/>
  <c r="AK539" i="1"/>
  <c r="AK315" i="1" s="1"/>
  <c r="AT311" i="1"/>
  <c r="AT308" i="1"/>
  <c r="AT215" i="1"/>
  <c r="AT210" i="1"/>
  <c r="AT65" i="1" s="1"/>
  <c r="AG210" i="1"/>
  <c r="AG209" i="1"/>
  <c r="AG208" i="1"/>
  <c r="M209" i="1"/>
  <c r="M210" i="1"/>
  <c r="M211" i="1"/>
  <c r="M215" i="1"/>
  <c r="M223" i="1"/>
  <c r="M222" i="1" s="1"/>
  <c r="M226" i="1"/>
  <c r="M234" i="1"/>
  <c r="M227" i="1" s="1"/>
  <c r="M238" i="1"/>
  <c r="M239" i="1"/>
  <c r="AK116" i="1"/>
  <c r="AK65" i="1"/>
  <c r="AT119" i="1"/>
  <c r="AT118" i="1" s="1"/>
  <c r="AT117" i="1" s="1"/>
  <c r="AT98" i="1"/>
  <c r="AT97" i="1" s="1"/>
  <c r="AT94" i="1" s="1"/>
  <c r="AT93" i="1" s="1"/>
  <c r="AT95" i="1"/>
  <c r="AT88" i="1"/>
  <c r="AT87" i="1"/>
  <c r="AT84" i="1"/>
  <c r="AT82" i="1"/>
  <c r="AT81" i="1"/>
  <c r="AT80" i="1" s="1"/>
  <c r="AT78" i="1" s="1"/>
  <c r="AT76" i="1"/>
  <c r="AT74" i="1"/>
  <c r="AT69" i="1"/>
  <c r="AT68" i="1" s="1"/>
  <c r="AG119" i="1"/>
  <c r="AG118" i="1" s="1"/>
  <c r="AG117" i="1" s="1"/>
  <c r="AG98" i="1"/>
  <c r="AG97" i="1" s="1"/>
  <c r="AG94" i="1" s="1"/>
  <c r="AG95" i="1"/>
  <c r="AG88" i="1"/>
  <c r="AG87" i="1"/>
  <c r="AG84" i="1"/>
  <c r="AG82" i="1"/>
  <c r="AG81" i="1"/>
  <c r="AG80" i="1" s="1"/>
  <c r="AG78" i="1" s="1"/>
  <c r="AG76" i="1"/>
  <c r="AG74" i="1"/>
  <c r="AG73" i="1" s="1"/>
  <c r="AG72" i="1" s="1"/>
  <c r="AG69" i="1"/>
  <c r="AG68" i="1" s="1"/>
  <c r="AG65" i="1"/>
  <c r="AG288" i="1" s="1"/>
  <c r="AG305" i="1" s="1"/>
  <c r="M119" i="1"/>
  <c r="M98" i="1"/>
  <c r="M95" i="1"/>
  <c r="M88" i="1"/>
  <c r="M87" i="1"/>
  <c r="M84" i="1"/>
  <c r="M82" i="1"/>
  <c r="M81" i="1"/>
  <c r="M80" i="1" s="1"/>
  <c r="M76" i="1"/>
  <c r="M74" i="1"/>
  <c r="M69" i="1"/>
  <c r="M65" i="1"/>
  <c r="BB37" i="1"/>
  <c r="AZ37" i="1"/>
  <c r="AZ28" i="1"/>
  <c r="AZ27" i="1"/>
  <c r="AX37" i="1"/>
  <c r="AX28" i="1"/>
  <c r="AX27" i="1"/>
  <c r="AV27" i="1"/>
  <c r="AV26" i="1"/>
  <c r="AT33" i="1"/>
  <c r="AT27" i="1"/>
  <c r="AQ26" i="1"/>
  <c r="AQ33" i="1"/>
  <c r="AN23" i="1"/>
  <c r="AN33" i="1"/>
  <c r="AL23" i="1"/>
  <c r="AL33" i="1"/>
  <c r="AE26" i="1"/>
  <c r="AE29" i="1"/>
  <c r="AD26" i="1"/>
  <c r="AD33" i="1"/>
  <c r="T23" i="1"/>
  <c r="T33" i="1"/>
  <c r="R23" i="1"/>
  <c r="R33" i="1"/>
  <c r="N38" i="1"/>
  <c r="N41" i="1"/>
  <c r="N42" i="1"/>
  <c r="N43" i="1"/>
  <c r="N44" i="1"/>
  <c r="N49" i="1"/>
  <c r="N50" i="1"/>
  <c r="L33" i="1"/>
  <c r="L41" i="1"/>
  <c r="L42" i="1"/>
  <c r="L43" i="1"/>
  <c r="L44" i="1"/>
  <c r="L49" i="1"/>
  <c r="L50" i="1"/>
  <c r="U37" i="1"/>
  <c r="U28" i="1"/>
  <c r="U27" i="1"/>
  <c r="S37" i="1"/>
  <c r="S28" i="1"/>
  <c r="S27" i="1"/>
  <c r="Q37" i="1"/>
  <c r="Q28" i="1"/>
  <c r="Q27" i="1"/>
  <c r="M33" i="1"/>
  <c r="AK310" i="1" l="1"/>
  <c r="AK775" i="1"/>
  <c r="AT73" i="1"/>
  <c r="AT72" i="1" s="1"/>
  <c r="M78" i="1"/>
  <c r="M118" i="1"/>
  <c r="M68" i="1"/>
  <c r="AG67" i="1"/>
  <c r="M288" i="1"/>
  <c r="M305" i="1" s="1"/>
  <c r="M73" i="1"/>
  <c r="M97" i="1"/>
  <c r="M207" i="1"/>
  <c r="AT67" i="1"/>
  <c r="AG93" i="1"/>
  <c r="M237" i="1"/>
  <c r="M224" i="1"/>
  <c r="M221" i="1" s="1"/>
  <c r="M219" i="1" s="1"/>
  <c r="M225" i="1"/>
  <c r="AE27" i="1"/>
  <c r="AE33" i="1"/>
  <c r="T1116" i="1"/>
  <c r="R1116" i="1"/>
  <c r="Q864" i="1"/>
  <c r="Q25" i="1" s="1"/>
  <c r="F838" i="1"/>
  <c r="AQ29" i="1"/>
  <c r="M94" i="1" l="1"/>
  <c r="M72" i="1"/>
  <c r="M117" i="1"/>
  <c r="AD29" i="1"/>
  <c r="AE37" i="1"/>
  <c r="AD736" i="1"/>
  <c r="N1096" i="1"/>
  <c r="N1097" i="1"/>
  <c r="N1098" i="1"/>
  <c r="N1100" i="1"/>
  <c r="N1102" i="1"/>
  <c r="N1105" i="1"/>
  <c r="N1106" i="1"/>
  <c r="N1109" i="1"/>
  <c r="N1110" i="1"/>
  <c r="M1108" i="1"/>
  <c r="K1110" i="1"/>
  <c r="E1108" i="1"/>
  <c r="D1108" i="1" s="1"/>
  <c r="D1110" i="1"/>
  <c r="N1113" i="1"/>
  <c r="D1113" i="1"/>
  <c r="E824" i="1"/>
  <c r="K710" i="1"/>
  <c r="D710" i="1"/>
  <c r="D706" i="1"/>
  <c r="K734" i="1"/>
  <c r="K735" i="1"/>
  <c r="D734" i="1"/>
  <c r="D735" i="1"/>
  <c r="AT735" i="1" s="1"/>
  <c r="E865" i="1"/>
  <c r="N855" i="1"/>
  <c r="K854" i="1"/>
  <c r="D854" i="1"/>
  <c r="D855" i="1"/>
  <c r="R819" i="1"/>
  <c r="R820" i="1"/>
  <c r="R821" i="1"/>
  <c r="K786" i="1"/>
  <c r="K787" i="1"/>
  <c r="K789" i="1"/>
  <c r="K790" i="1"/>
  <c r="K792" i="1"/>
  <c r="K793" i="1"/>
  <c r="K795" i="1"/>
  <c r="K796" i="1"/>
  <c r="K797" i="1"/>
  <c r="K798" i="1"/>
  <c r="K800" i="1"/>
  <c r="K801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L819" i="1" s="1"/>
  <c r="K820" i="1"/>
  <c r="L820" i="1" s="1"/>
  <c r="K821" i="1"/>
  <c r="L821" i="1" s="1"/>
  <c r="G824" i="1"/>
  <c r="AL824" i="1" s="1"/>
  <c r="D723" i="1"/>
  <c r="D724" i="1"/>
  <c r="G722" i="1"/>
  <c r="R719" i="1"/>
  <c r="R718" i="1"/>
  <c r="R717" i="1"/>
  <c r="R715" i="1"/>
  <c r="R716" i="1"/>
  <c r="G533" i="1"/>
  <c r="AL533" i="1" s="1"/>
  <c r="L534" i="1"/>
  <c r="D535" i="1"/>
  <c r="G532" i="1"/>
  <c r="D402" i="1"/>
  <c r="G475" i="1"/>
  <c r="D441" i="1"/>
  <c r="D443" i="1"/>
  <c r="D440" i="1"/>
  <c r="G410" i="1"/>
  <c r="D412" i="1"/>
  <c r="D411" i="1"/>
  <c r="L710" i="1" l="1"/>
  <c r="AT824" i="1"/>
  <c r="E823" i="1"/>
  <c r="AG1110" i="1"/>
  <c r="AT1110" i="1"/>
  <c r="AT706" i="1"/>
  <c r="AF706" i="1"/>
  <c r="AT710" i="1"/>
  <c r="AR710" i="1" s="1"/>
  <c r="AS710" i="1" s="1"/>
  <c r="AF710" i="1"/>
  <c r="AR735" i="1"/>
  <c r="AU735" i="1"/>
  <c r="AL532" i="1"/>
  <c r="R532" i="1"/>
  <c r="K823" i="1"/>
  <c r="D532" i="1"/>
  <c r="AS532" i="1" s="1"/>
  <c r="K855" i="1"/>
  <c r="L855" i="1" s="1"/>
  <c r="M28" i="1"/>
  <c r="AY824" i="1"/>
  <c r="D824" i="1"/>
  <c r="L824" i="1" s="1"/>
  <c r="G823" i="1"/>
  <c r="AU1113" i="1"/>
  <c r="AR1113" i="1"/>
  <c r="AS1113" i="1" s="1"/>
  <c r="G531" i="1"/>
  <c r="G530" i="1" s="1"/>
  <c r="AL530" i="1" s="1"/>
  <c r="AU706" i="1"/>
  <c r="AR706" i="1"/>
  <c r="AS706" i="1" s="1"/>
  <c r="M67" i="1"/>
  <c r="L706" i="1"/>
  <c r="K1113" i="1"/>
  <c r="L1113" i="1" s="1"/>
  <c r="M93" i="1"/>
  <c r="L1110" i="1"/>
  <c r="L854" i="1"/>
  <c r="AS854" i="1"/>
  <c r="AF854" i="1"/>
  <c r="L735" i="1"/>
  <c r="L734" i="1"/>
  <c r="AF855" i="1"/>
  <c r="AY532" i="1"/>
  <c r="L724" i="1"/>
  <c r="AY724" i="1"/>
  <c r="AS724" i="1"/>
  <c r="AY723" i="1"/>
  <c r="AS723" i="1"/>
  <c r="L535" i="1"/>
  <c r="AY535" i="1"/>
  <c r="AS535" i="1"/>
  <c r="AF535" i="1"/>
  <c r="AL410" i="1"/>
  <c r="AS735" i="1"/>
  <c r="AF735" i="1"/>
  <c r="AS734" i="1"/>
  <c r="AF734" i="1"/>
  <c r="D533" i="1"/>
  <c r="R533" i="1"/>
  <c r="N1108" i="1"/>
  <c r="L723" i="1"/>
  <c r="J723" i="1"/>
  <c r="D722" i="1"/>
  <c r="AF722" i="1" s="1"/>
  <c r="R722" i="1"/>
  <c r="R714" i="1"/>
  <c r="D504" i="1"/>
  <c r="AS504" i="1" s="1"/>
  <c r="G503" i="1"/>
  <c r="G474" i="1"/>
  <c r="G567" i="1"/>
  <c r="AL567" i="1" s="1"/>
  <c r="K545" i="1"/>
  <c r="K546" i="1"/>
  <c r="G542" i="1"/>
  <c r="D545" i="1"/>
  <c r="AX545" i="1" s="1"/>
  <c r="D546" i="1"/>
  <c r="AX546" i="1" s="1"/>
  <c r="AX543" i="1" s="1"/>
  <c r="D543" i="1"/>
  <c r="K280" i="1"/>
  <c r="R280" i="1"/>
  <c r="R279" i="1"/>
  <c r="Q278" i="1"/>
  <c r="K279" i="1"/>
  <c r="D280" i="1"/>
  <c r="D279" i="1"/>
  <c r="G278" i="1"/>
  <c r="D278" i="1" s="1"/>
  <c r="AL278" i="1" s="1"/>
  <c r="K1067" i="1"/>
  <c r="K1070" i="1"/>
  <c r="K1076" i="1"/>
  <c r="K1079" i="1"/>
  <c r="K1088" i="1"/>
  <c r="K1089" i="1"/>
  <c r="Q1087" i="1"/>
  <c r="K1087" i="1" s="1"/>
  <c r="Q1081" i="1"/>
  <c r="K1081" i="1" s="1"/>
  <c r="Q1080" i="1"/>
  <c r="Q1078" i="1" s="1"/>
  <c r="K1078" i="1" s="1"/>
  <c r="Q1077" i="1"/>
  <c r="K1077" i="1" s="1"/>
  <c r="Q1071" i="1"/>
  <c r="K1071" i="1" s="1"/>
  <c r="Q1068" i="1"/>
  <c r="Q1066" i="1" s="1"/>
  <c r="K1066" i="1" s="1"/>
  <c r="Q1064" i="1"/>
  <c r="K1064" i="1" s="1"/>
  <c r="D1087" i="1"/>
  <c r="AY1087" i="1" s="1"/>
  <c r="G1069" i="1"/>
  <c r="D1069" i="1" s="1"/>
  <c r="AH1109" i="1"/>
  <c r="AH1106" i="1"/>
  <c r="AH1105" i="1"/>
  <c r="AH1102" i="1"/>
  <c r="AH1100" i="1"/>
  <c r="AH1098" i="1"/>
  <c r="AH1097" i="1"/>
  <c r="AH1096" i="1"/>
  <c r="AH1095" i="1"/>
  <c r="AH863" i="1"/>
  <c r="AH862" i="1"/>
  <c r="AH859" i="1"/>
  <c r="AH857" i="1"/>
  <c r="AH853" i="1"/>
  <c r="AH851" i="1"/>
  <c r="AH850" i="1"/>
  <c r="AH849" i="1"/>
  <c r="AH821" i="1"/>
  <c r="AH820" i="1"/>
  <c r="AH819" i="1"/>
  <c r="AH818" i="1"/>
  <c r="AH817" i="1"/>
  <c r="AH816" i="1"/>
  <c r="AH815" i="1"/>
  <c r="AH814" i="1"/>
  <c r="AH813" i="1"/>
  <c r="AH812" i="1"/>
  <c r="AH811" i="1"/>
  <c r="AH810" i="1"/>
  <c r="AH809" i="1"/>
  <c r="AH808" i="1"/>
  <c r="AH807" i="1"/>
  <c r="AH806" i="1"/>
  <c r="AH805" i="1"/>
  <c r="AH804" i="1"/>
  <c r="AH771" i="1"/>
  <c r="AH769" i="1"/>
  <c r="AH768" i="1"/>
  <c r="AH767" i="1"/>
  <c r="AH766" i="1"/>
  <c r="AH765" i="1"/>
  <c r="AH764" i="1"/>
  <c r="AH763" i="1"/>
  <c r="AH762" i="1"/>
  <c r="AH760" i="1"/>
  <c r="AH756" i="1"/>
  <c r="AH755" i="1"/>
  <c r="AH754" i="1"/>
  <c r="AH753" i="1"/>
  <c r="AH752" i="1"/>
  <c r="AH751" i="1"/>
  <c r="AH750" i="1"/>
  <c r="AH746" i="1"/>
  <c r="AH745" i="1"/>
  <c r="AH744" i="1"/>
  <c r="AH733" i="1"/>
  <c r="AH731" i="1"/>
  <c r="AH730" i="1"/>
  <c r="AH729" i="1"/>
  <c r="AH727" i="1"/>
  <c r="AH721" i="1"/>
  <c r="AH720" i="1"/>
  <c r="AH719" i="1"/>
  <c r="AH713" i="1"/>
  <c r="AH712" i="1"/>
  <c r="AH705" i="1"/>
  <c r="AH699" i="1"/>
  <c r="AH698" i="1"/>
  <c r="AH557" i="1"/>
  <c r="AH556" i="1"/>
  <c r="AH555" i="1"/>
  <c r="AH520" i="1"/>
  <c r="AH516" i="1"/>
  <c r="AH515" i="1"/>
  <c r="AH514" i="1"/>
  <c r="AH513" i="1"/>
  <c r="AH512" i="1"/>
  <c r="AH511" i="1"/>
  <c r="AH510" i="1"/>
  <c r="AH489" i="1"/>
  <c r="AH488" i="1"/>
  <c r="AH487" i="1"/>
  <c r="AH485" i="1"/>
  <c r="AH484" i="1"/>
  <c r="AH483" i="1"/>
  <c r="AH482" i="1"/>
  <c r="AH481" i="1"/>
  <c r="AH480" i="1"/>
  <c r="AH479" i="1"/>
  <c r="AH478" i="1"/>
  <c r="AH477" i="1"/>
  <c r="AH476" i="1"/>
  <c r="AH214" i="1"/>
  <c r="AH213" i="1"/>
  <c r="AH206" i="1"/>
  <c r="AH197" i="1"/>
  <c r="AH196" i="1"/>
  <c r="AH194" i="1"/>
  <c r="AH193" i="1"/>
  <c r="AH189" i="1"/>
  <c r="AH188" i="1"/>
  <c r="AH182" i="1"/>
  <c r="AH181" i="1"/>
  <c r="AH180" i="1"/>
  <c r="AH179" i="1"/>
  <c r="AH177" i="1"/>
  <c r="AH176" i="1"/>
  <c r="AH174" i="1"/>
  <c r="AH173" i="1"/>
  <c r="AH168" i="1"/>
  <c r="AH167" i="1"/>
  <c r="AH165" i="1"/>
  <c r="AH164" i="1"/>
  <c r="AH162" i="1"/>
  <c r="AH161" i="1"/>
  <c r="AH159" i="1"/>
  <c r="AH158" i="1"/>
  <c r="AH156" i="1"/>
  <c r="AH155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39" i="1"/>
  <c r="AH138" i="1"/>
  <c r="AH137" i="1"/>
  <c r="AH136" i="1"/>
  <c r="AH135" i="1"/>
  <c r="AH133" i="1"/>
  <c r="AH131" i="1"/>
  <c r="AH130" i="1"/>
  <c r="AH128" i="1"/>
  <c r="AH127" i="1"/>
  <c r="AH121" i="1"/>
  <c r="AH120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6" i="1"/>
  <c r="AH92" i="1"/>
  <c r="AH91" i="1"/>
  <c r="AH90" i="1"/>
  <c r="AH89" i="1"/>
  <c r="AH86" i="1"/>
  <c r="AH85" i="1"/>
  <c r="AH83" i="1"/>
  <c r="AH79" i="1"/>
  <c r="AH77" i="1"/>
  <c r="AH75" i="1"/>
  <c r="AH71" i="1"/>
  <c r="AH70" i="1"/>
  <c r="AF1106" i="1"/>
  <c r="AF1105" i="1"/>
  <c r="AF1100" i="1"/>
  <c r="AF1098" i="1"/>
  <c r="AF1097" i="1"/>
  <c r="AF1096" i="1"/>
  <c r="AF1062" i="1"/>
  <c r="AF1061" i="1"/>
  <c r="AF1036" i="1"/>
  <c r="AF1035" i="1"/>
  <c r="AF1034" i="1"/>
  <c r="AF1033" i="1"/>
  <c r="AF1005" i="1"/>
  <c r="AF1004" i="1"/>
  <c r="AF1003" i="1"/>
  <c r="AF1002" i="1"/>
  <c r="AF1001" i="1"/>
  <c r="AF1000" i="1"/>
  <c r="AF999" i="1"/>
  <c r="AF998" i="1"/>
  <c r="AF997" i="1"/>
  <c r="AF996" i="1"/>
  <c r="AF995" i="1"/>
  <c r="AF994" i="1"/>
  <c r="AF993" i="1"/>
  <c r="AF992" i="1"/>
  <c r="AF991" i="1"/>
  <c r="AF990" i="1"/>
  <c r="AF989" i="1"/>
  <c r="AF988" i="1"/>
  <c r="AF987" i="1"/>
  <c r="AF986" i="1"/>
  <c r="AF985" i="1"/>
  <c r="AF984" i="1"/>
  <c r="AF983" i="1"/>
  <c r="AF982" i="1"/>
  <c r="AF981" i="1"/>
  <c r="AF980" i="1"/>
  <c r="AF979" i="1"/>
  <c r="AF978" i="1"/>
  <c r="AF977" i="1"/>
  <c r="AF976" i="1"/>
  <c r="AF972" i="1"/>
  <c r="AF971" i="1"/>
  <c r="AF965" i="1"/>
  <c r="AF963" i="1"/>
  <c r="AF962" i="1"/>
  <c r="AF959" i="1"/>
  <c r="AF947" i="1"/>
  <c r="AF946" i="1"/>
  <c r="AF945" i="1"/>
  <c r="AF944" i="1"/>
  <c r="AF943" i="1"/>
  <c r="AF942" i="1"/>
  <c r="AF941" i="1"/>
  <c r="AF940" i="1"/>
  <c r="AF939" i="1"/>
  <c r="AF859" i="1"/>
  <c r="AF851" i="1"/>
  <c r="AF771" i="1"/>
  <c r="AF769" i="1"/>
  <c r="AF768" i="1"/>
  <c r="AF767" i="1"/>
  <c r="AF766" i="1"/>
  <c r="AF765" i="1"/>
  <c r="AF764" i="1"/>
  <c r="AF699" i="1"/>
  <c r="AF698" i="1"/>
  <c r="AF697" i="1"/>
  <c r="AF696" i="1"/>
  <c r="AF695" i="1"/>
  <c r="AF694" i="1"/>
  <c r="AF693" i="1"/>
  <c r="AF646" i="1"/>
  <c r="AF645" i="1"/>
  <c r="AF644" i="1"/>
  <c r="AF586" i="1"/>
  <c r="AF585" i="1"/>
  <c r="AF582" i="1"/>
  <c r="AF581" i="1"/>
  <c r="AF580" i="1"/>
  <c r="AF579" i="1"/>
  <c r="AF578" i="1"/>
  <c r="AF577" i="1"/>
  <c r="AF576" i="1"/>
  <c r="AF575" i="1"/>
  <c r="AF521" i="1"/>
  <c r="AF520" i="1"/>
  <c r="AF515" i="1"/>
  <c r="AF514" i="1"/>
  <c r="AF485" i="1"/>
  <c r="AF484" i="1"/>
  <c r="AF483" i="1"/>
  <c r="AF482" i="1"/>
  <c r="AF481" i="1"/>
  <c r="AF480" i="1"/>
  <c r="AF479" i="1"/>
  <c r="AF478" i="1"/>
  <c r="AF467" i="1"/>
  <c r="AF466" i="1"/>
  <c r="AF463" i="1"/>
  <c r="AF462" i="1"/>
  <c r="AF455" i="1"/>
  <c r="AF452" i="1"/>
  <c r="AF437" i="1"/>
  <c r="AF435" i="1"/>
  <c r="AF433" i="1"/>
  <c r="AF427" i="1"/>
  <c r="AF423" i="1"/>
  <c r="AF420" i="1"/>
  <c r="AF419" i="1"/>
  <c r="AF402" i="1"/>
  <c r="AF391" i="1"/>
  <c r="AF390" i="1"/>
  <c r="AF389" i="1"/>
  <c r="AF388" i="1"/>
  <c r="AF387" i="1"/>
  <c r="AF386" i="1"/>
  <c r="AF385" i="1"/>
  <c r="AF384" i="1"/>
  <c r="AF383" i="1"/>
  <c r="AF379" i="1"/>
  <c r="AF378" i="1"/>
  <c r="AF377" i="1"/>
  <c r="AF376" i="1"/>
  <c r="AF375" i="1"/>
  <c r="AF373" i="1"/>
  <c r="AF372" i="1"/>
  <c r="AF368" i="1"/>
  <c r="AF365" i="1"/>
  <c r="AF364" i="1"/>
  <c r="AF363" i="1"/>
  <c r="AF362" i="1"/>
  <c r="AF361" i="1"/>
  <c r="AF360" i="1"/>
  <c r="AF359" i="1"/>
  <c r="AF358" i="1"/>
  <c r="AF355" i="1"/>
  <c r="AF354" i="1"/>
  <c r="AF353" i="1"/>
  <c r="AF352" i="1"/>
  <c r="AF351" i="1"/>
  <c r="AF350" i="1"/>
  <c r="AF349" i="1"/>
  <c r="AF348" i="1"/>
  <c r="AF336" i="1"/>
  <c r="AF335" i="1"/>
  <c r="AF332" i="1"/>
  <c r="AF285" i="1"/>
  <c r="AF270" i="1"/>
  <c r="AF269" i="1"/>
  <c r="AF268" i="1"/>
  <c r="AF182" i="1"/>
  <c r="AF181" i="1"/>
  <c r="AF151" i="1"/>
  <c r="AF150" i="1"/>
  <c r="AF149" i="1"/>
  <c r="AF148" i="1"/>
  <c r="AF147" i="1"/>
  <c r="AF146" i="1"/>
  <c r="AF145" i="1"/>
  <c r="AF144" i="1"/>
  <c r="AF143" i="1"/>
  <c r="AF139" i="1"/>
  <c r="AF138" i="1"/>
  <c r="AF137" i="1"/>
  <c r="AF136" i="1"/>
  <c r="AF135" i="1"/>
  <c r="AF133" i="1"/>
  <c r="AF128" i="1"/>
  <c r="AF125" i="1"/>
  <c r="AF124" i="1"/>
  <c r="AF121" i="1"/>
  <c r="AF113" i="1"/>
  <c r="AF112" i="1"/>
  <c r="AF111" i="1"/>
  <c r="AF110" i="1"/>
  <c r="AF109" i="1"/>
  <c r="AF108" i="1"/>
  <c r="AF107" i="1"/>
  <c r="AF106" i="1"/>
  <c r="AF105" i="1"/>
  <c r="AF104" i="1"/>
  <c r="AF103" i="1"/>
  <c r="AF96" i="1"/>
  <c r="AF91" i="1"/>
  <c r="AF90" i="1"/>
  <c r="AF75" i="1"/>
  <c r="L1106" i="1"/>
  <c r="L1105" i="1"/>
  <c r="L1100" i="1"/>
  <c r="L1098" i="1"/>
  <c r="L1097" i="1"/>
  <c r="L1096" i="1"/>
  <c r="L1036" i="1"/>
  <c r="L1035" i="1"/>
  <c r="L1034" i="1"/>
  <c r="L1033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2" i="1"/>
  <c r="L971" i="1"/>
  <c r="L965" i="1"/>
  <c r="L963" i="1"/>
  <c r="L962" i="1"/>
  <c r="L959" i="1"/>
  <c r="L947" i="1"/>
  <c r="L946" i="1"/>
  <c r="L945" i="1"/>
  <c r="L944" i="1"/>
  <c r="L943" i="1"/>
  <c r="L942" i="1"/>
  <c r="L941" i="1"/>
  <c r="L940" i="1"/>
  <c r="L939" i="1"/>
  <c r="L859" i="1"/>
  <c r="L851" i="1"/>
  <c r="L833" i="1"/>
  <c r="L771" i="1"/>
  <c r="L769" i="1"/>
  <c r="L768" i="1"/>
  <c r="L767" i="1"/>
  <c r="L766" i="1"/>
  <c r="L765" i="1"/>
  <c r="L764" i="1"/>
  <c r="L699" i="1"/>
  <c r="L698" i="1"/>
  <c r="L586" i="1"/>
  <c r="L585" i="1"/>
  <c r="L582" i="1"/>
  <c r="L581" i="1"/>
  <c r="L580" i="1"/>
  <c r="L579" i="1"/>
  <c r="L578" i="1"/>
  <c r="L577" i="1"/>
  <c r="L576" i="1"/>
  <c r="L575" i="1"/>
  <c r="L521" i="1"/>
  <c r="L520" i="1"/>
  <c r="L467" i="1"/>
  <c r="L466" i="1"/>
  <c r="L463" i="1"/>
  <c r="L462" i="1"/>
  <c r="L455" i="1"/>
  <c r="L452" i="1"/>
  <c r="L443" i="1"/>
  <c r="L441" i="1"/>
  <c r="L437" i="1"/>
  <c r="L435" i="1"/>
  <c r="L433" i="1"/>
  <c r="L427" i="1"/>
  <c r="L391" i="1"/>
  <c r="L390" i="1"/>
  <c r="L389" i="1"/>
  <c r="L388" i="1"/>
  <c r="L387" i="1"/>
  <c r="L386" i="1"/>
  <c r="L385" i="1"/>
  <c r="L384" i="1"/>
  <c r="L383" i="1"/>
  <c r="L379" i="1"/>
  <c r="L378" i="1"/>
  <c r="L377" i="1"/>
  <c r="L376" i="1"/>
  <c r="L375" i="1"/>
  <c r="L373" i="1"/>
  <c r="L372" i="1"/>
  <c r="L368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5" i="1"/>
  <c r="L336" i="1"/>
  <c r="L335" i="1"/>
  <c r="L332" i="1"/>
  <c r="L285" i="1"/>
  <c r="L270" i="1"/>
  <c r="L269" i="1"/>
  <c r="L268" i="1"/>
  <c r="L182" i="1"/>
  <c r="L181" i="1"/>
  <c r="L166" i="1"/>
  <c r="L163" i="1"/>
  <c r="L160" i="1"/>
  <c r="L157" i="1"/>
  <c r="L151" i="1"/>
  <c r="L150" i="1"/>
  <c r="L149" i="1"/>
  <c r="L148" i="1"/>
  <c r="L147" i="1"/>
  <c r="L146" i="1"/>
  <c r="L145" i="1"/>
  <c r="L144" i="1"/>
  <c r="L143" i="1"/>
  <c r="L139" i="1"/>
  <c r="L138" i="1"/>
  <c r="L137" i="1"/>
  <c r="L136" i="1"/>
  <c r="L135" i="1"/>
  <c r="L133" i="1"/>
  <c r="L132" i="1"/>
  <c r="L131" i="1"/>
  <c r="L130" i="1"/>
  <c r="L129" i="1"/>
  <c r="L128" i="1"/>
  <c r="L127" i="1"/>
  <c r="L126" i="1"/>
  <c r="AS1106" i="1"/>
  <c r="AS1105" i="1"/>
  <c r="AS1100" i="1"/>
  <c r="AS1098" i="1"/>
  <c r="AS1097" i="1"/>
  <c r="AS1096" i="1"/>
  <c r="AS1036" i="1"/>
  <c r="AS1035" i="1"/>
  <c r="AS1034" i="1"/>
  <c r="AS1033" i="1"/>
  <c r="AS1005" i="1"/>
  <c r="AS1004" i="1"/>
  <c r="AS1003" i="1"/>
  <c r="AS1002" i="1"/>
  <c r="AS1001" i="1"/>
  <c r="AS1000" i="1"/>
  <c r="AS999" i="1"/>
  <c r="AS998" i="1"/>
  <c r="AS997" i="1"/>
  <c r="AS996" i="1"/>
  <c r="AS995" i="1"/>
  <c r="AS994" i="1"/>
  <c r="AS993" i="1"/>
  <c r="AS992" i="1"/>
  <c r="AS991" i="1"/>
  <c r="AS990" i="1"/>
  <c r="AS989" i="1"/>
  <c r="AS988" i="1"/>
  <c r="AS987" i="1"/>
  <c r="AS986" i="1"/>
  <c r="AS985" i="1"/>
  <c r="AS984" i="1"/>
  <c r="AS983" i="1"/>
  <c r="AS982" i="1"/>
  <c r="AS972" i="1"/>
  <c r="AS971" i="1"/>
  <c r="AS965" i="1"/>
  <c r="AS963" i="1"/>
  <c r="AS962" i="1"/>
  <c r="AS959" i="1"/>
  <c r="AS947" i="1"/>
  <c r="AS946" i="1"/>
  <c r="AS945" i="1"/>
  <c r="AS944" i="1"/>
  <c r="AS943" i="1"/>
  <c r="AS942" i="1"/>
  <c r="AS941" i="1"/>
  <c r="AS940" i="1"/>
  <c r="AS939" i="1"/>
  <c r="AS859" i="1"/>
  <c r="AS851" i="1"/>
  <c r="AS771" i="1"/>
  <c r="AS769" i="1"/>
  <c r="AS768" i="1"/>
  <c r="AS767" i="1"/>
  <c r="AS766" i="1"/>
  <c r="AS765" i="1"/>
  <c r="AS764" i="1"/>
  <c r="AS699" i="1"/>
  <c r="AS698" i="1"/>
  <c r="AS697" i="1"/>
  <c r="AS696" i="1"/>
  <c r="AS695" i="1"/>
  <c r="AS694" i="1"/>
  <c r="AS693" i="1"/>
  <c r="AS646" i="1"/>
  <c r="AS645" i="1"/>
  <c r="AS644" i="1"/>
  <c r="AS586" i="1"/>
  <c r="AS585" i="1"/>
  <c r="AS582" i="1"/>
  <c r="AS581" i="1"/>
  <c r="AS580" i="1"/>
  <c r="AS579" i="1"/>
  <c r="AS578" i="1"/>
  <c r="AS577" i="1"/>
  <c r="AS576" i="1"/>
  <c r="AS575" i="1"/>
  <c r="AS520" i="1"/>
  <c r="AS515" i="1"/>
  <c r="AS485" i="1"/>
  <c r="AS484" i="1"/>
  <c r="AS483" i="1"/>
  <c r="AS482" i="1"/>
  <c r="AS481" i="1"/>
  <c r="AS480" i="1"/>
  <c r="AS479" i="1"/>
  <c r="AS478" i="1"/>
  <c r="AS467" i="1"/>
  <c r="AS466" i="1"/>
  <c r="AS463" i="1"/>
  <c r="AS462" i="1"/>
  <c r="AS455" i="1"/>
  <c r="AS452" i="1"/>
  <c r="AS437" i="1"/>
  <c r="AS435" i="1"/>
  <c r="AS433" i="1"/>
  <c r="AS427" i="1"/>
  <c r="AS423" i="1"/>
  <c r="AS420" i="1"/>
  <c r="AS419" i="1"/>
  <c r="AS391" i="1"/>
  <c r="AS390" i="1"/>
  <c r="AS389" i="1"/>
  <c r="AS388" i="1"/>
  <c r="AS387" i="1"/>
  <c r="AS386" i="1"/>
  <c r="AS385" i="1"/>
  <c r="AS384" i="1"/>
  <c r="AS383" i="1"/>
  <c r="AS379" i="1"/>
  <c r="AS378" i="1"/>
  <c r="AS377" i="1"/>
  <c r="AS376" i="1"/>
  <c r="AS375" i="1"/>
  <c r="AS373" i="1"/>
  <c r="AS372" i="1"/>
  <c r="AS368" i="1"/>
  <c r="AS365" i="1"/>
  <c r="AS364" i="1"/>
  <c r="AS363" i="1"/>
  <c r="AS362" i="1"/>
  <c r="AS361" i="1"/>
  <c r="AS360" i="1"/>
  <c r="AS359" i="1"/>
  <c r="AS358" i="1"/>
  <c r="AS355" i="1"/>
  <c r="AS354" i="1"/>
  <c r="AS353" i="1"/>
  <c r="AS352" i="1"/>
  <c r="AS351" i="1"/>
  <c r="AS350" i="1"/>
  <c r="AS349" i="1"/>
  <c r="AS348" i="1"/>
  <c r="AS336" i="1"/>
  <c r="AS335" i="1"/>
  <c r="AS332" i="1"/>
  <c r="AS285" i="1"/>
  <c r="AS270" i="1"/>
  <c r="AS269" i="1"/>
  <c r="AS268" i="1"/>
  <c r="AS182" i="1"/>
  <c r="AS181" i="1"/>
  <c r="AS151" i="1"/>
  <c r="AS150" i="1"/>
  <c r="AS149" i="1"/>
  <c r="AS148" i="1"/>
  <c r="AS147" i="1"/>
  <c r="AS146" i="1"/>
  <c r="AS145" i="1"/>
  <c r="AS144" i="1"/>
  <c r="AS143" i="1"/>
  <c r="AS139" i="1"/>
  <c r="AS138" i="1"/>
  <c r="AS137" i="1"/>
  <c r="AS136" i="1"/>
  <c r="AS135" i="1"/>
  <c r="AS133" i="1"/>
  <c r="AS128" i="1"/>
  <c r="AS121" i="1"/>
  <c r="AS113" i="1"/>
  <c r="AS112" i="1"/>
  <c r="AS111" i="1"/>
  <c r="AS110" i="1"/>
  <c r="AS109" i="1"/>
  <c r="AS108" i="1"/>
  <c r="AS107" i="1"/>
  <c r="AS106" i="1"/>
  <c r="AS105" i="1"/>
  <c r="AS104" i="1"/>
  <c r="AS103" i="1"/>
  <c r="AS96" i="1"/>
  <c r="AS91" i="1"/>
  <c r="AS90" i="1"/>
  <c r="AS75" i="1"/>
  <c r="AU1106" i="1"/>
  <c r="AU1105" i="1"/>
  <c r="AU1102" i="1"/>
  <c r="AU1100" i="1"/>
  <c r="AU1098" i="1"/>
  <c r="AU1097" i="1"/>
  <c r="AU1096" i="1"/>
  <c r="AU1095" i="1"/>
  <c r="AU1005" i="1"/>
  <c r="AU1004" i="1"/>
  <c r="AU1003" i="1"/>
  <c r="AU1002" i="1"/>
  <c r="AU1001" i="1"/>
  <c r="AU1000" i="1"/>
  <c r="AU999" i="1"/>
  <c r="AU998" i="1"/>
  <c r="AU997" i="1"/>
  <c r="AU996" i="1"/>
  <c r="AU995" i="1"/>
  <c r="AU994" i="1"/>
  <c r="AU993" i="1"/>
  <c r="AU992" i="1"/>
  <c r="AU991" i="1"/>
  <c r="AU990" i="1"/>
  <c r="AU989" i="1"/>
  <c r="AU988" i="1"/>
  <c r="AU987" i="1"/>
  <c r="AU986" i="1"/>
  <c r="AU985" i="1"/>
  <c r="AU984" i="1"/>
  <c r="AU983" i="1"/>
  <c r="AU982" i="1"/>
  <c r="AU981" i="1"/>
  <c r="AU980" i="1"/>
  <c r="AU979" i="1"/>
  <c r="AU978" i="1"/>
  <c r="AU977" i="1"/>
  <c r="AU976" i="1"/>
  <c r="AU863" i="1"/>
  <c r="AU862" i="1"/>
  <c r="AU859" i="1"/>
  <c r="AU853" i="1"/>
  <c r="AU851" i="1"/>
  <c r="AU850" i="1"/>
  <c r="AU849" i="1"/>
  <c r="AU771" i="1"/>
  <c r="AU769" i="1"/>
  <c r="AU768" i="1"/>
  <c r="AU767" i="1"/>
  <c r="AU766" i="1"/>
  <c r="AU765" i="1"/>
  <c r="AU764" i="1"/>
  <c r="AU763" i="1"/>
  <c r="AU762" i="1"/>
  <c r="AU760" i="1"/>
  <c r="AU756" i="1"/>
  <c r="AU755" i="1"/>
  <c r="AU754" i="1"/>
  <c r="AU753" i="1"/>
  <c r="AU752" i="1"/>
  <c r="AU751" i="1"/>
  <c r="AU750" i="1"/>
  <c r="AU746" i="1"/>
  <c r="AU745" i="1"/>
  <c r="AU744" i="1"/>
  <c r="AU739" i="1"/>
  <c r="AU738" i="1"/>
  <c r="AU737" i="1"/>
  <c r="AU731" i="1"/>
  <c r="AU730" i="1"/>
  <c r="AU729" i="1"/>
  <c r="AU727" i="1"/>
  <c r="AU721" i="1"/>
  <c r="AU720" i="1"/>
  <c r="AU713" i="1"/>
  <c r="AU712" i="1"/>
  <c r="AU646" i="1"/>
  <c r="AU645" i="1"/>
  <c r="AU644" i="1"/>
  <c r="AU643" i="1"/>
  <c r="AU641" i="1"/>
  <c r="AU640" i="1"/>
  <c r="AU638" i="1"/>
  <c r="AU637" i="1"/>
  <c r="AU636" i="1"/>
  <c r="AU633" i="1"/>
  <c r="AU632" i="1"/>
  <c r="AU631" i="1"/>
  <c r="AU630" i="1"/>
  <c r="AU629" i="1"/>
  <c r="AU628" i="1"/>
  <c r="AU627" i="1"/>
  <c r="AU626" i="1"/>
  <c r="AU586" i="1"/>
  <c r="AU585" i="1"/>
  <c r="AU584" i="1"/>
  <c r="AU582" i="1"/>
  <c r="AU581" i="1"/>
  <c r="AU580" i="1"/>
  <c r="AU579" i="1"/>
  <c r="AU578" i="1"/>
  <c r="AU577" i="1"/>
  <c r="AU576" i="1"/>
  <c r="AU575" i="1"/>
  <c r="AU574" i="1"/>
  <c r="AU214" i="1"/>
  <c r="AU206" i="1"/>
  <c r="AU197" i="1"/>
  <c r="AU196" i="1"/>
  <c r="AU194" i="1"/>
  <c r="AU193" i="1"/>
  <c r="AU189" i="1"/>
  <c r="AU188" i="1"/>
  <c r="AU182" i="1"/>
  <c r="AU181" i="1"/>
  <c r="AU180" i="1"/>
  <c r="AU179" i="1"/>
  <c r="AU177" i="1"/>
  <c r="AU176" i="1"/>
  <c r="AU174" i="1"/>
  <c r="AU173" i="1"/>
  <c r="AU168" i="1"/>
  <c r="AU167" i="1"/>
  <c r="AU165" i="1"/>
  <c r="AU164" i="1"/>
  <c r="AU162" i="1"/>
  <c r="AU161" i="1"/>
  <c r="AU159" i="1"/>
  <c r="AU158" i="1"/>
  <c r="AU156" i="1"/>
  <c r="AU155" i="1"/>
  <c r="AU153" i="1"/>
  <c r="AU152" i="1"/>
  <c r="AU151" i="1"/>
  <c r="AU150" i="1"/>
  <c r="AU149" i="1"/>
  <c r="AU148" i="1"/>
  <c r="AU147" i="1"/>
  <c r="AU146" i="1"/>
  <c r="AU145" i="1"/>
  <c r="AU144" i="1"/>
  <c r="AU143" i="1"/>
  <c r="AU142" i="1"/>
  <c r="AU141" i="1"/>
  <c r="AU139" i="1"/>
  <c r="AU138" i="1"/>
  <c r="AU137" i="1"/>
  <c r="AU136" i="1"/>
  <c r="AU135" i="1"/>
  <c r="AU133" i="1"/>
  <c r="AU131" i="1"/>
  <c r="AU130" i="1"/>
  <c r="AU128" i="1"/>
  <c r="AU127" i="1"/>
  <c r="AU121" i="1"/>
  <c r="AU120" i="1"/>
  <c r="AU113" i="1"/>
  <c r="AU112" i="1"/>
  <c r="AU111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6" i="1"/>
  <c r="AU92" i="1"/>
  <c r="AU91" i="1"/>
  <c r="AU90" i="1"/>
  <c r="AU89" i="1"/>
  <c r="AU86" i="1"/>
  <c r="AU85" i="1"/>
  <c r="AU83" i="1"/>
  <c r="AU79" i="1"/>
  <c r="AU77" i="1"/>
  <c r="AU75" i="1"/>
  <c r="AU71" i="1"/>
  <c r="AU70" i="1"/>
  <c r="AW1107" i="1"/>
  <c r="AW1106" i="1"/>
  <c r="AW1105" i="1"/>
  <c r="AW1104" i="1"/>
  <c r="AW1103" i="1"/>
  <c r="AW1102" i="1"/>
  <c r="AW1101" i="1"/>
  <c r="AW1100" i="1"/>
  <c r="AW1099" i="1"/>
  <c r="AW1098" i="1"/>
  <c r="AW1097" i="1"/>
  <c r="AW1096" i="1"/>
  <c r="AW1095" i="1"/>
  <c r="AW1009" i="1"/>
  <c r="AW1008" i="1"/>
  <c r="AW1007" i="1"/>
  <c r="AW1005" i="1"/>
  <c r="AW1004" i="1"/>
  <c r="AW1003" i="1"/>
  <c r="AW1002" i="1"/>
  <c r="AW1001" i="1"/>
  <c r="AW1000" i="1"/>
  <c r="AW999" i="1"/>
  <c r="AW998" i="1"/>
  <c r="AW997" i="1"/>
  <c r="AW996" i="1"/>
  <c r="AW995" i="1"/>
  <c r="AW994" i="1"/>
  <c r="AW993" i="1"/>
  <c r="AW992" i="1"/>
  <c r="AW991" i="1"/>
  <c r="AW990" i="1"/>
  <c r="AW989" i="1"/>
  <c r="AW988" i="1"/>
  <c r="AW987" i="1"/>
  <c r="AW986" i="1"/>
  <c r="AW985" i="1"/>
  <c r="AW984" i="1"/>
  <c r="AW983" i="1"/>
  <c r="AW982" i="1"/>
  <c r="AW981" i="1"/>
  <c r="AW980" i="1"/>
  <c r="AW979" i="1"/>
  <c r="AW978" i="1"/>
  <c r="AW977" i="1"/>
  <c r="AW976" i="1"/>
  <c r="AW863" i="1"/>
  <c r="AW862" i="1"/>
  <c r="AW861" i="1"/>
  <c r="AW859" i="1"/>
  <c r="AW858" i="1"/>
  <c r="AW854" i="1"/>
  <c r="AW852" i="1"/>
  <c r="AW851" i="1"/>
  <c r="AW850" i="1"/>
  <c r="AW849" i="1"/>
  <c r="AW780" i="1"/>
  <c r="AW771" i="1"/>
  <c r="AW769" i="1"/>
  <c r="AW768" i="1"/>
  <c r="AW767" i="1"/>
  <c r="AW766" i="1"/>
  <c r="AW765" i="1"/>
  <c r="AW764" i="1"/>
  <c r="AW760" i="1"/>
  <c r="AW759" i="1"/>
  <c r="AW758" i="1"/>
  <c r="AW757" i="1"/>
  <c r="AW756" i="1"/>
  <c r="AW755" i="1"/>
  <c r="AW754" i="1"/>
  <c r="AW753" i="1"/>
  <c r="AW752" i="1"/>
  <c r="AW751" i="1"/>
  <c r="AW750" i="1"/>
  <c r="AW749" i="1"/>
  <c r="AW748" i="1"/>
  <c r="AW747" i="1"/>
  <c r="AW746" i="1"/>
  <c r="AW745" i="1"/>
  <c r="AW744" i="1"/>
  <c r="AW741" i="1"/>
  <c r="AW740" i="1"/>
  <c r="AW739" i="1"/>
  <c r="AW738" i="1"/>
  <c r="AW737" i="1"/>
  <c r="AW734" i="1"/>
  <c r="AW733" i="1"/>
  <c r="AW732" i="1"/>
  <c r="AW731" i="1"/>
  <c r="AW730" i="1"/>
  <c r="AW729" i="1"/>
  <c r="AW728" i="1"/>
  <c r="AW727" i="1"/>
  <c r="AW726" i="1"/>
  <c r="AW721" i="1"/>
  <c r="AW720" i="1"/>
  <c r="AW719" i="1"/>
  <c r="AW586" i="1"/>
  <c r="AW585" i="1"/>
  <c r="AW584" i="1"/>
  <c r="AW583" i="1"/>
  <c r="AW582" i="1"/>
  <c r="AW581" i="1"/>
  <c r="AW580" i="1"/>
  <c r="AW579" i="1"/>
  <c r="AW578" i="1"/>
  <c r="AW577" i="1"/>
  <c r="AW576" i="1"/>
  <c r="AW575" i="1"/>
  <c r="AW574" i="1"/>
  <c r="AW315" i="1"/>
  <c r="AW314" i="1"/>
  <c r="AW313" i="1"/>
  <c r="AW312" i="1"/>
  <c r="AW308" i="1"/>
  <c r="AW277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Y1116" i="1"/>
  <c r="AY1107" i="1"/>
  <c r="AY1106" i="1"/>
  <c r="AY1105" i="1"/>
  <c r="AY1104" i="1"/>
  <c r="AY1103" i="1"/>
  <c r="AY1102" i="1"/>
  <c r="AY1101" i="1"/>
  <c r="AY1100" i="1"/>
  <c r="AY1099" i="1"/>
  <c r="AY1098" i="1"/>
  <c r="AY1097" i="1"/>
  <c r="AY1096" i="1"/>
  <c r="AY1095" i="1"/>
  <c r="AY863" i="1"/>
  <c r="AY862" i="1"/>
  <c r="AY859" i="1"/>
  <c r="AY857" i="1"/>
  <c r="AY854" i="1"/>
  <c r="AY851" i="1"/>
  <c r="AY850" i="1"/>
  <c r="AY849" i="1"/>
  <c r="BA1009" i="1"/>
  <c r="BA1005" i="1"/>
  <c r="BA1004" i="1"/>
  <c r="BA1003" i="1"/>
  <c r="BA1002" i="1"/>
  <c r="BA1001" i="1"/>
  <c r="BA1000" i="1"/>
  <c r="BA999" i="1"/>
  <c r="BA998" i="1"/>
  <c r="BA997" i="1"/>
  <c r="BA996" i="1"/>
  <c r="BA995" i="1"/>
  <c r="BA994" i="1"/>
  <c r="BA993" i="1"/>
  <c r="BA992" i="1"/>
  <c r="BA991" i="1"/>
  <c r="BA990" i="1"/>
  <c r="BA989" i="1"/>
  <c r="BA988" i="1"/>
  <c r="BA987" i="1"/>
  <c r="BA986" i="1"/>
  <c r="BA985" i="1"/>
  <c r="BA984" i="1"/>
  <c r="BA983" i="1"/>
  <c r="BA982" i="1"/>
  <c r="BA981" i="1"/>
  <c r="BA980" i="1"/>
  <c r="BA979" i="1"/>
  <c r="BA978" i="1"/>
  <c r="BA977" i="1"/>
  <c r="BA976" i="1"/>
  <c r="BA972" i="1"/>
  <c r="BA971" i="1"/>
  <c r="BA970" i="1"/>
  <c r="BA969" i="1"/>
  <c r="BA968" i="1"/>
  <c r="BA967" i="1"/>
  <c r="BA966" i="1"/>
  <c r="BA965" i="1"/>
  <c r="BA964" i="1"/>
  <c r="BA963" i="1"/>
  <c r="BA962" i="1"/>
  <c r="BA961" i="1"/>
  <c r="BA960" i="1"/>
  <c r="BA959" i="1"/>
  <c r="BA958" i="1"/>
  <c r="BA957" i="1"/>
  <c r="BA956" i="1"/>
  <c r="BA955" i="1"/>
  <c r="BA954" i="1"/>
  <c r="BA953" i="1"/>
  <c r="BA952" i="1"/>
  <c r="BA951" i="1"/>
  <c r="BA950" i="1"/>
  <c r="BA949" i="1"/>
  <c r="BA948" i="1"/>
  <c r="BA947" i="1"/>
  <c r="BA946" i="1"/>
  <c r="BA945" i="1"/>
  <c r="BA944" i="1"/>
  <c r="BA943" i="1"/>
  <c r="BA942" i="1"/>
  <c r="BA941" i="1"/>
  <c r="BA940" i="1"/>
  <c r="BA939" i="1"/>
  <c r="BA938" i="1"/>
  <c r="BA937" i="1"/>
  <c r="BA936" i="1"/>
  <c r="BA863" i="1"/>
  <c r="BA862" i="1"/>
  <c r="BA859" i="1"/>
  <c r="BA857" i="1"/>
  <c r="BA854" i="1"/>
  <c r="BA851" i="1"/>
  <c r="BA850" i="1"/>
  <c r="BA849" i="1"/>
  <c r="AY821" i="1"/>
  <c r="AY820" i="1"/>
  <c r="AY819" i="1"/>
  <c r="AY818" i="1"/>
  <c r="AY817" i="1"/>
  <c r="AY816" i="1"/>
  <c r="AY815" i="1"/>
  <c r="AY814" i="1"/>
  <c r="AY813" i="1"/>
  <c r="AY812" i="1"/>
  <c r="AY811" i="1"/>
  <c r="AY810" i="1"/>
  <c r="AY809" i="1"/>
  <c r="AY808" i="1"/>
  <c r="AY807" i="1"/>
  <c r="AY806" i="1"/>
  <c r="AY805" i="1"/>
  <c r="AY804" i="1"/>
  <c r="AY803" i="1"/>
  <c r="AY798" i="1"/>
  <c r="AY797" i="1"/>
  <c r="AY796" i="1"/>
  <c r="AY795" i="1"/>
  <c r="AY792" i="1"/>
  <c r="AY774" i="1"/>
  <c r="AY771" i="1"/>
  <c r="AY769" i="1"/>
  <c r="AY768" i="1"/>
  <c r="AY767" i="1"/>
  <c r="AY766" i="1"/>
  <c r="AY765" i="1"/>
  <c r="AY764" i="1"/>
  <c r="AY760" i="1"/>
  <c r="AY759" i="1"/>
  <c r="AY758" i="1"/>
  <c r="AY757" i="1"/>
  <c r="AY756" i="1"/>
  <c r="AY755" i="1"/>
  <c r="AY754" i="1"/>
  <c r="AY753" i="1"/>
  <c r="AY752" i="1"/>
  <c r="AY751" i="1"/>
  <c r="AY750" i="1"/>
  <c r="AY749" i="1"/>
  <c r="AY748" i="1"/>
  <c r="AY747" i="1"/>
  <c r="AY746" i="1"/>
  <c r="AY745" i="1"/>
  <c r="AY744" i="1"/>
  <c r="AY741" i="1"/>
  <c r="AY740" i="1"/>
  <c r="AY739" i="1"/>
  <c r="AY738" i="1"/>
  <c r="AY737" i="1"/>
  <c r="AY734" i="1"/>
  <c r="AY732" i="1"/>
  <c r="AY731" i="1"/>
  <c r="AY730" i="1"/>
  <c r="AY729" i="1"/>
  <c r="AY728" i="1"/>
  <c r="AY727" i="1"/>
  <c r="AY726" i="1"/>
  <c r="AY721" i="1"/>
  <c r="AY720" i="1"/>
  <c r="AY719" i="1"/>
  <c r="AY586" i="1"/>
  <c r="AY585" i="1"/>
  <c r="AY584" i="1"/>
  <c r="AY583" i="1"/>
  <c r="AY582" i="1"/>
  <c r="AY581" i="1"/>
  <c r="AY580" i="1"/>
  <c r="AY579" i="1"/>
  <c r="AY578" i="1"/>
  <c r="AY577" i="1"/>
  <c r="AY576" i="1"/>
  <c r="AY575" i="1"/>
  <c r="AY574" i="1"/>
  <c r="AY573" i="1"/>
  <c r="AY565" i="1"/>
  <c r="AY557" i="1"/>
  <c r="AY556" i="1"/>
  <c r="AY546" i="1"/>
  <c r="AY544" i="1"/>
  <c r="AY543" i="1"/>
  <c r="AY521" i="1"/>
  <c r="AY516" i="1"/>
  <c r="AY515" i="1"/>
  <c r="AY514" i="1"/>
  <c r="AY513" i="1"/>
  <c r="AY511" i="1"/>
  <c r="AY498" i="1"/>
  <c r="AY497" i="1"/>
  <c r="AY494" i="1"/>
  <c r="AY492" i="1"/>
  <c r="AY489" i="1"/>
  <c r="AY488" i="1"/>
  <c r="AY485" i="1"/>
  <c r="AY484" i="1"/>
  <c r="AY483" i="1"/>
  <c r="AY482" i="1"/>
  <c r="AY481" i="1"/>
  <c r="AY480" i="1"/>
  <c r="AY479" i="1"/>
  <c r="AY478" i="1"/>
  <c r="AY477" i="1"/>
  <c r="AY476" i="1"/>
  <c r="AY470" i="1"/>
  <c r="AY467" i="1"/>
  <c r="AY466" i="1"/>
  <c r="AY465" i="1"/>
  <c r="AY464" i="1"/>
  <c r="AY463" i="1"/>
  <c r="AY462" i="1"/>
  <c r="AY461" i="1"/>
  <c r="AY460" i="1"/>
  <c r="AY459" i="1"/>
  <c r="AY458" i="1"/>
  <c r="AY457" i="1"/>
  <c r="AY456" i="1"/>
  <c r="AY455" i="1"/>
  <c r="AY454" i="1"/>
  <c r="AY453" i="1"/>
  <c r="AY452" i="1"/>
  <c r="AY451" i="1"/>
  <c r="AY450" i="1"/>
  <c r="AY449" i="1"/>
  <c r="AY448" i="1"/>
  <c r="AY447" i="1"/>
  <c r="AY446" i="1"/>
  <c r="AY445" i="1"/>
  <c r="AY444" i="1"/>
  <c r="AY443" i="1"/>
  <c r="AY441" i="1"/>
  <c r="AY437" i="1"/>
  <c r="AY436" i="1"/>
  <c r="AY435" i="1"/>
  <c r="AY434" i="1"/>
  <c r="AY433" i="1"/>
  <c r="AY432" i="1"/>
  <c r="AY428" i="1"/>
  <c r="AY427" i="1"/>
  <c r="AY423" i="1"/>
  <c r="AY422" i="1"/>
  <c r="AY421" i="1"/>
  <c r="AY420" i="1"/>
  <c r="AY419" i="1"/>
  <c r="AY418" i="1"/>
  <c r="AY415" i="1"/>
  <c r="AY411" i="1"/>
  <c r="AY409" i="1"/>
  <c r="AY406" i="1"/>
  <c r="AY405" i="1"/>
  <c r="AY402" i="1"/>
  <c r="AY400" i="1"/>
  <c r="AY308" i="1"/>
  <c r="AY271" i="1"/>
  <c r="AY270" i="1"/>
  <c r="AY269" i="1"/>
  <c r="AY268" i="1"/>
  <c r="AY267" i="1"/>
  <c r="AY264" i="1"/>
  <c r="AY263" i="1"/>
  <c r="AY262" i="1"/>
  <c r="AY260" i="1"/>
  <c r="AY259" i="1"/>
  <c r="AY257" i="1"/>
  <c r="AY256" i="1"/>
  <c r="AY254" i="1"/>
  <c r="AY253" i="1"/>
  <c r="AY252" i="1"/>
  <c r="AY250" i="1"/>
  <c r="AY249" i="1"/>
  <c r="AY247" i="1"/>
  <c r="AY246" i="1"/>
  <c r="AY244" i="1"/>
  <c r="AY243" i="1"/>
  <c r="AY242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18" i="1"/>
  <c r="AY214" i="1"/>
  <c r="AY206" i="1"/>
  <c r="AY202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7" i="1"/>
  <c r="AY176" i="1"/>
  <c r="AY174" i="1"/>
  <c r="AY173" i="1"/>
  <c r="AY168" i="1"/>
  <c r="AY167" i="1"/>
  <c r="AY165" i="1"/>
  <c r="AY164" i="1"/>
  <c r="AY162" i="1"/>
  <c r="AY161" i="1"/>
  <c r="AY159" i="1"/>
  <c r="AY158" i="1"/>
  <c r="AY156" i="1"/>
  <c r="AY155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Y121" i="1"/>
  <c r="AY120" i="1"/>
  <c r="AY119" i="1"/>
  <c r="AY118" i="1"/>
  <c r="AY117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BA833" i="1"/>
  <c r="BA821" i="1"/>
  <c r="BA820" i="1"/>
  <c r="BA819" i="1"/>
  <c r="BA818" i="1"/>
  <c r="BA817" i="1"/>
  <c r="BA816" i="1"/>
  <c r="BA815" i="1"/>
  <c r="BA814" i="1"/>
  <c r="BA813" i="1"/>
  <c r="BA812" i="1"/>
  <c r="BA811" i="1"/>
  <c r="BA810" i="1"/>
  <c r="BA809" i="1"/>
  <c r="BA808" i="1"/>
  <c r="BA807" i="1"/>
  <c r="BA806" i="1"/>
  <c r="BA805" i="1"/>
  <c r="BA804" i="1"/>
  <c r="BA803" i="1"/>
  <c r="BA771" i="1"/>
  <c r="BA769" i="1"/>
  <c r="BA768" i="1"/>
  <c r="BA767" i="1"/>
  <c r="BA766" i="1"/>
  <c r="BA765" i="1"/>
  <c r="BA764" i="1"/>
  <c r="BA760" i="1"/>
  <c r="BA759" i="1"/>
  <c r="BA758" i="1"/>
  <c r="BA757" i="1"/>
  <c r="BA756" i="1"/>
  <c r="BA755" i="1"/>
  <c r="BA754" i="1"/>
  <c r="BA753" i="1"/>
  <c r="BA752" i="1"/>
  <c r="BA751" i="1"/>
  <c r="BA750" i="1"/>
  <c r="BA749" i="1"/>
  <c r="BA748" i="1"/>
  <c r="BA747" i="1"/>
  <c r="BA746" i="1"/>
  <c r="BA745" i="1"/>
  <c r="BA744" i="1"/>
  <c r="BA741" i="1"/>
  <c r="BA740" i="1"/>
  <c r="BA739" i="1"/>
  <c r="BA738" i="1"/>
  <c r="BA737" i="1"/>
  <c r="BA734" i="1"/>
  <c r="BA731" i="1"/>
  <c r="BA730" i="1"/>
  <c r="BA729" i="1"/>
  <c r="BA728" i="1"/>
  <c r="BA727" i="1"/>
  <c r="BA726" i="1"/>
  <c r="BA721" i="1"/>
  <c r="BA720" i="1"/>
  <c r="BA719" i="1"/>
  <c r="BA586" i="1"/>
  <c r="BA585" i="1"/>
  <c r="BA584" i="1"/>
  <c r="BA583" i="1"/>
  <c r="BA582" i="1"/>
  <c r="BA581" i="1"/>
  <c r="BA580" i="1"/>
  <c r="BA579" i="1"/>
  <c r="BA578" i="1"/>
  <c r="BA577" i="1"/>
  <c r="BA576" i="1"/>
  <c r="BA575" i="1"/>
  <c r="BA574" i="1"/>
  <c r="BA285" i="1"/>
  <c r="BA284" i="1"/>
  <c r="BA283" i="1"/>
  <c r="CE1107" i="1"/>
  <c r="CE1106" i="1"/>
  <c r="CE1105" i="1"/>
  <c r="CE1102" i="1"/>
  <c r="CE1100" i="1"/>
  <c r="CE1098" i="1"/>
  <c r="CE1097" i="1"/>
  <c r="CE1096" i="1"/>
  <c r="CE1046" i="1"/>
  <c r="CE1042" i="1"/>
  <c r="CE1041" i="1"/>
  <c r="CE1036" i="1"/>
  <c r="CE1035" i="1"/>
  <c r="CE1034" i="1"/>
  <c r="CE1033" i="1"/>
  <c r="CE1029" i="1"/>
  <c r="CE1028" i="1"/>
  <c r="CE1014" i="1"/>
  <c r="CE1013" i="1"/>
  <c r="CE1011" i="1"/>
  <c r="CE1010" i="1"/>
  <c r="CE1005" i="1"/>
  <c r="CE1004" i="1"/>
  <c r="CE1002" i="1"/>
  <c r="CE1001" i="1"/>
  <c r="CE1000" i="1"/>
  <c r="CE999" i="1"/>
  <c r="CE998" i="1"/>
  <c r="CE997" i="1"/>
  <c r="CE996" i="1"/>
  <c r="CE995" i="1"/>
  <c r="CE994" i="1"/>
  <c r="CE993" i="1"/>
  <c r="CE992" i="1"/>
  <c r="CE991" i="1"/>
  <c r="CE990" i="1"/>
  <c r="CE989" i="1"/>
  <c r="CE988" i="1"/>
  <c r="CE987" i="1"/>
  <c r="CE986" i="1"/>
  <c r="CE985" i="1"/>
  <c r="CE984" i="1"/>
  <c r="CE983" i="1"/>
  <c r="CE982" i="1"/>
  <c r="CE981" i="1"/>
  <c r="CE980" i="1"/>
  <c r="CE972" i="1"/>
  <c r="CE971" i="1"/>
  <c r="CE970" i="1"/>
  <c r="CE969" i="1"/>
  <c r="CE968" i="1"/>
  <c r="CE967" i="1"/>
  <c r="CE966" i="1"/>
  <c r="CE965" i="1"/>
  <c r="CE964" i="1"/>
  <c r="CE963" i="1"/>
  <c r="CE962" i="1"/>
  <c r="CE961" i="1"/>
  <c r="CE960" i="1"/>
  <c r="CE959" i="1"/>
  <c r="CE958" i="1"/>
  <c r="CE957" i="1"/>
  <c r="CE956" i="1"/>
  <c r="CE955" i="1"/>
  <c r="CE953" i="1"/>
  <c r="CE952" i="1"/>
  <c r="CE950" i="1"/>
  <c r="CE949" i="1"/>
  <c r="CE947" i="1"/>
  <c r="CE946" i="1"/>
  <c r="CE945" i="1"/>
  <c r="CE944" i="1"/>
  <c r="CE943" i="1"/>
  <c r="CE942" i="1"/>
  <c r="CE941" i="1"/>
  <c r="CE940" i="1"/>
  <c r="CE939" i="1"/>
  <c r="CE938" i="1"/>
  <c r="CE937" i="1"/>
  <c r="CE932" i="1"/>
  <c r="CE931" i="1"/>
  <c r="CE930" i="1"/>
  <c r="CE929" i="1"/>
  <c r="CE928" i="1"/>
  <c r="CE927" i="1"/>
  <c r="CE926" i="1"/>
  <c r="CE925" i="1"/>
  <c r="CE924" i="1"/>
  <c r="CE923" i="1"/>
  <c r="CE922" i="1"/>
  <c r="CE918" i="1"/>
  <c r="CE917" i="1"/>
  <c r="CE915" i="1"/>
  <c r="CE914" i="1"/>
  <c r="CE913" i="1"/>
  <c r="CE911" i="1"/>
  <c r="CE909" i="1"/>
  <c r="CE908" i="1"/>
  <c r="CE907" i="1"/>
  <c r="CE906" i="1"/>
  <c r="CE902" i="1"/>
  <c r="CE901" i="1"/>
  <c r="CE900" i="1"/>
  <c r="CE899" i="1"/>
  <c r="CE898" i="1"/>
  <c r="CE897" i="1"/>
  <c r="CE896" i="1"/>
  <c r="CE895" i="1"/>
  <c r="CE893" i="1"/>
  <c r="CE892" i="1"/>
  <c r="CE890" i="1"/>
  <c r="CE889" i="1"/>
  <c r="CE884" i="1"/>
  <c r="CE883" i="1"/>
  <c r="CE879" i="1"/>
  <c r="CE878" i="1"/>
  <c r="CE876" i="1"/>
  <c r="CE875" i="1"/>
  <c r="CE874" i="1"/>
  <c r="CE863" i="1"/>
  <c r="CE862" i="1"/>
  <c r="CE859" i="1"/>
  <c r="CE857" i="1"/>
  <c r="CE854" i="1"/>
  <c r="CE851" i="1"/>
  <c r="CE850" i="1"/>
  <c r="CE849" i="1"/>
  <c r="CE821" i="1"/>
  <c r="CE820" i="1"/>
  <c r="CE819" i="1"/>
  <c r="CE818" i="1"/>
  <c r="CE817" i="1"/>
  <c r="CE816" i="1"/>
  <c r="CE815" i="1"/>
  <c r="CE814" i="1"/>
  <c r="CE813" i="1"/>
  <c r="CE812" i="1"/>
  <c r="CE811" i="1"/>
  <c r="CE810" i="1"/>
  <c r="CE809" i="1"/>
  <c r="CE808" i="1"/>
  <c r="CE807" i="1"/>
  <c r="CE806" i="1"/>
  <c r="CE805" i="1"/>
  <c r="CE804" i="1"/>
  <c r="CE803" i="1"/>
  <c r="CE778" i="1"/>
  <c r="CE771" i="1"/>
  <c r="CE770" i="1"/>
  <c r="CE769" i="1"/>
  <c r="CE768" i="1"/>
  <c r="CE767" i="1"/>
  <c r="CE766" i="1"/>
  <c r="CE765" i="1"/>
  <c r="CE764" i="1"/>
  <c r="CE763" i="1"/>
  <c r="CE762" i="1"/>
  <c r="CE760" i="1"/>
  <c r="CE742" i="1"/>
  <c r="CE741" i="1"/>
  <c r="CE740" i="1"/>
  <c r="CE739" i="1"/>
  <c r="CE738" i="1"/>
  <c r="CE737" i="1"/>
  <c r="CE734" i="1"/>
  <c r="CE730" i="1"/>
  <c r="CE729" i="1"/>
  <c r="CE728" i="1"/>
  <c r="CE727" i="1"/>
  <c r="CE726" i="1"/>
  <c r="CE721" i="1"/>
  <c r="CE720" i="1"/>
  <c r="CE719" i="1"/>
  <c r="CE699" i="1"/>
  <c r="CE698" i="1"/>
  <c r="CE697" i="1"/>
  <c r="CE696" i="1"/>
  <c r="CE695" i="1"/>
  <c r="CE694" i="1"/>
  <c r="CE693" i="1"/>
  <c r="CE689" i="1"/>
  <c r="CE688" i="1"/>
  <c r="CE687" i="1"/>
  <c r="CE686" i="1"/>
  <c r="CE685" i="1"/>
  <c r="CE684" i="1"/>
  <c r="CE683" i="1"/>
  <c r="CE682" i="1"/>
  <c r="CE681" i="1"/>
  <c r="CE680" i="1"/>
  <c r="CE677" i="1"/>
  <c r="CE676" i="1"/>
  <c r="CE675" i="1"/>
  <c r="CE674" i="1"/>
  <c r="CE673" i="1"/>
  <c r="CE671" i="1"/>
  <c r="CE666" i="1"/>
  <c r="CE665" i="1"/>
  <c r="CE664" i="1"/>
  <c r="CE663" i="1"/>
  <c r="CE662" i="1"/>
  <c r="CE661" i="1"/>
  <c r="CE660" i="1"/>
  <c r="CE659" i="1"/>
  <c r="CE658" i="1"/>
  <c r="CE657" i="1"/>
  <c r="CE656" i="1"/>
  <c r="CE655" i="1"/>
  <c r="CE654" i="1"/>
  <c r="CE653" i="1"/>
  <c r="CE652" i="1"/>
  <c r="CE651" i="1"/>
  <c r="CE650" i="1"/>
  <c r="CE649" i="1"/>
  <c r="CE648" i="1"/>
  <c r="CE647" i="1"/>
  <c r="CE646" i="1"/>
  <c r="CE645" i="1"/>
  <c r="CE644" i="1"/>
  <c r="CE643" i="1"/>
  <c r="CE642" i="1"/>
  <c r="CE641" i="1"/>
  <c r="CE640" i="1"/>
  <c r="CE639" i="1"/>
  <c r="CE638" i="1"/>
  <c r="CE637" i="1"/>
  <c r="CE636" i="1"/>
  <c r="CE635" i="1"/>
  <c r="CE633" i="1"/>
  <c r="CE632" i="1"/>
  <c r="CE629" i="1"/>
  <c r="CE627" i="1"/>
  <c r="CE599" i="1"/>
  <c r="CE598" i="1"/>
  <c r="CE597" i="1"/>
  <c r="CE596" i="1"/>
  <c r="CE594" i="1"/>
  <c r="CE586" i="1"/>
  <c r="CE585" i="1"/>
  <c r="CE582" i="1"/>
  <c r="CE581" i="1"/>
  <c r="CE580" i="1"/>
  <c r="CE579" i="1"/>
  <c r="CE578" i="1"/>
  <c r="CE577" i="1"/>
  <c r="CE576" i="1"/>
  <c r="CE575" i="1"/>
  <c r="CE277" i="1"/>
  <c r="CE271" i="1"/>
  <c r="CE270" i="1"/>
  <c r="CE269" i="1"/>
  <c r="CE268" i="1"/>
  <c r="CE267" i="1"/>
  <c r="CE266" i="1"/>
  <c r="CE265" i="1"/>
  <c r="CE264" i="1"/>
  <c r="CE263" i="1"/>
  <c r="CE262" i="1"/>
  <c r="CE261" i="1"/>
  <c r="CE260" i="1"/>
  <c r="CE259" i="1"/>
  <c r="CE258" i="1"/>
  <c r="CE206" i="1"/>
  <c r="CE201" i="1"/>
  <c r="CE197" i="1"/>
  <c r="CE196" i="1"/>
  <c r="CE195" i="1"/>
  <c r="CE194" i="1"/>
  <c r="CE193" i="1"/>
  <c r="CE192" i="1"/>
  <c r="CE191" i="1"/>
  <c r="CE190" i="1"/>
  <c r="CE189" i="1"/>
  <c r="CE188" i="1"/>
  <c r="CE187" i="1"/>
  <c r="CE186" i="1"/>
  <c r="CE185" i="1"/>
  <c r="CE184" i="1"/>
  <c r="CE183" i="1"/>
  <c r="CE182" i="1"/>
  <c r="CE181" i="1"/>
  <c r="CE180" i="1"/>
  <c r="CE179" i="1"/>
  <c r="CE177" i="1"/>
  <c r="CE176" i="1"/>
  <c r="CE174" i="1"/>
  <c r="CE173" i="1"/>
  <c r="CE168" i="1"/>
  <c r="CE167" i="1"/>
  <c r="CE166" i="1"/>
  <c r="CE165" i="1"/>
  <c r="CE164" i="1"/>
  <c r="CE162" i="1"/>
  <c r="CE161" i="1"/>
  <c r="CE159" i="1"/>
  <c r="CE158" i="1"/>
  <c r="CE156" i="1"/>
  <c r="CE155" i="1"/>
  <c r="CE153" i="1"/>
  <c r="CE152" i="1"/>
  <c r="CE151" i="1"/>
  <c r="CE150" i="1"/>
  <c r="CE149" i="1"/>
  <c r="CE148" i="1"/>
  <c r="CE147" i="1"/>
  <c r="CE146" i="1"/>
  <c r="CE145" i="1"/>
  <c r="CE144" i="1"/>
  <c r="CE143" i="1"/>
  <c r="CE142" i="1"/>
  <c r="CE141" i="1"/>
  <c r="CE140" i="1"/>
  <c r="CE139" i="1"/>
  <c r="CE138" i="1"/>
  <c r="CE137" i="1"/>
  <c r="CE136" i="1"/>
  <c r="CE135" i="1"/>
  <c r="CE134" i="1"/>
  <c r="CE133" i="1"/>
  <c r="CE132" i="1"/>
  <c r="CE131" i="1"/>
  <c r="CE130" i="1"/>
  <c r="CE129" i="1"/>
  <c r="CE128" i="1"/>
  <c r="CE127" i="1"/>
  <c r="CE126" i="1"/>
  <c r="CE26" i="1"/>
  <c r="CE33" i="1"/>
  <c r="BA23" i="1"/>
  <c r="BA33" i="1"/>
  <c r="AY23" i="1"/>
  <c r="AY33" i="1"/>
  <c r="AW23" i="1"/>
  <c r="AW33" i="1"/>
  <c r="AU38" i="1"/>
  <c r="AU41" i="1"/>
  <c r="AU42" i="1"/>
  <c r="AU43" i="1"/>
  <c r="AU44" i="1"/>
  <c r="AU49" i="1"/>
  <c r="AU50" i="1"/>
  <c r="AS33" i="1"/>
  <c r="AJ23" i="1"/>
  <c r="AJ33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F33" i="1"/>
  <c r="P23" i="1"/>
  <c r="P33" i="1"/>
  <c r="AU710" i="1" l="1"/>
  <c r="AE1110" i="1"/>
  <c r="AF1110" i="1" s="1"/>
  <c r="AG1108" i="1"/>
  <c r="AH1110" i="1"/>
  <c r="AT823" i="1"/>
  <c r="AT779" i="1" s="1"/>
  <c r="AR824" i="1"/>
  <c r="AX542" i="1"/>
  <c r="AY823" i="1"/>
  <c r="AL823" i="1"/>
  <c r="AY545" i="1"/>
  <c r="AR545" i="1"/>
  <c r="AS545" i="1" s="1"/>
  <c r="L532" i="1"/>
  <c r="AF532" i="1"/>
  <c r="AL531" i="1"/>
  <c r="R531" i="1"/>
  <c r="AS824" i="1"/>
  <c r="N823" i="1"/>
  <c r="R824" i="1"/>
  <c r="L280" i="1"/>
  <c r="D823" i="1"/>
  <c r="R823" i="1" s="1"/>
  <c r="G1064" i="1"/>
  <c r="K1068" i="1"/>
  <c r="AF824" i="1"/>
  <c r="AU1110" i="1"/>
  <c r="AR1110" i="1"/>
  <c r="AS1110" i="1" s="1"/>
  <c r="D1068" i="1"/>
  <c r="AY1068" i="1" s="1"/>
  <c r="D1067" i="1"/>
  <c r="D531" i="1"/>
  <c r="G1073" i="1"/>
  <c r="L1087" i="1"/>
  <c r="AT865" i="1"/>
  <c r="AR855" i="1"/>
  <c r="AS855" i="1" s="1"/>
  <c r="AU855" i="1"/>
  <c r="AF279" i="1"/>
  <c r="AL279" i="1"/>
  <c r="AL280" i="1"/>
  <c r="AF280" i="1"/>
  <c r="L279" i="1"/>
  <c r="R278" i="1"/>
  <c r="D530" i="1"/>
  <c r="AY722" i="1"/>
  <c r="AS722" i="1"/>
  <c r="AF545" i="1"/>
  <c r="G529" i="1"/>
  <c r="AL529" i="1" s="1"/>
  <c r="R530" i="1"/>
  <c r="L533" i="1"/>
  <c r="AY533" i="1"/>
  <c r="AF533" i="1"/>
  <c r="AS533" i="1"/>
  <c r="L545" i="1"/>
  <c r="L722" i="1"/>
  <c r="J722" i="1"/>
  <c r="L546" i="1"/>
  <c r="K1080" i="1"/>
  <c r="Q1069" i="1"/>
  <c r="K1069" i="1" s="1"/>
  <c r="L1069" i="1" s="1"/>
  <c r="Q1065" i="1"/>
  <c r="K1065" i="1" s="1"/>
  <c r="Q1075" i="1"/>
  <c r="D1080" i="1"/>
  <c r="G1078" i="1"/>
  <c r="G1066" i="1"/>
  <c r="D1066" i="1" s="1"/>
  <c r="D1079" i="1"/>
  <c r="L1079" i="1" s="1"/>
  <c r="D1076" i="1"/>
  <c r="L1076" i="1" s="1"/>
  <c r="G1065" i="1"/>
  <c r="BP28" i="1"/>
  <c r="BO28" i="1"/>
  <c r="BQ27" i="1"/>
  <c r="BP27" i="1"/>
  <c r="BO27" i="1"/>
  <c r="AT838" i="1" l="1"/>
  <c r="AR823" i="1"/>
  <c r="D1078" i="1"/>
  <c r="L1078" i="1" s="1"/>
  <c r="AY1078" i="1"/>
  <c r="AE1108" i="1"/>
  <c r="AG28" i="1"/>
  <c r="AE28" i="1" s="1"/>
  <c r="L1067" i="1"/>
  <c r="AY1067" i="1"/>
  <c r="L1066" i="1"/>
  <c r="AY1066" i="1"/>
  <c r="D1073" i="1"/>
  <c r="AY1073" i="1"/>
  <c r="G1063" i="1"/>
  <c r="D1064" i="1"/>
  <c r="L1064" i="1" s="1"/>
  <c r="L531" i="1"/>
  <c r="AF531" i="1"/>
  <c r="AY531" i="1"/>
  <c r="AS531" i="1"/>
  <c r="L823" i="1"/>
  <c r="L1068" i="1"/>
  <c r="AF823" i="1"/>
  <c r="AS823" i="1"/>
  <c r="L1080" i="1"/>
  <c r="D1077" i="1"/>
  <c r="L1077" i="1" s="1"/>
  <c r="G1074" i="1"/>
  <c r="AY1074" i="1" s="1"/>
  <c r="G1052" i="1"/>
  <c r="D1065" i="1"/>
  <c r="L1065" i="1" s="1"/>
  <c r="AR280" i="1"/>
  <c r="AS280" i="1" s="1"/>
  <c r="AY280" i="1"/>
  <c r="AY279" i="1"/>
  <c r="AR279" i="1"/>
  <c r="AS279" i="1" s="1"/>
  <c r="AX278" i="1"/>
  <c r="D529" i="1"/>
  <c r="AY529" i="1" s="1"/>
  <c r="R529" i="1"/>
  <c r="L530" i="1"/>
  <c r="AY530" i="1"/>
  <c r="AS530" i="1"/>
  <c r="AF530" i="1"/>
  <c r="Q1072" i="1"/>
  <c r="K1072" i="1" s="1"/>
  <c r="K1075" i="1"/>
  <c r="Q1053" i="1"/>
  <c r="Q1050" i="1" s="1"/>
  <c r="Q1092" i="1" s="1"/>
  <c r="Q1052" i="1"/>
  <c r="Q1063" i="1"/>
  <c r="G1075" i="1"/>
  <c r="BS1003" i="1"/>
  <c r="BS1001" i="1"/>
  <c r="BS1000" i="1" s="1"/>
  <c r="BS998" i="1"/>
  <c r="BS997" i="1" s="1"/>
  <c r="BS995" i="1"/>
  <c r="BS994" i="1" s="1"/>
  <c r="BS992" i="1"/>
  <c r="BS991" i="1" s="1"/>
  <c r="BS989" i="1"/>
  <c r="BS988" i="1" s="1"/>
  <c r="BS986" i="1"/>
  <c r="BS985" i="1" s="1"/>
  <c r="BS983" i="1"/>
  <c r="BS982" i="1" s="1"/>
  <c r="BS975" i="1"/>
  <c r="BS1007" i="1" s="1"/>
  <c r="BV705" i="1"/>
  <c r="BZ779" i="1"/>
  <c r="BB779" i="1"/>
  <c r="I692" i="1"/>
  <c r="K702" i="1"/>
  <c r="D702" i="1"/>
  <c r="BB702" i="1" s="1"/>
  <c r="U701" i="1"/>
  <c r="K701" i="1" s="1"/>
  <c r="I701" i="1"/>
  <c r="K742" i="1"/>
  <c r="D737" i="1"/>
  <c r="D738" i="1"/>
  <c r="D739" i="1"/>
  <c r="D740" i="1"/>
  <c r="D741" i="1"/>
  <c r="D742" i="1"/>
  <c r="K697" i="1"/>
  <c r="U696" i="1"/>
  <c r="U692" i="1"/>
  <c r="K692" i="1" s="1"/>
  <c r="K693" i="1"/>
  <c r="K695" i="1"/>
  <c r="U694" i="1"/>
  <c r="K694" i="1" s="1"/>
  <c r="L694" i="1" s="1"/>
  <c r="G1072" i="1" l="1"/>
  <c r="AY1072" i="1" s="1"/>
  <c r="AY1075" i="1"/>
  <c r="D1074" i="1"/>
  <c r="AS739" i="1"/>
  <c r="AQ739" i="1"/>
  <c r="AQ737" i="1"/>
  <c r="AS737" i="1"/>
  <c r="K696" i="1"/>
  <c r="L696" i="1" s="1"/>
  <c r="AD696" i="1"/>
  <c r="I700" i="1"/>
  <c r="AQ742" i="1"/>
  <c r="AS742" i="1"/>
  <c r="AQ738" i="1"/>
  <c r="AS738" i="1"/>
  <c r="AQ741" i="1"/>
  <c r="AS741" i="1"/>
  <c r="BB701" i="1"/>
  <c r="AR702" i="1"/>
  <c r="AS702" i="1" s="1"/>
  <c r="CE702" i="1"/>
  <c r="AQ740" i="1"/>
  <c r="AS740" i="1"/>
  <c r="CE692" i="1"/>
  <c r="D692" i="1"/>
  <c r="L692" i="1" s="1"/>
  <c r="G1053" i="1"/>
  <c r="L529" i="1"/>
  <c r="AS529" i="1"/>
  <c r="AF529" i="1"/>
  <c r="AX276" i="1"/>
  <c r="AX275" i="1"/>
  <c r="AR278" i="1"/>
  <c r="AR276" i="1" s="1"/>
  <c r="AR275" i="1" s="1"/>
  <c r="AY278" i="1"/>
  <c r="Q1051" i="1"/>
  <c r="Q1049" i="1"/>
  <c r="D1075" i="1"/>
  <c r="D701" i="1"/>
  <c r="AF702" i="1"/>
  <c r="L702" i="1"/>
  <c r="L741" i="1"/>
  <c r="J702" i="1"/>
  <c r="J701" i="1" s="1"/>
  <c r="L737" i="1"/>
  <c r="L740" i="1"/>
  <c r="AF742" i="1"/>
  <c r="J695" i="1"/>
  <c r="J694" i="1" s="1"/>
  <c r="L695" i="1"/>
  <c r="L739" i="1"/>
  <c r="J693" i="1"/>
  <c r="J692" i="1" s="1"/>
  <c r="L693" i="1"/>
  <c r="L738" i="1"/>
  <c r="AF739" i="1"/>
  <c r="AF738" i="1"/>
  <c r="AF737" i="1"/>
  <c r="K700" i="1"/>
  <c r="L701" i="1"/>
  <c r="J697" i="1"/>
  <c r="J696" i="1" s="1"/>
  <c r="L697" i="1"/>
  <c r="L742" i="1"/>
  <c r="BS974" i="1"/>
  <c r="BS1008" i="1" s="1"/>
  <c r="BS935" i="1"/>
  <c r="U700" i="1"/>
  <c r="J742" i="1"/>
  <c r="D700" i="1" l="1"/>
  <c r="AF700" i="1" s="1"/>
  <c r="L700" i="1"/>
  <c r="AS692" i="1"/>
  <c r="AF692" i="1"/>
  <c r="BB700" i="1"/>
  <c r="AR701" i="1"/>
  <c r="AS701" i="1" s="1"/>
  <c r="CE701" i="1"/>
  <c r="Q1091" i="1"/>
  <c r="Q1090" i="1" s="1"/>
  <c r="Q1048" i="1"/>
  <c r="AF701" i="1"/>
  <c r="BS934" i="1"/>
  <c r="BS933" i="1" s="1"/>
  <c r="BS1006" i="1"/>
  <c r="BS973" i="1"/>
  <c r="BS1009" i="1" s="1"/>
  <c r="AR700" i="1" l="1"/>
  <c r="AS700" i="1" s="1"/>
  <c r="CE700" i="1"/>
  <c r="F761" i="1"/>
  <c r="G761" i="1"/>
  <c r="H761" i="1"/>
  <c r="I761" i="1"/>
  <c r="BY288" i="1"/>
  <c r="BU284" i="1"/>
  <c r="BY286" i="1"/>
  <c r="BY282" i="1"/>
  <c r="BY281" i="1" s="1"/>
  <c r="BU281" i="1" s="1"/>
  <c r="BT281" i="1" s="1"/>
  <c r="AR284" i="1"/>
  <c r="BQ284" i="1"/>
  <c r="Q282" i="1"/>
  <c r="BJ284" i="1"/>
  <c r="BF284" i="1"/>
  <c r="BF283" i="1" s="1"/>
  <c r="BE283" i="1" s="1"/>
  <c r="AB284" i="1"/>
  <c r="AA284" i="1"/>
  <c r="V284" i="1"/>
  <c r="AY284" i="1"/>
  <c r="AX283" i="1"/>
  <c r="AT283" i="1"/>
  <c r="AK283" i="1"/>
  <c r="AG283" i="1"/>
  <c r="Q283" i="1"/>
  <c r="M283" i="1"/>
  <c r="G283" i="1"/>
  <c r="E283" i="1"/>
  <c r="BM282" i="1"/>
  <c r="BL282" i="1"/>
  <c r="BK282" i="1"/>
  <c r="BI282" i="1"/>
  <c r="BH282" i="1"/>
  <c r="BD282" i="1"/>
  <c r="BC282" i="1"/>
  <c r="AX282" i="1"/>
  <c r="AT282" i="1"/>
  <c r="AK282" i="1"/>
  <c r="AE282" i="1" s="1"/>
  <c r="AC282" i="1"/>
  <c r="AB282" i="1"/>
  <c r="AA282" i="1"/>
  <c r="Y282" i="1"/>
  <c r="X282" i="1"/>
  <c r="W282" i="1"/>
  <c r="G282" i="1"/>
  <c r="AY282" i="1" s="1"/>
  <c r="BV281" i="1"/>
  <c r="BO281" i="1"/>
  <c r="BJ281" i="1"/>
  <c r="AG281" i="1"/>
  <c r="AB281" i="1"/>
  <c r="V281" i="1"/>
  <c r="M281" i="1"/>
  <c r="E281" i="1"/>
  <c r="AA281" i="1" s="1"/>
  <c r="AQ761" i="1" l="1"/>
  <c r="CE761" i="1"/>
  <c r="Z281" i="1"/>
  <c r="AH1108" i="1"/>
  <c r="E28" i="1"/>
  <c r="N28" i="1" s="1"/>
  <c r="Z284" i="1"/>
  <c r="AT281" i="1"/>
  <c r="BF281" i="1"/>
  <c r="BE281" i="1" s="1"/>
  <c r="G281" i="1"/>
  <c r="BJ282" i="1"/>
  <c r="Z282" i="1"/>
  <c r="K283" i="1"/>
  <c r="AE283" i="1"/>
  <c r="AF284" i="1"/>
  <c r="AR283" i="1"/>
  <c r="AR282" i="1"/>
  <c r="AS282" i="1" s="1"/>
  <c r="BA282" i="1"/>
  <c r="AF733" i="1"/>
  <c r="AS733" i="1"/>
  <c r="AU733" i="1"/>
  <c r="AF282" i="1"/>
  <c r="L284" i="1"/>
  <c r="AS284" i="1"/>
  <c r="J284" i="1"/>
  <c r="J282" i="1" s="1"/>
  <c r="J281" i="1" s="1"/>
  <c r="V282" i="1"/>
  <c r="BE284" i="1"/>
  <c r="AP284" i="1"/>
  <c r="BU282" i="1"/>
  <c r="BT282" i="1" s="1"/>
  <c r="BX284" i="1"/>
  <c r="BN284" i="1"/>
  <c r="BT284" i="1" s="1"/>
  <c r="Q281" i="1"/>
  <c r="D283" i="1"/>
  <c r="AK281" i="1"/>
  <c r="AE281" i="1" s="1"/>
  <c r="BF282" i="1"/>
  <c r="BE282" i="1" s="1"/>
  <c r="BQ282" i="1"/>
  <c r="AX281" i="1"/>
  <c r="AY217" i="1"/>
  <c r="AY216" i="1"/>
  <c r="G28" i="1"/>
  <c r="G27" i="1"/>
  <c r="AO979" i="1"/>
  <c r="AO978" i="1"/>
  <c r="AO935" i="1" s="1"/>
  <c r="AO977" i="1"/>
  <c r="AO934" i="1" s="1"/>
  <c r="BO1060" i="1"/>
  <c r="BN1060" i="1" s="1"/>
  <c r="BO1053" i="1"/>
  <c r="BO1050" i="1" s="1"/>
  <c r="BN1050" i="1" s="1"/>
  <c r="BO1052" i="1"/>
  <c r="BN1052" i="1" s="1"/>
  <c r="AE1089" i="1"/>
  <c r="AE1088" i="1"/>
  <c r="AE1080" i="1"/>
  <c r="AE1071" i="1"/>
  <c r="AE1070" i="1"/>
  <c r="AE1081" i="1"/>
  <c r="AE1072" i="1"/>
  <c r="AE1063" i="1"/>
  <c r="F1051" i="1"/>
  <c r="D1055" i="1"/>
  <c r="AT1055" i="1" s="1"/>
  <c r="D1056" i="1"/>
  <c r="AT1056" i="1" s="1"/>
  <c r="D1058" i="1"/>
  <c r="AT1058" i="1" s="1"/>
  <c r="D1059" i="1"/>
  <c r="AT1059" i="1" s="1"/>
  <c r="E1057" i="1"/>
  <c r="AH1057" i="1" s="1"/>
  <c r="E1054" i="1"/>
  <c r="AH1054" i="1" s="1"/>
  <c r="E1053" i="1"/>
  <c r="AH1053" i="1" s="1"/>
  <c r="E1052" i="1"/>
  <c r="D1089" i="1"/>
  <c r="D1088" i="1"/>
  <c r="D1081" i="1"/>
  <c r="D1071" i="1"/>
  <c r="D1070" i="1"/>
  <c r="BO213" i="1"/>
  <c r="BO209" i="1" s="1"/>
  <c r="BO212" i="1"/>
  <c r="BO208" i="1" s="1"/>
  <c r="BQ239" i="1"/>
  <c r="BQ238" i="1"/>
  <c r="BQ224" i="1"/>
  <c r="BQ221" i="1" s="1"/>
  <c r="BQ223" i="1"/>
  <c r="BQ220" i="1" s="1"/>
  <c r="BQ215" i="1"/>
  <c r="AK215" i="1"/>
  <c r="AK223" i="1"/>
  <c r="AK220" i="1" s="1"/>
  <c r="AK224" i="1"/>
  <c r="AK221" i="1" s="1"/>
  <c r="AG215" i="1"/>
  <c r="AG207" i="1" s="1"/>
  <c r="E212" i="1"/>
  <c r="E210" i="1"/>
  <c r="E209" i="1"/>
  <c r="BX267" i="1"/>
  <c r="BX266" i="1"/>
  <c r="AK403" i="1"/>
  <c r="AE405" i="1"/>
  <c r="Q512" i="1"/>
  <c r="Q511" i="1" s="1"/>
  <c r="K511" i="1" s="1"/>
  <c r="AR521" i="1"/>
  <c r="J515" i="1"/>
  <c r="K515" i="1"/>
  <c r="L515" i="1" s="1"/>
  <c r="AR514" i="1"/>
  <c r="AS514" i="1" s="1"/>
  <c r="AP514" i="1"/>
  <c r="K514" i="1"/>
  <c r="L514" i="1" s="1"/>
  <c r="J514" i="1"/>
  <c r="AR513" i="1"/>
  <c r="AP513" i="1"/>
  <c r="AE513" i="1"/>
  <c r="AA513" i="1"/>
  <c r="Z513" i="1" s="1"/>
  <c r="V513" i="1"/>
  <c r="K513" i="1"/>
  <c r="J513" i="1"/>
  <c r="D513" i="1"/>
  <c r="AX512" i="1"/>
  <c r="AT512" i="1"/>
  <c r="AK512" i="1"/>
  <c r="AA512" i="1"/>
  <c r="Z512" i="1" s="1"/>
  <c r="V512" i="1"/>
  <c r="M512" i="1"/>
  <c r="G512" i="1"/>
  <c r="D512" i="1" s="1"/>
  <c r="D511" i="1"/>
  <c r="AP402" i="1"/>
  <c r="AR402" i="1"/>
  <c r="AS402" i="1" s="1"/>
  <c r="J402" i="1"/>
  <c r="L402" i="1"/>
  <c r="G491" i="1"/>
  <c r="AL491" i="1" s="1"/>
  <c r="Q487" i="1"/>
  <c r="G487" i="1"/>
  <c r="AL487" i="1" s="1"/>
  <c r="AP477" i="1"/>
  <c r="AP475" i="1" s="1"/>
  <c r="AP474" i="1" s="1"/>
  <c r="L1081" i="1" l="1"/>
  <c r="AY1081" i="1"/>
  <c r="L1088" i="1"/>
  <c r="AY1088" i="1"/>
  <c r="L1089" i="1"/>
  <c r="AY1089" i="1"/>
  <c r="L1070" i="1"/>
  <c r="AX1070" i="1"/>
  <c r="L1071" i="1"/>
  <c r="AX1071" i="1"/>
  <c r="E1049" i="1"/>
  <c r="AH1049" i="1" s="1"/>
  <c r="AH1052" i="1"/>
  <c r="AY283" i="1"/>
  <c r="AN283" i="1"/>
  <c r="AY281" i="1"/>
  <c r="AL27" i="1"/>
  <c r="R27" i="1"/>
  <c r="L513" i="1"/>
  <c r="AE512" i="1"/>
  <c r="AF512" i="1" s="1"/>
  <c r="AL512" i="1"/>
  <c r="AR1059" i="1"/>
  <c r="AS1059" i="1" s="1"/>
  <c r="AU1059" i="1"/>
  <c r="AT1057" i="1"/>
  <c r="AR1057" i="1" s="1"/>
  <c r="AR1058" i="1"/>
  <c r="AS1058" i="1" s="1"/>
  <c r="AU1058" i="1"/>
  <c r="AT1054" i="1"/>
  <c r="AR1054" i="1" s="1"/>
  <c r="AR1055" i="1"/>
  <c r="AS1055" i="1" s="1"/>
  <c r="AU1055" i="1"/>
  <c r="AR1056" i="1"/>
  <c r="AS1056" i="1" s="1"/>
  <c r="AU1056" i="1"/>
  <c r="AE398" i="1"/>
  <c r="AF281" i="1"/>
  <c r="AY512" i="1"/>
  <c r="AS513" i="1"/>
  <c r="AF513" i="1"/>
  <c r="AF283" i="1"/>
  <c r="BQ237" i="1"/>
  <c r="AX486" i="1"/>
  <c r="AY487" i="1"/>
  <c r="D1054" i="1"/>
  <c r="AF1054" i="1" s="1"/>
  <c r="E1050" i="1"/>
  <c r="AH1050" i="1" s="1"/>
  <c r="D1057" i="1"/>
  <c r="AF1057" i="1" s="1"/>
  <c r="AY491" i="1"/>
  <c r="AP521" i="1"/>
  <c r="AS521" i="1"/>
  <c r="AX403" i="1"/>
  <c r="AH210" i="1"/>
  <c r="AU210" i="1"/>
  <c r="E211" i="1"/>
  <c r="AP512" i="1"/>
  <c r="AH209" i="1"/>
  <c r="E1051" i="1"/>
  <c r="AH1051" i="1" s="1"/>
  <c r="BQ281" i="1"/>
  <c r="BX281" i="1" s="1"/>
  <c r="AR281" i="1"/>
  <c r="AS281" i="1" s="1"/>
  <c r="BA281" i="1"/>
  <c r="AH212" i="1"/>
  <c r="AF1056" i="1"/>
  <c r="AF1081" i="1"/>
  <c r="AF511" i="1"/>
  <c r="L511" i="1"/>
  <c r="AS511" i="1"/>
  <c r="AF1088" i="1"/>
  <c r="AF1059" i="1"/>
  <c r="AF1089" i="1"/>
  <c r="AF1055" i="1"/>
  <c r="AF1058" i="1"/>
  <c r="AS283" i="1"/>
  <c r="L283" i="1"/>
  <c r="D1072" i="1"/>
  <c r="L1072" i="1" s="1"/>
  <c r="AF1080" i="1"/>
  <c r="D1053" i="1"/>
  <c r="AF1071" i="1"/>
  <c r="G1050" i="1"/>
  <c r="D1063" i="1"/>
  <c r="AF1070" i="1"/>
  <c r="G1049" i="1"/>
  <c r="AP282" i="1"/>
  <c r="AP281" i="1" s="1"/>
  <c r="AP288" i="1"/>
  <c r="AK1092" i="1"/>
  <c r="BQ219" i="1"/>
  <c r="E1048" i="1"/>
  <c r="G1051" i="1"/>
  <c r="AO976" i="1"/>
  <c r="L282" i="1"/>
  <c r="BX282" i="1"/>
  <c r="BN282" i="1"/>
  <c r="BO211" i="1"/>
  <c r="E208" i="1"/>
  <c r="D1052" i="1"/>
  <c r="AO933" i="1"/>
  <c r="AX215" i="1"/>
  <c r="AO973" i="1"/>
  <c r="BN1053" i="1"/>
  <c r="BO1051" i="1"/>
  <c r="BN1051" i="1" s="1"/>
  <c r="BO1049" i="1"/>
  <c r="AK219" i="1"/>
  <c r="AR512" i="1"/>
  <c r="AS512" i="1" s="1"/>
  <c r="K512" i="1"/>
  <c r="L512" i="1" s="1"/>
  <c r="J512" i="1"/>
  <c r="J511" i="1" s="1"/>
  <c r="AY1070" i="1" l="1"/>
  <c r="AX1064" i="1"/>
  <c r="AY1071" i="1"/>
  <c r="AX1069" i="1"/>
  <c r="AY1069" i="1" s="1"/>
  <c r="AX1065" i="1"/>
  <c r="AH1048" i="1"/>
  <c r="BN281" i="1"/>
  <c r="AU1057" i="1"/>
  <c r="AS1054" i="1"/>
  <c r="AH208" i="1"/>
  <c r="E1092" i="1"/>
  <c r="AH211" i="1"/>
  <c r="AS1057" i="1"/>
  <c r="AF1072" i="1"/>
  <c r="G1092" i="1"/>
  <c r="G1048" i="1"/>
  <c r="D1050" i="1"/>
  <c r="AF1053" i="1"/>
  <c r="AF1052" i="1"/>
  <c r="G1091" i="1"/>
  <c r="D1049" i="1"/>
  <c r="AF1063" i="1"/>
  <c r="S288" i="1"/>
  <c r="S286" i="1"/>
  <c r="L281" i="1"/>
  <c r="AK1091" i="1"/>
  <c r="AK1090" i="1" s="1"/>
  <c r="BO1048" i="1"/>
  <c r="BN1048" i="1" s="1"/>
  <c r="BN1049" i="1"/>
  <c r="AX1052" i="1" l="1"/>
  <c r="AR1064" i="1"/>
  <c r="AY1064" i="1"/>
  <c r="AX1053" i="1"/>
  <c r="AR1065" i="1"/>
  <c r="AX1063" i="1"/>
  <c r="AY1065" i="1"/>
  <c r="S305" i="1"/>
  <c r="S303" i="1" s="1"/>
  <c r="T288" i="1"/>
  <c r="AF1050" i="1"/>
  <c r="AF1049" i="1"/>
  <c r="G1090" i="1"/>
  <c r="AP981" i="1"/>
  <c r="AP980" i="1"/>
  <c r="AR981" i="1"/>
  <c r="AS981" i="1" s="1"/>
  <c r="AR980" i="1"/>
  <c r="AS980" i="1" s="1"/>
  <c r="AX1049" i="1" l="1"/>
  <c r="AY1049" i="1" s="1"/>
  <c r="AY1052" i="1"/>
  <c r="AR1063" i="1"/>
  <c r="AY1063" i="1"/>
  <c r="AX1051" i="1"/>
  <c r="AY1051" i="1" s="1"/>
  <c r="AX1050" i="1"/>
  <c r="AY1053" i="1"/>
  <c r="AP979" i="1"/>
  <c r="BV1053" i="1"/>
  <c r="BV1052" i="1"/>
  <c r="BV1049" i="1" s="1"/>
  <c r="BV1060" i="1"/>
  <c r="BU1060" i="1" s="1"/>
  <c r="BT1060" i="1" s="1"/>
  <c r="BX1053" i="1"/>
  <c r="BX1050" i="1" s="1"/>
  <c r="BW1053" i="1"/>
  <c r="BW1050" i="1" s="1"/>
  <c r="BX1052" i="1"/>
  <c r="BW1052" i="1"/>
  <c r="AV1053" i="1"/>
  <c r="AT1053" i="1"/>
  <c r="AV1052" i="1"/>
  <c r="AT1052" i="1"/>
  <c r="M1053" i="1"/>
  <c r="N1053" i="1" s="1"/>
  <c r="M1052" i="1"/>
  <c r="N1052" i="1" s="1"/>
  <c r="K1063" i="1"/>
  <c r="L1063" i="1" s="1"/>
  <c r="AX1048" i="1" l="1"/>
  <c r="AY1048" i="1" s="1"/>
  <c r="AY1050" i="1"/>
  <c r="AT1049" i="1"/>
  <c r="AU1049" i="1" s="1"/>
  <c r="AU1052" i="1"/>
  <c r="AT1050" i="1"/>
  <c r="AU1050" i="1" s="1"/>
  <c r="AU1053" i="1"/>
  <c r="AV1050" i="1"/>
  <c r="AV1049" i="1"/>
  <c r="AP1072" i="1"/>
  <c r="AP1081" i="1"/>
  <c r="AR1053" i="1"/>
  <c r="AP1088" i="1"/>
  <c r="AP1089" i="1"/>
  <c r="AP1071" i="1"/>
  <c r="AP1070" i="1"/>
  <c r="AP1080" i="1"/>
  <c r="K1053" i="1"/>
  <c r="K1052" i="1"/>
  <c r="BV1051" i="1"/>
  <c r="BU1052" i="1"/>
  <c r="BT1052" i="1" s="1"/>
  <c r="AR1052" i="1"/>
  <c r="BU1053" i="1"/>
  <c r="BT1053" i="1" s="1"/>
  <c r="BW1051" i="1"/>
  <c r="AV1051" i="1"/>
  <c r="BV1050" i="1"/>
  <c r="BW1049" i="1"/>
  <c r="BW1048" i="1" s="1"/>
  <c r="BX1049" i="1"/>
  <c r="BX1051" i="1"/>
  <c r="AT1091" i="1"/>
  <c r="AT1051" i="1"/>
  <c r="AU1051" i="1" s="1"/>
  <c r="AV1048" i="1" l="1"/>
  <c r="AR1049" i="1"/>
  <c r="AP1049" i="1" s="1"/>
  <c r="AT1048" i="1"/>
  <c r="AU1048" i="1" s="1"/>
  <c r="AX1092" i="1"/>
  <c r="AY1092" i="1" s="1"/>
  <c r="AS1049" i="1"/>
  <c r="AX1091" i="1"/>
  <c r="AY1091" i="1" s="1"/>
  <c r="AT1092" i="1"/>
  <c r="AU1092" i="1" s="1"/>
  <c r="AP1052" i="1"/>
  <c r="AS1052" i="1"/>
  <c r="AP1053" i="1"/>
  <c r="AS1053" i="1"/>
  <c r="AP1063" i="1"/>
  <c r="J1053" i="1"/>
  <c r="L1053" i="1"/>
  <c r="J1052" i="1"/>
  <c r="L1052" i="1"/>
  <c r="BU1051" i="1"/>
  <c r="BT1051" i="1" s="1"/>
  <c r="AR1051" i="1"/>
  <c r="AP1051" i="1" s="1"/>
  <c r="AR1050" i="1"/>
  <c r="BU1050" i="1"/>
  <c r="BT1050" i="1" s="1"/>
  <c r="BV1048" i="1"/>
  <c r="BX1048" i="1"/>
  <c r="BU1049" i="1"/>
  <c r="BT1049" i="1" s="1"/>
  <c r="J1089" i="1"/>
  <c r="J1088" i="1"/>
  <c r="M1081" i="1"/>
  <c r="J1080" i="1"/>
  <c r="J1071" i="1"/>
  <c r="J1070" i="1"/>
  <c r="K1062" i="1"/>
  <c r="K1061" i="1"/>
  <c r="K1060" i="1"/>
  <c r="K1059" i="1"/>
  <c r="K1058" i="1"/>
  <c r="M1057" i="1"/>
  <c r="M1054" i="1"/>
  <c r="K1056" i="1"/>
  <c r="K1055" i="1"/>
  <c r="AM1092" i="1"/>
  <c r="AH1092" i="1"/>
  <c r="U1092" i="1"/>
  <c r="S1092" i="1"/>
  <c r="I1092" i="1"/>
  <c r="H1092" i="1"/>
  <c r="AO1091" i="1"/>
  <c r="AO1090" i="1" s="1"/>
  <c r="AM1091" i="1"/>
  <c r="AG1091" i="1"/>
  <c r="U1091" i="1"/>
  <c r="U1090" i="1" s="1"/>
  <c r="S1091" i="1"/>
  <c r="I1091" i="1"/>
  <c r="H1091" i="1"/>
  <c r="E1091" i="1"/>
  <c r="AU1091" i="1" s="1"/>
  <c r="H1090" i="1"/>
  <c r="D1060" i="1"/>
  <c r="J1063" i="1"/>
  <c r="J1072" i="1"/>
  <c r="I1051" i="1"/>
  <c r="K1054" i="1" l="1"/>
  <c r="L1054" i="1" s="1"/>
  <c r="N1054" i="1"/>
  <c r="K1057" i="1"/>
  <c r="L1057" i="1" s="1"/>
  <c r="N1057" i="1"/>
  <c r="AM1090" i="1"/>
  <c r="I1090" i="1"/>
  <c r="AR1092" i="1"/>
  <c r="AT1090" i="1"/>
  <c r="AR1048" i="1"/>
  <c r="AP1050" i="1"/>
  <c r="AP1048" i="1" s="1"/>
  <c r="AS1050" i="1"/>
  <c r="D1051" i="1"/>
  <c r="AS1051" i="1" s="1"/>
  <c r="J1081" i="1"/>
  <c r="L1060" i="1"/>
  <c r="AX1090" i="1"/>
  <c r="AY1090" i="1" s="1"/>
  <c r="AF1060" i="1"/>
  <c r="AG1090" i="1"/>
  <c r="AH1091" i="1"/>
  <c r="J1058" i="1"/>
  <c r="L1058" i="1"/>
  <c r="J1059" i="1"/>
  <c r="L1059" i="1"/>
  <c r="J1061" i="1"/>
  <c r="L1061" i="1"/>
  <c r="J1055" i="1"/>
  <c r="L1055" i="1"/>
  <c r="J1062" i="1"/>
  <c r="L1062" i="1"/>
  <c r="J1056" i="1"/>
  <c r="L1056" i="1"/>
  <c r="AE1092" i="1"/>
  <c r="D1091" i="1"/>
  <c r="E1090" i="1"/>
  <c r="D1092" i="1"/>
  <c r="J1060" i="1"/>
  <c r="S1090" i="1"/>
  <c r="J1054" i="1"/>
  <c r="J1057" i="1"/>
  <c r="AE1091" i="1"/>
  <c r="AR1091" i="1"/>
  <c r="BT1048" i="1"/>
  <c r="BU1048" i="1"/>
  <c r="M1050" i="1"/>
  <c r="N1050" i="1" s="1"/>
  <c r="I1048" i="1"/>
  <c r="AR1090" i="1" l="1"/>
  <c r="D1090" i="1"/>
  <c r="AP1092" i="1"/>
  <c r="AF1051" i="1"/>
  <c r="AH1090" i="1"/>
  <c r="AU1090" i="1"/>
  <c r="D1048" i="1"/>
  <c r="AF1048" i="1" s="1"/>
  <c r="AE1090" i="1"/>
  <c r="AF1090" i="1" s="1"/>
  <c r="AF1092" i="1"/>
  <c r="AS1092" i="1"/>
  <c r="AF1091" i="1"/>
  <c r="AS1091" i="1"/>
  <c r="AP1091" i="1"/>
  <c r="M1092" i="1"/>
  <c r="N1092" i="1" s="1"/>
  <c r="K1050" i="1"/>
  <c r="M1049" i="1"/>
  <c r="N1049" i="1" s="1"/>
  <c r="M1051" i="1"/>
  <c r="AS1090" i="1" l="1"/>
  <c r="K1051" i="1"/>
  <c r="J1051" i="1" s="1"/>
  <c r="N1051" i="1"/>
  <c r="AP1090" i="1"/>
  <c r="AS1048" i="1"/>
  <c r="L1051" i="1"/>
  <c r="J1050" i="1"/>
  <c r="L1050" i="1"/>
  <c r="M1091" i="1"/>
  <c r="N1091" i="1" s="1"/>
  <c r="K1049" i="1"/>
  <c r="K1092" i="1"/>
  <c r="M1048" i="1"/>
  <c r="N1048" i="1" s="1"/>
  <c r="J1092" i="1" l="1"/>
  <c r="L1092" i="1"/>
  <c r="J1049" i="1"/>
  <c r="J1048" i="1" s="1"/>
  <c r="L1049" i="1"/>
  <c r="K1048" i="1"/>
  <c r="L1048" i="1" s="1"/>
  <c r="M1090" i="1"/>
  <c r="K1091" i="1"/>
  <c r="K1090" i="1" l="1"/>
  <c r="L1090" i="1" s="1"/>
  <c r="N1090" i="1"/>
  <c r="J1091" i="1"/>
  <c r="L1091" i="1"/>
  <c r="AE216" i="1"/>
  <c r="BB978" i="1" l="1"/>
  <c r="CE978" i="1" s="1"/>
  <c r="BB979" i="1"/>
  <c r="AR979" i="1" l="1"/>
  <c r="AS979" i="1" s="1"/>
  <c r="CE979" i="1"/>
  <c r="AP978" i="1"/>
  <c r="AZ309" i="1" l="1"/>
  <c r="O866" i="1" l="1"/>
  <c r="AA854" i="1"/>
  <c r="J854" i="1" l="1"/>
  <c r="J866" i="1" s="1"/>
  <c r="AR789" i="1" l="1"/>
  <c r="AY793" i="1"/>
  <c r="K544" i="1"/>
  <c r="K543" i="1"/>
  <c r="J426" i="1"/>
  <c r="J427" i="1"/>
  <c r="J428" i="1"/>
  <c r="AY789" i="1" l="1"/>
  <c r="AP789" i="1"/>
  <c r="AP788" i="1" s="1"/>
  <c r="AY801" i="1"/>
  <c r="Q491" i="1" l="1"/>
  <c r="R491" i="1" s="1"/>
  <c r="AX417" i="1"/>
  <c r="AX429" i="1"/>
  <c r="AY429" i="1" s="1"/>
  <c r="AX430" i="1"/>
  <c r="AX431" i="1"/>
  <c r="AX469" i="1"/>
  <c r="AX473" i="1"/>
  <c r="Q398" i="1"/>
  <c r="AR400" i="1"/>
  <c r="AP400" i="1"/>
  <c r="AP399" i="1" s="1"/>
  <c r="AE400" i="1"/>
  <c r="AA400" i="1"/>
  <c r="Z400" i="1" s="1"/>
  <c r="V400" i="1"/>
  <c r="AT399" i="1"/>
  <c r="AA399" i="1"/>
  <c r="Z399" i="1" s="1"/>
  <c r="V399" i="1"/>
  <c r="M399" i="1"/>
  <c r="AY399" i="1" l="1"/>
  <c r="AX472" i="1"/>
  <c r="AY473" i="1"/>
  <c r="AX468" i="1"/>
  <c r="AX416" i="1"/>
  <c r="D399" i="1"/>
  <c r="G398" i="1"/>
  <c r="R398" i="1" s="1"/>
  <c r="AR399" i="1"/>
  <c r="AX398" i="1"/>
  <c r="AX471" i="1"/>
  <c r="K400" i="1"/>
  <c r="J400" i="1"/>
  <c r="D400" i="1"/>
  <c r="AS400" i="1" s="1"/>
  <c r="D398" i="1" l="1"/>
  <c r="AF398" i="1" s="1"/>
  <c r="AL398" i="1"/>
  <c r="AS399" i="1"/>
  <c r="L400" i="1"/>
  <c r="AF400" i="1"/>
  <c r="AY398" i="1"/>
  <c r="AR398" i="1"/>
  <c r="K399" i="1"/>
  <c r="J399" i="1"/>
  <c r="J398" i="1" s="1"/>
  <c r="AS398" i="1" l="1"/>
  <c r="K398" i="1"/>
  <c r="L398" i="1" s="1"/>
  <c r="L399" i="1"/>
  <c r="BV213" i="1" l="1"/>
  <c r="BV212" i="1"/>
  <c r="BT1005" i="1" l="1"/>
  <c r="BU1003" i="1"/>
  <c r="BT1003" i="1" s="1"/>
  <c r="BZ1003" i="1"/>
  <c r="BB935" i="1" l="1"/>
  <c r="CE975" i="1"/>
  <c r="BT1004" i="1"/>
  <c r="BB1003" i="1"/>
  <c r="CE1003" i="1" s="1"/>
  <c r="BT116" i="1" l="1"/>
  <c r="BT115" i="1"/>
  <c r="BT114" i="1" s="1"/>
  <c r="BT236" i="1"/>
  <c r="BT235" i="1"/>
  <c r="BT234" i="1"/>
  <c r="BT233" i="1"/>
  <c r="BT232" i="1"/>
  <c r="BT231" i="1"/>
  <c r="BT230" i="1"/>
  <c r="BT229" i="1"/>
  <c r="BT228" i="1"/>
  <c r="BT227" i="1"/>
  <c r="BT226" i="1"/>
  <c r="BT225" i="1"/>
  <c r="BT222" i="1"/>
  <c r="BT218" i="1"/>
  <c r="BT217" i="1"/>
  <c r="BT216" i="1"/>
  <c r="BT214" i="1"/>
  <c r="BT213" i="1"/>
  <c r="BT212" i="1"/>
  <c r="BT210" i="1"/>
  <c r="BT65" i="1" s="1"/>
  <c r="AV838" i="1"/>
  <c r="BZ311" i="1"/>
  <c r="BY311" i="1"/>
  <c r="BX311" i="1"/>
  <c r="BW311" i="1"/>
  <c r="BV311" i="1"/>
  <c r="BB311" i="1"/>
  <c r="AZ311" i="1"/>
  <c r="F311" i="1"/>
  <c r="G311" i="1"/>
  <c r="H311" i="1"/>
  <c r="AH311" i="1" l="1"/>
  <c r="N311" i="1"/>
  <c r="CE311" i="1"/>
  <c r="AU311" i="1"/>
  <c r="AR311" i="1"/>
  <c r="BU311" i="1"/>
  <c r="BT211" i="1"/>
  <c r="BT215" i="1"/>
  <c r="BU253" i="1"/>
  <c r="J253" i="1"/>
  <c r="BX259" i="1"/>
  <c r="AP260" i="1"/>
  <c r="AP258" i="1" s="1"/>
  <c r="J257" i="1"/>
  <c r="J255" i="1" s="1"/>
  <c r="BU976" i="1" l="1"/>
  <c r="BU1002" i="1"/>
  <c r="BZ1001" i="1"/>
  <c r="BU999" i="1"/>
  <c r="BZ998" i="1"/>
  <c r="BU996" i="1"/>
  <c r="BZ995" i="1"/>
  <c r="BU995" i="1" s="1"/>
  <c r="BZ992" i="1"/>
  <c r="BU992" i="1" s="1"/>
  <c r="BU990" i="1"/>
  <c r="BZ989" i="1"/>
  <c r="BU989" i="1" s="1"/>
  <c r="BU987" i="1"/>
  <c r="BZ986" i="1"/>
  <c r="BU986" i="1" s="1"/>
  <c r="BZ983" i="1"/>
  <c r="BB977" i="1"/>
  <c r="CE977" i="1" s="1"/>
  <c r="BU978" i="1"/>
  <c r="BN978" i="1"/>
  <c r="AR978" i="1"/>
  <c r="AS978" i="1" s="1"/>
  <c r="Z978" i="1"/>
  <c r="V978" i="1"/>
  <c r="BU977" i="1"/>
  <c r="BN977" i="1"/>
  <c r="Z977" i="1"/>
  <c r="V977" i="1"/>
  <c r="AP977" i="1" l="1"/>
  <c r="BB976" i="1"/>
  <c r="CE976" i="1" s="1"/>
  <c r="BZ974" i="1"/>
  <c r="BZ934" i="1" s="1"/>
  <c r="CE974" i="1"/>
  <c r="BU984" i="1"/>
  <c r="BZ975" i="1"/>
  <c r="BZ935" i="1" s="1"/>
  <c r="BZ991" i="1"/>
  <c r="BU991" i="1" s="1"/>
  <c r="BZ985" i="1"/>
  <c r="BU985" i="1" s="1"/>
  <c r="BZ988" i="1"/>
  <c r="BU988" i="1" s="1"/>
  <c r="BU993" i="1"/>
  <c r="BZ982" i="1"/>
  <c r="BU982" i="1" s="1"/>
  <c r="BU983" i="1"/>
  <c r="BZ994" i="1"/>
  <c r="BU994" i="1" s="1"/>
  <c r="BZ1000" i="1"/>
  <c r="BU1000" i="1" s="1"/>
  <c r="BU1001" i="1"/>
  <c r="BZ997" i="1"/>
  <c r="BU997" i="1" s="1"/>
  <c r="BU998" i="1"/>
  <c r="AR977" i="1"/>
  <c r="AR976" i="1" l="1"/>
  <c r="AS976" i="1" s="1"/>
  <c r="AS977" i="1"/>
  <c r="BB934" i="1"/>
  <c r="BB973" i="1"/>
  <c r="AP976" i="1"/>
  <c r="BU763" i="1"/>
  <c r="BU762" i="1"/>
  <c r="BV761" i="1"/>
  <c r="BU761" i="1" s="1"/>
  <c r="BT903" i="1" l="1"/>
  <c r="AR516" i="1"/>
  <c r="AE516" i="1"/>
  <c r="D516" i="1"/>
  <c r="K516" i="1"/>
  <c r="BB838" i="1"/>
  <c r="BZ838" i="1"/>
  <c r="BN833" i="1"/>
  <c r="BU833" i="1"/>
  <c r="D691" i="1"/>
  <c r="BB691" i="1" s="1"/>
  <c r="I690" i="1"/>
  <c r="U690" i="1"/>
  <c r="K690" i="1" s="1"/>
  <c r="D602" i="1"/>
  <c r="BB602" i="1" s="1"/>
  <c r="D604" i="1"/>
  <c r="BB604" i="1" s="1"/>
  <c r="D605" i="1"/>
  <c r="BB605" i="1" s="1"/>
  <c r="D606" i="1"/>
  <c r="BB606" i="1" s="1"/>
  <c r="D610" i="1"/>
  <c r="BB610" i="1" s="1"/>
  <c r="D611" i="1"/>
  <c r="BB611" i="1" s="1"/>
  <c r="D612" i="1"/>
  <c r="BB612" i="1" s="1"/>
  <c r="D615" i="1"/>
  <c r="BB615" i="1" s="1"/>
  <c r="D616" i="1"/>
  <c r="BB616" i="1" s="1"/>
  <c r="D617" i="1"/>
  <c r="BB617" i="1" s="1"/>
  <c r="D619" i="1"/>
  <c r="D620" i="1"/>
  <c r="BB620" i="1" s="1"/>
  <c r="D621" i="1"/>
  <c r="BB621" i="1" s="1"/>
  <c r="D625" i="1"/>
  <c r="BB625" i="1" s="1"/>
  <c r="K625" i="1"/>
  <c r="K602" i="1"/>
  <c r="K604" i="1"/>
  <c r="K605" i="1"/>
  <c r="K606" i="1"/>
  <c r="L606" i="1" s="1"/>
  <c r="K610" i="1"/>
  <c r="K611" i="1"/>
  <c r="K612" i="1"/>
  <c r="L612" i="1" s="1"/>
  <c r="K615" i="1"/>
  <c r="K616" i="1"/>
  <c r="K617" i="1"/>
  <c r="K619" i="1"/>
  <c r="K620" i="1"/>
  <c r="L620" i="1" s="1"/>
  <c r="K621" i="1"/>
  <c r="BB619" i="1" l="1"/>
  <c r="AR605" i="1"/>
  <c r="CE605" i="1"/>
  <c r="AR604" i="1"/>
  <c r="CE604" i="1"/>
  <c r="AR616" i="1"/>
  <c r="AS616" i="1" s="1"/>
  <c r="CE616" i="1"/>
  <c r="AR602" i="1"/>
  <c r="CE602" i="1"/>
  <c r="AR615" i="1"/>
  <c r="CE615" i="1"/>
  <c r="AR617" i="1"/>
  <c r="CE617" i="1"/>
  <c r="AR612" i="1"/>
  <c r="CE612" i="1"/>
  <c r="AR625" i="1"/>
  <c r="AS625" i="1" s="1"/>
  <c r="CE625" i="1"/>
  <c r="AR611" i="1"/>
  <c r="CE611" i="1"/>
  <c r="AR691" i="1"/>
  <c r="BB690" i="1"/>
  <c r="AR690" i="1" s="1"/>
  <c r="CE691" i="1"/>
  <c r="AR621" i="1"/>
  <c r="CE621" i="1"/>
  <c r="AR610" i="1"/>
  <c r="CE610" i="1"/>
  <c r="AR620" i="1"/>
  <c r="CE620" i="1"/>
  <c r="AR606" i="1"/>
  <c r="AS606" i="1" s="1"/>
  <c r="CE606" i="1"/>
  <c r="L602" i="1"/>
  <c r="D690" i="1"/>
  <c r="AF690" i="1" s="1"/>
  <c r="L611" i="1"/>
  <c r="AP833" i="1"/>
  <c r="AS833" i="1"/>
  <c r="L604" i="1"/>
  <c r="L619" i="1"/>
  <c r="L605" i="1"/>
  <c r="L617" i="1"/>
  <c r="L615" i="1"/>
  <c r="AF605" i="1"/>
  <c r="AS605" i="1"/>
  <c r="AF617" i="1"/>
  <c r="AS617" i="1"/>
  <c r="AF616" i="1"/>
  <c r="J625" i="1"/>
  <c r="J593" i="1" s="1"/>
  <c r="L625" i="1"/>
  <c r="L516" i="1"/>
  <c r="AS516" i="1"/>
  <c r="L616" i="1"/>
  <c r="AF625" i="1"/>
  <c r="AF691" i="1"/>
  <c r="AS691" i="1"/>
  <c r="AF516" i="1"/>
  <c r="AF610" i="1"/>
  <c r="AS610" i="1"/>
  <c r="L621" i="1"/>
  <c r="L610" i="1"/>
  <c r="AF606" i="1"/>
  <c r="AP516" i="1"/>
  <c r="BT833" i="1"/>
  <c r="J516" i="1"/>
  <c r="K691" i="1"/>
  <c r="L690" i="1" l="1"/>
  <c r="AS690" i="1"/>
  <c r="CE690" i="1"/>
  <c r="AR619" i="1"/>
  <c r="AS619" i="1" s="1"/>
  <c r="CE619" i="1"/>
  <c r="J691" i="1"/>
  <c r="J690" i="1" s="1"/>
  <c r="L691" i="1"/>
  <c r="BW27" i="1"/>
  <c r="BX27" i="1"/>
  <c r="BY27" i="1"/>
  <c r="AY27" i="1"/>
  <c r="AR26" i="1"/>
  <c r="BX1112" i="1"/>
  <c r="BY1112" i="1"/>
  <c r="BY37" i="1"/>
  <c r="BZ1095" i="1"/>
  <c r="BZ1112" i="1" s="1"/>
  <c r="O27" i="1"/>
  <c r="AR713" i="1"/>
  <c r="AR712" i="1"/>
  <c r="K713" i="1"/>
  <c r="K712" i="1"/>
  <c r="K709" i="1"/>
  <c r="K708" i="1"/>
  <c r="BU704" i="1"/>
  <c r="K506" i="1"/>
  <c r="K505" i="1"/>
  <c r="AX509" i="1"/>
  <c r="AX510" i="1"/>
  <c r="M27" i="1" l="1"/>
  <c r="K1095" i="1"/>
  <c r="N1095" i="1"/>
  <c r="AR505" i="1"/>
  <c r="AR506" i="1"/>
  <c r="AY506" i="1"/>
  <c r="AR1095" i="1"/>
  <c r="AR510" i="1"/>
  <c r="AY510" i="1"/>
  <c r="AR509" i="1"/>
  <c r="AY509" i="1"/>
  <c r="J506" i="1"/>
  <c r="BU705" i="1"/>
  <c r="BV703" i="1"/>
  <c r="BU1095" i="1"/>
  <c r="BZ27" i="1"/>
  <c r="Q503" i="1"/>
  <c r="R503" i="1" s="1"/>
  <c r="E704" i="1"/>
  <c r="N704" i="1" l="1"/>
  <c r="E703" i="1"/>
  <c r="AH704" i="1"/>
  <c r="AE509" i="1"/>
  <c r="AE506" i="1"/>
  <c r="D510" i="1"/>
  <c r="D509" i="1"/>
  <c r="AS509" i="1" s="1"/>
  <c r="D506" i="1"/>
  <c r="AE510" i="1"/>
  <c r="N703" i="1" l="1"/>
  <c r="AF510" i="1"/>
  <c r="AF506" i="1"/>
  <c r="AS506" i="1"/>
  <c r="L506" i="1"/>
  <c r="AF509" i="1"/>
  <c r="L509" i="1"/>
  <c r="AS510" i="1"/>
  <c r="E711" i="1"/>
  <c r="N711" i="1" s="1"/>
  <c r="E707" i="1"/>
  <c r="N707" i="1" s="1"/>
  <c r="AG711" i="1"/>
  <c r="BO703" i="1"/>
  <c r="AH703" i="1" l="1"/>
  <c r="E309" i="1"/>
  <c r="AH711" i="1"/>
  <c r="AW853" i="1"/>
  <c r="D853" i="1" l="1"/>
  <c r="F864" i="1"/>
  <c r="E1112" i="1"/>
  <c r="F1112" i="1"/>
  <c r="G1112" i="1"/>
  <c r="H1112" i="1"/>
  <c r="Q1112" i="1"/>
  <c r="S1112" i="1"/>
  <c r="W1112" i="1"/>
  <c r="X1112" i="1"/>
  <c r="Y1112" i="1"/>
  <c r="AB1112" i="1"/>
  <c r="AC1112" i="1"/>
  <c r="AG1112" i="1"/>
  <c r="AI1112" i="1"/>
  <c r="AK1112" i="1"/>
  <c r="AM1112" i="1"/>
  <c r="AX1112" i="1"/>
  <c r="AZ1112" i="1"/>
  <c r="BB1112" i="1"/>
  <c r="BG1112" i="1"/>
  <c r="BH1112" i="1"/>
  <c r="BI1112" i="1"/>
  <c r="BK1112" i="1"/>
  <c r="BL1112" i="1"/>
  <c r="BM1112" i="1"/>
  <c r="BO1112" i="1"/>
  <c r="BP1112" i="1"/>
  <c r="BQ1112" i="1"/>
  <c r="BN26" i="1" l="1"/>
  <c r="D26" i="1"/>
  <c r="AS26" i="1" s="1"/>
  <c r="BN705" i="1"/>
  <c r="BT705" i="1" s="1"/>
  <c r="AE712" i="1"/>
  <c r="AE713" i="1"/>
  <c r="AE705" i="1"/>
  <c r="D709" i="1"/>
  <c r="AT709" i="1" s="1"/>
  <c r="D713" i="1"/>
  <c r="D711" i="1"/>
  <c r="AT711" i="1" s="1"/>
  <c r="D708" i="1"/>
  <c r="AT708" i="1" s="1"/>
  <c r="D707" i="1"/>
  <c r="D705" i="1"/>
  <c r="AT705" i="1" s="1"/>
  <c r="D704" i="1"/>
  <c r="AT704" i="1" s="1"/>
  <c r="AT703" i="1" s="1"/>
  <c r="AT707" i="1" l="1"/>
  <c r="AU708" i="1"/>
  <c r="AR708" i="1"/>
  <c r="AS708" i="1" s="1"/>
  <c r="AU709" i="1"/>
  <c r="AR709" i="1"/>
  <c r="AS709" i="1" s="1"/>
  <c r="AU703" i="1"/>
  <c r="AU704" i="1"/>
  <c r="AR704" i="1"/>
  <c r="AS704" i="1" s="1"/>
  <c r="AU705" i="1"/>
  <c r="AR705" i="1"/>
  <c r="AS705" i="1" s="1"/>
  <c r="AF705" i="1"/>
  <c r="AF713" i="1"/>
  <c r="L709" i="1"/>
  <c r="J704" i="1"/>
  <c r="J703" i="1" s="1"/>
  <c r="J700" i="1" s="1"/>
  <c r="L704" i="1"/>
  <c r="AF26" i="1"/>
  <c r="L705" i="1"/>
  <c r="J708" i="1"/>
  <c r="L708" i="1"/>
  <c r="AS713" i="1"/>
  <c r="L713" i="1"/>
  <c r="M1112" i="1"/>
  <c r="D712" i="1"/>
  <c r="AF712" i="1" s="1"/>
  <c r="D1109" i="1"/>
  <c r="AT1109" i="1" s="1"/>
  <c r="AT1108" i="1" l="1"/>
  <c r="AT28" i="1" s="1"/>
  <c r="AU1109" i="1"/>
  <c r="BV1109" i="1"/>
  <c r="BV1108" i="1" s="1"/>
  <c r="BV28" i="1" s="1"/>
  <c r="AF1108" i="1"/>
  <c r="AF1109" i="1"/>
  <c r="AS712" i="1"/>
  <c r="L712" i="1"/>
  <c r="BS1095" i="1"/>
  <c r="AO1112" i="1"/>
  <c r="CE1095" i="1"/>
  <c r="AU1108" i="1" l="1"/>
  <c r="BV1112" i="1"/>
  <c r="BS1112" i="1"/>
  <c r="BS27" i="1"/>
  <c r="AE1095" i="1"/>
  <c r="D1095" i="1"/>
  <c r="AS1095" i="1" s="1"/>
  <c r="I1112" i="1"/>
  <c r="BP18" i="1"/>
  <c r="BP853" i="1"/>
  <c r="AI18" i="1"/>
  <c r="F18" i="1"/>
  <c r="F865" i="1"/>
  <c r="AE1112" i="1" l="1"/>
  <c r="AF1095" i="1"/>
  <c r="T832" i="1"/>
  <c r="T831" i="1"/>
  <c r="T830" i="1"/>
  <c r="T828" i="1"/>
  <c r="T827" i="1"/>
  <c r="T826" i="1"/>
  <c r="T829" i="1" l="1"/>
  <c r="BR848" i="1"/>
  <c r="BY848" i="1" s="1"/>
  <c r="BR830" i="1" l="1"/>
  <c r="BA830" i="1"/>
  <c r="BR829" i="1"/>
  <c r="BA829" i="1"/>
  <c r="BR832" i="1"/>
  <c r="BA832" i="1"/>
  <c r="BR828" i="1"/>
  <c r="BA828" i="1"/>
  <c r="BR831" i="1"/>
  <c r="BA831" i="1"/>
  <c r="BR826" i="1"/>
  <c r="BA826" i="1"/>
  <c r="BR827" i="1"/>
  <c r="BA827" i="1"/>
  <c r="BT253" i="1" l="1"/>
  <c r="AE566" i="1" l="1"/>
  <c r="AE565" i="1"/>
  <c r="BQ278" i="1" l="1"/>
  <c r="AX426" i="1"/>
  <c r="AE505" i="1"/>
  <c r="AX425" i="1" l="1"/>
  <c r="AY426" i="1"/>
  <c r="D505" i="1"/>
  <c r="L505" i="1" l="1"/>
  <c r="AS505" i="1"/>
  <c r="AX424" i="1"/>
  <c r="AF505" i="1"/>
  <c r="D863" i="1" l="1"/>
  <c r="U863" i="1"/>
  <c r="K863" i="1" s="1"/>
  <c r="L863" i="1" s="1"/>
  <c r="BN863" i="1"/>
  <c r="BU863" i="1"/>
  <c r="AF863" i="1" l="1"/>
  <c r="AS863" i="1"/>
  <c r="D29" i="1"/>
  <c r="AF29" i="1" s="1"/>
  <c r="BU33" i="1"/>
  <c r="BU29" i="1"/>
  <c r="BU26" i="1"/>
  <c r="BN29" i="1"/>
  <c r="BN33" i="1"/>
  <c r="BN1116" i="1"/>
  <c r="BW864" i="1"/>
  <c r="BW865" i="1"/>
  <c r="BW866" i="1"/>
  <c r="BV275" i="1"/>
  <c r="BZ308" i="1"/>
  <c r="BU862" i="1"/>
  <c r="BU853" i="1"/>
  <c r="BP838" i="1"/>
  <c r="BQ116" i="1"/>
  <c r="BQ115" i="1"/>
  <c r="BQ65" i="1"/>
  <c r="BQ288" i="1"/>
  <c r="BN288" i="1" s="1"/>
  <c r="BN861" i="1"/>
  <c r="BN862" i="1"/>
  <c r="BN853" i="1"/>
  <c r="AU711" i="1"/>
  <c r="AE711" i="1"/>
  <c r="AF711" i="1" s="1"/>
  <c r="BQ114" i="1" l="1"/>
  <c r="BN278" i="1"/>
  <c r="BX278" i="1"/>
  <c r="BU278" i="1" s="1"/>
  <c r="AS853" i="1"/>
  <c r="AF853" i="1"/>
  <c r="AY800" i="1"/>
  <c r="Q510" i="1"/>
  <c r="K510" i="1" l="1"/>
  <c r="L510" i="1" s="1"/>
  <c r="U1112" i="1" l="1"/>
  <c r="L1095" i="1"/>
  <c r="K27" i="1" l="1"/>
  <c r="K770" i="1"/>
  <c r="D770" i="1"/>
  <c r="L770" i="1" l="1"/>
  <c r="AF770" i="1"/>
  <c r="AS770" i="1"/>
  <c r="J770" i="1"/>
  <c r="U866" i="1"/>
  <c r="AD866" i="1" s="1"/>
  <c r="I866" i="1"/>
  <c r="I864" i="1"/>
  <c r="I865" i="1"/>
  <c r="K861" i="1"/>
  <c r="K862" i="1"/>
  <c r="D861" i="1"/>
  <c r="D862" i="1"/>
  <c r="I25" i="1" l="1"/>
  <c r="L862" i="1"/>
  <c r="L861" i="1"/>
  <c r="D1112" i="1"/>
  <c r="AF1112" i="1" s="1"/>
  <c r="BW309" i="1" l="1"/>
  <c r="BP309" i="1"/>
  <c r="BP307" i="1" s="1"/>
  <c r="BW307" i="1" l="1"/>
  <c r="BW773" i="1"/>
  <c r="BW840" i="1" s="1"/>
  <c r="BZ776" i="1"/>
  <c r="BZ775" i="1"/>
  <c r="BS776" i="1"/>
  <c r="BS775" i="1"/>
  <c r="BS774" i="1"/>
  <c r="BB871" i="1"/>
  <c r="AO776" i="1"/>
  <c r="BZ744" i="1"/>
  <c r="BU744" i="1" s="1"/>
  <c r="BZ745" i="1"/>
  <c r="BU745" i="1" s="1"/>
  <c r="BZ746" i="1"/>
  <c r="BU746" i="1" s="1"/>
  <c r="BZ747" i="1"/>
  <c r="BU747" i="1" s="1"/>
  <c r="BZ748" i="1"/>
  <c r="BU748" i="1" s="1"/>
  <c r="BZ749" i="1"/>
  <c r="BU749" i="1" s="1"/>
  <c r="BZ750" i="1"/>
  <c r="BU750" i="1" s="1"/>
  <c r="BZ751" i="1"/>
  <c r="BU751" i="1" s="1"/>
  <c r="BZ752" i="1"/>
  <c r="BU752" i="1" s="1"/>
  <c r="BZ753" i="1"/>
  <c r="BU753" i="1" s="1"/>
  <c r="BZ754" i="1"/>
  <c r="BU754" i="1" s="1"/>
  <c r="BZ755" i="1"/>
  <c r="BU755" i="1" s="1"/>
  <c r="BZ756" i="1"/>
  <c r="BU756" i="1" s="1"/>
  <c r="BZ757" i="1"/>
  <c r="BU757" i="1" s="1"/>
  <c r="BZ758" i="1"/>
  <c r="BU758" i="1" s="1"/>
  <c r="BZ759" i="1"/>
  <c r="BU759" i="1" s="1"/>
  <c r="BU760" i="1"/>
  <c r="BS744" i="1"/>
  <c r="BN744" i="1" s="1"/>
  <c r="BS745" i="1"/>
  <c r="BN745" i="1" s="1"/>
  <c r="BS746" i="1"/>
  <c r="BN746" i="1" s="1"/>
  <c r="BS747" i="1"/>
  <c r="BN747" i="1" s="1"/>
  <c r="BS748" i="1"/>
  <c r="BN748" i="1" s="1"/>
  <c r="BS749" i="1"/>
  <c r="BN749" i="1" s="1"/>
  <c r="BS750" i="1"/>
  <c r="BN750" i="1" s="1"/>
  <c r="BS751" i="1"/>
  <c r="BN751" i="1" s="1"/>
  <c r="BS752" i="1"/>
  <c r="BN752" i="1" s="1"/>
  <c r="BS753" i="1"/>
  <c r="BN753" i="1" s="1"/>
  <c r="BS754" i="1"/>
  <c r="BN754" i="1" s="1"/>
  <c r="BS755" i="1"/>
  <c r="BN755" i="1" s="1"/>
  <c r="BS756" i="1"/>
  <c r="BN756" i="1" s="1"/>
  <c r="BS757" i="1"/>
  <c r="BN757" i="1" s="1"/>
  <c r="BS758" i="1"/>
  <c r="BN758" i="1" s="1"/>
  <c r="BS759" i="1"/>
  <c r="BN759" i="1" s="1"/>
  <c r="BN760" i="1"/>
  <c r="BB744" i="1"/>
  <c r="CE744" i="1" s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AR744" i="1"/>
  <c r="AR760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BU720" i="1"/>
  <c r="BU721" i="1"/>
  <c r="BU727" i="1"/>
  <c r="BU729" i="1"/>
  <c r="BU730" i="1"/>
  <c r="BN730" i="1"/>
  <c r="BN731" i="1"/>
  <c r="BV734" i="1"/>
  <c r="BR734" i="1"/>
  <c r="BO734" i="1"/>
  <c r="BY734" i="1" s="1"/>
  <c r="AX277" i="1"/>
  <c r="AT277" i="1"/>
  <c r="AT276" i="1"/>
  <c r="AT288" i="1" s="1"/>
  <c r="AE278" i="1"/>
  <c r="AK277" i="1"/>
  <c r="AG277" i="1"/>
  <c r="AK276" i="1"/>
  <c r="AG275" i="1"/>
  <c r="K278" i="1"/>
  <c r="Q277" i="1"/>
  <c r="M277" i="1"/>
  <c r="Q276" i="1"/>
  <c r="Q275" i="1" s="1"/>
  <c r="M275" i="1"/>
  <c r="G276" i="1"/>
  <c r="AO871" i="1" l="1"/>
  <c r="AQ776" i="1"/>
  <c r="BB35" i="1"/>
  <c r="K277" i="1"/>
  <c r="AT305" i="1"/>
  <c r="BN734" i="1"/>
  <c r="AK275" i="1"/>
  <c r="AT275" i="1"/>
  <c r="BQ276" i="1"/>
  <c r="AY276" i="1"/>
  <c r="L759" i="1"/>
  <c r="L751" i="1"/>
  <c r="AF760" i="1"/>
  <c r="AF752" i="1"/>
  <c r="AF744" i="1"/>
  <c r="AR754" i="1"/>
  <c r="AS754" i="1" s="1"/>
  <c r="CE754" i="1"/>
  <c r="AR746" i="1"/>
  <c r="AS746" i="1" s="1"/>
  <c r="CE746" i="1"/>
  <c r="L758" i="1"/>
  <c r="L750" i="1"/>
  <c r="AF759" i="1"/>
  <c r="AF751" i="1"/>
  <c r="AS760" i="1"/>
  <c r="AR753" i="1"/>
  <c r="AS753" i="1" s="1"/>
  <c r="CE753" i="1"/>
  <c r="AR745" i="1"/>
  <c r="AS745" i="1" s="1"/>
  <c r="CE745" i="1"/>
  <c r="L757" i="1"/>
  <c r="L749" i="1"/>
  <c r="AF758" i="1"/>
  <c r="AF750" i="1"/>
  <c r="AS744" i="1"/>
  <c r="AR752" i="1"/>
  <c r="AS752" i="1" s="1"/>
  <c r="CE752" i="1"/>
  <c r="L756" i="1"/>
  <c r="L748" i="1"/>
  <c r="AF757" i="1"/>
  <c r="AF749" i="1"/>
  <c r="AR759" i="1"/>
  <c r="AS759" i="1" s="1"/>
  <c r="CE759" i="1"/>
  <c r="AR751" i="1"/>
  <c r="AS751" i="1" s="1"/>
  <c r="CE751" i="1"/>
  <c r="L755" i="1"/>
  <c r="L747" i="1"/>
  <c r="AF756" i="1"/>
  <c r="AF748" i="1"/>
  <c r="AR758" i="1"/>
  <c r="AS758" i="1" s="1"/>
  <c r="CE758" i="1"/>
  <c r="AR750" i="1"/>
  <c r="AS750" i="1" s="1"/>
  <c r="CE750" i="1"/>
  <c r="L754" i="1"/>
  <c r="L746" i="1"/>
  <c r="AF755" i="1"/>
  <c r="AF747" i="1"/>
  <c r="AR757" i="1"/>
  <c r="AS757" i="1" s="1"/>
  <c r="CE757" i="1"/>
  <c r="AR749" i="1"/>
  <c r="AS749" i="1" s="1"/>
  <c r="CE749" i="1"/>
  <c r="L753" i="1"/>
  <c r="L745" i="1"/>
  <c r="AF754" i="1"/>
  <c r="AF746" i="1"/>
  <c r="AR756" i="1"/>
  <c r="AS756" i="1" s="1"/>
  <c r="CE756" i="1"/>
  <c r="AR748" i="1"/>
  <c r="AS748" i="1" s="1"/>
  <c r="CE748" i="1"/>
  <c r="L760" i="1"/>
  <c r="L752" i="1"/>
  <c r="L744" i="1"/>
  <c r="AF753" i="1"/>
  <c r="AF745" i="1"/>
  <c r="AR755" i="1"/>
  <c r="AS755" i="1" s="1"/>
  <c r="CE755" i="1"/>
  <c r="AR747" i="1"/>
  <c r="AS747" i="1" s="1"/>
  <c r="CE747" i="1"/>
  <c r="AP760" i="1"/>
  <c r="BT760" i="1"/>
  <c r="BW772" i="1"/>
  <c r="BW839" i="1"/>
  <c r="BW24" i="1" s="1"/>
  <c r="AE276" i="1"/>
  <c r="K276" i="1"/>
  <c r="BU734" i="1"/>
  <c r="K275" i="1"/>
  <c r="AE275" i="1" l="1"/>
  <c r="BQ275" i="1"/>
  <c r="BX275" i="1" s="1"/>
  <c r="BU275" i="1" s="1"/>
  <c r="BX276" i="1"/>
  <c r="BU276" i="1" s="1"/>
  <c r="BN276" i="1"/>
  <c r="AK503" i="1"/>
  <c r="Q500" i="1"/>
  <c r="J503" i="1"/>
  <c r="J502" i="1" s="1"/>
  <c r="J501" i="1" s="1"/>
  <c r="J500" i="1" s="1"/>
  <c r="D501" i="1"/>
  <c r="AX501" i="1" s="1"/>
  <c r="D502" i="1"/>
  <c r="AX502" i="1" s="1"/>
  <c r="D503" i="1"/>
  <c r="AX500" i="1" l="1"/>
  <c r="AY501" i="1"/>
  <c r="AR502" i="1"/>
  <c r="AS502" i="1" s="1"/>
  <c r="AY502" i="1"/>
  <c r="AE503" i="1"/>
  <c r="AF503" i="1" s="1"/>
  <c r="AL503" i="1"/>
  <c r="AR503" i="1"/>
  <c r="AS503" i="1" s="1"/>
  <c r="AY503" i="1"/>
  <c r="AF502" i="1"/>
  <c r="L502" i="1"/>
  <c r="K503" i="1"/>
  <c r="L503" i="1" s="1"/>
  <c r="K29" i="1" l="1"/>
  <c r="L29" i="1" s="1"/>
  <c r="BZ865" i="1" l="1"/>
  <c r="BV843" i="1"/>
  <c r="AV843" i="1"/>
  <c r="AV841" i="1"/>
  <c r="AV869" i="1" s="1"/>
  <c r="BP773" i="1"/>
  <c r="AI842" i="1"/>
  <c r="F843" i="1"/>
  <c r="F310" i="1"/>
  <c r="F842" i="1" s="1"/>
  <c r="F777" i="1"/>
  <c r="F776" i="1"/>
  <c r="F775" i="1"/>
  <c r="AR716" i="1"/>
  <c r="AR717" i="1"/>
  <c r="AR720" i="1"/>
  <c r="AR721" i="1"/>
  <c r="AR727" i="1"/>
  <c r="AR729" i="1"/>
  <c r="AR730" i="1"/>
  <c r="AE727" i="1"/>
  <c r="AE729" i="1"/>
  <c r="AE730" i="1"/>
  <c r="K715" i="1"/>
  <c r="K717" i="1"/>
  <c r="K718" i="1"/>
  <c r="K719" i="1"/>
  <c r="K720" i="1"/>
  <c r="K721" i="1"/>
  <c r="K727" i="1"/>
  <c r="K728" i="1"/>
  <c r="K729" i="1"/>
  <c r="K730" i="1"/>
  <c r="K731" i="1"/>
  <c r="D715" i="1"/>
  <c r="D717" i="1"/>
  <c r="AL717" i="1" s="1"/>
  <c r="D718" i="1"/>
  <c r="D719" i="1"/>
  <c r="AF719" i="1" s="1"/>
  <c r="D720" i="1"/>
  <c r="AF720" i="1" s="1"/>
  <c r="D721" i="1"/>
  <c r="AF721" i="1" s="1"/>
  <c r="D727" i="1"/>
  <c r="D728" i="1"/>
  <c r="D729" i="1"/>
  <c r="D730" i="1"/>
  <c r="AF718" i="1" l="1"/>
  <c r="AL718" i="1"/>
  <c r="AF715" i="1"/>
  <c r="AL715" i="1"/>
  <c r="AU717" i="1"/>
  <c r="AF717" i="1"/>
  <c r="AI58" i="1"/>
  <c r="AI870" i="1"/>
  <c r="O842" i="1"/>
  <c r="O870" i="1" s="1"/>
  <c r="AU718" i="1"/>
  <c r="AV57" i="1"/>
  <c r="AV32" i="1" s="1"/>
  <c r="AV842" i="1"/>
  <c r="AV870" i="1" s="1"/>
  <c r="L729" i="1"/>
  <c r="L730" i="1"/>
  <c r="L717" i="1"/>
  <c r="L715" i="1"/>
  <c r="AS717" i="1"/>
  <c r="L718" i="1"/>
  <c r="AS721" i="1"/>
  <c r="AS720" i="1"/>
  <c r="L728" i="1"/>
  <c r="L727" i="1"/>
  <c r="AF730" i="1"/>
  <c r="L721" i="1"/>
  <c r="AF729" i="1"/>
  <c r="L720" i="1"/>
  <c r="AF727" i="1"/>
  <c r="AS730" i="1"/>
  <c r="L719" i="1"/>
  <c r="AS729" i="1"/>
  <c r="AS727" i="1"/>
  <c r="BP772" i="1"/>
  <c r="BP840" i="1"/>
  <c r="BP839" i="1" s="1"/>
  <c r="BP24" i="1" s="1"/>
  <c r="F309" i="1"/>
  <c r="P309" i="1" l="1"/>
  <c r="AJ309" i="1"/>
  <c r="F307" i="1"/>
  <c r="AW309" i="1"/>
  <c r="O840" i="1"/>
  <c r="K733" i="1"/>
  <c r="AP733" i="1"/>
  <c r="F773" i="1"/>
  <c r="AR793" i="1"/>
  <c r="AE793" i="1"/>
  <c r="G791" i="1"/>
  <c r="Q791" i="1"/>
  <c r="K791" i="1" s="1"/>
  <c r="AE790" i="1"/>
  <c r="P307" i="1" l="1"/>
  <c r="AJ307" i="1"/>
  <c r="F840" i="1"/>
  <c r="P840" i="1" s="1"/>
  <c r="P773" i="1"/>
  <c r="O839" i="1"/>
  <c r="J733" i="1"/>
  <c r="L733" i="1"/>
  <c r="AR790" i="1"/>
  <c r="AY790" i="1"/>
  <c r="F772" i="1"/>
  <c r="P772" i="1" s="1"/>
  <c r="AW773" i="1"/>
  <c r="F839" i="1" l="1"/>
  <c r="P839" i="1" s="1"/>
  <c r="AW772" i="1"/>
  <c r="AV840" i="1"/>
  <c r="AW840" i="1" l="1"/>
  <c r="F24" i="1"/>
  <c r="AV839" i="1"/>
  <c r="AV24" i="1" s="1"/>
  <c r="D497" i="1"/>
  <c r="K498" i="1"/>
  <c r="D498" i="1"/>
  <c r="D492" i="1"/>
  <c r="AF492" i="1" s="1"/>
  <c r="D494" i="1"/>
  <c r="AF494" i="1" s="1"/>
  <c r="D488" i="1"/>
  <c r="D489" i="1"/>
  <c r="Q429" i="1"/>
  <c r="R429" i="1" s="1"/>
  <c r="K406" i="1"/>
  <c r="D406" i="1"/>
  <c r="D405" i="1"/>
  <c r="AF405" i="1" s="1"/>
  <c r="L406" i="1" l="1"/>
  <c r="AW24" i="1"/>
  <c r="AW839" i="1"/>
  <c r="AF488" i="1"/>
  <c r="AF497" i="1"/>
  <c r="AY440" i="1"/>
  <c r="AF498" i="1"/>
  <c r="L498" i="1"/>
  <c r="AF489" i="1"/>
  <c r="AS489" i="1"/>
  <c r="D716" i="1"/>
  <c r="AL716" i="1" s="1"/>
  <c r="K716" i="1"/>
  <c r="D487" i="1"/>
  <c r="K497" i="1"/>
  <c r="L497" i="1" s="1"/>
  <c r="K492" i="1"/>
  <c r="L492" i="1" s="1"/>
  <c r="AU716" i="1" l="1"/>
  <c r="AF716" i="1"/>
  <c r="AY496" i="1"/>
  <c r="AL496" i="1"/>
  <c r="L716" i="1"/>
  <c r="AF487" i="1"/>
  <c r="AS716" i="1"/>
  <c r="G486" i="1"/>
  <c r="AL486" i="1" s="1"/>
  <c r="Q496" i="1"/>
  <c r="K496" i="1" s="1"/>
  <c r="D496" i="1"/>
  <c r="G495" i="1"/>
  <c r="AL495" i="1" s="1"/>
  <c r="K491" i="1"/>
  <c r="Q490" i="1"/>
  <c r="D491" i="1"/>
  <c r="AF491" i="1" s="1"/>
  <c r="G490" i="1"/>
  <c r="AL490" i="1" s="1"/>
  <c r="K490" i="1" l="1"/>
  <c r="R490" i="1"/>
  <c r="D495" i="1"/>
  <c r="AY495" i="1"/>
  <c r="D490" i="1"/>
  <c r="AF490" i="1" s="1"/>
  <c r="AY490" i="1"/>
  <c r="D486" i="1"/>
  <c r="AF486" i="1" s="1"/>
  <c r="AY486" i="1"/>
  <c r="AF496" i="1"/>
  <c r="L496" i="1"/>
  <c r="AF495" i="1"/>
  <c r="L491" i="1"/>
  <c r="Q495" i="1"/>
  <c r="K495" i="1" s="1"/>
  <c r="BP866" i="1"/>
  <c r="BQ866" i="1"/>
  <c r="BW873" i="1"/>
  <c r="BW872" i="1"/>
  <c r="BX872" i="1"/>
  <c r="BW871" i="1"/>
  <c r="BW870" i="1"/>
  <c r="BW869" i="1"/>
  <c r="BW57" i="1" s="1"/>
  <c r="BW32" i="1" s="1"/>
  <c r="BX866" i="1"/>
  <c r="BY866" i="1"/>
  <c r="BY865" i="1"/>
  <c r="BY864" i="1"/>
  <c r="BY25" i="1" s="1"/>
  <c r="BP869" i="1"/>
  <c r="BP57" i="1" s="1"/>
  <c r="BP32" i="1" s="1"/>
  <c r="AV866" i="1"/>
  <c r="AX866" i="1"/>
  <c r="AZ866" i="1"/>
  <c r="AI61" i="1"/>
  <c r="AI866" i="1"/>
  <c r="AK866" i="1"/>
  <c r="AM866" i="1"/>
  <c r="AI865" i="1"/>
  <c r="AI25" i="1" s="1"/>
  <c r="AI864" i="1"/>
  <c r="Q866" i="1"/>
  <c r="S866" i="1"/>
  <c r="S865" i="1"/>
  <c r="S864" i="1"/>
  <c r="O61" i="1"/>
  <c r="O60" i="1"/>
  <c r="O59" i="1"/>
  <c r="O58" i="1"/>
  <c r="O57" i="1"/>
  <c r="O32" i="1" s="1"/>
  <c r="F58" i="1"/>
  <c r="F37" i="1"/>
  <c r="I37" i="1"/>
  <c r="F28" i="1"/>
  <c r="H28" i="1"/>
  <c r="I28" i="1"/>
  <c r="F27" i="1"/>
  <c r="H27" i="1"/>
  <c r="I27" i="1"/>
  <c r="AI57" i="1" l="1"/>
  <c r="AI32" i="1" s="1"/>
  <c r="AD37" i="1"/>
  <c r="AQ37" i="1"/>
  <c r="AI840" i="1"/>
  <c r="AJ773" i="1"/>
  <c r="AD27" i="1"/>
  <c r="AQ27" i="1"/>
  <c r="S25" i="1"/>
  <c r="L490" i="1"/>
  <c r="L495" i="1"/>
  <c r="P27" i="1"/>
  <c r="AW27" i="1"/>
  <c r="AJ27" i="1"/>
  <c r="F34" i="1"/>
  <c r="O26" i="1"/>
  <c r="AJ772" i="1"/>
  <c r="AI839" i="1" l="1"/>
  <c r="AJ839" i="1" s="1"/>
  <c r="AI868" i="1"/>
  <c r="AI867" i="1" s="1"/>
  <c r="AI55" i="1" s="1"/>
  <c r="AI22" i="1" s="1"/>
  <c r="AJ840" i="1"/>
  <c r="K26" i="1"/>
  <c r="F873" i="1"/>
  <c r="F872" i="1"/>
  <c r="G872" i="1"/>
  <c r="G59" i="1" s="1"/>
  <c r="H872" i="1"/>
  <c r="H59" i="1" s="1"/>
  <c r="I872" i="1"/>
  <c r="F871" i="1"/>
  <c r="F870" i="1"/>
  <c r="F869" i="1"/>
  <c r="H865" i="1"/>
  <c r="T865" i="1" s="1"/>
  <c r="H864" i="1"/>
  <c r="BS856" i="1"/>
  <c r="BN856" i="1" s="1"/>
  <c r="D856" i="1"/>
  <c r="AI56" i="1" l="1"/>
  <c r="AI31" i="1" s="1"/>
  <c r="AI30" i="1" s="1"/>
  <c r="AI24" i="1"/>
  <c r="AJ24" i="1" s="1"/>
  <c r="BB856" i="1"/>
  <c r="H25" i="1"/>
  <c r="T25" i="1" s="1"/>
  <c r="T864" i="1"/>
  <c r="J26" i="1"/>
  <c r="L26" i="1"/>
  <c r="F60" i="1"/>
  <c r="F61" i="1"/>
  <c r="F59" i="1"/>
  <c r="F57" i="1"/>
  <c r="K856" i="1"/>
  <c r="U865" i="1"/>
  <c r="U864" i="1"/>
  <c r="AD864" i="1" s="1"/>
  <c r="F25" i="1"/>
  <c r="AJ25" i="1" s="1"/>
  <c r="F868" i="1"/>
  <c r="L856" i="1" l="1"/>
  <c r="AO856" i="1"/>
  <c r="CE856" i="1"/>
  <c r="AR856" i="1"/>
  <c r="AS856" i="1" s="1"/>
  <c r="BB865" i="1"/>
  <c r="BB25" i="1" s="1"/>
  <c r="F56" i="1"/>
  <c r="F31" i="1" s="1"/>
  <c r="AJ31" i="1" s="1"/>
  <c r="AJ868" i="1"/>
  <c r="U25" i="1"/>
  <c r="AD25" i="1" s="1"/>
  <c r="AD865" i="1"/>
  <c r="F36" i="1"/>
  <c r="F35" i="1"/>
  <c r="F32" i="1"/>
  <c r="F867" i="1"/>
  <c r="AJ867" i="1" s="1"/>
  <c r="AE857" i="1"/>
  <c r="D857" i="1"/>
  <c r="BN857" i="1"/>
  <c r="AV857" i="1"/>
  <c r="AW857" i="1" s="1"/>
  <c r="AJ56" i="1" l="1"/>
  <c r="AQ856" i="1"/>
  <c r="AO865" i="1"/>
  <c r="AO25" i="1" s="1"/>
  <c r="AE856" i="1"/>
  <c r="AF856" i="1" s="1"/>
  <c r="CE865" i="1"/>
  <c r="F30" i="1"/>
  <c r="AJ30" i="1" s="1"/>
  <c r="AF857" i="1"/>
  <c r="F55" i="1"/>
  <c r="BU857" i="1"/>
  <c r="BW868" i="1"/>
  <c r="BW25" i="1"/>
  <c r="BP865" i="1"/>
  <c r="BP868" i="1" s="1"/>
  <c r="BP864" i="1"/>
  <c r="BP25" i="1" s="1"/>
  <c r="AR857" i="1"/>
  <c r="AS857" i="1" s="1"/>
  <c r="AV865" i="1"/>
  <c r="K857" i="1"/>
  <c r="L857" i="1" s="1"/>
  <c r="AR711" i="1"/>
  <c r="AS711" i="1" s="1"/>
  <c r="AU707" i="1"/>
  <c r="J707" i="1"/>
  <c r="K707" i="1"/>
  <c r="L707" i="1" s="1"/>
  <c r="D703" i="1"/>
  <c r="AV25" i="1" l="1"/>
  <c r="AV868" i="1"/>
  <c r="AV867" i="1" s="1"/>
  <c r="AQ25" i="1"/>
  <c r="AW865" i="1"/>
  <c r="AW25" i="1"/>
  <c r="AW864" i="1"/>
  <c r="F22" i="1"/>
  <c r="AJ55" i="1"/>
  <c r="BN704" i="1"/>
  <c r="BT704" i="1" s="1"/>
  <c r="AR707" i="1"/>
  <c r="AS707" i="1" s="1"/>
  <c r="K711" i="1"/>
  <c r="L711" i="1" s="1"/>
  <c r="BP867" i="1"/>
  <c r="BP55" i="1" s="1"/>
  <c r="BP22" i="1" s="1"/>
  <c r="BP56" i="1"/>
  <c r="BP31" i="1" s="1"/>
  <c r="BP30" i="1" s="1"/>
  <c r="J711" i="1"/>
  <c r="BW867" i="1"/>
  <c r="BW55" i="1" s="1"/>
  <c r="BW56" i="1"/>
  <c r="K703" i="1"/>
  <c r="L703" i="1" s="1"/>
  <c r="AV56" i="1" l="1"/>
  <c r="AW868" i="1"/>
  <c r="AW56" i="1"/>
  <c r="AV31" i="1"/>
  <c r="AV30" i="1" s="1"/>
  <c r="AV55" i="1"/>
  <c r="AW867" i="1"/>
  <c r="AJ22" i="1"/>
  <c r="BW31" i="1"/>
  <c r="BW30" i="1" s="1"/>
  <c r="BU703" i="1"/>
  <c r="BN703" i="1"/>
  <c r="BV857" i="1"/>
  <c r="AW55" i="1" l="1"/>
  <c r="AW30" i="1"/>
  <c r="AW31" i="1"/>
  <c r="BT703" i="1"/>
  <c r="D500" i="1"/>
  <c r="AY475" i="1"/>
  <c r="G499" i="1" l="1"/>
  <c r="D499" i="1" s="1"/>
  <c r="BT252" i="1"/>
  <c r="BT251" i="1" s="1"/>
  <c r="BU252" i="1" l="1"/>
  <c r="BB853" i="1"/>
  <c r="BB864" i="1" s="1"/>
  <c r="AX791" i="1"/>
  <c r="AR791" i="1" l="1"/>
  <c r="AY791" i="1"/>
  <c r="BU251" i="1"/>
  <c r="AT761" i="1"/>
  <c r="AT759" i="1"/>
  <c r="AT758" i="1"/>
  <c r="AT749" i="1"/>
  <c r="BB626" i="1"/>
  <c r="BB595" i="1"/>
  <c r="BB590" i="1"/>
  <c r="AR565" i="1"/>
  <c r="AX318" i="1"/>
  <c r="AR260" i="1"/>
  <c r="AS260" i="1" s="1"/>
  <c r="AR259" i="1"/>
  <c r="AS259" i="1" s="1"/>
  <c r="AR267" i="1"/>
  <c r="AS267" i="1" s="1"/>
  <c r="AY266" i="1"/>
  <c r="AX258" i="1"/>
  <c r="AX255" i="1"/>
  <c r="AX251" i="1"/>
  <c r="AX241" i="1"/>
  <c r="AX224" i="1"/>
  <c r="AX223" i="1"/>
  <c r="AO593" i="1"/>
  <c r="AO589" i="1"/>
  <c r="AT757" i="1" l="1"/>
  <c r="AX499" i="1"/>
  <c r="AX317" i="1" s="1"/>
  <c r="AY500" i="1"/>
  <c r="AY542" i="1"/>
  <c r="AR258" i="1"/>
  <c r="AS258" i="1" s="1"/>
  <c r="AY258" i="1"/>
  <c r="AX220" i="1"/>
  <c r="AX219" i="1" s="1"/>
  <c r="AY223" i="1"/>
  <c r="AX221" i="1"/>
  <c r="AR718" i="1"/>
  <c r="AS718" i="1" s="1"/>
  <c r="AX239" i="1"/>
  <c r="AX209" i="1" s="1"/>
  <c r="AX238" i="1"/>
  <c r="AX208" i="1" s="1"/>
  <c r="AX265" i="1"/>
  <c r="AR266" i="1"/>
  <c r="AS266" i="1" s="1"/>
  <c r="AX245" i="1"/>
  <c r="Q802" i="1"/>
  <c r="Q799" i="1"/>
  <c r="K799" i="1" s="1"/>
  <c r="M797" i="1"/>
  <c r="Q794" i="1"/>
  <c r="M794" i="1"/>
  <c r="M791" i="1"/>
  <c r="Q788" i="1"/>
  <c r="K788" i="1" s="1"/>
  <c r="M788" i="1"/>
  <c r="Q785" i="1"/>
  <c r="K785" i="1" s="1"/>
  <c r="M785" i="1"/>
  <c r="Q784" i="1"/>
  <c r="K784" i="1" s="1"/>
  <c r="M784" i="1"/>
  <c r="Q783" i="1"/>
  <c r="K783" i="1" s="1"/>
  <c r="M783" i="1"/>
  <c r="M1107" i="1"/>
  <c r="U1039" i="1"/>
  <c r="U1038" i="1"/>
  <c r="M857" i="1"/>
  <c r="M865" i="1" s="1"/>
  <c r="N865" i="1" s="1"/>
  <c r="I315" i="1"/>
  <c r="H315" i="1"/>
  <c r="H310" i="1" s="1"/>
  <c r="I313" i="1"/>
  <c r="AQ313" i="1" s="1"/>
  <c r="H313" i="1"/>
  <c r="I308" i="1"/>
  <c r="H308" i="1"/>
  <c r="Q439" i="1"/>
  <c r="M761" i="1"/>
  <c r="M759" i="1"/>
  <c r="M758" i="1"/>
  <c r="M749" i="1"/>
  <c r="M748" i="1" s="1"/>
  <c r="M714" i="1"/>
  <c r="U626" i="1"/>
  <c r="U624" i="1"/>
  <c r="K624" i="1" s="1"/>
  <c r="U623" i="1"/>
  <c r="U618" i="1"/>
  <c r="K618" i="1" s="1"/>
  <c r="U614" i="1"/>
  <c r="K614" i="1" s="1"/>
  <c r="U613" i="1"/>
  <c r="K613" i="1" s="1"/>
  <c r="U609" i="1"/>
  <c r="U608" i="1"/>
  <c r="U607" i="1"/>
  <c r="K607" i="1" s="1"/>
  <c r="U603" i="1"/>
  <c r="K603" i="1" s="1"/>
  <c r="U601" i="1"/>
  <c r="K601" i="1" s="1"/>
  <c r="U593" i="1"/>
  <c r="U595" i="1"/>
  <c r="U590" i="1"/>
  <c r="U589" i="1"/>
  <c r="U587" i="1" s="1"/>
  <c r="U309" i="1" s="1"/>
  <c r="U773" i="1" s="1"/>
  <c r="Q474" i="1"/>
  <c r="R474" i="1" s="1"/>
  <c r="Q472" i="1"/>
  <c r="Q471" i="1"/>
  <c r="Q469" i="1"/>
  <c r="Q414" i="1"/>
  <c r="Q413" i="1"/>
  <c r="Q410" i="1"/>
  <c r="R410" i="1" s="1"/>
  <c r="Q408" i="1"/>
  <c r="Q407" i="1"/>
  <c r="Q404" i="1"/>
  <c r="Q224" i="1"/>
  <c r="Q221" i="1" s="1"/>
  <c r="Q222" i="1"/>
  <c r="Q220" i="1"/>
  <c r="Q219" i="1" s="1"/>
  <c r="Q255" i="1"/>
  <c r="Q251" i="1"/>
  <c r="AG1107" i="1"/>
  <c r="AT1112" i="1"/>
  <c r="AT857" i="1"/>
  <c r="AU857" i="1" s="1"/>
  <c r="AG803" i="1"/>
  <c r="AK799" i="1"/>
  <c r="AK791" i="1"/>
  <c r="AK788" i="1"/>
  <c r="AK784" i="1"/>
  <c r="AK783" i="1"/>
  <c r="AG761" i="1"/>
  <c r="AG759" i="1"/>
  <c r="AG758" i="1"/>
  <c r="AG749" i="1"/>
  <c r="AG748" i="1"/>
  <c r="AO626" i="1"/>
  <c r="AO587" i="1" s="1"/>
  <c r="AO773" i="1" s="1"/>
  <c r="AO772" i="1" s="1"/>
  <c r="AO624" i="1"/>
  <c r="AO619" i="1"/>
  <c r="AO618" i="1" s="1"/>
  <c r="AO614" i="1"/>
  <c r="AO613" i="1"/>
  <c r="AO607" i="1" s="1"/>
  <c r="AO603" i="1"/>
  <c r="AO601" i="1"/>
  <c r="AO595" i="1"/>
  <c r="AO590" i="1"/>
  <c r="AP565" i="1"/>
  <c r="AL474" i="1"/>
  <c r="AK472" i="1"/>
  <c r="AK471" i="1"/>
  <c r="AK469" i="1"/>
  <c r="AK431" i="1"/>
  <c r="AK430" i="1"/>
  <c r="AK425" i="1"/>
  <c r="AK417" i="1"/>
  <c r="AE259" i="1"/>
  <c r="AF259" i="1" s="1"/>
  <c r="AE260" i="1"/>
  <c r="AF260" i="1" s="1"/>
  <c r="AK258" i="1"/>
  <c r="AE258" i="1" s="1"/>
  <c r="AF258" i="1" s="1"/>
  <c r="AK251" i="1"/>
  <c r="AE244" i="1"/>
  <c r="AE248" i="1"/>
  <c r="AE249" i="1"/>
  <c r="AE250" i="1"/>
  <c r="AK241" i="1"/>
  <c r="U1037" i="1" l="1"/>
  <c r="U1032" i="1"/>
  <c r="Q468" i="1"/>
  <c r="AX204" i="1"/>
  <c r="AX66" i="1"/>
  <c r="AX207" i="1"/>
  <c r="AX205" i="1"/>
  <c r="AX122" i="1"/>
  <c r="AE791" i="1"/>
  <c r="AL791" i="1"/>
  <c r="AO309" i="1"/>
  <c r="AO307" i="1" s="1"/>
  <c r="AO777" i="1"/>
  <c r="AO873" i="1" s="1"/>
  <c r="AQ315" i="1"/>
  <c r="I310" i="1"/>
  <c r="AX316" i="1"/>
  <c r="AD308" i="1"/>
  <c r="AQ308" i="1"/>
  <c r="Q403" i="1"/>
  <c r="AK424" i="1"/>
  <c r="AU1112" i="1"/>
  <c r="AK468" i="1"/>
  <c r="AK416" i="1"/>
  <c r="Q438" i="1"/>
  <c r="K794" i="1"/>
  <c r="K802" i="1"/>
  <c r="AG802" i="1"/>
  <c r="AR245" i="1"/>
  <c r="AY499" i="1"/>
  <c r="AG747" i="1"/>
  <c r="AR265" i="1"/>
  <c r="AS265" i="1" s="1"/>
  <c r="AY265" i="1"/>
  <c r="AE267" i="1"/>
  <c r="AF267" i="1" s="1"/>
  <c r="AP267" i="1"/>
  <c r="AP265" i="1" s="1"/>
  <c r="AG757" i="1"/>
  <c r="U622" i="1"/>
  <c r="K622" i="1" s="1"/>
  <c r="K623" i="1"/>
  <c r="AO608" i="1"/>
  <c r="K608" i="1"/>
  <c r="AO609" i="1"/>
  <c r="K609" i="1"/>
  <c r="M757" i="1"/>
  <c r="AK500" i="1"/>
  <c r="AE501" i="1"/>
  <c r="AF501" i="1" s="1"/>
  <c r="AM865" i="1"/>
  <c r="AM864" i="1"/>
  <c r="M782" i="1"/>
  <c r="Q782" i="1"/>
  <c r="Q781" i="1" s="1"/>
  <c r="Q779" i="1" s="1"/>
  <c r="Q865" i="1"/>
  <c r="Q542" i="1"/>
  <c r="AX237" i="1"/>
  <c r="AK245" i="1"/>
  <c r="U973" i="1"/>
  <c r="M747" i="1"/>
  <c r="AK564" i="1"/>
  <c r="AK265" i="1"/>
  <c r="AE265" i="1" s="1"/>
  <c r="AF265" i="1" s="1"/>
  <c r="M802" i="1"/>
  <c r="AE247" i="1"/>
  <c r="AE246" i="1"/>
  <c r="AE266" i="1"/>
  <c r="AF266" i="1" s="1"/>
  <c r="U1031" i="1"/>
  <c r="AO623" i="1"/>
  <c r="AO622" i="1" s="1"/>
  <c r="AM46" i="1"/>
  <c r="AO46" i="1"/>
  <c r="AG51" i="1"/>
  <c r="AM51" i="1"/>
  <c r="AO51" i="1"/>
  <c r="AM52" i="1"/>
  <c r="AO52" i="1"/>
  <c r="AO60" i="1"/>
  <c r="AO35" i="1" s="1"/>
  <c r="AK288" i="1"/>
  <c r="AK305" i="1" s="1"/>
  <c r="AO93" i="1"/>
  <c r="AK123" i="1"/>
  <c r="AG124" i="1"/>
  <c r="AM124" i="1"/>
  <c r="AO124" i="1"/>
  <c r="AG125" i="1"/>
  <c r="AM125" i="1"/>
  <c r="AM116" i="1" s="1"/>
  <c r="AO125" i="1"/>
  <c r="AO116" i="1" s="1"/>
  <c r="AO66" i="1" s="1"/>
  <c r="AO287" i="1" s="1"/>
  <c r="AG126" i="1"/>
  <c r="AH126" i="1" s="1"/>
  <c r="AG129" i="1"/>
  <c r="AH129" i="1" s="1"/>
  <c r="AG132" i="1"/>
  <c r="AH132" i="1" s="1"/>
  <c r="AG134" i="1"/>
  <c r="AG140" i="1"/>
  <c r="AH140" i="1" s="1"/>
  <c r="AG154" i="1"/>
  <c r="AM154" i="1"/>
  <c r="AO154" i="1"/>
  <c r="AG157" i="1"/>
  <c r="AH157" i="1" s="1"/>
  <c r="AM157" i="1"/>
  <c r="AO157" i="1"/>
  <c r="AG160" i="1"/>
  <c r="AH160" i="1" s="1"/>
  <c r="AM160" i="1"/>
  <c r="AO160" i="1"/>
  <c r="AG163" i="1"/>
  <c r="AH163" i="1" s="1"/>
  <c r="AM163" i="1"/>
  <c r="AO163" i="1"/>
  <c r="AG166" i="1"/>
  <c r="AH166" i="1" s="1"/>
  <c r="AG170" i="1"/>
  <c r="AK170" i="1"/>
  <c r="AK115" i="1" s="1"/>
  <c r="AM170" i="1"/>
  <c r="AG171" i="1"/>
  <c r="AK171" i="1"/>
  <c r="AM171" i="1"/>
  <c r="AG172" i="1"/>
  <c r="AG175" i="1"/>
  <c r="AG178" i="1"/>
  <c r="AK178" i="1"/>
  <c r="AM178" i="1"/>
  <c r="AO178" i="1"/>
  <c r="AG184" i="1"/>
  <c r="AH184" i="1" s="1"/>
  <c r="AG187" i="1"/>
  <c r="AG191" i="1"/>
  <c r="AG192" i="1"/>
  <c r="AG195" i="1"/>
  <c r="AG199" i="1"/>
  <c r="AK199" i="1"/>
  <c r="AK198" i="1" s="1"/>
  <c r="AM199" i="1"/>
  <c r="AM198" i="1" s="1"/>
  <c r="AO200" i="1"/>
  <c r="AK201" i="1"/>
  <c r="AG204" i="1"/>
  <c r="AM208" i="1"/>
  <c r="AM204" i="1" s="1"/>
  <c r="AM200" i="1" s="1"/>
  <c r="AO208" i="1"/>
  <c r="AG205" i="1"/>
  <c r="AM209" i="1"/>
  <c r="AM205" i="1" s="1"/>
  <c r="AO209" i="1"/>
  <c r="AM211" i="1"/>
  <c r="AM207" i="1" s="1"/>
  <c r="AO211" i="1"/>
  <c r="AO207" i="1" s="1"/>
  <c r="AG223" i="1"/>
  <c r="AG220" i="1" s="1"/>
  <c r="AG226" i="1"/>
  <c r="AM226" i="1"/>
  <c r="AO226" i="1"/>
  <c r="AO170" i="1" s="1"/>
  <c r="AG227" i="1"/>
  <c r="AO227" i="1"/>
  <c r="AM228" i="1"/>
  <c r="AM227" i="1" s="1"/>
  <c r="AG251" i="1"/>
  <c r="AG255" i="1"/>
  <c r="AG290" i="1"/>
  <c r="AG52" i="1" s="1"/>
  <c r="AO223" i="1"/>
  <c r="AO202" i="1" s="1"/>
  <c r="AO199" i="1" s="1"/>
  <c r="AO198" i="1" s="1"/>
  <c r="AM842" i="1"/>
  <c r="AM870" i="1" s="1"/>
  <c r="AO842" i="1"/>
  <c r="AO870" i="1" s="1"/>
  <c r="AK318" i="1"/>
  <c r="AM318" i="1"/>
  <c r="AM774" i="1" s="1"/>
  <c r="AO318" i="1"/>
  <c r="AO774" i="1" s="1"/>
  <c r="AG410" i="1"/>
  <c r="AG413" i="1"/>
  <c r="AG414" i="1"/>
  <c r="AG430" i="1"/>
  <c r="AG431" i="1"/>
  <c r="AG434" i="1"/>
  <c r="AG475" i="1"/>
  <c r="AL475" i="1"/>
  <c r="AK842" i="1"/>
  <c r="AK870" i="1" s="1"/>
  <c r="AO574" i="1"/>
  <c r="AG583" i="1"/>
  <c r="AG588" i="1"/>
  <c r="AO628" i="1"/>
  <c r="AO630" i="1"/>
  <c r="AO631" i="1"/>
  <c r="AO634" i="1"/>
  <c r="AG635" i="1"/>
  <c r="AG639" i="1"/>
  <c r="AG642" i="1"/>
  <c r="AG658" i="1"/>
  <c r="AG657" i="1" s="1"/>
  <c r="AG664" i="1"/>
  <c r="AG666" i="1"/>
  <c r="AM667" i="1"/>
  <c r="AM668" i="1"/>
  <c r="AG669" i="1"/>
  <c r="AM669" i="1"/>
  <c r="AO669" i="1"/>
  <c r="AG670" i="1"/>
  <c r="AM670" i="1"/>
  <c r="AO672" i="1"/>
  <c r="AK679" i="1"/>
  <c r="AK678" i="1" s="1"/>
  <c r="AM679" i="1"/>
  <c r="AO679" i="1"/>
  <c r="AG726" i="1"/>
  <c r="AG732" i="1"/>
  <c r="AM732" i="1"/>
  <c r="AO732" i="1"/>
  <c r="AG741" i="1"/>
  <c r="AM776" i="1"/>
  <c r="AO843" i="1"/>
  <c r="AM777" i="1"/>
  <c r="AM873" i="1" s="1"/>
  <c r="AK782" i="1"/>
  <c r="AK802" i="1"/>
  <c r="AM802" i="1"/>
  <c r="AO802" i="1"/>
  <c r="AO847" i="1"/>
  <c r="AG847" i="1"/>
  <c r="AM847" i="1"/>
  <c r="AG852" i="1"/>
  <c r="AK852" i="1"/>
  <c r="AM852" i="1"/>
  <c r="AO852" i="1"/>
  <c r="AG858" i="1"/>
  <c r="AK858" i="1"/>
  <c r="AM858" i="1"/>
  <c r="AO866" i="1"/>
  <c r="AG861" i="1"/>
  <c r="AK861" i="1"/>
  <c r="AM861" i="1"/>
  <c r="AO861" i="1"/>
  <c r="AG25" i="1"/>
  <c r="AG866" i="1"/>
  <c r="AK60" i="1"/>
  <c r="AK35" i="1" s="1"/>
  <c r="AK59" i="1"/>
  <c r="AM59" i="1"/>
  <c r="AK61" i="1"/>
  <c r="AG880" i="1"/>
  <c r="AG881" i="1"/>
  <c r="AG882" i="1"/>
  <c r="AO882" i="1"/>
  <c r="AO886" i="1"/>
  <c r="AO880" i="1" s="1"/>
  <c r="AO887" i="1"/>
  <c r="AO881" i="1" s="1"/>
  <c r="AO888" i="1"/>
  <c r="AO891" i="1"/>
  <c r="AG894" i="1"/>
  <c r="AO894" i="1"/>
  <c r="AM904" i="1"/>
  <c r="AG910" i="1"/>
  <c r="AG906" i="1" s="1"/>
  <c r="AM910" i="1"/>
  <c r="AM905" i="1" s="1"/>
  <c r="AM1007" i="1" s="1"/>
  <c r="AO910" i="1"/>
  <c r="AG912" i="1"/>
  <c r="AM912" i="1"/>
  <c r="AG913" i="1"/>
  <c r="AM913" i="1"/>
  <c r="AG916" i="1"/>
  <c r="AM916" i="1"/>
  <c r="AO916" i="1"/>
  <c r="AG919" i="1"/>
  <c r="AG1009" i="1" s="1"/>
  <c r="AG1007" i="1"/>
  <c r="AK1007" i="1"/>
  <c r="AG1008" i="1"/>
  <c r="AK1008" i="1"/>
  <c r="AK1009" i="1"/>
  <c r="AG1017" i="1"/>
  <c r="AG1044" i="1" s="1"/>
  <c r="AG1018" i="1"/>
  <c r="AG1019" i="1"/>
  <c r="AG1022" i="1"/>
  <c r="AG1025" i="1"/>
  <c r="AM1027" i="1"/>
  <c r="AO1038" i="1"/>
  <c r="AO1039" i="1"/>
  <c r="AK1044" i="1"/>
  <c r="AG1045" i="1"/>
  <c r="AK1045" i="1"/>
  <c r="H37" i="1"/>
  <c r="G37" i="1"/>
  <c r="E1107" i="1"/>
  <c r="AH1107" i="1" s="1"/>
  <c r="I1039" i="1"/>
  <c r="I1032" i="1" s="1"/>
  <c r="I1031" i="1" s="1"/>
  <c r="I1030" i="1" s="1"/>
  <c r="I1038" i="1"/>
  <c r="I1037" i="1" s="1"/>
  <c r="I935" i="1"/>
  <c r="G802" i="1"/>
  <c r="G799" i="1"/>
  <c r="AL799" i="1" s="1"/>
  <c r="G794" i="1"/>
  <c r="AL794" i="1" s="1"/>
  <c r="G788" i="1"/>
  <c r="AL788" i="1" s="1"/>
  <c r="G785" i="1"/>
  <c r="AL785" i="1" s="1"/>
  <c r="G784" i="1"/>
  <c r="AL784" i="1" s="1"/>
  <c r="G783" i="1"/>
  <c r="G559" i="1"/>
  <c r="AL559" i="1" s="1"/>
  <c r="E761" i="1"/>
  <c r="AU761" i="1" s="1"/>
  <c r="E759" i="1"/>
  <c r="E758" i="1"/>
  <c r="E749" i="1"/>
  <c r="E714" i="1"/>
  <c r="I618" i="1"/>
  <c r="D618" i="1" s="1"/>
  <c r="I607" i="1"/>
  <c r="D607" i="1" s="1"/>
  <c r="BB607" i="1" s="1"/>
  <c r="AR607" i="1" s="1"/>
  <c r="I589" i="1"/>
  <c r="I626" i="1"/>
  <c r="CE626" i="1" s="1"/>
  <c r="I624" i="1"/>
  <c r="D624" i="1" s="1"/>
  <c r="I623" i="1"/>
  <c r="D623" i="1" s="1"/>
  <c r="BB623" i="1" s="1"/>
  <c r="AR623" i="1" s="1"/>
  <c r="I614" i="1"/>
  <c r="D614" i="1" s="1"/>
  <c r="BB614" i="1" s="1"/>
  <c r="AR614" i="1" s="1"/>
  <c r="I613" i="1"/>
  <c r="D613" i="1" s="1"/>
  <c r="I609" i="1"/>
  <c r="D609" i="1" s="1"/>
  <c r="BB609" i="1" s="1"/>
  <c r="AR609" i="1" s="1"/>
  <c r="I608" i="1"/>
  <c r="D608" i="1" s="1"/>
  <c r="BB608" i="1" s="1"/>
  <c r="AR608" i="1" s="1"/>
  <c r="I603" i="1"/>
  <c r="D603" i="1" s="1"/>
  <c r="I601" i="1"/>
  <c r="I595" i="1"/>
  <c r="CE595" i="1" s="1"/>
  <c r="I590" i="1"/>
  <c r="CE590" i="1" s="1"/>
  <c r="AY474" i="1"/>
  <c r="G472" i="1"/>
  <c r="AY472" i="1" s="1"/>
  <c r="G471" i="1"/>
  <c r="AY471" i="1" s="1"/>
  <c r="G469" i="1"/>
  <c r="AL469" i="1" s="1"/>
  <c r="G439" i="1"/>
  <c r="AY439" i="1" s="1"/>
  <c r="G431" i="1"/>
  <c r="AY431" i="1" s="1"/>
  <c r="G430" i="1"/>
  <c r="AY430" i="1" s="1"/>
  <c r="G425" i="1"/>
  <c r="AL425" i="1" s="1"/>
  <c r="G417" i="1"/>
  <c r="AL417" i="1" s="1"/>
  <c r="G414" i="1"/>
  <c r="R414" i="1" s="1"/>
  <c r="G413" i="1"/>
  <c r="R413" i="1" s="1"/>
  <c r="AY410" i="1"/>
  <c r="G408" i="1"/>
  <c r="R408" i="1" s="1"/>
  <c r="G407" i="1"/>
  <c r="R407" i="1" s="1"/>
  <c r="G404" i="1"/>
  <c r="AL404" i="1" s="1"/>
  <c r="D257" i="1"/>
  <c r="AK257" i="1" s="1"/>
  <c r="G255" i="1"/>
  <c r="G251" i="1"/>
  <c r="AY251" i="1" s="1"/>
  <c r="G239" i="1"/>
  <c r="AU759" i="1" l="1"/>
  <c r="AA759" i="1"/>
  <c r="Z759" i="1" s="1"/>
  <c r="U1030" i="1"/>
  <c r="AL783" i="1"/>
  <c r="G782" i="1"/>
  <c r="AO1032" i="1"/>
  <c r="AO1037" i="1"/>
  <c r="AH749" i="1"/>
  <c r="AA749" i="1"/>
  <c r="Z749" i="1" s="1"/>
  <c r="AU758" i="1"/>
  <c r="AA758" i="1"/>
  <c r="Z758" i="1" s="1"/>
  <c r="AK239" i="1"/>
  <c r="AK209" i="1" s="1"/>
  <c r="AK122" i="1" s="1"/>
  <c r="AK299" i="1" s="1"/>
  <c r="AK306" i="1" s="1"/>
  <c r="AE306" i="1" s="1"/>
  <c r="AL257" i="1"/>
  <c r="AP257" i="1"/>
  <c r="AP255" i="1" s="1"/>
  <c r="R404" i="1"/>
  <c r="R439" i="1"/>
  <c r="R469" i="1"/>
  <c r="R472" i="1"/>
  <c r="R471" i="1"/>
  <c r="AE305" i="1"/>
  <c r="AL802" i="1"/>
  <c r="AX64" i="1"/>
  <c r="AX203" i="1"/>
  <c r="AX200" i="1"/>
  <c r="R542" i="1"/>
  <c r="AM843" i="1"/>
  <c r="AM871" i="1"/>
  <c r="AM60" i="1" s="1"/>
  <c r="AM35" i="1" s="1"/>
  <c r="N761" i="1"/>
  <c r="AM25" i="1"/>
  <c r="AN25" i="1" s="1"/>
  <c r="AK114" i="1"/>
  <c r="AE245" i="1"/>
  <c r="AN37" i="1"/>
  <c r="T37" i="1"/>
  <c r="AG115" i="1"/>
  <c r="AG122" i="1"/>
  <c r="AG299" i="1" s="1"/>
  <c r="AG306" i="1" s="1"/>
  <c r="AO864" i="1"/>
  <c r="AG116" i="1"/>
  <c r="AG66" i="1"/>
  <c r="N1107" i="1"/>
  <c r="AL37" i="1"/>
  <c r="R37" i="1"/>
  <c r="AK499" i="1"/>
  <c r="AK317" i="1" s="1"/>
  <c r="AL500" i="1"/>
  <c r="AY239" i="1"/>
  <c r="AL251" i="1"/>
  <c r="L618" i="1"/>
  <c r="BB618" i="1"/>
  <c r="AR618" i="1" s="1"/>
  <c r="L613" i="1"/>
  <c r="BB613" i="1"/>
  <c r="AR613" i="1" s="1"/>
  <c r="L624" i="1"/>
  <c r="BB624" i="1"/>
  <c r="AR624" i="1" s="1"/>
  <c r="L603" i="1"/>
  <c r="BB603" i="1"/>
  <c r="AR603" i="1" s="1"/>
  <c r="AL430" i="1"/>
  <c r="AL431" i="1"/>
  <c r="AY413" i="1"/>
  <c r="AL413" i="1"/>
  <c r="AY414" i="1"/>
  <c r="AL414" i="1"/>
  <c r="AY408" i="1"/>
  <c r="AL408" i="1"/>
  <c r="AY407" i="1"/>
  <c r="AL407" i="1"/>
  <c r="AL439" i="1"/>
  <c r="AL472" i="1"/>
  <c r="AL471" i="1"/>
  <c r="O24" i="1"/>
  <c r="P24" i="1" s="1"/>
  <c r="Q541" i="1"/>
  <c r="AG740" i="1"/>
  <c r="D601" i="1"/>
  <c r="AH758" i="1"/>
  <c r="G468" i="1"/>
  <c r="AY468" i="1" s="1"/>
  <c r="AY469" i="1"/>
  <c r="I905" i="1"/>
  <c r="CE935" i="1"/>
  <c r="AG190" i="1"/>
  <c r="AG61" i="1"/>
  <c r="AG186" i="1"/>
  <c r="D255" i="1"/>
  <c r="AY255" i="1"/>
  <c r="AE726" i="1"/>
  <c r="AG224" i="1"/>
  <c r="G416" i="1"/>
  <c r="AY417" i="1"/>
  <c r="AG59" i="1"/>
  <c r="AH761" i="1"/>
  <c r="G403" i="1"/>
  <c r="R403" i="1" s="1"/>
  <c r="AY404" i="1"/>
  <c r="G424" i="1"/>
  <c r="AY424" i="1" s="1"/>
  <c r="AY425" i="1"/>
  <c r="E748" i="1"/>
  <c r="AU749" i="1"/>
  <c r="AH759" i="1"/>
  <c r="AG198" i="1"/>
  <c r="AH199" i="1"/>
  <c r="AE311" i="1"/>
  <c r="AP311" i="1" s="1"/>
  <c r="L608" i="1"/>
  <c r="L623" i="1"/>
  <c r="I593" i="1"/>
  <c r="I587" i="1" s="1"/>
  <c r="I773" i="1" s="1"/>
  <c r="L607" i="1"/>
  <c r="L609" i="1"/>
  <c r="L614" i="1"/>
  <c r="AG663" i="1"/>
  <c r="D37" i="1"/>
  <c r="AK1043" i="1"/>
  <c r="AK36" i="1" s="1"/>
  <c r="AK563" i="1"/>
  <c r="AE564" i="1"/>
  <c r="AE500" i="1"/>
  <c r="AF500" i="1" s="1"/>
  <c r="AE499" i="1"/>
  <c r="AG634" i="1"/>
  <c r="AG1043" i="1"/>
  <c r="AE866" i="1"/>
  <c r="AE843" i="1"/>
  <c r="E757" i="1"/>
  <c r="AG185" i="1"/>
  <c r="I622" i="1"/>
  <c r="D622" i="1" s="1"/>
  <c r="AO731" i="1"/>
  <c r="AE731" i="1" s="1"/>
  <c r="AE732" i="1"/>
  <c r="AK1006" i="1"/>
  <c r="AG1006" i="1"/>
  <c r="AO858" i="1"/>
  <c r="AM169" i="1"/>
  <c r="AG169" i="1"/>
  <c r="AG123" i="1"/>
  <c r="AG46" i="1"/>
  <c r="G438" i="1"/>
  <c r="R438" i="1" s="1"/>
  <c r="AM39" i="1"/>
  <c r="AK39" i="1"/>
  <c r="AG39" i="1"/>
  <c r="AM123" i="1"/>
  <c r="I973" i="1"/>
  <c r="AM775" i="1"/>
  <c r="AO123" i="1"/>
  <c r="AM66" i="1"/>
  <c r="AM287" i="1" s="1"/>
  <c r="AM841" i="1" s="1"/>
  <c r="AM869" i="1" s="1"/>
  <c r="E747" i="1"/>
  <c r="E803" i="1"/>
  <c r="AH803" i="1" s="1"/>
  <c r="D256" i="1"/>
  <c r="AK256" i="1" s="1"/>
  <c r="I934" i="1"/>
  <c r="AM782" i="1"/>
  <c r="AM781" i="1" s="1"/>
  <c r="AG842" i="1"/>
  <c r="AG870" i="1" s="1"/>
  <c r="AO782" i="1"/>
  <c r="AO781" i="1" s="1"/>
  <c r="AO780" i="1" s="1"/>
  <c r="AO779" i="1" s="1"/>
  <c r="AK781" i="1"/>
  <c r="AO841" i="1"/>
  <c r="AO573" i="1"/>
  <c r="AG667" i="1"/>
  <c r="AG668" i="1"/>
  <c r="AM1104" i="1"/>
  <c r="AM61" i="1"/>
  <c r="AO58" i="1"/>
  <c r="AO34" i="1" s="1"/>
  <c r="AM1020" i="1"/>
  <c r="AM1006" i="1"/>
  <c r="AM1023" i="1"/>
  <c r="AM58" i="1"/>
  <c r="AM34" i="1" s="1"/>
  <c r="AM224" i="1"/>
  <c r="AM221" i="1" s="1"/>
  <c r="AM225" i="1"/>
  <c r="AM45" i="1" s="1"/>
  <c r="AG203" i="1"/>
  <c r="AM903" i="1"/>
  <c r="AO885" i="1"/>
  <c r="AO225" i="1"/>
  <c r="AO45" i="1" s="1"/>
  <c r="AM223" i="1"/>
  <c r="AM220" i="1" s="1"/>
  <c r="AM203" i="1"/>
  <c r="AG200" i="1"/>
  <c r="AO115" i="1"/>
  <c r="AO584" i="1"/>
  <c r="AM115" i="1"/>
  <c r="AG1016" i="1"/>
  <c r="AG1015" i="1" s="1"/>
  <c r="AG53" i="1" s="1"/>
  <c r="AO583" i="1"/>
  <c r="AG225" i="1"/>
  <c r="AO220" i="1"/>
  <c r="AL239" i="1" l="1"/>
  <c r="AK205" i="1"/>
  <c r="AO1031" i="1"/>
  <c r="AH747" i="1"/>
  <c r="AA747" i="1"/>
  <c r="Z747" i="1" s="1"/>
  <c r="AU757" i="1"/>
  <c r="AA757" i="1"/>
  <c r="Z757" i="1" s="1"/>
  <c r="AH748" i="1"/>
  <c r="AA748" i="1"/>
  <c r="Z748" i="1" s="1"/>
  <c r="AK238" i="1"/>
  <c r="AL256" i="1"/>
  <c r="AK255" i="1"/>
  <c r="AL255" i="1" s="1"/>
  <c r="R468" i="1"/>
  <c r="I309" i="1"/>
  <c r="I307" i="1" s="1"/>
  <c r="AK779" i="1"/>
  <c r="AK316" i="1"/>
  <c r="AG36" i="1"/>
  <c r="AO869" i="1"/>
  <c r="AO57" i="1" s="1"/>
  <c r="I777" i="1"/>
  <c r="AG1104" i="1"/>
  <c r="AY416" i="1"/>
  <c r="G317" i="1"/>
  <c r="AG114" i="1"/>
  <c r="AL424" i="1"/>
  <c r="AO59" i="1"/>
  <c r="AE59" i="1" s="1"/>
  <c r="AQ872" i="1"/>
  <c r="AG287" i="1"/>
  <c r="AG64" i="1"/>
  <c r="AL499" i="1"/>
  <c r="L601" i="1"/>
  <c r="BB601" i="1"/>
  <c r="L622" i="1"/>
  <c r="BB622" i="1"/>
  <c r="AR622" i="1" s="1"/>
  <c r="AY403" i="1"/>
  <c r="AL403" i="1"/>
  <c r="AY438" i="1"/>
  <c r="AL438" i="1"/>
  <c r="AL468" i="1"/>
  <c r="AL416" i="1"/>
  <c r="D973" i="1"/>
  <c r="L973" i="1" s="1"/>
  <c r="CE973" i="1"/>
  <c r="AH757" i="1"/>
  <c r="I904" i="1"/>
  <c r="CE934" i="1"/>
  <c r="AF37" i="1"/>
  <c r="AG60" i="1"/>
  <c r="AG45" i="1"/>
  <c r="AG183" i="1"/>
  <c r="AG221" i="1"/>
  <c r="AF499" i="1"/>
  <c r="AM57" i="1"/>
  <c r="AM773" i="1"/>
  <c r="AE310" i="1"/>
  <c r="AO171" i="1"/>
  <c r="AO169" i="1" s="1"/>
  <c r="AK780" i="1"/>
  <c r="AM219" i="1"/>
  <c r="AO838" i="1"/>
  <c r="AO48" i="1" s="1"/>
  <c r="AO588" i="1"/>
  <c r="AM1024" i="1"/>
  <c r="AM1021" i="1"/>
  <c r="AM1017" i="1"/>
  <c r="AO667" i="1"/>
  <c r="AO670" i="1"/>
  <c r="AO668" i="1"/>
  <c r="AK58" i="1"/>
  <c r="AK34" i="1" s="1"/>
  <c r="AG780" i="1"/>
  <c r="AG58" i="1"/>
  <c r="AG34" i="1" s="1"/>
  <c r="AO114" i="1"/>
  <c r="AO65" i="1"/>
  <c r="AM114" i="1"/>
  <c r="AM65" i="1"/>
  <c r="AK838" i="1" l="1"/>
  <c r="AO1030" i="1"/>
  <c r="AK208" i="1"/>
  <c r="AK237" i="1"/>
  <c r="AQ309" i="1"/>
  <c r="AQ777" i="1"/>
  <c r="AD773" i="1"/>
  <c r="AG35" i="1"/>
  <c r="AE35" i="1" s="1"/>
  <c r="AG304" i="1"/>
  <c r="AG286" i="1"/>
  <c r="AG841" i="1"/>
  <c r="AG869" i="1" s="1"/>
  <c r="AL317" i="1"/>
  <c r="AR601" i="1"/>
  <c r="CE601" i="1"/>
  <c r="AM772" i="1"/>
  <c r="AM47" i="1" s="1"/>
  <c r="I873" i="1"/>
  <c r="AE34" i="1"/>
  <c r="AG219" i="1"/>
  <c r="AG838" i="1"/>
  <c r="AG48" i="1" s="1"/>
  <c r="AE842" i="1"/>
  <c r="AE60" i="1"/>
  <c r="D317" i="1"/>
  <c r="AY317" i="1"/>
  <c r="AQ773" i="1"/>
  <c r="AO224" i="1"/>
  <c r="AO221" i="1" s="1"/>
  <c r="AO219" i="1" s="1"/>
  <c r="AE58" i="1"/>
  <c r="AM1044" i="1"/>
  <c r="AM1026" i="1"/>
  <c r="AM1018" i="1"/>
  <c r="AM1045" i="1" s="1"/>
  <c r="AM32" i="1" s="1"/>
  <c r="AM64" i="1"/>
  <c r="AM40" i="1" s="1"/>
  <c r="AM286" i="1"/>
  <c r="AO64" i="1"/>
  <c r="AO40" i="1" s="1"/>
  <c r="AO288" i="1"/>
  <c r="AO286" i="1" s="1"/>
  <c r="AO1044" i="1" l="1"/>
  <c r="AK304" i="1"/>
  <c r="AK66" i="1"/>
  <c r="AK204" i="1"/>
  <c r="AK207" i="1"/>
  <c r="AE304" i="1"/>
  <c r="AG303" i="1"/>
  <c r="AQ873" i="1"/>
  <c r="I61" i="1"/>
  <c r="AG57" i="1"/>
  <c r="AG32" i="1" s="1"/>
  <c r="AO47" i="1"/>
  <c r="AO840" i="1"/>
  <c r="AO868" i="1" s="1"/>
  <c r="AO867" i="1" s="1"/>
  <c r="AM1016" i="1"/>
  <c r="AM1015" i="1" s="1"/>
  <c r="AM53" i="1" s="1"/>
  <c r="AM1043" i="1"/>
  <c r="AM36" i="1" s="1"/>
  <c r="AO1043" i="1" l="1"/>
  <c r="AK203" i="1"/>
  <c r="AK200" i="1"/>
  <c r="AK64" i="1"/>
  <c r="AK287" i="1"/>
  <c r="AK286" i="1" s="1"/>
  <c r="AE286" i="1" s="1"/>
  <c r="AK303" i="1"/>
  <c r="AE303" i="1" s="1"/>
  <c r="AK841" i="1"/>
  <c r="AE777" i="1"/>
  <c r="AO839" i="1"/>
  <c r="AO61" i="1"/>
  <c r="AK869" i="1" l="1"/>
  <c r="AK57" i="1" s="1"/>
  <c r="AE841" i="1"/>
  <c r="AE61" i="1"/>
  <c r="AO56" i="1"/>
  <c r="AK32" i="1" l="1"/>
  <c r="AE57" i="1"/>
  <c r="AO1103" i="1"/>
  <c r="AO1099" i="1"/>
  <c r="AO55" i="1"/>
  <c r="AO1101" i="1"/>
  <c r="G241" i="1" l="1"/>
  <c r="E9" i="1"/>
  <c r="E27" i="1"/>
  <c r="N27" i="1" s="1"/>
  <c r="E33" i="1"/>
  <c r="H46" i="1"/>
  <c r="I46" i="1"/>
  <c r="E51" i="1"/>
  <c r="H51" i="1"/>
  <c r="I51" i="1"/>
  <c r="H52" i="1"/>
  <c r="I52" i="1"/>
  <c r="E69" i="1"/>
  <c r="N69" i="1" s="1"/>
  <c r="E74" i="1"/>
  <c r="N74" i="1" s="1"/>
  <c r="E76" i="1"/>
  <c r="N76" i="1" s="1"/>
  <c r="E81" i="1"/>
  <c r="N81" i="1" s="1"/>
  <c r="E82" i="1"/>
  <c r="N82" i="1" s="1"/>
  <c r="E84" i="1"/>
  <c r="E87" i="1"/>
  <c r="E88" i="1"/>
  <c r="I93" i="1"/>
  <c r="E95" i="1"/>
  <c r="E98" i="1"/>
  <c r="N98" i="1" s="1"/>
  <c r="G116" i="1"/>
  <c r="AL116" i="1" s="1"/>
  <c r="E119" i="1"/>
  <c r="N119" i="1" s="1"/>
  <c r="G123" i="1"/>
  <c r="E124" i="1"/>
  <c r="AH124" i="1" s="1"/>
  <c r="H124" i="1"/>
  <c r="H115" i="1" s="1"/>
  <c r="I124" i="1"/>
  <c r="I115" i="1" s="1"/>
  <c r="E125" i="1"/>
  <c r="AH125" i="1" s="1"/>
  <c r="H125" i="1"/>
  <c r="H116" i="1" s="1"/>
  <c r="I125" i="1"/>
  <c r="I116" i="1" s="1"/>
  <c r="E134" i="1"/>
  <c r="AH134" i="1" s="1"/>
  <c r="E154" i="1"/>
  <c r="AH154" i="1" s="1"/>
  <c r="E170" i="1"/>
  <c r="AH170" i="1" s="1"/>
  <c r="G170" i="1"/>
  <c r="G115" i="1" s="1"/>
  <c r="H170" i="1"/>
  <c r="E171" i="1"/>
  <c r="AH171" i="1" s="1"/>
  <c r="G171" i="1"/>
  <c r="H171" i="1"/>
  <c r="E172" i="1"/>
  <c r="AH172" i="1" s="1"/>
  <c r="G172" i="1"/>
  <c r="AY172" i="1" s="1"/>
  <c r="H172" i="1"/>
  <c r="I172" i="1"/>
  <c r="CE172" i="1" s="1"/>
  <c r="E175" i="1"/>
  <c r="AH175" i="1" s="1"/>
  <c r="G175" i="1"/>
  <c r="AY175" i="1" s="1"/>
  <c r="H175" i="1"/>
  <c r="I175" i="1"/>
  <c r="CE175" i="1" s="1"/>
  <c r="E178" i="1"/>
  <c r="AH178" i="1" s="1"/>
  <c r="G178" i="1"/>
  <c r="E187" i="1"/>
  <c r="E191" i="1"/>
  <c r="AH191" i="1" s="1"/>
  <c r="E192" i="1"/>
  <c r="AH192" i="1" s="1"/>
  <c r="E198" i="1"/>
  <c r="AH198" i="1" s="1"/>
  <c r="G199" i="1"/>
  <c r="G198" i="1" s="1"/>
  <c r="H199" i="1"/>
  <c r="H198" i="1" s="1"/>
  <c r="G201" i="1"/>
  <c r="E202" i="1"/>
  <c r="E195" i="1"/>
  <c r="AH195" i="1" s="1"/>
  <c r="H207" i="1"/>
  <c r="I207" i="1"/>
  <c r="E204" i="1"/>
  <c r="AH204" i="1" s="1"/>
  <c r="H208" i="1"/>
  <c r="H204" i="1" s="1"/>
  <c r="I208" i="1"/>
  <c r="I204" i="1" s="1"/>
  <c r="CE204" i="1" s="1"/>
  <c r="H209" i="1"/>
  <c r="H205" i="1" s="1"/>
  <c r="I209" i="1"/>
  <c r="I205" i="1" s="1"/>
  <c r="CE205" i="1" s="1"/>
  <c r="H210" i="1"/>
  <c r="I210" i="1"/>
  <c r="E205" i="1"/>
  <c r="AH205" i="1" s="1"/>
  <c r="E215" i="1"/>
  <c r="G215" i="1"/>
  <c r="G220" i="1"/>
  <c r="H221" i="1"/>
  <c r="H219" i="1" s="1"/>
  <c r="G222" i="1"/>
  <c r="AY222" i="1" s="1"/>
  <c r="E223" i="1"/>
  <c r="G224" i="1"/>
  <c r="E226" i="1"/>
  <c r="H226" i="1"/>
  <c r="I226" i="1"/>
  <c r="I170" i="1" s="1"/>
  <c r="I227" i="1"/>
  <c r="I225" i="1" s="1"/>
  <c r="H228" i="1"/>
  <c r="H227" i="1" s="1"/>
  <c r="H225" i="1" s="1"/>
  <c r="H45" i="1" s="1"/>
  <c r="E234" i="1"/>
  <c r="G209" i="1"/>
  <c r="G240" i="1"/>
  <c r="AL240" i="1" s="1"/>
  <c r="G245" i="1"/>
  <c r="G248" i="1"/>
  <c r="G261" i="1"/>
  <c r="AY261" i="1" s="1"/>
  <c r="E275" i="1"/>
  <c r="G275" i="1"/>
  <c r="AY275" i="1" s="1"/>
  <c r="I223" i="1"/>
  <c r="I220" i="1" s="1"/>
  <c r="E277" i="1"/>
  <c r="G277" i="1"/>
  <c r="AY277" i="1" s="1"/>
  <c r="E290" i="1"/>
  <c r="E52" i="1" s="1"/>
  <c r="E308" i="1"/>
  <c r="G313" i="1"/>
  <c r="AL313" i="1" s="1"/>
  <c r="H842" i="1"/>
  <c r="I842" i="1"/>
  <c r="E316" i="1"/>
  <c r="H309" i="1"/>
  <c r="E313" i="1"/>
  <c r="AH313" i="1" s="1"/>
  <c r="G318" i="1"/>
  <c r="H318" i="1"/>
  <c r="I318" i="1"/>
  <c r="G320" i="1"/>
  <c r="G321" i="1"/>
  <c r="G340" i="1"/>
  <c r="G338" i="1" s="1"/>
  <c r="G344" i="1"/>
  <c r="G345" i="1"/>
  <c r="G381" i="1"/>
  <c r="G380" i="1" s="1"/>
  <c r="G395" i="1"/>
  <c r="G394" i="1" s="1"/>
  <c r="E430" i="1"/>
  <c r="E431" i="1"/>
  <c r="E434" i="1"/>
  <c r="E475" i="1"/>
  <c r="AH475" i="1" s="1"/>
  <c r="G547" i="1"/>
  <c r="G554" i="1"/>
  <c r="Q554" i="1" s="1"/>
  <c r="Q553" i="1" s="1"/>
  <c r="G564" i="1"/>
  <c r="I574" i="1"/>
  <c r="E583" i="1"/>
  <c r="E588" i="1"/>
  <c r="I583" i="1"/>
  <c r="I628" i="1"/>
  <c r="I630" i="1"/>
  <c r="I631" i="1"/>
  <c r="I634" i="1"/>
  <c r="E635" i="1"/>
  <c r="E639" i="1"/>
  <c r="E642" i="1"/>
  <c r="E658" i="1"/>
  <c r="E657" i="1" s="1"/>
  <c r="E664" i="1"/>
  <c r="E663" i="1" s="1"/>
  <c r="E666" i="1"/>
  <c r="H667" i="1"/>
  <c r="H668" i="1"/>
  <c r="E669" i="1"/>
  <c r="H669" i="1"/>
  <c r="I669" i="1"/>
  <c r="E670" i="1"/>
  <c r="H670" i="1"/>
  <c r="I672" i="1"/>
  <c r="H679" i="1"/>
  <c r="H678" i="1" s="1"/>
  <c r="I679" i="1"/>
  <c r="I678" i="1" s="1"/>
  <c r="CE678" i="1" s="1"/>
  <c r="G679" i="1"/>
  <c r="G678" i="1" s="1"/>
  <c r="E726" i="1"/>
  <c r="E732" i="1"/>
  <c r="AH732" i="1" s="1"/>
  <c r="H732" i="1"/>
  <c r="I732" i="1"/>
  <c r="E741" i="1"/>
  <c r="AA741" i="1" s="1"/>
  <c r="Z741" i="1" s="1"/>
  <c r="H775" i="1"/>
  <c r="E776" i="1"/>
  <c r="G776" i="1"/>
  <c r="G871" i="1" s="1"/>
  <c r="G60" i="1" s="1"/>
  <c r="H776" i="1"/>
  <c r="H871" i="1" s="1"/>
  <c r="E777" i="1"/>
  <c r="G777" i="1"/>
  <c r="G873" i="1" s="1"/>
  <c r="G61" i="1" s="1"/>
  <c r="H777" i="1"/>
  <c r="H873" i="1" s="1"/>
  <c r="H61" i="1" s="1"/>
  <c r="E794" i="1"/>
  <c r="E797" i="1"/>
  <c r="H802" i="1"/>
  <c r="I802" i="1"/>
  <c r="E802" i="1"/>
  <c r="AH802" i="1" s="1"/>
  <c r="E843" i="1"/>
  <c r="AH843" i="1" s="1"/>
  <c r="E847" i="1"/>
  <c r="H847" i="1"/>
  <c r="I847" i="1"/>
  <c r="E852" i="1"/>
  <c r="AH852" i="1" s="1"/>
  <c r="G852" i="1"/>
  <c r="H852" i="1"/>
  <c r="I852" i="1"/>
  <c r="E856" i="1"/>
  <c r="E864" i="1" s="1"/>
  <c r="E858" i="1"/>
  <c r="AH858" i="1" s="1"/>
  <c r="G858" i="1"/>
  <c r="H858" i="1"/>
  <c r="I858" i="1"/>
  <c r="E861" i="1"/>
  <c r="AH861" i="1" s="1"/>
  <c r="G861" i="1"/>
  <c r="H861" i="1"/>
  <c r="E866" i="1"/>
  <c r="G866" i="1"/>
  <c r="R866" i="1" s="1"/>
  <c r="H866" i="1"/>
  <c r="E872" i="1"/>
  <c r="I59" i="1"/>
  <c r="AQ59" i="1" s="1"/>
  <c r="E880" i="1"/>
  <c r="E881" i="1"/>
  <c r="E882" i="1"/>
  <c r="I882" i="1"/>
  <c r="I886" i="1"/>
  <c r="I880" i="1" s="1"/>
  <c r="I887" i="1"/>
  <c r="I881" i="1" s="1"/>
  <c r="I888" i="1"/>
  <c r="I891" i="1"/>
  <c r="E894" i="1"/>
  <c r="I894" i="1"/>
  <c r="G904" i="1"/>
  <c r="G1008" i="1" s="1"/>
  <c r="H904" i="1"/>
  <c r="H1008" i="1" s="1"/>
  <c r="BA1008" i="1" s="1"/>
  <c r="G905" i="1"/>
  <c r="G903" i="1" s="1"/>
  <c r="E910" i="1"/>
  <c r="E906" i="1" s="1"/>
  <c r="G910" i="1"/>
  <c r="G906" i="1" s="1"/>
  <c r="H910" i="1"/>
  <c r="I910" i="1"/>
  <c r="E912" i="1"/>
  <c r="G912" i="1"/>
  <c r="H912" i="1"/>
  <c r="G913" i="1"/>
  <c r="G911" i="1" s="1"/>
  <c r="H913" i="1"/>
  <c r="H905" i="1" s="1"/>
  <c r="H1007" i="1" s="1"/>
  <c r="E916" i="1"/>
  <c r="H916" i="1"/>
  <c r="I916" i="1"/>
  <c r="E919" i="1"/>
  <c r="H919" i="1"/>
  <c r="E920" i="1"/>
  <c r="E904" i="1" s="1"/>
  <c r="I920" i="1"/>
  <c r="CE920" i="1" s="1"/>
  <c r="E921" i="1"/>
  <c r="I921" i="1"/>
  <c r="CE921" i="1" s="1"/>
  <c r="E934" i="1"/>
  <c r="I1007" i="1"/>
  <c r="E936" i="1"/>
  <c r="I936" i="1"/>
  <c r="CE936" i="1" s="1"/>
  <c r="I948" i="1"/>
  <c r="CE948" i="1" s="1"/>
  <c r="I951" i="1"/>
  <c r="CE951" i="1" s="1"/>
  <c r="I954" i="1"/>
  <c r="CE954" i="1" s="1"/>
  <c r="E967" i="1"/>
  <c r="E964" i="1" s="1"/>
  <c r="E968" i="1"/>
  <c r="E969" i="1"/>
  <c r="E970" i="1"/>
  <c r="E1009" i="1"/>
  <c r="G1009" i="1"/>
  <c r="E1017" i="1"/>
  <c r="E1044" i="1" s="1"/>
  <c r="I1017" i="1"/>
  <c r="I1016" i="1" s="1"/>
  <c r="I1015" i="1" s="1"/>
  <c r="I53" i="1" s="1"/>
  <c r="E1018" i="1"/>
  <c r="E1045" i="1" s="1"/>
  <c r="I1018" i="1"/>
  <c r="I1045" i="1" s="1"/>
  <c r="CE1045" i="1" s="1"/>
  <c r="E1019" i="1"/>
  <c r="I1019" i="1"/>
  <c r="E1022" i="1"/>
  <c r="I1022" i="1"/>
  <c r="E1025" i="1"/>
  <c r="I1025" i="1"/>
  <c r="G1044" i="1"/>
  <c r="G1043" i="1" s="1"/>
  <c r="G1045" i="1"/>
  <c r="E1119" i="1"/>
  <c r="Q538" i="1" l="1"/>
  <c r="R554" i="1"/>
  <c r="E80" i="1"/>
  <c r="G538" i="1"/>
  <c r="R538" i="1" s="1"/>
  <c r="E871" i="1"/>
  <c r="N776" i="1"/>
  <c r="AH308" i="1"/>
  <c r="N308" i="1"/>
  <c r="AY215" i="1"/>
  <c r="AL215" i="1"/>
  <c r="E78" i="1"/>
  <c r="N78" i="1" s="1"/>
  <c r="N80" i="1"/>
  <c r="AY248" i="1"/>
  <c r="AL248" i="1"/>
  <c r="AH95" i="1"/>
  <c r="N95" i="1"/>
  <c r="AL564" i="1"/>
  <c r="R564" i="1"/>
  <c r="AY245" i="1"/>
  <c r="AL245" i="1"/>
  <c r="G114" i="1"/>
  <c r="AL114" i="1" s="1"/>
  <c r="AL115" i="1"/>
  <c r="AH88" i="1"/>
  <c r="N88" i="1"/>
  <c r="AH33" i="1"/>
  <c r="N33" i="1"/>
  <c r="AH87" i="1"/>
  <c r="N87" i="1"/>
  <c r="AH84" i="1"/>
  <c r="N84" i="1"/>
  <c r="AY241" i="1"/>
  <c r="AL241" i="1"/>
  <c r="AY209" i="1"/>
  <c r="AL209" i="1"/>
  <c r="AL547" i="1"/>
  <c r="E60" i="1"/>
  <c r="AH871" i="1"/>
  <c r="H60" i="1"/>
  <c r="D726" i="1"/>
  <c r="AF726" i="1" s="1"/>
  <c r="AH726" i="1"/>
  <c r="E46" i="1"/>
  <c r="G219" i="1"/>
  <c r="AY219" i="1" s="1"/>
  <c r="AY220" i="1"/>
  <c r="G35" i="1"/>
  <c r="I774" i="1"/>
  <c r="AQ774" i="1" s="1"/>
  <c r="E97" i="1"/>
  <c r="N97" i="1" s="1"/>
  <c r="AH98" i="1"/>
  <c r="AU776" i="1"/>
  <c r="AH776" i="1"/>
  <c r="H774" i="1"/>
  <c r="G553" i="1"/>
  <c r="AH28" i="1"/>
  <c r="AU28" i="1"/>
  <c r="E740" i="1"/>
  <c r="AA740" i="1" s="1"/>
  <c r="Z740" i="1" s="1"/>
  <c r="G210" i="1"/>
  <c r="AL210" i="1" s="1"/>
  <c r="AY240" i="1"/>
  <c r="G221" i="1"/>
  <c r="AY221" i="1" s="1"/>
  <c r="AY224" i="1"/>
  <c r="E68" i="1"/>
  <c r="AH69" i="1"/>
  <c r="AE277" i="1"/>
  <c r="AU277" i="1"/>
  <c r="AR277" i="1" s="1"/>
  <c r="E186" i="1"/>
  <c r="AH186" i="1" s="1"/>
  <c r="AH187" i="1"/>
  <c r="D27" i="1"/>
  <c r="AH27" i="1"/>
  <c r="E913" i="1"/>
  <c r="E905" i="1" s="1"/>
  <c r="E903" i="1" s="1"/>
  <c r="E873" i="1"/>
  <c r="E61" i="1" s="1"/>
  <c r="E227" i="1"/>
  <c r="E225" i="1" s="1"/>
  <c r="E59" i="1"/>
  <c r="I871" i="1"/>
  <c r="AQ871" i="1" s="1"/>
  <c r="CE776" i="1"/>
  <c r="E118" i="1"/>
  <c r="N118" i="1" s="1"/>
  <c r="AH119" i="1"/>
  <c r="E222" i="1"/>
  <c r="E201" i="1"/>
  <c r="AH202" i="1"/>
  <c r="AU202" i="1"/>
  <c r="D28" i="1"/>
  <c r="E634" i="1"/>
  <c r="I843" i="1"/>
  <c r="G1007" i="1"/>
  <c r="G1006" i="1" s="1"/>
  <c r="H843" i="1"/>
  <c r="I1044" i="1"/>
  <c r="I1043" i="1" s="1"/>
  <c r="H39" i="1"/>
  <c r="E73" i="1"/>
  <c r="E1016" i="1"/>
  <c r="E1015" i="1" s="1"/>
  <c r="E53" i="1" s="1"/>
  <c r="D866" i="1"/>
  <c r="E774" i="1"/>
  <c r="AH774" i="1" s="1"/>
  <c r="G39" i="1"/>
  <c r="E39" i="1"/>
  <c r="D732" i="1"/>
  <c r="AF732" i="1" s="1"/>
  <c r="G36" i="1"/>
  <c r="I58" i="1"/>
  <c r="I870" i="1"/>
  <c r="E190" i="1"/>
  <c r="AH190" i="1" s="1"/>
  <c r="H58" i="1"/>
  <c r="H870" i="1"/>
  <c r="E169" i="1"/>
  <c r="AH169" i="1" s="1"/>
  <c r="AH865" i="1"/>
  <c r="H169" i="1"/>
  <c r="G864" i="1"/>
  <c r="G865" i="1"/>
  <c r="R865" i="1" s="1"/>
  <c r="H780" i="1"/>
  <c r="E1043" i="1"/>
  <c r="I731" i="1"/>
  <c r="D731" i="1" s="1"/>
  <c r="I314" i="1"/>
  <c r="I316" i="1"/>
  <c r="H314" i="1"/>
  <c r="H312" i="1" s="1"/>
  <c r="H316" i="1"/>
  <c r="H307" i="1" s="1"/>
  <c r="G847" i="1"/>
  <c r="BQ848" i="1"/>
  <c r="G238" i="1"/>
  <c r="H1104" i="1"/>
  <c r="I919" i="1"/>
  <c r="CE919" i="1" s="1"/>
  <c r="G541" i="1"/>
  <c r="G563" i="1"/>
  <c r="G539" i="1"/>
  <c r="AL539" i="1" s="1"/>
  <c r="E315" i="1"/>
  <c r="I588" i="1"/>
  <c r="E122" i="1"/>
  <c r="E66" i="1"/>
  <c r="E224" i="1"/>
  <c r="E1008" i="1"/>
  <c r="E1006" i="1" s="1"/>
  <c r="H903" i="1"/>
  <c r="I202" i="1"/>
  <c r="I199" i="1" s="1"/>
  <c r="I198" i="1" s="1"/>
  <c r="I171" i="1"/>
  <c r="I169" i="1" s="1"/>
  <c r="I45" i="1"/>
  <c r="E672" i="1"/>
  <c r="E679" i="1"/>
  <c r="E678" i="1" s="1"/>
  <c r="I200" i="1"/>
  <c r="I203" i="1"/>
  <c r="CE203" i="1" s="1"/>
  <c r="I66" i="1"/>
  <c r="I287" i="1" s="1"/>
  <c r="I304" i="1" s="1"/>
  <c r="I841" i="1" s="1"/>
  <c r="I903" i="1"/>
  <c r="I877" i="1" s="1"/>
  <c r="I1008" i="1"/>
  <c r="H200" i="1"/>
  <c r="H203" i="1"/>
  <c r="H66" i="1"/>
  <c r="H287" i="1" s="1"/>
  <c r="H304" i="1" s="1"/>
  <c r="E200" i="1"/>
  <c r="AH200" i="1" s="1"/>
  <c r="E203" i="1"/>
  <c r="AH203" i="1" s="1"/>
  <c r="E667" i="1"/>
  <c r="E668" i="1"/>
  <c r="I65" i="1"/>
  <c r="I114" i="1"/>
  <c r="H1020" i="1"/>
  <c r="H1023" i="1"/>
  <c r="H1006" i="1"/>
  <c r="G122" i="1"/>
  <c r="G205" i="1"/>
  <c r="H65" i="1"/>
  <c r="H114" i="1"/>
  <c r="I933" i="1"/>
  <c r="E185" i="1"/>
  <c r="I123" i="1"/>
  <c r="E115" i="1"/>
  <c r="AH115" i="1" s="1"/>
  <c r="E65" i="1"/>
  <c r="I224" i="1"/>
  <c r="I221" i="1" s="1"/>
  <c r="I219" i="1" s="1"/>
  <c r="H123" i="1"/>
  <c r="I885" i="1"/>
  <c r="I573" i="1"/>
  <c r="E123" i="1"/>
  <c r="AH123" i="1" s="1"/>
  <c r="E116" i="1"/>
  <c r="AH116" i="1" s="1"/>
  <c r="E207" i="1"/>
  <c r="AH207" i="1" s="1"/>
  <c r="I584" i="1"/>
  <c r="G169" i="1"/>
  <c r="R553" i="1" l="1"/>
  <c r="G781" i="1"/>
  <c r="AL782" i="1"/>
  <c r="I312" i="1"/>
  <c r="AQ312" i="1" s="1"/>
  <c r="AQ314" i="1"/>
  <c r="E779" i="1"/>
  <c r="I780" i="1"/>
  <c r="I779" i="1"/>
  <c r="H779" i="1"/>
  <c r="H841" i="1"/>
  <c r="AH68" i="1"/>
  <c r="N68" i="1"/>
  <c r="AF866" i="1"/>
  <c r="AQ866" i="1"/>
  <c r="E72" i="1"/>
  <c r="N73" i="1"/>
  <c r="AH65" i="1"/>
  <c r="N65" i="1"/>
  <c r="G309" i="1"/>
  <c r="G299" i="1"/>
  <c r="G306" i="1" s="1"/>
  <c r="AL122" i="1"/>
  <c r="AY238" i="1"/>
  <c r="AL238" i="1"/>
  <c r="AL563" i="1"/>
  <c r="G25" i="1"/>
  <c r="R25" i="1" s="1"/>
  <c r="R864" i="1"/>
  <c r="R541" i="1"/>
  <c r="AF28" i="1"/>
  <c r="J27" i="1"/>
  <c r="L27" i="1"/>
  <c r="E1104" i="1"/>
  <c r="AH1104" i="1" s="1"/>
  <c r="AF27" i="1"/>
  <c r="E221" i="1"/>
  <c r="E117" i="1"/>
  <c r="AH118" i="1"/>
  <c r="E94" i="1"/>
  <c r="N94" i="1" s="1"/>
  <c r="AH97" i="1"/>
  <c r="E287" i="1"/>
  <c r="E304" i="1" s="1"/>
  <c r="AH66" i="1"/>
  <c r="H34" i="1"/>
  <c r="E299" i="1"/>
  <c r="E306" i="1" s="1"/>
  <c r="AH306" i="1" s="1"/>
  <c r="AH122" i="1"/>
  <c r="I60" i="1"/>
  <c r="CE871" i="1"/>
  <c r="G65" i="1"/>
  <c r="AY210" i="1"/>
  <c r="E780" i="1"/>
  <c r="AH780" i="1" s="1"/>
  <c r="I34" i="1"/>
  <c r="E183" i="1"/>
  <c r="AH183" i="1" s="1"/>
  <c r="AH185" i="1"/>
  <c r="E310" i="1"/>
  <c r="AH315" i="1"/>
  <c r="H35" i="1"/>
  <c r="G315" i="1"/>
  <c r="E25" i="1"/>
  <c r="AH864" i="1"/>
  <c r="E45" i="1"/>
  <c r="E35" i="1"/>
  <c r="AH35" i="1" s="1"/>
  <c r="AH60" i="1"/>
  <c r="AH201" i="1"/>
  <c r="AU201" i="1"/>
  <c r="L731" i="1"/>
  <c r="AF731" i="1"/>
  <c r="BQ865" i="1"/>
  <c r="BQ864" i="1"/>
  <c r="BQ25" i="1" s="1"/>
  <c r="E36" i="1"/>
  <c r="AQ307" i="1"/>
  <c r="G316" i="1"/>
  <c r="AL316" i="1" s="1"/>
  <c r="D865" i="1"/>
  <c r="AQ865" i="1" s="1"/>
  <c r="E114" i="1"/>
  <c r="AH114" i="1" s="1"/>
  <c r="H1017" i="1"/>
  <c r="H1044" i="1" s="1"/>
  <c r="I1006" i="1"/>
  <c r="I1009" i="1" s="1"/>
  <c r="AK865" i="1"/>
  <c r="AE865" i="1" s="1"/>
  <c r="AK864" i="1"/>
  <c r="AK25" i="1" s="1"/>
  <c r="D864" i="1"/>
  <c r="AQ864" i="1" s="1"/>
  <c r="H773" i="1"/>
  <c r="H772" i="1" s="1"/>
  <c r="H47" i="1" s="1"/>
  <c r="E775" i="1"/>
  <c r="G537" i="1"/>
  <c r="AK847" i="1"/>
  <c r="E307" i="1"/>
  <c r="E773" i="1"/>
  <c r="N773" i="1" s="1"/>
  <c r="I64" i="1"/>
  <c r="I40" i="1" s="1"/>
  <c r="I288" i="1"/>
  <c r="I668" i="1"/>
  <c r="I667" i="1"/>
  <c r="I670" i="1"/>
  <c r="H64" i="1"/>
  <c r="H40" i="1" s="1"/>
  <c r="H305" i="1"/>
  <c r="I869" i="1"/>
  <c r="H1021" i="1"/>
  <c r="H1018" i="1" s="1"/>
  <c r="H1045" i="1" s="1"/>
  <c r="H869" i="1"/>
  <c r="E64" i="1"/>
  <c r="E40" i="1" s="1"/>
  <c r="E288" i="1"/>
  <c r="E305" i="1" s="1"/>
  <c r="G237" i="1"/>
  <c r="G208" i="1"/>
  <c r="E314" i="1"/>
  <c r="G314" i="1"/>
  <c r="AP415" i="1"/>
  <c r="AP414" i="1" s="1"/>
  <c r="AP413" i="1" s="1"/>
  <c r="AP470" i="1"/>
  <c r="AP469" i="1" s="1"/>
  <c r="AP468" i="1" s="1"/>
  <c r="AP473" i="1"/>
  <c r="AP472" i="1" s="1"/>
  <c r="AP471" i="1" s="1"/>
  <c r="E838" i="1" l="1"/>
  <c r="N779" i="1"/>
  <c r="H838" i="1"/>
  <c r="H840" i="1" s="1"/>
  <c r="G780" i="1"/>
  <c r="E303" i="1"/>
  <c r="AH303" i="1" s="1"/>
  <c r="G779" i="1"/>
  <c r="D779" i="1" s="1"/>
  <c r="AL781" i="1"/>
  <c r="H303" i="1"/>
  <c r="T303" i="1" s="1"/>
  <c r="T305" i="1"/>
  <c r="E841" i="1"/>
  <c r="AH304" i="1"/>
  <c r="N72" i="1"/>
  <c r="E67" i="1"/>
  <c r="N67" i="1" s="1"/>
  <c r="E840" i="1"/>
  <c r="AH117" i="1"/>
  <c r="N117" i="1"/>
  <c r="G288" i="1"/>
  <c r="G305" i="1" s="1"/>
  <c r="AL305" i="1" s="1"/>
  <c r="AL65" i="1"/>
  <c r="AY208" i="1"/>
  <c r="AL208" i="1"/>
  <c r="AY237" i="1"/>
  <c r="AL237" i="1"/>
  <c r="D306" i="1"/>
  <c r="AF306" i="1" s="1"/>
  <c r="AL306" i="1"/>
  <c r="I286" i="1"/>
  <c r="I305" i="1"/>
  <c r="I303" i="1" s="1"/>
  <c r="G310" i="1"/>
  <c r="G307" i="1" s="1"/>
  <c r="D307" i="1" s="1"/>
  <c r="AL315" i="1"/>
  <c r="H48" i="1"/>
  <c r="AH25" i="1"/>
  <c r="AL25" i="1"/>
  <c r="AE25" i="1"/>
  <c r="AE864" i="1"/>
  <c r="AF864" i="1" s="1"/>
  <c r="I838" i="1"/>
  <c r="I840" i="1" s="1"/>
  <c r="G312" i="1"/>
  <c r="AH838" i="1"/>
  <c r="AH779" i="1"/>
  <c r="G775" i="1"/>
  <c r="AL775" i="1" s="1"/>
  <c r="D25" i="1"/>
  <c r="AH841" i="1"/>
  <c r="I35" i="1"/>
  <c r="AQ35" i="1" s="1"/>
  <c r="AQ60" i="1"/>
  <c r="E869" i="1"/>
  <c r="E57" i="1" s="1"/>
  <c r="E93" i="1"/>
  <c r="AH94" i="1"/>
  <c r="AF865" i="1"/>
  <c r="E842" i="1"/>
  <c r="E286" i="1"/>
  <c r="H286" i="1"/>
  <c r="T286" i="1" s="1"/>
  <c r="E312" i="1"/>
  <c r="AH312" i="1" s="1"/>
  <c r="AH314" i="1"/>
  <c r="E219" i="1"/>
  <c r="I57" i="1"/>
  <c r="H57" i="1"/>
  <c r="H32" i="1" s="1"/>
  <c r="H1026" i="1"/>
  <c r="D309" i="1"/>
  <c r="E772" i="1"/>
  <c r="E47" i="1" s="1"/>
  <c r="I772" i="1"/>
  <c r="H1016" i="1"/>
  <c r="H1015" i="1" s="1"/>
  <c r="H53" i="1" s="1"/>
  <c r="H1043" i="1"/>
  <c r="G773" i="1"/>
  <c r="G204" i="1"/>
  <c r="G207" i="1"/>
  <c r="AL207" i="1" s="1"/>
  <c r="G66" i="1"/>
  <c r="AL66" i="1" s="1"/>
  <c r="AR501" i="1"/>
  <c r="AS501" i="1" s="1"/>
  <c r="AP501" i="1"/>
  <c r="K501" i="1"/>
  <c r="L501" i="1" s="1"/>
  <c r="AR500" i="1"/>
  <c r="K500" i="1"/>
  <c r="L500" i="1" s="1"/>
  <c r="G838" i="1" l="1"/>
  <c r="AL838" i="1" s="1"/>
  <c r="R779" i="1"/>
  <c r="AL779" i="1"/>
  <c r="I47" i="1"/>
  <c r="AQ772" i="1"/>
  <c r="D305" i="1"/>
  <c r="AF305" i="1" s="1"/>
  <c r="AH93" i="1"/>
  <c r="N93" i="1"/>
  <c r="G842" i="1"/>
  <c r="AL310" i="1"/>
  <c r="D773" i="1"/>
  <c r="G840" i="1"/>
  <c r="G868" i="1" s="1"/>
  <c r="H868" i="1"/>
  <c r="H867" i="1" s="1"/>
  <c r="H55" i="1" s="1"/>
  <c r="H22" i="1" s="1"/>
  <c r="I868" i="1"/>
  <c r="I56" i="1" s="1"/>
  <c r="AQ56" i="1" s="1"/>
  <c r="AQ840" i="1"/>
  <c r="I48" i="1"/>
  <c r="E48" i="1"/>
  <c r="E870" i="1"/>
  <c r="E58" i="1"/>
  <c r="AH869" i="1"/>
  <c r="AB286" i="1"/>
  <c r="E32" i="1"/>
  <c r="AH32" i="1" s="1"/>
  <c r="AH57" i="1"/>
  <c r="AP500" i="1"/>
  <c r="AS500" i="1"/>
  <c r="I32" i="1"/>
  <c r="AF25" i="1"/>
  <c r="H36" i="1"/>
  <c r="I839" i="1"/>
  <c r="H839" i="1"/>
  <c r="G287" i="1"/>
  <c r="G64" i="1"/>
  <c r="AL64" i="1" s="1"/>
  <c r="AQ61" i="1"/>
  <c r="I1104" i="1"/>
  <c r="G200" i="1"/>
  <c r="G203" i="1"/>
  <c r="G772" i="1"/>
  <c r="E868" i="1"/>
  <c r="E839" i="1"/>
  <c r="Q499" i="1"/>
  <c r="AR499" i="1"/>
  <c r="D772" i="1" l="1"/>
  <c r="G286" i="1"/>
  <c r="D286" i="1" s="1"/>
  <c r="AL286" i="1" s="1"/>
  <c r="G304" i="1"/>
  <c r="H56" i="1"/>
  <c r="H31" i="1" s="1"/>
  <c r="G58" i="1"/>
  <c r="AL842" i="1"/>
  <c r="G870" i="1"/>
  <c r="AL870" i="1" s="1"/>
  <c r="H24" i="1"/>
  <c r="I24" i="1"/>
  <c r="AQ839" i="1"/>
  <c r="I867" i="1"/>
  <c r="I1103" i="1" s="1"/>
  <c r="AQ868" i="1"/>
  <c r="E24" i="1"/>
  <c r="K499" i="1"/>
  <c r="J499" i="1" s="1"/>
  <c r="E34" i="1"/>
  <c r="AS499" i="1"/>
  <c r="AP499" i="1"/>
  <c r="I31" i="1"/>
  <c r="I30" i="1" s="1"/>
  <c r="I36" i="1"/>
  <c r="D36" i="1" s="1"/>
  <c r="D840" i="1"/>
  <c r="G56" i="1"/>
  <c r="G31" i="1" s="1"/>
  <c r="D868" i="1"/>
  <c r="E56" i="1"/>
  <c r="E31" i="1" s="1"/>
  <c r="E867" i="1"/>
  <c r="H1101" i="1"/>
  <c r="H1103" i="1"/>
  <c r="H1099" i="1"/>
  <c r="AF286" i="1" l="1"/>
  <c r="AN286" i="1"/>
  <c r="L499" i="1"/>
  <c r="D304" i="1"/>
  <c r="AF304" i="1" s="1"/>
  <c r="G841" i="1"/>
  <c r="G839" i="1" s="1"/>
  <c r="G24" i="1" s="1"/>
  <c r="AL304" i="1"/>
  <c r="G303" i="1"/>
  <c r="AL303" i="1" s="1"/>
  <c r="AL58" i="1"/>
  <c r="G34" i="1"/>
  <c r="AL34" i="1" s="1"/>
  <c r="I1099" i="1"/>
  <c r="I55" i="1"/>
  <c r="I22" i="1" s="1"/>
  <c r="AQ867" i="1"/>
  <c r="I1101" i="1"/>
  <c r="H30" i="1"/>
  <c r="H6" i="1"/>
  <c r="I6" i="1"/>
  <c r="D31" i="1"/>
  <c r="D56" i="1"/>
  <c r="E1103" i="1"/>
  <c r="E1101" i="1"/>
  <c r="E1099" i="1"/>
  <c r="E55" i="1"/>
  <c r="E22" i="1" s="1"/>
  <c r="D303" i="1" l="1"/>
  <c r="AF303" i="1" s="1"/>
  <c r="AL841" i="1"/>
  <c r="G869" i="1"/>
  <c r="AQ55" i="1"/>
  <c r="E6" i="1"/>
  <c r="D24" i="1"/>
  <c r="D839" i="1"/>
  <c r="E30" i="1"/>
  <c r="K271" i="1"/>
  <c r="G867" i="1" l="1"/>
  <c r="AL869" i="1"/>
  <c r="G57" i="1"/>
  <c r="J271" i="1"/>
  <c r="D271" i="1"/>
  <c r="AL57" i="1" l="1"/>
  <c r="G32" i="1"/>
  <c r="G55" i="1"/>
  <c r="D867" i="1"/>
  <c r="AF271" i="1"/>
  <c r="AS271" i="1"/>
  <c r="L271" i="1"/>
  <c r="AL32" i="1" l="1"/>
  <c r="D32" i="1"/>
  <c r="G30" i="1"/>
  <c r="D30" i="1" s="1"/>
  <c r="G22" i="1"/>
  <c r="D55" i="1"/>
  <c r="J551" i="1"/>
  <c r="J547" i="1" s="1"/>
  <c r="D22" i="1" l="1"/>
  <c r="M59" i="1"/>
  <c r="J33" i="1"/>
  <c r="S59" i="1"/>
  <c r="BU1124" i="1"/>
  <c r="BJ1124" i="1"/>
  <c r="BH1124" i="1"/>
  <c r="BF1124" i="1"/>
  <c r="BD1124" i="1"/>
  <c r="BC1124" i="1"/>
  <c r="AE1124" i="1"/>
  <c r="AA1124" i="1"/>
  <c r="V1124" i="1"/>
  <c r="K1124" i="1"/>
  <c r="AB1124" i="1"/>
  <c r="D1124" i="1"/>
  <c r="U686" i="1"/>
  <c r="K689" i="1"/>
  <c r="U688" i="1"/>
  <c r="K688" i="1" s="1"/>
  <c r="K687" i="1"/>
  <c r="K685" i="1"/>
  <c r="J685" i="1" s="1"/>
  <c r="K684" i="1"/>
  <c r="U683" i="1"/>
  <c r="K683" i="1" s="1"/>
  <c r="U681" i="1"/>
  <c r="K681" i="1" s="1"/>
  <c r="K682" i="1"/>
  <c r="BB1124" i="1" l="1"/>
  <c r="AD1124" i="1"/>
  <c r="J1124" i="1"/>
  <c r="L1124" i="1"/>
  <c r="Q59" i="1"/>
  <c r="R59" i="1" s="1"/>
  <c r="R872" i="1"/>
  <c r="CE1124" i="1"/>
  <c r="U59" i="1"/>
  <c r="K59" i="1" s="1"/>
  <c r="AD872" i="1"/>
  <c r="BE1124" i="1"/>
  <c r="Z1124" i="1"/>
  <c r="J29" i="1"/>
  <c r="U680" i="1"/>
  <c r="K680" i="1" s="1"/>
  <c r="J680" i="1" s="1"/>
  <c r="BN1124" i="1"/>
  <c r="K686" i="1"/>
  <c r="AD59" i="1" l="1"/>
  <c r="AR1124" i="1"/>
  <c r="AS1124" i="1" s="1"/>
  <c r="BB29" i="1"/>
  <c r="CE29" i="1" s="1"/>
  <c r="AR29" i="1"/>
  <c r="AS29" i="1" s="1"/>
  <c r="D689" i="1"/>
  <c r="J689" i="1" s="1"/>
  <c r="D688" i="1"/>
  <c r="J688" i="1" s="1"/>
  <c r="D687" i="1"/>
  <c r="J687" i="1" s="1"/>
  <c r="D686" i="1"/>
  <c r="J686" i="1" s="1"/>
  <c r="D684" i="1"/>
  <c r="J684" i="1" s="1"/>
  <c r="D683" i="1"/>
  <c r="J683" i="1" s="1"/>
  <c r="D682" i="1"/>
  <c r="J682" i="1" s="1"/>
  <c r="D681" i="1"/>
  <c r="J681" i="1" s="1"/>
  <c r="D1041" i="1" l="1"/>
  <c r="BU1042" i="1"/>
  <c r="BN1042" i="1"/>
  <c r="BM1042" i="1"/>
  <c r="BJ1042" i="1" s="1"/>
  <c r="BE1042" i="1"/>
  <c r="BD1042" i="1"/>
  <c r="AR1042" i="1"/>
  <c r="AP1042" i="1"/>
  <c r="AE1042" i="1"/>
  <c r="AC1042" i="1"/>
  <c r="Z1042" i="1" s="1"/>
  <c r="K1042" i="1"/>
  <c r="K1041" i="1" s="1"/>
  <c r="J1041" i="1" s="1"/>
  <c r="D1042" i="1"/>
  <c r="AQ1042" i="1" l="1"/>
  <c r="AD1042" i="1"/>
  <c r="AQ1041" i="1"/>
  <c r="AD1041" i="1"/>
  <c r="L1042" i="1"/>
  <c r="AF1042" i="1"/>
  <c r="AS1042" i="1"/>
  <c r="L1041" i="1"/>
  <c r="AF1041" i="1"/>
  <c r="AS1041" i="1"/>
  <c r="Y1042" i="1"/>
  <c r="V1042" i="1" s="1"/>
  <c r="J1042" i="1"/>
  <c r="U761" i="1"/>
  <c r="AD761" i="1" l="1"/>
  <c r="U777" i="1"/>
  <c r="U776" i="1"/>
  <c r="Q904" i="1"/>
  <c r="BR1008" i="1"/>
  <c r="BQ37" i="1"/>
  <c r="BN28" i="1"/>
  <c r="AE966" i="1"/>
  <c r="AE961" i="1"/>
  <c r="AE960" i="1"/>
  <c r="AE958" i="1"/>
  <c r="AE957" i="1"/>
  <c r="BQ1009" i="1"/>
  <c r="BQ1008" i="1"/>
  <c r="BO1008" i="1"/>
  <c r="BR1007" i="1"/>
  <c r="BQ1007" i="1"/>
  <c r="BO1007" i="1"/>
  <c r="BS904" i="1"/>
  <c r="BQ872" i="1"/>
  <c r="BQ59" i="1" s="1"/>
  <c r="BS848" i="1"/>
  <c r="BO843" i="1"/>
  <c r="BS60" i="1"/>
  <c r="BS35" i="1" s="1"/>
  <c r="BR60" i="1"/>
  <c r="BR35" i="1" s="1"/>
  <c r="BQ777" i="1"/>
  <c r="BQ873" i="1" s="1"/>
  <c r="BQ61" i="1" s="1"/>
  <c r="BQ36" i="1" s="1"/>
  <c r="BS843" i="1"/>
  <c r="BR776" i="1"/>
  <c r="BR843" i="1" s="1"/>
  <c r="BQ776" i="1"/>
  <c r="BQ871" i="1" s="1"/>
  <c r="BQ60" i="1" s="1"/>
  <c r="BQ35" i="1" s="1"/>
  <c r="BO776" i="1"/>
  <c r="BR775" i="1"/>
  <c r="BQ775" i="1"/>
  <c r="BO775" i="1"/>
  <c r="BO310" i="1"/>
  <c r="BO842" i="1" s="1"/>
  <c r="BO870" i="1" s="1"/>
  <c r="BS310" i="1"/>
  <c r="BS842" i="1" s="1"/>
  <c r="BR310" i="1"/>
  <c r="BR842" i="1" s="1"/>
  <c r="BQ310" i="1"/>
  <c r="BQ842" i="1" s="1"/>
  <c r="BS308" i="1"/>
  <c r="BS841" i="1" s="1"/>
  <c r="BS869" i="1" s="1"/>
  <c r="BS57" i="1" s="1"/>
  <c r="BS32" i="1" s="1"/>
  <c r="BR308" i="1"/>
  <c r="BR841" i="1" s="1"/>
  <c r="BR869" i="1" s="1"/>
  <c r="BR57" i="1" s="1"/>
  <c r="BR32" i="1" s="1"/>
  <c r="BO308" i="1"/>
  <c r="BS588" i="1"/>
  <c r="BN588" i="1" s="1"/>
  <c r="S207" i="1"/>
  <c r="AE102" i="1"/>
  <c r="AE101" i="1"/>
  <c r="AE100" i="1"/>
  <c r="AE99" i="1"/>
  <c r="AE98" i="1"/>
  <c r="AE95" i="1"/>
  <c r="AE92" i="1"/>
  <c r="AE89" i="1"/>
  <c r="AE88" i="1"/>
  <c r="AE87" i="1"/>
  <c r="AE86" i="1"/>
  <c r="AE85" i="1"/>
  <c r="AE84" i="1"/>
  <c r="AE83" i="1"/>
  <c r="AE79" i="1"/>
  <c r="AE77" i="1"/>
  <c r="AE71" i="1"/>
  <c r="AE70" i="1"/>
  <c r="AE69" i="1"/>
  <c r="Q240" i="1"/>
  <c r="K932" i="1"/>
  <c r="K931" i="1"/>
  <c r="K930" i="1"/>
  <c r="K929" i="1"/>
  <c r="J914" i="1"/>
  <c r="U843" i="1" l="1"/>
  <c r="AD843" i="1" s="1"/>
  <c r="U871" i="1"/>
  <c r="AD776" i="1"/>
  <c r="U873" i="1"/>
  <c r="AD777" i="1"/>
  <c r="BO871" i="1"/>
  <c r="BO60" i="1" s="1"/>
  <c r="BO35" i="1" s="1"/>
  <c r="BO311" i="1"/>
  <c r="BN311" i="1" s="1"/>
  <c r="BT311" i="1" s="1"/>
  <c r="BO1006" i="1"/>
  <c r="K240" i="1"/>
  <c r="Q210" i="1"/>
  <c r="Q65" i="1" s="1"/>
  <c r="R65" i="1" s="1"/>
  <c r="BN904" i="1"/>
  <c r="BN935" i="1"/>
  <c r="BS905" i="1"/>
  <c r="BN905" i="1" s="1"/>
  <c r="BQ58" i="1"/>
  <c r="BQ34" i="1" s="1"/>
  <c r="BQ870" i="1"/>
  <c r="BR58" i="1"/>
  <c r="BR34" i="1" s="1"/>
  <c r="BR870" i="1"/>
  <c r="BS58" i="1"/>
  <c r="BS34" i="1" s="1"/>
  <c r="BS870" i="1"/>
  <c r="BN308" i="1"/>
  <c r="AE68" i="1"/>
  <c r="BN743" i="1"/>
  <c r="J932" i="1"/>
  <c r="BN974" i="1"/>
  <c r="BN933" i="1"/>
  <c r="BN934" i="1"/>
  <c r="BN1007" i="1"/>
  <c r="D743" i="1"/>
  <c r="AE743" i="1"/>
  <c r="AF743" i="1" s="1"/>
  <c r="BN975" i="1"/>
  <c r="BQ1006" i="1"/>
  <c r="BO58" i="1"/>
  <c r="BO34" i="1" s="1"/>
  <c r="BN776" i="1"/>
  <c r="BN775" i="1"/>
  <c r="J929" i="1"/>
  <c r="J930" i="1"/>
  <c r="J931" i="1"/>
  <c r="BB743" i="1" l="1"/>
  <c r="CE743" i="1" s="1"/>
  <c r="AQ743" i="1"/>
  <c r="BN871" i="1"/>
  <c r="U60" i="1"/>
  <c r="AD871" i="1"/>
  <c r="BN870" i="1"/>
  <c r="BN34" i="1"/>
  <c r="BN58" i="1"/>
  <c r="BN35" i="1"/>
  <c r="BN60" i="1"/>
  <c r="BS903" i="1"/>
  <c r="BN903" i="1" s="1"/>
  <c r="Q913" i="1"/>
  <c r="J928" i="1"/>
  <c r="K928" i="1"/>
  <c r="Q905" i="1"/>
  <c r="Q903" i="1" s="1"/>
  <c r="BN973" i="1"/>
  <c r="AE97" i="1"/>
  <c r="AD60" i="1" l="1"/>
  <c r="U35" i="1"/>
  <c r="AD35" i="1" s="1"/>
  <c r="AE94" i="1"/>
  <c r="AE93" i="1"/>
  <c r="AX784" i="1" l="1"/>
  <c r="AY784" i="1" s="1"/>
  <c r="J799" i="1"/>
  <c r="J790" i="1"/>
  <c r="D789" i="1"/>
  <c r="J787" i="1"/>
  <c r="D786" i="1"/>
  <c r="AX786" i="1" s="1"/>
  <c r="AY786" i="1" s="1"/>
  <c r="J793" i="1"/>
  <c r="J791" i="1" s="1"/>
  <c r="AX783" i="1" l="1"/>
  <c r="AY783" i="1" s="1"/>
  <c r="R786" i="1"/>
  <c r="L786" i="1"/>
  <c r="R789" i="1"/>
  <c r="L789" i="1"/>
  <c r="AS789" i="1"/>
  <c r="J786" i="1"/>
  <c r="AP786" i="1"/>
  <c r="AP785" i="1" s="1"/>
  <c r="J789" i="1"/>
  <c r="J788" i="1" s="1"/>
  <c r="J565" i="1" l="1"/>
  <c r="J556" i="1"/>
  <c r="J546" i="1"/>
  <c r="J543" i="1"/>
  <c r="J544" i="1"/>
  <c r="D544" i="1"/>
  <c r="J568" i="1"/>
  <c r="J567" i="1" s="1"/>
  <c r="J570" i="1"/>
  <c r="J571" i="1"/>
  <c r="J572" i="1"/>
  <c r="J569" i="1"/>
  <c r="L544" i="1" l="1"/>
  <c r="AK544" i="1"/>
  <c r="AK543" i="1" s="1"/>
  <c r="BQ838" i="1"/>
  <c r="BQ779" i="1"/>
  <c r="Q567" i="1"/>
  <c r="Q539" i="1" s="1"/>
  <c r="Q315" i="1" s="1"/>
  <c r="K572" i="1"/>
  <c r="K571" i="1"/>
  <c r="K570" i="1"/>
  <c r="K569" i="1"/>
  <c r="K568" i="1"/>
  <c r="D569" i="1"/>
  <c r="D570" i="1"/>
  <c r="AX570" i="1" s="1"/>
  <c r="D571" i="1"/>
  <c r="AX571" i="1" s="1"/>
  <c r="D572" i="1"/>
  <c r="AE561" i="1"/>
  <c r="AE562" i="1"/>
  <c r="D561" i="1"/>
  <c r="AX561" i="1" s="1"/>
  <c r="J560" i="1"/>
  <c r="J559" i="1" s="1"/>
  <c r="D549" i="1"/>
  <c r="AX549" i="1" s="1"/>
  <c r="D550" i="1"/>
  <c r="AX550" i="1" s="1"/>
  <c r="D551" i="1"/>
  <c r="AX551" i="1" s="1"/>
  <c r="D552" i="1"/>
  <c r="D548" i="1"/>
  <c r="AX548" i="1" s="1"/>
  <c r="D547" i="1"/>
  <c r="Q483" i="1"/>
  <c r="J483" i="1" s="1"/>
  <c r="J339" i="1"/>
  <c r="J341" i="1"/>
  <c r="J342" i="1"/>
  <c r="J343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6" i="1"/>
  <c r="J397" i="1"/>
  <c r="J405" i="1"/>
  <c r="J406" i="1"/>
  <c r="J407" i="1"/>
  <c r="J408" i="1"/>
  <c r="J409" i="1"/>
  <c r="J410" i="1"/>
  <c r="J411" i="1"/>
  <c r="J413" i="1"/>
  <c r="J414" i="1"/>
  <c r="J415" i="1"/>
  <c r="J418" i="1"/>
  <c r="J419" i="1"/>
  <c r="J420" i="1"/>
  <c r="J421" i="1"/>
  <c r="J422" i="1"/>
  <c r="J423" i="1"/>
  <c r="J432" i="1"/>
  <c r="J433" i="1"/>
  <c r="J434" i="1"/>
  <c r="J435" i="1"/>
  <c r="J436" i="1"/>
  <c r="J437" i="1"/>
  <c r="J440" i="1"/>
  <c r="J441" i="1"/>
  <c r="J443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6" i="1"/>
  <c r="J477" i="1"/>
  <c r="J480" i="1"/>
  <c r="J481" i="1"/>
  <c r="J484" i="1"/>
  <c r="J485" i="1"/>
  <c r="J488" i="1"/>
  <c r="J487" i="1" s="1"/>
  <c r="J486" i="1" s="1"/>
  <c r="J489" i="1"/>
  <c r="J492" i="1"/>
  <c r="J494" i="1"/>
  <c r="J497" i="1"/>
  <c r="J498" i="1"/>
  <c r="AX572" i="1" l="1"/>
  <c r="AR569" i="1"/>
  <c r="AY569" i="1"/>
  <c r="AL543" i="1"/>
  <c r="AE544" i="1"/>
  <c r="AL544" i="1"/>
  <c r="Q310" i="1"/>
  <c r="R310" i="1" s="1"/>
  <c r="Q775" i="1"/>
  <c r="R775" i="1" s="1"/>
  <c r="AR561" i="1"/>
  <c r="AR571" i="1"/>
  <c r="AS571" i="1" s="1"/>
  <c r="AY571" i="1"/>
  <c r="AR570" i="1"/>
  <c r="AS570" i="1" s="1"/>
  <c r="AY570" i="1"/>
  <c r="AR551" i="1"/>
  <c r="AX547" i="1"/>
  <c r="AY551" i="1"/>
  <c r="AF548" i="1"/>
  <c r="AS548" i="1"/>
  <c r="AS561" i="1"/>
  <c r="L571" i="1"/>
  <c r="AF550" i="1"/>
  <c r="AS550" i="1"/>
  <c r="AF572" i="1"/>
  <c r="L572" i="1"/>
  <c r="AF549" i="1"/>
  <c r="AS549" i="1"/>
  <c r="AF571" i="1"/>
  <c r="AF570" i="1"/>
  <c r="AF561" i="1"/>
  <c r="L569" i="1"/>
  <c r="L570" i="1"/>
  <c r="AP561" i="1"/>
  <c r="AR498" i="1"/>
  <c r="AS498" i="1" s="1"/>
  <c r="AP498" i="1"/>
  <c r="AR497" i="1"/>
  <c r="AS497" i="1" s="1"/>
  <c r="AP497" i="1"/>
  <c r="AR496" i="1"/>
  <c r="AR494" i="1"/>
  <c r="AS494" i="1" s="1"/>
  <c r="AP494" i="1"/>
  <c r="AR492" i="1"/>
  <c r="AS492" i="1" s="1"/>
  <c r="AP492" i="1"/>
  <c r="K494" i="1"/>
  <c r="L494" i="1" s="1"/>
  <c r="AP489" i="1"/>
  <c r="AP488" i="1"/>
  <c r="AR487" i="1"/>
  <c r="AR488" i="1"/>
  <c r="AS488" i="1" s="1"/>
  <c r="K489" i="1"/>
  <c r="L489" i="1" s="1"/>
  <c r="K488" i="1"/>
  <c r="L488" i="1" s="1"/>
  <c r="Q479" i="1"/>
  <c r="K480" i="1"/>
  <c r="L480" i="1" s="1"/>
  <c r="K485" i="1"/>
  <c r="L485" i="1" s="1"/>
  <c r="K484" i="1"/>
  <c r="L484" i="1" s="1"/>
  <c r="K483" i="1"/>
  <c r="L483" i="1" s="1"/>
  <c r="K481" i="1"/>
  <c r="L481" i="1" s="1"/>
  <c r="AR572" i="1" l="1"/>
  <c r="AS572" i="1" s="1"/>
  <c r="AY572" i="1"/>
  <c r="AX541" i="1"/>
  <c r="AY541" i="1" s="1"/>
  <c r="AY547" i="1"/>
  <c r="AR547" i="1"/>
  <c r="AS547" i="1" s="1"/>
  <c r="AP487" i="1"/>
  <c r="AS487" i="1"/>
  <c r="AP496" i="1"/>
  <c r="AS496" i="1"/>
  <c r="AR495" i="1"/>
  <c r="AS495" i="1" s="1"/>
  <c r="J490" i="1"/>
  <c r="J491" i="1"/>
  <c r="J496" i="1"/>
  <c r="K487" i="1"/>
  <c r="L487" i="1" s="1"/>
  <c r="Q478" i="1"/>
  <c r="J478" i="1" s="1"/>
  <c r="J479" i="1"/>
  <c r="AP495" i="1"/>
  <c r="J495" i="1"/>
  <c r="AR491" i="1"/>
  <c r="AR490" i="1"/>
  <c r="AS490" i="1" s="1"/>
  <c r="AP490" i="1"/>
  <c r="Q486" i="1"/>
  <c r="K479" i="1"/>
  <c r="L479" i="1" s="1"/>
  <c r="Q482" i="1"/>
  <c r="AP491" i="1" l="1"/>
  <c r="AS491" i="1"/>
  <c r="AR486" i="1"/>
  <c r="AS486" i="1" s="1"/>
  <c r="AP486" i="1"/>
  <c r="K478" i="1"/>
  <c r="L478" i="1" s="1"/>
  <c r="K482" i="1"/>
  <c r="L482" i="1" s="1"/>
  <c r="J482" i="1"/>
  <c r="K486" i="1"/>
  <c r="L486" i="1" s="1"/>
  <c r="K405" i="1" l="1"/>
  <c r="L405" i="1" s="1"/>
  <c r="J403" i="1"/>
  <c r="J404" i="1"/>
  <c r="AP405" i="1"/>
  <c r="AE406" i="1"/>
  <c r="AF406" i="1" s="1"/>
  <c r="AE441" i="1"/>
  <c r="AF441" i="1" s="1"/>
  <c r="AE443" i="1"/>
  <c r="AF443" i="1" s="1"/>
  <c r="AR441" i="1"/>
  <c r="AS441" i="1" s="1"/>
  <c r="AR443" i="1"/>
  <c r="AS443" i="1" s="1"/>
  <c r="AR406" i="1" l="1"/>
  <c r="AS406" i="1" s="1"/>
  <c r="AP406" i="1"/>
  <c r="AP404" i="1" s="1"/>
  <c r="AP398" i="1" s="1"/>
  <c r="K343" i="1"/>
  <c r="K341" i="1"/>
  <c r="K342" i="1"/>
  <c r="D343" i="1"/>
  <c r="D342" i="1"/>
  <c r="AS342" i="1" s="1"/>
  <c r="J254" i="1"/>
  <c r="K254" i="1"/>
  <c r="J243" i="1"/>
  <c r="J244" i="1"/>
  <c r="J263" i="1"/>
  <c r="J264" i="1"/>
  <c r="AE257" i="1"/>
  <c r="AF257" i="1" s="1"/>
  <c r="AE256" i="1"/>
  <c r="AF256" i="1" s="1"/>
  <c r="AE253" i="1"/>
  <c r="AE251" i="1"/>
  <c r="AE243" i="1"/>
  <c r="AE242" i="1"/>
  <c r="D247" i="1"/>
  <c r="D246" i="1"/>
  <c r="D244" i="1"/>
  <c r="D243" i="1"/>
  <c r="D242" i="1"/>
  <c r="D245" i="1"/>
  <c r="D241" i="1"/>
  <c r="D254" i="1"/>
  <c r="D253" i="1"/>
  <c r="AR253" i="1" s="1"/>
  <c r="D252" i="1"/>
  <c r="AR252" i="1" s="1"/>
  <c r="D250" i="1"/>
  <c r="D251" i="1"/>
  <c r="D248" i="1"/>
  <c r="D264" i="1"/>
  <c r="D263" i="1"/>
  <c r="D262" i="1"/>
  <c r="D261" i="1"/>
  <c r="BN217" i="1"/>
  <c r="BN216" i="1"/>
  <c r="BO119" i="1"/>
  <c r="BO118" i="1" s="1"/>
  <c r="BO98" i="1"/>
  <c r="BO97" i="1" s="1"/>
  <c r="BO94" i="1" s="1"/>
  <c r="BO95" i="1"/>
  <c r="BN95" i="1" s="1"/>
  <c r="BO88" i="1"/>
  <c r="BN88" i="1" s="1"/>
  <c r="BO87" i="1"/>
  <c r="BN87" i="1" s="1"/>
  <c r="BO84" i="1"/>
  <c r="BN84" i="1" s="1"/>
  <c r="BO82" i="1"/>
  <c r="BO81" i="1"/>
  <c r="BO80" i="1" s="1"/>
  <c r="BO76" i="1"/>
  <c r="BN76" i="1" s="1"/>
  <c r="BO74" i="1"/>
  <c r="BO69" i="1"/>
  <c r="BN69" i="1" s="1"/>
  <c r="BO65" i="1"/>
  <c r="BN70" i="1"/>
  <c r="BN71" i="1"/>
  <c r="BN75" i="1"/>
  <c r="BN77" i="1"/>
  <c r="BN79" i="1"/>
  <c r="BN82" i="1"/>
  <c r="BN83" i="1"/>
  <c r="BN85" i="1"/>
  <c r="BN86" i="1"/>
  <c r="BN89" i="1"/>
  <c r="BN90" i="1"/>
  <c r="BN91" i="1"/>
  <c r="BN92" i="1"/>
  <c r="BN96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20" i="1"/>
  <c r="BN121" i="1"/>
  <c r="BT242" i="1"/>
  <c r="BT260" i="1"/>
  <c r="BT259" i="1"/>
  <c r="BN263" i="1"/>
  <c r="BN262" i="1"/>
  <c r="BN260" i="1"/>
  <c r="BN259" i="1"/>
  <c r="BN257" i="1"/>
  <c r="BN256" i="1"/>
  <c r="BN253" i="1"/>
  <c r="BN252" i="1"/>
  <c r="BN250" i="1"/>
  <c r="BN249" i="1"/>
  <c r="BN243" i="1"/>
  <c r="BN242" i="1"/>
  <c r="BN267" i="1"/>
  <c r="BN266" i="1"/>
  <c r="BQ261" i="1"/>
  <c r="BN261" i="1" s="1"/>
  <c r="BQ258" i="1"/>
  <c r="BN258" i="1" s="1"/>
  <c r="BQ255" i="1"/>
  <c r="BQ251" i="1"/>
  <c r="BN251" i="1" s="1"/>
  <c r="BQ248" i="1"/>
  <c r="BN248" i="1" s="1"/>
  <c r="BQ241" i="1"/>
  <c r="BN241" i="1" s="1"/>
  <c r="BN215" i="1"/>
  <c r="BS209" i="1"/>
  <c r="BR209" i="1"/>
  <c r="BS208" i="1"/>
  <c r="BR208" i="1"/>
  <c r="BO66" i="1"/>
  <c r="BO287" i="1" s="1"/>
  <c r="L342" i="1" l="1"/>
  <c r="L343" i="1"/>
  <c r="AF250" i="1"/>
  <c r="AS244" i="1"/>
  <c r="AF244" i="1"/>
  <c r="AF246" i="1"/>
  <c r="AF261" i="1"/>
  <c r="AS261" i="1"/>
  <c r="AF253" i="1"/>
  <c r="AF247" i="1"/>
  <c r="AF262" i="1"/>
  <c r="AS262" i="1"/>
  <c r="AF254" i="1"/>
  <c r="L254" i="1"/>
  <c r="AS254" i="1"/>
  <c r="AF263" i="1"/>
  <c r="AS263" i="1"/>
  <c r="AF264" i="1"/>
  <c r="AS264" i="1"/>
  <c r="AS245" i="1"/>
  <c r="AF245" i="1"/>
  <c r="AS248" i="1"/>
  <c r="AF248" i="1"/>
  <c r="AF242" i="1"/>
  <c r="AF251" i="1"/>
  <c r="AF243" i="1"/>
  <c r="BO841" i="1"/>
  <c r="BO869" i="1" s="1"/>
  <c r="BO57" i="1" s="1"/>
  <c r="BO32" i="1" s="1"/>
  <c r="BT258" i="1"/>
  <c r="BN255" i="1"/>
  <c r="BN98" i="1"/>
  <c r="J261" i="1"/>
  <c r="J241" i="1"/>
  <c r="D239" i="1"/>
  <c r="D240" i="1"/>
  <c r="BO73" i="1"/>
  <c r="BN73" i="1" s="1"/>
  <c r="BO68" i="1"/>
  <c r="BN68" i="1" s="1"/>
  <c r="AE255" i="1"/>
  <c r="AF255" i="1" s="1"/>
  <c r="BN74" i="1"/>
  <c r="J251" i="1"/>
  <c r="BQ245" i="1"/>
  <c r="BN245" i="1" s="1"/>
  <c r="BN246" i="1"/>
  <c r="BQ265" i="1"/>
  <c r="BN265" i="1" s="1"/>
  <c r="BN247" i="1"/>
  <c r="AE252" i="1"/>
  <c r="AF252" i="1" s="1"/>
  <c r="D249" i="1"/>
  <c r="AE241" i="1"/>
  <c r="AF241" i="1" s="1"/>
  <c r="AE239" i="1"/>
  <c r="BO78" i="1"/>
  <c r="BN78" i="1" s="1"/>
  <c r="BN80" i="1"/>
  <c r="BN118" i="1"/>
  <c r="BO117" i="1"/>
  <c r="BN117" i="1" s="1"/>
  <c r="BO93" i="1"/>
  <c r="BN93" i="1" s="1"/>
  <c r="BN94" i="1"/>
  <c r="BN97" i="1"/>
  <c r="BN119" i="1"/>
  <c r="BN81" i="1"/>
  <c r="AP618" i="1"/>
  <c r="CE607" i="1"/>
  <c r="AU33" i="1"/>
  <c r="M866" i="1"/>
  <c r="K866" i="1" s="1"/>
  <c r="L866" i="1" s="1"/>
  <c r="J862" i="1"/>
  <c r="M843" i="1"/>
  <c r="N843" i="1" s="1"/>
  <c r="J240" i="1" l="1"/>
  <c r="AF240" i="1"/>
  <c r="L240" i="1"/>
  <c r="AS240" i="1"/>
  <c r="AF239" i="1"/>
  <c r="AF249" i="1"/>
  <c r="BQ209" i="1"/>
  <c r="BQ122" i="1" s="1"/>
  <c r="BQ208" i="1"/>
  <c r="BN208" i="1" s="1"/>
  <c r="K872" i="1"/>
  <c r="AE210" i="1"/>
  <c r="BO72" i="1"/>
  <c r="BN72" i="1" s="1"/>
  <c r="D238" i="1"/>
  <c r="AE238" i="1"/>
  <c r="BN238" i="1"/>
  <c r="BN239" i="1"/>
  <c r="BN237" i="1"/>
  <c r="AE237" i="1"/>
  <c r="D237" i="1" l="1"/>
  <c r="AF237" i="1" s="1"/>
  <c r="AF238" i="1"/>
  <c r="BN209" i="1"/>
  <c r="BQ207" i="1"/>
  <c r="BQ66" i="1"/>
  <c r="BN66" i="1" s="1"/>
  <c r="BQ287" i="1"/>
  <c r="BQ299" i="1"/>
  <c r="BQ309" i="1"/>
  <c r="BO67" i="1"/>
  <c r="BN67" i="1" s="1"/>
  <c r="BQ841" i="1" l="1"/>
  <c r="BN841" i="1" s="1"/>
  <c r="BQ286" i="1"/>
  <c r="BQ64" i="1"/>
  <c r="BN287" i="1"/>
  <c r="BQ307" i="1"/>
  <c r="BQ773" i="1"/>
  <c r="BQ772" i="1" s="1"/>
  <c r="BQ869" i="1"/>
  <c r="BN869" i="1" s="1"/>
  <c r="J213" i="1"/>
  <c r="BC40" i="1"/>
  <c r="BD40" i="1"/>
  <c r="BC46" i="1"/>
  <c r="BD46" i="1"/>
  <c r="BC51" i="1"/>
  <c r="BD51" i="1"/>
  <c r="BD58" i="1"/>
  <c r="BD34" i="1" s="1"/>
  <c r="BC60" i="1"/>
  <c r="BD60" i="1"/>
  <c r="BC225" i="1"/>
  <c r="BC45" i="1" s="1"/>
  <c r="BD225" i="1"/>
  <c r="BD45" i="1" s="1"/>
  <c r="BC226" i="1"/>
  <c r="BD226" i="1"/>
  <c r="BC227" i="1"/>
  <c r="BD227" i="1"/>
  <c r="BC276" i="1"/>
  <c r="BD276" i="1"/>
  <c r="BC290" i="1"/>
  <c r="BC52" i="1" s="1"/>
  <c r="BD290" i="1"/>
  <c r="BD52" i="1" s="1"/>
  <c r="BC291" i="1"/>
  <c r="BD291" i="1"/>
  <c r="BC292" i="1"/>
  <c r="BD292" i="1"/>
  <c r="BC293" i="1"/>
  <c r="BD293" i="1"/>
  <c r="BC294" i="1"/>
  <c r="BD294" i="1"/>
  <c r="BC58" i="1"/>
  <c r="BC34" i="1" s="1"/>
  <c r="BD575" i="1"/>
  <c r="BD576" i="1"/>
  <c r="BD577" i="1"/>
  <c r="BD578" i="1"/>
  <c r="BD579" i="1"/>
  <c r="BD580" i="1"/>
  <c r="BD581" i="1"/>
  <c r="BD582" i="1"/>
  <c r="BC583" i="1"/>
  <c r="BC588" i="1"/>
  <c r="BD591" i="1"/>
  <c r="BD592" i="1"/>
  <c r="BD594" i="1"/>
  <c r="BD596" i="1"/>
  <c r="BD597" i="1"/>
  <c r="BD598" i="1"/>
  <c r="BD599" i="1"/>
  <c r="BD602" i="1"/>
  <c r="BD604" i="1"/>
  <c r="BD610" i="1"/>
  <c r="BD611" i="1"/>
  <c r="BD612" i="1"/>
  <c r="BD615" i="1"/>
  <c r="BD616" i="1"/>
  <c r="BD617" i="1"/>
  <c r="BD620" i="1"/>
  <c r="BD621" i="1"/>
  <c r="BD627" i="1"/>
  <c r="BD629" i="1"/>
  <c r="BD632" i="1"/>
  <c r="BD633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C719" i="1"/>
  <c r="BD719" i="1"/>
  <c r="BC720" i="1"/>
  <c r="BD720" i="1"/>
  <c r="BC721" i="1"/>
  <c r="BD721" i="1"/>
  <c r="BC726" i="1"/>
  <c r="BD726" i="1"/>
  <c r="BC727" i="1"/>
  <c r="BD727" i="1"/>
  <c r="BC728" i="1"/>
  <c r="BD728" i="1"/>
  <c r="BC729" i="1"/>
  <c r="BD729" i="1"/>
  <c r="BC730" i="1"/>
  <c r="BD730" i="1"/>
  <c r="BC777" i="1"/>
  <c r="BC61" i="1" s="1"/>
  <c r="BC737" i="1"/>
  <c r="BD737" i="1"/>
  <c r="BC738" i="1"/>
  <c r="BD738" i="1"/>
  <c r="BC739" i="1"/>
  <c r="BD739" i="1"/>
  <c r="BC744" i="1"/>
  <c r="BD744" i="1"/>
  <c r="BC745" i="1"/>
  <c r="BD745" i="1"/>
  <c r="BC746" i="1"/>
  <c r="BD746" i="1"/>
  <c r="BC750" i="1"/>
  <c r="BD750" i="1"/>
  <c r="BC751" i="1"/>
  <c r="BD751" i="1"/>
  <c r="BC752" i="1"/>
  <c r="BD752" i="1"/>
  <c r="BC753" i="1"/>
  <c r="BD753" i="1"/>
  <c r="BC754" i="1"/>
  <c r="BD754" i="1"/>
  <c r="BC755" i="1"/>
  <c r="BD755" i="1"/>
  <c r="BC756" i="1"/>
  <c r="BD756" i="1"/>
  <c r="BD774" i="1"/>
  <c r="BD775" i="1"/>
  <c r="BC803" i="1"/>
  <c r="BD803" i="1"/>
  <c r="BC805" i="1"/>
  <c r="BD805" i="1"/>
  <c r="BC808" i="1"/>
  <c r="BD808" i="1"/>
  <c r="BC809" i="1"/>
  <c r="BD809" i="1"/>
  <c r="BC810" i="1"/>
  <c r="BD810" i="1"/>
  <c r="BC813" i="1"/>
  <c r="BD813" i="1"/>
  <c r="BC814" i="1"/>
  <c r="BD814" i="1"/>
  <c r="BC815" i="1"/>
  <c r="BD815" i="1"/>
  <c r="BC816" i="1"/>
  <c r="BD816" i="1"/>
  <c r="BC817" i="1"/>
  <c r="BD817" i="1"/>
  <c r="BD825" i="1"/>
  <c r="BD826" i="1"/>
  <c r="BD827" i="1"/>
  <c r="BD832" i="1"/>
  <c r="BC843" i="1"/>
  <c r="BD843" i="1"/>
  <c r="BD848" i="1"/>
  <c r="BC849" i="1"/>
  <c r="BD849" i="1"/>
  <c r="BC850" i="1"/>
  <c r="BD850" i="1"/>
  <c r="BC851" i="1"/>
  <c r="BD851" i="1"/>
  <c r="BC853" i="1"/>
  <c r="BD853" i="1"/>
  <c r="BD865" i="1" s="1"/>
  <c r="BC857" i="1"/>
  <c r="BD857" i="1"/>
  <c r="BC866" i="1"/>
  <c r="BC877" i="1"/>
  <c r="BC878" i="1"/>
  <c r="BD878" i="1"/>
  <c r="BC879" i="1"/>
  <c r="BD879" i="1"/>
  <c r="BC880" i="1"/>
  <c r="BC881" i="1"/>
  <c r="BC882" i="1"/>
  <c r="BC883" i="1"/>
  <c r="BD883" i="1"/>
  <c r="BC884" i="1"/>
  <c r="BD884" i="1"/>
  <c r="BC885" i="1"/>
  <c r="BC886" i="1"/>
  <c r="BC887" i="1"/>
  <c r="BC888" i="1"/>
  <c r="BC889" i="1"/>
  <c r="BD889" i="1"/>
  <c r="BC890" i="1"/>
  <c r="BD890" i="1"/>
  <c r="BC891" i="1"/>
  <c r="BC892" i="1"/>
  <c r="BD892" i="1"/>
  <c r="BC893" i="1"/>
  <c r="BD893" i="1"/>
  <c r="BC894" i="1"/>
  <c r="BC895" i="1"/>
  <c r="BD895" i="1"/>
  <c r="BC896" i="1"/>
  <c r="BD896" i="1"/>
  <c r="BC897" i="1"/>
  <c r="BD897" i="1"/>
  <c r="BC898" i="1"/>
  <c r="BD898" i="1"/>
  <c r="BC899" i="1"/>
  <c r="BD899" i="1"/>
  <c r="BC900" i="1"/>
  <c r="BD900" i="1"/>
  <c r="BC901" i="1"/>
  <c r="BD901" i="1"/>
  <c r="BC906" i="1"/>
  <c r="BD906" i="1"/>
  <c r="BC907" i="1"/>
  <c r="BD907" i="1"/>
  <c r="BC914" i="1"/>
  <c r="BD914" i="1"/>
  <c r="BC919" i="1"/>
  <c r="BD919" i="1"/>
  <c r="BC957" i="1"/>
  <c r="BD957" i="1"/>
  <c r="BC958" i="1"/>
  <c r="BD958" i="1"/>
  <c r="BC959" i="1"/>
  <c r="BD959" i="1"/>
  <c r="BC960" i="1"/>
  <c r="BD960" i="1"/>
  <c r="BC961" i="1"/>
  <c r="BD961" i="1"/>
  <c r="BC962" i="1"/>
  <c r="BD962" i="1"/>
  <c r="BC963" i="1"/>
  <c r="BD963" i="1"/>
  <c r="BC964" i="1"/>
  <c r="BD964" i="1"/>
  <c r="BC965" i="1"/>
  <c r="BD965" i="1"/>
  <c r="BC966" i="1"/>
  <c r="BD966" i="1"/>
  <c r="BC967" i="1"/>
  <c r="BD967" i="1"/>
  <c r="BC968" i="1"/>
  <c r="BD968" i="1"/>
  <c r="BC969" i="1"/>
  <c r="BD969" i="1"/>
  <c r="BC970" i="1"/>
  <c r="BD970" i="1"/>
  <c r="BC971" i="1"/>
  <c r="BD971" i="1"/>
  <c r="BC972" i="1"/>
  <c r="BD972" i="1"/>
  <c r="BC1009" i="1"/>
  <c r="BC1019" i="1"/>
  <c r="BD1038" i="1"/>
  <c r="BD1040" i="1"/>
  <c r="BD1039" i="1" s="1"/>
  <c r="BD1032" i="1" s="1"/>
  <c r="BD1030" i="1" s="1"/>
  <c r="BC1095" i="1"/>
  <c r="BD1095" i="1"/>
  <c r="BD1116" i="1"/>
  <c r="BD37" i="1" s="1"/>
  <c r="BC1122" i="1"/>
  <c r="BD1122" i="1"/>
  <c r="W27" i="1"/>
  <c r="X27" i="1"/>
  <c r="Y27" i="1"/>
  <c r="W37" i="1"/>
  <c r="X37" i="1"/>
  <c r="Y37" i="1"/>
  <c r="Z38" i="1"/>
  <c r="Z41" i="1"/>
  <c r="Z42" i="1"/>
  <c r="Z43" i="1"/>
  <c r="Z44" i="1"/>
  <c r="W46" i="1"/>
  <c r="X46" i="1"/>
  <c r="Y46" i="1"/>
  <c r="W48" i="1"/>
  <c r="X48" i="1"/>
  <c r="Y48" i="1"/>
  <c r="Z49" i="1"/>
  <c r="Z50" i="1"/>
  <c r="W51" i="1"/>
  <c r="X51" i="1"/>
  <c r="Y51" i="1"/>
  <c r="W52" i="1"/>
  <c r="X52" i="1"/>
  <c r="Y52" i="1"/>
  <c r="W53" i="1"/>
  <c r="X53" i="1"/>
  <c r="Y53" i="1"/>
  <c r="W58" i="1"/>
  <c r="W34" i="1" s="1"/>
  <c r="X58" i="1"/>
  <c r="X34" i="1" s="1"/>
  <c r="Y58" i="1"/>
  <c r="Y34" i="1" s="1"/>
  <c r="Y59" i="1"/>
  <c r="W60" i="1"/>
  <c r="W35" i="1" s="1"/>
  <c r="X60" i="1"/>
  <c r="X35" i="1" s="1"/>
  <c r="Y60" i="1"/>
  <c r="Y35" i="1" s="1"/>
  <c r="W61" i="1"/>
  <c r="W36" i="1" s="1"/>
  <c r="X61" i="1"/>
  <c r="X36" i="1" s="1"/>
  <c r="X64" i="1"/>
  <c r="X40" i="1" s="1"/>
  <c r="Y64" i="1"/>
  <c r="Y40" i="1" s="1"/>
  <c r="W127" i="1"/>
  <c r="Z127" i="1"/>
  <c r="W130" i="1"/>
  <c r="Z130" i="1"/>
  <c r="W131" i="1"/>
  <c r="Z131" i="1"/>
  <c r="W142" i="1"/>
  <c r="Z142" i="1"/>
  <c r="Z152" i="1"/>
  <c r="Z153" i="1"/>
  <c r="W155" i="1"/>
  <c r="Z155" i="1"/>
  <c r="W156" i="1"/>
  <c r="Z156" i="1"/>
  <c r="W158" i="1"/>
  <c r="Z158" i="1"/>
  <c r="W159" i="1"/>
  <c r="Z159" i="1"/>
  <c r="W161" i="1"/>
  <c r="Z161" i="1"/>
  <c r="W162" i="1"/>
  <c r="Z162" i="1"/>
  <c r="W164" i="1"/>
  <c r="Z164" i="1"/>
  <c r="W165" i="1"/>
  <c r="Z165" i="1"/>
  <c r="W167" i="1"/>
  <c r="Z167" i="1"/>
  <c r="W168" i="1"/>
  <c r="Z168" i="1"/>
  <c r="W174" i="1"/>
  <c r="W170" i="1" s="1"/>
  <c r="Z174" i="1"/>
  <c r="W177" i="1"/>
  <c r="Z177" i="1"/>
  <c r="W179" i="1"/>
  <c r="Z179" i="1"/>
  <c r="W180" i="1"/>
  <c r="Z180" i="1"/>
  <c r="Z184" i="1"/>
  <c r="Z185" i="1"/>
  <c r="X200" i="1"/>
  <c r="Y200" i="1"/>
  <c r="W218" i="1"/>
  <c r="W225" i="1"/>
  <c r="W45" i="1" s="1"/>
  <c r="X225" i="1"/>
  <c r="X45" i="1" s="1"/>
  <c r="Y225" i="1"/>
  <c r="Y45" i="1" s="1"/>
  <c r="W226" i="1"/>
  <c r="X226" i="1"/>
  <c r="Y226" i="1"/>
  <c r="W227" i="1"/>
  <c r="W224" i="1" s="1"/>
  <c r="W221" i="1" s="1"/>
  <c r="X227" i="1"/>
  <c r="X224" i="1" s="1"/>
  <c r="X221" i="1" s="1"/>
  <c r="Y227" i="1"/>
  <c r="Y224" i="1" s="1"/>
  <c r="Y221" i="1" s="1"/>
  <c r="W276" i="1"/>
  <c r="W220" i="1" s="1"/>
  <c r="X276" i="1"/>
  <c r="X288" i="1" s="1"/>
  <c r="Y276" i="1"/>
  <c r="Y288" i="1" s="1"/>
  <c r="X287" i="1"/>
  <c r="Y287" i="1"/>
  <c r="W308" i="1"/>
  <c r="W309" i="1"/>
  <c r="X312" i="1"/>
  <c r="Y312" i="1"/>
  <c r="W313" i="1"/>
  <c r="W314" i="1"/>
  <c r="Z575" i="1"/>
  <c r="Z576" i="1"/>
  <c r="Z577" i="1"/>
  <c r="Z578" i="1"/>
  <c r="Z579" i="1"/>
  <c r="Z580" i="1"/>
  <c r="Z581" i="1"/>
  <c r="Z582" i="1"/>
  <c r="Z590" i="1"/>
  <c r="Z593" i="1"/>
  <c r="Z594" i="1"/>
  <c r="Z595" i="1"/>
  <c r="Z596" i="1"/>
  <c r="Z597" i="1"/>
  <c r="Z598" i="1"/>
  <c r="Z599" i="1"/>
  <c r="Z600" i="1"/>
  <c r="Z601" i="1"/>
  <c r="Z602" i="1"/>
  <c r="Z603" i="1"/>
  <c r="CE603" i="1" s="1"/>
  <c r="Z604" i="1"/>
  <c r="Z608" i="1"/>
  <c r="Z609" i="1"/>
  <c r="Z610" i="1"/>
  <c r="W679" i="1"/>
  <c r="W730" i="1"/>
  <c r="Z730" i="1"/>
  <c r="W732" i="1"/>
  <c r="W761" i="1"/>
  <c r="Z762" i="1"/>
  <c r="Z763" i="1"/>
  <c r="Z60" i="1" s="1"/>
  <c r="Z35" i="1" s="1"/>
  <c r="X773" i="1"/>
  <c r="W774" i="1"/>
  <c r="X774" i="1"/>
  <c r="Y774" i="1"/>
  <c r="W775" i="1"/>
  <c r="X775" i="1"/>
  <c r="Y775" i="1"/>
  <c r="W776" i="1"/>
  <c r="W871" i="1" s="1"/>
  <c r="X776" i="1"/>
  <c r="X843" i="1" s="1"/>
  <c r="Y776" i="1"/>
  <c r="W779" i="1"/>
  <c r="X779" i="1"/>
  <c r="Y779" i="1"/>
  <c r="W780" i="1"/>
  <c r="X780" i="1"/>
  <c r="Y780" i="1"/>
  <c r="W842" i="1"/>
  <c r="W870" i="1" s="1"/>
  <c r="X842" i="1"/>
  <c r="X870" i="1" s="1"/>
  <c r="Y842" i="1"/>
  <c r="Y870" i="1" s="1"/>
  <c r="Z842" i="1"/>
  <c r="Y843" i="1"/>
  <c r="W858" i="1"/>
  <c r="W39" i="1" s="1"/>
  <c r="X858" i="1"/>
  <c r="X39" i="1" s="1"/>
  <c r="Y858" i="1"/>
  <c r="Y39" i="1" s="1"/>
  <c r="W864" i="1"/>
  <c r="W25" i="1" s="1"/>
  <c r="X864" i="1"/>
  <c r="X25" i="1" s="1"/>
  <c r="Y864" i="1"/>
  <c r="Y25" i="1" s="1"/>
  <c r="W865" i="1"/>
  <c r="X865" i="1"/>
  <c r="Y865" i="1"/>
  <c r="W866" i="1"/>
  <c r="X866" i="1"/>
  <c r="Y866" i="1"/>
  <c r="W872" i="1"/>
  <c r="X872" i="1"/>
  <c r="Y872" i="1"/>
  <c r="W873" i="1"/>
  <c r="X873" i="1"/>
  <c r="W904" i="1"/>
  <c r="Y904" i="1"/>
  <c r="W910" i="1"/>
  <c r="Y910" i="1"/>
  <c r="W912" i="1"/>
  <c r="Y912" i="1"/>
  <c r="W913" i="1"/>
  <c r="Y913" i="1"/>
  <c r="W914" i="1"/>
  <c r="W906" i="1" s="1"/>
  <c r="X920" i="1"/>
  <c r="Y920" i="1"/>
  <c r="X921" i="1"/>
  <c r="Y921" i="1"/>
  <c r="W934" i="1"/>
  <c r="X934" i="1"/>
  <c r="X1008" i="1" s="1"/>
  <c r="Y934" i="1"/>
  <c r="W935" i="1"/>
  <c r="X935" i="1"/>
  <c r="X905" i="1" s="1"/>
  <c r="X1007" i="1" s="1"/>
  <c r="Y935" i="1"/>
  <c r="Y936" i="1"/>
  <c r="Z937" i="1"/>
  <c r="Z938" i="1"/>
  <c r="Y948" i="1"/>
  <c r="Z949" i="1"/>
  <c r="Z950" i="1"/>
  <c r="Y951" i="1"/>
  <c r="Z952" i="1"/>
  <c r="Z953" i="1"/>
  <c r="Y954" i="1"/>
  <c r="Z955" i="1"/>
  <c r="Z956" i="1"/>
  <c r="W957" i="1"/>
  <c r="W958" i="1"/>
  <c r="W921" i="1" s="1"/>
  <c r="Z974" i="1"/>
  <c r="Z975" i="1"/>
  <c r="Y1009" i="1"/>
  <c r="Z1010" i="1"/>
  <c r="Z1011" i="1"/>
  <c r="Z1023" i="1"/>
  <c r="Z1024" i="1"/>
  <c r="Z1026" i="1"/>
  <c r="Z1027" i="1"/>
  <c r="Y1038" i="1"/>
  <c r="X841" i="1" l="1"/>
  <c r="X869" i="1" s="1"/>
  <c r="X57" i="1" s="1"/>
  <c r="X32" i="1" s="1"/>
  <c r="W843" i="1"/>
  <c r="Y841" i="1"/>
  <c r="Y869" i="1" s="1"/>
  <c r="Y57" i="1" s="1"/>
  <c r="BD27" i="1"/>
  <c r="BD1112" i="1"/>
  <c r="BC27" i="1"/>
  <c r="BC1112" i="1"/>
  <c r="Y1008" i="1"/>
  <c r="BQ57" i="1"/>
  <c r="BQ32" i="1" s="1"/>
  <c r="X840" i="1"/>
  <c r="X868" i="1" s="1"/>
  <c r="J1095" i="1"/>
  <c r="W1008" i="1"/>
  <c r="BC36" i="1"/>
  <c r="W178" i="1"/>
  <c r="BC775" i="1"/>
  <c r="W312" i="1"/>
  <c r="Y919" i="1"/>
  <c r="W919" i="1"/>
  <c r="W129" i="1"/>
  <c r="X772" i="1"/>
  <c r="X47" i="1" s="1"/>
  <c r="X1006" i="1"/>
  <c r="Y905" i="1"/>
  <c r="Y1007" i="1" s="1"/>
  <c r="W154" i="1"/>
  <c r="W905" i="1"/>
  <c r="W1007" i="1" s="1"/>
  <c r="W1006" i="1" s="1"/>
  <c r="W199" i="1"/>
  <c r="W219" i="1"/>
  <c r="W920" i="1"/>
  <c r="W223" i="1"/>
  <c r="W202" i="1" s="1"/>
  <c r="Y32" i="1" l="1"/>
  <c r="Y1006" i="1"/>
  <c r="BN32" i="1"/>
  <c r="BN57" i="1"/>
  <c r="X839" i="1"/>
  <c r="X24" i="1" s="1"/>
  <c r="X867" i="1"/>
  <c r="X55" i="1" s="1"/>
  <c r="X56" i="1"/>
  <c r="X31" i="1" s="1"/>
  <c r="X30" i="1" s="1"/>
  <c r="AR257" i="1"/>
  <c r="AS257" i="1" s="1"/>
  <c r="AP253" i="1" l="1"/>
  <c r="AP251" i="1" s="1"/>
  <c r="AS253" i="1"/>
  <c r="BU217" i="1"/>
  <c r="BM299" i="1" l="1"/>
  <c r="BM286" i="1" s="1"/>
  <c r="BL299" i="1"/>
  <c r="BL286" i="1" s="1"/>
  <c r="BE299" i="1"/>
  <c r="AU65" i="1"/>
  <c r="AT199" i="1"/>
  <c r="BU70" i="1"/>
  <c r="BU71" i="1"/>
  <c r="BU75" i="1"/>
  <c r="BU77" i="1"/>
  <c r="BU79" i="1"/>
  <c r="BU83" i="1"/>
  <c r="BU85" i="1"/>
  <c r="BU86" i="1"/>
  <c r="BU89" i="1"/>
  <c r="BU90" i="1"/>
  <c r="BU91" i="1"/>
  <c r="BU92" i="1"/>
  <c r="BU96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20" i="1"/>
  <c r="BU121" i="1"/>
  <c r="BV119" i="1"/>
  <c r="BV98" i="1"/>
  <c r="BV97" i="1" s="1"/>
  <c r="BV94" i="1" s="1"/>
  <c r="BV95" i="1"/>
  <c r="BU95" i="1" s="1"/>
  <c r="BV88" i="1"/>
  <c r="BU88" i="1" s="1"/>
  <c r="BV87" i="1"/>
  <c r="BU87" i="1" s="1"/>
  <c r="BV84" i="1"/>
  <c r="BU84" i="1" s="1"/>
  <c r="BV82" i="1"/>
  <c r="BU82" i="1" s="1"/>
  <c r="BV81" i="1"/>
  <c r="BU81" i="1" s="1"/>
  <c r="BV76" i="1"/>
  <c r="BU76" i="1" s="1"/>
  <c r="BV74" i="1"/>
  <c r="BU74" i="1" s="1"/>
  <c r="BV69" i="1"/>
  <c r="BV68" i="1" s="1"/>
  <c r="BU68" i="1" s="1"/>
  <c r="BX65" i="1"/>
  <c r="BV65" i="1"/>
  <c r="BZ93" i="1"/>
  <c r="AU95" i="1"/>
  <c r="AU88" i="1"/>
  <c r="AU87" i="1"/>
  <c r="AU84" i="1"/>
  <c r="AU82" i="1"/>
  <c r="AU81" i="1"/>
  <c r="AU76" i="1"/>
  <c r="AU74" i="1"/>
  <c r="K70" i="1"/>
  <c r="K71" i="1"/>
  <c r="K75" i="1"/>
  <c r="L75" i="1" s="1"/>
  <c r="K77" i="1"/>
  <c r="K79" i="1"/>
  <c r="K83" i="1"/>
  <c r="K85" i="1"/>
  <c r="K86" i="1"/>
  <c r="K89" i="1"/>
  <c r="K90" i="1"/>
  <c r="L90" i="1" s="1"/>
  <c r="K91" i="1"/>
  <c r="L91" i="1" s="1"/>
  <c r="K92" i="1"/>
  <c r="K96" i="1"/>
  <c r="L96" i="1" s="1"/>
  <c r="K99" i="1"/>
  <c r="K100" i="1"/>
  <c r="K101" i="1"/>
  <c r="K102" i="1"/>
  <c r="K103" i="1"/>
  <c r="L103" i="1" s="1"/>
  <c r="K104" i="1"/>
  <c r="L104" i="1" s="1"/>
  <c r="K105" i="1"/>
  <c r="L105" i="1" s="1"/>
  <c r="K106" i="1"/>
  <c r="L106" i="1" s="1"/>
  <c r="K107" i="1"/>
  <c r="L107" i="1" s="1"/>
  <c r="K108" i="1"/>
  <c r="L108" i="1" s="1"/>
  <c r="K109" i="1"/>
  <c r="L109" i="1" s="1"/>
  <c r="K110" i="1"/>
  <c r="L110" i="1" s="1"/>
  <c r="K111" i="1"/>
  <c r="L111" i="1" s="1"/>
  <c r="K112" i="1"/>
  <c r="L112" i="1" s="1"/>
  <c r="K113" i="1"/>
  <c r="L113" i="1" s="1"/>
  <c r="K120" i="1"/>
  <c r="K121" i="1"/>
  <c r="L121" i="1" s="1"/>
  <c r="D210" i="1"/>
  <c r="S210" i="1"/>
  <c r="S65" i="1" s="1"/>
  <c r="U210" i="1"/>
  <c r="U65" i="1" s="1"/>
  <c r="Q215" i="1"/>
  <c r="D218" i="1"/>
  <c r="D229" i="1"/>
  <c r="D230" i="1"/>
  <c r="D231" i="1"/>
  <c r="D232" i="1"/>
  <c r="D233" i="1"/>
  <c r="D235" i="1"/>
  <c r="D236" i="1"/>
  <c r="J218" i="1"/>
  <c r="J223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K218" i="1"/>
  <c r="K229" i="1"/>
  <c r="K230" i="1"/>
  <c r="K231" i="1"/>
  <c r="K232" i="1"/>
  <c r="K233" i="1"/>
  <c r="K235" i="1"/>
  <c r="K236" i="1"/>
  <c r="J214" i="1"/>
  <c r="K214" i="1"/>
  <c r="D214" i="1"/>
  <c r="D199" i="1"/>
  <c r="D206" i="1"/>
  <c r="J199" i="1"/>
  <c r="K199" i="1"/>
  <c r="J206" i="1"/>
  <c r="Q239" i="1"/>
  <c r="Q209" i="1" s="1"/>
  <c r="Q241" i="1"/>
  <c r="Q261" i="1"/>
  <c r="K264" i="1"/>
  <c r="L264" i="1" s="1"/>
  <c r="K244" i="1"/>
  <c r="L244" i="1" s="1"/>
  <c r="L214" i="1" l="1"/>
  <c r="L235" i="1"/>
  <c r="L236" i="1"/>
  <c r="L229" i="1"/>
  <c r="L230" i="1"/>
  <c r="L233" i="1"/>
  <c r="AU68" i="1"/>
  <c r="AU69" i="1"/>
  <c r="AT198" i="1"/>
  <c r="AU198" i="1" s="1"/>
  <c r="AU199" i="1"/>
  <c r="AU98" i="1"/>
  <c r="AU119" i="1"/>
  <c r="AX288" i="1"/>
  <c r="AX305" i="1" s="1"/>
  <c r="AR305" i="1" s="1"/>
  <c r="AY65" i="1"/>
  <c r="AF214" i="1"/>
  <c r="AS214" i="1"/>
  <c r="L199" i="1"/>
  <c r="L218" i="1"/>
  <c r="L232" i="1"/>
  <c r="L231" i="1"/>
  <c r="AF233" i="1"/>
  <c r="AS233" i="1"/>
  <c r="AF232" i="1"/>
  <c r="AS232" i="1"/>
  <c r="AF210" i="1"/>
  <c r="AS210" i="1"/>
  <c r="AF206" i="1"/>
  <c r="AS206" i="1"/>
  <c r="AF231" i="1"/>
  <c r="AS231" i="1"/>
  <c r="AF230" i="1"/>
  <c r="AS230" i="1"/>
  <c r="AF236" i="1"/>
  <c r="AS236" i="1"/>
  <c r="AF235" i="1"/>
  <c r="AS235" i="1"/>
  <c r="K210" i="1"/>
  <c r="M195" i="1"/>
  <c r="N195" i="1" s="1"/>
  <c r="BU97" i="1"/>
  <c r="K206" i="1"/>
  <c r="L206" i="1" s="1"/>
  <c r="BV73" i="1"/>
  <c r="BU119" i="1"/>
  <c r="BU69" i="1"/>
  <c r="BV118" i="1"/>
  <c r="BU98" i="1"/>
  <c r="BV93" i="1"/>
  <c r="BU93" i="1" s="1"/>
  <c r="BU94" i="1"/>
  <c r="BV80" i="1"/>
  <c r="AY288" i="1" l="1"/>
  <c r="AU78" i="1"/>
  <c r="AU80" i="1"/>
  <c r="AU97" i="1"/>
  <c r="AU72" i="1"/>
  <c r="AU73" i="1"/>
  <c r="AU117" i="1"/>
  <c r="AU118" i="1"/>
  <c r="J210" i="1"/>
  <c r="L210" i="1"/>
  <c r="BV78" i="1"/>
  <c r="BU78" i="1" s="1"/>
  <c r="BU80" i="1"/>
  <c r="BV72" i="1"/>
  <c r="BU72" i="1" s="1"/>
  <c r="BU73" i="1"/>
  <c r="BV117" i="1"/>
  <c r="BU117" i="1" s="1"/>
  <c r="BU118" i="1"/>
  <c r="AS305" i="1" l="1"/>
  <c r="AY305" i="1"/>
  <c r="AU67" i="1"/>
  <c r="AU94" i="1"/>
  <c r="AU93" i="1"/>
  <c r="Q288" i="1"/>
  <c r="J65" i="1"/>
  <c r="BV67" i="1"/>
  <c r="BU67" i="1" s="1"/>
  <c r="Q305" i="1" l="1"/>
  <c r="K305" i="1" s="1"/>
  <c r="R288" i="1"/>
  <c r="L305" i="1"/>
  <c r="R305" i="1"/>
  <c r="BY904" i="1"/>
  <c r="BV904" i="1"/>
  <c r="BX1009" i="1"/>
  <c r="BX1008" i="1"/>
  <c r="BV1008" i="1"/>
  <c r="BX1007" i="1"/>
  <c r="BT59" i="1"/>
  <c r="AP59" i="1"/>
  <c r="BT866" i="1"/>
  <c r="AP866" i="1"/>
  <c r="BT775" i="1"/>
  <c r="BT842" i="1" s="1"/>
  <c r="BT870" i="1" s="1"/>
  <c r="BV211" i="1"/>
  <c r="AP217" i="1"/>
  <c r="AP216" i="1"/>
  <c r="J217" i="1"/>
  <c r="J216" i="1"/>
  <c r="AP440" i="1"/>
  <c r="AP439" i="1" s="1"/>
  <c r="AP438" i="1" s="1"/>
  <c r="BU975" i="1"/>
  <c r="BU974" i="1"/>
  <c r="BB1007" i="1"/>
  <c r="CE1007" i="1" s="1"/>
  <c r="V975" i="1"/>
  <c r="K975" i="1"/>
  <c r="J975" i="1"/>
  <c r="D975" i="1"/>
  <c r="V974" i="1"/>
  <c r="K974" i="1"/>
  <c r="J974" i="1"/>
  <c r="D974" i="1"/>
  <c r="J950" i="1"/>
  <c r="J949" i="1"/>
  <c r="J953" i="1"/>
  <c r="J952" i="1"/>
  <c r="J956" i="1"/>
  <c r="J955" i="1"/>
  <c r="Q445" i="1"/>
  <c r="R445" i="1" s="1"/>
  <c r="AP197" i="1"/>
  <c r="AP196" i="1"/>
  <c r="S208" i="1"/>
  <c r="U208" i="1"/>
  <c r="AP168" i="1"/>
  <c r="AP167" i="1"/>
  <c r="AP165" i="1"/>
  <c r="AP164" i="1"/>
  <c r="AP162" i="1"/>
  <c r="AP161" i="1"/>
  <c r="AP159" i="1"/>
  <c r="AP158" i="1"/>
  <c r="AP156" i="1"/>
  <c r="Q125" i="1"/>
  <c r="Q116" i="1" s="1"/>
  <c r="R116" i="1" s="1"/>
  <c r="Q124" i="1"/>
  <c r="BJ239" i="1"/>
  <c r="BE239" i="1"/>
  <c r="AA239" i="1"/>
  <c r="Z239" i="1" s="1"/>
  <c r="V239" i="1"/>
  <c r="BJ238" i="1"/>
  <c r="BE238" i="1"/>
  <c r="AA238" i="1"/>
  <c r="Z238" i="1" s="1"/>
  <c r="V238" i="1"/>
  <c r="Q265" i="1"/>
  <c r="K265" i="1" s="1"/>
  <c r="L265" i="1" s="1"/>
  <c r="K267" i="1"/>
  <c r="L267" i="1" s="1"/>
  <c r="K266" i="1"/>
  <c r="L266" i="1" s="1"/>
  <c r="J266" i="1"/>
  <c r="Q258" i="1"/>
  <c r="K258" i="1" s="1"/>
  <c r="L258" i="1" s="1"/>
  <c r="K255" i="1"/>
  <c r="L255" i="1" s="1"/>
  <c r="K262" i="1"/>
  <c r="L262" i="1" s="1"/>
  <c r="BX261" i="1"/>
  <c r="BU261" i="1" s="1"/>
  <c r="BU263" i="1"/>
  <c r="BT263" i="1"/>
  <c r="AP263" i="1"/>
  <c r="BU262" i="1"/>
  <c r="BT262" i="1"/>
  <c r="AP262" i="1"/>
  <c r="AT255" i="1"/>
  <c r="BU260" i="1"/>
  <c r="K260" i="1"/>
  <c r="L260" i="1" s="1"/>
  <c r="J260" i="1"/>
  <c r="K259" i="1"/>
  <c r="L259" i="1" s="1"/>
  <c r="J259" i="1"/>
  <c r="BU257" i="1"/>
  <c r="BT257" i="1" s="1"/>
  <c r="BT255" i="1" s="1"/>
  <c r="BU256" i="1"/>
  <c r="K257" i="1"/>
  <c r="L257" i="1" s="1"/>
  <c r="K256" i="1"/>
  <c r="L256" i="1" s="1"/>
  <c r="BX248" i="1"/>
  <c r="BU248" i="1" s="1"/>
  <c r="AT251" i="1"/>
  <c r="Q245" i="1"/>
  <c r="K249" i="1"/>
  <c r="L249" i="1" s="1"/>
  <c r="BU250" i="1"/>
  <c r="AR250" i="1"/>
  <c r="AS250" i="1" s="1"/>
  <c r="BT249" i="1"/>
  <c r="AR249" i="1"/>
  <c r="AS249" i="1" s="1"/>
  <c r="BU246" i="1"/>
  <c r="BT246" i="1" s="1"/>
  <c r="AR247" i="1"/>
  <c r="K247" i="1"/>
  <c r="L247" i="1" s="1"/>
  <c r="AR246" i="1"/>
  <c r="K246" i="1"/>
  <c r="L246" i="1" s="1"/>
  <c r="Q122" i="1" l="1"/>
  <c r="R122" i="1" s="1"/>
  <c r="AP246" i="1"/>
  <c r="AS246" i="1"/>
  <c r="AP247" i="1"/>
  <c r="AS247" i="1"/>
  <c r="L974" i="1"/>
  <c r="L975" i="1"/>
  <c r="J973" i="1"/>
  <c r="BU267" i="1"/>
  <c r="BT267" i="1"/>
  <c r="BU266" i="1"/>
  <c r="BT266" i="1"/>
  <c r="BT265" i="1" s="1"/>
  <c r="BT857" i="1"/>
  <c r="BT865" i="1" s="1"/>
  <c r="BT864" i="1" s="1"/>
  <c r="BT25" i="1" s="1"/>
  <c r="AP215" i="1"/>
  <c r="AP157" i="1"/>
  <c r="AS252" i="1"/>
  <c r="AP195" i="1"/>
  <c r="K245" i="1"/>
  <c r="L245" i="1" s="1"/>
  <c r="AR256" i="1"/>
  <c r="J954" i="1"/>
  <c r="BX215" i="1"/>
  <c r="BU215" i="1" s="1"/>
  <c r="BU216" i="1"/>
  <c r="J215" i="1"/>
  <c r="BX239" i="1"/>
  <c r="BX209" i="1" s="1"/>
  <c r="BX1006" i="1"/>
  <c r="J948" i="1"/>
  <c r="BT58" i="1"/>
  <c r="BT34" i="1" s="1"/>
  <c r="J951" i="1"/>
  <c r="AR973" i="1"/>
  <c r="AS973" i="1" s="1"/>
  <c r="AR974" i="1"/>
  <c r="AS974" i="1" s="1"/>
  <c r="AR934" i="1"/>
  <c r="BB1008" i="1"/>
  <c r="BZ1007" i="1"/>
  <c r="BZ973" i="1"/>
  <c r="BZ1008" i="1"/>
  <c r="AR975" i="1"/>
  <c r="AS975" i="1" s="1"/>
  <c r="Q123" i="1"/>
  <c r="BU743" i="1"/>
  <c r="AP163" i="1"/>
  <c r="AP166" i="1"/>
  <c r="AP160" i="1"/>
  <c r="AR743" i="1"/>
  <c r="AS743" i="1" s="1"/>
  <c r="AP743" i="1"/>
  <c r="K743" i="1"/>
  <c r="L743" i="1" s="1"/>
  <c r="J743" i="1"/>
  <c r="K263" i="1"/>
  <c r="L263" i="1" s="1"/>
  <c r="BX265" i="1"/>
  <c r="BU265" i="1" s="1"/>
  <c r="K261" i="1"/>
  <c r="L261" i="1" s="1"/>
  <c r="J265" i="1"/>
  <c r="J267" i="1"/>
  <c r="J258" i="1"/>
  <c r="BT261" i="1"/>
  <c r="BX258" i="1"/>
  <c r="BU258" i="1" s="1"/>
  <c r="BU259" i="1"/>
  <c r="BX255" i="1"/>
  <c r="BX251" i="1"/>
  <c r="BT248" i="1"/>
  <c r="AR251" i="1"/>
  <c r="AS251" i="1" s="1"/>
  <c r="K253" i="1"/>
  <c r="L253" i="1" s="1"/>
  <c r="K252" i="1"/>
  <c r="L252" i="1" s="1"/>
  <c r="Q248" i="1"/>
  <c r="K248" i="1" s="1"/>
  <c r="L248" i="1" s="1"/>
  <c r="K250" i="1"/>
  <c r="L250" i="1" s="1"/>
  <c r="BU249" i="1"/>
  <c r="BT250" i="1"/>
  <c r="BX245" i="1"/>
  <c r="BU245" i="1" s="1"/>
  <c r="BU247" i="1"/>
  <c r="BT247" i="1" s="1"/>
  <c r="BT245" i="1" s="1"/>
  <c r="AP245" i="1" l="1"/>
  <c r="CE1008" i="1"/>
  <c r="AR255" i="1"/>
  <c r="AS255" i="1" s="1"/>
  <c r="AS256" i="1"/>
  <c r="BB1009" i="1"/>
  <c r="CE1009" i="1" s="1"/>
  <c r="BU935" i="1"/>
  <c r="BZ905" i="1"/>
  <c r="AR935" i="1"/>
  <c r="BB933" i="1"/>
  <c r="CE933" i="1" s="1"/>
  <c r="BZ904" i="1"/>
  <c r="BU934" i="1"/>
  <c r="BZ933" i="1"/>
  <c r="BU933" i="1" s="1"/>
  <c r="BZ1006" i="1"/>
  <c r="BU973" i="1"/>
  <c r="BZ1009" i="1"/>
  <c r="K251" i="1"/>
  <c r="L251" i="1" s="1"/>
  <c r="BU255" i="1"/>
  <c r="AR933" i="1" l="1"/>
  <c r="BB903" i="1"/>
  <c r="CE903" i="1" s="1"/>
  <c r="BZ903" i="1"/>
  <c r="BU904" i="1"/>
  <c r="BT905" i="1"/>
  <c r="BT1007" i="1"/>
  <c r="BT1008" i="1"/>
  <c r="AP142" i="1"/>
  <c r="AP141" i="1"/>
  <c r="AY140" i="1"/>
  <c r="BT142" i="1"/>
  <c r="BX140" i="1"/>
  <c r="BT141" i="1"/>
  <c r="BT1006" i="1" l="1"/>
  <c r="Q238" i="1"/>
  <c r="BU242" i="1"/>
  <c r="BX238" i="1"/>
  <c r="AR243" i="1"/>
  <c r="K242" i="1"/>
  <c r="L242" i="1" s="1"/>
  <c r="K243" i="1"/>
  <c r="L243" i="1" s="1"/>
  <c r="AR241" i="1"/>
  <c r="AS241" i="1" s="1"/>
  <c r="AR242" i="1"/>
  <c r="AS242" i="1" s="1"/>
  <c r="BU243" i="1"/>
  <c r="BT243" i="1" s="1"/>
  <c r="BT241" i="1" s="1"/>
  <c r="BX241" i="1"/>
  <c r="AP140" i="1"/>
  <c r="BT140" i="1"/>
  <c r="AP243" i="1" l="1"/>
  <c r="AP241" i="1" s="1"/>
  <c r="AS243" i="1"/>
  <c r="Q208" i="1"/>
  <c r="Q237" i="1"/>
  <c r="AY207" i="1"/>
  <c r="BU239" i="1"/>
  <c r="BT239" i="1" s="1"/>
  <c r="BT209" i="1" s="1"/>
  <c r="BT122" i="1" s="1"/>
  <c r="BX237" i="1"/>
  <c r="BU238" i="1"/>
  <c r="BT238" i="1" s="1"/>
  <c r="BT208" i="1" s="1"/>
  <c r="BX208" i="1"/>
  <c r="K239" i="1"/>
  <c r="Q299" i="1"/>
  <c r="AR239" i="1"/>
  <c r="K238" i="1"/>
  <c r="AR238" i="1"/>
  <c r="K241" i="1"/>
  <c r="L241" i="1" s="1"/>
  <c r="BU241" i="1"/>
  <c r="Q306" i="1" l="1"/>
  <c r="R306" i="1" s="1"/>
  <c r="R299" i="1"/>
  <c r="Q207" i="1"/>
  <c r="Q66" i="1"/>
  <c r="AP239" i="1"/>
  <c r="AS239" i="1"/>
  <c r="J239" i="1"/>
  <c r="L239" i="1"/>
  <c r="J238" i="1"/>
  <c r="L238" i="1"/>
  <c r="AP238" i="1"/>
  <c r="AS238" i="1"/>
  <c r="BT207" i="1"/>
  <c r="BT66" i="1"/>
  <c r="K237" i="1"/>
  <c r="BX207" i="1"/>
  <c r="BU237" i="1"/>
  <c r="BT237" i="1" s="1"/>
  <c r="AR237" i="1"/>
  <c r="Q64" i="1" l="1"/>
  <c r="R64" i="1" s="1"/>
  <c r="R66" i="1"/>
  <c r="AP237" i="1"/>
  <c r="AS237" i="1"/>
  <c r="J237" i="1"/>
  <c r="L237" i="1"/>
  <c r="BT287" i="1"/>
  <c r="BT64" i="1"/>
  <c r="Q287" i="1"/>
  <c r="Q304" i="1" l="1"/>
  <c r="Q303" i="1" s="1"/>
  <c r="R287" i="1"/>
  <c r="Q286" i="1"/>
  <c r="Q841" i="1"/>
  <c r="BD600" i="1"/>
  <c r="AE38" i="1"/>
  <c r="AE51" i="1"/>
  <c r="AE126" i="1"/>
  <c r="AF126" i="1" s="1"/>
  <c r="AE127" i="1"/>
  <c r="AF127" i="1" s="1"/>
  <c r="AE129" i="1"/>
  <c r="AF129" i="1" s="1"/>
  <c r="AE130" i="1"/>
  <c r="AF130" i="1" s="1"/>
  <c r="AE131" i="1"/>
  <c r="AF131" i="1" s="1"/>
  <c r="AE132" i="1"/>
  <c r="AF132" i="1" s="1"/>
  <c r="AE134" i="1"/>
  <c r="AE140" i="1"/>
  <c r="AE141" i="1"/>
  <c r="AE142" i="1"/>
  <c r="AE152" i="1"/>
  <c r="AE153" i="1"/>
  <c r="AE156" i="1"/>
  <c r="AE158" i="1"/>
  <c r="AE159" i="1"/>
  <c r="AE161" i="1"/>
  <c r="AE162" i="1"/>
  <c r="AE164" i="1"/>
  <c r="AE165" i="1"/>
  <c r="AE167" i="1"/>
  <c r="AE168" i="1"/>
  <c r="AE172" i="1"/>
  <c r="AE173" i="1"/>
  <c r="AE174" i="1"/>
  <c r="AE175" i="1"/>
  <c r="AE176" i="1"/>
  <c r="AE177" i="1"/>
  <c r="AE179" i="1"/>
  <c r="AE180" i="1"/>
  <c r="AE184" i="1"/>
  <c r="AF184" i="1" s="1"/>
  <c r="AE188" i="1"/>
  <c r="AE189" i="1"/>
  <c r="AE192" i="1"/>
  <c r="AE193" i="1"/>
  <c r="AE194" i="1"/>
  <c r="AE195" i="1"/>
  <c r="AE196" i="1"/>
  <c r="AE197" i="1"/>
  <c r="AE201" i="1"/>
  <c r="AE211" i="1"/>
  <c r="AE212" i="1"/>
  <c r="AE213" i="1"/>
  <c r="AE215" i="1"/>
  <c r="AE217" i="1"/>
  <c r="AE218" i="1"/>
  <c r="AF218" i="1" s="1"/>
  <c r="AE229" i="1"/>
  <c r="BC774" i="1"/>
  <c r="AE320" i="1"/>
  <c r="AE321" i="1"/>
  <c r="AE322" i="1"/>
  <c r="AE330" i="1"/>
  <c r="AE331" i="1"/>
  <c r="AE333" i="1"/>
  <c r="AE334" i="1"/>
  <c r="AE337" i="1"/>
  <c r="AE339" i="1"/>
  <c r="AE343" i="1"/>
  <c r="AF343" i="1" s="1"/>
  <c r="AE344" i="1"/>
  <c r="AE346" i="1"/>
  <c r="AE347" i="1"/>
  <c r="AE345" i="1"/>
  <c r="AF345" i="1" s="1"/>
  <c r="AE356" i="1"/>
  <c r="AF356" i="1" s="1"/>
  <c r="AE357" i="1"/>
  <c r="AF357" i="1" s="1"/>
  <c r="AE366" i="1"/>
  <c r="AE367" i="1"/>
  <c r="AE369" i="1"/>
  <c r="AE370" i="1"/>
  <c r="AE371" i="1"/>
  <c r="AE374" i="1"/>
  <c r="AE380" i="1"/>
  <c r="AE381" i="1"/>
  <c r="AE382" i="1"/>
  <c r="AE394" i="1"/>
  <c r="AE396" i="1"/>
  <c r="AE409" i="1"/>
  <c r="AE411" i="1"/>
  <c r="AE415" i="1"/>
  <c r="AE418" i="1"/>
  <c r="AE421" i="1"/>
  <c r="AE422" i="1"/>
  <c r="AE426" i="1"/>
  <c r="AP428" i="1"/>
  <c r="AE432" i="1"/>
  <c r="AE434" i="1"/>
  <c r="AE436" i="1"/>
  <c r="AE440" i="1"/>
  <c r="AE444" i="1"/>
  <c r="AE446" i="1"/>
  <c r="AE447" i="1"/>
  <c r="AE448" i="1"/>
  <c r="AE449" i="1"/>
  <c r="AE450" i="1"/>
  <c r="AE453" i="1"/>
  <c r="AE454" i="1"/>
  <c r="AE456" i="1"/>
  <c r="AE458" i="1"/>
  <c r="AE459" i="1"/>
  <c r="AE460" i="1"/>
  <c r="AE461" i="1"/>
  <c r="AE464" i="1"/>
  <c r="AE465" i="1"/>
  <c r="AE470" i="1"/>
  <c r="AE473" i="1"/>
  <c r="AE477" i="1"/>
  <c r="AF544" i="1"/>
  <c r="AF551" i="1"/>
  <c r="AE556" i="1"/>
  <c r="AE557" i="1"/>
  <c r="AE560" i="1"/>
  <c r="AF569" i="1"/>
  <c r="AE591" i="1"/>
  <c r="AE592" i="1"/>
  <c r="AE594" i="1"/>
  <c r="BD595" i="1"/>
  <c r="AE596" i="1"/>
  <c r="AE597" i="1"/>
  <c r="AE598" i="1"/>
  <c r="AE599" i="1"/>
  <c r="AE600" i="1"/>
  <c r="AE602" i="1"/>
  <c r="AF602" i="1" s="1"/>
  <c r="AE604" i="1"/>
  <c r="AF604" i="1" s="1"/>
  <c r="AE611" i="1"/>
  <c r="AF611" i="1" s="1"/>
  <c r="AE612" i="1"/>
  <c r="AF612" i="1" s="1"/>
  <c r="AE615" i="1"/>
  <c r="AF615" i="1" s="1"/>
  <c r="AE620" i="1"/>
  <c r="AF620" i="1" s="1"/>
  <c r="AE621" i="1"/>
  <c r="AF621" i="1" s="1"/>
  <c r="BD623" i="1"/>
  <c r="AE627" i="1"/>
  <c r="AE629" i="1"/>
  <c r="BD631" i="1"/>
  <c r="AE632" i="1"/>
  <c r="AE633" i="1"/>
  <c r="BD634" i="1"/>
  <c r="AE635" i="1"/>
  <c r="AE636" i="1"/>
  <c r="AE637" i="1"/>
  <c r="AE638" i="1"/>
  <c r="AE639" i="1"/>
  <c r="AE640" i="1"/>
  <c r="AE641" i="1"/>
  <c r="AE642" i="1"/>
  <c r="AE643" i="1"/>
  <c r="AE647" i="1"/>
  <c r="AE631" i="1" s="1"/>
  <c r="AE657" i="1"/>
  <c r="AE659" i="1"/>
  <c r="AE660" i="1"/>
  <c r="AE661" i="1"/>
  <c r="AE666" i="1"/>
  <c r="AF740" i="1"/>
  <c r="AE761" i="1"/>
  <c r="AE762" i="1"/>
  <c r="AE763" i="1"/>
  <c r="AE786" i="1"/>
  <c r="AF786" i="1" s="1"/>
  <c r="AE788" i="1"/>
  <c r="AE789" i="1"/>
  <c r="AF789" i="1" s="1"/>
  <c r="AE792" i="1"/>
  <c r="AE794" i="1"/>
  <c r="AE795" i="1"/>
  <c r="AE796" i="1"/>
  <c r="AE797" i="1"/>
  <c r="AE798" i="1"/>
  <c r="AE800" i="1"/>
  <c r="AE801" i="1"/>
  <c r="BC802" i="1"/>
  <c r="BD802" i="1"/>
  <c r="BA848" i="1"/>
  <c r="AE849" i="1"/>
  <c r="AE850" i="1"/>
  <c r="AE862" i="1"/>
  <c r="AF862" i="1" s="1"/>
  <c r="BC870" i="1"/>
  <c r="AE878" i="1"/>
  <c r="AE879" i="1"/>
  <c r="BD882" i="1"/>
  <c r="AE883" i="1"/>
  <c r="AE884" i="1"/>
  <c r="AE889" i="1"/>
  <c r="AE890" i="1"/>
  <c r="AE892" i="1"/>
  <c r="AE893" i="1"/>
  <c r="BD894" i="1"/>
  <c r="AE895" i="1"/>
  <c r="AE896" i="1"/>
  <c r="AE898" i="1"/>
  <c r="AE899" i="1"/>
  <c r="AE900" i="1"/>
  <c r="AE901" i="1"/>
  <c r="AE917" i="1"/>
  <c r="AE918" i="1"/>
  <c r="AE1019" i="1"/>
  <c r="AE1020" i="1"/>
  <c r="AE1021" i="1"/>
  <c r="AE1022" i="1"/>
  <c r="AE1023" i="1"/>
  <c r="AE1024" i="1"/>
  <c r="AE1025" i="1"/>
  <c r="AE1026" i="1"/>
  <c r="AE1027" i="1"/>
  <c r="AE1102" i="1"/>
  <c r="AE1122" i="1"/>
  <c r="R303" i="1" l="1"/>
  <c r="R286" i="1"/>
  <c r="R841" i="1"/>
  <c r="Q869" i="1"/>
  <c r="R304" i="1"/>
  <c r="AE228" i="1"/>
  <c r="AF229" i="1"/>
  <c r="AP762" i="1"/>
  <c r="AP547" i="1"/>
  <c r="AF547" i="1"/>
  <c r="AE776" i="1"/>
  <c r="AP763" i="1"/>
  <c r="AZ865" i="1"/>
  <c r="BA865" i="1" s="1"/>
  <c r="AE116" i="1"/>
  <c r="AE122" i="1"/>
  <c r="AE919" i="1"/>
  <c r="BN1008" i="1"/>
  <c r="BR1006" i="1"/>
  <c r="AE424" i="1"/>
  <c r="AE417" i="1"/>
  <c r="AE471" i="1"/>
  <c r="AE410" i="1"/>
  <c r="AE403" i="1"/>
  <c r="BC865" i="1"/>
  <c r="AE590" i="1"/>
  <c r="BD590" i="1"/>
  <c r="BC842" i="1"/>
  <c r="AE609" i="1"/>
  <c r="AF609" i="1" s="1"/>
  <c r="BD609" i="1"/>
  <c r="AE888" i="1"/>
  <c r="BD888" i="1"/>
  <c r="AE630" i="1"/>
  <c r="BD630" i="1"/>
  <c r="AE608" i="1"/>
  <c r="AF608" i="1" s="1"/>
  <c r="BD608" i="1"/>
  <c r="AE887" i="1"/>
  <c r="BD887" i="1"/>
  <c r="BD619" i="1"/>
  <c r="AE574" i="1"/>
  <c r="BD574" i="1"/>
  <c r="BD880" i="1"/>
  <c r="BD886" i="1"/>
  <c r="AE628" i="1"/>
  <c r="BD628" i="1"/>
  <c r="AE603" i="1"/>
  <c r="AF603" i="1" s="1"/>
  <c r="BD603" i="1"/>
  <c r="BC873" i="1"/>
  <c r="AE614" i="1"/>
  <c r="AF614" i="1" s="1"/>
  <c r="BD614" i="1"/>
  <c r="AE626" i="1"/>
  <c r="BD626" i="1"/>
  <c r="AE613" i="1"/>
  <c r="AF613" i="1" s="1"/>
  <c r="BD613" i="1"/>
  <c r="AE601" i="1"/>
  <c r="AF601" i="1" s="1"/>
  <c r="BD601" i="1"/>
  <c r="BC773" i="1"/>
  <c r="BC1116" i="1"/>
  <c r="BC37" i="1" s="1"/>
  <c r="AE891" i="1"/>
  <c r="BD891" i="1"/>
  <c r="BC872" i="1"/>
  <c r="AE624" i="1"/>
  <c r="AF624" i="1" s="1"/>
  <c r="BD624" i="1"/>
  <c r="BD842" i="1"/>
  <c r="AE872" i="1"/>
  <c r="BD870" i="1"/>
  <c r="AE669" i="1"/>
  <c r="AE208" i="1"/>
  <c r="AE916" i="1"/>
  <c r="AE882" i="1"/>
  <c r="AE785" i="1"/>
  <c r="AE783" i="1"/>
  <c r="AE559" i="1"/>
  <c r="AE226" i="1"/>
  <c r="AE663" i="1"/>
  <c r="AE439" i="1"/>
  <c r="AE413" i="1"/>
  <c r="AE190" i="1"/>
  <c r="AE784" i="1"/>
  <c r="AE430" i="1"/>
  <c r="AE308" i="1"/>
  <c r="AE913" i="1"/>
  <c r="AE166" i="1"/>
  <c r="AF166" i="1" s="1"/>
  <c r="AE894" i="1"/>
  <c r="AE852" i="1"/>
  <c r="AE438" i="1"/>
  <c r="AE178" i="1"/>
  <c r="AE877" i="1"/>
  <c r="AE404" i="1"/>
  <c r="AE474" i="1"/>
  <c r="AE414" i="1"/>
  <c r="AE163" i="1"/>
  <c r="AF163" i="1" s="1"/>
  <c r="AE431" i="1"/>
  <c r="AE408" i="1"/>
  <c r="AE910" i="1"/>
  <c r="AE886" i="1"/>
  <c r="AE880" i="1"/>
  <c r="AE861" i="1"/>
  <c r="AF861" i="1" s="1"/>
  <c r="BD589" i="1"/>
  <c r="AE472" i="1"/>
  <c r="AE563" i="1"/>
  <c r="AE407" i="1"/>
  <c r="AE157" i="1"/>
  <c r="AF157" i="1" s="1"/>
  <c r="AE860" i="1"/>
  <c r="AE634" i="1"/>
  <c r="AE475" i="1"/>
  <c r="AE160" i="1"/>
  <c r="AF160" i="1" s="1"/>
  <c r="AE154" i="1"/>
  <c r="AP155" i="1"/>
  <c r="AE171" i="1"/>
  <c r="AE1037" i="1"/>
  <c r="AE1038" i="1"/>
  <c r="BC1020" i="1"/>
  <c r="AE906" i="1"/>
  <c r="AE871" i="1"/>
  <c r="AE428" i="1"/>
  <c r="AE1040" i="1"/>
  <c r="AE313" i="1"/>
  <c r="AE1116" i="1"/>
  <c r="AE468" i="1"/>
  <c r="AE205" i="1"/>
  <c r="AE858" i="1"/>
  <c r="AE223" i="1"/>
  <c r="AE736" i="1"/>
  <c r="AE658" i="1"/>
  <c r="AE619" i="1"/>
  <c r="AF619" i="1" s="1"/>
  <c r="AE451" i="1"/>
  <c r="AE445" i="1"/>
  <c r="AE416" i="1"/>
  <c r="AE395" i="1"/>
  <c r="AE209" i="1"/>
  <c r="AE664" i="1"/>
  <c r="AE457" i="1"/>
  <c r="AE207" i="1"/>
  <c r="AE187" i="1"/>
  <c r="AE623" i="1"/>
  <c r="AF623" i="1" s="1"/>
  <c r="AE186" i="1"/>
  <c r="AE170" i="1"/>
  <c r="AE290" i="1"/>
  <c r="AE52" i="1" s="1"/>
  <c r="AE191" i="1"/>
  <c r="AF741" i="1"/>
  <c r="AE425" i="1"/>
  <c r="AE155" i="1"/>
  <c r="AE595" i="1"/>
  <c r="AE469" i="1"/>
  <c r="AE429" i="1"/>
  <c r="AE589" i="1"/>
  <c r="AE318" i="1"/>
  <c r="BA864" i="1" l="1"/>
  <c r="AZ25" i="1"/>
  <c r="AE774" i="1"/>
  <c r="AE115" i="1"/>
  <c r="AE66" i="1"/>
  <c r="BC772" i="1"/>
  <c r="BC47" i="1" s="1"/>
  <c r="BC1007" i="1"/>
  <c r="BN1006" i="1"/>
  <c r="AE287" i="1"/>
  <c r="AE299" i="1"/>
  <c r="AE39" i="1"/>
  <c r="AE885" i="1"/>
  <c r="BD885" i="1"/>
  <c r="AE593" i="1"/>
  <c r="BD593" i="1"/>
  <c r="AE622" i="1"/>
  <c r="AF622" i="1" s="1"/>
  <c r="BD622" i="1"/>
  <c r="AE607" i="1"/>
  <c r="AF607" i="1" s="1"/>
  <c r="BD607" i="1"/>
  <c r="BC864" i="1"/>
  <c r="BC25" i="1" s="1"/>
  <c r="BD864" i="1"/>
  <c r="BD25" i="1" s="1"/>
  <c r="BD872" i="1"/>
  <c r="BD59" i="1"/>
  <c r="BD866" i="1"/>
  <c r="BD841" i="1"/>
  <c r="BD869" i="1" s="1"/>
  <c r="AE881" i="1"/>
  <c r="BD881" i="1"/>
  <c r="AE618" i="1"/>
  <c r="AF618" i="1" s="1"/>
  <c r="BD618" i="1"/>
  <c r="AE782" i="1"/>
  <c r="AP154" i="1"/>
  <c r="AP123" i="1"/>
  <c r="AE588" i="1"/>
  <c r="AE169" i="1"/>
  <c r="BC1017" i="1"/>
  <c r="AE539" i="1"/>
  <c r="AE200" i="1"/>
  <c r="AE203" i="1"/>
  <c r="AE204" i="1"/>
  <c r="AE1039" i="1"/>
  <c r="AE220" i="1"/>
  <c r="AE123" i="1"/>
  <c r="AF123" i="1" s="1"/>
  <c r="AE46" i="1"/>
  <c r="AE65" i="1"/>
  <c r="AE202" i="1"/>
  <c r="AE227" i="1"/>
  <c r="AE224" i="1" s="1"/>
  <c r="AE114" i="1" l="1"/>
  <c r="BC841" i="1"/>
  <c r="BC869" i="1" s="1"/>
  <c r="BD57" i="1"/>
  <c r="AE584" i="1"/>
  <c r="BD584" i="1"/>
  <c r="AE781" i="1"/>
  <c r="AE225" i="1"/>
  <c r="AE45" i="1" s="1"/>
  <c r="AE185" i="1"/>
  <c r="AE183" i="1"/>
  <c r="AE583" i="1"/>
  <c r="AE221" i="1"/>
  <c r="AE315" i="1"/>
  <c r="AE668" i="1"/>
  <c r="AE573" i="1"/>
  <c r="AE1032" i="1"/>
  <c r="AE198" i="1"/>
  <c r="AE199" i="1"/>
  <c r="AF199" i="1" s="1"/>
  <c r="AE775" i="1" l="1"/>
  <c r="AE587" i="1"/>
  <c r="BD777" i="1"/>
  <c r="BD773" i="1"/>
  <c r="BD772" i="1"/>
  <c r="BD47" i="1" s="1"/>
  <c r="BD779" i="1"/>
  <c r="BC57" i="1"/>
  <c r="AE219" i="1"/>
  <c r="AE288" i="1"/>
  <c r="AE667" i="1"/>
  <c r="AE670" i="1"/>
  <c r="AE873" i="1"/>
  <c r="AE1031" i="1"/>
  <c r="AE1104" i="1" l="1"/>
  <c r="AE1030" i="1"/>
  <c r="AE1044" i="1"/>
  <c r="BD838" i="1"/>
  <c r="BD48" i="1" s="1"/>
  <c r="BD840" i="1"/>
  <c r="BD61" i="1"/>
  <c r="BD873" i="1"/>
  <c r="AE870" i="1"/>
  <c r="BD839" i="1" l="1"/>
  <c r="BD868" i="1"/>
  <c r="AE869" i="1"/>
  <c r="BD56" i="1" l="1"/>
  <c r="BD867" i="1"/>
  <c r="BD55" i="1" s="1"/>
  <c r="BU1122" i="1" l="1"/>
  <c r="BU1102" i="1"/>
  <c r="BU1040" i="1"/>
  <c r="BU1027" i="1"/>
  <c r="BU1026" i="1"/>
  <c r="BU1024" i="1"/>
  <c r="BU1023" i="1"/>
  <c r="BU1021" i="1"/>
  <c r="BU1020" i="1"/>
  <c r="BU966" i="1"/>
  <c r="BU961" i="1"/>
  <c r="BU960" i="1"/>
  <c r="BU958" i="1"/>
  <c r="BU957" i="1"/>
  <c r="BU918" i="1"/>
  <c r="BU917" i="1"/>
  <c r="BU901" i="1"/>
  <c r="BU900" i="1"/>
  <c r="BU899" i="1"/>
  <c r="BU898" i="1"/>
  <c r="BU896" i="1"/>
  <c r="BU895" i="1"/>
  <c r="BU893" i="1"/>
  <c r="BU892" i="1"/>
  <c r="BU890" i="1"/>
  <c r="BU889" i="1"/>
  <c r="BU884" i="1"/>
  <c r="BU883" i="1"/>
  <c r="BU879" i="1"/>
  <c r="BU878" i="1"/>
  <c r="BU850" i="1"/>
  <c r="BU849" i="1"/>
  <c r="BU818" i="1"/>
  <c r="BU817" i="1"/>
  <c r="BU816" i="1"/>
  <c r="BU815" i="1"/>
  <c r="BU814" i="1"/>
  <c r="BU813" i="1"/>
  <c r="BU810" i="1"/>
  <c r="BU809" i="1"/>
  <c r="BU805" i="1"/>
  <c r="BU661" i="1"/>
  <c r="BU660" i="1"/>
  <c r="BU659" i="1"/>
  <c r="BU647" i="1"/>
  <c r="BU631" i="1" s="1"/>
  <c r="BU643" i="1"/>
  <c r="BU641" i="1"/>
  <c r="BU640" i="1"/>
  <c r="BU638" i="1"/>
  <c r="BU637" i="1"/>
  <c r="BU636" i="1"/>
  <c r="BU633" i="1"/>
  <c r="BU632" i="1"/>
  <c r="BU629" i="1"/>
  <c r="BU627" i="1"/>
  <c r="BU621" i="1"/>
  <c r="BU620" i="1"/>
  <c r="BU615" i="1"/>
  <c r="BU612" i="1"/>
  <c r="BU611" i="1"/>
  <c r="BU604" i="1"/>
  <c r="BU602" i="1"/>
  <c r="BU600" i="1"/>
  <c r="BU599" i="1"/>
  <c r="BU598" i="1"/>
  <c r="BU597" i="1"/>
  <c r="BU596" i="1"/>
  <c r="BU594" i="1"/>
  <c r="BU592" i="1"/>
  <c r="BU591" i="1"/>
  <c r="BU229" i="1"/>
  <c r="BU228" i="1" s="1"/>
  <c r="BU218" i="1"/>
  <c r="BU213" i="1"/>
  <c r="BU212" i="1"/>
  <c r="BU197" i="1"/>
  <c r="BU196" i="1"/>
  <c r="BU194" i="1"/>
  <c r="BU193" i="1"/>
  <c r="BU189" i="1"/>
  <c r="BU188" i="1"/>
  <c r="BU185" i="1"/>
  <c r="BU184" i="1"/>
  <c r="BU180" i="1"/>
  <c r="BU179" i="1"/>
  <c r="BU177" i="1"/>
  <c r="BU176" i="1"/>
  <c r="BU174" i="1"/>
  <c r="BU173" i="1"/>
  <c r="BU168" i="1"/>
  <c r="BU167" i="1"/>
  <c r="BU165" i="1"/>
  <c r="BU164" i="1"/>
  <c r="BU163" i="1"/>
  <c r="BU162" i="1"/>
  <c r="BU161" i="1"/>
  <c r="BU159" i="1"/>
  <c r="BU158" i="1"/>
  <c r="BU156" i="1"/>
  <c r="BU155" i="1"/>
  <c r="BU153" i="1"/>
  <c r="BU152" i="1"/>
  <c r="BU142" i="1"/>
  <c r="BU141" i="1"/>
  <c r="BU131" i="1"/>
  <c r="BU130" i="1"/>
  <c r="BU127" i="1"/>
  <c r="BU51" i="1"/>
  <c r="BU38" i="1"/>
  <c r="BV1119" i="1"/>
  <c r="BU1119" i="1" s="1"/>
  <c r="BV1107" i="1"/>
  <c r="BU1107" i="1" s="1"/>
  <c r="BX1045" i="1"/>
  <c r="BX1044" i="1"/>
  <c r="BZ1039" i="1"/>
  <c r="BZ1032" i="1" s="1"/>
  <c r="BU1032" i="1" s="1"/>
  <c r="BZ1038" i="1"/>
  <c r="BU1038" i="1" s="1"/>
  <c r="BY1027" i="1"/>
  <c r="BV1025" i="1"/>
  <c r="BU1025" i="1" s="1"/>
  <c r="BV1022" i="1"/>
  <c r="BU1022" i="1" s="1"/>
  <c r="BV1019" i="1"/>
  <c r="BU1019" i="1" s="1"/>
  <c r="BV1018" i="1"/>
  <c r="BV1045" i="1" s="1"/>
  <c r="BV1017" i="1"/>
  <c r="BV1044" i="1" s="1"/>
  <c r="BZ1027" i="1"/>
  <c r="BZ1024" i="1"/>
  <c r="BV970" i="1"/>
  <c r="BU970" i="1" s="1"/>
  <c r="BV969" i="1"/>
  <c r="BU969" i="1" s="1"/>
  <c r="BV968" i="1"/>
  <c r="BU968" i="1" s="1"/>
  <c r="BV967" i="1"/>
  <c r="BV919" i="1"/>
  <c r="BZ916" i="1"/>
  <c r="BY916" i="1"/>
  <c r="BV916" i="1"/>
  <c r="BZ912" i="1"/>
  <c r="BY912" i="1"/>
  <c r="BV912" i="1"/>
  <c r="BZ910" i="1"/>
  <c r="BY910" i="1"/>
  <c r="BY905" i="1" s="1"/>
  <c r="BV910" i="1"/>
  <c r="BV905" i="1" s="1"/>
  <c r="BZ894" i="1"/>
  <c r="BV894" i="1"/>
  <c r="BZ891" i="1"/>
  <c r="BU891" i="1" s="1"/>
  <c r="BZ888" i="1"/>
  <c r="BU888" i="1" s="1"/>
  <c r="BZ887" i="1"/>
  <c r="BU887" i="1" s="1"/>
  <c r="BZ886" i="1"/>
  <c r="BU886" i="1" s="1"/>
  <c r="BZ882" i="1"/>
  <c r="BV882" i="1"/>
  <c r="BV881" i="1"/>
  <c r="BV880" i="1"/>
  <c r="BY872" i="1"/>
  <c r="BY59" i="1" s="1"/>
  <c r="BV872" i="1"/>
  <c r="BV866" i="1"/>
  <c r="BZ861" i="1"/>
  <c r="BU861" i="1" s="1"/>
  <c r="BY861" i="1"/>
  <c r="BX861" i="1"/>
  <c r="BV861" i="1"/>
  <c r="BY858" i="1"/>
  <c r="BX858" i="1"/>
  <c r="BV858" i="1"/>
  <c r="BV856" i="1"/>
  <c r="BU856" i="1" s="1"/>
  <c r="BZ852" i="1"/>
  <c r="BY852" i="1"/>
  <c r="BX852" i="1"/>
  <c r="BV852" i="1"/>
  <c r="BZ847" i="1"/>
  <c r="BY847" i="1"/>
  <c r="BV802" i="1"/>
  <c r="BZ802" i="1"/>
  <c r="BY802" i="1"/>
  <c r="BY777" i="1"/>
  <c r="BY873" i="1" s="1"/>
  <c r="BX777" i="1"/>
  <c r="BV777" i="1"/>
  <c r="BV873" i="1" s="1"/>
  <c r="BZ843" i="1"/>
  <c r="BY776" i="1"/>
  <c r="BX776" i="1"/>
  <c r="BV776" i="1"/>
  <c r="BV871" i="1" s="1"/>
  <c r="BV759" i="1"/>
  <c r="BV758" i="1"/>
  <c r="BV749" i="1"/>
  <c r="BV748" i="1"/>
  <c r="BV741" i="1"/>
  <c r="BV740" i="1" s="1"/>
  <c r="BU740" i="1" s="1"/>
  <c r="BZ732" i="1"/>
  <c r="BY732" i="1"/>
  <c r="BV732" i="1"/>
  <c r="BV728" i="1"/>
  <c r="BU728" i="1" s="1"/>
  <c r="BV726" i="1"/>
  <c r="BU726" i="1" s="1"/>
  <c r="BZ679" i="1"/>
  <c r="BY679" i="1"/>
  <c r="BZ672" i="1"/>
  <c r="BY670" i="1"/>
  <c r="BV670" i="1"/>
  <c r="BZ669" i="1"/>
  <c r="BY669" i="1"/>
  <c r="BV669" i="1"/>
  <c r="BY668" i="1"/>
  <c r="BY667" i="1"/>
  <c r="BV666" i="1"/>
  <c r="BU666" i="1" s="1"/>
  <c r="BV664" i="1"/>
  <c r="BV658" i="1"/>
  <c r="BV657" i="1" s="1"/>
  <c r="BU657" i="1" s="1"/>
  <c r="BV642" i="1"/>
  <c r="BU642" i="1" s="1"/>
  <c r="BV639" i="1"/>
  <c r="BU639" i="1" s="1"/>
  <c r="BV635" i="1"/>
  <c r="BU635" i="1" s="1"/>
  <c r="BZ634" i="1"/>
  <c r="BZ631" i="1"/>
  <c r="BZ630" i="1"/>
  <c r="BU630" i="1" s="1"/>
  <c r="BZ628" i="1"/>
  <c r="BU628" i="1" s="1"/>
  <c r="BZ626" i="1"/>
  <c r="BU626" i="1" s="1"/>
  <c r="BZ623" i="1"/>
  <c r="BU623" i="1" s="1"/>
  <c r="BZ614" i="1"/>
  <c r="BU614" i="1" s="1"/>
  <c r="BZ609" i="1"/>
  <c r="BU609" i="1" s="1"/>
  <c r="BZ608" i="1"/>
  <c r="BU608" i="1" s="1"/>
  <c r="BZ601" i="1"/>
  <c r="BU601" i="1" s="1"/>
  <c r="BZ595" i="1"/>
  <c r="BU595" i="1" s="1"/>
  <c r="BZ590" i="1"/>
  <c r="BZ589" i="1" s="1"/>
  <c r="BU589" i="1" s="1"/>
  <c r="BV588" i="1"/>
  <c r="BV583" i="1"/>
  <c r="BZ574" i="1"/>
  <c r="BU574" i="1" s="1"/>
  <c r="BX315" i="1"/>
  <c r="BX775" i="1" s="1"/>
  <c r="BZ774" i="1"/>
  <c r="BY774" i="1"/>
  <c r="BV774" i="1"/>
  <c r="BZ315" i="1"/>
  <c r="BY315" i="1"/>
  <c r="BY775" i="1" s="1"/>
  <c r="BZ313" i="1"/>
  <c r="BY313" i="1"/>
  <c r="BX313" i="1"/>
  <c r="BY308" i="1"/>
  <c r="BV308" i="1"/>
  <c r="BV290" i="1"/>
  <c r="BU290" i="1" s="1"/>
  <c r="BU52" i="1" s="1"/>
  <c r="BY228" i="1"/>
  <c r="BY227" i="1" s="1"/>
  <c r="BY225" i="1" s="1"/>
  <c r="BY45" i="1" s="1"/>
  <c r="BZ227" i="1"/>
  <c r="BZ225" i="1" s="1"/>
  <c r="BV227" i="1"/>
  <c r="BV225" i="1" s="1"/>
  <c r="BZ226" i="1"/>
  <c r="BZ170" i="1" s="1"/>
  <c r="BY226" i="1"/>
  <c r="BV226" i="1"/>
  <c r="BX224" i="1"/>
  <c r="BX223" i="1"/>
  <c r="BV223" i="1"/>
  <c r="BV215" i="1"/>
  <c r="BU211" i="1"/>
  <c r="BZ209" i="1"/>
  <c r="BY209" i="1"/>
  <c r="BV209" i="1"/>
  <c r="BV205" i="1" s="1"/>
  <c r="BZ208" i="1"/>
  <c r="BY208" i="1"/>
  <c r="BY204" i="1" s="1"/>
  <c r="BX204" i="1"/>
  <c r="BV208" i="1"/>
  <c r="BV204" i="1" s="1"/>
  <c r="BZ207" i="1"/>
  <c r="BY207" i="1"/>
  <c r="BY205" i="1"/>
  <c r="BX205" i="1"/>
  <c r="BX201" i="1"/>
  <c r="BU201" i="1" s="1"/>
  <c r="BZ200" i="1"/>
  <c r="BY199" i="1"/>
  <c r="BY198" i="1" s="1"/>
  <c r="BX199" i="1"/>
  <c r="BX198" i="1" s="1"/>
  <c r="BV199" i="1"/>
  <c r="BV198" i="1" s="1"/>
  <c r="BV195" i="1"/>
  <c r="BU195" i="1" s="1"/>
  <c r="BV192" i="1"/>
  <c r="BU192" i="1" s="1"/>
  <c r="BV187" i="1"/>
  <c r="BV186" i="1" s="1"/>
  <c r="BU186" i="1" s="1"/>
  <c r="BV183" i="1"/>
  <c r="BU183" i="1" s="1"/>
  <c r="BV178" i="1"/>
  <c r="BU178" i="1" s="1"/>
  <c r="BV175" i="1"/>
  <c r="BU175" i="1" s="1"/>
  <c r="BV172" i="1"/>
  <c r="BU172" i="1" s="1"/>
  <c r="BY171" i="1"/>
  <c r="BX171" i="1"/>
  <c r="BV171" i="1"/>
  <c r="BY170" i="1"/>
  <c r="BX170" i="1"/>
  <c r="BV170" i="1"/>
  <c r="BV166" i="1"/>
  <c r="BU166" i="1" s="1"/>
  <c r="BV160" i="1"/>
  <c r="BV157" i="1"/>
  <c r="BV154" i="1"/>
  <c r="BU154" i="1" s="1"/>
  <c r="BV140" i="1"/>
  <c r="BU140" i="1" s="1"/>
  <c r="BV134" i="1"/>
  <c r="BU134" i="1" s="1"/>
  <c r="BV132" i="1"/>
  <c r="BU132" i="1" s="1"/>
  <c r="BV129" i="1"/>
  <c r="BU129" i="1" s="1"/>
  <c r="BV126" i="1"/>
  <c r="BU126" i="1" s="1"/>
  <c r="BZ125" i="1"/>
  <c r="BZ116" i="1" s="1"/>
  <c r="BZ66" i="1" s="1"/>
  <c r="BY125" i="1"/>
  <c r="BY116" i="1" s="1"/>
  <c r="BX125" i="1"/>
  <c r="BV125" i="1"/>
  <c r="BZ124" i="1"/>
  <c r="BZ115" i="1" s="1"/>
  <c r="BY124" i="1"/>
  <c r="BY115" i="1" s="1"/>
  <c r="BX124" i="1"/>
  <c r="BV124" i="1"/>
  <c r="BZ287" i="1"/>
  <c r="BZ60" i="1"/>
  <c r="BX59" i="1"/>
  <c r="BV59" i="1"/>
  <c r="BZ52" i="1"/>
  <c r="BY52" i="1"/>
  <c r="BZ51" i="1"/>
  <c r="BY51" i="1"/>
  <c r="BV51" i="1"/>
  <c r="BZ46" i="1"/>
  <c r="BY46" i="1"/>
  <c r="BZ37" i="1"/>
  <c r="BX37" i="1"/>
  <c r="BV37" i="1"/>
  <c r="AR1122" i="1"/>
  <c r="AT1119" i="1"/>
  <c r="AR1119" i="1" s="1"/>
  <c r="AY37" i="1"/>
  <c r="AT1107" i="1"/>
  <c r="AR1102" i="1"/>
  <c r="AX1045" i="1"/>
  <c r="AX1044" i="1"/>
  <c r="AZ1027" i="1"/>
  <c r="AR1027" i="1"/>
  <c r="AR1026" i="1"/>
  <c r="AT1025" i="1"/>
  <c r="AR1025" i="1" s="1"/>
  <c r="AR1024" i="1"/>
  <c r="AR1023" i="1"/>
  <c r="AT1022" i="1"/>
  <c r="AR1022" i="1" s="1"/>
  <c r="AR1021" i="1"/>
  <c r="AR1020" i="1"/>
  <c r="AT1019" i="1"/>
  <c r="AR1019" i="1" s="1"/>
  <c r="AT1018" i="1"/>
  <c r="AT1017" i="1"/>
  <c r="AT1044" i="1" s="1"/>
  <c r="BB1027" i="1"/>
  <c r="CE1027" i="1" s="1"/>
  <c r="AX1009" i="1"/>
  <c r="AX1008" i="1"/>
  <c r="AT1008" i="1"/>
  <c r="AU1008" i="1" s="1"/>
  <c r="BB1020" i="1"/>
  <c r="CE1020" i="1" s="1"/>
  <c r="AX1007" i="1"/>
  <c r="AT970" i="1"/>
  <c r="AT969" i="1"/>
  <c r="AT968" i="1"/>
  <c r="AT967" i="1"/>
  <c r="AR966" i="1"/>
  <c r="AR961" i="1"/>
  <c r="AR960" i="1"/>
  <c r="AR958" i="1"/>
  <c r="AR957" i="1"/>
  <c r="AT919" i="1"/>
  <c r="AT1009" i="1" s="1"/>
  <c r="AU1009" i="1" s="1"/>
  <c r="AR918" i="1"/>
  <c r="AR917" i="1"/>
  <c r="BB916" i="1"/>
  <c r="CE916" i="1" s="1"/>
  <c r="AZ916" i="1"/>
  <c r="AT916" i="1"/>
  <c r="AZ913" i="1"/>
  <c r="AT913" i="1"/>
  <c r="BB912" i="1"/>
  <c r="CE912" i="1" s="1"/>
  <c r="AZ912" i="1"/>
  <c r="AT912" i="1"/>
  <c r="BB910" i="1"/>
  <c r="CE910" i="1" s="1"/>
  <c r="AZ910" i="1"/>
  <c r="AZ905" i="1" s="1"/>
  <c r="AZ1007" i="1" s="1"/>
  <c r="BA1007" i="1" s="1"/>
  <c r="AT910" i="1"/>
  <c r="AT906" i="1" s="1"/>
  <c r="AR906" i="1" s="1"/>
  <c r="AZ904" i="1"/>
  <c r="AT904" i="1"/>
  <c r="AR901" i="1"/>
  <c r="AR900" i="1"/>
  <c r="AR899" i="1"/>
  <c r="AR898" i="1"/>
  <c r="AR896" i="1"/>
  <c r="AR895" i="1"/>
  <c r="BB894" i="1"/>
  <c r="CE894" i="1" s="1"/>
  <c r="AT894" i="1"/>
  <c r="AR893" i="1"/>
  <c r="AR892" i="1"/>
  <c r="BB891" i="1"/>
  <c r="AR890" i="1"/>
  <c r="AR889" i="1"/>
  <c r="BB888" i="1"/>
  <c r="BB887" i="1"/>
  <c r="BB886" i="1"/>
  <c r="AR884" i="1"/>
  <c r="AR883" i="1"/>
  <c r="BB882" i="1"/>
  <c r="CE882" i="1" s="1"/>
  <c r="AT882" i="1"/>
  <c r="AT881" i="1"/>
  <c r="AT880" i="1"/>
  <c r="AR879" i="1"/>
  <c r="AR878" i="1"/>
  <c r="AT866" i="1"/>
  <c r="AR862" i="1"/>
  <c r="AS862" i="1" s="1"/>
  <c r="BB861" i="1"/>
  <c r="CE861" i="1" s="1"/>
  <c r="AZ861" i="1"/>
  <c r="BA861" i="1" s="1"/>
  <c r="AX861" i="1"/>
  <c r="AY861" i="1" s="1"/>
  <c r="AT861" i="1"/>
  <c r="AU861" i="1" s="1"/>
  <c r="AZ858" i="1"/>
  <c r="BA858" i="1" s="1"/>
  <c r="AX858" i="1"/>
  <c r="AY858" i="1" s="1"/>
  <c r="AT858" i="1"/>
  <c r="AU858" i="1" s="1"/>
  <c r="BB852" i="1"/>
  <c r="CE852" i="1" s="1"/>
  <c r="AZ852" i="1"/>
  <c r="BA852" i="1" s="1"/>
  <c r="AX852" i="1"/>
  <c r="AY852" i="1" s="1"/>
  <c r="AT852" i="1"/>
  <c r="AU852" i="1" s="1"/>
  <c r="AR850" i="1"/>
  <c r="AR849" i="1"/>
  <c r="BB847" i="1"/>
  <c r="AT843" i="1"/>
  <c r="AU843" i="1" s="1"/>
  <c r="AR832" i="1"/>
  <c r="AR831" i="1"/>
  <c r="AR830" i="1"/>
  <c r="AR829" i="1"/>
  <c r="AR828" i="1"/>
  <c r="AR827" i="1"/>
  <c r="AR826" i="1"/>
  <c r="AR818" i="1"/>
  <c r="AR817" i="1"/>
  <c r="AR816" i="1"/>
  <c r="AR815" i="1"/>
  <c r="AR814" i="1"/>
  <c r="AR813" i="1"/>
  <c r="AR810" i="1"/>
  <c r="AR809" i="1"/>
  <c r="AR808" i="1"/>
  <c r="AR805" i="1"/>
  <c r="BB802" i="1"/>
  <c r="CE802" i="1" s="1"/>
  <c r="AZ802" i="1"/>
  <c r="BA802" i="1" s="1"/>
  <c r="AX802" i="1"/>
  <c r="AY802" i="1" s="1"/>
  <c r="AR801" i="1"/>
  <c r="AR800" i="1"/>
  <c r="AX799" i="1"/>
  <c r="AY799" i="1" s="1"/>
  <c r="AR798" i="1"/>
  <c r="AR796" i="1"/>
  <c r="AR795" i="1"/>
  <c r="AX794" i="1"/>
  <c r="AR792" i="1"/>
  <c r="AX788" i="1"/>
  <c r="AR786" i="1"/>
  <c r="AS786" i="1" s="1"/>
  <c r="AX785" i="1"/>
  <c r="AY785" i="1" s="1"/>
  <c r="AZ777" i="1"/>
  <c r="AZ873" i="1" s="1"/>
  <c r="BB843" i="1"/>
  <c r="CE843" i="1" s="1"/>
  <c r="AZ776" i="1"/>
  <c r="AZ871" i="1" s="1"/>
  <c r="AU871" i="1"/>
  <c r="AR763" i="1"/>
  <c r="AR762" i="1"/>
  <c r="AR761" i="1"/>
  <c r="AT748" i="1"/>
  <c r="AU748" i="1" s="1"/>
  <c r="AT741" i="1"/>
  <c r="AZ732" i="1"/>
  <c r="BA732" i="1" s="1"/>
  <c r="AT732" i="1"/>
  <c r="AU732" i="1" s="1"/>
  <c r="AT728" i="1"/>
  <c r="AT726" i="1"/>
  <c r="AT719" i="1"/>
  <c r="AP718" i="1"/>
  <c r="AP716" i="1"/>
  <c r="BB679" i="1"/>
  <c r="CE679" i="1" s="1"/>
  <c r="AZ679" i="1"/>
  <c r="BB672" i="1"/>
  <c r="CE672" i="1" s="1"/>
  <c r="AZ670" i="1"/>
  <c r="AT670" i="1"/>
  <c r="BB669" i="1"/>
  <c r="CE669" i="1" s="1"/>
  <c r="AZ669" i="1"/>
  <c r="AT669" i="1"/>
  <c r="AZ668" i="1"/>
  <c r="AZ667" i="1"/>
  <c r="AT666" i="1"/>
  <c r="AR666" i="1" s="1"/>
  <c r="AT664" i="1"/>
  <c r="AR664" i="1" s="1"/>
  <c r="AR661" i="1"/>
  <c r="AR660" i="1"/>
  <c r="AR659" i="1"/>
  <c r="AT658" i="1"/>
  <c r="AR658" i="1" s="1"/>
  <c r="AR647" i="1"/>
  <c r="AR643" i="1"/>
  <c r="AT642" i="1"/>
  <c r="AR641" i="1"/>
  <c r="AR640" i="1"/>
  <c r="AT639" i="1"/>
  <c r="AR638" i="1"/>
  <c r="AR637" i="1"/>
  <c r="AR636" i="1"/>
  <c r="AT635" i="1"/>
  <c r="BB634" i="1"/>
  <c r="CE634" i="1" s="1"/>
  <c r="AR633" i="1"/>
  <c r="AR632" i="1"/>
  <c r="BB631" i="1"/>
  <c r="CE631" i="1" s="1"/>
  <c r="BB630" i="1"/>
  <c r="AR629" i="1"/>
  <c r="BB628" i="1"/>
  <c r="AR627" i="1"/>
  <c r="AR626" i="1"/>
  <c r="AS621" i="1"/>
  <c r="AS620" i="1"/>
  <c r="AS615" i="1"/>
  <c r="AS612" i="1"/>
  <c r="AS604" i="1"/>
  <c r="AS603" i="1"/>
  <c r="AS602" i="1"/>
  <c r="AS601" i="1"/>
  <c r="AR599" i="1"/>
  <c r="AR598" i="1"/>
  <c r="AR597" i="1"/>
  <c r="AR596" i="1"/>
  <c r="AR595" i="1"/>
  <c r="AR594" i="1"/>
  <c r="AR590" i="1"/>
  <c r="AT588" i="1"/>
  <c r="AT583" i="1"/>
  <c r="AU583" i="1" s="1"/>
  <c r="BB574" i="1"/>
  <c r="AS569" i="1"/>
  <c r="AT567" i="1"/>
  <c r="AT564" i="1"/>
  <c r="AT559" i="1"/>
  <c r="AR557" i="1"/>
  <c r="AR556" i="1"/>
  <c r="AS551" i="1"/>
  <c r="AT547" i="1"/>
  <c r="AR546" i="1"/>
  <c r="AR544" i="1"/>
  <c r="AT542" i="1"/>
  <c r="AR477" i="1"/>
  <c r="AT475" i="1"/>
  <c r="AT474" i="1"/>
  <c r="AR473" i="1"/>
  <c r="AT472" i="1"/>
  <c r="AT471" i="1"/>
  <c r="AR470" i="1"/>
  <c r="AT469" i="1"/>
  <c r="AR465" i="1"/>
  <c r="AT464" i="1"/>
  <c r="AR461" i="1"/>
  <c r="AR460" i="1"/>
  <c r="AR459" i="1"/>
  <c r="AR458" i="1"/>
  <c r="AT457" i="1"/>
  <c r="AR454" i="1"/>
  <c r="AT453" i="1"/>
  <c r="AT451" i="1"/>
  <c r="AR449" i="1"/>
  <c r="AR448" i="1"/>
  <c r="AR447" i="1"/>
  <c r="AR446" i="1"/>
  <c r="AT445" i="1"/>
  <c r="AR440" i="1"/>
  <c r="AT439" i="1"/>
  <c r="AT438" i="1"/>
  <c r="AR436" i="1"/>
  <c r="AT434" i="1"/>
  <c r="AR432" i="1"/>
  <c r="AT431" i="1"/>
  <c r="AT430" i="1"/>
  <c r="AT428" i="1"/>
  <c r="AR426" i="1"/>
  <c r="AT425" i="1"/>
  <c r="AT422" i="1"/>
  <c r="AR421" i="1"/>
  <c r="AR418" i="1"/>
  <c r="AT417" i="1"/>
  <c r="AR415" i="1"/>
  <c r="AT414" i="1"/>
  <c r="AT413" i="1"/>
  <c r="AR411" i="1"/>
  <c r="AT410" i="1"/>
  <c r="AR409" i="1"/>
  <c r="AT408" i="1"/>
  <c r="AT407" i="1"/>
  <c r="AR405" i="1"/>
  <c r="AS405" i="1" s="1"/>
  <c r="AT404" i="1"/>
  <c r="AT403" i="1"/>
  <c r="AR396" i="1"/>
  <c r="AT395" i="1"/>
  <c r="AT393" i="1"/>
  <c r="AR382" i="1"/>
  <c r="AT381" i="1"/>
  <c r="AT380" i="1"/>
  <c r="AR374" i="1"/>
  <c r="AR371" i="1"/>
  <c r="AT370" i="1"/>
  <c r="AT369" i="1"/>
  <c r="AR367" i="1"/>
  <c r="AT366" i="1"/>
  <c r="AR357" i="1"/>
  <c r="AS357" i="1" s="1"/>
  <c r="AT356" i="1"/>
  <c r="AT355" i="1"/>
  <c r="AT354" i="1"/>
  <c r="AT353" i="1"/>
  <c r="AT352" i="1"/>
  <c r="AT351" i="1"/>
  <c r="AT350" i="1"/>
  <c r="AT349" i="1"/>
  <c r="AT348" i="1"/>
  <c r="AR347" i="1"/>
  <c r="AR346" i="1"/>
  <c r="AT344" i="1"/>
  <c r="AR343" i="1"/>
  <c r="AS343" i="1" s="1"/>
  <c r="AR337" i="1"/>
  <c r="AR334" i="1"/>
  <c r="AR333" i="1"/>
  <c r="AT331" i="1"/>
  <c r="AR330" i="1"/>
  <c r="AT329" i="1"/>
  <c r="AT327" i="1"/>
  <c r="AR322" i="1"/>
  <c r="AR321" i="1"/>
  <c r="AT320" i="1"/>
  <c r="CE774" i="1"/>
  <c r="AT318" i="1"/>
  <c r="BB315" i="1"/>
  <c r="CE315" i="1" s="1"/>
  <c r="AZ315" i="1"/>
  <c r="BA315" i="1" s="1"/>
  <c r="BB313" i="1"/>
  <c r="CE313" i="1" s="1"/>
  <c r="AZ313" i="1"/>
  <c r="BA313" i="1" s="1"/>
  <c r="AY313" i="1"/>
  <c r="BB308" i="1"/>
  <c r="CE308" i="1" s="1"/>
  <c r="AZ308" i="1"/>
  <c r="AU308" i="1"/>
  <c r="AT290" i="1"/>
  <c r="AR290" i="1" s="1"/>
  <c r="AR52" i="1" s="1"/>
  <c r="AR229" i="1"/>
  <c r="AZ228" i="1"/>
  <c r="BB227" i="1"/>
  <c r="AT227" i="1"/>
  <c r="BB226" i="1"/>
  <c r="AZ226" i="1"/>
  <c r="AT226" i="1"/>
  <c r="AT223" i="1"/>
  <c r="AR218" i="1"/>
  <c r="AS218" i="1" s="1"/>
  <c r="AR217" i="1"/>
  <c r="AR216" i="1"/>
  <c r="AR215" i="1"/>
  <c r="BB211" i="1"/>
  <c r="AZ211" i="1"/>
  <c r="BB209" i="1"/>
  <c r="AZ209" i="1"/>
  <c r="AY205" i="1"/>
  <c r="BB208" i="1"/>
  <c r="AZ208" i="1"/>
  <c r="BB200" i="1"/>
  <c r="CE200" i="1" s="1"/>
  <c r="AZ199" i="1"/>
  <c r="AR197" i="1"/>
  <c r="AR196" i="1"/>
  <c r="AT195" i="1"/>
  <c r="AR194" i="1"/>
  <c r="AR193" i="1"/>
  <c r="AT192" i="1"/>
  <c r="AT191" i="1"/>
  <c r="AU191" i="1" s="1"/>
  <c r="AR189" i="1"/>
  <c r="AR188" i="1"/>
  <c r="AT187" i="1"/>
  <c r="AT184" i="1"/>
  <c r="AR180" i="1"/>
  <c r="AR179" i="1"/>
  <c r="BB178" i="1"/>
  <c r="CE178" i="1" s="1"/>
  <c r="AZ178" i="1"/>
  <c r="AY178" i="1"/>
  <c r="AT178" i="1"/>
  <c r="AU178" i="1" s="1"/>
  <c r="AR177" i="1"/>
  <c r="AR176" i="1"/>
  <c r="AT175" i="1"/>
  <c r="AR174" i="1"/>
  <c r="AR173" i="1"/>
  <c r="AT172" i="1"/>
  <c r="AZ171" i="1"/>
  <c r="AY171" i="1"/>
  <c r="AT171" i="1"/>
  <c r="AU171" i="1" s="1"/>
  <c r="AZ170" i="1"/>
  <c r="AY170" i="1"/>
  <c r="AT170" i="1"/>
  <c r="AU170" i="1" s="1"/>
  <c r="AR168" i="1"/>
  <c r="AR167" i="1"/>
  <c r="AY166" i="1"/>
  <c r="AT166" i="1"/>
  <c r="AU166" i="1" s="1"/>
  <c r="AR165" i="1"/>
  <c r="AR164" i="1"/>
  <c r="BB163" i="1"/>
  <c r="CE163" i="1" s="1"/>
  <c r="AZ163" i="1"/>
  <c r="AY163" i="1"/>
  <c r="AT163" i="1"/>
  <c r="AU163" i="1" s="1"/>
  <c r="AR162" i="1"/>
  <c r="AR161" i="1"/>
  <c r="BB160" i="1"/>
  <c r="CE160" i="1" s="1"/>
  <c r="AZ160" i="1"/>
  <c r="AY160" i="1"/>
  <c r="AT160" i="1"/>
  <c r="AU160" i="1" s="1"/>
  <c r="AR159" i="1"/>
  <c r="AR158" i="1"/>
  <c r="BB157" i="1"/>
  <c r="CE157" i="1" s="1"/>
  <c r="AZ157" i="1"/>
  <c r="AY157" i="1"/>
  <c r="AT157" i="1"/>
  <c r="AU157" i="1" s="1"/>
  <c r="AR156" i="1"/>
  <c r="AY154" i="1"/>
  <c r="BB154" i="1"/>
  <c r="CE154" i="1" s="1"/>
  <c r="AZ154" i="1"/>
  <c r="AT154" i="1"/>
  <c r="AU154" i="1" s="1"/>
  <c r="AR153" i="1"/>
  <c r="AR152" i="1"/>
  <c r="AR142" i="1"/>
  <c r="AR141" i="1"/>
  <c r="AT140" i="1"/>
  <c r="AT134" i="1"/>
  <c r="AT132" i="1"/>
  <c r="AR131" i="1"/>
  <c r="AS131" i="1" s="1"/>
  <c r="AR130" i="1"/>
  <c r="AS130" i="1" s="1"/>
  <c r="AT129" i="1"/>
  <c r="AR127" i="1"/>
  <c r="AS127" i="1" s="1"/>
  <c r="AT126" i="1"/>
  <c r="BB125" i="1"/>
  <c r="AZ125" i="1"/>
  <c r="AT125" i="1"/>
  <c r="BB124" i="1"/>
  <c r="AZ124" i="1"/>
  <c r="AT124" i="1"/>
  <c r="AR102" i="1"/>
  <c r="AR101" i="1"/>
  <c r="AR100" i="1"/>
  <c r="AR99" i="1"/>
  <c r="AR95" i="1"/>
  <c r="BB93" i="1"/>
  <c r="AR92" i="1"/>
  <c r="AR89" i="1"/>
  <c r="AR88" i="1"/>
  <c r="AR87" i="1"/>
  <c r="AR86" i="1"/>
  <c r="AR85" i="1"/>
  <c r="AR84" i="1"/>
  <c r="AR83" i="1"/>
  <c r="AR82" i="1"/>
  <c r="AR81" i="1"/>
  <c r="AR79" i="1"/>
  <c r="AR77" i="1"/>
  <c r="AR76" i="1"/>
  <c r="AR71" i="1"/>
  <c r="AR70" i="1"/>
  <c r="BB60" i="1"/>
  <c r="AZ60" i="1"/>
  <c r="AZ35" i="1" s="1"/>
  <c r="BB52" i="1"/>
  <c r="AZ52" i="1"/>
  <c r="AT52" i="1"/>
  <c r="AU52" i="1" s="1"/>
  <c r="BB51" i="1"/>
  <c r="AZ51" i="1"/>
  <c r="AT51" i="1"/>
  <c r="AU51" i="1" s="1"/>
  <c r="AR51" i="1"/>
  <c r="BB46" i="1"/>
  <c r="AZ46" i="1"/>
  <c r="AR38" i="1"/>
  <c r="CE37" i="1"/>
  <c r="BA37" i="1"/>
  <c r="CE27" i="1"/>
  <c r="K1122" i="1"/>
  <c r="M1119" i="1"/>
  <c r="K1119" i="1" s="1"/>
  <c r="K1107" i="1"/>
  <c r="K1102" i="1"/>
  <c r="Q1045" i="1"/>
  <c r="Q1044" i="1"/>
  <c r="K1040" i="1"/>
  <c r="K1039" i="1"/>
  <c r="K1032" i="1"/>
  <c r="K1027" i="1"/>
  <c r="K1026" i="1"/>
  <c r="U1025" i="1"/>
  <c r="M1025" i="1"/>
  <c r="K1025" i="1" s="1"/>
  <c r="K1024" i="1"/>
  <c r="K1023" i="1"/>
  <c r="U1022" i="1"/>
  <c r="M1022" i="1"/>
  <c r="K1022" i="1" s="1"/>
  <c r="K1021" i="1"/>
  <c r="K1020" i="1"/>
  <c r="U1019" i="1"/>
  <c r="M1019" i="1"/>
  <c r="K1019" i="1" s="1"/>
  <c r="U1018" i="1"/>
  <c r="U1045" i="1" s="1"/>
  <c r="M1018" i="1"/>
  <c r="M1045" i="1" s="1"/>
  <c r="U1017" i="1"/>
  <c r="U1044" i="1" s="1"/>
  <c r="M1017" i="1"/>
  <c r="M1044" i="1" s="1"/>
  <c r="Q1009" i="1"/>
  <c r="M970" i="1"/>
  <c r="K970" i="1" s="1"/>
  <c r="M969" i="1"/>
  <c r="K969" i="1" s="1"/>
  <c r="M968" i="1"/>
  <c r="K968" i="1" s="1"/>
  <c r="M967" i="1"/>
  <c r="K967" i="1" s="1"/>
  <c r="K966" i="1"/>
  <c r="K961" i="1"/>
  <c r="K960" i="1"/>
  <c r="K958" i="1"/>
  <c r="K957" i="1"/>
  <c r="K956" i="1"/>
  <c r="K955" i="1"/>
  <c r="U954" i="1"/>
  <c r="K954" i="1" s="1"/>
  <c r="K953" i="1"/>
  <c r="K952" i="1"/>
  <c r="U951" i="1"/>
  <c r="K951" i="1" s="1"/>
  <c r="K950" i="1"/>
  <c r="K949" i="1"/>
  <c r="U948" i="1"/>
  <c r="K948" i="1" s="1"/>
  <c r="K938" i="1"/>
  <c r="K937" i="1"/>
  <c r="U936" i="1"/>
  <c r="M936" i="1"/>
  <c r="M934" i="1"/>
  <c r="M913" i="1" s="1"/>
  <c r="U921" i="1"/>
  <c r="M921" i="1"/>
  <c r="U920" i="1"/>
  <c r="M920" i="1"/>
  <c r="M904" i="1" s="1"/>
  <c r="M1008" i="1" s="1"/>
  <c r="BC1008" i="1" s="1"/>
  <c r="BC32" i="1" s="1"/>
  <c r="S919" i="1"/>
  <c r="M919" i="1"/>
  <c r="M1009" i="1" s="1"/>
  <c r="K918" i="1"/>
  <c r="K917" i="1"/>
  <c r="U916" i="1"/>
  <c r="S916" i="1"/>
  <c r="M916" i="1"/>
  <c r="K914" i="1"/>
  <c r="S913" i="1"/>
  <c r="S912" i="1"/>
  <c r="Q912" i="1"/>
  <c r="M912" i="1"/>
  <c r="U910" i="1"/>
  <c r="S910" i="1"/>
  <c r="Q910" i="1"/>
  <c r="Q906" i="1" s="1"/>
  <c r="M910" i="1"/>
  <c r="S905" i="1"/>
  <c r="S1007" i="1" s="1"/>
  <c r="S904" i="1"/>
  <c r="S1008" i="1" s="1"/>
  <c r="Q1008" i="1"/>
  <c r="K901" i="1"/>
  <c r="K900" i="1"/>
  <c r="K899" i="1"/>
  <c r="K898" i="1"/>
  <c r="K896" i="1"/>
  <c r="K895" i="1"/>
  <c r="U894" i="1"/>
  <c r="M894" i="1"/>
  <c r="K893" i="1"/>
  <c r="K892" i="1"/>
  <c r="U891" i="1"/>
  <c r="K891" i="1" s="1"/>
  <c r="K890" i="1"/>
  <c r="K889" i="1"/>
  <c r="U888" i="1"/>
  <c r="K888" i="1" s="1"/>
  <c r="U887" i="1"/>
  <c r="K887" i="1" s="1"/>
  <c r="U886" i="1"/>
  <c r="K884" i="1"/>
  <c r="K883" i="1"/>
  <c r="U882" i="1"/>
  <c r="M882" i="1"/>
  <c r="M881" i="1"/>
  <c r="M880" i="1"/>
  <c r="K879" i="1"/>
  <c r="K878" i="1"/>
  <c r="S861" i="1"/>
  <c r="Q861" i="1"/>
  <c r="M861" i="1"/>
  <c r="K860" i="1"/>
  <c r="U858" i="1"/>
  <c r="S858" i="1"/>
  <c r="Q858" i="1"/>
  <c r="M858" i="1"/>
  <c r="U852" i="1"/>
  <c r="S852" i="1"/>
  <c r="Q852" i="1"/>
  <c r="M852" i="1"/>
  <c r="K850" i="1"/>
  <c r="K849" i="1"/>
  <c r="U847" i="1"/>
  <c r="S847" i="1"/>
  <c r="K832" i="1"/>
  <c r="K831" i="1"/>
  <c r="K830" i="1"/>
  <c r="K829" i="1"/>
  <c r="K828" i="1"/>
  <c r="K827" i="1"/>
  <c r="K826" i="1"/>
  <c r="U802" i="1"/>
  <c r="S802" i="1"/>
  <c r="U784" i="1"/>
  <c r="S784" i="1"/>
  <c r="U783" i="1"/>
  <c r="S783" i="1"/>
  <c r="S777" i="1"/>
  <c r="S873" i="1" s="1"/>
  <c r="S776" i="1"/>
  <c r="N871" i="1"/>
  <c r="K763" i="1"/>
  <c r="K762" i="1"/>
  <c r="K761" i="1"/>
  <c r="S732" i="1"/>
  <c r="M732" i="1"/>
  <c r="K732" i="1" s="1"/>
  <c r="L732" i="1" s="1"/>
  <c r="M726" i="1"/>
  <c r="K726" i="1" s="1"/>
  <c r="L726" i="1" s="1"/>
  <c r="U679" i="1"/>
  <c r="U678" i="1" s="1"/>
  <c r="S679" i="1"/>
  <c r="S678" i="1" s="1"/>
  <c r="U672" i="1"/>
  <c r="S670" i="1"/>
  <c r="M670" i="1"/>
  <c r="U669" i="1"/>
  <c r="S669" i="1"/>
  <c r="M669" i="1"/>
  <c r="S668" i="1"/>
  <c r="S667" i="1"/>
  <c r="M666" i="1"/>
  <c r="K666" i="1" s="1"/>
  <c r="M664" i="1"/>
  <c r="K664" i="1" s="1"/>
  <c r="K661" i="1"/>
  <c r="K660" i="1"/>
  <c r="K659" i="1"/>
  <c r="M658" i="1"/>
  <c r="K658" i="1" s="1"/>
  <c r="K647" i="1"/>
  <c r="K631" i="1" s="1"/>
  <c r="K643" i="1"/>
  <c r="M642" i="1"/>
  <c r="K642" i="1" s="1"/>
  <c r="K641" i="1"/>
  <c r="K640" i="1"/>
  <c r="M639" i="1"/>
  <c r="K639" i="1" s="1"/>
  <c r="K638" i="1"/>
  <c r="K637" i="1"/>
  <c r="K636" i="1"/>
  <c r="M635" i="1"/>
  <c r="U634" i="1"/>
  <c r="K633" i="1"/>
  <c r="K632" i="1"/>
  <c r="U631" i="1"/>
  <c r="K629" i="1"/>
  <c r="U628" i="1"/>
  <c r="K628" i="1" s="1"/>
  <c r="K627" i="1"/>
  <c r="K626" i="1"/>
  <c r="J604" i="1"/>
  <c r="K600" i="1"/>
  <c r="K599" i="1"/>
  <c r="K598" i="1"/>
  <c r="K597" i="1"/>
  <c r="K596" i="1"/>
  <c r="K595" i="1"/>
  <c r="K594" i="1"/>
  <c r="K592" i="1"/>
  <c r="K591" i="1"/>
  <c r="K590" i="1"/>
  <c r="M588" i="1"/>
  <c r="M583" i="1"/>
  <c r="U574" i="1"/>
  <c r="K574" i="1" s="1"/>
  <c r="M567" i="1"/>
  <c r="K566" i="1"/>
  <c r="K565" i="1"/>
  <c r="M564" i="1"/>
  <c r="M559" i="1"/>
  <c r="K557" i="1"/>
  <c r="K556" i="1"/>
  <c r="K555" i="1"/>
  <c r="M554" i="1"/>
  <c r="M547" i="1"/>
  <c r="M542" i="1"/>
  <c r="U537" i="1"/>
  <c r="K477" i="1"/>
  <c r="K476" i="1"/>
  <c r="Q475" i="1"/>
  <c r="M475" i="1"/>
  <c r="M474" i="1"/>
  <c r="K473" i="1"/>
  <c r="M472" i="1"/>
  <c r="M471" i="1"/>
  <c r="K471" i="1" s="1"/>
  <c r="K470" i="1"/>
  <c r="K465" i="1"/>
  <c r="M464" i="1"/>
  <c r="K464" i="1" s="1"/>
  <c r="K461" i="1"/>
  <c r="K460" i="1"/>
  <c r="K459" i="1"/>
  <c r="K458" i="1"/>
  <c r="M457" i="1"/>
  <c r="M456" i="1" s="1"/>
  <c r="K456" i="1" s="1"/>
  <c r="K454" i="1"/>
  <c r="M453" i="1"/>
  <c r="K453" i="1" s="1"/>
  <c r="K449" i="1"/>
  <c r="K448" i="1"/>
  <c r="K447" i="1"/>
  <c r="K446" i="1"/>
  <c r="Q444" i="1"/>
  <c r="R444" i="1" s="1"/>
  <c r="M445" i="1"/>
  <c r="M444" i="1" s="1"/>
  <c r="K440" i="1"/>
  <c r="M439" i="1"/>
  <c r="M438" i="1"/>
  <c r="K436" i="1"/>
  <c r="M434" i="1"/>
  <c r="K434" i="1" s="1"/>
  <c r="K432" i="1"/>
  <c r="Q431" i="1"/>
  <c r="R431" i="1" s="1"/>
  <c r="M431" i="1"/>
  <c r="Q430" i="1"/>
  <c r="R430" i="1" s="1"/>
  <c r="M430" i="1"/>
  <c r="M428" i="1"/>
  <c r="K426" i="1"/>
  <c r="Q425" i="1"/>
  <c r="M425" i="1"/>
  <c r="M424" i="1" s="1"/>
  <c r="M422" i="1"/>
  <c r="K422" i="1" s="1"/>
  <c r="K421" i="1"/>
  <c r="K418" i="1"/>
  <c r="Q417" i="1"/>
  <c r="M417" i="1"/>
  <c r="K415" i="1"/>
  <c r="M414" i="1"/>
  <c r="K414" i="1" s="1"/>
  <c r="K413" i="1"/>
  <c r="K411" i="1"/>
  <c r="M410" i="1"/>
  <c r="K410" i="1" s="1"/>
  <c r="K409" i="1"/>
  <c r="M408" i="1"/>
  <c r="K408" i="1" s="1"/>
  <c r="M407" i="1"/>
  <c r="K407" i="1" s="1"/>
  <c r="M404" i="1"/>
  <c r="K404" i="1" s="1"/>
  <c r="M403" i="1"/>
  <c r="K403" i="1" s="1"/>
  <c r="K397" i="1"/>
  <c r="K396" i="1"/>
  <c r="Q395" i="1"/>
  <c r="M395" i="1"/>
  <c r="M393" i="1"/>
  <c r="K392" i="1" s="1"/>
  <c r="K382" i="1"/>
  <c r="Q381" i="1"/>
  <c r="M381" i="1"/>
  <c r="M380" i="1" s="1"/>
  <c r="K374" i="1"/>
  <c r="K371" i="1"/>
  <c r="M370" i="1"/>
  <c r="K370" i="1" s="1"/>
  <c r="M369" i="1"/>
  <c r="K369" i="1" s="1"/>
  <c r="K367" i="1"/>
  <c r="M366" i="1"/>
  <c r="K366" i="1" s="1"/>
  <c r="K347" i="1"/>
  <c r="K346" i="1"/>
  <c r="Q345" i="1"/>
  <c r="Q344" i="1"/>
  <c r="M344" i="1"/>
  <c r="AE342" i="1"/>
  <c r="AF342" i="1" s="1"/>
  <c r="Q340" i="1"/>
  <c r="K339" i="1"/>
  <c r="K337" i="1"/>
  <c r="K334" i="1"/>
  <c r="K333" i="1"/>
  <c r="M331" i="1"/>
  <c r="K331" i="1" s="1"/>
  <c r="K330" i="1"/>
  <c r="K329" i="1"/>
  <c r="K328" i="1"/>
  <c r="M327" i="1"/>
  <c r="K327" i="1" s="1"/>
  <c r="K324" i="1"/>
  <c r="K323" i="1"/>
  <c r="K322" i="1"/>
  <c r="Q321" i="1"/>
  <c r="M321" i="1"/>
  <c r="Q320" i="1"/>
  <c r="M320" i="1"/>
  <c r="U318" i="1"/>
  <c r="U774" i="1" s="1"/>
  <c r="AD774" i="1" s="1"/>
  <c r="S318" i="1"/>
  <c r="S774" i="1" s="1"/>
  <c r="Q318" i="1"/>
  <c r="M318" i="1"/>
  <c r="U317" i="1"/>
  <c r="S317" i="1"/>
  <c r="U842" i="1"/>
  <c r="U870" i="1" s="1"/>
  <c r="M290" i="1"/>
  <c r="K290" i="1" s="1"/>
  <c r="K52" i="1" s="1"/>
  <c r="K234" i="1"/>
  <c r="S228" i="1"/>
  <c r="U227" i="1"/>
  <c r="U224" i="1" s="1"/>
  <c r="U221" i="1" s="1"/>
  <c r="U226" i="1"/>
  <c r="U170" i="1" s="1"/>
  <c r="S226" i="1"/>
  <c r="S221" i="1"/>
  <c r="S219" i="1" s="1"/>
  <c r="K217" i="1"/>
  <c r="K216" i="1"/>
  <c r="K215" i="1"/>
  <c r="K213" i="1"/>
  <c r="K212" i="1"/>
  <c r="U209" i="1"/>
  <c r="U205" i="1" s="1"/>
  <c r="S209" i="1"/>
  <c r="S205" i="1" s="1"/>
  <c r="K208" i="1"/>
  <c r="U207" i="1"/>
  <c r="K207" i="1" s="1"/>
  <c r="Q205" i="1"/>
  <c r="U204" i="1"/>
  <c r="U200" i="1" s="1"/>
  <c r="S204" i="1"/>
  <c r="S200" i="1" s="1"/>
  <c r="Q204" i="1"/>
  <c r="Q200" i="1" s="1"/>
  <c r="M204" i="1"/>
  <c r="N204" i="1" s="1"/>
  <c r="M202" i="1"/>
  <c r="N202" i="1" s="1"/>
  <c r="Q201" i="1"/>
  <c r="S199" i="1"/>
  <c r="S198" i="1" s="1"/>
  <c r="Q199" i="1"/>
  <c r="Q198" i="1" s="1"/>
  <c r="M198" i="1"/>
  <c r="N198" i="1" s="1"/>
  <c r="K197" i="1"/>
  <c r="K196" i="1"/>
  <c r="K194" i="1"/>
  <c r="K193" i="1"/>
  <c r="M192" i="1"/>
  <c r="K189" i="1"/>
  <c r="K188" i="1"/>
  <c r="M187" i="1"/>
  <c r="K180" i="1"/>
  <c r="K179" i="1"/>
  <c r="Q178" i="1"/>
  <c r="K178" i="1" s="1"/>
  <c r="M178" i="1"/>
  <c r="N178" i="1" s="1"/>
  <c r="K177" i="1"/>
  <c r="K176" i="1"/>
  <c r="U175" i="1"/>
  <c r="S175" i="1"/>
  <c r="Q175" i="1"/>
  <c r="M175" i="1"/>
  <c r="N175" i="1" s="1"/>
  <c r="K174" i="1"/>
  <c r="K173" i="1"/>
  <c r="U172" i="1"/>
  <c r="S172" i="1"/>
  <c r="Q172" i="1"/>
  <c r="M172" i="1"/>
  <c r="N172" i="1" s="1"/>
  <c r="S171" i="1"/>
  <c r="Q171" i="1"/>
  <c r="M171" i="1"/>
  <c r="N171" i="1" s="1"/>
  <c r="S170" i="1"/>
  <c r="Q170" i="1"/>
  <c r="Q115" i="1" s="1"/>
  <c r="M170" i="1"/>
  <c r="N170" i="1" s="1"/>
  <c r="K168" i="1"/>
  <c r="K167" i="1"/>
  <c r="K165" i="1"/>
  <c r="K164" i="1"/>
  <c r="K162" i="1"/>
  <c r="K161" i="1"/>
  <c r="K159" i="1"/>
  <c r="K158" i="1"/>
  <c r="M154" i="1"/>
  <c r="N154" i="1" s="1"/>
  <c r="K153" i="1"/>
  <c r="K152" i="1"/>
  <c r="Q140" i="1"/>
  <c r="K141" i="1"/>
  <c r="U140" i="1"/>
  <c r="S140" i="1"/>
  <c r="M140" i="1"/>
  <c r="N140" i="1" s="1"/>
  <c r="M134" i="1"/>
  <c r="M132" i="1"/>
  <c r="N132" i="1" s="1"/>
  <c r="Q129" i="1"/>
  <c r="U129" i="1"/>
  <c r="S129" i="1"/>
  <c r="M129" i="1"/>
  <c r="N129" i="1" s="1"/>
  <c r="M126" i="1"/>
  <c r="N126" i="1" s="1"/>
  <c r="U125" i="1"/>
  <c r="S125" i="1"/>
  <c r="M125" i="1"/>
  <c r="U124" i="1"/>
  <c r="S124" i="1"/>
  <c r="M124" i="1"/>
  <c r="K98" i="1"/>
  <c r="K95" i="1"/>
  <c r="U93" i="1"/>
  <c r="K88" i="1"/>
  <c r="K87" i="1"/>
  <c r="K84" i="1"/>
  <c r="K74" i="1"/>
  <c r="U52" i="1"/>
  <c r="S52" i="1"/>
  <c r="U51" i="1"/>
  <c r="S51" i="1"/>
  <c r="M51" i="1"/>
  <c r="N51" i="1" s="1"/>
  <c r="K51" i="1"/>
  <c r="U46" i="1"/>
  <c r="S46" i="1"/>
  <c r="K38" i="1"/>
  <c r="K10" i="1"/>
  <c r="M9" i="1"/>
  <c r="AT774" i="1" l="1"/>
  <c r="AU774" i="1" s="1"/>
  <c r="BX39" i="1"/>
  <c r="J425" i="1"/>
  <c r="R425" i="1"/>
  <c r="Q416" i="1"/>
  <c r="R416" i="1" s="1"/>
  <c r="R417" i="1"/>
  <c r="M774" i="1"/>
  <c r="N774" i="1" s="1"/>
  <c r="M313" i="1"/>
  <c r="S843" i="1"/>
  <c r="S871" i="1"/>
  <c r="S314" i="1"/>
  <c r="S312" i="1" s="1"/>
  <c r="S309" i="1"/>
  <c r="S307" i="1" s="1"/>
  <c r="S316" i="1"/>
  <c r="U314" i="1"/>
  <c r="U312" i="1" s="1"/>
  <c r="U316" i="1"/>
  <c r="K825" i="1"/>
  <c r="T825" i="1"/>
  <c r="N125" i="1"/>
  <c r="M116" i="1"/>
  <c r="N116" i="1" s="1"/>
  <c r="M66" i="1"/>
  <c r="M186" i="1"/>
  <c r="N187" i="1"/>
  <c r="K134" i="1"/>
  <c r="N134" i="1"/>
  <c r="AT115" i="1"/>
  <c r="AY124" i="1"/>
  <c r="AY115" i="1"/>
  <c r="Q114" i="1"/>
  <c r="R114" i="1" s="1"/>
  <c r="R115" i="1"/>
  <c r="K192" i="1"/>
  <c r="N192" i="1"/>
  <c r="N124" i="1"/>
  <c r="M115" i="1"/>
  <c r="M122" i="1"/>
  <c r="AU125" i="1"/>
  <c r="AT116" i="1"/>
  <c r="Q60" i="1"/>
  <c r="R871" i="1"/>
  <c r="BY39" i="1"/>
  <c r="M1104" i="1"/>
  <c r="N1104" i="1" s="1"/>
  <c r="Q537" i="1"/>
  <c r="R537" i="1" s="1"/>
  <c r="AR132" i="1"/>
  <c r="AS132" i="1" s="1"/>
  <c r="AU132" i="1"/>
  <c r="AR172" i="1"/>
  <c r="AU172" i="1"/>
  <c r="AZ198" i="1"/>
  <c r="AR228" i="1"/>
  <c r="AS229" i="1"/>
  <c r="AR329" i="1"/>
  <c r="AR451" i="1"/>
  <c r="AR464" i="1"/>
  <c r="AS614" i="1"/>
  <c r="CE614" i="1"/>
  <c r="AR628" i="1"/>
  <c r="CE628" i="1"/>
  <c r="AR631" i="1"/>
  <c r="AR871" i="1"/>
  <c r="AR797" i="1"/>
  <c r="AX59" i="1"/>
  <c r="AR968" i="1"/>
  <c r="AR1107" i="1"/>
  <c r="AU1107" i="1"/>
  <c r="AR134" i="1"/>
  <c r="AU134" i="1"/>
  <c r="AR192" i="1"/>
  <c r="AU192" i="1"/>
  <c r="AZ207" i="1"/>
  <c r="AT220" i="1"/>
  <c r="AR453" i="1"/>
  <c r="AR715" i="1"/>
  <c r="AS715" i="1" s="1"/>
  <c r="AZ843" i="1"/>
  <c r="AR843" i="1" s="1"/>
  <c r="AZ59" i="1"/>
  <c r="AR969" i="1"/>
  <c r="BB116" i="1"/>
  <c r="CE125" i="1"/>
  <c r="AR140" i="1"/>
  <c r="AU140" i="1"/>
  <c r="AR201" i="1"/>
  <c r="AY201" i="1"/>
  <c r="BB207" i="1"/>
  <c r="AR331" i="1"/>
  <c r="AT345" i="1"/>
  <c r="AR356" i="1"/>
  <c r="AS356" i="1" s="1"/>
  <c r="AR380" i="1"/>
  <c r="AT468" i="1"/>
  <c r="AR468" i="1" s="1"/>
  <c r="AR574" i="1"/>
  <c r="CE574" i="1"/>
  <c r="AR630" i="1"/>
  <c r="CE630" i="1"/>
  <c r="AU741" i="1"/>
  <c r="AR886" i="1"/>
  <c r="CE886" i="1"/>
  <c r="AR970" i="1"/>
  <c r="AR126" i="1"/>
  <c r="AS126" i="1" s="1"/>
  <c r="AU126" i="1"/>
  <c r="AR175" i="1"/>
  <c r="AU175" i="1"/>
  <c r="AZ204" i="1"/>
  <c r="AR381" i="1"/>
  <c r="AR445" i="1"/>
  <c r="AR457" i="1"/>
  <c r="AS608" i="1"/>
  <c r="CE608" i="1"/>
  <c r="AR639" i="1"/>
  <c r="AU639" i="1"/>
  <c r="AR887" i="1"/>
  <c r="CE887" i="1"/>
  <c r="AU124" i="1"/>
  <c r="AR184" i="1"/>
  <c r="AS184" i="1" s="1"/>
  <c r="AU184" i="1"/>
  <c r="AR195" i="1"/>
  <c r="AU195" i="1"/>
  <c r="BB170" i="1"/>
  <c r="CE170" i="1" s="1"/>
  <c r="AR320" i="1"/>
  <c r="AR366" i="1"/>
  <c r="AT416" i="1"/>
  <c r="AR416" i="1" s="1"/>
  <c r="AP544" i="1"/>
  <c r="AS544" i="1"/>
  <c r="AS609" i="1"/>
  <c r="CE609" i="1"/>
  <c r="AS623" i="1"/>
  <c r="CE623" i="1"/>
  <c r="AR719" i="1"/>
  <c r="AS719" i="1" s="1"/>
  <c r="AU719" i="1"/>
  <c r="AR888" i="1"/>
  <c r="CE888" i="1"/>
  <c r="AE1107" i="1"/>
  <c r="AR129" i="1"/>
  <c r="AS129" i="1" s="1"/>
  <c r="AU129" i="1"/>
  <c r="AR187" i="1"/>
  <c r="AU187" i="1"/>
  <c r="AT225" i="1"/>
  <c r="AR393" i="1"/>
  <c r="AP418" i="1"/>
  <c r="AP417" i="1" s="1"/>
  <c r="AP416" i="1" s="1"/>
  <c r="AS607" i="1"/>
  <c r="AS611" i="1"/>
  <c r="AS624" i="1"/>
  <c r="CE624" i="1"/>
  <c r="AR726" i="1"/>
  <c r="AS726" i="1" s="1"/>
  <c r="AU726" i="1"/>
  <c r="AZ61" i="1"/>
  <c r="AR794" i="1"/>
  <c r="AY794" i="1"/>
  <c r="CE35" i="1"/>
  <c r="CE60" i="1"/>
  <c r="AZ115" i="1"/>
  <c r="AZ205" i="1"/>
  <c r="BB225" i="1"/>
  <c r="BB171" i="1" s="1"/>
  <c r="AR369" i="1"/>
  <c r="AR395" i="1"/>
  <c r="AR434" i="1"/>
  <c r="AR642" i="1"/>
  <c r="AU642" i="1"/>
  <c r="AR728" i="1"/>
  <c r="AS728" i="1" s="1"/>
  <c r="AU728" i="1"/>
  <c r="BB115" i="1"/>
  <c r="BB114" i="1" s="1"/>
  <c r="CE124" i="1"/>
  <c r="AY198" i="1"/>
  <c r="AY199" i="1"/>
  <c r="AZ227" i="1"/>
  <c r="AR327" i="1"/>
  <c r="AR344" i="1"/>
  <c r="AR370" i="1"/>
  <c r="AR422" i="1"/>
  <c r="AS613" i="1"/>
  <c r="CE613" i="1"/>
  <c r="AR635" i="1"/>
  <c r="AU635" i="1"/>
  <c r="AR891" i="1"/>
  <c r="CE891" i="1"/>
  <c r="AT964" i="1"/>
  <c r="J825" i="1"/>
  <c r="AR788" i="1"/>
  <c r="AY788" i="1"/>
  <c r="AP825" i="1"/>
  <c r="S39" i="1"/>
  <c r="BX220" i="1"/>
  <c r="BT220" i="1" s="1"/>
  <c r="BT223" i="1"/>
  <c r="BX221" i="1"/>
  <c r="BT221" i="1" s="1"/>
  <c r="BT224" i="1"/>
  <c r="U1043" i="1"/>
  <c r="BU308" i="1"/>
  <c r="S122" i="1"/>
  <c r="S299" i="1" s="1"/>
  <c r="M39" i="1"/>
  <c r="N39" i="1" s="1"/>
  <c r="M52" i="1"/>
  <c r="N52" i="1" s="1"/>
  <c r="BU37" i="1"/>
  <c r="BB866" i="1"/>
  <c r="AZ316" i="1"/>
  <c r="BY309" i="1"/>
  <c r="AR37" i="1"/>
  <c r="AS37" i="1" s="1"/>
  <c r="BU732" i="1"/>
  <c r="K37" i="1"/>
  <c r="L37" i="1" s="1"/>
  <c r="AR872" i="1"/>
  <c r="BX1043" i="1"/>
  <c r="BZ35" i="1"/>
  <c r="AT61" i="1"/>
  <c r="BY843" i="1"/>
  <c r="BY871" i="1"/>
  <c r="BY60" i="1" s="1"/>
  <c r="BY35" i="1" s="1"/>
  <c r="AT60" i="1"/>
  <c r="BX873" i="1"/>
  <c r="BX61" i="1" s="1"/>
  <c r="AT59" i="1"/>
  <c r="S60" i="1"/>
  <c r="S35" i="1" s="1"/>
  <c r="AG967" i="1"/>
  <c r="AG964" i="1" s="1"/>
  <c r="AE964" i="1" s="1"/>
  <c r="AG968" i="1"/>
  <c r="AE968" i="1" s="1"/>
  <c r="AG969" i="1"/>
  <c r="AE969" i="1" s="1"/>
  <c r="AG970" i="1"/>
  <c r="AE970" i="1" s="1"/>
  <c r="BZ731" i="1"/>
  <c r="BU731" i="1" s="1"/>
  <c r="AG1119" i="1"/>
  <c r="AE1119" i="1" s="1"/>
  <c r="J340" i="1"/>
  <c r="AG728" i="1"/>
  <c r="AT679" i="1"/>
  <c r="AT678" i="1" s="1"/>
  <c r="AZ39" i="1"/>
  <c r="K776" i="1"/>
  <c r="M169" i="1"/>
  <c r="N169" i="1" s="1"/>
  <c r="S775" i="1"/>
  <c r="S842" i="1"/>
  <c r="S870" i="1" s="1"/>
  <c r="K1037" i="1"/>
  <c r="AZ775" i="1"/>
  <c r="AZ310" i="1"/>
  <c r="BB310" i="1"/>
  <c r="M563" i="1"/>
  <c r="Q39" i="1"/>
  <c r="Q380" i="1"/>
  <c r="K380" i="1" s="1"/>
  <c r="Q424" i="1"/>
  <c r="BV52" i="1"/>
  <c r="K474" i="1"/>
  <c r="K429" i="1"/>
  <c r="Q394" i="1"/>
  <c r="Q679" i="1"/>
  <c r="Q678" i="1" s="1"/>
  <c r="K714" i="1"/>
  <c r="Q338" i="1"/>
  <c r="K340" i="1"/>
  <c r="AT313" i="1"/>
  <c r="AU313" i="1" s="1"/>
  <c r="AZ169" i="1"/>
  <c r="AT39" i="1"/>
  <c r="AU39" i="1" s="1"/>
  <c r="AX39" i="1"/>
  <c r="BB223" i="1"/>
  <c r="AR785" i="1"/>
  <c r="M541" i="1"/>
  <c r="BV39" i="1"/>
  <c r="Q169" i="1"/>
  <c r="AX1043" i="1"/>
  <c r="BU1116" i="1"/>
  <c r="BV27" i="1"/>
  <c r="BU27" i="1" s="1"/>
  <c r="K313" i="1"/>
  <c r="S115" i="1"/>
  <c r="K430" i="1"/>
  <c r="Q1043" i="1"/>
  <c r="M634" i="1"/>
  <c r="M667" i="1" s="1"/>
  <c r="U782" i="1"/>
  <c r="U781" i="1" s="1"/>
  <c r="U780" i="1" s="1"/>
  <c r="U779" i="1" s="1"/>
  <c r="K311" i="1"/>
  <c r="K321" i="1"/>
  <c r="U885" i="1"/>
  <c r="K885" i="1" s="1"/>
  <c r="AR414" i="1"/>
  <c r="K344" i="1"/>
  <c r="K425" i="1"/>
  <c r="S782" i="1"/>
  <c r="S781" i="1" s="1"/>
  <c r="S780" i="1" s="1"/>
  <c r="S779" i="1" s="1"/>
  <c r="K779" i="1" s="1"/>
  <c r="K882" i="1"/>
  <c r="BZ310" i="1"/>
  <c r="BZ842" i="1" s="1"/>
  <c r="BZ870" i="1" s="1"/>
  <c r="BV224" i="1"/>
  <c r="BV221" i="1" s="1"/>
  <c r="M469" i="1"/>
  <c r="K469" i="1" s="1"/>
  <c r="K438" i="1"/>
  <c r="AR471" i="1"/>
  <c r="AR429" i="1"/>
  <c r="K226" i="1"/>
  <c r="AZ223" i="1"/>
  <c r="K877" i="1"/>
  <c r="BV838" i="1"/>
  <c r="AT539" i="1"/>
  <c r="S169" i="1"/>
  <c r="M553" i="1"/>
  <c r="Q563" i="1"/>
  <c r="R563" i="1" s="1"/>
  <c r="AR408" i="1"/>
  <c r="AR1009" i="1"/>
  <c r="BU894" i="1"/>
  <c r="BY66" i="1"/>
  <c r="BY287" i="1" s="1"/>
  <c r="BZ780" i="1"/>
  <c r="K417" i="1"/>
  <c r="K567" i="1"/>
  <c r="K910" i="1"/>
  <c r="BB880" i="1"/>
  <c r="AR916" i="1"/>
  <c r="BU802" i="1"/>
  <c r="BU852" i="1"/>
  <c r="BV964" i="1"/>
  <c r="BU964" i="1" s="1"/>
  <c r="BZ45" i="1"/>
  <c r="BZ171" i="1"/>
  <c r="BZ169" i="1" s="1"/>
  <c r="K381" i="1"/>
  <c r="AX782" i="1"/>
  <c r="AZ123" i="1"/>
  <c r="BX871" i="1"/>
  <c r="BX60" i="1" s="1"/>
  <c r="BX35" i="1" s="1"/>
  <c r="K393" i="1"/>
  <c r="K858" i="1"/>
  <c r="AR403" i="1"/>
  <c r="AR430" i="1"/>
  <c r="AT553" i="1"/>
  <c r="BX169" i="1"/>
  <c r="BU912" i="1"/>
  <c r="K140" i="1"/>
  <c r="K76" i="1"/>
  <c r="AU116" i="1"/>
  <c r="BY114" i="1"/>
  <c r="BY65" i="1"/>
  <c r="K81" i="1"/>
  <c r="S116" i="1"/>
  <c r="S66" i="1"/>
  <c r="AR877" i="1"/>
  <c r="BZ114" i="1"/>
  <c r="BZ65" i="1"/>
  <c r="BU669" i="1"/>
  <c r="K82" i="1"/>
  <c r="U116" i="1"/>
  <c r="U66" i="1"/>
  <c r="U287" i="1" s="1"/>
  <c r="S227" i="1"/>
  <c r="S225" i="1" s="1"/>
  <c r="S45" i="1" s="1"/>
  <c r="K228" i="1"/>
  <c r="BV66" i="1"/>
  <c r="BV116" i="1"/>
  <c r="K119" i="1"/>
  <c r="AR474" i="1"/>
  <c r="BX116" i="1"/>
  <c r="BX66" i="1"/>
  <c r="K198" i="1"/>
  <c r="K395" i="1"/>
  <c r="AU115" i="1"/>
  <c r="K68" i="1"/>
  <c r="K69" i="1"/>
  <c r="BV122" i="1"/>
  <c r="BV299" i="1" s="1"/>
  <c r="BV115" i="1"/>
  <c r="U115" i="1"/>
  <c r="U122" i="1"/>
  <c r="U299" i="1" s="1"/>
  <c r="U223" i="1"/>
  <c r="U220" i="1" s="1"/>
  <c r="K220" i="1" s="1"/>
  <c r="U288" i="1"/>
  <c r="BX115" i="1"/>
  <c r="BX122" i="1"/>
  <c r="BZ880" i="1"/>
  <c r="BU880" i="1" s="1"/>
  <c r="M201" i="1"/>
  <c r="N201" i="1" s="1"/>
  <c r="K202" i="1"/>
  <c r="BZ223" i="1"/>
  <c r="BZ202" i="1" s="1"/>
  <c r="BZ199" i="1" s="1"/>
  <c r="M200" i="1"/>
  <c r="N200" i="1" s="1"/>
  <c r="K204" i="1"/>
  <c r="U225" i="1"/>
  <c r="AR783" i="1"/>
  <c r="AX1006" i="1"/>
  <c r="AR407" i="1"/>
  <c r="AT169" i="1"/>
  <c r="AU169" i="1" s="1"/>
  <c r="AR913" i="1"/>
  <c r="BU226" i="1"/>
  <c r="AT326" i="1"/>
  <c r="AR431" i="1"/>
  <c r="BY169" i="1"/>
  <c r="K472" i="1"/>
  <c r="AT190" i="1"/>
  <c r="AR417" i="1"/>
  <c r="BV747" i="1"/>
  <c r="AZ116" i="1"/>
  <c r="AR469" i="1"/>
  <c r="AR98" i="1"/>
  <c r="AR475" i="1"/>
  <c r="BV906" i="1"/>
  <c r="BU906" i="1" s="1"/>
  <c r="BV903" i="1"/>
  <c r="BV1007" i="1"/>
  <c r="BU905" i="1"/>
  <c r="K308" i="1"/>
  <c r="K475" i="1"/>
  <c r="AR404" i="1"/>
  <c r="AR910" i="1"/>
  <c r="BY1007" i="1"/>
  <c r="BY1020" i="1" s="1"/>
  <c r="BY903" i="1"/>
  <c r="BU919" i="1"/>
  <c r="BV1009" i="1"/>
  <c r="BU1009" i="1" s="1"/>
  <c r="AR472" i="1"/>
  <c r="BY223" i="1"/>
  <c r="BY220" i="1" s="1"/>
  <c r="AR784" i="1"/>
  <c r="BU160" i="1"/>
  <c r="K848" i="1"/>
  <c r="BY123" i="1"/>
  <c r="BZ123" i="1"/>
  <c r="AR912" i="1"/>
  <c r="AR852" i="1"/>
  <c r="BB858" i="1"/>
  <c r="AR860" i="1"/>
  <c r="AR714" i="1"/>
  <c r="AG714" i="1"/>
  <c r="AT672" i="1"/>
  <c r="AR672" i="1" s="1"/>
  <c r="K431" i="1"/>
  <c r="K439" i="1"/>
  <c r="AR438" i="1"/>
  <c r="AR439" i="1"/>
  <c r="K936" i="1"/>
  <c r="U905" i="1"/>
  <c r="U1007" i="1" s="1"/>
  <c r="K921" i="1"/>
  <c r="K564" i="1"/>
  <c r="AT224" i="1"/>
  <c r="BY310" i="1"/>
  <c r="BY842" i="1" s="1"/>
  <c r="BY870" i="1" s="1"/>
  <c r="K428" i="1"/>
  <c r="BZ881" i="1"/>
  <c r="BU881" i="1" s="1"/>
  <c r="AR428" i="1"/>
  <c r="BU882" i="1"/>
  <c r="BU916" i="1"/>
  <c r="BU157" i="1"/>
  <c r="K171" i="1"/>
  <c r="M1016" i="1"/>
  <c r="M1015" i="1" s="1"/>
  <c r="M53" i="1" s="1"/>
  <c r="N53" i="1" s="1"/>
  <c r="AT541" i="1"/>
  <c r="BV634" i="1"/>
  <c r="BV667" i="1" s="1"/>
  <c r="BU776" i="1"/>
  <c r="BZ885" i="1"/>
  <c r="BU885" i="1" s="1"/>
  <c r="M416" i="1"/>
  <c r="K416" i="1" s="1"/>
  <c r="M856" i="1"/>
  <c r="M864" i="1" s="1"/>
  <c r="BU225" i="1"/>
  <c r="BU45" i="1" s="1"/>
  <c r="M123" i="1"/>
  <c r="N123" i="1" s="1"/>
  <c r="K318" i="1"/>
  <c r="K886" i="1"/>
  <c r="K916" i="1"/>
  <c r="K1116" i="1"/>
  <c r="AD1116" i="1" s="1"/>
  <c r="AR894" i="1"/>
  <c r="K172" i="1"/>
  <c r="K187" i="1"/>
  <c r="AR425" i="1"/>
  <c r="BV169" i="1"/>
  <c r="BV220" i="1"/>
  <c r="BV219" i="1" s="1"/>
  <c r="BU843" i="1"/>
  <c r="AR634" i="1"/>
  <c r="AR97" i="1"/>
  <c r="AZ903" i="1"/>
  <c r="BU634" i="1"/>
  <c r="AR46" i="1"/>
  <c r="AT46" i="1"/>
  <c r="AU46" i="1" s="1"/>
  <c r="M538" i="1"/>
  <c r="M663" i="1"/>
  <c r="K663" i="1" s="1"/>
  <c r="AT747" i="1"/>
  <c r="AU747" i="1" s="1"/>
  <c r="BU590" i="1"/>
  <c r="BU658" i="1"/>
  <c r="BU910" i="1"/>
  <c r="K445" i="1"/>
  <c r="K542" i="1"/>
  <c r="BU741" i="1"/>
  <c r="S203" i="1"/>
  <c r="K444" i="1"/>
  <c r="Q911" i="1"/>
  <c r="K911" i="1" s="1"/>
  <c r="AY169" i="1"/>
  <c r="AR178" i="1"/>
  <c r="AT186" i="1"/>
  <c r="AR227" i="1"/>
  <c r="AR224" i="1" s="1"/>
  <c r="AR308" i="1"/>
  <c r="AR413" i="1"/>
  <c r="BB885" i="1"/>
  <c r="BV207" i="1"/>
  <c r="BU207" i="1" s="1"/>
  <c r="BZ1020" i="1"/>
  <c r="K170" i="1"/>
  <c r="K175" i="1"/>
  <c r="K320" i="1"/>
  <c r="AE327" i="1"/>
  <c r="K852" i="1"/>
  <c r="K1038" i="1"/>
  <c r="AR163" i="1"/>
  <c r="AS163" i="1" s="1"/>
  <c r="AR669" i="1"/>
  <c r="AZ847" i="1"/>
  <c r="BA25" i="1"/>
  <c r="BU204" i="1"/>
  <c r="BY224" i="1"/>
  <c r="BY221" i="1" s="1"/>
  <c r="BU877" i="1"/>
  <c r="BU1039" i="1"/>
  <c r="S123" i="1"/>
  <c r="S903" i="1"/>
  <c r="AZ314" i="1"/>
  <c r="BA314" i="1" s="1"/>
  <c r="AR318" i="1"/>
  <c r="AT634" i="1"/>
  <c r="AX679" i="1"/>
  <c r="AX678" i="1" s="1"/>
  <c r="AT1016" i="1"/>
  <c r="AT1045" i="1"/>
  <c r="AT1043" i="1" s="1"/>
  <c r="AR1116" i="1"/>
  <c r="BV663" i="1"/>
  <c r="BU663" i="1" s="1"/>
  <c r="BZ1023" i="1"/>
  <c r="BZ1022" i="1" s="1"/>
  <c r="BU774" i="1"/>
  <c r="K73" i="1"/>
  <c r="K457" i="1"/>
  <c r="BC1006" i="1"/>
  <c r="AR170" i="1"/>
  <c r="AT456" i="1"/>
  <c r="AT663" i="1"/>
  <c r="AR663" i="1" s="1"/>
  <c r="BV757" i="1"/>
  <c r="BU187" i="1"/>
  <c r="BU227" i="1"/>
  <c r="BU224" i="1" s="1"/>
  <c r="BU664" i="1"/>
  <c r="BU967" i="1"/>
  <c r="K635" i="1"/>
  <c r="K634" i="1" s="1"/>
  <c r="K669" i="1"/>
  <c r="K912" i="1"/>
  <c r="AR226" i="1"/>
  <c r="AT856" i="1"/>
  <c r="AR861" i="1"/>
  <c r="AS861" i="1" s="1"/>
  <c r="AR882" i="1"/>
  <c r="BU205" i="1"/>
  <c r="BZ877" i="1"/>
  <c r="U58" i="1"/>
  <c r="U34" i="1" s="1"/>
  <c r="K894" i="1"/>
  <c r="AR191" i="1"/>
  <c r="AR410" i="1"/>
  <c r="BV1043" i="1"/>
  <c r="BU170" i="1"/>
  <c r="BU209" i="1"/>
  <c r="U203" i="1"/>
  <c r="AZ200" i="1"/>
  <c r="AZ203" i="1"/>
  <c r="U123" i="1"/>
  <c r="BU208" i="1"/>
  <c r="AR166" i="1"/>
  <c r="AS166" i="1" s="1"/>
  <c r="AR160" i="1"/>
  <c r="AS160" i="1" s="1"/>
  <c r="Q203" i="1"/>
  <c r="AR171" i="1"/>
  <c r="K155" i="1"/>
  <c r="Q126" i="1"/>
  <c r="K156" i="1"/>
  <c r="BU171" i="1"/>
  <c r="BX123" i="1"/>
  <c r="BU124" i="1"/>
  <c r="BV123" i="1"/>
  <c r="BU125" i="1"/>
  <c r="BU803" i="1"/>
  <c r="AR543" i="1"/>
  <c r="BU808" i="1"/>
  <c r="M847" i="1"/>
  <c r="BV45" i="1"/>
  <c r="BV61" i="1"/>
  <c r="BV1104" i="1"/>
  <c r="BV200" i="1"/>
  <c r="BV203" i="1"/>
  <c r="BY61" i="1"/>
  <c r="BY1104" i="1"/>
  <c r="BX203" i="1"/>
  <c r="BX200" i="1"/>
  <c r="BZ841" i="1"/>
  <c r="BY203" i="1"/>
  <c r="BY200" i="1"/>
  <c r="BX679" i="1"/>
  <c r="BX678" i="1" s="1"/>
  <c r="BZ1031" i="1"/>
  <c r="BZ314" i="1"/>
  <c r="BX310" i="1"/>
  <c r="BX842" i="1" s="1"/>
  <c r="BX870" i="1" s="1"/>
  <c r="BV313" i="1"/>
  <c r="BU313" i="1" s="1"/>
  <c r="BZ1021" i="1"/>
  <c r="BV1016" i="1"/>
  <c r="BY314" i="1"/>
  <c r="BB65" i="1"/>
  <c r="AR157" i="1"/>
  <c r="AS157" i="1" s="1"/>
  <c r="AR69" i="1"/>
  <c r="AR94" i="1"/>
  <c r="AR93" i="1"/>
  <c r="AR78" i="1"/>
  <c r="AR80" i="1"/>
  <c r="AR154" i="1"/>
  <c r="AZ1023" i="1"/>
  <c r="AZ1020" i="1"/>
  <c r="AR124" i="1"/>
  <c r="AS124" i="1" s="1"/>
  <c r="AT123" i="1"/>
  <c r="AU123" i="1" s="1"/>
  <c r="AT1015" i="1"/>
  <c r="AT53" i="1" s="1"/>
  <c r="AU53" i="1" s="1"/>
  <c r="AR74" i="1"/>
  <c r="BB123" i="1"/>
  <c r="CE123" i="1" s="1"/>
  <c r="AR155" i="1"/>
  <c r="AT394" i="1"/>
  <c r="AT444" i="1"/>
  <c r="AT450" i="1"/>
  <c r="AT657" i="1"/>
  <c r="AR657" i="1" s="1"/>
  <c r="AZ774" i="1"/>
  <c r="AR919" i="1"/>
  <c r="BB1023" i="1"/>
  <c r="CE1023" i="1" s="1"/>
  <c r="AY204" i="1"/>
  <c r="AZ842" i="1"/>
  <c r="AZ870" i="1" s="1"/>
  <c r="AT905" i="1"/>
  <c r="AR967" i="1"/>
  <c r="AZ224" i="1"/>
  <c r="AT1104" i="1"/>
  <c r="AU1104" i="1" s="1"/>
  <c r="BB314" i="1"/>
  <c r="CE314" i="1" s="1"/>
  <c r="AT424" i="1"/>
  <c r="AT538" i="1"/>
  <c r="BB881" i="1"/>
  <c r="AT392" i="1"/>
  <c r="AT563" i="1"/>
  <c r="AT740" i="1"/>
  <c r="BB1006" i="1"/>
  <c r="CE1006" i="1" s="1"/>
  <c r="AR776" i="1"/>
  <c r="M61" i="1"/>
  <c r="K934" i="1"/>
  <c r="U933" i="1"/>
  <c r="K933" i="1" s="1"/>
  <c r="U904" i="1"/>
  <c r="K904" i="1" s="1"/>
  <c r="S1104" i="1"/>
  <c r="S61" i="1"/>
  <c r="M35" i="1"/>
  <c r="N35" i="1" s="1"/>
  <c r="S1020" i="1"/>
  <c r="S1023" i="1"/>
  <c r="S1006" i="1"/>
  <c r="M1043" i="1"/>
  <c r="M338" i="1"/>
  <c r="K142" i="1"/>
  <c r="M326" i="1"/>
  <c r="M657" i="1"/>
  <c r="K657" i="1" s="1"/>
  <c r="U880" i="1"/>
  <c r="K880" i="1" s="1"/>
  <c r="M906" i="1"/>
  <c r="K906" i="1" s="1"/>
  <c r="K935" i="1"/>
  <c r="M964" i="1"/>
  <c r="K964" i="1" s="1"/>
  <c r="M539" i="1"/>
  <c r="M315" i="1" s="1"/>
  <c r="M741" i="1"/>
  <c r="K843" i="1"/>
  <c r="Q1007" i="1"/>
  <c r="Q1006" i="1" s="1"/>
  <c r="K118" i="1"/>
  <c r="K195" i="1"/>
  <c r="K559" i="1"/>
  <c r="K124" i="1"/>
  <c r="L124" i="1" s="1"/>
  <c r="K222" i="1"/>
  <c r="M394" i="1"/>
  <c r="U881" i="1"/>
  <c r="K881" i="1" s="1"/>
  <c r="U919" i="1"/>
  <c r="Q847" i="1"/>
  <c r="K847" i="1" s="1"/>
  <c r="K920" i="1"/>
  <c r="U1016" i="1"/>
  <c r="U1015" i="1" s="1"/>
  <c r="U53" i="1" s="1"/>
  <c r="Q154" i="1"/>
  <c r="K154" i="1" s="1"/>
  <c r="S838" i="1" l="1"/>
  <c r="T838" i="1" s="1"/>
  <c r="T779" i="1"/>
  <c r="Q317" i="1"/>
  <c r="Q309" i="1" s="1"/>
  <c r="R424" i="1"/>
  <c r="AZ65" i="1"/>
  <c r="M310" i="1"/>
  <c r="M307" i="1" s="1"/>
  <c r="M775" i="1"/>
  <c r="M772" i="1" s="1"/>
  <c r="N772" i="1" s="1"/>
  <c r="N309" i="1"/>
  <c r="M314" i="1"/>
  <c r="M312" i="1" s="1"/>
  <c r="AD309" i="1"/>
  <c r="U307" i="1"/>
  <c r="AD307" i="1" s="1"/>
  <c r="BU39" i="1"/>
  <c r="AT114" i="1"/>
  <c r="AR313" i="1"/>
  <c r="K39" i="1"/>
  <c r="N115" i="1"/>
  <c r="M114" i="1"/>
  <c r="N114" i="1" s="1"/>
  <c r="K186" i="1"/>
  <c r="N186" i="1"/>
  <c r="N122" i="1"/>
  <c r="M299" i="1"/>
  <c r="M36" i="1"/>
  <c r="N864" i="1"/>
  <c r="M25" i="1"/>
  <c r="N25" i="1" s="1"/>
  <c r="N66" i="1"/>
  <c r="M287" i="1"/>
  <c r="N287" i="1" s="1"/>
  <c r="M64" i="1"/>
  <c r="N64" i="1" s="1"/>
  <c r="R60" i="1"/>
  <c r="Q35" i="1"/>
  <c r="AY125" i="1"/>
  <c r="BX219" i="1"/>
  <c r="BT219" i="1" s="1"/>
  <c r="AT36" i="1"/>
  <c r="Q61" i="1"/>
  <c r="R873" i="1"/>
  <c r="AU60" i="1"/>
  <c r="AT35" i="1"/>
  <c r="AT309" i="1"/>
  <c r="AT773" i="1" s="1"/>
  <c r="AU740" i="1"/>
  <c r="AR444" i="1"/>
  <c r="AR456" i="1"/>
  <c r="AS622" i="1"/>
  <c r="CE622" i="1"/>
  <c r="AP403" i="1"/>
  <c r="BB220" i="1"/>
  <c r="AR27" i="1"/>
  <c r="AS27" i="1" s="1"/>
  <c r="AU27" i="1"/>
  <c r="AX60" i="1"/>
  <c r="AX35" i="1" s="1"/>
  <c r="AZ221" i="1"/>
  <c r="AR394" i="1"/>
  <c r="AR774" i="1"/>
  <c r="AT325" i="1"/>
  <c r="AR880" i="1"/>
  <c r="CE880" i="1"/>
  <c r="AT315" i="1"/>
  <c r="AT775" i="1" s="1"/>
  <c r="BB66" i="1"/>
  <c r="AR392" i="1"/>
  <c r="BB169" i="1"/>
  <c r="CE169" i="1" s="1"/>
  <c r="CE171" i="1"/>
  <c r="AR186" i="1"/>
  <c r="AU186" i="1"/>
  <c r="AZ114" i="1"/>
  <c r="AX299" i="1"/>
  <c r="AX306" i="1" s="1"/>
  <c r="AY122" i="1"/>
  <c r="CE866" i="1"/>
  <c r="AR964" i="1"/>
  <c r="AZ225" i="1"/>
  <c r="AX61" i="1"/>
  <c r="AR881" i="1"/>
  <c r="CE881" i="1"/>
  <c r="AT221" i="1"/>
  <c r="AR858" i="1"/>
  <c r="CE858" i="1"/>
  <c r="BB59" i="1"/>
  <c r="CE59" i="1" s="1"/>
  <c r="CE872" i="1"/>
  <c r="AZ781" i="1"/>
  <c r="AZ1104" i="1"/>
  <c r="AR345" i="1"/>
  <c r="AS345" i="1" s="1"/>
  <c r="AR885" i="1"/>
  <c r="CE885" i="1"/>
  <c r="AT185" i="1"/>
  <c r="AU190" i="1"/>
  <c r="AZ220" i="1"/>
  <c r="BB842" i="1"/>
  <c r="BB45" i="1"/>
  <c r="AP776" i="1"/>
  <c r="AP843" i="1" s="1"/>
  <c r="AR424" i="1"/>
  <c r="AS618" i="1"/>
  <c r="CE618" i="1"/>
  <c r="K774" i="1"/>
  <c r="AE329" i="1"/>
  <c r="AT45" i="1"/>
  <c r="AU45" i="1" s="1"/>
  <c r="K60" i="1"/>
  <c r="K35" i="1" s="1"/>
  <c r="N60" i="1"/>
  <c r="AR450" i="1"/>
  <c r="AT667" i="1"/>
  <c r="AU634" i="1"/>
  <c r="AX781" i="1"/>
  <c r="AY782" i="1"/>
  <c r="AE728" i="1"/>
  <c r="AF728" i="1" s="1"/>
  <c r="AH728" i="1"/>
  <c r="AR825" i="1"/>
  <c r="BA825" i="1"/>
  <c r="AP871" i="1"/>
  <c r="AP60" i="1" s="1"/>
  <c r="AP35" i="1" s="1"/>
  <c r="S64" i="1"/>
  <c r="S40" i="1" s="1"/>
  <c r="M668" i="1"/>
  <c r="U286" i="1"/>
  <c r="BY58" i="1"/>
  <c r="BY34" i="1" s="1"/>
  <c r="AZ66" i="1"/>
  <c r="AZ64" i="1" s="1"/>
  <c r="U841" i="1"/>
  <c r="U869" i="1" s="1"/>
  <c r="U202" i="1"/>
  <c r="U199" i="1" s="1"/>
  <c r="U219" i="1"/>
  <c r="BZ869" i="1"/>
  <c r="BZ57" i="1" s="1"/>
  <c r="BZ32" i="1" s="1"/>
  <c r="AZ773" i="1"/>
  <c r="K97" i="1"/>
  <c r="K94" i="1"/>
  <c r="K93" i="1"/>
  <c r="K424" i="1"/>
  <c r="AR866" i="1"/>
  <c r="AS866" i="1" s="1"/>
  <c r="U838" i="1"/>
  <c r="U48" i="1" s="1"/>
  <c r="BY773" i="1"/>
  <c r="BY772" i="1" s="1"/>
  <c r="BY47" i="1" s="1"/>
  <c r="BX36" i="1"/>
  <c r="BX838" i="1"/>
  <c r="BX780" i="1"/>
  <c r="BX779" i="1" s="1"/>
  <c r="K338" i="1"/>
  <c r="BZ220" i="1"/>
  <c r="BU220" i="1" s="1"/>
  <c r="AR39" i="1"/>
  <c r="K871" i="1"/>
  <c r="K394" i="1"/>
  <c r="K72" i="1"/>
  <c r="BU223" i="1"/>
  <c r="AU35" i="1"/>
  <c r="M468" i="1"/>
  <c r="K468" i="1" s="1"/>
  <c r="S58" i="1"/>
  <c r="S34" i="1" s="1"/>
  <c r="S114" i="1"/>
  <c r="AE967" i="1"/>
  <c r="K563" i="1"/>
  <c r="AZ312" i="1"/>
  <c r="BA312" i="1" s="1"/>
  <c r="AE392" i="1"/>
  <c r="AG679" i="1"/>
  <c r="AG672" i="1"/>
  <c r="AE672" i="1" s="1"/>
  <c r="AE714" i="1"/>
  <c r="S48" i="1"/>
  <c r="BB48" i="1"/>
  <c r="BB202" i="1"/>
  <c r="AR190" i="1"/>
  <c r="AZ219" i="1"/>
  <c r="Q780" i="1"/>
  <c r="Q838" i="1" s="1"/>
  <c r="AR223" i="1"/>
  <c r="K299" i="1"/>
  <c r="M537" i="1"/>
  <c r="K541" i="1"/>
  <c r="AR542" i="1"/>
  <c r="AP717" i="1"/>
  <c r="BY219" i="1"/>
  <c r="AR326" i="1"/>
  <c r="BV48" i="1"/>
  <c r="BZ58" i="1"/>
  <c r="BZ34" i="1" s="1"/>
  <c r="BV780" i="1"/>
  <c r="BV779" i="1" s="1"/>
  <c r="AT668" i="1"/>
  <c r="AR782" i="1"/>
  <c r="BV668" i="1"/>
  <c r="AT314" i="1"/>
  <c r="AU314" i="1" s="1"/>
  <c r="U114" i="1"/>
  <c r="BU202" i="1"/>
  <c r="BU169" i="1"/>
  <c r="K227" i="1"/>
  <c r="BY1023" i="1"/>
  <c r="BY1017" i="1" s="1"/>
  <c r="BU123" i="1"/>
  <c r="K122" i="1"/>
  <c r="BU116" i="1"/>
  <c r="BU122" i="1"/>
  <c r="BX299" i="1"/>
  <c r="BU299" i="1" s="1"/>
  <c r="BX64" i="1"/>
  <c r="BZ198" i="1"/>
  <c r="BU198" i="1" s="1"/>
  <c r="BU199" i="1"/>
  <c r="K116" i="1"/>
  <c r="K115" i="1"/>
  <c r="S287" i="1"/>
  <c r="S841" i="1" s="1"/>
  <c r="S869" i="1" s="1"/>
  <c r="K78" i="1"/>
  <c r="K80" i="1"/>
  <c r="BV64" i="1"/>
  <c r="BV40" i="1" s="1"/>
  <c r="BU66" i="1"/>
  <c r="BZ64" i="1"/>
  <c r="BZ40" i="1" s="1"/>
  <c r="BZ288" i="1"/>
  <c r="BZ286" i="1" s="1"/>
  <c r="BX287" i="1"/>
  <c r="AY66" i="1"/>
  <c r="BV114" i="1"/>
  <c r="BU115" i="1"/>
  <c r="K223" i="1"/>
  <c r="BY64" i="1"/>
  <c r="BY40" i="1" s="1"/>
  <c r="BU65" i="1"/>
  <c r="K221" i="1"/>
  <c r="K224" i="1"/>
  <c r="BU903" i="1"/>
  <c r="BX114" i="1"/>
  <c r="U64" i="1"/>
  <c r="U40" i="1" s="1"/>
  <c r="K201" i="1"/>
  <c r="K200" i="1"/>
  <c r="U45" i="1"/>
  <c r="U171" i="1"/>
  <c r="U169" i="1" s="1"/>
  <c r="K169" i="1" s="1"/>
  <c r="K46" i="1"/>
  <c r="M46" i="1"/>
  <c r="N46" i="1" s="1"/>
  <c r="K913" i="1"/>
  <c r="BV1006" i="1"/>
  <c r="BU1007" i="1"/>
  <c r="BX288" i="1"/>
  <c r="BZ312" i="1"/>
  <c r="S773" i="1"/>
  <c r="S840" i="1" s="1"/>
  <c r="S868" i="1" s="1"/>
  <c r="S867" i="1" s="1"/>
  <c r="BV36" i="1"/>
  <c r="AR541" i="1"/>
  <c r="BX314" i="1"/>
  <c r="AE341" i="1"/>
  <c r="AZ1017" i="1"/>
  <c r="AZ1044" i="1" s="1"/>
  <c r="AZ307" i="1"/>
  <c r="M679" i="1"/>
  <c r="M672" i="1"/>
  <c r="K672" i="1" s="1"/>
  <c r="BU871" i="1"/>
  <c r="BV60" i="1"/>
  <c r="BU60" i="1" s="1"/>
  <c r="AR679" i="1"/>
  <c r="S1017" i="1"/>
  <c r="S1026" i="1" s="1"/>
  <c r="BC1021" i="1"/>
  <c r="BV679" i="1"/>
  <c r="BV672" i="1"/>
  <c r="BU672" i="1" s="1"/>
  <c r="AR678" i="1"/>
  <c r="K225" i="1"/>
  <c r="BZ1017" i="1"/>
  <c r="BZ1030" i="1"/>
  <c r="BU1030" i="1" s="1"/>
  <c r="BU1031" i="1"/>
  <c r="AE326" i="1"/>
  <c r="BV315" i="1"/>
  <c r="BY312" i="1"/>
  <c r="BU200" i="1"/>
  <c r="U198" i="1"/>
  <c r="M905" i="1"/>
  <c r="M903" i="1" s="1"/>
  <c r="BV1015" i="1"/>
  <c r="BV53" i="1" s="1"/>
  <c r="BU46" i="1"/>
  <c r="BV46" i="1"/>
  <c r="K547" i="1"/>
  <c r="L547" i="1" s="1"/>
  <c r="AE340" i="1"/>
  <c r="AE338" i="1"/>
  <c r="BU203" i="1"/>
  <c r="BV288" i="1"/>
  <c r="BV287" i="1"/>
  <c r="K125" i="1"/>
  <c r="L125" i="1" s="1"/>
  <c r="Q842" i="1"/>
  <c r="Q870" i="1" s="1"/>
  <c r="M780" i="1"/>
  <c r="M838" i="1" s="1"/>
  <c r="N838" i="1" s="1"/>
  <c r="BZ48" i="1"/>
  <c r="BY841" i="1"/>
  <c r="BY869" i="1" s="1"/>
  <c r="BY57" i="1" s="1"/>
  <c r="BZ1019" i="1"/>
  <c r="BZ1018" i="1"/>
  <c r="BY307" i="1"/>
  <c r="BX58" i="1"/>
  <c r="BX34" i="1" s="1"/>
  <c r="AR125" i="1"/>
  <c r="AS125" i="1" s="1"/>
  <c r="AT537" i="1"/>
  <c r="AR803" i="1"/>
  <c r="BB64" i="1"/>
  <c r="AT1007" i="1"/>
  <c r="AU1007" i="1" s="1"/>
  <c r="AT903" i="1"/>
  <c r="AT183" i="1"/>
  <c r="AP65" i="1"/>
  <c r="AR115" i="1"/>
  <c r="BB312" i="1"/>
  <c r="CE312" i="1" s="1"/>
  <c r="AR68" i="1"/>
  <c r="BB1024" i="1"/>
  <c r="BB1021" i="1"/>
  <c r="CE1021" i="1" s="1"/>
  <c r="AZ58" i="1"/>
  <c r="AZ34" i="1" s="1"/>
  <c r="AR73" i="1"/>
  <c r="AR72" i="1"/>
  <c r="BB1017" i="1"/>
  <c r="AR317" i="1"/>
  <c r="AS317" i="1" s="1"/>
  <c r="K211" i="1"/>
  <c r="K326" i="1"/>
  <c r="M325" i="1"/>
  <c r="K325" i="1" s="1"/>
  <c r="K66" i="1"/>
  <c r="K123" i="1"/>
  <c r="L123" i="1" s="1"/>
  <c r="S1021" i="1"/>
  <c r="S1018" i="1" s="1"/>
  <c r="S1045" i="1" s="1"/>
  <c r="R869" i="1"/>
  <c r="K184" i="1"/>
  <c r="L184" i="1" s="1"/>
  <c r="U903" i="1"/>
  <c r="U877" i="1" s="1"/>
  <c r="U1008" i="1"/>
  <c r="K589" i="1"/>
  <c r="K919" i="1"/>
  <c r="M205" i="1"/>
  <c r="N205" i="1" s="1"/>
  <c r="K209" i="1"/>
  <c r="K117" i="1"/>
  <c r="M740" i="1"/>
  <c r="K1030" i="1"/>
  <c r="K1031" i="1"/>
  <c r="K554" i="1"/>
  <c r="BH1116" i="1"/>
  <c r="BF1116" i="1"/>
  <c r="Q314" i="1" l="1"/>
  <c r="Q312" i="1" s="1"/>
  <c r="Q316" i="1"/>
  <c r="AT772" i="1"/>
  <c r="BB58" i="1"/>
  <c r="BB34" i="1" s="1"/>
  <c r="BB870" i="1"/>
  <c r="M306" i="1"/>
  <c r="K306" i="1" s="1"/>
  <c r="L306" i="1" s="1"/>
  <c r="N299" i="1"/>
  <c r="Q307" i="1"/>
  <c r="R307" i="1" s="1"/>
  <c r="Q773" i="1"/>
  <c r="R309" i="1"/>
  <c r="AR60" i="1"/>
  <c r="AR35" i="1" s="1"/>
  <c r="N307" i="1"/>
  <c r="AR220" i="1"/>
  <c r="AR59" i="1"/>
  <c r="M304" i="1"/>
  <c r="N304" i="1" s="1"/>
  <c r="M286" i="1"/>
  <c r="K286" i="1" s="1"/>
  <c r="U57" i="1"/>
  <c r="U32" i="1" s="1"/>
  <c r="AX780" i="1"/>
  <c r="AY780" i="1" s="1"/>
  <c r="AX779" i="1"/>
  <c r="AX838" i="1" s="1"/>
  <c r="AY838" i="1" s="1"/>
  <c r="AY306" i="1"/>
  <c r="S839" i="1"/>
  <c r="T839" i="1" s="1"/>
  <c r="T840" i="1"/>
  <c r="AT312" i="1"/>
  <c r="AU312" i="1" s="1"/>
  <c r="R61" i="1"/>
  <c r="Q36" i="1"/>
  <c r="AU315" i="1"/>
  <c r="AT310" i="1"/>
  <c r="AT307" i="1" s="1"/>
  <c r="AX36" i="1"/>
  <c r="AZ780" i="1"/>
  <c r="AZ779" i="1" s="1"/>
  <c r="BA779" i="1" s="1"/>
  <c r="AZ772" i="1"/>
  <c r="BB780" i="1"/>
  <c r="CE780" i="1" s="1"/>
  <c r="CE25" i="1"/>
  <c r="CE864" i="1"/>
  <c r="AR325" i="1"/>
  <c r="AR903" i="1"/>
  <c r="AR202" i="1"/>
  <c r="CE202" i="1"/>
  <c r="AR185" i="1"/>
  <c r="AU185" i="1"/>
  <c r="AY299" i="1"/>
  <c r="BB1022" i="1"/>
  <c r="CE1022" i="1" s="1"/>
  <c r="CE1024" i="1"/>
  <c r="BB40" i="1"/>
  <c r="BX286" i="1"/>
  <c r="AU114" i="1"/>
  <c r="AZ45" i="1"/>
  <c r="AR225" i="1"/>
  <c r="AR45" i="1" s="1"/>
  <c r="AR169" i="1"/>
  <c r="AR123" i="1"/>
  <c r="AS123" i="1" s="1"/>
  <c r="AY123" i="1"/>
  <c r="AY114" i="1"/>
  <c r="AY116" i="1"/>
  <c r="AZ838" i="1"/>
  <c r="BA838" i="1" s="1"/>
  <c r="AZ40" i="1"/>
  <c r="BB1026" i="1"/>
  <c r="CE1017" i="1"/>
  <c r="AR802" i="1"/>
  <c r="AR183" i="1"/>
  <c r="AU183" i="1"/>
  <c r="AT219" i="1"/>
  <c r="AP714" i="1"/>
  <c r="AY781" i="1"/>
  <c r="AE393" i="1"/>
  <c r="V871" i="1"/>
  <c r="AY200" i="1"/>
  <c r="AY203" i="1"/>
  <c r="BV841" i="1"/>
  <c r="BV869" i="1" s="1"/>
  <c r="BV286" i="1"/>
  <c r="K1045" i="1"/>
  <c r="BU288" i="1"/>
  <c r="K67" i="1"/>
  <c r="BX309" i="1"/>
  <c r="BV314" i="1"/>
  <c r="BV312" i="1" s="1"/>
  <c r="K114" i="1"/>
  <c r="BB199" i="1"/>
  <c r="CE199" i="1" s="1"/>
  <c r="Q57" i="1"/>
  <c r="Q32" i="1" s="1"/>
  <c r="R32" i="1" s="1"/>
  <c r="AG678" i="1"/>
  <c r="AE678" i="1" s="1"/>
  <c r="AE679" i="1"/>
  <c r="T868" i="1"/>
  <c r="K782" i="1"/>
  <c r="AY316" i="1"/>
  <c r="K553" i="1"/>
  <c r="M841" i="1"/>
  <c r="M869" i="1" s="1"/>
  <c r="AT316" i="1"/>
  <c r="M1007" i="1"/>
  <c r="K1007" i="1" s="1"/>
  <c r="S1044" i="1"/>
  <c r="K1044" i="1" s="1"/>
  <c r="K905" i="1"/>
  <c r="BU114" i="1"/>
  <c r="Y736" i="1"/>
  <c r="BU287" i="1"/>
  <c r="S772" i="1"/>
  <c r="S47" i="1" s="1"/>
  <c r="BX841" i="1"/>
  <c r="AY64" i="1"/>
  <c r="K219" i="1"/>
  <c r="S57" i="1"/>
  <c r="S32" i="1" s="1"/>
  <c r="BU64" i="1"/>
  <c r="BU40" i="1" s="1"/>
  <c r="K205" i="1"/>
  <c r="K539" i="1"/>
  <c r="R842" i="1"/>
  <c r="BV35" i="1"/>
  <c r="BU35" i="1" s="1"/>
  <c r="AR67" i="1"/>
  <c r="K45" i="1"/>
  <c r="M45" i="1"/>
  <c r="N45" i="1" s="1"/>
  <c r="K679" i="1"/>
  <c r="M678" i="1"/>
  <c r="K678" i="1" s="1"/>
  <c r="BC1018" i="1"/>
  <c r="BU315" i="1"/>
  <c r="BV775" i="1"/>
  <c r="BU775" i="1" s="1"/>
  <c r="BV310" i="1"/>
  <c r="BV842" i="1" s="1"/>
  <c r="BZ1026" i="1"/>
  <c r="BZ1025" i="1" s="1"/>
  <c r="BU679" i="1"/>
  <c r="BV678" i="1"/>
  <c r="BU678" i="1" s="1"/>
  <c r="AE317" i="1"/>
  <c r="AF317" i="1" s="1"/>
  <c r="BZ1016" i="1"/>
  <c r="BZ1015" i="1" s="1"/>
  <c r="BZ53" i="1" s="1"/>
  <c r="BX312" i="1"/>
  <c r="BY1044" i="1"/>
  <c r="BB1018" i="1"/>
  <c r="CE1018" i="1" s="1"/>
  <c r="BB1019" i="1"/>
  <c r="CE1019" i="1" s="1"/>
  <c r="AR65" i="1"/>
  <c r="AR1007" i="1"/>
  <c r="AT1006" i="1"/>
  <c r="AR116" i="1"/>
  <c r="AR114" i="1"/>
  <c r="K781" i="1"/>
  <c r="M203" i="1"/>
  <c r="N203" i="1" s="1"/>
  <c r="K780" i="1"/>
  <c r="K903" i="1"/>
  <c r="S1016" i="1"/>
  <c r="K1008" i="1"/>
  <c r="U1006" i="1"/>
  <c r="U1009" i="1" s="1"/>
  <c r="K537" i="1"/>
  <c r="K538" i="1"/>
  <c r="K287" i="1"/>
  <c r="M842" i="1"/>
  <c r="M870" i="1" s="1"/>
  <c r="K315" i="1"/>
  <c r="K317" i="1"/>
  <c r="N306" i="1" l="1"/>
  <c r="BU841" i="1"/>
  <c r="N286" i="1"/>
  <c r="Q772" i="1"/>
  <c r="R772" i="1" s="1"/>
  <c r="R773" i="1"/>
  <c r="J286" i="1"/>
  <c r="L286" i="1"/>
  <c r="M303" i="1"/>
  <c r="K303" i="1" s="1"/>
  <c r="K304" i="1"/>
  <c r="L304" i="1" s="1"/>
  <c r="N869" i="1"/>
  <c r="N841" i="1"/>
  <c r="AY779" i="1"/>
  <c r="K775" i="1"/>
  <c r="AT842" i="1"/>
  <c r="AT870" i="1" s="1"/>
  <c r="AZ48" i="1"/>
  <c r="AZ840" i="1"/>
  <c r="AZ841" i="1"/>
  <c r="AZ869" i="1" s="1"/>
  <c r="AE325" i="1"/>
  <c r="BB1025" i="1"/>
  <c r="CE1025" i="1" s="1"/>
  <c r="CE1026" i="1"/>
  <c r="BB841" i="1"/>
  <c r="BB869" i="1" s="1"/>
  <c r="AZ47" i="1"/>
  <c r="J317" i="1"/>
  <c r="L317" i="1"/>
  <c r="R57" i="1"/>
  <c r="BU286" i="1"/>
  <c r="BT288" i="1"/>
  <c r="AP317" i="1"/>
  <c r="AP316" i="1" s="1"/>
  <c r="BU314" i="1"/>
  <c r="M1006" i="1"/>
  <c r="K1006" i="1" s="1"/>
  <c r="S1043" i="1"/>
  <c r="S36" i="1" s="1"/>
  <c r="BB198" i="1"/>
  <c r="AR199" i="1"/>
  <c r="AS199" i="1" s="1"/>
  <c r="Q58" i="1"/>
  <c r="Q34" i="1" s="1"/>
  <c r="R34" i="1" s="1"/>
  <c r="AR316" i="1"/>
  <c r="S56" i="1"/>
  <c r="S31" i="1" s="1"/>
  <c r="AE316" i="1"/>
  <c r="K316" i="1"/>
  <c r="BT841" i="1"/>
  <c r="BT869" i="1" s="1"/>
  <c r="BT57" i="1" s="1"/>
  <c r="BT32" i="1" s="1"/>
  <c r="Y777" i="1"/>
  <c r="Y773" i="1"/>
  <c r="BX869" i="1"/>
  <c r="BX57" i="1" s="1"/>
  <c r="BX32" i="1" s="1"/>
  <c r="K203" i="1"/>
  <c r="K1009" i="1"/>
  <c r="BU312" i="1"/>
  <c r="BB1016" i="1"/>
  <c r="BC1016" i="1"/>
  <c r="BU310" i="1"/>
  <c r="BV870" i="1"/>
  <c r="BU1044" i="1"/>
  <c r="BV57" i="1"/>
  <c r="BV32" i="1" s="1"/>
  <c r="BX773" i="1"/>
  <c r="BX840" i="1" s="1"/>
  <c r="BX307" i="1"/>
  <c r="AT780" i="1"/>
  <c r="AU780" i="1" s="1"/>
  <c r="AU838" i="1"/>
  <c r="AR781" i="1"/>
  <c r="AR288" i="1"/>
  <c r="AX287" i="1"/>
  <c r="AX304" i="1" s="1"/>
  <c r="AX303" i="1" s="1"/>
  <c r="K838" i="1"/>
  <c r="M48" i="1"/>
  <c r="N48" i="1" s="1"/>
  <c r="K841" i="1"/>
  <c r="S24" i="1"/>
  <c r="T24" i="1" s="1"/>
  <c r="K314" i="1"/>
  <c r="K310" i="1"/>
  <c r="S1015" i="1"/>
  <c r="S53" i="1" s="1"/>
  <c r="K1016" i="1"/>
  <c r="K1015" i="1" s="1"/>
  <c r="K53" i="1" s="1"/>
  <c r="J209" i="1"/>
  <c r="J212" i="1"/>
  <c r="J197" i="1"/>
  <c r="AY303" i="1" l="1"/>
  <c r="AZ868" i="1"/>
  <c r="AZ867" i="1" s="1"/>
  <c r="L303" i="1"/>
  <c r="N303" i="1"/>
  <c r="K869" i="1"/>
  <c r="AY304" i="1"/>
  <c r="AT58" i="1"/>
  <c r="AT34" i="1" s="1"/>
  <c r="S30" i="1"/>
  <c r="T30" i="1" s="1"/>
  <c r="T31" i="1"/>
  <c r="K870" i="1"/>
  <c r="R870" i="1"/>
  <c r="S55" i="1"/>
  <c r="T867" i="1"/>
  <c r="AZ839" i="1"/>
  <c r="BA840" i="1"/>
  <c r="AR198" i="1"/>
  <c r="CE198" i="1"/>
  <c r="BB1015" i="1"/>
  <c r="CE1016" i="1"/>
  <c r="R58" i="1"/>
  <c r="AX286" i="1"/>
  <c r="AY287" i="1"/>
  <c r="AP781" i="1"/>
  <c r="T56" i="1"/>
  <c r="K1043" i="1"/>
  <c r="BU57" i="1"/>
  <c r="K48" i="1"/>
  <c r="J211" i="1"/>
  <c r="BU869" i="1"/>
  <c r="Y772" i="1"/>
  <c r="Y47" i="1" s="1"/>
  <c r="Y840" i="1"/>
  <c r="Y61" i="1"/>
  <c r="Y36" i="1" s="1"/>
  <c r="Y873" i="1"/>
  <c r="J208" i="1"/>
  <c r="J207" i="1" s="1"/>
  <c r="BU842" i="1"/>
  <c r="BU870" i="1"/>
  <c r="BV58" i="1"/>
  <c r="BU58" i="1" s="1"/>
  <c r="AZ56" i="1"/>
  <c r="AZ31" i="1" s="1"/>
  <c r="AE1045" i="1"/>
  <c r="K312" i="1"/>
  <c r="BX772" i="1"/>
  <c r="AR838" i="1"/>
  <c r="AT48" i="1"/>
  <c r="AU48" i="1" s="1"/>
  <c r="AR780" i="1"/>
  <c r="AX841" i="1"/>
  <c r="K842" i="1"/>
  <c r="M58" i="1"/>
  <c r="Q840" i="1"/>
  <c r="M57" i="1"/>
  <c r="J196" i="1"/>
  <c r="J195" i="1" s="1"/>
  <c r="J142" i="1"/>
  <c r="J141" i="1"/>
  <c r="AY841" i="1" l="1"/>
  <c r="AX869" i="1"/>
  <c r="Q839" i="1"/>
  <c r="Q868" i="1"/>
  <c r="Q867" i="1" s="1"/>
  <c r="BA868" i="1"/>
  <c r="R840" i="1"/>
  <c r="T55" i="1"/>
  <c r="S22" i="1"/>
  <c r="T22" i="1" s="1"/>
  <c r="BA839" i="1"/>
  <c r="M34" i="1"/>
  <c r="N57" i="1"/>
  <c r="M32" i="1"/>
  <c r="N32" i="1" s="1"/>
  <c r="BB53" i="1"/>
  <c r="CE1015" i="1"/>
  <c r="BB57" i="1"/>
  <c r="BB32" i="1" s="1"/>
  <c r="AZ57" i="1"/>
  <c r="BA867" i="1"/>
  <c r="AR779" i="1"/>
  <c r="AU779" i="1"/>
  <c r="AY286" i="1"/>
  <c r="BA31" i="1"/>
  <c r="BA56" i="1"/>
  <c r="K57" i="1"/>
  <c r="K58" i="1"/>
  <c r="M840" i="1"/>
  <c r="AR48" i="1"/>
  <c r="BC1015" i="1"/>
  <c r="Y839" i="1"/>
  <c r="Y868" i="1"/>
  <c r="J140" i="1"/>
  <c r="BV34" i="1"/>
  <c r="BU34" i="1" s="1"/>
  <c r="AE1043" i="1"/>
  <c r="BX839" i="1"/>
  <c r="BX24" i="1" s="1"/>
  <c r="S1103" i="1"/>
  <c r="S1099" i="1"/>
  <c r="S1101" i="1"/>
  <c r="S6" i="1"/>
  <c r="K32" i="1" l="1"/>
  <c r="L32" i="1" s="1"/>
  <c r="R868" i="1"/>
  <c r="N840" i="1"/>
  <c r="M868" i="1"/>
  <c r="M867" i="1" s="1"/>
  <c r="Q56" i="1"/>
  <c r="Q31" i="1" s="1"/>
  <c r="Q30" i="1" s="1"/>
  <c r="R30" i="1" s="1"/>
  <c r="AZ1099" i="1"/>
  <c r="AZ1103" i="1"/>
  <c r="AZ55" i="1"/>
  <c r="AZ1101" i="1"/>
  <c r="Q55" i="1"/>
  <c r="Q22" i="1" s="1"/>
  <c r="R867" i="1"/>
  <c r="AY869" i="1"/>
  <c r="K34" i="1"/>
  <c r="BC53" i="1"/>
  <c r="Y56" i="1"/>
  <c r="Y867" i="1"/>
  <c r="Y55" i="1" s="1"/>
  <c r="AX57" i="1"/>
  <c r="M47" i="1"/>
  <c r="N47" i="1" s="1"/>
  <c r="J857" i="1"/>
  <c r="BF1095" i="1"/>
  <c r="BF1112" i="1" s="1"/>
  <c r="N868" i="1" l="1"/>
  <c r="R56" i="1"/>
  <c r="R31" i="1"/>
  <c r="Q24" i="1"/>
  <c r="R24" i="1" s="1"/>
  <c r="R839" i="1"/>
  <c r="R22" i="1"/>
  <c r="BA55" i="1"/>
  <c r="R55" i="1"/>
  <c r="AY57" i="1"/>
  <c r="AX32" i="1"/>
  <c r="AY32" i="1" s="1"/>
  <c r="AB830" i="1"/>
  <c r="D830" i="1"/>
  <c r="R830" i="1" l="1"/>
  <c r="AN830" i="1"/>
  <c r="AS830" i="1"/>
  <c r="L830" i="1"/>
  <c r="BC830" i="1"/>
  <c r="AE830" i="1"/>
  <c r="AF830" i="1" s="1"/>
  <c r="BH830" i="1"/>
  <c r="AT848" i="1"/>
  <c r="AT864" i="1" s="1"/>
  <c r="BE830" i="1" l="1"/>
  <c r="BF848" i="1"/>
  <c r="BO848" i="1" s="1"/>
  <c r="BN848" i="1" s="1"/>
  <c r="AU865" i="1"/>
  <c r="AT847" i="1"/>
  <c r="AY848" i="1"/>
  <c r="AU864" i="1" l="1"/>
  <c r="AT25" i="1"/>
  <c r="AU25" i="1" s="1"/>
  <c r="BN830" i="1"/>
  <c r="BY830" i="1"/>
  <c r="BU830" i="1" s="1"/>
  <c r="AX865" i="1"/>
  <c r="AX25" i="1"/>
  <c r="AX847" i="1"/>
  <c r="AR847" i="1" s="1"/>
  <c r="AE847" i="1"/>
  <c r="BG848" i="1"/>
  <c r="AE848" i="1"/>
  <c r="BS1038" i="1"/>
  <c r="BN1038" i="1" s="1"/>
  <c r="BM1038" i="1"/>
  <c r="BJ1038" i="1" s="1"/>
  <c r="BI1038" i="1"/>
  <c r="BE1038" i="1" s="1"/>
  <c r="AP1038" i="1"/>
  <c r="AC1038" i="1"/>
  <c r="Z1038" i="1" s="1"/>
  <c r="V1038" i="1"/>
  <c r="BI913" i="1"/>
  <c r="BH913" i="1"/>
  <c r="BF913" i="1"/>
  <c r="AC913" i="1"/>
  <c r="AB913" i="1"/>
  <c r="AB905" i="1" s="1"/>
  <c r="AA913" i="1"/>
  <c r="BI912" i="1"/>
  <c r="BH912" i="1"/>
  <c r="BF912" i="1"/>
  <c r="AC912" i="1"/>
  <c r="AB912" i="1"/>
  <c r="AA912" i="1"/>
  <c r="AY865" i="1" l="1"/>
  <c r="AR864" i="1"/>
  <c r="AS864" i="1" s="1"/>
  <c r="AY864" i="1"/>
  <c r="AP848" i="1"/>
  <c r="AP865" i="1" s="1"/>
  <c r="AP864" i="1" s="1"/>
  <c r="AP25" i="1" s="1"/>
  <c r="AR865" i="1"/>
  <c r="AS865" i="1" s="1"/>
  <c r="J1038" i="1"/>
  <c r="D1038" i="1"/>
  <c r="Z912" i="1"/>
  <c r="Z913" i="1"/>
  <c r="D912" i="1"/>
  <c r="BE848" i="1"/>
  <c r="BX848" i="1"/>
  <c r="V913" i="1"/>
  <c r="BE913" i="1"/>
  <c r="V912" i="1"/>
  <c r="BE912" i="1"/>
  <c r="AD1038" i="1" l="1"/>
  <c r="AQ1038" i="1"/>
  <c r="AR25" i="1"/>
  <c r="AS25" i="1" s="1"/>
  <c r="AY25" i="1"/>
  <c r="L1038" i="1"/>
  <c r="AF1038" i="1"/>
  <c r="BX865" i="1"/>
  <c r="BX868" i="1" s="1"/>
  <c r="BX864" i="1"/>
  <c r="BX25" i="1" s="1"/>
  <c r="D1037" i="1"/>
  <c r="J1037" i="1"/>
  <c r="J1030" i="1" s="1"/>
  <c r="BX847" i="1"/>
  <c r="AD1037" i="1" l="1"/>
  <c r="AQ1037" i="1"/>
  <c r="L1037" i="1"/>
  <c r="AF1037" i="1"/>
  <c r="AR1008" i="1"/>
  <c r="AZ1006" i="1"/>
  <c r="BX867" i="1"/>
  <c r="BX55" i="1" s="1"/>
  <c r="BX22" i="1" s="1"/>
  <c r="BX56" i="1"/>
  <c r="V934" i="1"/>
  <c r="V935" i="1"/>
  <c r="V905" i="1" s="1"/>
  <c r="BA1006" i="1" l="1"/>
  <c r="BX31" i="1"/>
  <c r="BX30" i="1" s="1"/>
  <c r="AZ1024" i="1"/>
  <c r="AZ1021" i="1"/>
  <c r="AZ1018" i="1" s="1"/>
  <c r="AZ1026" i="1"/>
  <c r="AR1006" i="1"/>
  <c r="BR588" i="1"/>
  <c r="BO588" i="1"/>
  <c r="BF588" i="1"/>
  <c r="V588" i="1"/>
  <c r="AA588" i="1"/>
  <c r="Z588" i="1" s="1"/>
  <c r="D397" i="1"/>
  <c r="D396" i="1"/>
  <c r="AB831" i="1"/>
  <c r="BH831" i="1" s="1"/>
  <c r="AB829" i="1"/>
  <c r="BH829" i="1" s="1"/>
  <c r="D829" i="1"/>
  <c r="D831" i="1"/>
  <c r="D832" i="1"/>
  <c r="AB828" i="1"/>
  <c r="D828" i="1"/>
  <c r="R829" i="1" l="1"/>
  <c r="AN829" i="1"/>
  <c r="R832" i="1"/>
  <c r="AN832" i="1"/>
  <c r="R828" i="1"/>
  <c r="AN828" i="1"/>
  <c r="R831" i="1"/>
  <c r="AN831" i="1"/>
  <c r="AF396" i="1"/>
  <c r="AS396" i="1"/>
  <c r="L396" i="1"/>
  <c r="AF397" i="1"/>
  <c r="AS397" i="1"/>
  <c r="L397" i="1"/>
  <c r="AS829" i="1"/>
  <c r="L829" i="1"/>
  <c r="AS832" i="1"/>
  <c r="L832" i="1"/>
  <c r="AS831" i="1"/>
  <c r="L831" i="1"/>
  <c r="L828" i="1"/>
  <c r="AS828" i="1"/>
  <c r="BE829" i="1"/>
  <c r="BE831" i="1"/>
  <c r="BC828" i="1"/>
  <c r="AE828" i="1"/>
  <c r="AF828" i="1" s="1"/>
  <c r="BC829" i="1"/>
  <c r="AE829" i="1"/>
  <c r="AF829" i="1" s="1"/>
  <c r="BC831" i="1"/>
  <c r="AE831" i="1"/>
  <c r="AF831" i="1" s="1"/>
  <c r="AZ1016" i="1"/>
  <c r="AZ1045" i="1"/>
  <c r="BK588" i="1"/>
  <c r="BJ588" i="1" s="1"/>
  <c r="AZ32" i="1" l="1"/>
  <c r="AZ30" i="1" s="1"/>
  <c r="BY831" i="1"/>
  <c r="BU831" i="1" s="1"/>
  <c r="BN831" i="1"/>
  <c r="BN829" i="1"/>
  <c r="BY829" i="1"/>
  <c r="BU829" i="1" s="1"/>
  <c r="AR1045" i="1"/>
  <c r="AZ1043" i="1"/>
  <c r="AZ1015" i="1"/>
  <c r="AZ53" i="1" s="1"/>
  <c r="AR1016" i="1"/>
  <c r="AR1015" i="1" s="1"/>
  <c r="AR53" i="1" s="1"/>
  <c r="AZ36" i="1" l="1"/>
  <c r="AZ24" i="1"/>
  <c r="BA24" i="1" s="1"/>
  <c r="AZ22" i="1"/>
  <c r="BA22" i="1" s="1"/>
  <c r="BA30" i="1"/>
  <c r="J155" i="1"/>
  <c r="J156" i="1"/>
  <c r="D155" i="1"/>
  <c r="D156" i="1"/>
  <c r="BF864" i="1"/>
  <c r="AF155" i="1" l="1"/>
  <c r="AS155" i="1"/>
  <c r="L155" i="1"/>
  <c r="AF156" i="1"/>
  <c r="AS156" i="1"/>
  <c r="L156" i="1"/>
  <c r="J154" i="1"/>
  <c r="D800" i="1"/>
  <c r="D801" i="1"/>
  <c r="D798" i="1"/>
  <c r="D796" i="1"/>
  <c r="D795" i="1"/>
  <c r="D793" i="1"/>
  <c r="D792" i="1"/>
  <c r="D790" i="1"/>
  <c r="D787" i="1"/>
  <c r="AS787" i="1" s="1"/>
  <c r="BF726" i="1"/>
  <c r="J429" i="1"/>
  <c r="D426" i="1"/>
  <c r="V425" i="1"/>
  <c r="D418" i="1"/>
  <c r="L418" i="1" s="1"/>
  <c r="J395" i="1"/>
  <c r="L796" i="1" l="1"/>
  <c r="R796" i="1"/>
  <c r="R787" i="1"/>
  <c r="L787" i="1"/>
  <c r="R798" i="1"/>
  <c r="L798" i="1"/>
  <c r="L801" i="1"/>
  <c r="R801" i="1"/>
  <c r="L800" i="1"/>
  <c r="R800" i="1"/>
  <c r="R790" i="1"/>
  <c r="L790" i="1"/>
  <c r="R792" i="1"/>
  <c r="L792" i="1"/>
  <c r="R793" i="1"/>
  <c r="L793" i="1"/>
  <c r="R795" i="1"/>
  <c r="L795" i="1"/>
  <c r="AF418" i="1"/>
  <c r="AS418" i="1"/>
  <c r="AF787" i="1"/>
  <c r="AF476" i="1"/>
  <c r="AS476" i="1"/>
  <c r="L476" i="1"/>
  <c r="AF426" i="1"/>
  <c r="L426" i="1"/>
  <c r="AS426" i="1"/>
  <c r="AF796" i="1"/>
  <c r="AS796" i="1"/>
  <c r="AS278" i="1"/>
  <c r="L278" i="1"/>
  <c r="AF278" i="1"/>
  <c r="AF798" i="1"/>
  <c r="AS798" i="1"/>
  <c r="AS801" i="1"/>
  <c r="AF801" i="1"/>
  <c r="AS800" i="1"/>
  <c r="AF800" i="1"/>
  <c r="AF790" i="1"/>
  <c r="AS790" i="1"/>
  <c r="AS792" i="1"/>
  <c r="AF792" i="1"/>
  <c r="AS793" i="1"/>
  <c r="AF793" i="1"/>
  <c r="AF795" i="1"/>
  <c r="AS795" i="1"/>
  <c r="D276" i="1"/>
  <c r="J424" i="1"/>
  <c r="J474" i="1"/>
  <c r="J475" i="1"/>
  <c r="J416" i="1"/>
  <c r="J417" i="1"/>
  <c r="J123" i="1"/>
  <c r="D783" i="1"/>
  <c r="D425" i="1"/>
  <c r="AA425" i="1"/>
  <c r="Z425" i="1" s="1"/>
  <c r="D424" i="1"/>
  <c r="D275" i="1"/>
  <c r="AL276" i="1" l="1"/>
  <c r="R276" i="1"/>
  <c r="AL275" i="1"/>
  <c r="R275" i="1"/>
  <c r="R783" i="1"/>
  <c r="L783" i="1"/>
  <c r="AF424" i="1"/>
  <c r="AS424" i="1"/>
  <c r="AF425" i="1"/>
  <c r="L425" i="1"/>
  <c r="AS425" i="1"/>
  <c r="AF783" i="1"/>
  <c r="AS783" i="1"/>
  <c r="L275" i="1"/>
  <c r="AS275" i="1"/>
  <c r="AF275" i="1"/>
  <c r="AS276" i="1"/>
  <c r="L276" i="1"/>
  <c r="AF276" i="1"/>
  <c r="D784" i="1"/>
  <c r="BF749" i="1"/>
  <c r="BE749" i="1" s="1"/>
  <c r="BG201" i="1"/>
  <c r="BE201" i="1" s="1"/>
  <c r="R784" i="1" l="1"/>
  <c r="L784" i="1"/>
  <c r="AS784" i="1"/>
  <c r="AF784" i="1"/>
  <c r="D202" i="1"/>
  <c r="J202" i="1"/>
  <c r="D782" i="1"/>
  <c r="R782" i="1" s="1"/>
  <c r="BF747" i="1"/>
  <c r="BE747" i="1" s="1"/>
  <c r="AF782" i="1" l="1"/>
  <c r="AS782" i="1"/>
  <c r="L782" i="1"/>
  <c r="AF202" i="1"/>
  <c r="L202" i="1"/>
  <c r="AS202" i="1"/>
  <c r="D201" i="1"/>
  <c r="J201" i="1"/>
  <c r="BI865" i="1"/>
  <c r="BI776" i="1"/>
  <c r="AF201" i="1" l="1"/>
  <c r="AS201" i="1"/>
  <c r="L201" i="1"/>
  <c r="BI843" i="1"/>
  <c r="BI200" i="1"/>
  <c r="BH199" i="1"/>
  <c r="BH198" i="1" s="1"/>
  <c r="BF199" i="1"/>
  <c r="BF198" i="1" s="1"/>
  <c r="BS200" i="1"/>
  <c r="BR200" i="1"/>
  <c r="BM200" i="1"/>
  <c r="BL200" i="1"/>
  <c r="AC200" i="1"/>
  <c r="AB200" i="1"/>
  <c r="J222" i="1"/>
  <c r="BM221" i="1"/>
  <c r="BK221" i="1"/>
  <c r="BE218" i="1"/>
  <c r="J224" i="1"/>
  <c r="BG224" i="1"/>
  <c r="BG221" i="1" s="1"/>
  <c r="BG223" i="1"/>
  <c r="BG220" i="1" s="1"/>
  <c r="BF223" i="1"/>
  <c r="BF220" i="1" s="1"/>
  <c r="BM218" i="1"/>
  <c r="BL218" i="1"/>
  <c r="BK218" i="1"/>
  <c r="V218" i="1"/>
  <c r="D180" i="1"/>
  <c r="BH171" i="1"/>
  <c r="BG171" i="1"/>
  <c r="BF171" i="1"/>
  <c r="BH170" i="1"/>
  <c r="BG170" i="1"/>
  <c r="BF170" i="1"/>
  <c r="AF180" i="1" l="1"/>
  <c r="L180" i="1"/>
  <c r="AS180" i="1"/>
  <c r="BH169" i="1"/>
  <c r="D198" i="1"/>
  <c r="J198" i="1"/>
  <c r="D222" i="1"/>
  <c r="BG219" i="1"/>
  <c r="BJ218" i="1"/>
  <c r="BF169" i="1"/>
  <c r="BG199" i="1"/>
  <c r="BG198" i="1" s="1"/>
  <c r="J221" i="1"/>
  <c r="BG169" i="1"/>
  <c r="D178" i="1"/>
  <c r="AF178" i="1" l="1"/>
  <c r="L178" i="1"/>
  <c r="AS178" i="1"/>
  <c r="AF222" i="1"/>
  <c r="AS222" i="1"/>
  <c r="L222" i="1"/>
  <c r="AF198" i="1"/>
  <c r="AS198" i="1"/>
  <c r="L198" i="1"/>
  <c r="J219" i="1"/>
  <c r="J220" i="1"/>
  <c r="BN180" i="1"/>
  <c r="BJ180" i="1"/>
  <c r="BE180" i="1"/>
  <c r="V180" i="1"/>
  <c r="J180" i="1"/>
  <c r="BN179" i="1"/>
  <c r="BJ179" i="1"/>
  <c r="BE179" i="1"/>
  <c r="V179" i="1"/>
  <c r="J179" i="1"/>
  <c r="D179" i="1"/>
  <c r="BO178" i="1"/>
  <c r="BN178" i="1" s="1"/>
  <c r="BK178" i="1"/>
  <c r="BJ178" i="1" s="1"/>
  <c r="BF178" i="1"/>
  <c r="BE178" i="1" s="1"/>
  <c r="AA178" i="1"/>
  <c r="Z178" i="1" s="1"/>
  <c r="J178" i="1"/>
  <c r="AF179" i="1" l="1"/>
  <c r="AS179" i="1"/>
  <c r="L179" i="1"/>
  <c r="V178" i="1"/>
  <c r="BN177" i="1"/>
  <c r="BJ177" i="1"/>
  <c r="BE177" i="1"/>
  <c r="V177" i="1"/>
  <c r="J177" i="1"/>
  <c r="D177" i="1"/>
  <c r="BN176" i="1"/>
  <c r="BJ176" i="1"/>
  <c r="BE176" i="1"/>
  <c r="AA176" i="1"/>
  <c r="J176" i="1"/>
  <c r="D176" i="1"/>
  <c r="BN175" i="1"/>
  <c r="BJ175" i="1"/>
  <c r="BF175" i="1"/>
  <c r="BE175" i="1" s="1"/>
  <c r="J175" i="1"/>
  <c r="BN174" i="1"/>
  <c r="BJ174" i="1"/>
  <c r="BE174" i="1"/>
  <c r="V174" i="1"/>
  <c r="J174" i="1"/>
  <c r="D174" i="1"/>
  <c r="BN173" i="1"/>
  <c r="BJ173" i="1"/>
  <c r="BE173" i="1"/>
  <c r="AA173" i="1"/>
  <c r="J173" i="1"/>
  <c r="D173" i="1"/>
  <c r="BN172" i="1"/>
  <c r="BJ172" i="1"/>
  <c r="BF172" i="1"/>
  <c r="BE172" i="1" s="1"/>
  <c r="J172" i="1"/>
  <c r="AF174" i="1" l="1"/>
  <c r="AS174" i="1"/>
  <c r="L174" i="1"/>
  <c r="AF177" i="1"/>
  <c r="AS177" i="1"/>
  <c r="L177" i="1"/>
  <c r="AF176" i="1"/>
  <c r="AS176" i="1"/>
  <c r="L176" i="1"/>
  <c r="AF173" i="1"/>
  <c r="AS173" i="1"/>
  <c r="L173" i="1"/>
  <c r="W173" i="1"/>
  <c r="Z173" i="1"/>
  <c r="W176" i="1"/>
  <c r="W175" i="1" s="1"/>
  <c r="V175" i="1" s="1"/>
  <c r="Z176" i="1"/>
  <c r="D171" i="1"/>
  <c r="BE171" i="1"/>
  <c r="J170" i="1"/>
  <c r="D172" i="1"/>
  <c r="AA175" i="1"/>
  <c r="Z175" i="1" s="1"/>
  <c r="D175" i="1"/>
  <c r="AA172" i="1"/>
  <c r="Z172" i="1" s="1"/>
  <c r="V170" i="1"/>
  <c r="AF175" i="1" l="1"/>
  <c r="AS175" i="1"/>
  <c r="L175" i="1"/>
  <c r="AF172" i="1"/>
  <c r="AS172" i="1"/>
  <c r="L172" i="1"/>
  <c r="AF171" i="1"/>
  <c r="AS171" i="1"/>
  <c r="L171" i="1"/>
  <c r="V176" i="1"/>
  <c r="W172" i="1"/>
  <c r="V172" i="1" s="1"/>
  <c r="V173" i="1"/>
  <c r="BH802" i="1" l="1"/>
  <c r="BG802" i="1"/>
  <c r="D804" i="1"/>
  <c r="D812" i="1"/>
  <c r="D811" i="1"/>
  <c r="D807" i="1"/>
  <c r="D806" i="1"/>
  <c r="AS806" i="1" l="1"/>
  <c r="L806" i="1"/>
  <c r="AS807" i="1"/>
  <c r="L807" i="1"/>
  <c r="AS811" i="1"/>
  <c r="L811" i="1"/>
  <c r="AS812" i="1"/>
  <c r="L812" i="1"/>
  <c r="AS804" i="1"/>
  <c r="L804" i="1"/>
  <c r="R806" i="1"/>
  <c r="R811" i="1"/>
  <c r="R807" i="1"/>
  <c r="R812" i="1"/>
  <c r="R804" i="1"/>
  <c r="BG838" i="1"/>
  <c r="BQ840" i="1"/>
  <c r="BQ839" i="1" s="1"/>
  <c r="BQ24" i="1" s="1"/>
  <c r="D328" i="1"/>
  <c r="D38" i="1"/>
  <c r="L38" i="1" s="1"/>
  <c r="AF328" i="1" l="1"/>
  <c r="AS328" i="1"/>
  <c r="L328" i="1"/>
  <c r="BQ868" i="1"/>
  <c r="BI315" i="1"/>
  <c r="BI775" i="1" s="1"/>
  <c r="BH315" i="1"/>
  <c r="BH310" i="1" s="1"/>
  <c r="BH842" i="1" s="1"/>
  <c r="BI313" i="1"/>
  <c r="BH313" i="1"/>
  <c r="BG313" i="1"/>
  <c r="BI774" i="1"/>
  <c r="BF313" i="1"/>
  <c r="J439" i="1"/>
  <c r="J438" i="1"/>
  <c r="BF758" i="1"/>
  <c r="BF759" i="1"/>
  <c r="BF311" i="1" s="1"/>
  <c r="BE311" i="1" s="1"/>
  <c r="BF843" i="1"/>
  <c r="BH872" i="1"/>
  <c r="BG872" i="1"/>
  <c r="BF872" i="1"/>
  <c r="BI308" i="1"/>
  <c r="BH308" i="1"/>
  <c r="BF308" i="1"/>
  <c r="V842" i="1"/>
  <c r="V870" i="1" s="1"/>
  <c r="AA842" i="1"/>
  <c r="AB842" i="1"/>
  <c r="AC842" i="1"/>
  <c r="AC312" i="1"/>
  <c r="BI310" i="1" l="1"/>
  <c r="BI842" i="1" s="1"/>
  <c r="BI870" i="1" s="1"/>
  <c r="BQ56" i="1"/>
  <c r="BQ31" i="1" s="1"/>
  <c r="BQ30" i="1" s="1"/>
  <c r="BQ867" i="1"/>
  <c r="BE308" i="1"/>
  <c r="BH314" i="1"/>
  <c r="BI314" i="1"/>
  <c r="BE313" i="1"/>
  <c r="BH870" i="1"/>
  <c r="BQ55" i="1" l="1"/>
  <c r="BQ22" i="1" s="1"/>
  <c r="BH312" i="1"/>
  <c r="BI312" i="1"/>
  <c r="BI1009" i="1"/>
  <c r="BG1009" i="1"/>
  <c r="BI1008" i="1"/>
  <c r="BG1008" i="1"/>
  <c r="BF1008" i="1"/>
  <c r="BI1007" i="1"/>
  <c r="BG1007" i="1"/>
  <c r="D914" i="1"/>
  <c r="BG679" i="1"/>
  <c r="BG678" i="1" s="1"/>
  <c r="BG1006" i="1" l="1"/>
  <c r="BI1006" i="1"/>
  <c r="BE1008" i="1"/>
  <c r="BG315" i="1" l="1"/>
  <c r="D568" i="1"/>
  <c r="AX568" i="1" s="1"/>
  <c r="AR568" i="1" l="1"/>
  <c r="AY568" i="1"/>
  <c r="AX567" i="1"/>
  <c r="L568" i="1"/>
  <c r="AF568" i="1"/>
  <c r="AS568" i="1"/>
  <c r="BG310" i="1"/>
  <c r="BG842" i="1" s="1"/>
  <c r="BG870" i="1" s="1"/>
  <c r="D477" i="1"/>
  <c r="D447" i="1"/>
  <c r="D448" i="1"/>
  <c r="D446" i="1"/>
  <c r="D432" i="1"/>
  <c r="J430" i="1"/>
  <c r="J431" i="1"/>
  <c r="J394" i="1"/>
  <c r="J344" i="1"/>
  <c r="J345" i="1"/>
  <c r="BI209" i="1"/>
  <c r="BH209" i="1"/>
  <c r="BH205" i="1" s="1"/>
  <c r="BG209" i="1"/>
  <c r="BG205" i="1" s="1"/>
  <c r="BF209" i="1"/>
  <c r="BF205" i="1" s="1"/>
  <c r="BI208" i="1"/>
  <c r="BH208" i="1"/>
  <c r="BH204" i="1" s="1"/>
  <c r="BG208" i="1"/>
  <c r="BG204" i="1" s="1"/>
  <c r="BF208" i="1"/>
  <c r="BI207" i="1"/>
  <c r="BH207" i="1"/>
  <c r="BG207" i="1"/>
  <c r="D216" i="1"/>
  <c r="D217" i="1"/>
  <c r="AR567" i="1" l="1"/>
  <c r="AY567" i="1"/>
  <c r="AF432" i="1"/>
  <c r="AS432" i="1"/>
  <c r="L432" i="1"/>
  <c r="AF446" i="1"/>
  <c r="AS446" i="1"/>
  <c r="L446" i="1"/>
  <c r="AF477" i="1"/>
  <c r="AS477" i="1"/>
  <c r="L477" i="1"/>
  <c r="AF448" i="1"/>
  <c r="L448" i="1"/>
  <c r="AS448" i="1"/>
  <c r="AF447" i="1"/>
  <c r="L447" i="1"/>
  <c r="AS447" i="1"/>
  <c r="AF217" i="1"/>
  <c r="AS217" i="1"/>
  <c r="L217" i="1"/>
  <c r="AF216" i="1"/>
  <c r="AS216" i="1"/>
  <c r="L216" i="1"/>
  <c r="J444" i="1"/>
  <c r="J445" i="1"/>
  <c r="J380" i="1"/>
  <c r="J381" i="1"/>
  <c r="D340" i="1"/>
  <c r="BH200" i="1"/>
  <c r="BH203" i="1"/>
  <c r="BG203" i="1"/>
  <c r="BG200" i="1"/>
  <c r="BE208" i="1"/>
  <c r="BE209" i="1"/>
  <c r="J542" i="1"/>
  <c r="J541" i="1" s="1"/>
  <c r="BF204" i="1"/>
  <c r="BE205" i="1"/>
  <c r="BG780" i="1"/>
  <c r="BG779" i="1" s="1"/>
  <c r="BH865" i="1"/>
  <c r="BG865" i="1"/>
  <c r="BF865" i="1"/>
  <c r="BH864" i="1"/>
  <c r="BG864" i="1"/>
  <c r="BF856" i="1"/>
  <c r="BE856" i="1" s="1"/>
  <c r="BS857" i="1"/>
  <c r="BR857" i="1"/>
  <c r="BE857" i="1"/>
  <c r="AA857" i="1"/>
  <c r="Z857" i="1" s="1"/>
  <c r="V857" i="1"/>
  <c r="AS340" i="1" l="1"/>
  <c r="L340" i="1"/>
  <c r="AF340" i="1"/>
  <c r="D338" i="1"/>
  <c r="J338" i="1"/>
  <c r="BE204" i="1"/>
  <c r="BF203" i="1"/>
  <c r="BE203" i="1" s="1"/>
  <c r="BF200" i="1"/>
  <c r="BE200" i="1" s="1"/>
  <c r="BG314" i="1"/>
  <c r="BE38" i="1"/>
  <c r="BI37" i="1"/>
  <c r="BH37" i="1"/>
  <c r="BG37" i="1"/>
  <c r="BF37" i="1"/>
  <c r="BE28" i="1"/>
  <c r="BI27" i="1"/>
  <c r="BH27" i="1"/>
  <c r="BG27" i="1"/>
  <c r="BH25" i="1"/>
  <c r="BG25" i="1"/>
  <c r="BF25" i="1"/>
  <c r="BG1045" i="1"/>
  <c r="BG1044" i="1"/>
  <c r="BI60" i="1"/>
  <c r="BI35" i="1" s="1"/>
  <c r="BH60" i="1"/>
  <c r="BH35" i="1" s="1"/>
  <c r="BG59" i="1"/>
  <c r="BG58" i="1"/>
  <c r="BG34" i="1" s="1"/>
  <c r="BE1116" i="1"/>
  <c r="D1116" i="1"/>
  <c r="BG1043" i="1" l="1"/>
  <c r="J1116" i="1"/>
  <c r="J37" i="1" s="1"/>
  <c r="AF1116" i="1"/>
  <c r="AS1116" i="1"/>
  <c r="L1116" i="1"/>
  <c r="AS338" i="1"/>
  <c r="AF338" i="1"/>
  <c r="L338" i="1"/>
  <c r="J316" i="1"/>
  <c r="BE37" i="1"/>
  <c r="BG309" i="1" l="1"/>
  <c r="BG307" i="1" s="1"/>
  <c r="BG312" i="1"/>
  <c r="BE862" i="1"/>
  <c r="BI861" i="1"/>
  <c r="BH861" i="1"/>
  <c r="BG861" i="1"/>
  <c r="BF861" i="1"/>
  <c r="BH858" i="1"/>
  <c r="BG858" i="1"/>
  <c r="BF858" i="1"/>
  <c r="BI852" i="1"/>
  <c r="BH852" i="1"/>
  <c r="BG852" i="1"/>
  <c r="BF852" i="1"/>
  <c r="BI847" i="1"/>
  <c r="BH847" i="1"/>
  <c r="BG847" i="1"/>
  <c r="BF847" i="1"/>
  <c r="D848" i="1"/>
  <c r="BE763" i="1"/>
  <c r="BE762" i="1"/>
  <c r="D763" i="1"/>
  <c r="D762" i="1"/>
  <c r="BE750" i="1"/>
  <c r="BE721" i="1"/>
  <c r="BE720" i="1"/>
  <c r="D714" i="1"/>
  <c r="J718" i="1"/>
  <c r="J720" i="1"/>
  <c r="J721" i="1"/>
  <c r="D557" i="1"/>
  <c r="D556" i="1"/>
  <c r="D421" i="1"/>
  <c r="L421" i="1" s="1"/>
  <c r="D413" i="1"/>
  <c r="D339" i="1"/>
  <c r="BE184" i="1"/>
  <c r="D142" i="1"/>
  <c r="D141" i="1"/>
  <c r="BF126" i="1"/>
  <c r="BE126" i="1" s="1"/>
  <c r="BI125" i="1"/>
  <c r="BI116" i="1" s="1"/>
  <c r="BH125" i="1"/>
  <c r="BH116" i="1" s="1"/>
  <c r="BG125" i="1"/>
  <c r="BG116" i="1" s="1"/>
  <c r="BF125" i="1"/>
  <c r="BF116" i="1" s="1"/>
  <c r="BI124" i="1"/>
  <c r="BI115" i="1" s="1"/>
  <c r="BH124" i="1"/>
  <c r="BH115" i="1" s="1"/>
  <c r="BG124" i="1"/>
  <c r="BF124" i="1"/>
  <c r="AB64" i="1"/>
  <c r="AC64" i="1"/>
  <c r="BH777" i="1"/>
  <c r="BH873" i="1" s="1"/>
  <c r="BG777" i="1"/>
  <c r="BF777" i="1"/>
  <c r="BF873" i="1" s="1"/>
  <c r="BH776" i="1"/>
  <c r="BH843" i="1" s="1"/>
  <c r="BE843" i="1" s="1"/>
  <c r="BG776" i="1"/>
  <c r="BF776" i="1"/>
  <c r="BF871" i="1" s="1"/>
  <c r="BH775" i="1"/>
  <c r="BG775" i="1"/>
  <c r="BH774" i="1"/>
  <c r="BE818" i="1"/>
  <c r="D818" i="1"/>
  <c r="L818" i="1" l="1"/>
  <c r="AS818" i="1"/>
  <c r="AU714" i="1"/>
  <c r="AL714" i="1"/>
  <c r="R818" i="1"/>
  <c r="AF413" i="1"/>
  <c r="L413" i="1"/>
  <c r="AS413" i="1"/>
  <c r="AF141" i="1"/>
  <c r="AS141" i="1"/>
  <c r="L141" i="1"/>
  <c r="AF421" i="1"/>
  <c r="AS421" i="1"/>
  <c r="AF142" i="1"/>
  <c r="AS142" i="1"/>
  <c r="L142" i="1"/>
  <c r="J848" i="1"/>
  <c r="L848" i="1"/>
  <c r="AS848" i="1"/>
  <c r="AF848" i="1"/>
  <c r="AS339" i="1"/>
  <c r="AF339" i="1"/>
  <c r="L339" i="1"/>
  <c r="J762" i="1"/>
  <c r="AF762" i="1"/>
  <c r="AS762" i="1"/>
  <c r="L762" i="1"/>
  <c r="J763" i="1"/>
  <c r="AF763" i="1"/>
  <c r="L763" i="1"/>
  <c r="AS763" i="1"/>
  <c r="J714" i="1"/>
  <c r="L714" i="1"/>
  <c r="AS714" i="1"/>
  <c r="AF714" i="1"/>
  <c r="AF556" i="1"/>
  <c r="L556" i="1"/>
  <c r="AS556" i="1"/>
  <c r="AF557" i="1"/>
  <c r="L557" i="1"/>
  <c r="AS557" i="1"/>
  <c r="BH39" i="1"/>
  <c r="BG123" i="1"/>
  <c r="BH123" i="1"/>
  <c r="BG773" i="1"/>
  <c r="BG772" i="1" s="1"/>
  <c r="BI123" i="1"/>
  <c r="BE116" i="1"/>
  <c r="BG39" i="1"/>
  <c r="BG873" i="1"/>
  <c r="BG61" i="1" s="1"/>
  <c r="BG36" i="1" s="1"/>
  <c r="BG871" i="1"/>
  <c r="BE871" i="1" s="1"/>
  <c r="BE861" i="1"/>
  <c r="BF39" i="1"/>
  <c r="BE776" i="1"/>
  <c r="BH114" i="1"/>
  <c r="BH65" i="1"/>
  <c r="BI114" i="1"/>
  <c r="BI65" i="1"/>
  <c r="BE852" i="1"/>
  <c r="BG66" i="1"/>
  <c r="BG287" i="1" s="1"/>
  <c r="BE847" i="1"/>
  <c r="BH66" i="1"/>
  <c r="BH287" i="1" s="1"/>
  <c r="BI66" i="1"/>
  <c r="BI287" i="1" s="1"/>
  <c r="BE124" i="1"/>
  <c r="BI58" i="1"/>
  <c r="BI34" i="1" s="1"/>
  <c r="BH58" i="1"/>
  <c r="BH34" i="1" s="1"/>
  <c r="D858" i="1"/>
  <c r="BE125" i="1"/>
  <c r="BF115" i="1"/>
  <c r="BF123" i="1"/>
  <c r="BG115" i="1"/>
  <c r="D847" i="1"/>
  <c r="BI732" i="1"/>
  <c r="BI731" i="1" s="1"/>
  <c r="BE731" i="1" s="1"/>
  <c r="BK732" i="1"/>
  <c r="BJ732" i="1" s="1"/>
  <c r="BH732" i="1"/>
  <c r="BF732" i="1"/>
  <c r="BE732" i="1" s="1"/>
  <c r="V732" i="1"/>
  <c r="AB287" i="1"/>
  <c r="AC287" i="1"/>
  <c r="BI904" i="1"/>
  <c r="BH904" i="1"/>
  <c r="BF904" i="1"/>
  <c r="BI910" i="1"/>
  <c r="BI905" i="1" s="1"/>
  <c r="BH910" i="1"/>
  <c r="BH905" i="1" s="1"/>
  <c r="BH1007" i="1" s="1"/>
  <c r="BF910" i="1"/>
  <c r="AC910" i="1"/>
  <c r="AB910" i="1"/>
  <c r="AA910" i="1"/>
  <c r="AB1007" i="1"/>
  <c r="J761" i="1" l="1"/>
  <c r="AF858" i="1"/>
  <c r="L858" i="1"/>
  <c r="AS858" i="1"/>
  <c r="Z910" i="1"/>
  <c r="BI841" i="1"/>
  <c r="BI869" i="1" s="1"/>
  <c r="BH841" i="1"/>
  <c r="BH869" i="1" s="1"/>
  <c r="V904" i="1"/>
  <c r="V1008" i="1" s="1"/>
  <c r="BE123" i="1"/>
  <c r="AB732" i="1"/>
  <c r="D39" i="1"/>
  <c r="L39" i="1" s="1"/>
  <c r="BG60" i="1"/>
  <c r="BG35" i="1" s="1"/>
  <c r="D906" i="1"/>
  <c r="D910" i="1"/>
  <c r="BG841" i="1"/>
  <c r="BH1006" i="1"/>
  <c r="BH64" i="1"/>
  <c r="BG114" i="1"/>
  <c r="BG65" i="1"/>
  <c r="BG64" i="1" s="1"/>
  <c r="BI64" i="1"/>
  <c r="BE904" i="1"/>
  <c r="BE910" i="1"/>
  <c r="BF114" i="1"/>
  <c r="BE115" i="1"/>
  <c r="BH903" i="1"/>
  <c r="BI903" i="1"/>
  <c r="BF905" i="1"/>
  <c r="BF906" i="1"/>
  <c r="BE906" i="1" s="1"/>
  <c r="V1007" i="1"/>
  <c r="V910" i="1"/>
  <c r="BG869" i="1" l="1"/>
  <c r="BG57" i="1" s="1"/>
  <c r="BG32" i="1" s="1"/>
  <c r="BE905" i="1"/>
  <c r="BF1007" i="1"/>
  <c r="BE114" i="1"/>
  <c r="BG288" i="1"/>
  <c r="BG286" i="1" s="1"/>
  <c r="BF903" i="1"/>
  <c r="BE903" i="1" s="1"/>
  <c r="BG840" i="1" l="1"/>
  <c r="BG839" i="1" s="1"/>
  <c r="BF1006" i="1"/>
  <c r="BE1006" i="1" s="1"/>
  <c r="BE1007" i="1"/>
  <c r="BR583" i="1"/>
  <c r="BO583" i="1"/>
  <c r="BF583" i="1"/>
  <c r="V583" i="1"/>
  <c r="BG868" i="1" l="1"/>
  <c r="BG867" i="1" s="1"/>
  <c r="BN583" i="1"/>
  <c r="BG24" i="1"/>
  <c r="AA583" i="1"/>
  <c r="Z583" i="1" s="1"/>
  <c r="BK583" i="1"/>
  <c r="BJ583" i="1" s="1"/>
  <c r="BE758" i="1"/>
  <c r="BF748" i="1"/>
  <c r="BK748" i="1"/>
  <c r="BJ748" i="1" s="1"/>
  <c r="AP748" i="1"/>
  <c r="BF741" i="1"/>
  <c r="BF740" i="1" s="1"/>
  <c r="BE740" i="1" s="1"/>
  <c r="BO679" i="1"/>
  <c r="BN679" i="1" s="1"/>
  <c r="BK679" i="1"/>
  <c r="BJ679" i="1" s="1"/>
  <c r="BI679" i="1"/>
  <c r="BH679" i="1"/>
  <c r="BH309" i="1" s="1"/>
  <c r="AP679" i="1"/>
  <c r="V679" i="1"/>
  <c r="AB679" i="1"/>
  <c r="AP381" i="1"/>
  <c r="V381" i="1"/>
  <c r="D429" i="1"/>
  <c r="D475" i="1"/>
  <c r="D472" i="1"/>
  <c r="V475" i="1"/>
  <c r="V472" i="1"/>
  <c r="V469" i="1"/>
  <c r="AP431" i="1"/>
  <c r="V431" i="1"/>
  <c r="V439" i="1"/>
  <c r="V429" i="1"/>
  <c r="AP422" i="1"/>
  <c r="V422" i="1"/>
  <c r="D422" i="1"/>
  <c r="L422" i="1" s="1"/>
  <c r="V417" i="1"/>
  <c r="V414" i="1"/>
  <c r="V410" i="1"/>
  <c r="AP408" i="1"/>
  <c r="V408" i="1"/>
  <c r="V404" i="1"/>
  <c r="D395" i="1"/>
  <c r="V395" i="1"/>
  <c r="BN314" i="1"/>
  <c r="BK314" i="1"/>
  <c r="BJ314" i="1" s="1"/>
  <c r="V314" i="1"/>
  <c r="AB314" i="1"/>
  <c r="BN313" i="1"/>
  <c r="BK313" i="1"/>
  <c r="BJ313" i="1" s="1"/>
  <c r="BK309" i="1"/>
  <c r="BJ309" i="1" s="1"/>
  <c r="V309" i="1"/>
  <c r="BK308" i="1"/>
  <c r="BJ308" i="1" s="1"/>
  <c r="V308" i="1"/>
  <c r="BF278" i="1"/>
  <c r="BF277" i="1" s="1"/>
  <c r="BE277" i="1" s="1"/>
  <c r="BM276" i="1"/>
  <c r="BL276" i="1"/>
  <c r="BL220" i="1" s="1"/>
  <c r="BL199" i="1" s="1"/>
  <c r="BK276" i="1"/>
  <c r="BI276" i="1"/>
  <c r="BI223" i="1" s="1"/>
  <c r="BI202" i="1" s="1"/>
  <c r="BE202" i="1" s="1"/>
  <c r="BH276" i="1"/>
  <c r="AC276" i="1"/>
  <c r="AC288" i="1" s="1"/>
  <c r="BR228" i="1"/>
  <c r="BL228" i="1"/>
  <c r="BH228" i="1"/>
  <c r="BS227" i="1"/>
  <c r="BO227" i="1"/>
  <c r="BS226" i="1"/>
  <c r="BS170" i="1" s="1"/>
  <c r="BR226" i="1"/>
  <c r="BR170" i="1" s="1"/>
  <c r="BO226" i="1"/>
  <c r="BM227" i="1"/>
  <c r="BL227" i="1"/>
  <c r="BK227" i="1"/>
  <c r="BK224" i="1" s="1"/>
  <c r="BM226" i="1"/>
  <c r="BM170" i="1" s="1"/>
  <c r="BL226" i="1"/>
  <c r="BL170" i="1" s="1"/>
  <c r="BK226" i="1"/>
  <c r="BI227" i="1"/>
  <c r="BF227" i="1"/>
  <c r="BI226" i="1"/>
  <c r="BI170" i="1" s="1"/>
  <c r="BE170" i="1" s="1"/>
  <c r="BH226" i="1"/>
  <c r="BF226" i="1"/>
  <c r="D234" i="1"/>
  <c r="D228" i="1"/>
  <c r="BK204" i="1"/>
  <c r="V205" i="1"/>
  <c r="BO184" i="1"/>
  <c r="BN184" i="1" s="1"/>
  <c r="BK184" i="1"/>
  <c r="BJ184" i="1" s="1"/>
  <c r="W184" i="1"/>
  <c r="J184" i="1"/>
  <c r="BS125" i="1"/>
  <c r="BR125" i="1"/>
  <c r="BO116" i="1"/>
  <c r="BN116" i="1" s="1"/>
  <c r="BS124" i="1"/>
  <c r="BS115" i="1" s="1"/>
  <c r="BR124" i="1"/>
  <c r="BR115" i="1" s="1"/>
  <c r="BM125" i="1"/>
  <c r="BL125" i="1"/>
  <c r="BK125" i="1"/>
  <c r="BM124" i="1"/>
  <c r="BM115" i="1" s="1"/>
  <c r="BL124" i="1"/>
  <c r="BL115" i="1" s="1"/>
  <c r="BK124" i="1"/>
  <c r="AF475" i="1" l="1"/>
  <c r="L475" i="1"/>
  <c r="AS475" i="1"/>
  <c r="AF395" i="1"/>
  <c r="AS395" i="1"/>
  <c r="L395" i="1"/>
  <c r="AF429" i="1"/>
  <c r="AS429" i="1"/>
  <c r="L429" i="1"/>
  <c r="AF422" i="1"/>
  <c r="AS422" i="1"/>
  <c r="AF472" i="1"/>
  <c r="AS472" i="1"/>
  <c r="L472" i="1"/>
  <c r="AF228" i="1"/>
  <c r="AS228" i="1"/>
  <c r="L228" i="1"/>
  <c r="AF234" i="1"/>
  <c r="AS234" i="1"/>
  <c r="L234" i="1"/>
  <c r="BO288" i="1"/>
  <c r="BO286" i="1" s="1"/>
  <c r="BO275" i="1"/>
  <c r="BN275" i="1" s="1"/>
  <c r="BO122" i="1"/>
  <c r="BO115" i="1"/>
  <c r="BH307" i="1"/>
  <c r="BH773" i="1"/>
  <c r="BH772" i="1" s="1"/>
  <c r="D223" i="1"/>
  <c r="BI220" i="1"/>
  <c r="BK223" i="1"/>
  <c r="BK220" i="1"/>
  <c r="BJ204" i="1"/>
  <c r="V202" i="1"/>
  <c r="BM223" i="1"/>
  <c r="BM202" i="1" s="1"/>
  <c r="BM220" i="1"/>
  <c r="BM199" i="1" s="1"/>
  <c r="BL223" i="1"/>
  <c r="BL202" i="1" s="1"/>
  <c r="BL221" i="1"/>
  <c r="BJ221" i="1" s="1"/>
  <c r="BF224" i="1"/>
  <c r="BR227" i="1"/>
  <c r="BN227" i="1" s="1"/>
  <c r="BO225" i="1"/>
  <c r="BS225" i="1"/>
  <c r="BL225" i="1"/>
  <c r="BL224" i="1"/>
  <c r="BH227" i="1"/>
  <c r="BH288" i="1" s="1"/>
  <c r="BH286" i="1" s="1"/>
  <c r="BH223" i="1"/>
  <c r="BH220" i="1" s="1"/>
  <c r="BM225" i="1"/>
  <c r="BM224" i="1"/>
  <c r="AB308" i="1"/>
  <c r="AB313" i="1"/>
  <c r="AB312" i="1" s="1"/>
  <c r="V313" i="1"/>
  <c r="V312" i="1" s="1"/>
  <c r="BE748" i="1"/>
  <c r="BJ124" i="1"/>
  <c r="BJ226" i="1"/>
  <c r="AA429" i="1"/>
  <c r="Z429" i="1" s="1"/>
  <c r="BG55" i="1"/>
  <c r="BG22" i="1" s="1"/>
  <c r="BG56" i="1"/>
  <c r="BG31" i="1" s="1"/>
  <c r="BG30" i="1" s="1"/>
  <c r="V184" i="1"/>
  <c r="AA408" i="1"/>
  <c r="Z408" i="1" s="1"/>
  <c r="D408" i="1"/>
  <c r="AA414" i="1"/>
  <c r="Z414" i="1" s="1"/>
  <c r="D414" i="1"/>
  <c r="AA381" i="1"/>
  <c r="Z381" i="1" s="1"/>
  <c r="D381" i="1"/>
  <c r="AA431" i="1"/>
  <c r="Z431" i="1" s="1"/>
  <c r="D431" i="1"/>
  <c r="D416" i="1"/>
  <c r="D417" i="1"/>
  <c r="L417" i="1" s="1"/>
  <c r="BE759" i="1"/>
  <c r="BF225" i="1"/>
  <c r="AA404" i="1"/>
  <c r="Z404" i="1" s="1"/>
  <c r="D404" i="1"/>
  <c r="AA410" i="1"/>
  <c r="Z410" i="1" s="1"/>
  <c r="D410" i="1"/>
  <c r="BI225" i="1"/>
  <c r="BI288" i="1"/>
  <c r="BI286" i="1" s="1"/>
  <c r="AA439" i="1"/>
  <c r="Z439" i="1" s="1"/>
  <c r="D439" i="1"/>
  <c r="AB309" i="1"/>
  <c r="D428" i="1"/>
  <c r="D311" i="1"/>
  <c r="J748" i="1"/>
  <c r="BJ276" i="1"/>
  <c r="D308" i="1"/>
  <c r="BE741" i="1"/>
  <c r="BF757" i="1"/>
  <c r="BE757" i="1" s="1"/>
  <c r="D380" i="1"/>
  <c r="J679" i="1"/>
  <c r="V276" i="1"/>
  <c r="AA422" i="1"/>
  <c r="Z422" i="1" s="1"/>
  <c r="BJ125" i="1"/>
  <c r="BN226" i="1"/>
  <c r="D394" i="1"/>
  <c r="AA472" i="1"/>
  <c r="Z472" i="1" s="1"/>
  <c r="AA475" i="1"/>
  <c r="Z475" i="1" s="1"/>
  <c r="BN65" i="1"/>
  <c r="BK115" i="1"/>
  <c r="BK116" i="1"/>
  <c r="BE226" i="1"/>
  <c r="BE278" i="1"/>
  <c r="BN125" i="1"/>
  <c r="AA417" i="1"/>
  <c r="Z417" i="1" s="1"/>
  <c r="AA395" i="1"/>
  <c r="Z395" i="1" s="1"/>
  <c r="BF276" i="1"/>
  <c r="BE276" i="1" s="1"/>
  <c r="BJ227" i="1"/>
  <c r="BK225" i="1"/>
  <c r="BN124" i="1"/>
  <c r="AF394" i="1" l="1"/>
  <c r="L394" i="1"/>
  <c r="AS394" i="1"/>
  <c r="AF380" i="1"/>
  <c r="AS380" i="1"/>
  <c r="L380" i="1"/>
  <c r="AF404" i="1"/>
  <c r="L404" i="1"/>
  <c r="AS404" i="1"/>
  <c r="AF414" i="1"/>
  <c r="L414" i="1"/>
  <c r="AS414" i="1"/>
  <c r="AF428" i="1"/>
  <c r="AS428" i="1"/>
  <c r="L428" i="1"/>
  <c r="AF381" i="1"/>
  <c r="L381" i="1"/>
  <c r="AS381" i="1"/>
  <c r="AF408" i="1"/>
  <c r="L408" i="1"/>
  <c r="AS408" i="1"/>
  <c r="AF417" i="1"/>
  <c r="AS417" i="1"/>
  <c r="AF416" i="1"/>
  <c r="L416" i="1"/>
  <c r="AS416" i="1"/>
  <c r="AF308" i="1"/>
  <c r="L308" i="1"/>
  <c r="AS308" i="1"/>
  <c r="AF410" i="1"/>
  <c r="L410" i="1"/>
  <c r="AS410" i="1"/>
  <c r="AF431" i="1"/>
  <c r="AS431" i="1"/>
  <c r="L431" i="1"/>
  <c r="J311" i="1"/>
  <c r="AS311" i="1"/>
  <c r="AF311" i="1"/>
  <c r="L311" i="1"/>
  <c r="AF223" i="1"/>
  <c r="AS223" i="1"/>
  <c r="L223" i="1"/>
  <c r="AF439" i="1"/>
  <c r="AS439" i="1"/>
  <c r="L439" i="1"/>
  <c r="BO114" i="1"/>
  <c r="BN114" i="1" s="1"/>
  <c r="BN115" i="1"/>
  <c r="BO299" i="1"/>
  <c r="BO64" i="1"/>
  <c r="BN64" i="1" s="1"/>
  <c r="BN122" i="1"/>
  <c r="BH225" i="1"/>
  <c r="BE225" i="1" s="1"/>
  <c r="BE227" i="1"/>
  <c r="BE224" i="1" s="1"/>
  <c r="D220" i="1"/>
  <c r="V223" i="1"/>
  <c r="BI199" i="1"/>
  <c r="BI198" i="1" s="1"/>
  <c r="BE198" i="1" s="1"/>
  <c r="BE220" i="1"/>
  <c r="BF221" i="1"/>
  <c r="BJ220" i="1"/>
  <c r="BK219" i="1"/>
  <c r="BJ224" i="1"/>
  <c r="BJ223" i="1"/>
  <c r="V220" i="1"/>
  <c r="V199" i="1"/>
  <c r="BI171" i="1"/>
  <c r="BI169" i="1" s="1"/>
  <c r="BE169" i="1" s="1"/>
  <c r="BL171" i="1"/>
  <c r="BJ225" i="1"/>
  <c r="BM171" i="1"/>
  <c r="BR225" i="1"/>
  <c r="BE223" i="1"/>
  <c r="BH224" i="1"/>
  <c r="BS171" i="1"/>
  <c r="D116" i="1"/>
  <c r="BK114" i="1"/>
  <c r="BJ114" i="1" s="1"/>
  <c r="BJ115" i="1"/>
  <c r="BK65" i="1"/>
  <c r="BJ116" i="1"/>
  <c r="BK66" i="1"/>
  <c r="BJ66" i="1" s="1"/>
  <c r="D474" i="1"/>
  <c r="D473" i="1"/>
  <c r="AF474" i="1" l="1"/>
  <c r="AS474" i="1"/>
  <c r="L474" i="1"/>
  <c r="AF473" i="1"/>
  <c r="L473" i="1"/>
  <c r="AS473" i="1"/>
  <c r="AF116" i="1"/>
  <c r="L116" i="1"/>
  <c r="AS116" i="1"/>
  <c r="AF220" i="1"/>
  <c r="AS220" i="1"/>
  <c r="L220" i="1"/>
  <c r="BN299" i="1"/>
  <c r="BJ219" i="1"/>
  <c r="BK200" i="1"/>
  <c r="BJ200" i="1" s="1"/>
  <c r="BF219" i="1"/>
  <c r="BH221" i="1"/>
  <c r="BH219" i="1" s="1"/>
  <c r="BE199" i="1"/>
  <c r="BR171" i="1"/>
  <c r="BN225" i="1"/>
  <c r="BJ65" i="1"/>
  <c r="BK64" i="1"/>
  <c r="BJ64" i="1" s="1"/>
  <c r="D555" i="1"/>
  <c r="D562" i="1"/>
  <c r="D560" i="1"/>
  <c r="D566" i="1"/>
  <c r="AX566" i="1" s="1"/>
  <c r="D565" i="1"/>
  <c r="AX555" i="1" l="1"/>
  <c r="AK555" i="1"/>
  <c r="AY555" i="1"/>
  <c r="AY566" i="1"/>
  <c r="AR566" i="1"/>
  <c r="AS566" i="1" s="1"/>
  <c r="AX564" i="1"/>
  <c r="AY562" i="1"/>
  <c r="AR562" i="1"/>
  <c r="AP562" i="1" s="1"/>
  <c r="AX559" i="1"/>
  <c r="AX539" i="1" s="1"/>
  <c r="AY560" i="1"/>
  <c r="AR560" i="1"/>
  <c r="AP560" i="1" s="1"/>
  <c r="AF560" i="1"/>
  <c r="J555" i="1"/>
  <c r="L555" i="1"/>
  <c r="AF562" i="1"/>
  <c r="AF565" i="1"/>
  <c r="AS565" i="1"/>
  <c r="J566" i="1"/>
  <c r="AF566" i="1"/>
  <c r="L566" i="1"/>
  <c r="BT299" i="1"/>
  <c r="BN286" i="1"/>
  <c r="BK299" i="1"/>
  <c r="BJ299" i="1" s="1"/>
  <c r="D567" i="1"/>
  <c r="AE555" i="1" l="1"/>
  <c r="AF555" i="1" s="1"/>
  <c r="AK558" i="1"/>
  <c r="AE558" i="1" s="1"/>
  <c r="AK554" i="1"/>
  <c r="AL555" i="1"/>
  <c r="AX554" i="1"/>
  <c r="AX538" i="1" s="1"/>
  <c r="AR555" i="1"/>
  <c r="AS555" i="1" s="1"/>
  <c r="AR554" i="1"/>
  <c r="AR564" i="1"/>
  <c r="AP564" i="1"/>
  <c r="AP563" i="1" s="1"/>
  <c r="AY564" i="1"/>
  <c r="AX563" i="1"/>
  <c r="AS562" i="1"/>
  <c r="AS560" i="1"/>
  <c r="AF567" i="1"/>
  <c r="AS567" i="1"/>
  <c r="L567" i="1"/>
  <c r="BK286" i="1"/>
  <c r="BT286" i="1"/>
  <c r="BH828" i="1"/>
  <c r="J716" i="1"/>
  <c r="J717" i="1"/>
  <c r="AA544" i="1"/>
  <c r="Z544" i="1" s="1"/>
  <c r="AA546" i="1"/>
  <c r="AA543" i="1"/>
  <c r="Z543" i="1" s="1"/>
  <c r="AA396" i="1"/>
  <c r="AK553" i="1" l="1"/>
  <c r="AE554" i="1"/>
  <c r="AP554" i="1" s="1"/>
  <c r="AL554" i="1"/>
  <c r="AY554" i="1"/>
  <c r="AY563" i="1"/>
  <c r="AR563" i="1"/>
  <c r="AX314" i="1"/>
  <c r="AX309" i="1"/>
  <c r="AX773" i="1" s="1"/>
  <c r="AY538" i="1"/>
  <c r="AR538" i="1"/>
  <c r="BE828" i="1"/>
  <c r="AK542" i="1"/>
  <c r="AK538" i="1" s="1"/>
  <c r="AE543" i="1"/>
  <c r="AP543" i="1" s="1"/>
  <c r="W396" i="1"/>
  <c r="W394" i="1" s="1"/>
  <c r="W317" i="1" s="1"/>
  <c r="Z396" i="1"/>
  <c r="W546" i="1"/>
  <c r="W542" i="1" s="1"/>
  <c r="Z546" i="1"/>
  <c r="BE726" i="1"/>
  <c r="BS1122" i="1"/>
  <c r="BR1122" i="1"/>
  <c r="BO1122" i="1"/>
  <c r="BJ1122" i="1"/>
  <c r="BE1122" i="1"/>
  <c r="BF1119" i="1"/>
  <c r="BE1119" i="1" s="1"/>
  <c r="BS37" i="1"/>
  <c r="BR37" i="1"/>
  <c r="BO37" i="1"/>
  <c r="BJ1116" i="1"/>
  <c r="BF1107" i="1"/>
  <c r="BE1107" i="1" s="1"/>
  <c r="BE1102" i="1"/>
  <c r="BR1095" i="1"/>
  <c r="BR27" i="1" s="1"/>
  <c r="BJ1095" i="1"/>
  <c r="BJ1112" i="1" s="1"/>
  <c r="BF27" i="1"/>
  <c r="BE27" i="1" s="1"/>
  <c r="BM1040" i="1"/>
  <c r="BE1040" i="1"/>
  <c r="BI1039" i="1"/>
  <c r="BN1028" i="1"/>
  <c r="BN1027" i="1"/>
  <c r="BE1027" i="1"/>
  <c r="BN1026" i="1"/>
  <c r="BE1026" i="1"/>
  <c r="BN1025" i="1"/>
  <c r="BF1025" i="1"/>
  <c r="BE1025" i="1" s="1"/>
  <c r="BN1024" i="1"/>
  <c r="BE1024" i="1"/>
  <c r="BN1023" i="1"/>
  <c r="BE1023" i="1"/>
  <c r="BN1022" i="1"/>
  <c r="BF1022" i="1"/>
  <c r="BE1022" i="1" s="1"/>
  <c r="BO1021" i="1"/>
  <c r="BJ1021" i="1"/>
  <c r="BE1021" i="1"/>
  <c r="BO1020" i="1"/>
  <c r="BJ1020" i="1"/>
  <c r="BE1020" i="1"/>
  <c r="BR1019" i="1"/>
  <c r="BJ1019" i="1"/>
  <c r="BF1019" i="1"/>
  <c r="BO1019" i="1" s="1"/>
  <c r="BJ1018" i="1"/>
  <c r="BF1018" i="1"/>
  <c r="BJ1017" i="1"/>
  <c r="BF1017" i="1"/>
  <c r="BJ1016" i="1"/>
  <c r="BJ1015" i="1"/>
  <c r="BJ1009" i="1"/>
  <c r="BJ1008" i="1"/>
  <c r="BY1008" i="1" s="1"/>
  <c r="BJ1007" i="1"/>
  <c r="BJ1006" i="1"/>
  <c r="BR972" i="1"/>
  <c r="BO972" i="1"/>
  <c r="BJ972" i="1"/>
  <c r="BR971" i="1"/>
  <c r="BO971" i="1"/>
  <c r="BJ971" i="1"/>
  <c r="BR970" i="1"/>
  <c r="BJ970" i="1"/>
  <c r="BF970" i="1"/>
  <c r="BE970" i="1" s="1"/>
  <c r="BR969" i="1"/>
  <c r="BJ969" i="1"/>
  <c r="BF969" i="1"/>
  <c r="BE969" i="1" s="1"/>
  <c r="BR968" i="1"/>
  <c r="BJ968" i="1"/>
  <c r="BF968" i="1"/>
  <c r="BE968" i="1" s="1"/>
  <c r="BR967" i="1"/>
  <c r="BJ967" i="1"/>
  <c r="BF967" i="1"/>
  <c r="BR966" i="1"/>
  <c r="BO966" i="1"/>
  <c r="BJ966" i="1"/>
  <c r="BE966" i="1"/>
  <c r="BR965" i="1"/>
  <c r="BO965" i="1"/>
  <c r="BJ965" i="1"/>
  <c r="BR964" i="1"/>
  <c r="BJ964" i="1"/>
  <c r="BR963" i="1"/>
  <c r="BO963" i="1"/>
  <c r="BJ963" i="1"/>
  <c r="BR962" i="1"/>
  <c r="BO962" i="1"/>
  <c r="BJ962" i="1"/>
  <c r="BR961" i="1"/>
  <c r="BO961" i="1"/>
  <c r="BJ961" i="1"/>
  <c r="BE961" i="1"/>
  <c r="BR960" i="1"/>
  <c r="BO960" i="1"/>
  <c r="BJ960" i="1"/>
  <c r="BE960" i="1"/>
  <c r="BR959" i="1"/>
  <c r="BO959" i="1"/>
  <c r="BJ959" i="1"/>
  <c r="BR958" i="1"/>
  <c r="BO958" i="1"/>
  <c r="BJ958" i="1"/>
  <c r="BE958" i="1"/>
  <c r="BR957" i="1"/>
  <c r="BO957" i="1"/>
  <c r="BJ957" i="1"/>
  <c r="BE957" i="1"/>
  <c r="BS919" i="1"/>
  <c r="BR919" i="1"/>
  <c r="BJ919" i="1"/>
  <c r="BF919" i="1"/>
  <c r="BS51" i="1"/>
  <c r="BE918" i="1"/>
  <c r="BE917" i="1"/>
  <c r="BI916" i="1"/>
  <c r="BH916" i="1"/>
  <c r="BF916" i="1"/>
  <c r="BS914" i="1"/>
  <c r="BR914" i="1"/>
  <c r="BO914" i="1"/>
  <c r="BJ914" i="1"/>
  <c r="BS907" i="1"/>
  <c r="BR907" i="1"/>
  <c r="BO907" i="1"/>
  <c r="BJ907" i="1"/>
  <c r="BS906" i="1"/>
  <c r="BR906" i="1"/>
  <c r="BO906" i="1"/>
  <c r="BJ906" i="1"/>
  <c r="BS901" i="1"/>
  <c r="BR901" i="1"/>
  <c r="BO901" i="1"/>
  <c r="BJ901" i="1"/>
  <c r="BE901" i="1"/>
  <c r="BS900" i="1"/>
  <c r="BR900" i="1"/>
  <c r="BO900" i="1"/>
  <c r="BJ900" i="1"/>
  <c r="BE900" i="1"/>
  <c r="BS899" i="1"/>
  <c r="BR899" i="1"/>
  <c r="BO899" i="1"/>
  <c r="BJ899" i="1"/>
  <c r="BE899" i="1"/>
  <c r="BS898" i="1"/>
  <c r="BR898" i="1"/>
  <c r="BO898" i="1"/>
  <c r="BJ898" i="1"/>
  <c r="BE898" i="1"/>
  <c r="BS897" i="1"/>
  <c r="BR897" i="1"/>
  <c r="BO897" i="1"/>
  <c r="BJ897" i="1"/>
  <c r="BS896" i="1"/>
  <c r="BR896" i="1"/>
  <c r="BO896" i="1"/>
  <c r="BJ896" i="1"/>
  <c r="BE896" i="1"/>
  <c r="BS895" i="1"/>
  <c r="BR895" i="1"/>
  <c r="BO895" i="1"/>
  <c r="BJ895" i="1"/>
  <c r="BE895" i="1"/>
  <c r="BR894" i="1"/>
  <c r="BJ894" i="1"/>
  <c r="BI894" i="1"/>
  <c r="BS894" i="1" s="1"/>
  <c r="BF894" i="1"/>
  <c r="BO894" i="1" s="1"/>
  <c r="BS893" i="1"/>
  <c r="BR893" i="1"/>
  <c r="BO893" i="1"/>
  <c r="BJ893" i="1"/>
  <c r="BE893" i="1"/>
  <c r="BS892" i="1"/>
  <c r="BR892" i="1"/>
  <c r="BO892" i="1"/>
  <c r="BJ892" i="1"/>
  <c r="BE892" i="1"/>
  <c r="BR891" i="1"/>
  <c r="BO891" i="1"/>
  <c r="BJ891" i="1"/>
  <c r="BI891" i="1"/>
  <c r="BS891" i="1" s="1"/>
  <c r="BS890" i="1"/>
  <c r="BR890" i="1"/>
  <c r="BO890" i="1"/>
  <c r="BJ890" i="1"/>
  <c r="BE890" i="1"/>
  <c r="BS889" i="1"/>
  <c r="BR889" i="1"/>
  <c r="BO889" i="1"/>
  <c r="BJ889" i="1"/>
  <c r="BE889" i="1"/>
  <c r="BR888" i="1"/>
  <c r="BO888" i="1"/>
  <c r="BJ888" i="1"/>
  <c r="BI888" i="1"/>
  <c r="BS888" i="1" s="1"/>
  <c r="BR887" i="1"/>
  <c r="BO887" i="1"/>
  <c r="BJ887" i="1"/>
  <c r="BI887" i="1"/>
  <c r="BE887" i="1" s="1"/>
  <c r="BR886" i="1"/>
  <c r="BO886" i="1"/>
  <c r="BJ886" i="1"/>
  <c r="BI886" i="1"/>
  <c r="BS886" i="1" s="1"/>
  <c r="BR885" i="1"/>
  <c r="BO885" i="1"/>
  <c r="BJ885" i="1"/>
  <c r="BS884" i="1"/>
  <c r="BR884" i="1"/>
  <c r="BO884" i="1"/>
  <c r="BJ884" i="1"/>
  <c r="BE884" i="1"/>
  <c r="BS883" i="1"/>
  <c r="BR883" i="1"/>
  <c r="BO883" i="1"/>
  <c r="BJ883" i="1"/>
  <c r="BE883" i="1"/>
  <c r="BR882" i="1"/>
  <c r="BJ882" i="1"/>
  <c r="BI882" i="1"/>
  <c r="BS882" i="1" s="1"/>
  <c r="BF882" i="1"/>
  <c r="BO882" i="1" s="1"/>
  <c r="BR881" i="1"/>
  <c r="BJ881" i="1"/>
  <c r="BI881" i="1"/>
  <c r="BS881" i="1" s="1"/>
  <c r="BF881" i="1"/>
  <c r="BO881" i="1" s="1"/>
  <c r="BR880" i="1"/>
  <c r="BJ880" i="1"/>
  <c r="BF880" i="1"/>
  <c r="BO880" i="1" s="1"/>
  <c r="BS879" i="1"/>
  <c r="BR879" i="1"/>
  <c r="BO879" i="1"/>
  <c r="BJ879" i="1"/>
  <c r="BE879" i="1"/>
  <c r="BS878" i="1"/>
  <c r="BR878" i="1"/>
  <c r="BO878" i="1"/>
  <c r="BJ878" i="1"/>
  <c r="BE878" i="1"/>
  <c r="BR877" i="1"/>
  <c r="BO877" i="1"/>
  <c r="BJ877" i="1"/>
  <c r="BI877" i="1"/>
  <c r="BM872" i="1"/>
  <c r="BL872" i="1"/>
  <c r="BM866" i="1"/>
  <c r="BL866" i="1"/>
  <c r="BK866" i="1"/>
  <c r="BH866" i="1"/>
  <c r="BF866" i="1"/>
  <c r="BM865" i="1"/>
  <c r="BL865" i="1"/>
  <c r="BK865" i="1"/>
  <c r="BM864" i="1"/>
  <c r="BM25" i="1" s="1"/>
  <c r="BL864" i="1"/>
  <c r="BL25" i="1" s="1"/>
  <c r="BK864" i="1"/>
  <c r="BR853" i="1"/>
  <c r="BO853" i="1"/>
  <c r="BJ853" i="1"/>
  <c r="BE853" i="1"/>
  <c r="BS851" i="1"/>
  <c r="BR851" i="1"/>
  <c r="BO851" i="1"/>
  <c r="BJ851" i="1"/>
  <c r="BS850" i="1"/>
  <c r="BR850" i="1"/>
  <c r="BO850" i="1"/>
  <c r="BJ850" i="1"/>
  <c r="BE850" i="1"/>
  <c r="BS849" i="1"/>
  <c r="BR849" i="1"/>
  <c r="BO849" i="1"/>
  <c r="BJ849" i="1"/>
  <c r="BE849" i="1"/>
  <c r="BV848" i="1"/>
  <c r="BJ848" i="1"/>
  <c r="BM843" i="1"/>
  <c r="BL843" i="1"/>
  <c r="BM838" i="1"/>
  <c r="BM48" i="1" s="1"/>
  <c r="BL838" i="1"/>
  <c r="BK838" i="1"/>
  <c r="BJ832" i="1"/>
  <c r="BT825" i="1"/>
  <c r="BJ827" i="1"/>
  <c r="BJ826" i="1"/>
  <c r="BS825" i="1"/>
  <c r="BJ825" i="1"/>
  <c r="BS817" i="1"/>
  <c r="BR817" i="1"/>
  <c r="BJ817" i="1"/>
  <c r="BE817" i="1"/>
  <c r="BS816" i="1"/>
  <c r="BR816" i="1"/>
  <c r="BJ816" i="1"/>
  <c r="BE816" i="1"/>
  <c r="BS815" i="1"/>
  <c r="BR815" i="1"/>
  <c r="BJ815" i="1"/>
  <c r="BE815" i="1"/>
  <c r="BS814" i="1"/>
  <c r="BR814" i="1"/>
  <c r="BJ814" i="1"/>
  <c r="BE814" i="1"/>
  <c r="BS813" i="1"/>
  <c r="BR813" i="1"/>
  <c r="BJ813" i="1"/>
  <c r="BE813" i="1"/>
  <c r="BS810" i="1"/>
  <c r="BR810" i="1"/>
  <c r="BJ810" i="1"/>
  <c r="BE810" i="1"/>
  <c r="BS809" i="1"/>
  <c r="BR809" i="1"/>
  <c r="BJ809" i="1"/>
  <c r="BE809" i="1"/>
  <c r="BS808" i="1"/>
  <c r="BR808" i="1"/>
  <c r="BJ808" i="1"/>
  <c r="BF808" i="1"/>
  <c r="BS805" i="1"/>
  <c r="BR805" i="1"/>
  <c r="BJ805" i="1"/>
  <c r="BR803" i="1"/>
  <c r="BJ803" i="1"/>
  <c r="BR802" i="1"/>
  <c r="BJ802" i="1"/>
  <c r="BK779" i="1"/>
  <c r="BJ779" i="1" s="1"/>
  <c r="BL777" i="1"/>
  <c r="BL61" i="1" s="1"/>
  <c r="BL36" i="1" s="1"/>
  <c r="BK777" i="1"/>
  <c r="BK61" i="1" s="1"/>
  <c r="BK36" i="1" s="1"/>
  <c r="BH61" i="1"/>
  <c r="BK776" i="1"/>
  <c r="BK871" i="1" s="1"/>
  <c r="BJ871" i="1" s="1"/>
  <c r="BM775" i="1"/>
  <c r="BM842" i="1" s="1"/>
  <c r="BM870" i="1" s="1"/>
  <c r="BL775" i="1"/>
  <c r="BL842" i="1" s="1"/>
  <c r="BL870" i="1" s="1"/>
  <c r="BM774" i="1"/>
  <c r="BM841" i="1" s="1"/>
  <c r="BM869" i="1" s="1"/>
  <c r="BL774" i="1"/>
  <c r="BL841" i="1" s="1"/>
  <c r="BK774" i="1"/>
  <c r="BL773" i="1"/>
  <c r="BL840" i="1" s="1"/>
  <c r="BL868" i="1" s="1"/>
  <c r="BL56" i="1" s="1"/>
  <c r="BL31" i="1" s="1"/>
  <c r="BL772" i="1"/>
  <c r="BL47" i="1" s="1"/>
  <c r="BN763" i="1"/>
  <c r="BT763" i="1" s="1"/>
  <c r="BT776" i="1" s="1"/>
  <c r="BT843" i="1" s="1"/>
  <c r="BT871" i="1" s="1"/>
  <c r="BT60" i="1" s="1"/>
  <c r="BT35" i="1" s="1"/>
  <c r="BJ763" i="1"/>
  <c r="BN762" i="1"/>
  <c r="BT762" i="1" s="1"/>
  <c r="BJ762" i="1"/>
  <c r="BO761" i="1"/>
  <c r="BN761" i="1" s="1"/>
  <c r="BK761" i="1"/>
  <c r="BJ761" i="1" s="1"/>
  <c r="BF761" i="1"/>
  <c r="BE761" i="1" s="1"/>
  <c r="BR756" i="1"/>
  <c r="BO756" i="1"/>
  <c r="BJ756" i="1"/>
  <c r="BR755" i="1"/>
  <c r="BO755" i="1"/>
  <c r="BJ755" i="1"/>
  <c r="BR754" i="1"/>
  <c r="BO754" i="1"/>
  <c r="BJ754" i="1"/>
  <c r="BR753" i="1"/>
  <c r="BO753" i="1"/>
  <c r="BJ753" i="1"/>
  <c r="BR752" i="1"/>
  <c r="BO752" i="1"/>
  <c r="BJ752" i="1"/>
  <c r="BR751" i="1"/>
  <c r="BO751" i="1"/>
  <c r="BK751" i="1" s="1"/>
  <c r="BJ751" i="1" s="1"/>
  <c r="BE751" i="1"/>
  <c r="BR750" i="1"/>
  <c r="BO750" i="1"/>
  <c r="BJ750" i="1"/>
  <c r="BR746" i="1"/>
  <c r="BO746" i="1"/>
  <c r="BJ746" i="1"/>
  <c r="BE746" i="1"/>
  <c r="BR745" i="1"/>
  <c r="BO745" i="1"/>
  <c r="BJ745" i="1"/>
  <c r="BE745" i="1"/>
  <c r="BR744" i="1"/>
  <c r="BO744" i="1"/>
  <c r="BJ744" i="1"/>
  <c r="BE744" i="1"/>
  <c r="BR739" i="1"/>
  <c r="BO739" i="1"/>
  <c r="BJ739" i="1"/>
  <c r="BR738" i="1"/>
  <c r="BO738" i="1"/>
  <c r="BJ738" i="1"/>
  <c r="BR737" i="1"/>
  <c r="BO737" i="1"/>
  <c r="BJ737" i="1"/>
  <c r="BR777" i="1"/>
  <c r="BR873" i="1" s="1"/>
  <c r="BR61" i="1" s="1"/>
  <c r="BR36" i="1" s="1"/>
  <c r="BO777" i="1"/>
  <c r="BO873" i="1" s="1"/>
  <c r="BS730" i="1"/>
  <c r="BR730" i="1"/>
  <c r="BK726" i="1"/>
  <c r="BJ726" i="1" s="1"/>
  <c r="BE730" i="1"/>
  <c r="BS729" i="1"/>
  <c r="BR729" i="1"/>
  <c r="BO729" i="1"/>
  <c r="BN729" i="1" s="1"/>
  <c r="BJ729" i="1"/>
  <c r="BE729" i="1"/>
  <c r="BS728" i="1"/>
  <c r="BR728" i="1"/>
  <c r="BJ728" i="1"/>
  <c r="BF728" i="1"/>
  <c r="BE728" i="1" s="1"/>
  <c r="BS727" i="1"/>
  <c r="BR727" i="1"/>
  <c r="BO727" i="1"/>
  <c r="BN727" i="1" s="1"/>
  <c r="BJ727" i="1"/>
  <c r="BE727" i="1"/>
  <c r="BS726" i="1"/>
  <c r="BR726" i="1"/>
  <c r="BO726" i="1"/>
  <c r="BN726" i="1" s="1"/>
  <c r="BS721" i="1"/>
  <c r="BR721" i="1"/>
  <c r="BO721" i="1"/>
  <c r="BN721" i="1" s="1"/>
  <c r="BJ721" i="1"/>
  <c r="BS720" i="1"/>
  <c r="BR720" i="1"/>
  <c r="BO720" i="1"/>
  <c r="BN720" i="1" s="1"/>
  <c r="BJ720" i="1"/>
  <c r="BS719" i="1"/>
  <c r="BR719" i="1"/>
  <c r="BJ719" i="1"/>
  <c r="BI672" i="1"/>
  <c r="BH670" i="1"/>
  <c r="BF670" i="1"/>
  <c r="BI669" i="1"/>
  <c r="BH669" i="1"/>
  <c r="BF669" i="1"/>
  <c r="BH668" i="1"/>
  <c r="BH667" i="1"/>
  <c r="BE661" i="1"/>
  <c r="BE660" i="1"/>
  <c r="BE659" i="1"/>
  <c r="BF658" i="1"/>
  <c r="BF657" i="1" s="1"/>
  <c r="BE657" i="1" s="1"/>
  <c r="BS647" i="1"/>
  <c r="BN647" i="1" s="1"/>
  <c r="BJ647" i="1"/>
  <c r="BE647" i="1"/>
  <c r="BE631" i="1" s="1"/>
  <c r="BS646" i="1"/>
  <c r="BS645" i="1"/>
  <c r="BS644" i="1"/>
  <c r="BS643" i="1"/>
  <c r="BE643" i="1"/>
  <c r="BS642" i="1"/>
  <c r="BF642" i="1"/>
  <c r="BE642" i="1" s="1"/>
  <c r="BS641" i="1"/>
  <c r="BE641" i="1"/>
  <c r="BS640" i="1"/>
  <c r="BE640" i="1"/>
  <c r="BS639" i="1"/>
  <c r="BF639" i="1"/>
  <c r="BE639" i="1" s="1"/>
  <c r="BS638" i="1"/>
  <c r="BE638" i="1"/>
  <c r="BS637" i="1"/>
  <c r="BE637" i="1"/>
  <c r="BS636" i="1"/>
  <c r="BE636" i="1"/>
  <c r="BS635" i="1"/>
  <c r="BF635" i="1"/>
  <c r="BE635" i="1" s="1"/>
  <c r="BI634" i="1"/>
  <c r="BS634" i="1" s="1"/>
  <c r="BS633" i="1"/>
  <c r="BE633" i="1"/>
  <c r="BS632" i="1"/>
  <c r="BE632" i="1"/>
  <c r="BJ631" i="1"/>
  <c r="BI631" i="1"/>
  <c r="BS631" i="1" s="1"/>
  <c r="BN631" i="1" s="1"/>
  <c r="BS629" i="1"/>
  <c r="BE629" i="1"/>
  <c r="BJ627" i="1"/>
  <c r="BE627" i="1"/>
  <c r="BJ626" i="1"/>
  <c r="BI626" i="1"/>
  <c r="BE626" i="1" s="1"/>
  <c r="BJ624" i="1"/>
  <c r="BZ624" i="1" s="1"/>
  <c r="BJ623" i="1"/>
  <c r="BJ622" i="1"/>
  <c r="BS621" i="1"/>
  <c r="BN621" i="1" s="1"/>
  <c r="BJ621" i="1"/>
  <c r="BE621" i="1"/>
  <c r="BS620" i="1"/>
  <c r="BN620" i="1" s="1"/>
  <c r="BJ620" i="1"/>
  <c r="BE620" i="1"/>
  <c r="BJ619" i="1"/>
  <c r="BZ619" i="1" s="1"/>
  <c r="BJ618" i="1"/>
  <c r="BS617" i="1"/>
  <c r="BN617" i="1" s="1"/>
  <c r="BJ617" i="1"/>
  <c r="BS616" i="1"/>
  <c r="BN616" i="1" s="1"/>
  <c r="BJ616" i="1"/>
  <c r="BS615" i="1"/>
  <c r="BN615" i="1" s="1"/>
  <c r="BJ615" i="1"/>
  <c r="BE615" i="1"/>
  <c r="BJ614" i="1"/>
  <c r="BI614" i="1"/>
  <c r="BE614" i="1" s="1"/>
  <c r="BJ613" i="1"/>
  <c r="BZ613" i="1" s="1"/>
  <c r="BS612" i="1"/>
  <c r="BN612" i="1" s="1"/>
  <c r="BJ612" i="1"/>
  <c r="BE612" i="1"/>
  <c r="BS611" i="1"/>
  <c r="BN611" i="1" s="1"/>
  <c r="BJ611" i="1"/>
  <c r="BE611" i="1"/>
  <c r="BS610" i="1"/>
  <c r="BN610" i="1" s="1"/>
  <c r="BJ610" i="1"/>
  <c r="BJ609" i="1"/>
  <c r="BI609" i="1"/>
  <c r="BS609" i="1" s="1"/>
  <c r="BN609" i="1" s="1"/>
  <c r="BJ608" i="1"/>
  <c r="BI608" i="1"/>
  <c r="BS608" i="1" s="1"/>
  <c r="BN608" i="1" s="1"/>
  <c r="BJ607" i="1"/>
  <c r="BS604" i="1"/>
  <c r="BN604" i="1" s="1"/>
  <c r="BJ604" i="1"/>
  <c r="BE604" i="1"/>
  <c r="BJ603" i="1"/>
  <c r="BZ603" i="1" s="1"/>
  <c r="BS602" i="1"/>
  <c r="BN602" i="1" s="1"/>
  <c r="BJ602" i="1"/>
  <c r="BE602" i="1"/>
  <c r="BJ601" i="1"/>
  <c r="BI601" i="1"/>
  <c r="BE601" i="1" s="1"/>
  <c r="BJ600" i="1"/>
  <c r="BS599" i="1"/>
  <c r="BN599" i="1" s="1"/>
  <c r="BJ599" i="1"/>
  <c r="BE599" i="1"/>
  <c r="BS598" i="1"/>
  <c r="BN598" i="1" s="1"/>
  <c r="BJ598" i="1"/>
  <c r="BE598" i="1"/>
  <c r="BS597" i="1"/>
  <c r="BN597" i="1" s="1"/>
  <c r="BJ597" i="1"/>
  <c r="BE597" i="1"/>
  <c r="BS596" i="1"/>
  <c r="BN596" i="1" s="1"/>
  <c r="BJ596" i="1"/>
  <c r="BE596" i="1"/>
  <c r="BJ595" i="1"/>
  <c r="BI595" i="1"/>
  <c r="BS595" i="1" s="1"/>
  <c r="BN595" i="1" s="1"/>
  <c r="BJ594" i="1"/>
  <c r="BE594" i="1"/>
  <c r="BJ593" i="1"/>
  <c r="BN592" i="1"/>
  <c r="BJ592" i="1"/>
  <c r="BE592" i="1"/>
  <c r="BN591" i="1"/>
  <c r="BJ591" i="1"/>
  <c r="BE591" i="1"/>
  <c r="BJ590" i="1"/>
  <c r="BI590" i="1"/>
  <c r="BE590" i="1" s="1"/>
  <c r="BJ589" i="1"/>
  <c r="BJ584" i="1"/>
  <c r="BS582" i="1"/>
  <c r="BN582" i="1" s="1"/>
  <c r="BJ582" i="1"/>
  <c r="BS581" i="1"/>
  <c r="BN581" i="1" s="1"/>
  <c r="BJ581" i="1"/>
  <c r="BS580" i="1"/>
  <c r="BN580" i="1" s="1"/>
  <c r="BJ580" i="1"/>
  <c r="BS579" i="1"/>
  <c r="BN579" i="1" s="1"/>
  <c r="BJ579" i="1"/>
  <c r="BS578" i="1"/>
  <c r="BN578" i="1" s="1"/>
  <c r="BJ578" i="1"/>
  <c r="BS577" i="1"/>
  <c r="BN577" i="1" s="1"/>
  <c r="BJ577" i="1"/>
  <c r="BS576" i="1"/>
  <c r="BN576" i="1" s="1"/>
  <c r="BJ576" i="1"/>
  <c r="BS575" i="1"/>
  <c r="BN575" i="1" s="1"/>
  <c r="BJ575" i="1"/>
  <c r="BJ574" i="1"/>
  <c r="BI574" i="1"/>
  <c r="BE574" i="1" s="1"/>
  <c r="BK775" i="1"/>
  <c r="BO732" i="1"/>
  <c r="BN732" i="1" s="1"/>
  <c r="BR774" i="1"/>
  <c r="BR309" i="1"/>
  <c r="BJ297" i="1"/>
  <c r="BJ296" i="1"/>
  <c r="BJ295" i="1"/>
  <c r="BS294" i="1"/>
  <c r="BR294" i="1"/>
  <c r="BO294" i="1"/>
  <c r="BJ294" i="1"/>
  <c r="BS293" i="1"/>
  <c r="BR293" i="1"/>
  <c r="BO293" i="1"/>
  <c r="BJ293" i="1"/>
  <c r="BS292" i="1"/>
  <c r="BR292" i="1"/>
  <c r="BO292" i="1"/>
  <c r="BJ292" i="1"/>
  <c r="BS291" i="1"/>
  <c r="BR291" i="1"/>
  <c r="BO291" i="1"/>
  <c r="BJ291" i="1"/>
  <c r="BS290" i="1"/>
  <c r="BR290" i="1"/>
  <c r="BJ290" i="1"/>
  <c r="BF290" i="1"/>
  <c r="BE290" i="1" s="1"/>
  <c r="BE52" i="1" s="1"/>
  <c r="BJ278" i="1"/>
  <c r="BJ275" i="1"/>
  <c r="BF275" i="1"/>
  <c r="BE275" i="1" s="1"/>
  <c r="BE46" i="1" s="1"/>
  <c r="BN229" i="1"/>
  <c r="BN228" i="1" s="1"/>
  <c r="BJ229" i="1"/>
  <c r="BJ228" i="1" s="1"/>
  <c r="BE229" i="1"/>
  <c r="BE228" i="1" s="1"/>
  <c r="BJ217" i="1"/>
  <c r="BE217" i="1"/>
  <c r="BJ216" i="1"/>
  <c r="BE216" i="1"/>
  <c r="BJ215" i="1"/>
  <c r="BF215" i="1"/>
  <c r="BE215" i="1" s="1"/>
  <c r="BN212" i="1"/>
  <c r="BJ212" i="1"/>
  <c r="BE212" i="1"/>
  <c r="BJ211" i="1"/>
  <c r="BF211" i="1"/>
  <c r="BO204" i="1"/>
  <c r="BJ208" i="1"/>
  <c r="BF66" i="1"/>
  <c r="BO185" i="1"/>
  <c r="BK197" i="1"/>
  <c r="BK195" i="1" s="1"/>
  <c r="BJ195" i="1" s="1"/>
  <c r="BE197" i="1"/>
  <c r="BN196" i="1"/>
  <c r="BJ196" i="1"/>
  <c r="BE196" i="1"/>
  <c r="BF195" i="1"/>
  <c r="BE195" i="1" s="1"/>
  <c r="BN194" i="1"/>
  <c r="BJ194" i="1"/>
  <c r="BE194" i="1"/>
  <c r="BN193" i="1"/>
  <c r="BJ193" i="1"/>
  <c r="BE193" i="1"/>
  <c r="BN192" i="1"/>
  <c r="BJ192" i="1"/>
  <c r="BF192" i="1"/>
  <c r="BN191" i="1"/>
  <c r="BJ191" i="1"/>
  <c r="BN190" i="1"/>
  <c r="BJ190" i="1"/>
  <c r="BN189" i="1"/>
  <c r="BJ189" i="1"/>
  <c r="BE189" i="1"/>
  <c r="BN188" i="1"/>
  <c r="BJ188" i="1"/>
  <c r="BE188" i="1"/>
  <c r="BN187" i="1"/>
  <c r="BJ187" i="1"/>
  <c r="BF187" i="1"/>
  <c r="BE187" i="1" s="1"/>
  <c r="BN186" i="1"/>
  <c r="BJ186" i="1"/>
  <c r="BN168" i="1"/>
  <c r="BJ168" i="1"/>
  <c r="BE168" i="1"/>
  <c r="BN167" i="1"/>
  <c r="BJ167" i="1"/>
  <c r="BE167" i="1"/>
  <c r="BO166" i="1"/>
  <c r="BN166" i="1" s="1"/>
  <c r="BK166" i="1"/>
  <c r="BJ166" i="1" s="1"/>
  <c r="BF166" i="1"/>
  <c r="BE166" i="1" s="1"/>
  <c r="BN165" i="1"/>
  <c r="BJ165" i="1"/>
  <c r="BE165" i="1"/>
  <c r="BN164" i="1"/>
  <c r="BJ164" i="1"/>
  <c r="BE164" i="1"/>
  <c r="BN163" i="1"/>
  <c r="BK163" i="1"/>
  <c r="BJ163" i="1" s="1"/>
  <c r="BE163" i="1"/>
  <c r="BN162" i="1"/>
  <c r="BJ162" i="1"/>
  <c r="BE162" i="1"/>
  <c r="BN161" i="1"/>
  <c r="BJ161" i="1"/>
  <c r="BE161" i="1"/>
  <c r="BO160" i="1"/>
  <c r="BN160" i="1" s="1"/>
  <c r="BK160" i="1"/>
  <c r="BJ160" i="1" s="1"/>
  <c r="BF160" i="1"/>
  <c r="BN159" i="1"/>
  <c r="BJ159" i="1"/>
  <c r="BE159" i="1"/>
  <c r="BN158" i="1"/>
  <c r="BJ158" i="1"/>
  <c r="BE158" i="1"/>
  <c r="BO157" i="1"/>
  <c r="BN157" i="1" s="1"/>
  <c r="BK157" i="1"/>
  <c r="BJ157" i="1" s="1"/>
  <c r="BF157" i="1"/>
  <c r="BN156" i="1"/>
  <c r="BJ156" i="1"/>
  <c r="BE156" i="1"/>
  <c r="BJ155" i="1"/>
  <c r="BF154" i="1"/>
  <c r="BE154" i="1" s="1"/>
  <c r="BE155" i="1"/>
  <c r="BK154" i="1"/>
  <c r="BJ154" i="1" s="1"/>
  <c r="BN153" i="1"/>
  <c r="BJ153" i="1"/>
  <c r="BE153" i="1"/>
  <c r="BN152" i="1"/>
  <c r="BJ152" i="1"/>
  <c r="BE152" i="1"/>
  <c r="BN150" i="1"/>
  <c r="BJ150" i="1"/>
  <c r="BN149" i="1"/>
  <c r="BJ149" i="1"/>
  <c r="BN148" i="1"/>
  <c r="BJ148" i="1"/>
  <c r="BN147" i="1"/>
  <c r="BJ147" i="1"/>
  <c r="BN146" i="1"/>
  <c r="BJ146" i="1"/>
  <c r="BN145" i="1"/>
  <c r="BJ145" i="1"/>
  <c r="BN144" i="1"/>
  <c r="BJ144" i="1"/>
  <c r="BN143" i="1"/>
  <c r="BJ143" i="1"/>
  <c r="BN142" i="1"/>
  <c r="BJ142" i="1"/>
  <c r="BE142" i="1"/>
  <c r="BN141" i="1"/>
  <c r="BJ141" i="1"/>
  <c r="BE141" i="1"/>
  <c r="BN140" i="1"/>
  <c r="BJ140" i="1"/>
  <c r="BF140" i="1"/>
  <c r="BE140" i="1" s="1"/>
  <c r="BN139" i="1"/>
  <c r="BJ139" i="1"/>
  <c r="BN138" i="1"/>
  <c r="BJ138" i="1"/>
  <c r="BN137" i="1"/>
  <c r="BJ137" i="1"/>
  <c r="BN136" i="1"/>
  <c r="BJ136" i="1"/>
  <c r="BN135" i="1"/>
  <c r="BJ135" i="1"/>
  <c r="BN134" i="1"/>
  <c r="BJ134" i="1"/>
  <c r="BF134" i="1"/>
  <c r="BE134" i="1" s="1"/>
  <c r="BN133" i="1"/>
  <c r="BJ133" i="1"/>
  <c r="BN132" i="1"/>
  <c r="BJ132" i="1"/>
  <c r="BF132" i="1"/>
  <c r="BE132" i="1" s="1"/>
  <c r="BN131" i="1"/>
  <c r="BJ131" i="1"/>
  <c r="BE131" i="1"/>
  <c r="BN130" i="1"/>
  <c r="BJ130" i="1"/>
  <c r="BE130" i="1"/>
  <c r="BN129" i="1"/>
  <c r="BJ129" i="1"/>
  <c r="BF129" i="1"/>
  <c r="BE129" i="1" s="1"/>
  <c r="BN128" i="1"/>
  <c r="BJ128" i="1"/>
  <c r="BN127" i="1"/>
  <c r="BJ127" i="1"/>
  <c r="BE127" i="1"/>
  <c r="BN126" i="1"/>
  <c r="BJ126" i="1"/>
  <c r="BK123" i="1"/>
  <c r="BJ123" i="1" s="1"/>
  <c r="BJ121" i="1"/>
  <c r="BJ120" i="1"/>
  <c r="BJ119" i="1"/>
  <c r="BJ118" i="1"/>
  <c r="BJ117" i="1"/>
  <c r="BJ113" i="1"/>
  <c r="BJ112" i="1"/>
  <c r="BJ111" i="1"/>
  <c r="BJ110" i="1"/>
  <c r="BJ109" i="1"/>
  <c r="BJ108" i="1"/>
  <c r="BJ107" i="1"/>
  <c r="BJ106" i="1"/>
  <c r="BJ105" i="1"/>
  <c r="BJ104" i="1"/>
  <c r="BJ103" i="1"/>
  <c r="BJ102" i="1"/>
  <c r="BE102" i="1"/>
  <c r="BJ101" i="1"/>
  <c r="BE101" i="1"/>
  <c r="BJ100" i="1"/>
  <c r="BE100" i="1"/>
  <c r="BJ99" i="1"/>
  <c r="BE99" i="1"/>
  <c r="BJ98" i="1"/>
  <c r="BF98" i="1"/>
  <c r="BE98" i="1" s="1"/>
  <c r="BJ97" i="1"/>
  <c r="BJ96" i="1"/>
  <c r="BJ95" i="1"/>
  <c r="BF95" i="1"/>
  <c r="BE95" i="1" s="1"/>
  <c r="BJ94" i="1"/>
  <c r="BJ93" i="1"/>
  <c r="BI93" i="1"/>
  <c r="BJ92" i="1"/>
  <c r="BE92" i="1"/>
  <c r="BJ91" i="1"/>
  <c r="BJ90" i="1"/>
  <c r="BJ89" i="1"/>
  <c r="BE89" i="1"/>
  <c r="BJ88" i="1"/>
  <c r="BF88" i="1"/>
  <c r="BE88" i="1" s="1"/>
  <c r="BJ87" i="1"/>
  <c r="BF87" i="1"/>
  <c r="BE87" i="1" s="1"/>
  <c r="BJ86" i="1"/>
  <c r="BE86" i="1"/>
  <c r="BJ85" i="1"/>
  <c r="BE85" i="1"/>
  <c r="BJ84" i="1"/>
  <c r="BF84" i="1"/>
  <c r="BE84" i="1" s="1"/>
  <c r="BJ83" i="1"/>
  <c r="BE83" i="1"/>
  <c r="BJ82" i="1"/>
  <c r="BF82" i="1"/>
  <c r="BJ81" i="1"/>
  <c r="BF81" i="1"/>
  <c r="BJ80" i="1"/>
  <c r="BJ79" i="1"/>
  <c r="BE79" i="1"/>
  <c r="BJ78" i="1"/>
  <c r="BJ77" i="1"/>
  <c r="BE77" i="1"/>
  <c r="BJ76" i="1"/>
  <c r="BF76" i="1"/>
  <c r="BE76" i="1" s="1"/>
  <c r="BJ75" i="1"/>
  <c r="BJ74" i="1"/>
  <c r="BF74" i="1"/>
  <c r="BE74" i="1" s="1"/>
  <c r="BJ73" i="1"/>
  <c r="BJ72" i="1"/>
  <c r="BJ71" i="1"/>
  <c r="BE71" i="1"/>
  <c r="BJ70" i="1"/>
  <c r="BE70" i="1"/>
  <c r="BJ69" i="1"/>
  <c r="BF69" i="1"/>
  <c r="BE69" i="1" s="1"/>
  <c r="BJ68" i="1"/>
  <c r="BJ67" i="1"/>
  <c r="BK287" i="1"/>
  <c r="BM60" i="1"/>
  <c r="BM35" i="1" s="1"/>
  <c r="BL60" i="1"/>
  <c r="BL35" i="1" s="1"/>
  <c r="BK60" i="1"/>
  <c r="BK35" i="1" s="1"/>
  <c r="BJ60" i="1"/>
  <c r="BM59" i="1"/>
  <c r="BM58" i="1"/>
  <c r="BM34" i="1" s="1"/>
  <c r="BL58" i="1"/>
  <c r="BK58" i="1"/>
  <c r="BK34" i="1" s="1"/>
  <c r="BM57" i="1"/>
  <c r="BM32" i="1" s="1"/>
  <c r="BM53" i="1"/>
  <c r="BL53" i="1"/>
  <c r="BK53" i="1"/>
  <c r="BM52" i="1"/>
  <c r="BL52" i="1"/>
  <c r="BK52" i="1"/>
  <c r="BI52" i="1"/>
  <c r="BH52" i="1"/>
  <c r="BF52" i="1"/>
  <c r="BO51" i="1"/>
  <c r="BM51" i="1"/>
  <c r="BL51" i="1"/>
  <c r="BK51" i="1"/>
  <c r="BI51" i="1"/>
  <c r="BH51" i="1"/>
  <c r="BF51" i="1"/>
  <c r="BN50" i="1"/>
  <c r="BJ50" i="1"/>
  <c r="BN49" i="1"/>
  <c r="BJ49" i="1"/>
  <c r="BL48" i="1"/>
  <c r="BH47" i="1"/>
  <c r="BS46" i="1"/>
  <c r="BR46" i="1"/>
  <c r="BO46" i="1"/>
  <c r="BM46" i="1"/>
  <c r="BL46" i="1"/>
  <c r="BK46" i="1"/>
  <c r="BI46" i="1"/>
  <c r="BH46" i="1"/>
  <c r="BS45" i="1"/>
  <c r="BR45" i="1"/>
  <c r="BO45" i="1"/>
  <c r="BM45" i="1"/>
  <c r="BL45" i="1"/>
  <c r="BK45" i="1"/>
  <c r="BI45" i="1"/>
  <c r="BH45" i="1"/>
  <c r="BF45" i="1"/>
  <c r="BE45" i="1"/>
  <c r="BN44" i="1"/>
  <c r="BJ44" i="1"/>
  <c r="BN43" i="1"/>
  <c r="BJ43" i="1"/>
  <c r="BN42" i="1"/>
  <c r="BJ42" i="1"/>
  <c r="BN41" i="1"/>
  <c r="BJ41" i="1"/>
  <c r="BS40" i="1"/>
  <c r="BR40" i="1"/>
  <c r="BM40" i="1"/>
  <c r="BL40" i="1"/>
  <c r="BI40" i="1"/>
  <c r="BH40" i="1"/>
  <c r="BN39" i="1"/>
  <c r="BJ39" i="1"/>
  <c r="BN38" i="1"/>
  <c r="BJ38" i="1"/>
  <c r="BM37" i="1"/>
  <c r="BL37" i="1"/>
  <c r="BK37" i="1"/>
  <c r="BL34" i="1"/>
  <c r="BM27" i="1"/>
  <c r="BL27" i="1"/>
  <c r="BK27" i="1"/>
  <c r="BK25" i="1"/>
  <c r="AL553" i="1" l="1"/>
  <c r="AE553" i="1"/>
  <c r="AY309" i="1"/>
  <c r="AR314" i="1"/>
  <c r="AY314" i="1"/>
  <c r="AK309" i="1"/>
  <c r="AK314" i="1"/>
  <c r="AK312" i="1" s="1"/>
  <c r="AL538" i="1"/>
  <c r="AL542" i="1"/>
  <c r="BN627" i="1"/>
  <c r="BT627" i="1"/>
  <c r="BT626" i="1" s="1"/>
  <c r="BT587" i="1" s="1"/>
  <c r="BR1112" i="1"/>
  <c r="BN1095" i="1"/>
  <c r="BN1112" i="1" s="1"/>
  <c r="BN37" i="1"/>
  <c r="BN828" i="1"/>
  <c r="BY828" i="1"/>
  <c r="BU828" i="1" s="1"/>
  <c r="BJ27" i="1"/>
  <c r="BL869" i="1"/>
  <c r="BL57" i="1" s="1"/>
  <c r="BL32" i="1" s="1"/>
  <c r="BL30" i="1" s="1"/>
  <c r="BR864" i="1"/>
  <c r="BR25" i="1" s="1"/>
  <c r="BR865" i="1"/>
  <c r="BN594" i="1"/>
  <c r="BS593" i="1"/>
  <c r="AK541" i="1"/>
  <c r="AE542" i="1"/>
  <c r="BR866" i="1"/>
  <c r="BR872" i="1"/>
  <c r="BR59" i="1" s="1"/>
  <c r="BO864" i="1"/>
  <c r="BO25" i="1" s="1"/>
  <c r="BO865" i="1"/>
  <c r="BR773" i="1"/>
  <c r="BR772" i="1" s="1"/>
  <c r="BR47" i="1" s="1"/>
  <c r="BR307" i="1"/>
  <c r="BR224" i="1" s="1"/>
  <c r="BS865" i="1"/>
  <c r="BO61" i="1"/>
  <c r="BO866" i="1"/>
  <c r="BO872" i="1"/>
  <c r="BF964" i="1"/>
  <c r="BO749" i="1"/>
  <c r="BN896" i="1"/>
  <c r="BO195" i="1"/>
  <c r="BN195" i="1" s="1"/>
  <c r="W541" i="1"/>
  <c r="W538" i="1"/>
  <c r="W537" i="1" s="1"/>
  <c r="W316" i="1"/>
  <c r="W116" i="1" s="1"/>
  <c r="BU1008" i="1"/>
  <c r="BY1006" i="1"/>
  <c r="BU624" i="1"/>
  <c r="BZ622" i="1"/>
  <c r="BU622" i="1" s="1"/>
  <c r="BU603" i="1"/>
  <c r="BZ593" i="1"/>
  <c r="BZ607" i="1"/>
  <c r="BU607" i="1" s="1"/>
  <c r="BU613" i="1"/>
  <c r="BZ618" i="1"/>
  <c r="BU618" i="1" s="1"/>
  <c r="BU619" i="1"/>
  <c r="BV865" i="1"/>
  <c r="BU848" i="1"/>
  <c r="BV847" i="1"/>
  <c r="BU847" i="1" s="1"/>
  <c r="BV864" i="1"/>
  <c r="BN901" i="1"/>
  <c r="BN889" i="1"/>
  <c r="BN808" i="1"/>
  <c r="BF803" i="1"/>
  <c r="BF802" i="1" s="1"/>
  <c r="BE877" i="1"/>
  <c r="BS223" i="1"/>
  <c r="BS202" i="1" s="1"/>
  <c r="BS220" i="1"/>
  <c r="BS199" i="1" s="1"/>
  <c r="BN204" i="1"/>
  <c r="BO223" i="1"/>
  <c r="BO220" i="1"/>
  <c r="BR223" i="1"/>
  <c r="BR202" i="1" s="1"/>
  <c r="BR220" i="1"/>
  <c r="BR199" i="1" s="1"/>
  <c r="BS52" i="1"/>
  <c r="BS803" i="1"/>
  <c r="BN803" i="1" s="1"/>
  <c r="BI802" i="1"/>
  <c r="BS802" i="1" s="1"/>
  <c r="BR52" i="1"/>
  <c r="BN805" i="1"/>
  <c r="BO919" i="1"/>
  <c r="BF1009" i="1"/>
  <c r="BE211" i="1"/>
  <c r="BF207" i="1"/>
  <c r="BE207" i="1" s="1"/>
  <c r="BE66" i="1"/>
  <c r="BF287" i="1"/>
  <c r="BN27" i="1"/>
  <c r="BE1095" i="1"/>
  <c r="BE1112" i="1" s="1"/>
  <c r="BH59" i="1"/>
  <c r="BO1017" i="1"/>
  <c r="BF1044" i="1"/>
  <c r="BF60" i="1"/>
  <c r="BF35" i="1" s="1"/>
  <c r="BO1018" i="1"/>
  <c r="BF1045" i="1"/>
  <c r="BF774" i="1"/>
  <c r="BE774" i="1"/>
  <c r="BF1016" i="1"/>
  <c r="BO1016" i="1" s="1"/>
  <c r="BJ864" i="1"/>
  <c r="BE213" i="1"/>
  <c r="BJ838" i="1"/>
  <c r="BJ25" i="1"/>
  <c r="BJ53" i="1"/>
  <c r="BF186" i="1"/>
  <c r="BE186" i="1" s="1"/>
  <c r="BK758" i="1"/>
  <c r="BJ758" i="1" s="1"/>
  <c r="BK48" i="1"/>
  <c r="BJ48" i="1" s="1"/>
  <c r="BN884" i="1"/>
  <c r="BN900" i="1"/>
  <c r="BN1122" i="1"/>
  <c r="BJ37" i="1"/>
  <c r="BN961" i="1"/>
  <c r="BN963" i="1"/>
  <c r="BN890" i="1"/>
  <c r="BN878" i="1"/>
  <c r="BN881" i="1"/>
  <c r="BN879" i="1"/>
  <c r="BN897" i="1"/>
  <c r="BN851" i="1"/>
  <c r="BN958" i="1"/>
  <c r="BN291" i="1"/>
  <c r="BN293" i="1"/>
  <c r="BE160" i="1"/>
  <c r="BN737" i="1"/>
  <c r="BN809" i="1"/>
  <c r="BN849" i="1"/>
  <c r="BN888" i="1"/>
  <c r="BN898" i="1"/>
  <c r="BN907" i="1"/>
  <c r="BE634" i="1"/>
  <c r="BN738" i="1"/>
  <c r="BJ774" i="1"/>
  <c r="BJ866" i="1"/>
  <c r="BN893" i="1"/>
  <c r="BN815" i="1"/>
  <c r="BJ865" i="1"/>
  <c r="BN883" i="1"/>
  <c r="BN894" i="1"/>
  <c r="BN895" i="1"/>
  <c r="BN906" i="1"/>
  <c r="BN914" i="1"/>
  <c r="BE916" i="1"/>
  <c r="BN966" i="1"/>
  <c r="BN197" i="1"/>
  <c r="BN899" i="1"/>
  <c r="BN959" i="1"/>
  <c r="BF634" i="1"/>
  <c r="BF667" i="1" s="1"/>
  <c r="BN813" i="1"/>
  <c r="BE881" i="1"/>
  <c r="BN957" i="1"/>
  <c r="BN972" i="1"/>
  <c r="BN816" i="1"/>
  <c r="BJ45" i="1"/>
  <c r="BS1039" i="1"/>
  <c r="BS1032" i="1" s="1"/>
  <c r="BS1030" i="1" s="1"/>
  <c r="BN1030" i="1" s="1"/>
  <c r="BJ52" i="1"/>
  <c r="BN810" i="1"/>
  <c r="BE882" i="1"/>
  <c r="BN960" i="1"/>
  <c r="BN1040" i="1"/>
  <c r="BJ776" i="1"/>
  <c r="BJ843" i="1" s="1"/>
  <c r="BE891" i="1"/>
  <c r="BE82" i="1"/>
  <c r="BN213" i="1"/>
  <c r="BO290" i="1"/>
  <c r="BI589" i="1"/>
  <c r="BE589" i="1" s="1"/>
  <c r="BN814" i="1"/>
  <c r="BE919" i="1"/>
  <c r="BE51" i="1" s="1"/>
  <c r="BO967" i="1"/>
  <c r="BN967" i="1" s="1"/>
  <c r="BO970" i="1"/>
  <c r="BN970" i="1" s="1"/>
  <c r="BN185" i="1"/>
  <c r="BO183" i="1"/>
  <c r="BM772" i="1"/>
  <c r="BM47" i="1" s="1"/>
  <c r="BN882" i="1"/>
  <c r="BO969" i="1"/>
  <c r="BN969" i="1" s="1"/>
  <c r="BJ46" i="1"/>
  <c r="BS574" i="1"/>
  <c r="BN574" i="1" s="1"/>
  <c r="BE608" i="1"/>
  <c r="BJ35" i="1"/>
  <c r="BN962" i="1"/>
  <c r="BN46" i="1"/>
  <c r="BF97" i="1"/>
  <c r="BF94" i="1" s="1"/>
  <c r="BF93" i="1" s="1"/>
  <c r="BE93" i="1" s="1"/>
  <c r="BS590" i="1"/>
  <c r="BM773" i="1"/>
  <c r="BM840" i="1" s="1"/>
  <c r="BM868" i="1" s="1"/>
  <c r="BK843" i="1"/>
  <c r="BS887" i="1"/>
  <c r="BN887" i="1" s="1"/>
  <c r="BN965" i="1"/>
  <c r="BJ34" i="1"/>
  <c r="BE81" i="1"/>
  <c r="BS601" i="1"/>
  <c r="BN601" i="1" s="1"/>
  <c r="BS614" i="1"/>
  <c r="BN614" i="1" s="1"/>
  <c r="BN626" i="1"/>
  <c r="BN843" i="1"/>
  <c r="BE888" i="1"/>
  <c r="BE894" i="1"/>
  <c r="BE967" i="1"/>
  <c r="BJ51" i="1"/>
  <c r="BN886" i="1"/>
  <c r="BN892" i="1"/>
  <c r="BN971" i="1"/>
  <c r="BH1023" i="1"/>
  <c r="BJ197" i="1"/>
  <c r="BK185" i="1"/>
  <c r="BK171" i="1" s="1"/>
  <c r="BJ171" i="1" s="1"/>
  <c r="BO205" i="1"/>
  <c r="BN850" i="1"/>
  <c r="BN294" i="1"/>
  <c r="BN45" i="1"/>
  <c r="BE157" i="1"/>
  <c r="BE1039" i="1"/>
  <c r="BI1032" i="1"/>
  <c r="BI1031" i="1" s="1"/>
  <c r="BM777" i="1"/>
  <c r="BJ777" i="1" s="1"/>
  <c r="BJ61" i="1" s="1"/>
  <c r="BE808" i="1"/>
  <c r="BN817" i="1"/>
  <c r="BK841" i="1"/>
  <c r="BK869" i="1" s="1"/>
  <c r="BJ287" i="1"/>
  <c r="BF68" i="1"/>
  <c r="BN292" i="1"/>
  <c r="BE658" i="1"/>
  <c r="BJ730" i="1"/>
  <c r="BN155" i="1"/>
  <c r="BO123" i="1"/>
  <c r="BH1104" i="1"/>
  <c r="BE964" i="1"/>
  <c r="BO964" i="1"/>
  <c r="BN964" i="1" s="1"/>
  <c r="BF73" i="1"/>
  <c r="BF80" i="1"/>
  <c r="BE192" i="1"/>
  <c r="BE609" i="1"/>
  <c r="BF46" i="1"/>
  <c r="BO154" i="1"/>
  <c r="BN154" i="1" s="1"/>
  <c r="BJ58" i="1"/>
  <c r="BE595" i="1"/>
  <c r="BL873" i="1"/>
  <c r="BL839" i="1"/>
  <c r="BL24" i="1" s="1"/>
  <c r="BN891" i="1"/>
  <c r="BK842" i="1"/>
  <c r="BK870" i="1" s="1"/>
  <c r="BJ870" i="1" s="1"/>
  <c r="BJ775" i="1"/>
  <c r="BJ842" i="1" s="1"/>
  <c r="BK213" i="1"/>
  <c r="BN739" i="1"/>
  <c r="BN211" i="1"/>
  <c r="BE669" i="1"/>
  <c r="BH1027" i="1"/>
  <c r="BJ1040" i="1"/>
  <c r="BM1039" i="1"/>
  <c r="BO728" i="1"/>
  <c r="BN728" i="1" s="1"/>
  <c r="BI880" i="1"/>
  <c r="BE1019" i="1"/>
  <c r="BE805" i="1"/>
  <c r="BS877" i="1"/>
  <c r="BN877" i="1" s="1"/>
  <c r="BE886" i="1"/>
  <c r="BO968" i="1"/>
  <c r="BN968" i="1" s="1"/>
  <c r="BH1020" i="1"/>
  <c r="BI885" i="1"/>
  <c r="BR51" i="1"/>
  <c r="BN51" i="1" s="1"/>
  <c r="BL867" i="1" l="1"/>
  <c r="BL55" i="1" s="1"/>
  <c r="BL22" i="1" s="1"/>
  <c r="AY773" i="1"/>
  <c r="AX840" i="1"/>
  <c r="AK307" i="1"/>
  <c r="AL307" i="1" s="1"/>
  <c r="AK773" i="1"/>
  <c r="AK772" i="1" s="1"/>
  <c r="AK537" i="1"/>
  <c r="AL537" i="1" s="1"/>
  <c r="AE541" i="1"/>
  <c r="AL541" i="1"/>
  <c r="AL309" i="1"/>
  <c r="BN1039" i="1"/>
  <c r="BN1032" i="1"/>
  <c r="AP542" i="1"/>
  <c r="AP541" i="1" s="1"/>
  <c r="BE97" i="1"/>
  <c r="BE94" i="1"/>
  <c r="BN865" i="1"/>
  <c r="BO36" i="1"/>
  <c r="AL314" i="1"/>
  <c r="AE538" i="1"/>
  <c r="BR218" i="1"/>
  <c r="BN919" i="1"/>
  <c r="BO1009" i="1"/>
  <c r="BN1009" i="1" s="1"/>
  <c r="BR221" i="1"/>
  <c r="BN590" i="1"/>
  <c r="BS589" i="1"/>
  <c r="BO59" i="1"/>
  <c r="BN774" i="1"/>
  <c r="BO774" i="1"/>
  <c r="BF841" i="1"/>
  <c r="BF869" i="1" s="1"/>
  <c r="BO52" i="1"/>
  <c r="BN52" i="1" s="1"/>
  <c r="BN290" i="1"/>
  <c r="BF1015" i="1"/>
  <c r="BF53" i="1" s="1"/>
  <c r="BF668" i="1"/>
  <c r="BY1024" i="1"/>
  <c r="BY1021" i="1"/>
  <c r="BU1006" i="1"/>
  <c r="BY1026" i="1"/>
  <c r="BU593" i="1"/>
  <c r="BZ584" i="1"/>
  <c r="BU584" i="1" s="1"/>
  <c r="BZ583" i="1"/>
  <c r="BV25" i="1"/>
  <c r="BO202" i="1"/>
  <c r="BN202" i="1" s="1"/>
  <c r="BF679" i="1"/>
  <c r="BN223" i="1"/>
  <c r="BE802" i="1"/>
  <c r="BN220" i="1"/>
  <c r="BO203" i="1"/>
  <c r="BN183" i="1"/>
  <c r="BO170" i="1"/>
  <c r="BO171" i="1"/>
  <c r="BN171" i="1" s="1"/>
  <c r="BE1009" i="1"/>
  <c r="BF315" i="1"/>
  <c r="BI780" i="1"/>
  <c r="BS838" i="1"/>
  <c r="BK857" i="1"/>
  <c r="BJ857" i="1" s="1"/>
  <c r="BE287" i="1"/>
  <c r="BF65" i="1"/>
  <c r="BF1043" i="1"/>
  <c r="BE60" i="1"/>
  <c r="BE35" i="1" s="1"/>
  <c r="BE1031" i="1"/>
  <c r="BI1030" i="1"/>
  <c r="BE1030" i="1" s="1"/>
  <c r="BF672" i="1"/>
  <c r="BE672" i="1" s="1"/>
  <c r="BO741" i="1"/>
  <c r="BO748" i="1"/>
  <c r="BO1015" i="1"/>
  <c r="BO53" i="1" s="1"/>
  <c r="BN205" i="1"/>
  <c r="BO207" i="1"/>
  <c r="BN207" i="1" s="1"/>
  <c r="BK209" i="1"/>
  <c r="BK205" i="1" s="1"/>
  <c r="BK202" i="1" s="1"/>
  <c r="BJ202" i="1" s="1"/>
  <c r="BM839" i="1"/>
  <c r="BM867" i="1"/>
  <c r="BM55" i="1" s="1"/>
  <c r="BM56" i="1"/>
  <c r="BJ185" i="1"/>
  <c r="BK183" i="1"/>
  <c r="BM873" i="1"/>
  <c r="BM61" i="1"/>
  <c r="BE803" i="1"/>
  <c r="BN123" i="1"/>
  <c r="BE1032" i="1"/>
  <c r="BI57" i="1"/>
  <c r="BI1023" i="1"/>
  <c r="BI1020" i="1"/>
  <c r="BR1020" i="1"/>
  <c r="BH1017" i="1"/>
  <c r="BH1044" i="1" s="1"/>
  <c r="BJ1039" i="1"/>
  <c r="BM1032" i="1"/>
  <c r="BI1027" i="1"/>
  <c r="BH57" i="1"/>
  <c r="BE880" i="1"/>
  <c r="BS880" i="1"/>
  <c r="BN880" i="1" s="1"/>
  <c r="BF78" i="1"/>
  <c r="BE80" i="1"/>
  <c r="BJ213" i="1"/>
  <c r="BI1024" i="1"/>
  <c r="BI1021" i="1"/>
  <c r="BF72" i="1"/>
  <c r="BE72" i="1" s="1"/>
  <c r="BE73" i="1"/>
  <c r="BE68" i="1"/>
  <c r="BE885" i="1"/>
  <c r="BS885" i="1"/>
  <c r="BN885" i="1" s="1"/>
  <c r="BJ841" i="1"/>
  <c r="BJ869" i="1" s="1"/>
  <c r="AE537" i="1" l="1"/>
  <c r="BE841" i="1"/>
  <c r="BE869" i="1" s="1"/>
  <c r="AY840" i="1"/>
  <c r="AX868" i="1"/>
  <c r="AP538" i="1"/>
  <c r="AE314" i="1"/>
  <c r="BN589" i="1"/>
  <c r="BN741" i="1"/>
  <c r="BY1018" i="1"/>
  <c r="BY1045" i="1" s="1"/>
  <c r="BY32" i="1" s="1"/>
  <c r="BU32" i="1" s="1"/>
  <c r="BU583" i="1"/>
  <c r="BZ588" i="1"/>
  <c r="BU588" i="1" s="1"/>
  <c r="BZ587" i="1"/>
  <c r="BZ773" i="1" s="1"/>
  <c r="BZ670" i="1"/>
  <c r="BZ667" i="1"/>
  <c r="BZ668" i="1"/>
  <c r="BU668" i="1" s="1"/>
  <c r="BF678" i="1"/>
  <c r="BE678" i="1" s="1"/>
  <c r="BE679" i="1"/>
  <c r="BI779" i="1"/>
  <c r="BS779" i="1" s="1"/>
  <c r="BI838" i="1"/>
  <c r="BS48" i="1" s="1"/>
  <c r="BJ205" i="1"/>
  <c r="BK203" i="1"/>
  <c r="BO199" i="1"/>
  <c r="BN203" i="1"/>
  <c r="BJ183" i="1"/>
  <c r="BK170" i="1"/>
  <c r="BO169" i="1"/>
  <c r="BN169" i="1" s="1"/>
  <c r="BN170" i="1"/>
  <c r="BF310" i="1"/>
  <c r="BE315" i="1"/>
  <c r="BF314" i="1"/>
  <c r="BF309" i="1" s="1"/>
  <c r="BF64" i="1"/>
  <c r="BE64" i="1" s="1"/>
  <c r="BE65" i="1"/>
  <c r="BF288" i="1"/>
  <c r="BF286" i="1" s="1"/>
  <c r="BE286" i="1" s="1"/>
  <c r="BF775" i="1"/>
  <c r="BE775" i="1" s="1"/>
  <c r="BK741" i="1"/>
  <c r="BJ741" i="1" s="1"/>
  <c r="BK207" i="1"/>
  <c r="BJ207" i="1" s="1"/>
  <c r="BJ209" i="1"/>
  <c r="BE78" i="1"/>
  <c r="BF780" i="1"/>
  <c r="BN802" i="1"/>
  <c r="BR1017" i="1"/>
  <c r="BS1020" i="1"/>
  <c r="BN1020" i="1" s="1"/>
  <c r="BI1019" i="1"/>
  <c r="BS1019" i="1" s="1"/>
  <c r="BN1019" i="1" s="1"/>
  <c r="BI1017" i="1"/>
  <c r="BI1044" i="1" s="1"/>
  <c r="BF67" i="1"/>
  <c r="BS1021" i="1"/>
  <c r="BI1018" i="1"/>
  <c r="BM1030" i="1"/>
  <c r="BJ1032" i="1"/>
  <c r="BI1022" i="1"/>
  <c r="BJ57" i="1"/>
  <c r="BK57" i="1"/>
  <c r="BK32" i="1" s="1"/>
  <c r="BJ32" i="1" s="1"/>
  <c r="BK288" i="1"/>
  <c r="BO40" i="1"/>
  <c r="BN40" i="1" s="1"/>
  <c r="AY868" i="1" l="1"/>
  <c r="AX56" i="1"/>
  <c r="AE312" i="1"/>
  <c r="AL312" i="1"/>
  <c r="BZ309" i="1"/>
  <c r="BZ307" i="1" s="1"/>
  <c r="BZ840" i="1"/>
  <c r="BY1016" i="1"/>
  <c r="BU1016" i="1" s="1"/>
  <c r="BU1015" i="1" s="1"/>
  <c r="BU53" i="1" s="1"/>
  <c r="BU587" i="1"/>
  <c r="BY1043" i="1"/>
  <c r="BU1045" i="1"/>
  <c r="BU670" i="1"/>
  <c r="BU667" i="1"/>
  <c r="BI48" i="1"/>
  <c r="BN199" i="1"/>
  <c r="BJ203" i="1"/>
  <c r="BK199" i="1"/>
  <c r="BK169" i="1"/>
  <c r="BJ169" i="1" s="1"/>
  <c r="BJ170" i="1"/>
  <c r="BE310" i="1"/>
  <c r="BF842" i="1"/>
  <c r="BF58" i="1" s="1"/>
  <c r="BF34" i="1" s="1"/>
  <c r="BE314" i="1"/>
  <c r="BF312" i="1"/>
  <c r="BE312" i="1" s="1"/>
  <c r="BF779" i="1"/>
  <c r="BE288" i="1"/>
  <c r="BE1044" i="1"/>
  <c r="BS1018" i="1"/>
  <c r="BI1045" i="1"/>
  <c r="BI32" i="1" s="1"/>
  <c r="BF838" i="1"/>
  <c r="BK40" i="1"/>
  <c r="BJ40" i="1" s="1"/>
  <c r="BS1017" i="1"/>
  <c r="BN1017" i="1" s="1"/>
  <c r="BI1016" i="1"/>
  <c r="BI1026" i="1"/>
  <c r="BI1025" i="1" s="1"/>
  <c r="BJ288" i="1"/>
  <c r="BJ286" i="1" s="1"/>
  <c r="BN842" i="1"/>
  <c r="BE67" i="1"/>
  <c r="BJ1030" i="1"/>
  <c r="BM24" i="1"/>
  <c r="BM31" i="1"/>
  <c r="BM30" i="1" s="1"/>
  <c r="BM22" i="1"/>
  <c r="BM36" i="1"/>
  <c r="BJ36" i="1" s="1"/>
  <c r="AX31" i="1" l="1"/>
  <c r="AY31" i="1" s="1"/>
  <c r="AY56" i="1"/>
  <c r="AK840" i="1"/>
  <c r="AL773" i="1"/>
  <c r="BY36" i="1"/>
  <c r="BY1015" i="1"/>
  <c r="BY53" i="1" s="1"/>
  <c r="BZ777" i="1"/>
  <c r="BZ772" i="1"/>
  <c r="AL772" i="1"/>
  <c r="BO779" i="1"/>
  <c r="BO838" i="1"/>
  <c r="BO48" i="1" s="1"/>
  <c r="BZ868" i="1"/>
  <c r="BU1043" i="1"/>
  <c r="BZ224" i="1"/>
  <c r="BZ221" i="1" s="1"/>
  <c r="BJ199" i="1"/>
  <c r="BK198" i="1"/>
  <c r="BJ198" i="1" s="1"/>
  <c r="BF870" i="1"/>
  <c r="BE870" i="1" s="1"/>
  <c r="BE842" i="1"/>
  <c r="BF307" i="1"/>
  <c r="BE58" i="1"/>
  <c r="BE34" i="1" s="1"/>
  <c r="BI1043" i="1"/>
  <c r="BF773" i="1"/>
  <c r="BF840" i="1" s="1"/>
  <c r="BF48" i="1"/>
  <c r="BS1016" i="1"/>
  <c r="BI1015" i="1"/>
  <c r="AL840" i="1" l="1"/>
  <c r="AK868" i="1"/>
  <c r="AK867" i="1" s="1"/>
  <c r="AK839" i="1"/>
  <c r="BZ873" i="1"/>
  <c r="BZ47" i="1"/>
  <c r="BZ839" i="1"/>
  <c r="BZ24" i="1" s="1"/>
  <c r="BU777" i="1"/>
  <c r="AL868" i="1"/>
  <c r="BZ219" i="1"/>
  <c r="BU219" i="1" s="1"/>
  <c r="BU221" i="1"/>
  <c r="BF868" i="1"/>
  <c r="BF839" i="1"/>
  <c r="BF772" i="1"/>
  <c r="BS1015" i="1"/>
  <c r="BS53" i="1" s="1"/>
  <c r="BI53" i="1"/>
  <c r="AL839" i="1" l="1"/>
  <c r="AK24" i="1"/>
  <c r="AL24" i="1" s="1"/>
  <c r="BZ1104" i="1"/>
  <c r="BZ61" i="1"/>
  <c r="BU61" i="1" s="1"/>
  <c r="BU873" i="1"/>
  <c r="BU1104" i="1" s="1"/>
  <c r="AL867" i="1"/>
  <c r="AK56" i="1"/>
  <c r="AK31" i="1" s="1"/>
  <c r="AK30" i="1" s="1"/>
  <c r="BF24" i="1"/>
  <c r="BF867" i="1"/>
  <c r="BF47" i="1"/>
  <c r="AL30" i="1" l="1"/>
  <c r="AL31" i="1"/>
  <c r="AL56" i="1"/>
  <c r="BZ36" i="1"/>
  <c r="BU36" i="1" s="1"/>
  <c r="AK55" i="1"/>
  <c r="AK22" i="1" s="1"/>
  <c r="BF56" i="1"/>
  <c r="BF31" i="1" s="1"/>
  <c r="AL22" i="1" l="1"/>
  <c r="AL55" i="1"/>
  <c r="AP758" i="1"/>
  <c r="AP1122" i="1" l="1"/>
  <c r="AB1122" i="1"/>
  <c r="AA1122" i="1"/>
  <c r="V1122" i="1"/>
  <c r="J1122" i="1"/>
  <c r="D1122" i="1"/>
  <c r="Z1122" i="1" l="1"/>
  <c r="D9" i="1"/>
  <c r="D7" i="1" l="1"/>
  <c r="K9" i="1" s="1"/>
  <c r="K7" i="1" s="1"/>
  <c r="AA726" i="1" l="1"/>
  <c r="Z726" i="1" s="1"/>
  <c r="AA718" i="1"/>
  <c r="AA394" i="1"/>
  <c r="Z394" i="1" s="1"/>
  <c r="AC1040" i="1"/>
  <c r="D1040" i="1"/>
  <c r="D1039" i="1"/>
  <c r="AC1025" i="1"/>
  <c r="Z1025" i="1" s="1"/>
  <c r="AC1022" i="1"/>
  <c r="Z1022" i="1" s="1"/>
  <c r="J719" i="1"/>
  <c r="AD1039" i="1" l="1"/>
  <c r="AQ1039" i="1"/>
  <c r="BB1040" i="1"/>
  <c r="BB1039" i="1" s="1"/>
  <c r="AQ1040" i="1"/>
  <c r="AD1040" i="1"/>
  <c r="CE1040" i="1"/>
  <c r="BB1038" i="1"/>
  <c r="AR1040" i="1"/>
  <c r="AS1040" i="1" s="1"/>
  <c r="AF1040" i="1"/>
  <c r="L1040" i="1"/>
  <c r="L1039" i="1"/>
  <c r="AF1039" i="1"/>
  <c r="Z718" i="1"/>
  <c r="W718" i="1"/>
  <c r="AC1039" i="1"/>
  <c r="Z1039" i="1" s="1"/>
  <c r="Y1040" i="1"/>
  <c r="Z1040" i="1"/>
  <c r="D1032" i="1"/>
  <c r="AP1040" i="1"/>
  <c r="V865" i="1"/>
  <c r="V730" i="1"/>
  <c r="V542" i="1"/>
  <c r="V541" i="1"/>
  <c r="AC1030" i="1"/>
  <c r="Z1030" i="1" s="1"/>
  <c r="AC1032" i="1"/>
  <c r="Z1032" i="1" s="1"/>
  <c r="V866" i="1"/>
  <c r="AD1032" i="1" l="1"/>
  <c r="AQ1032" i="1"/>
  <c r="BB1032" i="1"/>
  <c r="AR1039" i="1"/>
  <c r="AS1039" i="1" s="1"/>
  <c r="CE1039" i="1"/>
  <c r="AR1038" i="1"/>
  <c r="AS1038" i="1" s="1"/>
  <c r="CE1038" i="1"/>
  <c r="BB1037" i="1"/>
  <c r="AF1032" i="1"/>
  <c r="L1032" i="1"/>
  <c r="Y1032" i="1"/>
  <c r="V1032" i="1" s="1"/>
  <c r="Y1039" i="1"/>
  <c r="Y1030" i="1" s="1"/>
  <c r="D1030" i="1"/>
  <c r="D1031" i="1"/>
  <c r="V864" i="1"/>
  <c r="V394" i="1"/>
  <c r="V1040" i="1"/>
  <c r="AP1039" i="1"/>
  <c r="V317" i="1"/>
  <c r="AD1030" i="1" l="1"/>
  <c r="AQ1030" i="1"/>
  <c r="AD1031" i="1"/>
  <c r="AQ1031" i="1"/>
  <c r="AR1037" i="1"/>
  <c r="AS1037" i="1" s="1"/>
  <c r="CE1037" i="1"/>
  <c r="CE1032" i="1"/>
  <c r="BB1031" i="1"/>
  <c r="AR1032" i="1"/>
  <c r="AS1032" i="1" s="1"/>
  <c r="AF1031" i="1"/>
  <c r="L1031" i="1"/>
  <c r="AF1030" i="1"/>
  <c r="L1030" i="1"/>
  <c r="Y24" i="1"/>
  <c r="Y31" i="1"/>
  <c r="Y30" i="1" s="1"/>
  <c r="V316" i="1"/>
  <c r="V116" i="1"/>
  <c r="AP1032" i="1"/>
  <c r="AP1030" i="1"/>
  <c r="V1039" i="1"/>
  <c r="V1030" i="1"/>
  <c r="CE1031" i="1" l="1"/>
  <c r="BB1030" i="1"/>
  <c r="AR1031" i="1"/>
  <c r="AS1031" i="1" s="1"/>
  <c r="D10" i="1"/>
  <c r="AA217" i="1"/>
  <c r="Z217" i="1" s="1"/>
  <c r="AA213" i="1"/>
  <c r="Z213" i="1" s="1"/>
  <c r="V213" i="1"/>
  <c r="V217" i="1"/>
  <c r="AR1030" i="1" l="1"/>
  <c r="AS1030" i="1" s="1"/>
  <c r="CE1030" i="1"/>
  <c r="BB1044" i="1"/>
  <c r="J934" i="1"/>
  <c r="J935" i="1"/>
  <c r="D921" i="1"/>
  <c r="D920" i="1"/>
  <c r="D956" i="1"/>
  <c r="D955" i="1"/>
  <c r="D954" i="1"/>
  <c r="D953" i="1"/>
  <c r="D952" i="1"/>
  <c r="D951" i="1"/>
  <c r="D938" i="1"/>
  <c r="D950" i="1"/>
  <c r="D949" i="1"/>
  <c r="D948" i="1"/>
  <c r="AA216" i="1"/>
  <c r="Z216" i="1" s="1"/>
  <c r="CE1044" i="1" l="1"/>
  <c r="BB1043" i="1"/>
  <c r="AR1044" i="1"/>
  <c r="AF949" i="1"/>
  <c r="AS949" i="1"/>
  <c r="L949" i="1"/>
  <c r="AF948" i="1"/>
  <c r="AS948" i="1"/>
  <c r="L948" i="1"/>
  <c r="AF938" i="1"/>
  <c r="AS938" i="1"/>
  <c r="L938" i="1"/>
  <c r="AF950" i="1"/>
  <c r="AS950" i="1"/>
  <c r="L950" i="1"/>
  <c r="AF953" i="1"/>
  <c r="AS953" i="1"/>
  <c r="L953" i="1"/>
  <c r="AF955" i="1"/>
  <c r="AS955" i="1"/>
  <c r="L955" i="1"/>
  <c r="AF956" i="1"/>
  <c r="AS956" i="1"/>
  <c r="L956" i="1"/>
  <c r="AF951" i="1"/>
  <c r="AS951" i="1"/>
  <c r="L951" i="1"/>
  <c r="AF954" i="1"/>
  <c r="AS954" i="1"/>
  <c r="L954" i="1"/>
  <c r="AF952" i="1"/>
  <c r="AS952" i="1"/>
  <c r="L952" i="1"/>
  <c r="J933" i="1"/>
  <c r="J1008" i="1"/>
  <c r="D933" i="1"/>
  <c r="D934" i="1"/>
  <c r="W773" i="1"/>
  <c r="W772" i="1" s="1"/>
  <c r="W47" i="1" s="1"/>
  <c r="J904" i="1"/>
  <c r="D904" i="1"/>
  <c r="D919" i="1"/>
  <c r="CE1043" i="1" l="1"/>
  <c r="AR1043" i="1"/>
  <c r="AS933" i="1"/>
  <c r="L933" i="1"/>
  <c r="AS934" i="1"/>
  <c r="L934" i="1"/>
  <c r="J1009" i="1"/>
  <c r="D1009" i="1"/>
  <c r="AA193" i="1"/>
  <c r="AA128" i="1"/>
  <c r="AS1009" i="1" l="1"/>
  <c r="L1009" i="1"/>
  <c r="W193" i="1"/>
  <c r="W192" i="1" s="1"/>
  <c r="W190" i="1" s="1"/>
  <c r="Z193" i="1"/>
  <c r="W128" i="1"/>
  <c r="Z128" i="1"/>
  <c r="AA212" i="1"/>
  <c r="V1027" i="1"/>
  <c r="D1027" i="1"/>
  <c r="V1026" i="1"/>
  <c r="D1026" i="1"/>
  <c r="V1025" i="1"/>
  <c r="J1025" i="1"/>
  <c r="D1025" i="1"/>
  <c r="AC921" i="1"/>
  <c r="AC920" i="1"/>
  <c r="V956" i="1"/>
  <c r="V955" i="1"/>
  <c r="AC954" i="1"/>
  <c r="Z954" i="1" s="1"/>
  <c r="V953" i="1"/>
  <c r="V952" i="1"/>
  <c r="AC951" i="1"/>
  <c r="Z951" i="1" s="1"/>
  <c r="V949" i="1"/>
  <c r="AC948" i="1"/>
  <c r="Z948" i="1" s="1"/>
  <c r="V153" i="1"/>
  <c r="D153" i="1"/>
  <c r="V152" i="1"/>
  <c r="D152" i="1"/>
  <c r="AA197" i="1"/>
  <c r="Z197" i="1" s="1"/>
  <c r="AA196" i="1"/>
  <c r="AF152" i="1" l="1"/>
  <c r="L152" i="1"/>
  <c r="AS152" i="1"/>
  <c r="AF153" i="1"/>
  <c r="L153" i="1"/>
  <c r="AS153" i="1"/>
  <c r="W212" i="1"/>
  <c r="V212" i="1" s="1"/>
  <c r="Z212" i="1"/>
  <c r="W124" i="1"/>
  <c r="W126" i="1"/>
  <c r="W196" i="1"/>
  <c r="W195" i="1" s="1"/>
  <c r="Z196" i="1"/>
  <c r="BH1021" i="1"/>
  <c r="BH1024" i="1"/>
  <c r="BH1026" i="1"/>
  <c r="AA208" i="1"/>
  <c r="Z208" i="1" s="1"/>
  <c r="V954" i="1"/>
  <c r="V951" i="1"/>
  <c r="V948" i="1"/>
  <c r="V950" i="1"/>
  <c r="W65" i="1" l="1"/>
  <c r="W208" i="1"/>
  <c r="W211" i="1"/>
  <c r="V211" i="1" s="1"/>
  <c r="BR1021" i="1"/>
  <c r="BN1021" i="1" s="1"/>
  <c r="BH1018" i="1"/>
  <c r="BH1045" i="1" s="1"/>
  <c r="BH32" i="1" s="1"/>
  <c r="V216" i="1"/>
  <c r="V168" i="1"/>
  <c r="D168" i="1"/>
  <c r="V167" i="1"/>
  <c r="D167" i="1"/>
  <c r="V165" i="1"/>
  <c r="D165" i="1"/>
  <c r="V164" i="1"/>
  <c r="D164" i="1"/>
  <c r="V162" i="1"/>
  <c r="D162" i="1"/>
  <c r="V161" i="1"/>
  <c r="D161" i="1"/>
  <c r="V159" i="1"/>
  <c r="D159" i="1"/>
  <c r="V158" i="1"/>
  <c r="D158" i="1"/>
  <c r="V156" i="1"/>
  <c r="V155" i="1"/>
  <c r="AA154" i="1"/>
  <c r="Z154" i="1" s="1"/>
  <c r="D154" i="1"/>
  <c r="V142" i="1"/>
  <c r="AA141" i="1"/>
  <c r="AA129" i="1"/>
  <c r="Z129" i="1" s="1"/>
  <c r="V130" i="1"/>
  <c r="AF154" i="1" l="1"/>
  <c r="AS154" i="1"/>
  <c r="L154" i="1"/>
  <c r="AF162" i="1"/>
  <c r="AS162" i="1"/>
  <c r="L162" i="1"/>
  <c r="AF168" i="1"/>
  <c r="L168" i="1"/>
  <c r="AS168" i="1"/>
  <c r="AF164" i="1"/>
  <c r="L164" i="1"/>
  <c r="AS164" i="1"/>
  <c r="AF159" i="1"/>
  <c r="AS159" i="1"/>
  <c r="L159" i="1"/>
  <c r="AF165" i="1"/>
  <c r="L165" i="1"/>
  <c r="AS165" i="1"/>
  <c r="AF158" i="1"/>
  <c r="L158" i="1"/>
  <c r="AS158" i="1"/>
  <c r="AF161" i="1"/>
  <c r="L161" i="1"/>
  <c r="AS161" i="1"/>
  <c r="AF167" i="1"/>
  <c r="L167" i="1"/>
  <c r="AS167" i="1"/>
  <c r="W141" i="1"/>
  <c r="V141" i="1" s="1"/>
  <c r="Z141" i="1"/>
  <c r="W288" i="1"/>
  <c r="W840" i="1" s="1"/>
  <c r="BE1045" i="1"/>
  <c r="BH1043" i="1"/>
  <c r="BH36" i="1" s="1"/>
  <c r="BR1018" i="1"/>
  <c r="BN1018" i="1" s="1"/>
  <c r="BH1016" i="1"/>
  <c r="V124" i="1"/>
  <c r="AA124" i="1"/>
  <c r="Z124" i="1" s="1"/>
  <c r="AA126" i="1"/>
  <c r="Z126" i="1" s="1"/>
  <c r="V154" i="1"/>
  <c r="AA140" i="1"/>
  <c r="Z140" i="1" s="1"/>
  <c r="V131" i="1"/>
  <c r="V129" i="1"/>
  <c r="W868" i="1" l="1"/>
  <c r="W140" i="1"/>
  <c r="V140" i="1" s="1"/>
  <c r="W125" i="1"/>
  <c r="BE1043" i="1"/>
  <c r="BH1015" i="1"/>
  <c r="BR1016" i="1"/>
  <c r="BN1016" i="1" s="1"/>
  <c r="BE1016" i="1"/>
  <c r="BE1015" i="1" s="1"/>
  <c r="BE53" i="1" s="1"/>
  <c r="W66" i="1" l="1"/>
  <c r="W123" i="1"/>
  <c r="V123" i="1" s="1"/>
  <c r="V125" i="1"/>
  <c r="W56" i="1"/>
  <c r="W31" i="1" s="1"/>
  <c r="BR1015" i="1"/>
  <c r="BH53" i="1"/>
  <c r="W287" i="1" l="1"/>
  <c r="W286" i="1" s="1"/>
  <c r="V286" i="1" s="1"/>
  <c r="W64" i="1"/>
  <c r="W40" i="1" s="1"/>
  <c r="BR53" i="1"/>
  <c r="BN53" i="1" s="1"/>
  <c r="BN1015" i="1"/>
  <c r="W841" i="1" l="1"/>
  <c r="W115" i="1"/>
  <c r="W869" i="1" l="1"/>
  <c r="W839" i="1"/>
  <c r="W24" i="1" s="1"/>
  <c r="AP50" i="1"/>
  <c r="AP49" i="1"/>
  <c r="AP44" i="1"/>
  <c r="AP43" i="1"/>
  <c r="AP42" i="1"/>
  <c r="AP41" i="1"/>
  <c r="AP39" i="1"/>
  <c r="AP38" i="1"/>
  <c r="AB1116" i="1"/>
  <c r="AB37" i="1" s="1"/>
  <c r="AA1116" i="1"/>
  <c r="AA60" i="1"/>
  <c r="AA35" i="1" s="1"/>
  <c r="AB60" i="1"/>
  <c r="AC60" i="1"/>
  <c r="AC46" i="1"/>
  <c r="AB40" i="1"/>
  <c r="AC37" i="1"/>
  <c r="AC27" i="1"/>
  <c r="AB27" i="1"/>
  <c r="AA37" i="1" l="1"/>
  <c r="Z37" i="1" s="1"/>
  <c r="Z1116" i="1"/>
  <c r="W57" i="1"/>
  <c r="W32" i="1" s="1"/>
  <c r="W30" i="1" s="1"/>
  <c r="W867" i="1"/>
  <c r="W55" i="1" s="1"/>
  <c r="AP52" i="1"/>
  <c r="AP53" i="1"/>
  <c r="AP51" i="1"/>
  <c r="AP46" i="1"/>
  <c r="AB61" i="1"/>
  <c r="AB36" i="1" s="1"/>
  <c r="AC58" i="1"/>
  <c r="AC34" i="1" s="1"/>
  <c r="AB58" i="1"/>
  <c r="AB34" i="1" s="1"/>
  <c r="AA61" i="1"/>
  <c r="AA36" i="1" l="1"/>
  <c r="AC612" i="1" l="1"/>
  <c r="Z612" i="1" s="1"/>
  <c r="AC611" i="1"/>
  <c r="Z611" i="1" s="1"/>
  <c r="AC574" i="1"/>
  <c r="Z574" i="1" s="1"/>
  <c r="AC592" i="1"/>
  <c r="Z592" i="1" s="1"/>
  <c r="AC591" i="1"/>
  <c r="Z591" i="1" s="1"/>
  <c r="AA776" i="1"/>
  <c r="Z776" i="1" s="1"/>
  <c r="Z843" i="1" s="1"/>
  <c r="AC776" i="1"/>
  <c r="AC843" i="1" s="1"/>
  <c r="AB776" i="1"/>
  <c r="AB843" i="1" s="1"/>
  <c r="AC775" i="1"/>
  <c r="AB775" i="1"/>
  <c r="AC774" i="1"/>
  <c r="AB774" i="1"/>
  <c r="AB773" i="1"/>
  <c r="V762" i="1"/>
  <c r="AA761" i="1"/>
  <c r="Z761" i="1" s="1"/>
  <c r="AC227" i="1"/>
  <c r="AC224" i="1" s="1"/>
  <c r="AB227" i="1"/>
  <c r="AB224" i="1" s="1"/>
  <c r="AA227" i="1"/>
  <c r="AC226" i="1"/>
  <c r="AB226" i="1"/>
  <c r="AA226" i="1"/>
  <c r="AC225" i="1"/>
  <c r="AC45" i="1" s="1"/>
  <c r="D776" i="1" l="1"/>
  <c r="AB772" i="1"/>
  <c r="AB47" i="1" s="1"/>
  <c r="AA224" i="1"/>
  <c r="Z227" i="1"/>
  <c r="Z224" i="1" s="1"/>
  <c r="Z221" i="1" s="1"/>
  <c r="Z226" i="1"/>
  <c r="D843" i="1"/>
  <c r="D226" i="1"/>
  <c r="D224" i="1"/>
  <c r="D227" i="1"/>
  <c r="D761" i="1"/>
  <c r="V219" i="1"/>
  <c r="AB221" i="1"/>
  <c r="AC221" i="1"/>
  <c r="AA221" i="1"/>
  <c r="D170" i="1"/>
  <c r="D225" i="1"/>
  <c r="AC589" i="1"/>
  <c r="Z589" i="1" s="1"/>
  <c r="AA871" i="1"/>
  <c r="Z871" i="1" s="1"/>
  <c r="AA843" i="1"/>
  <c r="AP45" i="1"/>
  <c r="V776" i="1"/>
  <c r="V843" i="1" s="1"/>
  <c r="V763" i="1"/>
  <c r="V60" i="1" s="1"/>
  <c r="V35" i="1"/>
  <c r="V761" i="1"/>
  <c r="V226" i="1"/>
  <c r="V225" i="1"/>
  <c r="V227" i="1"/>
  <c r="V224" i="1" s="1"/>
  <c r="AF170" i="1" l="1"/>
  <c r="AS170" i="1"/>
  <c r="L170" i="1"/>
  <c r="J776" i="1"/>
  <c r="J843" i="1" s="1"/>
  <c r="AF776" i="1"/>
  <c r="L776" i="1"/>
  <c r="AS776" i="1"/>
  <c r="AF225" i="1"/>
  <c r="AS225" i="1"/>
  <c r="L225" i="1"/>
  <c r="AF224" i="1"/>
  <c r="AS224" i="1"/>
  <c r="L224" i="1"/>
  <c r="AF226" i="1"/>
  <c r="AS226" i="1"/>
  <c r="L226" i="1"/>
  <c r="AF843" i="1"/>
  <c r="AS843" i="1"/>
  <c r="L843" i="1"/>
  <c r="AF761" i="1"/>
  <c r="L761" i="1"/>
  <c r="AS761" i="1"/>
  <c r="AF227" i="1"/>
  <c r="AS227" i="1"/>
  <c r="L227" i="1"/>
  <c r="D221" i="1"/>
  <c r="D219" i="1"/>
  <c r="V221" i="1"/>
  <c r="D169" i="1"/>
  <c r="D871" i="1"/>
  <c r="AF169" i="1" l="1"/>
  <c r="L169" i="1"/>
  <c r="AS169" i="1"/>
  <c r="J871" i="1"/>
  <c r="J60" i="1" s="1"/>
  <c r="J35" i="1" s="1"/>
  <c r="AF871" i="1"/>
  <c r="AS871" i="1"/>
  <c r="L871" i="1"/>
  <c r="AF219" i="1"/>
  <c r="L219" i="1"/>
  <c r="AF221" i="1"/>
  <c r="L221" i="1"/>
  <c r="D60" i="1"/>
  <c r="AA906" i="1"/>
  <c r="AA921" i="1"/>
  <c r="Z921" i="1" s="1"/>
  <c r="AA920" i="1"/>
  <c r="Z920" i="1" s="1"/>
  <c r="AA919" i="1"/>
  <c r="D937" i="1"/>
  <c r="AC923" i="1"/>
  <c r="Z923" i="1" s="1"/>
  <c r="AF937" i="1" l="1"/>
  <c r="AS937" i="1"/>
  <c r="L937" i="1"/>
  <c r="D35" i="1"/>
  <c r="AF60" i="1"/>
  <c r="L60" i="1"/>
  <c r="AS60" i="1"/>
  <c r="AB51" i="1"/>
  <c r="AA195" i="1"/>
  <c r="Z195" i="1" s="1"/>
  <c r="AC936" i="1"/>
  <c r="Z936" i="1" s="1"/>
  <c r="V938" i="1"/>
  <c r="D936" i="1"/>
  <c r="AS35" i="1" l="1"/>
  <c r="L35" i="1"/>
  <c r="AF936" i="1"/>
  <c r="AS936" i="1"/>
  <c r="L936" i="1"/>
  <c r="AF35" i="1"/>
  <c r="V937" i="1"/>
  <c r="V936" i="1"/>
  <c r="AC919" i="1"/>
  <c r="AA51" i="1" l="1"/>
  <c r="AC51" i="1"/>
  <c r="AA1095" i="1"/>
  <c r="AA1112" i="1" s="1"/>
  <c r="Z51" i="1" l="1"/>
  <c r="AA27" i="1"/>
  <c r="Z27" i="1" s="1"/>
  <c r="Z1095" i="1"/>
  <c r="Z1112" i="1" s="1"/>
  <c r="J749" i="1" l="1"/>
  <c r="V919" i="1"/>
  <c r="AA211" i="1"/>
  <c r="Z211" i="1" s="1"/>
  <c r="AP750" i="1"/>
  <c r="AP745" i="1"/>
  <c r="AP746" i="1"/>
  <c r="AP752" i="1"/>
  <c r="AP753" i="1"/>
  <c r="AP754" i="1"/>
  <c r="AP755" i="1"/>
  <c r="AP756" i="1"/>
  <c r="AP647" i="1"/>
  <c r="AP631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409" i="1"/>
  <c r="AP432" i="1"/>
  <c r="AP433" i="1"/>
  <c r="AP434" i="1"/>
  <c r="AP436" i="1"/>
  <c r="AP437" i="1"/>
  <c r="AP546" i="1"/>
  <c r="AP548" i="1"/>
  <c r="AP551" i="1"/>
  <c r="AP552" i="1"/>
  <c r="AP555" i="1"/>
  <c r="AP556" i="1"/>
  <c r="AP557" i="1"/>
  <c r="AP567" i="1"/>
  <c r="AP568" i="1"/>
  <c r="AP569" i="1"/>
  <c r="AP572" i="1"/>
  <c r="AP574" i="1"/>
  <c r="AP575" i="1"/>
  <c r="AP576" i="1"/>
  <c r="AP577" i="1"/>
  <c r="AP578" i="1"/>
  <c r="AP579" i="1"/>
  <c r="AP580" i="1"/>
  <c r="AP581" i="1"/>
  <c r="AP582" i="1"/>
  <c r="AP595" i="1"/>
  <c r="AP596" i="1"/>
  <c r="AP597" i="1"/>
  <c r="AP598" i="1"/>
  <c r="AP599" i="1"/>
  <c r="AP601" i="1"/>
  <c r="AP602" i="1"/>
  <c r="AP603" i="1"/>
  <c r="AP604" i="1"/>
  <c r="AP607" i="1"/>
  <c r="AP608" i="1"/>
  <c r="AP609" i="1"/>
  <c r="AP610" i="1"/>
  <c r="AP611" i="1"/>
  <c r="AP612" i="1"/>
  <c r="AP613" i="1"/>
  <c r="AP614" i="1"/>
  <c r="AP615" i="1"/>
  <c r="AP616" i="1"/>
  <c r="AP617" i="1"/>
  <c r="AP620" i="1"/>
  <c r="AP621" i="1"/>
  <c r="AP622" i="1"/>
  <c r="AP623" i="1"/>
  <c r="AP624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6" i="1"/>
  <c r="AP907" i="1"/>
  <c r="AP914" i="1"/>
  <c r="AP877" i="1"/>
  <c r="AP1016" i="1"/>
  <c r="AP1017" i="1"/>
  <c r="AP1018" i="1"/>
  <c r="AP1019" i="1"/>
  <c r="AP1020" i="1"/>
  <c r="AP1021" i="1"/>
  <c r="AP1015" i="1"/>
  <c r="AP919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787" i="1"/>
  <c r="AP792" i="1"/>
  <c r="AP783" i="1" s="1"/>
  <c r="AP796" i="1"/>
  <c r="AP797" i="1"/>
  <c r="AP798" i="1"/>
  <c r="AP809" i="1"/>
  <c r="AP810" i="1"/>
  <c r="AP813" i="1"/>
  <c r="AP815" i="1"/>
  <c r="AP816" i="1"/>
  <c r="AP817" i="1"/>
  <c r="AP291" i="1"/>
  <c r="AP292" i="1"/>
  <c r="AP293" i="1"/>
  <c r="AP294" i="1"/>
  <c r="AP295" i="1"/>
  <c r="AP296" i="1"/>
  <c r="AP297" i="1"/>
  <c r="AP290" i="1"/>
  <c r="V53" i="1"/>
  <c r="V37" i="1"/>
  <c r="V38" i="1"/>
  <c r="V41" i="1"/>
  <c r="V42" i="1"/>
  <c r="V43" i="1"/>
  <c r="V44" i="1"/>
  <c r="V45" i="1"/>
  <c r="V49" i="1"/>
  <c r="V5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1" i="1"/>
  <c r="V802" i="1"/>
  <c r="V803" i="1"/>
  <c r="V805" i="1"/>
  <c r="V808" i="1"/>
  <c r="V809" i="1"/>
  <c r="V810" i="1"/>
  <c r="V813" i="1"/>
  <c r="V814" i="1"/>
  <c r="V815" i="1"/>
  <c r="V816" i="1"/>
  <c r="V817" i="1"/>
  <c r="V825" i="1"/>
  <c r="V826" i="1"/>
  <c r="V827" i="1"/>
  <c r="V832" i="1"/>
  <c r="V838" i="1"/>
  <c r="V849" i="1"/>
  <c r="V850" i="1"/>
  <c r="V851" i="1"/>
  <c r="V853" i="1"/>
  <c r="V860" i="1"/>
  <c r="V848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6" i="1"/>
  <c r="V907" i="1"/>
  <c r="V914" i="1"/>
  <c r="V877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1016" i="1"/>
  <c r="V1017" i="1"/>
  <c r="V1018" i="1"/>
  <c r="V1019" i="1"/>
  <c r="V1020" i="1"/>
  <c r="V1021" i="1"/>
  <c r="V1022" i="1"/>
  <c r="V1023" i="1"/>
  <c r="V1024" i="1"/>
  <c r="V1028" i="1"/>
  <c r="V1015" i="1"/>
  <c r="V1095" i="1"/>
  <c r="V1112" i="1" s="1"/>
  <c r="V1116" i="1"/>
  <c r="AB1019" i="1"/>
  <c r="AA1020" i="1"/>
  <c r="AA1021" i="1"/>
  <c r="AB957" i="1"/>
  <c r="AC957" i="1"/>
  <c r="AB958" i="1"/>
  <c r="AC958" i="1"/>
  <c r="AA959" i="1"/>
  <c r="AB959" i="1"/>
  <c r="AC959" i="1"/>
  <c r="AA960" i="1"/>
  <c r="AB960" i="1"/>
  <c r="AC960" i="1"/>
  <c r="AA961" i="1"/>
  <c r="AB961" i="1"/>
  <c r="AC961" i="1"/>
  <c r="AA962" i="1"/>
  <c r="AB962" i="1"/>
  <c r="AC962" i="1"/>
  <c r="AA963" i="1"/>
  <c r="AB963" i="1"/>
  <c r="AC963" i="1"/>
  <c r="AB964" i="1"/>
  <c r="AC964" i="1"/>
  <c r="AA965" i="1"/>
  <c r="AB965" i="1"/>
  <c r="AC965" i="1"/>
  <c r="AA966" i="1"/>
  <c r="AB966" i="1"/>
  <c r="AC966" i="1"/>
  <c r="AB967" i="1"/>
  <c r="AC967" i="1"/>
  <c r="AB968" i="1"/>
  <c r="AC968" i="1"/>
  <c r="AB969" i="1"/>
  <c r="AC969" i="1"/>
  <c r="AB970" i="1"/>
  <c r="AC970" i="1"/>
  <c r="AA971" i="1"/>
  <c r="AB971" i="1"/>
  <c r="AC971" i="1"/>
  <c r="AA972" i="1"/>
  <c r="AB972" i="1"/>
  <c r="AC972" i="1"/>
  <c r="AA878" i="1"/>
  <c r="AB878" i="1"/>
  <c r="AC878" i="1"/>
  <c r="AA879" i="1"/>
  <c r="AB879" i="1"/>
  <c r="AC879" i="1"/>
  <c r="AB880" i="1"/>
  <c r="AB881" i="1"/>
  <c r="AB882" i="1"/>
  <c r="AA883" i="1"/>
  <c r="AB883" i="1"/>
  <c r="AC883" i="1"/>
  <c r="AA884" i="1"/>
  <c r="AB884" i="1"/>
  <c r="AC884" i="1"/>
  <c r="AA885" i="1"/>
  <c r="AB885" i="1"/>
  <c r="AA886" i="1"/>
  <c r="AB886" i="1"/>
  <c r="AA887" i="1"/>
  <c r="AB887" i="1"/>
  <c r="AA888" i="1"/>
  <c r="AB888" i="1"/>
  <c r="AA889" i="1"/>
  <c r="AB889" i="1"/>
  <c r="AC889" i="1"/>
  <c r="AA890" i="1"/>
  <c r="AB890" i="1"/>
  <c r="AC890" i="1"/>
  <c r="AA891" i="1"/>
  <c r="AB891" i="1"/>
  <c r="AA892" i="1"/>
  <c r="AB892" i="1"/>
  <c r="AC892" i="1"/>
  <c r="AA893" i="1"/>
  <c r="AB893" i="1"/>
  <c r="AC893" i="1"/>
  <c r="AB894" i="1"/>
  <c r="AA895" i="1"/>
  <c r="AB895" i="1"/>
  <c r="AC895" i="1"/>
  <c r="AA896" i="1"/>
  <c r="AB896" i="1"/>
  <c r="AC896" i="1"/>
  <c r="AA897" i="1"/>
  <c r="AB897" i="1"/>
  <c r="AC897" i="1"/>
  <c r="AA898" i="1"/>
  <c r="AB898" i="1"/>
  <c r="AC898" i="1"/>
  <c r="AA899" i="1"/>
  <c r="AB899" i="1"/>
  <c r="AC899" i="1"/>
  <c r="AA900" i="1"/>
  <c r="AB900" i="1"/>
  <c r="AC900" i="1"/>
  <c r="AA901" i="1"/>
  <c r="AB901" i="1"/>
  <c r="AC901" i="1"/>
  <c r="AB906" i="1"/>
  <c r="AC906" i="1"/>
  <c r="AA907" i="1"/>
  <c r="AB907" i="1"/>
  <c r="AB904" i="1" s="1"/>
  <c r="AB1008" i="1" s="1"/>
  <c r="AC907" i="1"/>
  <c r="AC904" i="1" s="1"/>
  <c r="AB914" i="1"/>
  <c r="AC914" i="1"/>
  <c r="AB877" i="1"/>
  <c r="AA877" i="1"/>
  <c r="AA849" i="1"/>
  <c r="AB849" i="1"/>
  <c r="AC849" i="1"/>
  <c r="AA850" i="1"/>
  <c r="AB850" i="1"/>
  <c r="AC850" i="1"/>
  <c r="AA851" i="1"/>
  <c r="AB851" i="1"/>
  <c r="AC851" i="1"/>
  <c r="AA853" i="1"/>
  <c r="AB853" i="1"/>
  <c r="AA860" i="1"/>
  <c r="AB860" i="1"/>
  <c r="AB858" i="1" s="1"/>
  <c r="AB39" i="1" s="1"/>
  <c r="AC860" i="1"/>
  <c r="AC848" i="1"/>
  <c r="AB848" i="1"/>
  <c r="AA848" i="1"/>
  <c r="AA720" i="1"/>
  <c r="Z720" i="1" s="1"/>
  <c r="AA721" i="1"/>
  <c r="Z721" i="1" s="1"/>
  <c r="AA727" i="1"/>
  <c r="Z727" i="1" s="1"/>
  <c r="AA729" i="1"/>
  <c r="Z729" i="1" s="1"/>
  <c r="AA736" i="1"/>
  <c r="Z736" i="1" s="1"/>
  <c r="AA322" i="1"/>
  <c r="Z322" i="1" s="1"/>
  <c r="AA323" i="1"/>
  <c r="Z323" i="1" s="1"/>
  <c r="AA324" i="1"/>
  <c r="Z324" i="1" s="1"/>
  <c r="AA328" i="1"/>
  <c r="Z328" i="1" s="1"/>
  <c r="AA330" i="1"/>
  <c r="Z330" i="1" s="1"/>
  <c r="AA332" i="1"/>
  <c r="Z332" i="1" s="1"/>
  <c r="AA333" i="1"/>
  <c r="Z333" i="1" s="1"/>
  <c r="AA334" i="1"/>
  <c r="Z334" i="1" s="1"/>
  <c r="AA335" i="1"/>
  <c r="Z335" i="1" s="1"/>
  <c r="AA336" i="1"/>
  <c r="Z336" i="1" s="1"/>
  <c r="AA337" i="1"/>
  <c r="Z337" i="1" s="1"/>
  <c r="AA339" i="1"/>
  <c r="Z339" i="1" s="1"/>
  <c r="AA346" i="1"/>
  <c r="Z346" i="1" s="1"/>
  <c r="AA356" i="1"/>
  <c r="Z356" i="1" s="1"/>
  <c r="AA357" i="1"/>
  <c r="Z357" i="1" s="1"/>
  <c r="AA358" i="1"/>
  <c r="Z358" i="1" s="1"/>
  <c r="AA359" i="1"/>
  <c r="Z359" i="1" s="1"/>
  <c r="AA360" i="1"/>
  <c r="Z360" i="1" s="1"/>
  <c r="AA361" i="1"/>
  <c r="Z361" i="1" s="1"/>
  <c r="AA362" i="1"/>
  <c r="Z362" i="1" s="1"/>
  <c r="AA363" i="1"/>
  <c r="Z363" i="1" s="1"/>
  <c r="AA364" i="1"/>
  <c r="Z364" i="1" s="1"/>
  <c r="AA365" i="1"/>
  <c r="Z365" i="1" s="1"/>
  <c r="AA367" i="1"/>
  <c r="Z367" i="1" s="1"/>
  <c r="AA368" i="1"/>
  <c r="Z368" i="1" s="1"/>
  <c r="AA371" i="1"/>
  <c r="Z371" i="1" s="1"/>
  <c r="AA372" i="1"/>
  <c r="Z372" i="1" s="1"/>
  <c r="AA373" i="1"/>
  <c r="Z373" i="1" s="1"/>
  <c r="AA374" i="1"/>
  <c r="Z374" i="1" s="1"/>
  <c r="AA375" i="1"/>
  <c r="Z375" i="1" s="1"/>
  <c r="AA376" i="1"/>
  <c r="Z376" i="1" s="1"/>
  <c r="AA377" i="1"/>
  <c r="Z377" i="1" s="1"/>
  <c r="AA378" i="1"/>
  <c r="Z378" i="1" s="1"/>
  <c r="AA379" i="1"/>
  <c r="Z379" i="1" s="1"/>
  <c r="AA383" i="1"/>
  <c r="Z383" i="1" s="1"/>
  <c r="AA384" i="1"/>
  <c r="Z384" i="1" s="1"/>
  <c r="AA385" i="1"/>
  <c r="Z385" i="1" s="1"/>
  <c r="AA386" i="1"/>
  <c r="Z386" i="1" s="1"/>
  <c r="AA387" i="1"/>
  <c r="Z387" i="1" s="1"/>
  <c r="AA388" i="1"/>
  <c r="Z388" i="1" s="1"/>
  <c r="AA389" i="1"/>
  <c r="Z389" i="1" s="1"/>
  <c r="AA390" i="1"/>
  <c r="Z390" i="1" s="1"/>
  <c r="AA391" i="1"/>
  <c r="Z391" i="1" s="1"/>
  <c r="AA397" i="1"/>
  <c r="Z397" i="1" s="1"/>
  <c r="AA405" i="1"/>
  <c r="Z405" i="1" s="1"/>
  <c r="AA409" i="1"/>
  <c r="Z409" i="1" s="1"/>
  <c r="AA411" i="1"/>
  <c r="Z411" i="1" s="1"/>
  <c r="AA413" i="1"/>
  <c r="Z413" i="1" s="1"/>
  <c r="AA415" i="1"/>
  <c r="Z415" i="1" s="1"/>
  <c r="AA428" i="1"/>
  <c r="Z428" i="1" s="1"/>
  <c r="AA432" i="1"/>
  <c r="Z432" i="1" s="1"/>
  <c r="AA433" i="1"/>
  <c r="Z433" i="1" s="1"/>
  <c r="AA436" i="1"/>
  <c r="Z436" i="1" s="1"/>
  <c r="AA437" i="1"/>
  <c r="Z437" i="1" s="1"/>
  <c r="AA440" i="1"/>
  <c r="Z440" i="1" s="1"/>
  <c r="AA443" i="1"/>
  <c r="Z443" i="1" s="1"/>
  <c r="AA446" i="1"/>
  <c r="Z446" i="1" s="1"/>
  <c r="AA447" i="1"/>
  <c r="Z447" i="1" s="1"/>
  <c r="AA448" i="1"/>
  <c r="Z448" i="1" s="1"/>
  <c r="AA449" i="1"/>
  <c r="Z449" i="1" s="1"/>
  <c r="AA452" i="1"/>
  <c r="Z452" i="1" s="1"/>
  <c r="AA454" i="1"/>
  <c r="Z454" i="1" s="1"/>
  <c r="AA455" i="1"/>
  <c r="Z455" i="1" s="1"/>
  <c r="AA458" i="1"/>
  <c r="Z458" i="1" s="1"/>
  <c r="AA459" i="1"/>
  <c r="Z459" i="1" s="1"/>
  <c r="AA460" i="1"/>
  <c r="Z460" i="1" s="1"/>
  <c r="AA461" i="1"/>
  <c r="Z461" i="1" s="1"/>
  <c r="AA462" i="1"/>
  <c r="Z462" i="1" s="1"/>
  <c r="AA463" i="1"/>
  <c r="Z463" i="1" s="1"/>
  <c r="AA465" i="1"/>
  <c r="Z465" i="1" s="1"/>
  <c r="AA466" i="1"/>
  <c r="Z466" i="1" s="1"/>
  <c r="AA467" i="1"/>
  <c r="Z467" i="1" s="1"/>
  <c r="AA470" i="1"/>
  <c r="Z470" i="1" s="1"/>
  <c r="AA473" i="1"/>
  <c r="Z473" i="1" s="1"/>
  <c r="AA548" i="1"/>
  <c r="Z548" i="1" s="1"/>
  <c r="AA551" i="1"/>
  <c r="Z551" i="1" s="1"/>
  <c r="AA552" i="1"/>
  <c r="Z552" i="1" s="1"/>
  <c r="AA555" i="1"/>
  <c r="Z555" i="1" s="1"/>
  <c r="AA556" i="1"/>
  <c r="Z556" i="1" s="1"/>
  <c r="AA557" i="1"/>
  <c r="Z557" i="1" s="1"/>
  <c r="AA560" i="1"/>
  <c r="Z560" i="1" s="1"/>
  <c r="AA562" i="1"/>
  <c r="Z562" i="1" s="1"/>
  <c r="AA565" i="1"/>
  <c r="Z565" i="1" s="1"/>
  <c r="AA566" i="1"/>
  <c r="Z566" i="1" s="1"/>
  <c r="AA568" i="1"/>
  <c r="Z568" i="1" s="1"/>
  <c r="AA569" i="1"/>
  <c r="Z569" i="1" s="1"/>
  <c r="AA572" i="1"/>
  <c r="Z572" i="1" s="1"/>
  <c r="BI603" i="1"/>
  <c r="AA614" i="1"/>
  <c r="Z614" i="1" s="1"/>
  <c r="AA615" i="1"/>
  <c r="Z615" i="1" s="1"/>
  <c r="AA616" i="1"/>
  <c r="Z616" i="1" s="1"/>
  <c r="AA617" i="1"/>
  <c r="Z617" i="1" s="1"/>
  <c r="AA618" i="1"/>
  <c r="Z618" i="1" s="1"/>
  <c r="AA619" i="1"/>
  <c r="AA620" i="1"/>
  <c r="Z620" i="1" s="1"/>
  <c r="AA621" i="1"/>
  <c r="Z621" i="1" s="1"/>
  <c r="AA622" i="1"/>
  <c r="Z622" i="1" s="1"/>
  <c r="AA623" i="1"/>
  <c r="Z623" i="1" s="1"/>
  <c r="AA624" i="1"/>
  <c r="AA626" i="1"/>
  <c r="Z626" i="1" s="1"/>
  <c r="AA627" i="1"/>
  <c r="Z627" i="1" s="1"/>
  <c r="AA628" i="1"/>
  <c r="Z628" i="1" s="1"/>
  <c r="AA629" i="1"/>
  <c r="Z629" i="1" s="1"/>
  <c r="AA630" i="1"/>
  <c r="AA631" i="1"/>
  <c r="Z631" i="1" s="1"/>
  <c r="AA632" i="1"/>
  <c r="Z632" i="1" s="1"/>
  <c r="AA633" i="1"/>
  <c r="Z633" i="1" s="1"/>
  <c r="AA636" i="1"/>
  <c r="Z636" i="1" s="1"/>
  <c r="AA637" i="1"/>
  <c r="Z637" i="1" s="1"/>
  <c r="AA638" i="1"/>
  <c r="Z638" i="1" s="1"/>
  <c r="AA640" i="1"/>
  <c r="Z640" i="1" s="1"/>
  <c r="AA641" i="1"/>
  <c r="Z641" i="1" s="1"/>
  <c r="AA643" i="1"/>
  <c r="Z643" i="1" s="1"/>
  <c r="AA644" i="1"/>
  <c r="Z644" i="1" s="1"/>
  <c r="AA645" i="1"/>
  <c r="Z645" i="1" s="1"/>
  <c r="AA646" i="1"/>
  <c r="Z646" i="1" s="1"/>
  <c r="AA647" i="1"/>
  <c r="Z647" i="1" s="1"/>
  <c r="AB782" i="1"/>
  <c r="AB783" i="1"/>
  <c r="AC783" i="1"/>
  <c r="AB784" i="1"/>
  <c r="AC784" i="1"/>
  <c r="AB785" i="1"/>
  <c r="AC785" i="1"/>
  <c r="AB786" i="1"/>
  <c r="AC786" i="1"/>
  <c r="AB787" i="1"/>
  <c r="AC787" i="1"/>
  <c r="AB788" i="1"/>
  <c r="AC788" i="1"/>
  <c r="AB789" i="1"/>
  <c r="AC789" i="1"/>
  <c r="AB790" i="1"/>
  <c r="AC790" i="1"/>
  <c r="AB791" i="1"/>
  <c r="AC791" i="1"/>
  <c r="AB792" i="1"/>
  <c r="AC792" i="1"/>
  <c r="AB793" i="1"/>
  <c r="AC793" i="1"/>
  <c r="AB794" i="1"/>
  <c r="AC794" i="1"/>
  <c r="AB795" i="1"/>
  <c r="AC795" i="1"/>
  <c r="AB796" i="1"/>
  <c r="AC796" i="1"/>
  <c r="AB797" i="1"/>
  <c r="AC797" i="1"/>
  <c r="AB798" i="1"/>
  <c r="AC798" i="1"/>
  <c r="AB799" i="1"/>
  <c r="AC799" i="1"/>
  <c r="AB801" i="1"/>
  <c r="AC801" i="1"/>
  <c r="AB802" i="1"/>
  <c r="AB803" i="1"/>
  <c r="AB805" i="1"/>
  <c r="AC805" i="1"/>
  <c r="AB808" i="1"/>
  <c r="AC808" i="1"/>
  <c r="AB809" i="1"/>
  <c r="AC809" i="1"/>
  <c r="AB810" i="1"/>
  <c r="AC810" i="1"/>
  <c r="AB813" i="1"/>
  <c r="AC813" i="1"/>
  <c r="AB814" i="1"/>
  <c r="AC814" i="1"/>
  <c r="AB815" i="1"/>
  <c r="AC815" i="1"/>
  <c r="AB816" i="1"/>
  <c r="AC816" i="1"/>
  <c r="AB817" i="1"/>
  <c r="AC817" i="1"/>
  <c r="AC825" i="1"/>
  <c r="AC826" i="1"/>
  <c r="AC827" i="1"/>
  <c r="AB832" i="1"/>
  <c r="AC832" i="1"/>
  <c r="AA787" i="1"/>
  <c r="AA790" i="1"/>
  <c r="AA792" i="1"/>
  <c r="AA795" i="1"/>
  <c r="AA796" i="1"/>
  <c r="AA801" i="1"/>
  <c r="AA805" i="1"/>
  <c r="AA809" i="1"/>
  <c r="AA810" i="1"/>
  <c r="AA813" i="1"/>
  <c r="AA814" i="1"/>
  <c r="AA815" i="1"/>
  <c r="AA816" i="1"/>
  <c r="AA817" i="1"/>
  <c r="AA825" i="1"/>
  <c r="AA826" i="1"/>
  <c r="AA827" i="1"/>
  <c r="AA832" i="1"/>
  <c r="V774" i="1"/>
  <c r="V775" i="1"/>
  <c r="V777" i="1"/>
  <c r="V715" i="1"/>
  <c r="V718" i="1"/>
  <c r="V719" i="1"/>
  <c r="BF719" i="1" s="1"/>
  <c r="V720" i="1"/>
  <c r="V721" i="1"/>
  <c r="V726" i="1"/>
  <c r="V727" i="1"/>
  <c r="V728" i="1"/>
  <c r="V729" i="1"/>
  <c r="V736" i="1"/>
  <c r="V632" i="1"/>
  <c r="V633" i="1"/>
  <c r="V634" i="1"/>
  <c r="V635" i="1"/>
  <c r="V636" i="1"/>
  <c r="V637" i="1"/>
  <c r="V638" i="1"/>
  <c r="V639" i="1"/>
  <c r="V640" i="1"/>
  <c r="BF664" i="1" s="1"/>
  <c r="BE664" i="1" s="1"/>
  <c r="V641" i="1"/>
  <c r="BF666" i="1" s="1"/>
  <c r="V642" i="1"/>
  <c r="V643" i="1"/>
  <c r="V644" i="1"/>
  <c r="V645" i="1"/>
  <c r="V646" i="1"/>
  <c r="V647" i="1"/>
  <c r="V628" i="1"/>
  <c r="V629" i="1"/>
  <c r="V630" i="1"/>
  <c r="V631" i="1"/>
  <c r="V537" i="1"/>
  <c r="V538" i="1"/>
  <c r="V539" i="1"/>
  <c r="V58" i="1" s="1"/>
  <c r="V543" i="1"/>
  <c r="V544" i="1"/>
  <c r="V546" i="1"/>
  <c r="V547" i="1"/>
  <c r="V548" i="1"/>
  <c r="V551" i="1"/>
  <c r="V552" i="1"/>
  <c r="V553" i="1"/>
  <c r="V554" i="1"/>
  <c r="V555" i="1"/>
  <c r="V556" i="1"/>
  <c r="V557" i="1"/>
  <c r="V559" i="1"/>
  <c r="V560" i="1"/>
  <c r="V562" i="1"/>
  <c r="V563" i="1"/>
  <c r="V564" i="1"/>
  <c r="V565" i="1"/>
  <c r="V566" i="1"/>
  <c r="V567" i="1"/>
  <c r="V568" i="1"/>
  <c r="V569" i="1"/>
  <c r="V572" i="1"/>
  <c r="V573" i="1"/>
  <c r="V574" i="1"/>
  <c r="V575" i="1"/>
  <c r="V576" i="1"/>
  <c r="V577" i="1"/>
  <c r="V578" i="1"/>
  <c r="V579" i="1"/>
  <c r="V580" i="1"/>
  <c r="V581" i="1"/>
  <c r="V582" i="1"/>
  <c r="V584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6" i="1"/>
  <c r="V627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6" i="1"/>
  <c r="V397" i="1"/>
  <c r="V403" i="1"/>
  <c r="V405" i="1"/>
  <c r="V407" i="1"/>
  <c r="V409" i="1"/>
  <c r="V411" i="1"/>
  <c r="V413" i="1"/>
  <c r="V415" i="1"/>
  <c r="V428" i="1"/>
  <c r="V430" i="1"/>
  <c r="V432" i="1"/>
  <c r="V433" i="1"/>
  <c r="V434" i="1"/>
  <c r="V436" i="1"/>
  <c r="V437" i="1"/>
  <c r="V438" i="1"/>
  <c r="V440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70" i="1"/>
  <c r="V471" i="1"/>
  <c r="V473" i="1"/>
  <c r="V318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291" i="1"/>
  <c r="V292" i="1"/>
  <c r="V293" i="1"/>
  <c r="V294" i="1"/>
  <c r="V290" i="1"/>
  <c r="V67" i="1"/>
  <c r="V68" i="1"/>
  <c r="V69" i="1"/>
  <c r="V70" i="1"/>
  <c r="V71" i="1"/>
  <c r="V72" i="1"/>
  <c r="V73" i="1"/>
  <c r="V74" i="1"/>
  <c r="V75" i="1"/>
  <c r="V76" i="1"/>
  <c r="AH76" i="1" s="1"/>
  <c r="V77" i="1"/>
  <c r="V78" i="1"/>
  <c r="V79" i="1"/>
  <c r="V80" i="1"/>
  <c r="V81" i="1"/>
  <c r="AH81" i="1" s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7" i="1"/>
  <c r="V118" i="1"/>
  <c r="V119" i="1"/>
  <c r="V120" i="1"/>
  <c r="V121" i="1"/>
  <c r="V126" i="1"/>
  <c r="V127" i="1"/>
  <c r="V128" i="1"/>
  <c r="V132" i="1"/>
  <c r="V133" i="1"/>
  <c r="V134" i="1"/>
  <c r="V135" i="1"/>
  <c r="V136" i="1"/>
  <c r="V137" i="1"/>
  <c r="V138" i="1"/>
  <c r="V139" i="1"/>
  <c r="V143" i="1"/>
  <c r="V144" i="1"/>
  <c r="V145" i="1"/>
  <c r="V146" i="1"/>
  <c r="V147" i="1"/>
  <c r="V148" i="1"/>
  <c r="V149" i="1"/>
  <c r="V150" i="1"/>
  <c r="V186" i="1"/>
  <c r="V187" i="1"/>
  <c r="V188" i="1"/>
  <c r="V189" i="1"/>
  <c r="V191" i="1"/>
  <c r="BF191" i="1" s="1"/>
  <c r="BV191" i="1" s="1"/>
  <c r="V194" i="1"/>
  <c r="V195" i="1"/>
  <c r="V196" i="1"/>
  <c r="V197" i="1"/>
  <c r="V229" i="1"/>
  <c r="V275" i="1"/>
  <c r="V278" i="1"/>
  <c r="AC291" i="1"/>
  <c r="AC292" i="1"/>
  <c r="AC293" i="1"/>
  <c r="AC294" i="1"/>
  <c r="AB291" i="1"/>
  <c r="AB292" i="1"/>
  <c r="AB293" i="1"/>
  <c r="AB294" i="1"/>
  <c r="AA291" i="1"/>
  <c r="AA292" i="1"/>
  <c r="AA293" i="1"/>
  <c r="AA294" i="1"/>
  <c r="AC290" i="1"/>
  <c r="AC52" i="1" s="1"/>
  <c r="AB290" i="1"/>
  <c r="AB52" i="1" s="1"/>
  <c r="AB229" i="1"/>
  <c r="AB225" i="1" s="1"/>
  <c r="AB45" i="1" s="1"/>
  <c r="AB275" i="1"/>
  <c r="AB46" i="1" s="1"/>
  <c r="AB278" i="1"/>
  <c r="AA70" i="1"/>
  <c r="Z70" i="1" s="1"/>
  <c r="AA71" i="1"/>
  <c r="Z71" i="1" s="1"/>
  <c r="AA75" i="1"/>
  <c r="Z75" i="1" s="1"/>
  <c r="AA77" i="1"/>
  <c r="Z77" i="1" s="1"/>
  <c r="AA79" i="1"/>
  <c r="Z79" i="1" s="1"/>
  <c r="AA83" i="1"/>
  <c r="Z83" i="1" s="1"/>
  <c r="AA85" i="1"/>
  <c r="Z85" i="1" s="1"/>
  <c r="AA86" i="1"/>
  <c r="Z86" i="1" s="1"/>
  <c r="AA89" i="1"/>
  <c r="Z89" i="1" s="1"/>
  <c r="AA90" i="1"/>
  <c r="Z90" i="1" s="1"/>
  <c r="AA91" i="1"/>
  <c r="Z91" i="1" s="1"/>
  <c r="AA92" i="1"/>
  <c r="Z92" i="1" s="1"/>
  <c r="AA96" i="1"/>
  <c r="Z96" i="1" s="1"/>
  <c r="AA99" i="1"/>
  <c r="Z99" i="1" s="1"/>
  <c r="AA100" i="1"/>
  <c r="Z100" i="1" s="1"/>
  <c r="AA101" i="1"/>
  <c r="Z101" i="1" s="1"/>
  <c r="AA102" i="1"/>
  <c r="Z102" i="1" s="1"/>
  <c r="AA103" i="1"/>
  <c r="Z103" i="1" s="1"/>
  <c r="AA104" i="1"/>
  <c r="Z104" i="1" s="1"/>
  <c r="AA105" i="1"/>
  <c r="Z105" i="1" s="1"/>
  <c r="AA106" i="1"/>
  <c r="Z106" i="1" s="1"/>
  <c r="AA107" i="1"/>
  <c r="Z107" i="1" s="1"/>
  <c r="AA108" i="1"/>
  <c r="Z108" i="1" s="1"/>
  <c r="AA109" i="1"/>
  <c r="Z109" i="1" s="1"/>
  <c r="AA110" i="1"/>
  <c r="Z110" i="1" s="1"/>
  <c r="AA111" i="1"/>
  <c r="Z111" i="1" s="1"/>
  <c r="AA112" i="1"/>
  <c r="Z112" i="1" s="1"/>
  <c r="AA113" i="1"/>
  <c r="Z113" i="1" s="1"/>
  <c r="AA120" i="1"/>
  <c r="Z120" i="1" s="1"/>
  <c r="AA121" i="1"/>
  <c r="Z121" i="1" s="1"/>
  <c r="AA133" i="1"/>
  <c r="Z133" i="1" s="1"/>
  <c r="AA135" i="1"/>
  <c r="Z135" i="1" s="1"/>
  <c r="AA136" i="1"/>
  <c r="Z136" i="1" s="1"/>
  <c r="AA137" i="1"/>
  <c r="Z137" i="1" s="1"/>
  <c r="AA138" i="1"/>
  <c r="Z138" i="1" s="1"/>
  <c r="AA139" i="1"/>
  <c r="Z139" i="1" s="1"/>
  <c r="AA143" i="1"/>
  <c r="Z143" i="1" s="1"/>
  <c r="AA144" i="1"/>
  <c r="Z144" i="1" s="1"/>
  <c r="AA145" i="1"/>
  <c r="Z145" i="1" s="1"/>
  <c r="AA146" i="1"/>
  <c r="Z146" i="1" s="1"/>
  <c r="AA147" i="1"/>
  <c r="Z147" i="1" s="1"/>
  <c r="AA148" i="1"/>
  <c r="Z148" i="1" s="1"/>
  <c r="AA149" i="1"/>
  <c r="Z149" i="1" s="1"/>
  <c r="AA150" i="1"/>
  <c r="Z150" i="1" s="1"/>
  <c r="AA188" i="1"/>
  <c r="Z188" i="1" s="1"/>
  <c r="AA189" i="1"/>
  <c r="Z189" i="1" s="1"/>
  <c r="AA194" i="1"/>
  <c r="AA229" i="1"/>
  <c r="AC40" i="1"/>
  <c r="AR799" i="1" l="1"/>
  <c r="Z809" i="1"/>
  <c r="Z229" i="1"/>
  <c r="AE832" i="1"/>
  <c r="AF832" i="1" s="1"/>
  <c r="BC832" i="1"/>
  <c r="Z796" i="1"/>
  <c r="Z792" i="1"/>
  <c r="Z801" i="1"/>
  <c r="Z815" i="1"/>
  <c r="AE799" i="1"/>
  <c r="V61" i="1"/>
  <c r="V36" i="1" s="1"/>
  <c r="V873" i="1"/>
  <c r="AE81" i="1"/>
  <c r="AE76" i="1"/>
  <c r="Z291" i="1"/>
  <c r="Z961" i="1"/>
  <c r="AP784" i="1"/>
  <c r="AP782" i="1" s="1"/>
  <c r="Z883" i="1"/>
  <c r="Z813" i="1"/>
  <c r="Z790" i="1"/>
  <c r="Z805" i="1"/>
  <c r="Z817" i="1"/>
  <c r="Z292" i="1"/>
  <c r="Z810" i="1"/>
  <c r="Z816" i="1"/>
  <c r="Z958" i="1"/>
  <c r="Z795" i="1"/>
  <c r="Z814" i="1"/>
  <c r="Z787" i="1"/>
  <c r="Z972" i="1"/>
  <c r="Z832" i="1"/>
  <c r="Z892" i="1"/>
  <c r="Z914" i="1"/>
  <c r="Z294" i="1"/>
  <c r="Z860" i="1"/>
  <c r="Z858" i="1" s="1"/>
  <c r="Z39" i="1" s="1"/>
  <c r="Z884" i="1"/>
  <c r="Z906" i="1"/>
  <c r="Z899" i="1"/>
  <c r="Z896" i="1"/>
  <c r="Z900" i="1"/>
  <c r="Z898" i="1"/>
  <c r="Z957" i="1"/>
  <c r="Z960" i="1"/>
  <c r="Z848" i="1"/>
  <c r="Z965" i="1"/>
  <c r="Z851" i="1"/>
  <c r="Z901" i="1"/>
  <c r="Z878" i="1"/>
  <c r="Z624" i="1"/>
  <c r="BI624" i="1" s="1"/>
  <c r="Z850" i="1"/>
  <c r="Z889" i="1"/>
  <c r="AA934" i="1"/>
  <c r="Z966" i="1"/>
  <c r="Z963" i="1"/>
  <c r="Z293" i="1"/>
  <c r="Z895" i="1"/>
  <c r="AA904" i="1"/>
  <c r="Z907" i="1"/>
  <c r="AA170" i="1"/>
  <c r="Z170" i="1" s="1"/>
  <c r="Z194" i="1"/>
  <c r="Z630" i="1"/>
  <c r="BI630" i="1" s="1"/>
  <c r="Z849" i="1"/>
  <c r="Z897" i="1"/>
  <c r="Z962" i="1"/>
  <c r="Z879" i="1"/>
  <c r="Z959" i="1"/>
  <c r="Z619" i="1"/>
  <c r="BI619" i="1" s="1"/>
  <c r="Z893" i="1"/>
  <c r="Z890" i="1"/>
  <c r="Z971" i="1"/>
  <c r="BE719" i="1"/>
  <c r="BV719" i="1"/>
  <c r="BU719" i="1" s="1"/>
  <c r="BV190" i="1"/>
  <c r="BU190" i="1" s="1"/>
  <c r="BU191" i="1"/>
  <c r="AC934" i="1"/>
  <c r="AC1008" i="1" s="1"/>
  <c r="AC935" i="1"/>
  <c r="AC905" i="1" s="1"/>
  <c r="AC1007" i="1" s="1"/>
  <c r="AA225" i="1"/>
  <c r="V780" i="1"/>
  <c r="AC59" i="1"/>
  <c r="Z59" i="1" s="1"/>
  <c r="AC858" i="1"/>
  <c r="AC39" i="1" s="1"/>
  <c r="V858" i="1"/>
  <c r="V39" i="1" s="1"/>
  <c r="AA872" i="1"/>
  <c r="AA858" i="1"/>
  <c r="AA39" i="1" s="1"/>
  <c r="V779" i="1"/>
  <c r="AA732" i="1"/>
  <c r="Z732" i="1" s="1"/>
  <c r="BI628" i="1"/>
  <c r="BF663" i="1"/>
  <c r="BE663" i="1" s="1"/>
  <c r="BE666" i="1"/>
  <c r="BE603" i="1"/>
  <c r="BS603" i="1"/>
  <c r="BN603" i="1" s="1"/>
  <c r="BI623" i="1"/>
  <c r="BE600" i="1"/>
  <c r="BN600" i="1"/>
  <c r="BI593" i="1"/>
  <c r="AA276" i="1"/>
  <c r="AB276" i="1"/>
  <c r="AB288" i="1" s="1"/>
  <c r="BE191" i="1"/>
  <c r="BF190" i="1"/>
  <c r="BE185" i="1" s="1"/>
  <c r="BO719" i="1"/>
  <c r="BN719" i="1" s="1"/>
  <c r="V1009" i="1"/>
  <c r="AA542" i="1"/>
  <c r="Z542" i="1" s="1"/>
  <c r="AA125" i="1"/>
  <c r="Z125" i="1" s="1"/>
  <c r="V1006" i="1"/>
  <c r="V921" i="1"/>
  <c r="V920" i="1"/>
  <c r="V27" i="1"/>
  <c r="AB919" i="1"/>
  <c r="Z919" i="1" s="1"/>
  <c r="V25" i="1"/>
  <c r="V34" i="1"/>
  <c r="AP751" i="1"/>
  <c r="V52" i="1"/>
  <c r="V48" i="1"/>
  <c r="V46" i="1"/>
  <c r="AH74" i="1" l="1"/>
  <c r="AE82" i="1"/>
  <c r="AH82" i="1"/>
  <c r="AE80" i="1"/>
  <c r="AE74" i="1"/>
  <c r="AE73" i="1"/>
  <c r="BS630" i="1"/>
  <c r="BE630" i="1"/>
  <c r="BI618" i="1"/>
  <c r="BE618" i="1" s="1"/>
  <c r="BS619" i="1"/>
  <c r="BN619" i="1" s="1"/>
  <c r="BE619" i="1"/>
  <c r="BS624" i="1"/>
  <c r="BN624" i="1" s="1"/>
  <c r="BE624" i="1"/>
  <c r="AA45" i="1"/>
  <c r="Z45" i="1" s="1"/>
  <c r="Z225" i="1"/>
  <c r="AA223" i="1"/>
  <c r="Z223" i="1" s="1"/>
  <c r="Z276" i="1"/>
  <c r="AA1008" i="1"/>
  <c r="Z904" i="1"/>
  <c r="Z934" i="1"/>
  <c r="M191" i="1"/>
  <c r="N191" i="1" s="1"/>
  <c r="M451" i="1"/>
  <c r="AC1006" i="1"/>
  <c r="AA220" i="1"/>
  <c r="Z220" i="1" s="1"/>
  <c r="BF59" i="1"/>
  <c r="BO758" i="1"/>
  <c r="BS623" i="1"/>
  <c r="BN623" i="1" s="1"/>
  <c r="BE623" i="1"/>
  <c r="BI622" i="1"/>
  <c r="BS628" i="1"/>
  <c r="BE628" i="1"/>
  <c r="BE593" i="1"/>
  <c r="BF183" i="1"/>
  <c r="BE183" i="1" s="1"/>
  <c r="BE190" i="1"/>
  <c r="AA123" i="1"/>
  <c r="Z123" i="1" s="1"/>
  <c r="V66" i="1"/>
  <c r="AH80" i="1" l="1"/>
  <c r="AH72" i="1"/>
  <c r="AH73" i="1"/>
  <c r="BN593" i="1"/>
  <c r="BS618" i="1"/>
  <c r="BN618" i="1" s="1"/>
  <c r="Z1008" i="1"/>
  <c r="K451" i="1"/>
  <c r="M450" i="1"/>
  <c r="K450" i="1" s="1"/>
  <c r="K191" i="1"/>
  <c r="M190" i="1"/>
  <c r="N190" i="1" s="1"/>
  <c r="AA199" i="1"/>
  <c r="Z199" i="1" s="1"/>
  <c r="AA219" i="1"/>
  <c r="Z219" i="1" s="1"/>
  <c r="BE865" i="1"/>
  <c r="V287" i="1"/>
  <c r="BS622" i="1"/>
  <c r="BN622" i="1" s="1"/>
  <c r="BE622" i="1"/>
  <c r="BE40" i="1"/>
  <c r="BF40" i="1"/>
  <c r="V841" i="1"/>
  <c r="V869" i="1" s="1"/>
  <c r="V51" i="1"/>
  <c r="AH78" i="1" l="1"/>
  <c r="AE78" i="1"/>
  <c r="AE72" i="1"/>
  <c r="BS587" i="1"/>
  <c r="M185" i="1"/>
  <c r="N185" i="1" s="1"/>
  <c r="K190" i="1"/>
  <c r="V32" i="1"/>
  <c r="V57" i="1"/>
  <c r="AH67" i="1" l="1"/>
  <c r="AE67" i="1"/>
  <c r="BS773" i="1"/>
  <c r="BS777" i="1" s="1"/>
  <c r="BS309" i="1"/>
  <c r="BN587" i="1"/>
  <c r="K185" i="1"/>
  <c r="M183" i="1"/>
  <c r="BF57" i="1"/>
  <c r="BF32" i="1" s="1"/>
  <c r="K183" i="1" l="1"/>
  <c r="N183" i="1"/>
  <c r="J185" i="1"/>
  <c r="AG40" i="1"/>
  <c r="AH64" i="1"/>
  <c r="AE64" i="1"/>
  <c r="BS873" i="1"/>
  <c r="BT777" i="1"/>
  <c r="BS772" i="1"/>
  <c r="BS307" i="1"/>
  <c r="BS840" i="1"/>
  <c r="K65" i="1"/>
  <c r="BE32" i="1"/>
  <c r="BF30" i="1"/>
  <c r="BE57" i="1"/>
  <c r="BF55" i="1"/>
  <c r="BF22" i="1" s="1"/>
  <c r="BF1101" i="1"/>
  <c r="BF1099" i="1"/>
  <c r="BF1103" i="1"/>
  <c r="AE40" i="1" l="1"/>
  <c r="BS839" i="1"/>
  <c r="BS24" i="1" s="1"/>
  <c r="BS868" i="1"/>
  <c r="BN777" i="1"/>
  <c r="BN873" i="1"/>
  <c r="BT873" i="1" s="1"/>
  <c r="BS218" i="1"/>
  <c r="BS224" i="1"/>
  <c r="BS221" i="1"/>
  <c r="K288" i="1"/>
  <c r="M40" i="1"/>
  <c r="N40" i="1" s="1"/>
  <c r="K64" i="1"/>
  <c r="K40" i="1" l="1"/>
  <c r="BS61" i="1"/>
  <c r="BS56" i="1"/>
  <c r="BS31" i="1" s="1"/>
  <c r="BS30" i="1" s="1"/>
  <c r="M839" i="1"/>
  <c r="M24" i="1" l="1"/>
  <c r="N24" i="1" s="1"/>
  <c r="N839" i="1"/>
  <c r="BS36" i="1"/>
  <c r="BN36" i="1" s="1"/>
  <c r="BN61" i="1"/>
  <c r="N867" i="1"/>
  <c r="M56" i="1"/>
  <c r="M31" i="1" s="1"/>
  <c r="M30" i="1" l="1"/>
  <c r="N30" i="1" s="1"/>
  <c r="N31" i="1"/>
  <c r="N56" i="1"/>
  <c r="M1103" i="1"/>
  <c r="N1103" i="1" s="1"/>
  <c r="M1101" i="1"/>
  <c r="N1101" i="1" s="1"/>
  <c r="M1099" i="1"/>
  <c r="N1099" i="1" s="1"/>
  <c r="M6" i="1"/>
  <c r="M55" i="1"/>
  <c r="M22" i="1" s="1"/>
  <c r="N22" i="1" l="1"/>
  <c r="N55" i="1"/>
  <c r="AA789" i="1"/>
  <c r="Z789" i="1" s="1"/>
  <c r="AC853" i="1" l="1"/>
  <c r="Z853" i="1" s="1"/>
  <c r="D852" i="1"/>
  <c r="AA716" i="1"/>
  <c r="AF852" i="1" l="1"/>
  <c r="L852" i="1"/>
  <c r="AS852" i="1"/>
  <c r="W716" i="1"/>
  <c r="Z716" i="1"/>
  <c r="AA714" i="1"/>
  <c r="Z714" i="1" s="1"/>
  <c r="AA192" i="1"/>
  <c r="BK872" i="1"/>
  <c r="BJ872" i="1" s="1"/>
  <c r="AC866" i="1"/>
  <c r="AB866" i="1"/>
  <c r="AB865" i="1"/>
  <c r="AA190" i="1" l="1"/>
  <c r="Z190" i="1" s="1"/>
  <c r="Z192" i="1"/>
  <c r="AA865" i="1"/>
  <c r="AA866" i="1"/>
  <c r="Z866" i="1" s="1"/>
  <c r="D872" i="1"/>
  <c r="AB872" i="1"/>
  <c r="AC872" i="1"/>
  <c r="J59" i="1"/>
  <c r="V714" i="1"/>
  <c r="V716" i="1"/>
  <c r="V193" i="1"/>
  <c r="V192" i="1"/>
  <c r="J872" i="1" l="1"/>
  <c r="L872" i="1"/>
  <c r="AF872" i="1"/>
  <c r="AS872" i="1"/>
  <c r="Z872" i="1"/>
  <c r="D59" i="1"/>
  <c r="V190" i="1"/>
  <c r="L59" i="1" l="1"/>
  <c r="AF59" i="1"/>
  <c r="AS59" i="1"/>
  <c r="BH832" i="1"/>
  <c r="BY832" i="1" l="1"/>
  <c r="BU832" i="1" s="1"/>
  <c r="BN832" i="1"/>
  <c r="BE832" i="1"/>
  <c r="D826" i="1"/>
  <c r="AB826" i="1"/>
  <c r="D827" i="1"/>
  <c r="AB827" i="1"/>
  <c r="R826" i="1" l="1"/>
  <c r="AN826" i="1"/>
  <c r="R827" i="1"/>
  <c r="AN827" i="1"/>
  <c r="L826" i="1"/>
  <c r="AS826" i="1"/>
  <c r="AS827" i="1"/>
  <c r="L827" i="1"/>
  <c r="Z826" i="1"/>
  <c r="BH826" i="1"/>
  <c r="Z827" i="1"/>
  <c r="AB825" i="1"/>
  <c r="Z825" i="1" s="1"/>
  <c r="D825" i="1"/>
  <c r="R825" i="1" s="1"/>
  <c r="L825" i="1" l="1"/>
  <c r="AS825" i="1"/>
  <c r="BC827" i="1"/>
  <c r="AE827" i="1"/>
  <c r="AF827" i="1" s="1"/>
  <c r="BH827" i="1"/>
  <c r="BH825" i="1" s="1"/>
  <c r="AN825" i="1"/>
  <c r="BC826" i="1"/>
  <c r="AE826" i="1"/>
  <c r="AF826" i="1" s="1"/>
  <c r="BE826" i="1"/>
  <c r="BN826" i="1" l="1"/>
  <c r="BY826" i="1"/>
  <c r="AM780" i="1"/>
  <c r="BC825" i="1"/>
  <c r="AE825" i="1"/>
  <c r="AF825" i="1" s="1"/>
  <c r="BH780" i="1"/>
  <c r="BH779" i="1" s="1"/>
  <c r="BE779" i="1" s="1"/>
  <c r="BR825" i="1"/>
  <c r="BE827" i="1"/>
  <c r="BE825" i="1"/>
  <c r="BH838" i="1"/>
  <c r="BH840" i="1" s="1"/>
  <c r="AA793" i="1"/>
  <c r="Z793" i="1" s="1"/>
  <c r="AA786" i="1"/>
  <c r="Z786" i="1" s="1"/>
  <c r="D194" i="1"/>
  <c r="D542" i="1"/>
  <c r="D470" i="1"/>
  <c r="J321" i="1"/>
  <c r="D321" i="1"/>
  <c r="D415" i="1"/>
  <c r="D409" i="1"/>
  <c r="D407" i="1"/>
  <c r="D403" i="1"/>
  <c r="AF403" i="1" l="1"/>
  <c r="L403" i="1"/>
  <c r="AS403" i="1"/>
  <c r="L542" i="1"/>
  <c r="AS542" i="1"/>
  <c r="AF542" i="1"/>
  <c r="AF411" i="1"/>
  <c r="L411" i="1"/>
  <c r="AS411" i="1"/>
  <c r="AF407" i="1"/>
  <c r="L407" i="1"/>
  <c r="AS407" i="1"/>
  <c r="AF415" i="1"/>
  <c r="L415" i="1"/>
  <c r="AS415" i="1"/>
  <c r="AF409" i="1"/>
  <c r="L409" i="1"/>
  <c r="AS409" i="1"/>
  <c r="AF321" i="1"/>
  <c r="AS321" i="1"/>
  <c r="L321" i="1"/>
  <c r="AF470" i="1"/>
  <c r="AS470" i="1"/>
  <c r="L470" i="1"/>
  <c r="AF194" i="1"/>
  <c r="AS194" i="1"/>
  <c r="L194" i="1"/>
  <c r="AS546" i="1"/>
  <c r="AF546" i="1"/>
  <c r="BR838" i="1"/>
  <c r="BR779" i="1"/>
  <c r="BN779" i="1" s="1"/>
  <c r="BU826" i="1"/>
  <c r="BN827" i="1"/>
  <c r="BY827" i="1"/>
  <c r="BU827" i="1" s="1"/>
  <c r="BE780" i="1"/>
  <c r="AM779" i="1"/>
  <c r="AE780" i="1"/>
  <c r="BN825" i="1"/>
  <c r="AA808" i="1"/>
  <c r="Z808" i="1" s="1"/>
  <c r="BH868" i="1"/>
  <c r="BH839" i="1"/>
  <c r="D469" i="1"/>
  <c r="D471" i="1"/>
  <c r="BE838" i="1"/>
  <c r="BE48" i="1" s="1"/>
  <c r="AA564" i="1"/>
  <c r="Z564" i="1" s="1"/>
  <c r="D564" i="1"/>
  <c r="BH48" i="1"/>
  <c r="AA278" i="1"/>
  <c r="Z278" i="1" s="1"/>
  <c r="D277" i="1"/>
  <c r="AL277" i="1" s="1"/>
  <c r="AA407" i="1"/>
  <c r="Z407" i="1" s="1"/>
  <c r="AA798" i="1"/>
  <c r="Z798" i="1" s="1"/>
  <c r="AA403" i="1"/>
  <c r="Z403" i="1" s="1"/>
  <c r="AA471" i="1"/>
  <c r="Z471" i="1" s="1"/>
  <c r="AA321" i="1"/>
  <c r="Z321" i="1" s="1"/>
  <c r="AM838" i="1" l="1"/>
  <c r="AM48" i="1" s="1"/>
  <c r="AN779" i="1"/>
  <c r="AF469" i="1"/>
  <c r="L469" i="1"/>
  <c r="AS469" i="1"/>
  <c r="AF471" i="1"/>
  <c r="L471" i="1"/>
  <c r="AS471" i="1"/>
  <c r="L277" i="1"/>
  <c r="AS277" i="1"/>
  <c r="AF277" i="1"/>
  <c r="J564" i="1"/>
  <c r="AF564" i="1"/>
  <c r="AS564" i="1"/>
  <c r="L564" i="1"/>
  <c r="BY825" i="1"/>
  <c r="BC779" i="1"/>
  <c r="AE779" i="1"/>
  <c r="BR840" i="1"/>
  <c r="BN838" i="1"/>
  <c r="AA797" i="1"/>
  <c r="Z797" i="1" s="1"/>
  <c r="D797" i="1"/>
  <c r="D468" i="1"/>
  <c r="AA469" i="1"/>
  <c r="Z469" i="1" s="1"/>
  <c r="BH867" i="1"/>
  <c r="AA308" i="1"/>
  <c r="Z308" i="1" s="1"/>
  <c r="BR48" i="1"/>
  <c r="BN48" i="1" s="1"/>
  <c r="AE838" i="1" l="1"/>
  <c r="AE48" i="1" s="1"/>
  <c r="AN838" i="1"/>
  <c r="AM840" i="1"/>
  <c r="AN840" i="1" s="1"/>
  <c r="BC838" i="1"/>
  <c r="BC48" i="1" s="1"/>
  <c r="AP838" i="1"/>
  <c r="L797" i="1"/>
  <c r="R797" i="1"/>
  <c r="AF468" i="1"/>
  <c r="AS468" i="1"/>
  <c r="L468" i="1"/>
  <c r="AF797" i="1"/>
  <c r="AS797" i="1"/>
  <c r="AP779" i="1"/>
  <c r="BU825" i="1"/>
  <c r="BY838" i="1"/>
  <c r="BY840" i="1" s="1"/>
  <c r="BY780" i="1"/>
  <c r="BR839" i="1"/>
  <c r="BR24" i="1" s="1"/>
  <c r="BR868" i="1"/>
  <c r="AA468" i="1"/>
  <c r="Z468" i="1" s="1"/>
  <c r="BH24" i="1"/>
  <c r="BH56" i="1"/>
  <c r="BH31" i="1" s="1"/>
  <c r="D323" i="1"/>
  <c r="D324" i="1"/>
  <c r="BC840" i="1" l="1"/>
  <c r="AM839" i="1"/>
  <c r="AM868" i="1"/>
  <c r="BC868" i="1"/>
  <c r="BC867" i="1" s="1"/>
  <c r="BC55" i="1" s="1"/>
  <c r="BC22" i="1" s="1"/>
  <c r="AN868" i="1"/>
  <c r="BC839" i="1"/>
  <c r="BC24" i="1" s="1"/>
  <c r="AM24" i="1"/>
  <c r="AN24" i="1" s="1"/>
  <c r="AN839" i="1"/>
  <c r="AF324" i="1"/>
  <c r="AS324" i="1"/>
  <c r="L324" i="1"/>
  <c r="AF323" i="1"/>
  <c r="AS323" i="1"/>
  <c r="L323" i="1"/>
  <c r="BY779" i="1"/>
  <c r="BU779" i="1" s="1"/>
  <c r="BU780" i="1"/>
  <c r="BU838" i="1"/>
  <c r="BY48" i="1"/>
  <c r="BR867" i="1"/>
  <c r="BR56" i="1"/>
  <c r="BR31" i="1" s="1"/>
  <c r="BR30" i="1" s="1"/>
  <c r="BH30" i="1"/>
  <c r="AA320" i="1"/>
  <c r="Z320" i="1" s="1"/>
  <c r="D320" i="1"/>
  <c r="BH55" i="1"/>
  <c r="BH22" i="1" s="1"/>
  <c r="BH1101" i="1"/>
  <c r="BH1099" i="1"/>
  <c r="BH1103" i="1"/>
  <c r="AM867" i="1" l="1"/>
  <c r="AM56" i="1"/>
  <c r="BC56" i="1"/>
  <c r="BC31" i="1" s="1"/>
  <c r="BC30" i="1" s="1"/>
  <c r="AF320" i="1"/>
  <c r="L320" i="1"/>
  <c r="AS320" i="1"/>
  <c r="BU48" i="1"/>
  <c r="BT838" i="1"/>
  <c r="BY839" i="1"/>
  <c r="BY24" i="1" s="1"/>
  <c r="BY868" i="1"/>
  <c r="BR55" i="1"/>
  <c r="BR22" i="1" s="1"/>
  <c r="AC865" i="1"/>
  <c r="Z865" i="1" s="1"/>
  <c r="AM31" i="1" l="1"/>
  <c r="AN56" i="1"/>
  <c r="AN867" i="1"/>
  <c r="AM1103" i="1"/>
  <c r="AM1099" i="1"/>
  <c r="AM55" i="1"/>
  <c r="AM1101" i="1"/>
  <c r="BY56" i="1"/>
  <c r="BY867" i="1"/>
  <c r="AP48" i="1"/>
  <c r="AN55" i="1" l="1"/>
  <c r="AM22" i="1"/>
  <c r="AN22" i="1" s="1"/>
  <c r="AM30" i="1"/>
  <c r="AN30" i="1" s="1"/>
  <c r="AN31" i="1"/>
  <c r="BY31" i="1"/>
  <c r="BY30" i="1" s="1"/>
  <c r="BY1103" i="1"/>
  <c r="BY1101" i="1"/>
  <c r="BY55" i="1"/>
  <c r="BY22" i="1" s="1"/>
  <c r="BY1099" i="1"/>
  <c r="D860" i="1" l="1"/>
  <c r="AF860" i="1" l="1"/>
  <c r="L860" i="1"/>
  <c r="AS860" i="1"/>
  <c r="BZ872" i="1"/>
  <c r="BZ867" i="1" s="1"/>
  <c r="AB864" i="1"/>
  <c r="AB25" i="1" s="1"/>
  <c r="AC864" i="1"/>
  <c r="AC25" i="1" s="1"/>
  <c r="AA864" i="1"/>
  <c r="BZ864" i="1" l="1"/>
  <c r="BU864" i="1" s="1"/>
  <c r="AA25" i="1"/>
  <c r="Z25" i="1" s="1"/>
  <c r="Z864" i="1"/>
  <c r="BZ858" i="1"/>
  <c r="BU858" i="1" s="1"/>
  <c r="BZ866" i="1"/>
  <c r="BU866" i="1" s="1"/>
  <c r="BI872" i="1"/>
  <c r="BI866" i="1"/>
  <c r="BE866" i="1" s="1"/>
  <c r="BS864" i="1"/>
  <c r="BI864" i="1"/>
  <c r="BI858" i="1"/>
  <c r="D120" i="1"/>
  <c r="AF120" i="1" l="1"/>
  <c r="AS120" i="1"/>
  <c r="L120" i="1"/>
  <c r="BN864" i="1"/>
  <c r="BS25" i="1"/>
  <c r="BZ25" i="1"/>
  <c r="BU25" i="1" s="1"/>
  <c r="BU865" i="1"/>
  <c r="BS872" i="1"/>
  <c r="BN872" i="1" s="1"/>
  <c r="BS866" i="1"/>
  <c r="BN866" i="1" s="1"/>
  <c r="BZ59" i="1"/>
  <c r="BU59" i="1" s="1"/>
  <c r="BU872" i="1"/>
  <c r="BE39" i="1"/>
  <c r="BE858" i="1"/>
  <c r="BI25" i="1"/>
  <c r="BE25" i="1" s="1"/>
  <c r="BE864" i="1"/>
  <c r="BE872" i="1"/>
  <c r="BI59" i="1"/>
  <c r="BE59" i="1" s="1"/>
  <c r="D115" i="1"/>
  <c r="D114" i="1"/>
  <c r="D119" i="1"/>
  <c r="AA119" i="1"/>
  <c r="Z119" i="1" s="1"/>
  <c r="D118" i="1"/>
  <c r="J858" i="1"/>
  <c r="J39" i="1" s="1"/>
  <c r="AF118" i="1" l="1"/>
  <c r="AS118" i="1"/>
  <c r="L118" i="1"/>
  <c r="AF115" i="1"/>
  <c r="AS115" i="1"/>
  <c r="L115" i="1"/>
  <c r="AF119" i="1"/>
  <c r="AS119" i="1"/>
  <c r="L119" i="1"/>
  <c r="AF114" i="1"/>
  <c r="L114" i="1"/>
  <c r="AS114" i="1"/>
  <c r="BZ56" i="1"/>
  <c r="BN25" i="1"/>
  <c r="BS59" i="1"/>
  <c r="BN59" i="1" s="1"/>
  <c r="BS867" i="1"/>
  <c r="BZ1101" i="1"/>
  <c r="BZ55" i="1"/>
  <c r="BZ22" i="1" s="1"/>
  <c r="BZ1099" i="1"/>
  <c r="BZ1103" i="1"/>
  <c r="AA118" i="1"/>
  <c r="Z118" i="1" s="1"/>
  <c r="BZ31" i="1" l="1"/>
  <c r="BZ30" i="1" s="1"/>
  <c r="BS55" i="1"/>
  <c r="BS22" i="1" s="1"/>
  <c r="D117" i="1"/>
  <c r="AA117" i="1"/>
  <c r="Z117" i="1" s="1"/>
  <c r="AF117" i="1" l="1"/>
  <c r="AS117" i="1"/>
  <c r="L117" i="1"/>
  <c r="J1102" i="1"/>
  <c r="J1022" i="1"/>
  <c r="J1019" i="1"/>
  <c r="J1018" i="1"/>
  <c r="J1017" i="1"/>
  <c r="J970" i="1"/>
  <c r="J969" i="1"/>
  <c r="J968" i="1"/>
  <c r="J967" i="1"/>
  <c r="J966" i="1"/>
  <c r="J964" i="1"/>
  <c r="J961" i="1"/>
  <c r="J960" i="1"/>
  <c r="J958" i="1"/>
  <c r="J957" i="1"/>
  <c r="J919" i="1"/>
  <c r="J51" i="1" s="1"/>
  <c r="J918" i="1"/>
  <c r="J917" i="1"/>
  <c r="J907" i="1"/>
  <c r="J906" i="1"/>
  <c r="J901" i="1"/>
  <c r="J900" i="1"/>
  <c r="J899" i="1"/>
  <c r="J898" i="1"/>
  <c r="J896" i="1"/>
  <c r="J895" i="1"/>
  <c r="J893" i="1"/>
  <c r="J892" i="1"/>
  <c r="J891" i="1"/>
  <c r="J890" i="1"/>
  <c r="J889" i="1"/>
  <c r="J888" i="1"/>
  <c r="J887" i="1"/>
  <c r="J884" i="1"/>
  <c r="J883" i="1"/>
  <c r="J879" i="1"/>
  <c r="J878" i="1"/>
  <c r="J850" i="1"/>
  <c r="J849" i="1"/>
  <c r="J796" i="1"/>
  <c r="J784" i="1" s="1"/>
  <c r="J795" i="1"/>
  <c r="J792" i="1"/>
  <c r="J751" i="1"/>
  <c r="J746" i="1"/>
  <c r="J745" i="1"/>
  <c r="J730" i="1"/>
  <c r="J727" i="1"/>
  <c r="J715" i="1"/>
  <c r="J661" i="1"/>
  <c r="J660" i="1"/>
  <c r="J659" i="1"/>
  <c r="J658" i="1"/>
  <c r="J647" i="1"/>
  <c r="J643" i="1"/>
  <c r="J642" i="1"/>
  <c r="J641" i="1"/>
  <c r="J640" i="1"/>
  <c r="J639" i="1"/>
  <c r="J638" i="1"/>
  <c r="J637" i="1"/>
  <c r="J636" i="1"/>
  <c r="J633" i="1"/>
  <c r="J632" i="1"/>
  <c r="J631" i="1"/>
  <c r="J629" i="1"/>
  <c r="J623" i="1"/>
  <c r="J621" i="1"/>
  <c r="J620" i="1"/>
  <c r="J603" i="1"/>
  <c r="J602" i="1"/>
  <c r="J599" i="1"/>
  <c r="J598" i="1"/>
  <c r="J597" i="1"/>
  <c r="J596" i="1"/>
  <c r="J574" i="1"/>
  <c r="J337" i="1"/>
  <c r="J334" i="1"/>
  <c r="J333" i="1"/>
  <c r="J331" i="1"/>
  <c r="J330" i="1"/>
  <c r="J329" i="1"/>
  <c r="J327" i="1"/>
  <c r="J326" i="1"/>
  <c r="J322" i="1"/>
  <c r="J320" i="1"/>
  <c r="J318" i="1"/>
  <c r="J193" i="1"/>
  <c r="J192" i="1"/>
  <c r="J189" i="1"/>
  <c r="J188" i="1"/>
  <c r="J187" i="1"/>
  <c r="J783" i="1" l="1"/>
  <c r="J782" i="1" s="1"/>
  <c r="J191" i="1"/>
  <c r="J894" i="1"/>
  <c r="J666" i="1"/>
  <c r="J741" i="1"/>
  <c r="J290" i="1"/>
  <c r="J52" i="1" s="1"/>
  <c r="J663" i="1"/>
  <c r="J45" i="1"/>
  <c r="J885" i="1"/>
  <c r="J881" i="1"/>
  <c r="J1016" i="1"/>
  <c r="J1015" i="1" s="1"/>
  <c r="J53" i="1" s="1"/>
  <c r="J325" i="1"/>
  <c r="J186" i="1"/>
  <c r="J877" i="1"/>
  <c r="J627" i="1"/>
  <c r="J635" i="1"/>
  <c r="J634" i="1" s="1"/>
  <c r="J657" i="1"/>
  <c r="J880" i="1"/>
  <c r="J750" i="1"/>
  <c r="J669" i="1"/>
  <c r="J190" i="1"/>
  <c r="J916" i="1"/>
  <c r="J882" i="1"/>
  <c r="J664" i="1"/>
  <c r="J886" i="1"/>
  <c r="J171" i="1" l="1"/>
  <c r="J169" i="1"/>
  <c r="J758" i="1"/>
  <c r="J46" i="1"/>
  <c r="J626" i="1"/>
  <c r="J587" i="1" s="1"/>
  <c r="D1107" i="1" l="1"/>
  <c r="L1107" i="1" l="1"/>
  <c r="AF1107" i="1"/>
  <c r="AS1107" i="1"/>
  <c r="J1107" i="1"/>
  <c r="D574" i="1" l="1"/>
  <c r="AF574" i="1" l="1"/>
  <c r="L574" i="1"/>
  <c r="AS574" i="1"/>
  <c r="D122" i="1"/>
  <c r="D215" i="1"/>
  <c r="AF215" i="1" l="1"/>
  <c r="AS215" i="1"/>
  <c r="L215" i="1"/>
  <c r="J122" i="1"/>
  <c r="AF122" i="1"/>
  <c r="L122" i="1"/>
  <c r="D299" i="1"/>
  <c r="AL299" i="1" s="1"/>
  <c r="D209" i="1"/>
  <c r="D208" i="1"/>
  <c r="AA205" i="1"/>
  <c r="AA457" i="1"/>
  <c r="Z457" i="1" s="1"/>
  <c r="J299" i="1" l="1"/>
  <c r="AF299" i="1"/>
  <c r="L299" i="1"/>
  <c r="AA209" i="1"/>
  <c r="Z209" i="1" s="1"/>
  <c r="AF209" i="1"/>
  <c r="L209" i="1"/>
  <c r="AF208" i="1"/>
  <c r="L208" i="1"/>
  <c r="AA202" i="1"/>
  <c r="Z202" i="1" s="1"/>
  <c r="Z205" i="1"/>
  <c r="D204" i="1"/>
  <c r="J204" i="1"/>
  <c r="D205" i="1"/>
  <c r="J205" i="1"/>
  <c r="AA204" i="1"/>
  <c r="J66" i="1"/>
  <c r="V208" i="1"/>
  <c r="W209" i="1" l="1"/>
  <c r="W207" i="1" s="1"/>
  <c r="V207" i="1" s="1"/>
  <c r="AF205" i="1"/>
  <c r="L205" i="1"/>
  <c r="AF204" i="1"/>
  <c r="L204" i="1"/>
  <c r="V209" i="1"/>
  <c r="AA200" i="1"/>
  <c r="AA198" i="1" s="1"/>
  <c r="Z198" i="1" s="1"/>
  <c r="W204" i="1"/>
  <c r="W200" i="1" s="1"/>
  <c r="W198" i="1" s="1"/>
  <c r="Z204" i="1"/>
  <c r="Z200" i="1" s="1"/>
  <c r="D200" i="1"/>
  <c r="J200" i="1"/>
  <c r="D203" i="1"/>
  <c r="J203" i="1"/>
  <c r="J287" i="1"/>
  <c r="D66" i="1"/>
  <c r="D559" i="1"/>
  <c r="D554" i="1"/>
  <c r="AF66" i="1" l="1"/>
  <c r="L66" i="1"/>
  <c r="AF203" i="1"/>
  <c r="L203" i="1"/>
  <c r="AF543" i="1"/>
  <c r="L543" i="1"/>
  <c r="AS543" i="1"/>
  <c r="AF200" i="1"/>
  <c r="L200" i="1"/>
  <c r="J554" i="1"/>
  <c r="AF554" i="1"/>
  <c r="AS554" i="1"/>
  <c r="L554" i="1"/>
  <c r="AF559" i="1"/>
  <c r="L559" i="1"/>
  <c r="J841" i="1"/>
  <c r="V204" i="1"/>
  <c r="V200" i="1" s="1"/>
  <c r="V198" i="1"/>
  <c r="D287" i="1"/>
  <c r="AA567" i="1"/>
  <c r="Z567" i="1" s="1"/>
  <c r="AA547" i="1"/>
  <c r="Z547" i="1" s="1"/>
  <c r="AA554" i="1"/>
  <c r="Z554" i="1" s="1"/>
  <c r="AA559" i="1"/>
  <c r="Z559" i="1" s="1"/>
  <c r="D563" i="1"/>
  <c r="L563" i="1" s="1"/>
  <c r="D553" i="1"/>
  <c r="D538" i="1"/>
  <c r="D541" i="1"/>
  <c r="AL287" i="1" l="1"/>
  <c r="AN287" i="1"/>
  <c r="L541" i="1"/>
  <c r="AS541" i="1"/>
  <c r="AF541" i="1"/>
  <c r="J538" i="1"/>
  <c r="L538" i="1"/>
  <c r="AS538" i="1"/>
  <c r="AF538" i="1"/>
  <c r="J563" i="1"/>
  <c r="AF563" i="1"/>
  <c r="AS563" i="1"/>
  <c r="AF553" i="1"/>
  <c r="L553" i="1"/>
  <c r="AF287" i="1"/>
  <c r="L287" i="1"/>
  <c r="J869" i="1"/>
  <c r="J57" i="1" s="1"/>
  <c r="J32" i="1" s="1"/>
  <c r="D315" i="1"/>
  <c r="D539" i="1"/>
  <c r="D775" i="1"/>
  <c r="AA538" i="1"/>
  <c r="Z538" i="1" s="1"/>
  <c r="AA541" i="1"/>
  <c r="Z541" i="1" s="1"/>
  <c r="AA539" i="1"/>
  <c r="AB870" i="1"/>
  <c r="AA563" i="1"/>
  <c r="Z563" i="1" s="1"/>
  <c r="AA553" i="1"/>
  <c r="Z553" i="1" s="1"/>
  <c r="AC870" i="1"/>
  <c r="D537" i="1"/>
  <c r="AF775" i="1" l="1"/>
  <c r="L775" i="1"/>
  <c r="J539" i="1"/>
  <c r="J537" i="1" s="1"/>
  <c r="AF539" i="1"/>
  <c r="L539" i="1"/>
  <c r="L537" i="1"/>
  <c r="AF537" i="1"/>
  <c r="AF315" i="1"/>
  <c r="L315" i="1"/>
  <c r="AA58" i="1"/>
  <c r="Z539" i="1"/>
  <c r="D870" i="1"/>
  <c r="D310" i="1"/>
  <c r="AA775" i="1"/>
  <c r="Z775" i="1" s="1"/>
  <c r="AA537" i="1"/>
  <c r="Z537" i="1" s="1"/>
  <c r="J310" i="1" l="1"/>
  <c r="J775" i="1" s="1"/>
  <c r="AF310" i="1"/>
  <c r="L310" i="1"/>
  <c r="AF870" i="1"/>
  <c r="L870" i="1"/>
  <c r="J842" i="1"/>
  <c r="J870" i="1" s="1"/>
  <c r="J58" i="1"/>
  <c r="J34" i="1" s="1"/>
  <c r="AA34" i="1"/>
  <c r="Z34" i="1" s="1"/>
  <c r="Z58" i="1"/>
  <c r="D842" i="1"/>
  <c r="AF842" i="1" l="1"/>
  <c r="L842" i="1"/>
  <c r="D58" i="1"/>
  <c r="AA870" i="1"/>
  <c r="Z870" i="1" s="1"/>
  <c r="D34" i="1" l="1"/>
  <c r="L34" i="1" s="1"/>
  <c r="AF58" i="1"/>
  <c r="L58" i="1"/>
  <c r="D18" i="1"/>
  <c r="E18" i="1" s="1"/>
  <c r="D1119" i="1"/>
  <c r="AF34" i="1" l="1"/>
  <c r="J1119" i="1"/>
  <c r="AA393" i="1" l="1"/>
  <c r="Z393" i="1" s="1"/>
  <c r="D393" i="1"/>
  <c r="AS393" i="1" l="1"/>
  <c r="L393" i="1"/>
  <c r="AF393" i="1"/>
  <c r="D392" i="1"/>
  <c r="AA392" i="1"/>
  <c r="Z392" i="1" s="1"/>
  <c r="L392" i="1" l="1"/>
  <c r="AS392" i="1"/>
  <c r="AF392" i="1"/>
  <c r="AA347" i="1"/>
  <c r="Z347" i="1" s="1"/>
  <c r="AA348" i="1"/>
  <c r="Z348" i="1" s="1"/>
  <c r="AA349" i="1"/>
  <c r="Z349" i="1" s="1"/>
  <c r="AA350" i="1"/>
  <c r="Z350" i="1" s="1"/>
  <c r="AA351" i="1"/>
  <c r="Z351" i="1" s="1"/>
  <c r="AA352" i="1"/>
  <c r="Z352" i="1" s="1"/>
  <c r="AA353" i="1"/>
  <c r="Z353" i="1" s="1"/>
  <c r="AA354" i="1"/>
  <c r="Z354" i="1" s="1"/>
  <c r="AA355" i="1"/>
  <c r="Z355" i="1" s="1"/>
  <c r="AA343" i="1"/>
  <c r="Z343" i="1" s="1"/>
  <c r="D461" i="1" l="1"/>
  <c r="D460" i="1"/>
  <c r="D459" i="1"/>
  <c r="D102" i="1"/>
  <c r="D101" i="1"/>
  <c r="D100" i="1"/>
  <c r="D99" i="1"/>
  <c r="D92" i="1"/>
  <c r="D89" i="1"/>
  <c r="D86" i="1"/>
  <c r="D85" i="1"/>
  <c r="D83" i="1"/>
  <c r="D79" i="1"/>
  <c r="D77" i="1"/>
  <c r="AA74" i="1"/>
  <c r="Z74" i="1" s="1"/>
  <c r="AF92" i="1" l="1"/>
  <c r="L92" i="1"/>
  <c r="AS92" i="1"/>
  <c r="AF77" i="1"/>
  <c r="L77" i="1"/>
  <c r="AS77" i="1"/>
  <c r="AF89" i="1"/>
  <c r="L89" i="1"/>
  <c r="AS89" i="1"/>
  <c r="AF99" i="1"/>
  <c r="L99" i="1"/>
  <c r="AS99" i="1"/>
  <c r="AF100" i="1"/>
  <c r="L100" i="1"/>
  <c r="AS100" i="1"/>
  <c r="AF101" i="1"/>
  <c r="L101" i="1"/>
  <c r="AS101" i="1"/>
  <c r="AF83" i="1"/>
  <c r="L83" i="1"/>
  <c r="AS83" i="1"/>
  <c r="AF102" i="1"/>
  <c r="L102" i="1"/>
  <c r="AS102" i="1"/>
  <c r="AF79" i="1"/>
  <c r="L79" i="1"/>
  <c r="AS79" i="1"/>
  <c r="AF85" i="1"/>
  <c r="L85" i="1"/>
  <c r="AS85" i="1"/>
  <c r="AF459" i="1"/>
  <c r="AS459" i="1"/>
  <c r="L459" i="1"/>
  <c r="AF86" i="1"/>
  <c r="L86" i="1"/>
  <c r="AS86" i="1"/>
  <c r="AF460" i="1"/>
  <c r="L460" i="1"/>
  <c r="AS460" i="1"/>
  <c r="AF461" i="1"/>
  <c r="L461" i="1"/>
  <c r="AS461" i="1"/>
  <c r="AA81" i="1"/>
  <c r="Z81" i="1" s="1"/>
  <c r="AA345" i="1"/>
  <c r="Z345" i="1" s="1"/>
  <c r="D76" i="1"/>
  <c r="AA76" i="1"/>
  <c r="Z76" i="1" s="1"/>
  <c r="D82" i="1"/>
  <c r="AA82" i="1"/>
  <c r="Z82" i="1" s="1"/>
  <c r="D97" i="1"/>
  <c r="AA98" i="1"/>
  <c r="Z98" i="1" s="1"/>
  <c r="D84" i="1"/>
  <c r="AA84" i="1"/>
  <c r="Z84" i="1" s="1"/>
  <c r="D95" i="1"/>
  <c r="AA95" i="1"/>
  <c r="Z95" i="1" s="1"/>
  <c r="D74" i="1"/>
  <c r="D81" i="1"/>
  <c r="D98" i="1"/>
  <c r="AF95" i="1" l="1"/>
  <c r="L95" i="1"/>
  <c r="AS95" i="1"/>
  <c r="AS76" i="1"/>
  <c r="L76" i="1"/>
  <c r="AF76" i="1"/>
  <c r="AF98" i="1"/>
  <c r="L98" i="1"/>
  <c r="AS98" i="1"/>
  <c r="AF97" i="1"/>
  <c r="AS97" i="1"/>
  <c r="L97" i="1"/>
  <c r="L74" i="1"/>
  <c r="AS74" i="1"/>
  <c r="AF74" i="1"/>
  <c r="AS82" i="1"/>
  <c r="L82" i="1"/>
  <c r="AF82" i="1"/>
  <c r="AS81" i="1"/>
  <c r="L81" i="1"/>
  <c r="AF81" i="1"/>
  <c r="AF84" i="1"/>
  <c r="AS84" i="1"/>
  <c r="L84" i="1"/>
  <c r="AA314" i="1"/>
  <c r="Z314" i="1" s="1"/>
  <c r="AA313" i="1"/>
  <c r="Z313" i="1" s="1"/>
  <c r="D73" i="1"/>
  <c r="AA73" i="1"/>
  <c r="Z73" i="1" s="1"/>
  <c r="AA97" i="1"/>
  <c r="Z97" i="1" s="1"/>
  <c r="D88" i="1"/>
  <c r="AA88" i="1"/>
  <c r="Z88" i="1" s="1"/>
  <c r="D87" i="1"/>
  <c r="AA87" i="1"/>
  <c r="Z87" i="1" s="1"/>
  <c r="D80" i="1"/>
  <c r="AA80" i="1"/>
  <c r="Z80" i="1" s="1"/>
  <c r="AF87" i="1" l="1"/>
  <c r="L87" i="1"/>
  <c r="AS87" i="1"/>
  <c r="AF88" i="1"/>
  <c r="L88" i="1"/>
  <c r="AS88" i="1"/>
  <c r="L73" i="1"/>
  <c r="AS73" i="1"/>
  <c r="AF73" i="1"/>
  <c r="AS80" i="1"/>
  <c r="L80" i="1"/>
  <c r="AF80" i="1"/>
  <c r="Z312" i="1"/>
  <c r="AA312" i="1"/>
  <c r="D78" i="1"/>
  <c r="AA78" i="1"/>
  <c r="Z78" i="1" s="1"/>
  <c r="D72" i="1"/>
  <c r="AA72" i="1"/>
  <c r="Z72" i="1" s="1"/>
  <c r="D94" i="1"/>
  <c r="AA94" i="1"/>
  <c r="Z94" i="1" s="1"/>
  <c r="D93" i="1"/>
  <c r="AA93" i="1"/>
  <c r="Z93" i="1" s="1"/>
  <c r="AF93" i="1" l="1"/>
  <c r="AS93" i="1"/>
  <c r="L93" i="1"/>
  <c r="AF94" i="1"/>
  <c r="AS94" i="1"/>
  <c r="L94" i="1"/>
  <c r="AS72" i="1"/>
  <c r="L72" i="1"/>
  <c r="AF72" i="1"/>
  <c r="AS78" i="1"/>
  <c r="L78" i="1"/>
  <c r="AF78" i="1"/>
  <c r="AA309" i="1"/>
  <c r="Z309" i="1" s="1"/>
  <c r="D211" i="1" l="1"/>
  <c r="D207" i="1"/>
  <c r="AF211" i="1" l="1"/>
  <c r="L211" i="1"/>
  <c r="AF207" i="1"/>
  <c r="L207" i="1"/>
  <c r="D290" i="1"/>
  <c r="D52" i="1" s="1"/>
  <c r="L52" i="1" s="1"/>
  <c r="AA290" i="1"/>
  <c r="Z290" i="1" s="1"/>
  <c r="AA52" i="1" l="1"/>
  <c r="Z52" i="1" s="1"/>
  <c r="D1023" i="1" l="1"/>
  <c r="D1021" i="1"/>
  <c r="D1020" i="1"/>
  <c r="D1019" i="1" l="1"/>
  <c r="AA1019" i="1"/>
  <c r="D313" i="1" l="1"/>
  <c r="AF313" i="1" l="1"/>
  <c r="AS313" i="1"/>
  <c r="L313" i="1"/>
  <c r="AA318" i="1"/>
  <c r="Z318" i="1" s="1"/>
  <c r="D318" i="1"/>
  <c r="AF318" i="1" l="1"/>
  <c r="AS318" i="1"/>
  <c r="L318" i="1"/>
  <c r="AA774" i="1"/>
  <c r="Z774" i="1" s="1"/>
  <c r="AA1017" i="1"/>
  <c r="D841" i="1"/>
  <c r="AF841" i="1" l="1"/>
  <c r="L841" i="1"/>
  <c r="D958" i="1"/>
  <c r="D957" i="1"/>
  <c r="AF957" i="1" l="1"/>
  <c r="L957" i="1"/>
  <c r="AS957" i="1"/>
  <c r="AF958" i="1"/>
  <c r="AS958" i="1"/>
  <c r="L958" i="1"/>
  <c r="D1008" i="1"/>
  <c r="D51" i="1"/>
  <c r="L51" i="1" s="1"/>
  <c r="L1008" i="1" l="1"/>
  <c r="AS1008" i="1"/>
  <c r="AB1020" i="1"/>
  <c r="D213" i="1"/>
  <c r="AT213" i="1" s="1"/>
  <c r="D212" i="1"/>
  <c r="AT212" i="1" s="1"/>
  <c r="D197" i="1"/>
  <c r="D196" i="1"/>
  <c r="D140" i="1"/>
  <c r="AT208" i="1" l="1"/>
  <c r="AT211" i="1"/>
  <c r="AU212" i="1"/>
  <c r="AP212" i="1"/>
  <c r="AR212" i="1"/>
  <c r="AS212" i="1" s="1"/>
  <c r="AT209" i="1"/>
  <c r="AU213" i="1"/>
  <c r="AP213" i="1"/>
  <c r="AR213" i="1"/>
  <c r="AF212" i="1"/>
  <c r="L212" i="1"/>
  <c r="AF140" i="1"/>
  <c r="AS140" i="1"/>
  <c r="L140" i="1"/>
  <c r="AF213" i="1"/>
  <c r="L213" i="1"/>
  <c r="AS213" i="1"/>
  <c r="AF196" i="1"/>
  <c r="L196" i="1"/>
  <c r="AS196" i="1"/>
  <c r="AF197" i="1"/>
  <c r="AS197" i="1"/>
  <c r="L197" i="1"/>
  <c r="D134" i="1"/>
  <c r="AA134" i="1"/>
  <c r="Z134" i="1" s="1"/>
  <c r="AA132" i="1"/>
  <c r="Z132" i="1" s="1"/>
  <c r="D195" i="1"/>
  <c r="AP211" i="1" l="1"/>
  <c r="AU209" i="1"/>
  <c r="AT205" i="1"/>
  <c r="AT122" i="1"/>
  <c r="AR209" i="1"/>
  <c r="AT207" i="1"/>
  <c r="AU211" i="1"/>
  <c r="AR211" i="1"/>
  <c r="AS211" i="1" s="1"/>
  <c r="AU208" i="1"/>
  <c r="AT204" i="1"/>
  <c r="AT66" i="1"/>
  <c r="AR208" i="1"/>
  <c r="AF134" i="1"/>
  <c r="L134" i="1"/>
  <c r="AS134" i="1"/>
  <c r="AF195" i="1"/>
  <c r="AS195" i="1"/>
  <c r="L195" i="1"/>
  <c r="AA873" i="1"/>
  <c r="AB873" i="1"/>
  <c r="AB1017" i="1"/>
  <c r="AC613" i="1"/>
  <c r="Z613" i="1" s="1"/>
  <c r="D458" i="1"/>
  <c r="AP209" i="1" l="1"/>
  <c r="AS209" i="1"/>
  <c r="AR207" i="1"/>
  <c r="AS207" i="1" s="1"/>
  <c r="AU207" i="1"/>
  <c r="AP208" i="1"/>
  <c r="AP207" i="1" s="1"/>
  <c r="AS208" i="1"/>
  <c r="AT299" i="1"/>
  <c r="AT840" i="1" s="1"/>
  <c r="AU122" i="1"/>
  <c r="AR122" i="1"/>
  <c r="AT287" i="1"/>
  <c r="AT64" i="1"/>
  <c r="AU66" i="1"/>
  <c r="AP66" i="1"/>
  <c r="AR66" i="1"/>
  <c r="AS66" i="1" s="1"/>
  <c r="AU205" i="1"/>
  <c r="AR205" i="1"/>
  <c r="AS205" i="1" s="1"/>
  <c r="AT203" i="1"/>
  <c r="AT200" i="1"/>
  <c r="AU204" i="1"/>
  <c r="AR204" i="1"/>
  <c r="AS204" i="1" s="1"/>
  <c r="AF458" i="1"/>
  <c r="AS458" i="1"/>
  <c r="L458" i="1"/>
  <c r="BF61" i="1"/>
  <c r="BF36" i="1" s="1"/>
  <c r="BF1104" i="1"/>
  <c r="BI613" i="1"/>
  <c r="AC607" i="1"/>
  <c r="Z607" i="1" s="1"/>
  <c r="AC841" i="1"/>
  <c r="AB841" i="1"/>
  <c r="D457" i="1"/>
  <c r="AT306" i="1" l="1"/>
  <c r="AU299" i="1"/>
  <c r="AR299" i="1"/>
  <c r="AU64" i="1"/>
  <c r="AR64" i="1"/>
  <c r="AR40" i="1" s="1"/>
  <c r="AT40" i="1"/>
  <c r="AU40" i="1" s="1"/>
  <c r="AU200" i="1"/>
  <c r="AR200" i="1"/>
  <c r="AS200" i="1" s="1"/>
  <c r="AT304" i="1"/>
  <c r="AT286" i="1"/>
  <c r="AU287" i="1"/>
  <c r="AT841" i="1"/>
  <c r="AT869" i="1" s="1"/>
  <c r="AR287" i="1"/>
  <c r="AS287" i="1" s="1"/>
  <c r="AP64" i="1"/>
  <c r="AP287" i="1"/>
  <c r="AU203" i="1"/>
  <c r="AR203" i="1"/>
  <c r="AS203" i="1" s="1"/>
  <c r="AP122" i="1"/>
  <c r="AS122" i="1"/>
  <c r="AF457" i="1"/>
  <c r="AS457" i="1"/>
  <c r="L457" i="1"/>
  <c r="AC869" i="1"/>
  <c r="AC57" i="1" s="1"/>
  <c r="AC32" i="1" s="1"/>
  <c r="BE613" i="1"/>
  <c r="BS613" i="1"/>
  <c r="BN613" i="1" s="1"/>
  <c r="BI607" i="1"/>
  <c r="AC584" i="1"/>
  <c r="Z584" i="1" s="1"/>
  <c r="AC573" i="1"/>
  <c r="AB869" i="1"/>
  <c r="AB57" i="1" s="1"/>
  <c r="AB32" i="1" s="1"/>
  <c r="D456" i="1"/>
  <c r="AA456" i="1"/>
  <c r="Z456" i="1" s="1"/>
  <c r="D850" i="1"/>
  <c r="D849" i="1"/>
  <c r="AT839" i="1" l="1"/>
  <c r="AT303" i="1"/>
  <c r="AR286" i="1"/>
  <c r="AR304" i="1"/>
  <c r="AS304" i="1" s="1"/>
  <c r="AU304" i="1"/>
  <c r="AR306" i="1"/>
  <c r="AS306" i="1" s="1"/>
  <c r="AU306" i="1"/>
  <c r="AP841" i="1"/>
  <c r="AP869" i="1" s="1"/>
  <c r="AP57" i="1" s="1"/>
  <c r="AP40" i="1"/>
  <c r="AU841" i="1"/>
  <c r="AR841" i="1"/>
  <c r="AS841" i="1" s="1"/>
  <c r="AP299" i="1"/>
  <c r="AP286" i="1" s="1"/>
  <c r="AS299" i="1"/>
  <c r="AU286" i="1"/>
  <c r="AS286" i="1"/>
  <c r="AF849" i="1"/>
  <c r="L849" i="1"/>
  <c r="AS849" i="1"/>
  <c r="AF850" i="1"/>
  <c r="AS850" i="1"/>
  <c r="L850" i="1"/>
  <c r="AF456" i="1"/>
  <c r="L456" i="1"/>
  <c r="AS456" i="1"/>
  <c r="AC777" i="1"/>
  <c r="AC61" i="1" s="1"/>
  <c r="Z573" i="1"/>
  <c r="Z777" i="1" s="1"/>
  <c r="BI583" i="1"/>
  <c r="BE607" i="1"/>
  <c r="BI584" i="1"/>
  <c r="AC773" i="1"/>
  <c r="AC772" i="1" s="1"/>
  <c r="AC47" i="1" s="1"/>
  <c r="AU303" i="1" l="1"/>
  <c r="AR303" i="1"/>
  <c r="AS303" i="1" s="1"/>
  <c r="AT57" i="1"/>
  <c r="AU869" i="1"/>
  <c r="AR869" i="1"/>
  <c r="AC36" i="1"/>
  <c r="Z61" i="1"/>
  <c r="Z36" i="1" s="1"/>
  <c r="BI309" i="1"/>
  <c r="BI307" i="1" s="1"/>
  <c r="BI587" i="1"/>
  <c r="BE587" i="1" s="1"/>
  <c r="BI588" i="1"/>
  <c r="BE588" i="1" s="1"/>
  <c r="BE583" i="1"/>
  <c r="BI773" i="1"/>
  <c r="BI777" i="1"/>
  <c r="BE777" i="1"/>
  <c r="BI668" i="1"/>
  <c r="BE668" i="1" s="1"/>
  <c r="BI670" i="1"/>
  <c r="BI667" i="1"/>
  <c r="BS584" i="1"/>
  <c r="BN584" i="1" s="1"/>
  <c r="BE584" i="1"/>
  <c r="AT32" i="1" l="1"/>
  <c r="AU57" i="1"/>
  <c r="AR57" i="1"/>
  <c r="BI873" i="1"/>
  <c r="BE873" i="1" s="1"/>
  <c r="BE309" i="1"/>
  <c r="BI772" i="1"/>
  <c r="BI840" i="1"/>
  <c r="BE773" i="1"/>
  <c r="BI224" i="1"/>
  <c r="BI221" i="1" s="1"/>
  <c r="BE307" i="1"/>
  <c r="BS47" i="1"/>
  <c r="BE670" i="1"/>
  <c r="BE667" i="1"/>
  <c r="D193" i="1"/>
  <c r="D192" i="1"/>
  <c r="D189" i="1"/>
  <c r="D188" i="1"/>
  <c r="D71" i="1"/>
  <c r="D70" i="1"/>
  <c r="D322" i="1"/>
  <c r="D736" i="1"/>
  <c r="AQ736" i="1" l="1"/>
  <c r="AU32" i="1"/>
  <c r="AR32" i="1"/>
  <c r="AS32" i="1" s="1"/>
  <c r="AF322" i="1"/>
  <c r="AS322" i="1"/>
  <c r="L322" i="1"/>
  <c r="AF736" i="1"/>
  <c r="AF71" i="1"/>
  <c r="L71" i="1"/>
  <c r="AS71" i="1"/>
  <c r="AF192" i="1"/>
  <c r="AS192" i="1"/>
  <c r="L192" i="1"/>
  <c r="AF193" i="1"/>
  <c r="AS193" i="1"/>
  <c r="L193" i="1"/>
  <c r="AF188" i="1"/>
  <c r="AS188" i="1"/>
  <c r="L188" i="1"/>
  <c r="AF189" i="1"/>
  <c r="L189" i="1"/>
  <c r="AS189" i="1"/>
  <c r="AF70" i="1"/>
  <c r="L70" i="1"/>
  <c r="AS70" i="1"/>
  <c r="BI219" i="1"/>
  <c r="BE219" i="1" s="1"/>
  <c r="BE221" i="1"/>
  <c r="BI839" i="1"/>
  <c r="BI868" i="1"/>
  <c r="BE840" i="1"/>
  <c r="BE772" i="1"/>
  <c r="BE47" i="1" s="1"/>
  <c r="BI47" i="1"/>
  <c r="BI61" i="1"/>
  <c r="BI1104" i="1"/>
  <c r="BE1104" i="1"/>
  <c r="D69" i="1"/>
  <c r="AA69" i="1"/>
  <c r="Z69" i="1" s="1"/>
  <c r="D187" i="1"/>
  <c r="AA187" i="1"/>
  <c r="Z187" i="1" s="1"/>
  <c r="AA191" i="1"/>
  <c r="Z191" i="1" s="1"/>
  <c r="D191" i="1"/>
  <c r="CE736" i="1" l="1"/>
  <c r="AR736" i="1"/>
  <c r="BB732" i="1"/>
  <c r="AF187" i="1"/>
  <c r="AS187" i="1"/>
  <c r="L187" i="1"/>
  <c r="AF69" i="1"/>
  <c r="AS69" i="1"/>
  <c r="L69" i="1"/>
  <c r="AF191" i="1"/>
  <c r="AS191" i="1"/>
  <c r="L191" i="1"/>
  <c r="J64" i="1"/>
  <c r="J40" i="1" s="1"/>
  <c r="W185" i="1"/>
  <c r="W171" i="1" s="1"/>
  <c r="W169" i="1" s="1"/>
  <c r="BI867" i="1"/>
  <c r="BE867" i="1" s="1"/>
  <c r="BE868" i="1"/>
  <c r="BI24" i="1"/>
  <c r="BE24" i="1" s="1"/>
  <c r="BE839" i="1"/>
  <c r="AA116" i="1"/>
  <c r="Z116" i="1" s="1"/>
  <c r="AA171" i="1"/>
  <c r="Z171" i="1" s="1"/>
  <c r="BI36" i="1"/>
  <c r="BE36" i="1" s="1"/>
  <c r="D185" i="1"/>
  <c r="BI56" i="1"/>
  <c r="BI31" i="1" s="1"/>
  <c r="BE61" i="1"/>
  <c r="D183" i="1"/>
  <c r="AA66" i="1"/>
  <c r="Z66" i="1" s="1"/>
  <c r="Z287" i="1" s="1"/>
  <c r="D186" i="1"/>
  <c r="AA186" i="1"/>
  <c r="Z186" i="1" s="1"/>
  <c r="AA67" i="1"/>
  <c r="Z67" i="1" s="1"/>
  <c r="AA68" i="1"/>
  <c r="Z68" i="1" s="1"/>
  <c r="D190" i="1"/>
  <c r="D45" i="1"/>
  <c r="L45" i="1" s="1"/>
  <c r="D68" i="1"/>
  <c r="CE732" i="1" l="1"/>
  <c r="BB731" i="1"/>
  <c r="AR732" i="1"/>
  <c r="AS732" i="1" s="1"/>
  <c r="AP736" i="1"/>
  <c r="AP309" i="1" s="1"/>
  <c r="AS736" i="1"/>
  <c r="AF183" i="1"/>
  <c r="AS183" i="1"/>
  <c r="L183" i="1"/>
  <c r="AF185" i="1"/>
  <c r="AS185" i="1"/>
  <c r="L185" i="1"/>
  <c r="AF68" i="1"/>
  <c r="L68" i="1"/>
  <c r="AS68" i="1"/>
  <c r="AF190" i="1"/>
  <c r="AS190" i="1"/>
  <c r="L190" i="1"/>
  <c r="AF186" i="1"/>
  <c r="L186" i="1"/>
  <c r="AS186" i="1"/>
  <c r="AA169" i="1"/>
  <c r="Z169" i="1" s="1"/>
  <c r="V185" i="1"/>
  <c r="D65" i="1"/>
  <c r="D64" i="1"/>
  <c r="BI30" i="1"/>
  <c r="BE30" i="1" s="1"/>
  <c r="BE31" i="1"/>
  <c r="BE56" i="1"/>
  <c r="BI55" i="1"/>
  <c r="BI22" i="1" s="1"/>
  <c r="BE22" i="1" s="1"/>
  <c r="AA287" i="1"/>
  <c r="D67" i="1"/>
  <c r="BI1101" i="1"/>
  <c r="BI1103" i="1"/>
  <c r="BE1103" i="1" s="1"/>
  <c r="BI1099" i="1"/>
  <c r="V773" i="1"/>
  <c r="V772" i="1" s="1"/>
  <c r="V47" i="1"/>
  <c r="AR731" i="1" l="1"/>
  <c r="AS731" i="1" s="1"/>
  <c r="CE731" i="1"/>
  <c r="AS64" i="1"/>
  <c r="AF64" i="1"/>
  <c r="L64" i="1"/>
  <c r="AF65" i="1"/>
  <c r="AS65" i="1"/>
  <c r="L65" i="1"/>
  <c r="AS67" i="1"/>
  <c r="L67" i="1"/>
  <c r="AF67" i="1"/>
  <c r="AA841" i="1"/>
  <c r="AA869" i="1" s="1"/>
  <c r="D40" i="1"/>
  <c r="L40" i="1" s="1"/>
  <c r="J1149" i="1"/>
  <c r="V171" i="1"/>
  <c r="V169" i="1"/>
  <c r="D288" i="1"/>
  <c r="BI23" i="1"/>
  <c r="BF23" i="1"/>
  <c r="D869" i="1"/>
  <c r="BE55" i="1"/>
  <c r="BE6" i="1"/>
  <c r="BE1099" i="1"/>
  <c r="BE1101" i="1"/>
  <c r="AL288" i="1" l="1"/>
  <c r="AN288" i="1"/>
  <c r="Z841" i="1"/>
  <c r="AF869" i="1"/>
  <c r="L869" i="1"/>
  <c r="AS869" i="1"/>
  <c r="J288" i="1"/>
  <c r="AF288" i="1"/>
  <c r="AS288" i="1"/>
  <c r="L288" i="1"/>
  <c r="AA57" i="1"/>
  <c r="Z869" i="1"/>
  <c r="D57" i="1"/>
  <c r="BE2" i="1"/>
  <c r="AF57" i="1" l="1"/>
  <c r="L57" i="1"/>
  <c r="AS57" i="1"/>
  <c r="AA32" i="1"/>
  <c r="Z32" i="1" s="1"/>
  <c r="Z57" i="1"/>
  <c r="AA382" i="1" l="1"/>
  <c r="Z382" i="1" s="1"/>
  <c r="D382" i="1"/>
  <c r="AF382" i="1" l="1"/>
  <c r="L382" i="1"/>
  <c r="AS382" i="1"/>
  <c r="AA380" i="1"/>
  <c r="Z380" i="1" s="1"/>
  <c r="AA728" i="1" l="1"/>
  <c r="Z728" i="1" s="1"/>
  <c r="J728" i="1" l="1"/>
  <c r="J726" i="1"/>
  <c r="J672" i="1" l="1"/>
  <c r="J732" i="1"/>
  <c r="D799" i="1" l="1"/>
  <c r="L799" i="1" l="1"/>
  <c r="R799" i="1"/>
  <c r="AS799" i="1"/>
  <c r="AF799" i="1"/>
  <c r="AA799" i="1"/>
  <c r="Z799" i="1" s="1"/>
  <c r="AA784" i="1"/>
  <c r="Z784" i="1" s="1"/>
  <c r="AA783" i="1"/>
  <c r="Z783" i="1" s="1"/>
  <c r="D630" i="1" l="1"/>
  <c r="D629" i="1"/>
  <c r="AF629" i="1" l="1"/>
  <c r="AS629" i="1"/>
  <c r="U630" i="1"/>
  <c r="K630" i="1" s="1"/>
  <c r="J630" i="1" s="1"/>
  <c r="AF630" i="1"/>
  <c r="AS630" i="1"/>
  <c r="J624" i="1"/>
  <c r="J622" i="1"/>
  <c r="D1102" i="1" l="1"/>
  <c r="AA970" i="1"/>
  <c r="Z970" i="1" s="1"/>
  <c r="AA969" i="1"/>
  <c r="Z969" i="1" s="1"/>
  <c r="AA968" i="1"/>
  <c r="Z968" i="1" s="1"/>
  <c r="D966" i="1"/>
  <c r="D961" i="1"/>
  <c r="D960" i="1"/>
  <c r="D918" i="1"/>
  <c r="D917" i="1"/>
  <c r="AB1006" i="1"/>
  <c r="D901" i="1"/>
  <c r="D900" i="1"/>
  <c r="D899" i="1"/>
  <c r="D898" i="1"/>
  <c r="D896" i="1"/>
  <c r="D895" i="1"/>
  <c r="AC894" i="1"/>
  <c r="AA894" i="1"/>
  <c r="D893" i="1"/>
  <c r="D892" i="1"/>
  <c r="D890" i="1"/>
  <c r="D889" i="1"/>
  <c r="AC887" i="1"/>
  <c r="Z887" i="1" s="1"/>
  <c r="AC886" i="1"/>
  <c r="Z886" i="1" s="1"/>
  <c r="D884" i="1"/>
  <c r="D883" i="1"/>
  <c r="AC882" i="1"/>
  <c r="AA882" i="1"/>
  <c r="AA881" i="1"/>
  <c r="AA880" i="1"/>
  <c r="D879" i="1"/>
  <c r="D878" i="1"/>
  <c r="D817" i="1"/>
  <c r="D816" i="1"/>
  <c r="D815" i="1"/>
  <c r="D814" i="1"/>
  <c r="D813" i="1"/>
  <c r="D810" i="1"/>
  <c r="D809" i="1"/>
  <c r="D808" i="1"/>
  <c r="D805" i="1"/>
  <c r="D794" i="1"/>
  <c r="D785" i="1"/>
  <c r="AA719" i="1"/>
  <c r="Z719" i="1" s="1"/>
  <c r="AA717" i="1"/>
  <c r="AA715" i="1"/>
  <c r="Z715" i="1" s="1"/>
  <c r="D666" i="1"/>
  <c r="D664" i="1"/>
  <c r="D661" i="1"/>
  <c r="D660" i="1"/>
  <c r="D659" i="1"/>
  <c r="D647" i="1"/>
  <c r="D643" i="1"/>
  <c r="D641" i="1"/>
  <c r="D640" i="1"/>
  <c r="AA639" i="1"/>
  <c r="Z639" i="1" s="1"/>
  <c r="D638" i="1"/>
  <c r="D637" i="1"/>
  <c r="D636" i="1"/>
  <c r="AA635" i="1"/>
  <c r="Z635" i="1" s="1"/>
  <c r="D633" i="1"/>
  <c r="D632" i="1"/>
  <c r="D627" i="1"/>
  <c r="D600" i="1"/>
  <c r="BB600" i="1" s="1"/>
  <c r="D599" i="1"/>
  <c r="D598" i="1"/>
  <c r="D597" i="1"/>
  <c r="D592" i="1"/>
  <c r="BB592" i="1" s="1"/>
  <c r="D591" i="1"/>
  <c r="BB591" i="1" s="1"/>
  <c r="D465" i="1"/>
  <c r="D454" i="1"/>
  <c r="AA451" i="1"/>
  <c r="Z451" i="1" s="1"/>
  <c r="D449" i="1"/>
  <c r="D438" i="1"/>
  <c r="D436" i="1"/>
  <c r="AA434" i="1"/>
  <c r="Z434" i="1" s="1"/>
  <c r="D374" i="1"/>
  <c r="D371" i="1"/>
  <c r="AA370" i="1"/>
  <c r="Z370" i="1" s="1"/>
  <c r="D367" i="1"/>
  <c r="D347" i="1"/>
  <c r="D346" i="1"/>
  <c r="AA341" i="1"/>
  <c r="Z341" i="1" s="1"/>
  <c r="D337" i="1"/>
  <c r="D334" i="1"/>
  <c r="D333" i="1"/>
  <c r="D330" i="1"/>
  <c r="L809" i="1" l="1"/>
  <c r="AS809" i="1"/>
  <c r="L810" i="1"/>
  <c r="AS810" i="1"/>
  <c r="L813" i="1"/>
  <c r="AS813" i="1"/>
  <c r="L814" i="1"/>
  <c r="AS814" i="1"/>
  <c r="L815" i="1"/>
  <c r="AS815" i="1"/>
  <c r="L816" i="1"/>
  <c r="AS816" i="1"/>
  <c r="L808" i="1"/>
  <c r="AS808" i="1"/>
  <c r="L805" i="1"/>
  <c r="AS805" i="1"/>
  <c r="L817" i="1"/>
  <c r="AS817" i="1"/>
  <c r="CE591" i="1"/>
  <c r="BB589" i="1"/>
  <c r="AR591" i="1"/>
  <c r="CE592" i="1"/>
  <c r="AR592" i="1"/>
  <c r="BB593" i="1"/>
  <c r="BB587" i="1" s="1"/>
  <c r="CE600" i="1"/>
  <c r="AR600" i="1"/>
  <c r="AS600" i="1" s="1"/>
  <c r="R794" i="1"/>
  <c r="L794" i="1"/>
  <c r="R808" i="1"/>
  <c r="R809" i="1"/>
  <c r="R810" i="1"/>
  <c r="R813" i="1"/>
  <c r="R814" i="1"/>
  <c r="L785" i="1"/>
  <c r="R785" i="1"/>
  <c r="R815" i="1"/>
  <c r="R816" i="1"/>
  <c r="R805" i="1"/>
  <c r="R817" i="1"/>
  <c r="AF330" i="1"/>
  <c r="L330" i="1"/>
  <c r="AS330" i="1"/>
  <c r="AF333" i="1"/>
  <c r="AS333" i="1"/>
  <c r="L333" i="1"/>
  <c r="AF371" i="1"/>
  <c r="AS371" i="1"/>
  <c r="L371" i="1"/>
  <c r="AF454" i="1"/>
  <c r="AS454" i="1"/>
  <c r="L454" i="1"/>
  <c r="AF640" i="1"/>
  <c r="AS640" i="1"/>
  <c r="AF960" i="1"/>
  <c r="AS960" i="1"/>
  <c r="L960" i="1"/>
  <c r="AF334" i="1"/>
  <c r="L334" i="1"/>
  <c r="AS334" i="1"/>
  <c r="AF374" i="1"/>
  <c r="AS374" i="1"/>
  <c r="L374" i="1"/>
  <c r="AF465" i="1"/>
  <c r="AS465" i="1"/>
  <c r="L465" i="1"/>
  <c r="AF632" i="1"/>
  <c r="AS632" i="1"/>
  <c r="AF641" i="1"/>
  <c r="AS641" i="1"/>
  <c r="AF961" i="1"/>
  <c r="L961" i="1"/>
  <c r="AS961" i="1"/>
  <c r="AF633" i="1"/>
  <c r="AS633" i="1"/>
  <c r="AF643" i="1"/>
  <c r="AS643" i="1"/>
  <c r="AF966" i="1"/>
  <c r="L966" i="1"/>
  <c r="AS966" i="1"/>
  <c r="AF436" i="1"/>
  <c r="AS436" i="1"/>
  <c r="L436" i="1"/>
  <c r="D631" i="1"/>
  <c r="AS647" i="1"/>
  <c r="AF636" i="1"/>
  <c r="AS636" i="1"/>
  <c r="AF440" i="1"/>
  <c r="AS440" i="1"/>
  <c r="L440" i="1"/>
  <c r="AF637" i="1"/>
  <c r="AS637" i="1"/>
  <c r="AF794" i="1"/>
  <c r="AS794" i="1"/>
  <c r="AF367" i="1"/>
  <c r="L367" i="1"/>
  <c r="AS367" i="1"/>
  <c r="AF638" i="1"/>
  <c r="AS638" i="1"/>
  <c r="AF1102" i="1"/>
  <c r="L1102" i="1"/>
  <c r="AS1102" i="1"/>
  <c r="AF600" i="1"/>
  <c r="L600" i="1"/>
  <c r="AF627" i="1"/>
  <c r="AS627" i="1"/>
  <c r="AS337" i="1"/>
  <c r="L337" i="1"/>
  <c r="AF337" i="1"/>
  <c r="AF591" i="1"/>
  <c r="L591" i="1"/>
  <c r="AS591" i="1"/>
  <c r="AF592" i="1"/>
  <c r="AS592" i="1"/>
  <c r="L592" i="1"/>
  <c r="AF346" i="1"/>
  <c r="AS346" i="1"/>
  <c r="L346" i="1"/>
  <c r="AF438" i="1"/>
  <c r="AS438" i="1"/>
  <c r="L438" i="1"/>
  <c r="AF597" i="1"/>
  <c r="AS597" i="1"/>
  <c r="L597" i="1"/>
  <c r="AF785" i="1"/>
  <c r="AS785" i="1"/>
  <c r="AF347" i="1"/>
  <c r="AS347" i="1"/>
  <c r="L347" i="1"/>
  <c r="AF598" i="1"/>
  <c r="AS598" i="1"/>
  <c r="L598" i="1"/>
  <c r="AF449" i="1"/>
  <c r="AS449" i="1"/>
  <c r="L449" i="1"/>
  <c r="AF599" i="1"/>
  <c r="AS599" i="1"/>
  <c r="L599" i="1"/>
  <c r="W717" i="1"/>
  <c r="V717" i="1" s="1"/>
  <c r="Z717" i="1"/>
  <c r="Z894" i="1"/>
  <c r="Z882" i="1"/>
  <c r="AA967" i="1"/>
  <c r="Z967" i="1" s="1"/>
  <c r="AA788" i="1"/>
  <c r="Z788" i="1" s="1"/>
  <c r="D788" i="1"/>
  <c r="AA791" i="1"/>
  <c r="Z791" i="1" s="1"/>
  <c r="D791" i="1"/>
  <c r="AC803" i="1"/>
  <c r="D802" i="1"/>
  <c r="AA327" i="1"/>
  <c r="Z327" i="1" s="1"/>
  <c r="D326" i="1"/>
  <c r="AA430" i="1"/>
  <c r="Z430" i="1" s="1"/>
  <c r="D430" i="1"/>
  <c r="AA344" i="1"/>
  <c r="Z344" i="1" s="1"/>
  <c r="D344" i="1"/>
  <c r="AA679" i="1"/>
  <c r="Z679" i="1" s="1"/>
  <c r="D331" i="1"/>
  <c r="AA331" i="1"/>
  <c r="Z331" i="1" s="1"/>
  <c r="AA438" i="1"/>
  <c r="Z438" i="1" s="1"/>
  <c r="AA794" i="1"/>
  <c r="Z794" i="1" s="1"/>
  <c r="D891" i="1"/>
  <c r="AC891" i="1"/>
  <c r="Z891" i="1" s="1"/>
  <c r="D366" i="1"/>
  <c r="AA366" i="1"/>
  <c r="Z366" i="1" s="1"/>
  <c r="D642" i="1"/>
  <c r="AA642" i="1"/>
  <c r="Z642" i="1" s="1"/>
  <c r="AC877" i="1"/>
  <c r="Z877" i="1" s="1"/>
  <c r="D803" i="1"/>
  <c r="AA803" i="1"/>
  <c r="D369" i="1"/>
  <c r="AA369" i="1"/>
  <c r="Z369" i="1" s="1"/>
  <c r="D453" i="1"/>
  <c r="AA453" i="1"/>
  <c r="Z453" i="1" s="1"/>
  <c r="AB781" i="1"/>
  <c r="D329" i="1"/>
  <c r="AA329" i="1"/>
  <c r="Z329" i="1" s="1"/>
  <c r="AA342" i="1"/>
  <c r="Z342" i="1" s="1"/>
  <c r="D888" i="1"/>
  <c r="AC888" i="1"/>
  <c r="Z888" i="1" s="1"/>
  <c r="D464" i="1"/>
  <c r="AA464" i="1"/>
  <c r="Z464" i="1" s="1"/>
  <c r="AA785" i="1"/>
  <c r="Z785" i="1" s="1"/>
  <c r="D968" i="1"/>
  <c r="D370" i="1"/>
  <c r="D886" i="1"/>
  <c r="D967" i="1"/>
  <c r="AB1021" i="1"/>
  <c r="D969" i="1"/>
  <c r="D970" i="1"/>
  <c r="D596" i="1"/>
  <c r="D327" i="1"/>
  <c r="D639" i="1"/>
  <c r="D774" i="1"/>
  <c r="D663" i="1"/>
  <c r="AA634" i="1"/>
  <c r="Z634" i="1" s="1"/>
  <c r="AC782" i="1"/>
  <c r="D877" i="1"/>
  <c r="D434" i="1"/>
  <c r="D916" i="1"/>
  <c r="D894" i="1"/>
  <c r="D882" i="1"/>
  <c r="D341" i="1"/>
  <c r="D626" i="1"/>
  <c r="D451" i="1"/>
  <c r="D887" i="1"/>
  <c r="D658" i="1"/>
  <c r="D657" i="1"/>
  <c r="D635" i="1"/>
  <c r="L803" i="1" l="1"/>
  <c r="AS803" i="1"/>
  <c r="L802" i="1"/>
  <c r="AS802" i="1"/>
  <c r="BB777" i="1"/>
  <c r="BB873" i="1" s="1"/>
  <c r="BB773" i="1"/>
  <c r="BB772" i="1" s="1"/>
  <c r="BB309" i="1"/>
  <c r="AR309" i="1" s="1"/>
  <c r="CE589" i="1"/>
  <c r="AR589" i="1"/>
  <c r="CE593" i="1"/>
  <c r="AR593" i="1"/>
  <c r="BB584" i="1"/>
  <c r="BB583" i="1"/>
  <c r="R802" i="1"/>
  <c r="R803" i="1"/>
  <c r="R788" i="1"/>
  <c r="L788" i="1"/>
  <c r="R791" i="1"/>
  <c r="L791" i="1"/>
  <c r="AF635" i="1"/>
  <c r="AS635" i="1"/>
  <c r="AF639" i="1"/>
  <c r="AS639" i="1"/>
  <c r="AF370" i="1"/>
  <c r="L370" i="1"/>
  <c r="AS370" i="1"/>
  <c r="J803" i="1"/>
  <c r="J802" i="1" s="1"/>
  <c r="L327" i="1"/>
  <c r="AF327" i="1"/>
  <c r="AS327" i="1"/>
  <c r="L968" i="1"/>
  <c r="AS968" i="1"/>
  <c r="AF968" i="1"/>
  <c r="L329" i="1"/>
  <c r="AS329" i="1"/>
  <c r="AF329" i="1"/>
  <c r="AF430" i="1"/>
  <c r="AS430" i="1"/>
  <c r="L430" i="1"/>
  <c r="AF434" i="1"/>
  <c r="L434" i="1"/>
  <c r="AS434" i="1"/>
  <c r="L970" i="1"/>
  <c r="AS970" i="1"/>
  <c r="AF970" i="1"/>
  <c r="AF642" i="1"/>
  <c r="AS642" i="1"/>
  <c r="AF331" i="1"/>
  <c r="L331" i="1"/>
  <c r="AS331" i="1"/>
  <c r="AS326" i="1"/>
  <c r="AF326" i="1"/>
  <c r="L326" i="1"/>
  <c r="L969" i="1"/>
  <c r="AS969" i="1"/>
  <c r="AF969" i="1"/>
  <c r="AF464" i="1"/>
  <c r="L464" i="1"/>
  <c r="AS464" i="1"/>
  <c r="AF453" i="1"/>
  <c r="L453" i="1"/>
  <c r="AS453" i="1"/>
  <c r="AF631" i="1"/>
  <c r="AS631" i="1"/>
  <c r="AF366" i="1"/>
  <c r="L366" i="1"/>
  <c r="AS366" i="1"/>
  <c r="L967" i="1"/>
  <c r="AS967" i="1"/>
  <c r="AF967" i="1"/>
  <c r="AF369" i="1"/>
  <c r="L369" i="1"/>
  <c r="AS369" i="1"/>
  <c r="AF774" i="1"/>
  <c r="AS774" i="1"/>
  <c r="L774" i="1"/>
  <c r="AF344" i="1"/>
  <c r="AS344" i="1"/>
  <c r="L344" i="1"/>
  <c r="AF788" i="1"/>
  <c r="AS788" i="1"/>
  <c r="AF596" i="1"/>
  <c r="AS596" i="1"/>
  <c r="L596" i="1"/>
  <c r="AF451" i="1"/>
  <c r="AS451" i="1"/>
  <c r="L451" i="1"/>
  <c r="AF626" i="1"/>
  <c r="AS626" i="1"/>
  <c r="AS341" i="1"/>
  <c r="L341" i="1"/>
  <c r="AF341" i="1"/>
  <c r="AS791" i="1"/>
  <c r="AF791" i="1"/>
  <c r="Z803" i="1"/>
  <c r="J601" i="1"/>
  <c r="D935" i="1"/>
  <c r="AA935" i="1"/>
  <c r="Z935" i="1" s="1"/>
  <c r="Z905" i="1" s="1"/>
  <c r="Z1007" i="1" s="1"/>
  <c r="AC802" i="1"/>
  <c r="AA782" i="1"/>
  <c r="Z782" i="1" s="1"/>
  <c r="AB779" i="1"/>
  <c r="AB780" i="1"/>
  <c r="AB838" i="1"/>
  <c r="AB48" i="1" s="1"/>
  <c r="AA445" i="1"/>
  <c r="Z445" i="1" s="1"/>
  <c r="D445" i="1"/>
  <c r="AC1009" i="1"/>
  <c r="Z1009" i="1" s="1"/>
  <c r="AA326" i="1"/>
  <c r="Z326" i="1" s="1"/>
  <c r="D880" i="1"/>
  <c r="AC880" i="1"/>
  <c r="Z880" i="1" s="1"/>
  <c r="D450" i="1"/>
  <c r="AA450" i="1"/>
  <c r="Z450" i="1" s="1"/>
  <c r="AA964" i="1"/>
  <c r="Z964" i="1" s="1"/>
  <c r="AA340" i="1"/>
  <c r="Z340" i="1" s="1"/>
  <c r="D881" i="1"/>
  <c r="AC881" i="1"/>
  <c r="Z881" i="1" s="1"/>
  <c r="D885" i="1"/>
  <c r="AC885" i="1"/>
  <c r="Z885" i="1" s="1"/>
  <c r="D325" i="1"/>
  <c r="D964" i="1"/>
  <c r="AC1021" i="1"/>
  <c r="Z1021" i="1" s="1"/>
  <c r="AC1020" i="1"/>
  <c r="Z1020" i="1" s="1"/>
  <c r="D669" i="1"/>
  <c r="D634" i="1"/>
  <c r="D444" i="1"/>
  <c r="AR773" i="1" l="1"/>
  <c r="CE583" i="1"/>
  <c r="BB588" i="1"/>
  <c r="AR583" i="1"/>
  <c r="AP583" i="1" s="1"/>
  <c r="AR584" i="1"/>
  <c r="AP584" i="1" s="1"/>
  <c r="CE584" i="1"/>
  <c r="BB668" i="1"/>
  <c r="BB667" i="1"/>
  <c r="CE667" i="1" s="1"/>
  <c r="AR573" i="1"/>
  <c r="BB670" i="1"/>
  <c r="CE670" i="1" s="1"/>
  <c r="CE587" i="1"/>
  <c r="AR587" i="1"/>
  <c r="AF634" i="1"/>
  <c r="AS634" i="1"/>
  <c r="AF445" i="1"/>
  <c r="AS445" i="1"/>
  <c r="L445" i="1"/>
  <c r="L964" i="1"/>
  <c r="AF964" i="1"/>
  <c r="AS964" i="1"/>
  <c r="L325" i="1"/>
  <c r="AS325" i="1"/>
  <c r="AF325" i="1"/>
  <c r="AF444" i="1"/>
  <c r="L444" i="1"/>
  <c r="AS444" i="1"/>
  <c r="AS935" i="1"/>
  <c r="L935" i="1"/>
  <c r="AF450" i="1"/>
  <c r="AS450" i="1"/>
  <c r="L450" i="1"/>
  <c r="K593" i="1"/>
  <c r="U573" i="1"/>
  <c r="U583" i="1"/>
  <c r="U584" i="1"/>
  <c r="K584" i="1" s="1"/>
  <c r="AA905" i="1"/>
  <c r="AA1007" i="1" s="1"/>
  <c r="AA1006" i="1" s="1"/>
  <c r="Z1006" i="1" s="1"/>
  <c r="D905" i="1"/>
  <c r="AC781" i="1"/>
  <c r="D679" i="1"/>
  <c r="AA317" i="1"/>
  <c r="Z317" i="1" s="1"/>
  <c r="AA802" i="1"/>
  <c r="Z802" i="1" s="1"/>
  <c r="AA325" i="1"/>
  <c r="Z325" i="1" s="1"/>
  <c r="AA338" i="1"/>
  <c r="Z338" i="1" s="1"/>
  <c r="AB1018" i="1"/>
  <c r="AA444" i="1"/>
  <c r="Z444" i="1" s="1"/>
  <c r="AB840" i="1"/>
  <c r="AB839" i="1" s="1"/>
  <c r="J1044" i="1"/>
  <c r="AC1019" i="1"/>
  <c r="Z1019" i="1" s="1"/>
  <c r="D672" i="1"/>
  <c r="AR668" i="1" l="1"/>
  <c r="CE668" i="1"/>
  <c r="CE309" i="1"/>
  <c r="BB307" i="1"/>
  <c r="BB840" i="1"/>
  <c r="BB868" i="1" s="1"/>
  <c r="BB867" i="1" s="1"/>
  <c r="CE773" i="1"/>
  <c r="CE588" i="1"/>
  <c r="AR588" i="1"/>
  <c r="AP588" i="1" s="1"/>
  <c r="AR667" i="1"/>
  <c r="AR670" i="1"/>
  <c r="AP573" i="1"/>
  <c r="U588" i="1"/>
  <c r="D316" i="1"/>
  <c r="K583" i="1"/>
  <c r="U668" i="1"/>
  <c r="K668" i="1" s="1"/>
  <c r="U667" i="1"/>
  <c r="K573" i="1"/>
  <c r="U670" i="1"/>
  <c r="AC779" i="1"/>
  <c r="AC840" i="1" s="1"/>
  <c r="AC839" i="1" s="1"/>
  <c r="AC780" i="1"/>
  <c r="D780" i="1"/>
  <c r="D1044" i="1"/>
  <c r="AC1018" i="1"/>
  <c r="D781" i="1"/>
  <c r="R781" i="1" s="1"/>
  <c r="D314" i="1"/>
  <c r="D678" i="1"/>
  <c r="D312" i="1"/>
  <c r="AA316" i="1"/>
  <c r="Z316" i="1" s="1"/>
  <c r="AC1017" i="1"/>
  <c r="Z1017" i="1" s="1"/>
  <c r="AA773" i="1"/>
  <c r="AB1016" i="1"/>
  <c r="AC838" i="1"/>
  <c r="AC48" i="1" s="1"/>
  <c r="AA781" i="1"/>
  <c r="AB868" i="1"/>
  <c r="AB56" i="1" s="1"/>
  <c r="AB31" i="1" s="1"/>
  <c r="AB30" i="1" s="1"/>
  <c r="AQ1044" i="1" l="1"/>
  <c r="AD1044" i="1"/>
  <c r="BB47" i="1"/>
  <c r="CE772" i="1"/>
  <c r="AP777" i="1"/>
  <c r="AR777" i="1"/>
  <c r="CE777" i="1"/>
  <c r="BB839" i="1"/>
  <c r="BB24" i="1" s="1"/>
  <c r="CE840" i="1"/>
  <c r="BB224" i="1"/>
  <c r="CE307" i="1"/>
  <c r="AF1044" i="1"/>
  <c r="L1044" i="1"/>
  <c r="AS1044" i="1"/>
  <c r="L779" i="1"/>
  <c r="AS779" i="1"/>
  <c r="AF779" i="1"/>
  <c r="J583" i="1"/>
  <c r="L312" i="1"/>
  <c r="AF312" i="1"/>
  <c r="L780" i="1"/>
  <c r="AS780" i="1"/>
  <c r="AF780" i="1"/>
  <c r="L316" i="1"/>
  <c r="AF316" i="1"/>
  <c r="AS316" i="1"/>
  <c r="J781" i="1"/>
  <c r="J780" i="1" s="1"/>
  <c r="AF781" i="1"/>
  <c r="L781" i="1"/>
  <c r="AS781" i="1"/>
  <c r="L314" i="1"/>
  <c r="AS314" i="1"/>
  <c r="AF314" i="1"/>
  <c r="AA772" i="1"/>
  <c r="AA47" i="1" s="1"/>
  <c r="Z47" i="1" s="1"/>
  <c r="Z773" i="1"/>
  <c r="Z772" i="1" s="1"/>
  <c r="AA780" i="1"/>
  <c r="Z781" i="1"/>
  <c r="K667" i="1"/>
  <c r="K670" i="1"/>
  <c r="K588" i="1"/>
  <c r="K587" i="1"/>
  <c r="AC868" i="1"/>
  <c r="AC867" i="1" s="1"/>
  <c r="AC55" i="1" s="1"/>
  <c r="J1043" i="1"/>
  <c r="AB867" i="1"/>
  <c r="AB55" i="1" s="1"/>
  <c r="AA779" i="1"/>
  <c r="D838" i="1"/>
  <c r="R838" i="1" s="1"/>
  <c r="AC1015" i="1"/>
  <c r="AC53" i="1" s="1"/>
  <c r="AC1016" i="1"/>
  <c r="AB1015" i="1"/>
  <c r="AB53" i="1" s="1"/>
  <c r="AA838" i="1"/>
  <c r="Z838" i="1" s="1"/>
  <c r="BB56" i="1" l="1"/>
  <c r="CE868" i="1"/>
  <c r="CE839" i="1"/>
  <c r="CE24" i="1"/>
  <c r="CE873" i="1"/>
  <c r="BB61" i="1"/>
  <c r="BB36" i="1" s="1"/>
  <c r="AR873" i="1"/>
  <c r="BK873" i="1"/>
  <c r="BJ873" i="1" s="1"/>
  <c r="BB221" i="1"/>
  <c r="J779" i="1"/>
  <c r="L838" i="1"/>
  <c r="AS838" i="1"/>
  <c r="AF838" i="1"/>
  <c r="J588" i="1"/>
  <c r="D48" i="1"/>
  <c r="L48" i="1" s="1"/>
  <c r="J838" i="1"/>
  <c r="J48" i="1" s="1"/>
  <c r="Z780" i="1"/>
  <c r="Z779" i="1"/>
  <c r="AC24" i="1"/>
  <c r="AC22" i="1"/>
  <c r="AB24" i="1"/>
  <c r="AB22" i="1"/>
  <c r="AA48" i="1"/>
  <c r="Z48" i="1" s="1"/>
  <c r="AR1104" i="1" l="1"/>
  <c r="AP873" i="1"/>
  <c r="AP61" i="1" s="1"/>
  <c r="AR61" i="1"/>
  <c r="CE61" i="1"/>
  <c r="AR221" i="1"/>
  <c r="AS221" i="1" s="1"/>
  <c r="BB219" i="1"/>
  <c r="CE867" i="1"/>
  <c r="BB1101" i="1"/>
  <c r="CE1101" i="1" s="1"/>
  <c r="BB1099" i="1"/>
  <c r="CE1099" i="1" s="1"/>
  <c r="BB1103" i="1"/>
  <c r="CE1103" i="1" s="1"/>
  <c r="BB55" i="1"/>
  <c r="BB22" i="1" s="1"/>
  <c r="CE56" i="1"/>
  <c r="BB31" i="1"/>
  <c r="D628" i="1"/>
  <c r="AR219" i="1" l="1"/>
  <c r="AS219" i="1" s="1"/>
  <c r="CE22" i="1"/>
  <c r="CE55" i="1"/>
  <c r="CE36" i="1"/>
  <c r="AR36" i="1"/>
  <c r="AS36" i="1" s="1"/>
  <c r="BB30" i="1"/>
  <c r="CE30" i="1" s="1"/>
  <c r="CE31" i="1"/>
  <c r="J628" i="1"/>
  <c r="AF628" i="1"/>
  <c r="AS628" i="1"/>
  <c r="D595" i="1"/>
  <c r="J595" i="1" l="1"/>
  <c r="AF595" i="1"/>
  <c r="L595" i="1"/>
  <c r="AS595" i="1"/>
  <c r="D593" i="1"/>
  <c r="D594" i="1"/>
  <c r="AF593" i="1" l="1"/>
  <c r="AS593" i="1"/>
  <c r="L593" i="1"/>
  <c r="AF594" i="1"/>
  <c r="L594" i="1"/>
  <c r="AS594" i="1"/>
  <c r="D590" i="1"/>
  <c r="AF590" i="1" l="1"/>
  <c r="AS590" i="1"/>
  <c r="L590" i="1"/>
  <c r="D583" i="1"/>
  <c r="D584" i="1"/>
  <c r="D589" i="1"/>
  <c r="AF589" i="1" l="1"/>
  <c r="L589" i="1"/>
  <c r="AS589" i="1"/>
  <c r="AF584" i="1"/>
  <c r="AS584" i="1"/>
  <c r="L584" i="1"/>
  <c r="AF583" i="1"/>
  <c r="AS583" i="1"/>
  <c r="L583" i="1"/>
  <c r="D588" i="1"/>
  <c r="D587" i="1"/>
  <c r="AD587" i="1" s="1"/>
  <c r="J584" i="1"/>
  <c r="D573" i="1"/>
  <c r="AF588" i="1" l="1"/>
  <c r="AS588" i="1"/>
  <c r="L588" i="1"/>
  <c r="AF587" i="1"/>
  <c r="AS587" i="1"/>
  <c r="L587" i="1"/>
  <c r="AF573" i="1"/>
  <c r="AS573" i="1"/>
  <c r="L573" i="1"/>
  <c r="D777" i="1"/>
  <c r="J573" i="1"/>
  <c r="J668" i="1"/>
  <c r="D670" i="1"/>
  <c r="D667" i="1"/>
  <c r="D668" i="1"/>
  <c r="AF777" i="1" l="1"/>
  <c r="AS777" i="1"/>
  <c r="D47" i="1"/>
  <c r="D873" i="1"/>
  <c r="AC873" i="1"/>
  <c r="Z873" i="1" s="1"/>
  <c r="J670" i="1"/>
  <c r="J667" i="1"/>
  <c r="D1104" i="1" l="1"/>
  <c r="AF873" i="1"/>
  <c r="AS873" i="1"/>
  <c r="D61" i="1"/>
  <c r="AC56" i="1"/>
  <c r="AC31" i="1" s="1"/>
  <c r="AC30" i="1" s="1"/>
  <c r="AF61" i="1" l="1"/>
  <c r="AS61" i="1"/>
  <c r="AF1104" i="1"/>
  <c r="AS1104" i="1"/>
  <c r="AA275" i="1"/>
  <c r="Z275" i="1" s="1"/>
  <c r="D46" i="1"/>
  <c r="L46" i="1" s="1"/>
  <c r="AA218" i="1" l="1"/>
  <c r="Z218" i="1" s="1"/>
  <c r="AA46" i="1"/>
  <c r="Z46" i="1" s="1"/>
  <c r="D1103" i="1" l="1"/>
  <c r="D1101" i="1"/>
  <c r="D1099" i="1"/>
  <c r="D1024" i="1" l="1"/>
  <c r="D1022" i="1"/>
  <c r="D1045" i="1" l="1"/>
  <c r="AA1016" i="1"/>
  <c r="Z1016" i="1" s="1"/>
  <c r="AA1018" i="1"/>
  <c r="Z1018" i="1" s="1"/>
  <c r="D1016" i="1"/>
  <c r="D1015" i="1" s="1"/>
  <c r="D1043" i="1" l="1"/>
  <c r="D53" i="1"/>
  <c r="L53" i="1" s="1"/>
  <c r="AQ1043" i="1" l="1"/>
  <c r="AD1043" i="1"/>
  <c r="L1043" i="1"/>
  <c r="AF1043" i="1"/>
  <c r="AS1043" i="1"/>
  <c r="AA1015" i="1"/>
  <c r="Z1015" i="1" s="1"/>
  <c r="AA53" i="1" l="1"/>
  <c r="Z53" i="1" s="1"/>
  <c r="AA215" i="1"/>
  <c r="Z215" i="1" s="1"/>
  <c r="AA65" i="1"/>
  <c r="AA288" i="1" l="1"/>
  <c r="Z65" i="1"/>
  <c r="AA64" i="1"/>
  <c r="AA207" i="1"/>
  <c r="Z207" i="1" s="1"/>
  <c r="V65" i="1"/>
  <c r="V215" i="1"/>
  <c r="AA840" i="1" l="1"/>
  <c r="AA839" i="1" s="1"/>
  <c r="AA286" i="1"/>
  <c r="Z286" i="1" s="1"/>
  <c r="Z64" i="1"/>
  <c r="Z288" i="1"/>
  <c r="V64" i="1"/>
  <c r="V288" i="1"/>
  <c r="AA40" i="1"/>
  <c r="Z40" i="1" s="1"/>
  <c r="V840" i="1"/>
  <c r="Z840" i="1" l="1"/>
  <c r="Z839" i="1" s="1"/>
  <c r="V839" i="1"/>
  <c r="V868" i="1"/>
  <c r="V56" i="1" s="1"/>
  <c r="V115" i="1"/>
  <c r="AA115" i="1"/>
  <c r="Z115" i="1" s="1"/>
  <c r="V24" i="1"/>
  <c r="AA868" i="1"/>
  <c r="Z868" i="1" s="1"/>
  <c r="AA24" i="1"/>
  <c r="Z24" i="1" s="1"/>
  <c r="V30" i="1" l="1"/>
  <c r="V31" i="1"/>
  <c r="V867" i="1"/>
  <c r="V55" i="1" s="1"/>
  <c r="AA867" i="1"/>
  <c r="Z867" i="1" s="1"/>
  <c r="AA56" i="1"/>
  <c r="Z56" i="1" s="1"/>
  <c r="V40" i="1"/>
  <c r="V22" i="1" l="1"/>
  <c r="AA55" i="1"/>
  <c r="Z55" i="1" s="1"/>
  <c r="AA31" i="1"/>
  <c r="Z31" i="1" s="1"/>
  <c r="Y23" i="1" l="1"/>
  <c r="W23" i="1"/>
  <c r="AA30" i="1"/>
  <c r="Z30" i="1" s="1"/>
  <c r="AA22" i="1"/>
  <c r="Z22" i="1" s="1"/>
  <c r="V23" i="1" l="1"/>
  <c r="AC23" i="1"/>
  <c r="AA23" i="1" l="1"/>
  <c r="Z23" i="1" s="1"/>
  <c r="BK773" i="1" l="1"/>
  <c r="BK772" i="1"/>
  <c r="BJ772" i="1" l="1"/>
  <c r="BK47" i="1"/>
  <c r="BJ47" i="1" s="1"/>
  <c r="BJ773" i="1"/>
  <c r="BK840" i="1"/>
  <c r="BJ840" i="1" l="1"/>
  <c r="BK868" i="1"/>
  <c r="BK839" i="1"/>
  <c r="BK24" i="1" l="1"/>
  <c r="BJ24" i="1" s="1"/>
  <c r="BJ839" i="1"/>
  <c r="BJ868" i="1"/>
  <c r="BJ56" i="1" s="1"/>
  <c r="BK867" i="1"/>
  <c r="BK56" i="1"/>
  <c r="BK31" i="1" s="1"/>
  <c r="BK55" i="1" l="1"/>
  <c r="BK22" i="1" s="1"/>
  <c r="BJ867" i="1"/>
  <c r="BJ55" i="1" s="1"/>
  <c r="BK30" i="1"/>
  <c r="BJ30" i="1" s="1"/>
  <c r="BJ31" i="1"/>
  <c r="BJ22" i="1" l="1"/>
  <c r="BM23" i="1" s="1"/>
  <c r="BK23" i="1" l="1"/>
  <c r="BJ23" i="1" s="1"/>
  <c r="D1007" i="1" l="1"/>
  <c r="D903" i="1"/>
  <c r="AS903" i="1" l="1"/>
  <c r="L903" i="1"/>
  <c r="J1007" i="1"/>
  <c r="AS1007" i="1"/>
  <c r="L1007" i="1"/>
  <c r="J913" i="1"/>
  <c r="J905" i="1" s="1"/>
  <c r="J903" i="1" s="1"/>
  <c r="D913" i="1"/>
  <c r="D911" i="1" l="1"/>
  <c r="J911" i="1"/>
  <c r="D6" i="1"/>
  <c r="D1006" i="1"/>
  <c r="J1006" i="1" l="1"/>
  <c r="L1006" i="1"/>
  <c r="AS1006" i="1"/>
  <c r="I23" i="1"/>
  <c r="E23" i="1"/>
  <c r="D2" i="1"/>
  <c r="BV309" i="1"/>
  <c r="BV773" i="1" s="1"/>
  <c r="BV840" i="1" s="1"/>
  <c r="BO309" i="1"/>
  <c r="BO773" i="1" s="1"/>
  <c r="D23" i="1" l="1"/>
  <c r="L23" i="1" s="1"/>
  <c r="BO772" i="1"/>
  <c r="BN773" i="1"/>
  <c r="BO840" i="1"/>
  <c r="BV772" i="1"/>
  <c r="BU773" i="1"/>
  <c r="BU309" i="1"/>
  <c r="BN309" i="1"/>
  <c r="BV307" i="1"/>
  <c r="BU307" i="1" s="1"/>
  <c r="BO307" i="1"/>
  <c r="AS23" i="1" l="1"/>
  <c r="BT773" i="1"/>
  <c r="BT309" i="1"/>
  <c r="BT307" i="1" s="1"/>
  <c r="BT61" i="1"/>
  <c r="BT36" i="1" s="1"/>
  <c r="BO868" i="1"/>
  <c r="BN840" i="1"/>
  <c r="BO839" i="1"/>
  <c r="BO24" i="1" s="1"/>
  <c r="BV47" i="1"/>
  <c r="BU772" i="1"/>
  <c r="BU47" i="1" s="1"/>
  <c r="BO221" i="1"/>
  <c r="BN307" i="1"/>
  <c r="BO218" i="1"/>
  <c r="BN218" i="1" s="1"/>
  <c r="BO224" i="1"/>
  <c r="BN224" i="1" s="1"/>
  <c r="BU840" i="1"/>
  <c r="BV868" i="1"/>
  <c r="BV839" i="1"/>
  <c r="BV24" i="1" s="1"/>
  <c r="BN772" i="1"/>
  <c r="BO47" i="1"/>
  <c r="BN47" i="1" s="1"/>
  <c r="BT772" i="1" l="1"/>
  <c r="BT840" i="1"/>
  <c r="BT868" i="1" s="1"/>
  <c r="BT56" i="1" s="1"/>
  <c r="BT31" i="1" s="1"/>
  <c r="BN839" i="1"/>
  <c r="BN24" i="1"/>
  <c r="BU868" i="1"/>
  <c r="BV867" i="1"/>
  <c r="BV56" i="1"/>
  <c r="BV31" i="1" s="1"/>
  <c r="BU31" i="1" s="1"/>
  <c r="BN221" i="1"/>
  <c r="BO219" i="1"/>
  <c r="BU839" i="1"/>
  <c r="BU24" i="1"/>
  <c r="BO867" i="1"/>
  <c r="BN868" i="1"/>
  <c r="BO56" i="1"/>
  <c r="BO31" i="1" s="1"/>
  <c r="BO30" i="1" s="1"/>
  <c r="BT55" i="1" l="1"/>
  <c r="BT30" i="1"/>
  <c r="BT839" i="1"/>
  <c r="BT24" i="1" s="1"/>
  <c r="BV1101" i="1"/>
  <c r="BU867" i="1"/>
  <c r="BV1099" i="1"/>
  <c r="BV1103" i="1"/>
  <c r="BU1103" i="1" s="1"/>
  <c r="BV55" i="1"/>
  <c r="BV22" i="1" s="1"/>
  <c r="BO200" i="1"/>
  <c r="BN219" i="1"/>
  <c r="BU56" i="1"/>
  <c r="BO55" i="1"/>
  <c r="BO22" i="1" s="1"/>
  <c r="BN867" i="1"/>
  <c r="BN56" i="1"/>
  <c r="BT867" i="1" l="1"/>
  <c r="BN30" i="1"/>
  <c r="BN31" i="1"/>
  <c r="BN18" i="1" s="1"/>
  <c r="BO18" i="1" s="1"/>
  <c r="BO198" i="1"/>
  <c r="BN198" i="1" s="1"/>
  <c r="BN200" i="1"/>
  <c r="BU55" i="1"/>
  <c r="BN55" i="1"/>
  <c r="BU1101" i="1"/>
  <c r="BU1099" i="1"/>
  <c r="BU6" i="1"/>
  <c r="BV30" i="1"/>
  <c r="BU30" i="1" s="1"/>
  <c r="BN22" i="1" l="1"/>
  <c r="BS23" i="1" l="1"/>
  <c r="BO23" i="1"/>
  <c r="AE703" i="1"/>
  <c r="AF703" i="1" s="1"/>
  <c r="AE704" i="1"/>
  <c r="AF704" i="1" s="1"/>
  <c r="BN23" i="1" l="1"/>
  <c r="AR703" i="1"/>
  <c r="AS703" i="1" s="1"/>
  <c r="AP703" i="1"/>
  <c r="AS309" i="1" l="1"/>
  <c r="AU309" i="1"/>
  <c r="AS773" i="1" l="1"/>
  <c r="AU773" i="1"/>
  <c r="AU307" i="1"/>
  <c r="AT868" i="1"/>
  <c r="AT867" i="1" s="1"/>
  <c r="AU772" i="1"/>
  <c r="AU868" i="1" l="1"/>
  <c r="AU840" i="1"/>
  <c r="AT47" i="1"/>
  <c r="AU47" i="1" s="1"/>
  <c r="AT24" i="1"/>
  <c r="AR840" i="1"/>
  <c r="AS840" i="1" s="1"/>
  <c r="AR868" i="1" l="1"/>
  <c r="AS868" i="1" s="1"/>
  <c r="AU867" i="1"/>
  <c r="AT56" i="1"/>
  <c r="AT31" i="1" s="1"/>
  <c r="AT30" i="1" s="1"/>
  <c r="AU839" i="1"/>
  <c r="AT55" i="1"/>
  <c r="AT22" i="1" s="1"/>
  <c r="AT1101" i="1"/>
  <c r="AU1101" i="1" s="1"/>
  <c r="AU56" i="1" l="1"/>
  <c r="AT1103" i="1"/>
  <c r="AR1103" i="1" s="1"/>
  <c r="AS1103" i="1" s="1"/>
  <c r="AT1099" i="1"/>
  <c r="AU1099" i="1" s="1"/>
  <c r="AR56" i="1"/>
  <c r="AS56" i="1" s="1"/>
  <c r="AU31" i="1"/>
  <c r="AU24" i="1"/>
  <c r="AU22" i="1"/>
  <c r="AU55" i="1"/>
  <c r="AR31" i="1"/>
  <c r="AU1103" i="1" l="1"/>
  <c r="AU30" i="1"/>
  <c r="AS31" i="1"/>
  <c r="K736" i="1"/>
  <c r="U732" i="1"/>
  <c r="U731" i="1" s="1"/>
  <c r="J736" i="1"/>
  <c r="U840" i="1"/>
  <c r="U868" i="1" l="1"/>
  <c r="U867" i="1" s="1"/>
  <c r="U839" i="1"/>
  <c r="AD840" i="1"/>
  <c r="L736" i="1"/>
  <c r="K309" i="1"/>
  <c r="K307" i="1"/>
  <c r="L307" i="1" s="1"/>
  <c r="K773" i="1"/>
  <c r="U772" i="1"/>
  <c r="AD772" i="1" s="1"/>
  <c r="U24" i="1" l="1"/>
  <c r="AD24" i="1" s="1"/>
  <c r="AD839" i="1"/>
  <c r="J773" i="1"/>
  <c r="L773" i="1"/>
  <c r="J309" i="1"/>
  <c r="J307" i="1" s="1"/>
  <c r="L309" i="1"/>
  <c r="AD868" i="1"/>
  <c r="K840" i="1"/>
  <c r="L840" i="1" s="1"/>
  <c r="U47" i="1"/>
  <c r="K772" i="1"/>
  <c r="L772" i="1" s="1"/>
  <c r="K777" i="1"/>
  <c r="L777" i="1" s="1"/>
  <c r="J777" i="1"/>
  <c r="J873" i="1" s="1"/>
  <c r="J840" i="1"/>
  <c r="U61" i="1" l="1"/>
  <c r="U36" i="1" s="1"/>
  <c r="AD873" i="1"/>
  <c r="J1104" i="1"/>
  <c r="J61" i="1"/>
  <c r="J36" i="1" s="1"/>
  <c r="K873" i="1"/>
  <c r="U1104" i="1"/>
  <c r="K47" i="1"/>
  <c r="L47" i="1" s="1"/>
  <c r="J772" i="1"/>
  <c r="J47" i="1" s="1"/>
  <c r="K24" i="1"/>
  <c r="L24" i="1" s="1"/>
  <c r="K839" i="1"/>
  <c r="L839" i="1" s="1"/>
  <c r="J839" i="1"/>
  <c r="J24" i="1" s="1"/>
  <c r="AD867" i="1"/>
  <c r="U56" i="1"/>
  <c r="U31" i="1" s="1"/>
  <c r="AD31" i="1" l="1"/>
  <c r="U30" i="1"/>
  <c r="AD30" i="1" s="1"/>
  <c r="AD61" i="1"/>
  <c r="AD36" i="1"/>
  <c r="AD56" i="1"/>
  <c r="K1104" i="1"/>
  <c r="L1104" i="1" s="1"/>
  <c r="L873" i="1"/>
  <c r="U1101" i="1"/>
  <c r="U1103" i="1"/>
  <c r="K1103" i="1" s="1"/>
  <c r="U1099" i="1"/>
  <c r="U55" i="1"/>
  <c r="U22" i="1" s="1"/>
  <c r="K61" i="1"/>
  <c r="L61" i="1" s="1"/>
  <c r="K36" i="1"/>
  <c r="L36" i="1" s="1"/>
  <c r="AD22" i="1" l="1"/>
  <c r="J1103" i="1"/>
  <c r="L1103" i="1"/>
  <c r="AD55" i="1"/>
  <c r="U6" i="1"/>
  <c r="AP975" i="1" l="1"/>
  <c r="AP974" i="1"/>
  <c r="AO1008" i="1"/>
  <c r="AO32" i="1" s="1"/>
  <c r="AO1009" i="1"/>
  <c r="AO36" i="1" s="1"/>
  <c r="AO905" i="1"/>
  <c r="AE934" i="1"/>
  <c r="AO1007" i="1"/>
  <c r="AO31" i="1" s="1"/>
  <c r="AO30" i="1" s="1"/>
  <c r="AE32" i="1" l="1"/>
  <c r="AQ31" i="1"/>
  <c r="AE36" i="1"/>
  <c r="AQ36" i="1"/>
  <c r="AE974" i="1"/>
  <c r="AF974" i="1" s="1"/>
  <c r="AF934" i="1"/>
  <c r="AE1007" i="1"/>
  <c r="AF1007" i="1" s="1"/>
  <c r="AO1020" i="1"/>
  <c r="BD1020" i="1" s="1"/>
  <c r="AE1008" i="1"/>
  <c r="AF1008" i="1" s="1"/>
  <c r="AO1006" i="1"/>
  <c r="AP973" i="1"/>
  <c r="BD1008" i="1"/>
  <c r="BD32" i="1" s="1"/>
  <c r="BB905" i="1"/>
  <c r="CE905" i="1" s="1"/>
  <c r="AE905" i="1"/>
  <c r="BD1009" i="1"/>
  <c r="BD36" i="1" s="1"/>
  <c r="AE1009" i="1"/>
  <c r="AF1009" i="1" s="1"/>
  <c r="AO1027" i="1"/>
  <c r="AP1009" i="1"/>
  <c r="AP934" i="1"/>
  <c r="AO1023" i="1"/>
  <c r="AP935" i="1"/>
  <c r="AP1007" i="1" s="1"/>
  <c r="AE935" i="1"/>
  <c r="BD1007" i="1"/>
  <c r="AE973" i="1"/>
  <c r="AF973" i="1" s="1"/>
  <c r="AO904" i="1"/>
  <c r="AO24" i="1" l="1"/>
  <c r="AO22" i="1"/>
  <c r="AO23" i="1" s="1"/>
  <c r="AQ30" i="1"/>
  <c r="AO1021" i="1"/>
  <c r="AO1019" i="1" s="1"/>
  <c r="BD1019" i="1" s="1"/>
  <c r="AE975" i="1"/>
  <c r="AF975" i="1" s="1"/>
  <c r="AF935" i="1"/>
  <c r="AF36" i="1"/>
  <c r="AF32" i="1"/>
  <c r="AE1006" i="1"/>
  <c r="AF1006" i="1" s="1"/>
  <c r="BD1006" i="1"/>
  <c r="AO1024" i="1"/>
  <c r="BB904" i="1"/>
  <c r="CE904" i="1" s="1"/>
  <c r="AE904" i="1"/>
  <c r="AO1017" i="1"/>
  <c r="AE933" i="1"/>
  <c r="AF933" i="1" s="1"/>
  <c r="AO912" i="1"/>
  <c r="AE912" i="1" s="1"/>
  <c r="AO903" i="1"/>
  <c r="AP905" i="1"/>
  <c r="AR905" i="1"/>
  <c r="AP1008" i="1"/>
  <c r="AP32" i="1" s="1"/>
  <c r="AP933" i="1"/>
  <c r="AP903" i="1" s="1"/>
  <c r="BD1021" i="1"/>
  <c r="AO1018" i="1" l="1"/>
  <c r="BD1018" i="1" s="1"/>
  <c r="AQ22" i="1"/>
  <c r="AQ24" i="1"/>
  <c r="AO1022" i="1"/>
  <c r="AP1006" i="1"/>
  <c r="AO1016" i="1"/>
  <c r="AO1026" i="1"/>
  <c r="AO1025" i="1" s="1"/>
  <c r="BD1017" i="1"/>
  <c r="BD31" i="1" s="1"/>
  <c r="BD30" i="1" s="1"/>
  <c r="BB877" i="1"/>
  <c r="AP904" i="1"/>
  <c r="AR904" i="1"/>
  <c r="AE903" i="1"/>
  <c r="AF903" i="1" s="1"/>
  <c r="AO877" i="1"/>
  <c r="AQ23" i="1" l="1"/>
  <c r="BB1104" i="1"/>
  <c r="CE1104" i="1" s="1"/>
  <c r="CE877" i="1"/>
  <c r="AP36" i="1"/>
  <c r="AO1104" i="1"/>
  <c r="BD877" i="1"/>
  <c r="AO1015" i="1"/>
  <c r="AE1016" i="1"/>
  <c r="AE1015" i="1" s="1"/>
  <c r="AE53" i="1" s="1"/>
  <c r="BD1016" i="1"/>
  <c r="BD1015" i="1" l="1"/>
  <c r="AO53" i="1"/>
  <c r="BD53" i="1" l="1"/>
  <c r="BD24" i="1"/>
  <c r="BD22" i="1"/>
  <c r="BD23" i="1" s="1"/>
  <c r="K1109" i="1"/>
  <c r="L1109" i="1" s="1"/>
  <c r="O1108" i="1"/>
  <c r="AV1108" i="1"/>
  <c r="AR1109" i="1"/>
  <c r="AV28" i="1" l="1"/>
  <c r="AV22" i="1"/>
  <c r="AP1109" i="1"/>
  <c r="AP1108" i="1" s="1"/>
  <c r="AS1109" i="1"/>
  <c r="J1109" i="1"/>
  <c r="J1108" i="1" s="1"/>
  <c r="K1108" i="1"/>
  <c r="O28" i="1"/>
  <c r="AR1108" i="1"/>
  <c r="AS1108" i="1" s="1"/>
  <c r="AV1112" i="1"/>
  <c r="AR1112" i="1" s="1"/>
  <c r="AS1112" i="1" s="1"/>
  <c r="BW1109" i="1"/>
  <c r="O1112" i="1"/>
  <c r="K1112" i="1" s="1"/>
  <c r="L1112" i="1" s="1"/>
  <c r="AP1112" i="1" l="1"/>
  <c r="AP28" i="1"/>
  <c r="AR28" i="1"/>
  <c r="AS28" i="1" s="1"/>
  <c r="L1108" i="1"/>
  <c r="AW22" i="1"/>
  <c r="BB23" i="1" s="1"/>
  <c r="K28" i="1"/>
  <c r="L28" i="1" s="1"/>
  <c r="J1112" i="1"/>
  <c r="J28" i="1"/>
  <c r="BU1109" i="1"/>
  <c r="BT1109" i="1" s="1"/>
  <c r="BT1108" i="1" s="1"/>
  <c r="BW1108" i="1"/>
  <c r="BW22" i="1" s="1"/>
  <c r="BT28" i="1" l="1"/>
  <c r="BT22" i="1"/>
  <c r="BT23" i="1" s="1"/>
  <c r="BW28" i="1"/>
  <c r="BU28" i="1" s="1"/>
  <c r="BU22" i="1"/>
  <c r="BW1112" i="1"/>
  <c r="BU1108" i="1"/>
  <c r="BU1112" i="1" s="1"/>
  <c r="BT1112" i="1"/>
  <c r="BZ23" i="1" l="1"/>
  <c r="BV23" i="1"/>
  <c r="BU2" i="1"/>
  <c r="BU23" i="1" l="1"/>
  <c r="O864" i="1" l="1"/>
  <c r="K864" i="1" s="1"/>
  <c r="P853" i="1"/>
  <c r="P864" i="1" s="1"/>
  <c r="K853" i="1"/>
  <c r="J853" i="1" s="1"/>
  <c r="O865" i="1"/>
  <c r="O25" i="1" l="1"/>
  <c r="O868" i="1"/>
  <c r="O867" i="1" s="1"/>
  <c r="K25" i="1"/>
  <c r="P25" i="1"/>
  <c r="J864" i="1"/>
  <c r="J865" i="1" s="1"/>
  <c r="J868" i="1" s="1"/>
  <c r="J56" i="1" s="1"/>
  <c r="L864" i="1"/>
  <c r="P868" i="1"/>
  <c r="K865" i="1"/>
  <c r="L865" i="1" s="1"/>
  <c r="L853" i="1"/>
  <c r="P867" i="1" l="1"/>
  <c r="K868" i="1"/>
  <c r="L868" i="1" s="1"/>
  <c r="O56" i="1"/>
  <c r="J55" i="1"/>
  <c r="J22" i="1" s="1"/>
  <c r="J31" i="1"/>
  <c r="L25" i="1"/>
  <c r="J25" i="1"/>
  <c r="J6" i="1" l="1"/>
  <c r="J3" i="1"/>
  <c r="J30" i="1"/>
  <c r="J23" i="1"/>
  <c r="J4" i="1"/>
  <c r="J2" i="1"/>
  <c r="O31" i="1"/>
  <c r="K56" i="1"/>
  <c r="L56" i="1" s="1"/>
  <c r="O55" i="1"/>
  <c r="K867" i="1"/>
  <c r="K31" i="1" l="1"/>
  <c r="O30" i="1"/>
  <c r="L867" i="1"/>
  <c r="K1101" i="1"/>
  <c r="L1101" i="1" s="1"/>
  <c r="K1099" i="1"/>
  <c r="L1099" i="1" s="1"/>
  <c r="J867" i="1"/>
  <c r="O22" i="1"/>
  <c r="K55" i="1"/>
  <c r="L55" i="1" s="1"/>
  <c r="P22" i="1" l="1"/>
  <c r="U23" i="1" s="1"/>
  <c r="AD23" i="1" s="1"/>
  <c r="K22" i="1"/>
  <c r="J1101" i="1"/>
  <c r="J1099" i="1"/>
  <c r="P30" i="1"/>
  <c r="K30" i="1"/>
  <c r="L30" i="1" s="1"/>
  <c r="L31" i="1"/>
  <c r="K6" i="1"/>
  <c r="L22" i="1" l="1"/>
  <c r="M23" i="1" s="1"/>
  <c r="N23" i="1" s="1"/>
  <c r="K2" i="1"/>
  <c r="AX553" i="1"/>
  <c r="AR553" i="1" s="1"/>
  <c r="AR559" i="1"/>
  <c r="AS559" i="1" s="1"/>
  <c r="AY559" i="1"/>
  <c r="AR539" i="1" l="1"/>
  <c r="AP539" i="1" s="1"/>
  <c r="AP537" i="1" s="1"/>
  <c r="AX315" i="1"/>
  <c r="AX775" i="1" s="1"/>
  <c r="AX772" i="1" s="1"/>
  <c r="AS553" i="1"/>
  <c r="AP553" i="1"/>
  <c r="AP559" i="1"/>
  <c r="AY553" i="1"/>
  <c r="AX537" i="1"/>
  <c r="AY539" i="1"/>
  <c r="AS539" i="1" l="1"/>
  <c r="AX310" i="1"/>
  <c r="AX307" i="1" s="1"/>
  <c r="AR307" i="1" s="1"/>
  <c r="AX312" i="1"/>
  <c r="AY315" i="1"/>
  <c r="AR315" i="1"/>
  <c r="AS315" i="1" s="1"/>
  <c r="AR537" i="1"/>
  <c r="AS537" i="1" s="1"/>
  <c r="AY537" i="1"/>
  <c r="AY312" i="1" l="1"/>
  <c r="AR312" i="1"/>
  <c r="AS312" i="1" s="1"/>
  <c r="AY775" i="1"/>
  <c r="AR775" i="1"/>
  <c r="AX842" i="1"/>
  <c r="AX870" i="1" s="1"/>
  <c r="AX867" i="1" s="1"/>
  <c r="AR310" i="1"/>
  <c r="AY310" i="1"/>
  <c r="AP310" i="1" l="1"/>
  <c r="AP307" i="1" s="1"/>
  <c r="AS310" i="1"/>
  <c r="AY842" i="1"/>
  <c r="AX58" i="1"/>
  <c r="AR842" i="1"/>
  <c r="AS842" i="1" s="1"/>
  <c r="AX839" i="1"/>
  <c r="AS775" i="1"/>
  <c r="AP775" i="1"/>
  <c r="AY772" i="1"/>
  <c r="AR772" i="1"/>
  <c r="AS307" i="1"/>
  <c r="AY307" i="1"/>
  <c r="AS772" i="1" l="1"/>
  <c r="AR47" i="1"/>
  <c r="AP47" i="1" s="1"/>
  <c r="AR870" i="1"/>
  <c r="AS870" i="1" s="1"/>
  <c r="AY870" i="1"/>
  <c r="AX34" i="1"/>
  <c r="AR58" i="1"/>
  <c r="AY58" i="1"/>
  <c r="AR839" i="1"/>
  <c r="AS839" i="1" s="1"/>
  <c r="AX24" i="1"/>
  <c r="AY839" i="1"/>
  <c r="AP842" i="1"/>
  <c r="AP58" i="1"/>
  <c r="AP34" i="1" s="1"/>
  <c r="AR34" i="1" l="1"/>
  <c r="AS58" i="1"/>
  <c r="AY34" i="1"/>
  <c r="AX30" i="1"/>
  <c r="AX55" i="1"/>
  <c r="AX22" i="1" s="1"/>
  <c r="AY867" i="1"/>
  <c r="AR867" i="1"/>
  <c r="AY24" i="1"/>
  <c r="AR24" i="1"/>
  <c r="AS24" i="1" s="1"/>
  <c r="AP870" i="1"/>
  <c r="AY30" i="1" l="1"/>
  <c r="AR30" i="1"/>
  <c r="AS30" i="1" s="1"/>
  <c r="AS867" i="1"/>
  <c r="AR1101" i="1"/>
  <c r="AS1101" i="1" s="1"/>
  <c r="AR1099" i="1"/>
  <c r="AS1099" i="1" s="1"/>
  <c r="AY55" i="1"/>
  <c r="AR55" i="1"/>
  <c r="AS55" i="1" s="1"/>
  <c r="AS34" i="1"/>
  <c r="AR6" i="1"/>
  <c r="AR22" i="1" l="1"/>
  <c r="AY22" i="1"/>
  <c r="AS22" i="1" l="1"/>
  <c r="AT23" i="1" s="1"/>
  <c r="AU23" i="1" s="1"/>
  <c r="CE23" i="1"/>
  <c r="AR2" i="1"/>
  <c r="AU1054" i="1"/>
  <c r="AL399" i="1"/>
  <c r="AE399" i="1"/>
  <c r="AF399" i="1" s="1"/>
  <c r="AH708" i="1" l="1"/>
  <c r="AE708" i="1"/>
  <c r="AF708" i="1" s="1"/>
  <c r="AE709" i="1"/>
  <c r="AF709" i="1" s="1"/>
  <c r="AG707" i="1" l="1"/>
  <c r="AH709" i="1"/>
  <c r="AH707" i="1" l="1"/>
  <c r="AP707" i="1"/>
  <c r="AE707" i="1"/>
  <c r="AF707" i="1" s="1"/>
  <c r="AG309" i="1"/>
  <c r="AG773" i="1" l="1"/>
  <c r="AE309" i="1"/>
  <c r="AH309" i="1"/>
  <c r="AG307" i="1"/>
  <c r="AH307" i="1" s="1"/>
  <c r="AE307" i="1" l="1"/>
  <c r="AF307" i="1" s="1"/>
  <c r="AF309" i="1"/>
  <c r="AE773" i="1"/>
  <c r="AH773" i="1"/>
  <c r="AG772" i="1"/>
  <c r="AG840" i="1"/>
  <c r="AE840" i="1" l="1"/>
  <c r="AF840" i="1" s="1"/>
  <c r="AG839" i="1"/>
  <c r="AH840" i="1"/>
  <c r="AG868" i="1"/>
  <c r="AH772" i="1"/>
  <c r="AG47" i="1"/>
  <c r="AE772" i="1"/>
  <c r="AP773" i="1"/>
  <c r="AP840" i="1" s="1"/>
  <c r="AF773" i="1"/>
  <c r="AF772" i="1" l="1"/>
  <c r="AE47" i="1"/>
  <c r="AP772" i="1"/>
  <c r="AP868" i="1"/>
  <c r="AP56" i="1" s="1"/>
  <c r="AP839" i="1"/>
  <c r="AP24" i="1" s="1"/>
  <c r="AE839" i="1"/>
  <c r="AF839" i="1" s="1"/>
  <c r="AG24" i="1"/>
  <c r="AH839" i="1"/>
  <c r="AG56" i="1"/>
  <c r="AG867" i="1"/>
  <c r="AE868" i="1"/>
  <c r="AF868" i="1" s="1"/>
  <c r="AH868" i="1"/>
  <c r="AP55" i="1" l="1"/>
  <c r="AP22" i="1" s="1"/>
  <c r="AP23" i="1" s="1"/>
  <c r="AP31" i="1"/>
  <c r="AP30" i="1" s="1"/>
  <c r="AH24" i="1"/>
  <c r="AE24" i="1"/>
  <c r="AF24" i="1" s="1"/>
  <c r="AG1099" i="1"/>
  <c r="AH1099" i="1" s="1"/>
  <c r="AG1103" i="1"/>
  <c r="AG55" i="1"/>
  <c r="AE867" i="1"/>
  <c r="AH867" i="1"/>
  <c r="AG1101" i="1"/>
  <c r="AH1101" i="1" s="1"/>
  <c r="AE56" i="1"/>
  <c r="AF56" i="1" s="1"/>
  <c r="AH56" i="1"/>
  <c r="AG31" i="1"/>
  <c r="AE1099" i="1" l="1"/>
  <c r="AF1099" i="1" s="1"/>
  <c r="AF867" i="1"/>
  <c r="AP867" i="1"/>
  <c r="AE1101" i="1"/>
  <c r="AF1101" i="1" s="1"/>
  <c r="AH31" i="1"/>
  <c r="AG30" i="1"/>
  <c r="AE31" i="1"/>
  <c r="AE1103" i="1"/>
  <c r="AF1103" i="1" s="1"/>
  <c r="AH1103" i="1"/>
  <c r="AH55" i="1"/>
  <c r="AG22" i="1"/>
  <c r="AE55" i="1"/>
  <c r="AF55" i="1" s="1"/>
  <c r="AE22" i="1" l="1"/>
  <c r="AH22" i="1"/>
  <c r="AH30" i="1"/>
  <c r="AE30" i="1"/>
  <c r="AF30" i="1" s="1"/>
  <c r="AF31" i="1"/>
  <c r="AE18" i="1"/>
  <c r="AG18" i="1" s="1"/>
  <c r="AE6" i="1"/>
  <c r="AF22" i="1" l="1"/>
  <c r="AG23" i="1" s="1"/>
  <c r="AE2" i="1"/>
  <c r="AE23" i="1" l="1"/>
  <c r="AF23" i="1" s="1"/>
  <c r="AH23" i="1"/>
</calcChain>
</file>

<file path=xl/sharedStrings.xml><?xml version="1.0" encoding="utf-8"?>
<sst xmlns="http://schemas.openxmlformats.org/spreadsheetml/2006/main" count="1481" uniqueCount="567">
  <si>
    <t>№</t>
  </si>
  <si>
    <t>в том числе</t>
  </si>
  <si>
    <t>ГКУ Ленавтодор</t>
  </si>
  <si>
    <t>КДХ</t>
  </si>
  <si>
    <t>ГКУ ЦБДД</t>
  </si>
  <si>
    <t>3.1</t>
  </si>
  <si>
    <t>3.2</t>
  </si>
  <si>
    <t>3</t>
  </si>
  <si>
    <t>4</t>
  </si>
  <si>
    <t>4.1</t>
  </si>
  <si>
    <t>5</t>
  </si>
  <si>
    <t>6</t>
  </si>
  <si>
    <t>8</t>
  </si>
  <si>
    <t>9</t>
  </si>
  <si>
    <t>10</t>
  </si>
  <si>
    <t>7</t>
  </si>
  <si>
    <t>8.1</t>
  </si>
  <si>
    <t>8.2</t>
  </si>
  <si>
    <t>9.2</t>
  </si>
  <si>
    <t>11.1</t>
  </si>
  <si>
    <t>11.2</t>
  </si>
  <si>
    <t>7.1</t>
  </si>
  <si>
    <t>7.2</t>
  </si>
  <si>
    <t>9.3</t>
  </si>
  <si>
    <t>11.3</t>
  </si>
  <si>
    <t>Всего расходов  по комитету</t>
  </si>
  <si>
    <t>% от бюджета 2019г.-2021г.</t>
  </si>
  <si>
    <t>за счет средств областного бюджета (ОБ)</t>
  </si>
  <si>
    <t>за счет средств федерального бюджета (ФБ)</t>
  </si>
  <si>
    <t>I. ГП "Развитие транспортной системы Ленинградской области"</t>
  </si>
  <si>
    <t>Всего, в том числе::</t>
  </si>
  <si>
    <t>за счет средств областного бюджета</t>
  </si>
  <si>
    <t>за счет средств федерального бюджета</t>
  </si>
  <si>
    <t>Всего  субсидии бюджетам   МО</t>
  </si>
  <si>
    <t>1</t>
  </si>
  <si>
    <t>ОБ</t>
  </si>
  <si>
    <t>1.1</t>
  </si>
  <si>
    <t>в том числе по объектам:</t>
  </si>
  <si>
    <t>Стр-во подъезда к г. Всеволожску</t>
  </si>
  <si>
    <t xml:space="preserve">СМР - ОБ </t>
  </si>
  <si>
    <t>ПИР, прочие (КОСГУ 228)</t>
  </si>
  <si>
    <t>Стр-во мост.перех. ч/р Волхов на подъезде к г.Кириши в Кир.р-не ЛО</t>
  </si>
  <si>
    <t xml:space="preserve">                   СМР</t>
  </si>
  <si>
    <t>Плата за землю при изъятии (выкупе) земельных участков (КОСГУ 330)</t>
  </si>
  <si>
    <t>Возмещение стоимости сносимых строений при изъятии (выкупе) земельных участков (КОСГУ 298)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</si>
  <si>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</t>
  </si>
  <si>
    <t>Стр-во мост.перех. ч/р Свирь у г.Подпорожье</t>
  </si>
  <si>
    <t>ПИР, прочие</t>
  </si>
  <si>
    <t>1.1.6</t>
  </si>
  <si>
    <t xml:space="preserve">Устройство пешеходного перехода на разных уровнях на а/д общего пользования регионального значения "Парголово-Огоньки" на км 26 </t>
  </si>
  <si>
    <t>Стр-во путепр. в месте пересечения жел.путей и а/д "Подъезд к г.Гатчина-2"</t>
  </si>
  <si>
    <t>1.1.7</t>
  </si>
  <si>
    <t xml:space="preserve">Стр-во автодор. путепровода на  ст.Возрождение участка Выборг-Каменногорск взамен закрываемого переезда на ПК 229+44.20 (23км) 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</si>
  <si>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</t>
  </si>
  <si>
    <t>Подключение международного автомобильного вокзала в составе ТПУ "Девяткино" к КАД (строительство транспортной развязки на км 30+717 прямого хода КАД с подключением международного автомобильного вокзала)</t>
  </si>
  <si>
    <t>Проектно-изыскательские работы и отвод земель будущих лет</t>
  </si>
  <si>
    <t>1.2</t>
  </si>
  <si>
    <t>Реконструкция а/д общего пользования регионального и межмуниципального значения</t>
  </si>
  <si>
    <t xml:space="preserve">Реконструкция мостового перехода через р. Мойка на км 47+300 автомобильной дороги Санкт-Петербург - Кировск в Кировском районе Ленинградской области </t>
  </si>
  <si>
    <t>1.2.2.</t>
  </si>
  <si>
    <t>Рек-ция а/д  "Красное Село-Гатчина-Павловск" км 14+600-км 18+000 подрядчик ООО "Дортекс"</t>
  </si>
  <si>
    <t>1.2.4</t>
  </si>
  <si>
    <t>Реконструкция а/д общего пользования регионального значения "Войпала - Сирокасска - Васильково - Горная Шальдиха" на участке км 13 - км 14 с устройством нового водопропускного сооружения на р. Рябиновке</t>
  </si>
  <si>
    <t>2</t>
  </si>
  <si>
    <t>Волосовский муниц. р-н</t>
  </si>
  <si>
    <t>Реконструкция мостового перехода через р. Саба в дер. Малый Сабск (38,0 пог. м)</t>
  </si>
  <si>
    <t>Всеволожский муниц. р-н</t>
  </si>
  <si>
    <t>2.3</t>
  </si>
  <si>
    <t>Выборгский район</t>
  </si>
  <si>
    <t>Строительство путепровода в промышленной зоне Лазаревка через железную дорогу Санкт-Петербург - Бусловская в городе Выборге Ленинградской области по адресу: Ленинградская область, Выборгский район, г. Выборг, промзона Лазаревка (0,553 км/134,4 п.м.)</t>
  </si>
  <si>
    <t>Гатчинский муниципальный район</t>
  </si>
  <si>
    <t>Строительство продолжения ул. Слепнева  (от ул. Авиатриссы Зверевой   до примыкания  к ул. Киевской) по адресу: Ленинградская область, г. Гатчина</t>
  </si>
  <si>
    <t>Реконструкция автомобильной дороги "Подъезд  к многофункциональному музейному центру   в с. Рождествено от а/д М-20 Санкт-Петербург -Псков",   по адресу: Ленинградская область, Гатчинский район, с.Рождествено (0,41 км)</t>
  </si>
  <si>
    <t>Реконстркуция "Подъезд к музею "Дом станционного смотрителя" в д. Выра от а/д "Кемполово-Выра_тосно-Шапки"</t>
  </si>
  <si>
    <t>2.4</t>
  </si>
  <si>
    <t>Кингисеппский муниципальный район</t>
  </si>
  <si>
    <t>ПИР на строительство нового пешеходного моста к стадиону</t>
  </si>
  <si>
    <t>ПИР строительство автомобильного моста с реконструкцией существующего пешеходного моста</t>
  </si>
  <si>
    <t>Кировский муниципальный район</t>
  </si>
  <si>
    <t>Разработка проектно-сметной документации на строительство трех пешеходных мостов через Малоневский канал в районе жилых домов № 7, 9, 15 в г. Шлиссельбург (3 моста по 42 п.м.)</t>
  </si>
  <si>
    <t>Разработка проектно-сметной документации на реконструкцию а/д  по адресу: г. Отрадное, 4 Советский проспект от региональной трассы СПб-Кировс до ул. Балтийская</t>
  </si>
  <si>
    <t>2.6</t>
  </si>
  <si>
    <t>Ломоносовкий муниципальный район</t>
  </si>
  <si>
    <t>2.7</t>
  </si>
  <si>
    <t>Сосновоборский городской округ</t>
  </si>
  <si>
    <t>2.8</t>
  </si>
  <si>
    <t>Тосненский район</t>
  </si>
  <si>
    <t>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</t>
  </si>
  <si>
    <t>Нераспределенные средства бюджета</t>
  </si>
  <si>
    <t>Основное мероприятие "Приоритетный проект "Комплексное развитие дорожно-транспортной инфраструктуры Бугровского, Муринского и  Новодевяткинского сельских поселений  Ленинградской области""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</si>
  <si>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(Подрядчик АО ПО Возрождение)</t>
  </si>
  <si>
    <t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(Подрядчик АО ПО Возрождение)</t>
  </si>
  <si>
    <t>Стр-во автомобильной дороги от кольцевой автомобильной дороги вокруг Санкт-Петербурга до автомобильной дороги "Санкт-Петербург"-Матокса (платная скоростная автомобильная дорога)</t>
  </si>
  <si>
    <t>Основное мероприятие "Повышение эффективности осуществления дорожной деятельности"</t>
  </si>
  <si>
    <t>Разработка программы комплексного развития транспортной инфраструктуры Ленинградской области до 2030 года</t>
  </si>
  <si>
    <t>Стр-во транспортной развязки на пересечении а/дороги "СПб-з-д им.Свердлова- Всеволожск (км39) с железной дорогой на  перегоне Всеволожск-Мельничный Ручей во Всеволож. р-не Лен. области, всего, в т.ч:</t>
  </si>
  <si>
    <t>3.1.2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</si>
  <si>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"Санкт-Петербург-Матокса", всего, в т.ч:</t>
  </si>
  <si>
    <t>4.1.2</t>
  </si>
  <si>
    <t xml:space="preserve"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</t>
  </si>
  <si>
    <t xml:space="preserve">ВСЕГО по Подпрограмме 1  (п.1+п.2+п.3)                                                                                                                               </t>
  </si>
  <si>
    <t>ё</t>
  </si>
  <si>
    <t>Подпрограмма 2     «Поддержание существующей сети автомобильных дорог общего пользования»</t>
  </si>
  <si>
    <t>Основное мероприятие "Содержание, капитальный ремонт и ремонт автомобильных дорог общего пользования регионального и межмуниципального значения"</t>
  </si>
  <si>
    <t>СМР ФБ</t>
  </si>
  <si>
    <t>СМР-ОБ</t>
  </si>
  <si>
    <t>СМР - ОБ по а/д с тв.покрытием к сельск.нас.пунктам</t>
  </si>
  <si>
    <t>Приведение в нормативное состояние отдельных участков региональных а/д</t>
  </si>
  <si>
    <t>СМР</t>
  </si>
  <si>
    <t xml:space="preserve">                                 ПИР, прочие </t>
  </si>
  <si>
    <t>а/д "Копорье-Ручьи" на участке км  0+00 - км 11+500 в Ломоносовском и Кингисеппском районах (11,703 км)</t>
  </si>
  <si>
    <t xml:space="preserve">ПИР, прочие </t>
  </si>
  <si>
    <t>Ремонт а/д общего пользования регионального и межмуниципального значения</t>
  </si>
  <si>
    <t>Субсидии на капитальный ремонт и ремонт а/д общего пользования местного значения, имеющих приоритетный социально значимый характер</t>
  </si>
  <si>
    <t>Обеспечение деятельности (услуги, работы) государственных учреждений  ГКУ "Ленавтодор" за счет средств Гранта ЕС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</si>
  <si>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</si>
  <si>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 за счет средств Гранта ЕС</t>
  </si>
  <si>
    <t>Кадастровые работы</t>
  </si>
  <si>
    <t>Оценка уязвимости объектов транспортной инфраструктуры ЛО</t>
  </si>
  <si>
    <t>Разработка и утверждение планов обеспечения транспортной безопасности объектов транспортной инфраструктуры ЛО</t>
  </si>
  <si>
    <t>Разработка и реализация проектов оснащения объектов транспортной инфраструктуры Ленинградской области техническими средствами</t>
  </si>
  <si>
    <t xml:space="preserve">  СМР</t>
  </si>
  <si>
    <t>Устройство светофорных объектов</t>
  </si>
  <si>
    <t>Устройство пунктов весового контроля</t>
  </si>
  <si>
    <t>работы ремонта а/д, содержания а/д</t>
  </si>
  <si>
    <t>Обустройство автобусных остановок</t>
  </si>
  <si>
    <t>Нанесение дорожной разметки</t>
  </si>
  <si>
    <t>Установка дорожных знаков</t>
  </si>
  <si>
    <t>Обустройство тротуаров (пешеходные дорожки)</t>
  </si>
  <si>
    <t xml:space="preserve">Выполнение работ по установке элементов  освещения пешеходных переходов с питанием от автономных источников электроснабжения на автомобильных дорогах общего пользования регионального значения </t>
  </si>
  <si>
    <t>Ликвидация мест концентрации ДТП</t>
  </si>
  <si>
    <t>Установка недостающих ТСОДД</t>
  </si>
  <si>
    <t>Разработка ПОДД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</si>
  <si>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ЦБДД)</t>
  </si>
  <si>
    <t>Всего по ГП "Развитие транспортной системы ЛО" :</t>
  </si>
  <si>
    <t xml:space="preserve">II. ГП  "Комплексное развитие сельских территорий Ленинградской области" </t>
  </si>
  <si>
    <t>остатки ФБ и  субсидии ФБ 2016</t>
  </si>
  <si>
    <t>в т.ч. областной бюджет</t>
  </si>
  <si>
    <t xml:space="preserve">         федеральный бюджет</t>
  </si>
  <si>
    <t>Устр-ва для инвалидов на светофорных объектах регион. а/д.</t>
  </si>
  <si>
    <t>Мероприятия на объектах местных а/д</t>
  </si>
  <si>
    <t>Устр-ва для инвалидов на светофор.объектах местн. а/д.-ОБ</t>
  </si>
  <si>
    <t>Установка оборудования на автоб.остановках местных а/д- ОБ</t>
  </si>
  <si>
    <t>Резервный фонд Правительства, в т.ч.:</t>
  </si>
  <si>
    <t>региональные а/д</t>
  </si>
  <si>
    <t>местные а/д</t>
  </si>
  <si>
    <t xml:space="preserve"> Строительство а/д "Подъезд к дер. Козарево" по адресу: ЛО, Волховский район (5,667 км)-Волховский муниципальный район</t>
  </si>
  <si>
    <t>15.1.2</t>
  </si>
  <si>
    <t>Строительство 2-х подъездных путей к строящемуся объекту: "Строительство общеобразовательной школы на 220 мест в д.Большая Пустомержа Кингисеппского района ЛО" по адресу: ЛО, Кингисеппский район, д. Большая Пустомержав Кингисеппском районе ЛО (0,36357 км)-Пустомержское сельское поселение Кингисеппского муниципального района</t>
  </si>
  <si>
    <t>Реконструкция  автодороги "Подъезд к п. Михалево" (Администрация МО "Каменногорское ГП" Выборгского района)</t>
  </si>
  <si>
    <t>15.1.4</t>
  </si>
  <si>
    <t>нераспределенные средства</t>
  </si>
  <si>
    <t>Строительство автомобильной дороги "Подъезд к пос. Яшино" по адресу: Ленинградская область, Выборгский район, Селезневское сельское поселение"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</si>
  <si>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(заказчик ГКУ Ленавтодор")</t>
  </si>
  <si>
    <t>нераспределенные средства областного бюджета СМР</t>
  </si>
  <si>
    <t>Финансирование строительства, включая проектирование, автомобильной дороги от п. Новый Быт Кировского района до д. Козарево Волховского района Ленинградской области</t>
  </si>
  <si>
    <t xml:space="preserve">Финансирование реконструкции, включая проектирование, автомобильной дороги "Путилово-Поляны" в Кировском районе Ленинградской области </t>
  </si>
  <si>
    <t xml:space="preserve">Финансирование реконструкции, включая проектирование, автомобильной дороги "13 км автодороги "Магистральная" - ст. Апраксин" в Кировском районе Ленинградской области </t>
  </si>
  <si>
    <t xml:space="preserve">Финансирование реконструкции, включая проектирование, автомобильной дороги "Петрово - станция Малукса" в Кировском районе Ленинградской области </t>
  </si>
  <si>
    <t xml:space="preserve">Финансирование реконструкции, включая проектирование, автомобильной дороги "Подъезд к п. Неппово" в Кингисеппском районе Ленинградской области </t>
  </si>
  <si>
    <t>III. Резервный фонд Правительства Ленинградской области.</t>
  </si>
  <si>
    <t>Бюджету МО ЛО г. Выборг на выполнение работ по проектированию капитального ремонта
ул. Парковой в г. Выборге</t>
  </si>
  <si>
    <t xml:space="preserve"> исполнение судебных решений</t>
  </si>
  <si>
    <t>Административные штрафы</t>
  </si>
  <si>
    <t>Налог на имущество организаций (недвижимое имущество, числящееся на балансе ГКУ Ленавтодор (а/д, встроенные помещения)</t>
  </si>
  <si>
    <t xml:space="preserve">в т. ч Дорожный фонд ЛО </t>
  </si>
  <si>
    <t>в т.ч. Дорожный фонд за счет средств федерального бюджета:</t>
  </si>
  <si>
    <t xml:space="preserve"> Дорожный фонд ЛО - ОБ</t>
  </si>
  <si>
    <t>из средств Дорожного фонда, всего  субсидии бюджетам   МО</t>
  </si>
  <si>
    <t>нераспределенные средства федерального бюджета (ГКУ Ленавтодор")</t>
  </si>
  <si>
    <t>нераспределенные средства областного бюджета (ГКУ Ленавтодор")</t>
  </si>
  <si>
    <t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(0,2185 км)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</si>
  <si>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</t>
  </si>
  <si>
    <t>Строительство автомобильной дороги поселка Щеглово (1 и 2 очереди) (0,525 км и 0,422 км)</t>
  </si>
  <si>
    <t>Строительство улицы Солнечная. Этап №3 строительства внутриквартальных проездов с канализационными и водопроводными сетями квартала малоэтажной застройки в районе ГК "Искра" по адресу: Ленинградская область, г.Сосновый Бор</t>
  </si>
  <si>
    <t>Выполнение комлекса строительно-монтажных работ, необходимых для ввода объекта в эксплуатацию</t>
  </si>
  <si>
    <t xml:space="preserve"> Ремонт а/д общего пользования регионального и межмуниципального значения</t>
  </si>
  <si>
    <t xml:space="preserve">Капитальный ремонт а/д общего пользования регионального и межмуниципального значения </t>
  </si>
  <si>
    <t>4.1.</t>
  </si>
  <si>
    <t>Строительство путепровода                                                 на железнодорожной станции Любань на автомобильной дороге "Павлово – Мга – Шапки – Любань – Оредеж – Луга"</t>
  </si>
  <si>
    <t>контрольные цифры были</t>
  </si>
  <si>
    <t>стали</t>
  </si>
  <si>
    <t xml:space="preserve"> Мероприятия, направленные на достижение цели федерального проекта "Дорожная сеть"</t>
  </si>
  <si>
    <t>1.3</t>
  </si>
  <si>
    <t>2.1</t>
  </si>
  <si>
    <t>2.2</t>
  </si>
  <si>
    <t>ПРОЕКТНАЯ ЧАСТЬ</t>
  </si>
  <si>
    <t>Мероприятия, направленные на достижение цели федерального проекта "Безопасность дорожного движения"</t>
  </si>
  <si>
    <t>Федеральные проекты, входящие в состав национальных проектов</t>
  </si>
  <si>
    <t>ПРОЦЕССНАЯ ЧАСТЬ</t>
  </si>
  <si>
    <t>Комплекс процессных мероприятий "Создание условий для осуществления дорожной деятельности"</t>
  </si>
  <si>
    <t xml:space="preserve">  Мероприятия, направленные на достижение цели федерального проекта "Развитие транспортной инфраструктуры на сельских территориях"</t>
  </si>
  <si>
    <t>Федеральные проекты, не входящие в состав национальных проектов</t>
  </si>
  <si>
    <t>Всего  субсидии бюджетам   МО (ОБ)</t>
  </si>
  <si>
    <t xml:space="preserve">Всего по ГП  "Комплексное развитие сельских территорий Ленинградской области" </t>
  </si>
  <si>
    <t>Исполнение судебных актов Российской Федерации и мировых соглашений по возмещению вреда</t>
  </si>
  <si>
    <t>Всего расходов  по комитету, в т.ч.:</t>
  </si>
  <si>
    <t xml:space="preserve">НЕПРОГРАММНЫЕ РАСХОДЫ </t>
  </si>
  <si>
    <t xml:space="preserve"> Федеральный проект  "Безопасность дорожного движения" (ОБ)</t>
  </si>
  <si>
    <t>Мероприятия, направленные на достижение цели федерального проекта "Развитие транспортной инфраструктуры на сельских территориях"</t>
  </si>
  <si>
    <r>
      <t>Всего  субсидии бюджетам   МО (ОБ+</t>
    </r>
    <r>
      <rPr>
        <b/>
        <i/>
        <sz val="16"/>
        <color rgb="FFFF0000"/>
        <rFont val="Arial Cyr"/>
        <charset val="204"/>
      </rPr>
      <t>ФБ)</t>
    </r>
  </si>
  <si>
    <t xml:space="preserve"> Всего по ПРОЕКТНОЙ ЧАСТИ в рамках ГП "Развитие транспортной системы ЛО":</t>
  </si>
  <si>
    <t>Строительство автомобильных дорог общего пользования регионального и межмуниципального значения, в т.ч.:</t>
  </si>
  <si>
    <t>Субсидии юридическим лицам на финансовое обеспечение затрат при приобретении дорожной техники и иного имущества, необходимого для функционирования содержания и (или) ремонта автомобильных дорог, по договорам финансовой аренды (лизинга).</t>
  </si>
  <si>
    <t xml:space="preserve">Субсидии на строительство и реконструкцию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</t>
  </si>
  <si>
    <t xml:space="preserve">Софинансирование капитальных вложений в объекты государственной (муниципальной) собственности в рамках развития транспортной инфраструктуры на сельских территориях </t>
  </si>
  <si>
    <t>1.4</t>
  </si>
  <si>
    <t>1.5</t>
  </si>
  <si>
    <t>1.6</t>
  </si>
  <si>
    <t>1.7</t>
  </si>
  <si>
    <t>1.8</t>
  </si>
  <si>
    <t>Развитие инфраструктуры дорожного хозяйства</t>
  </si>
  <si>
    <r>
      <t xml:space="preserve"> Финансовое обеспечение дорожной деятельности в рамках реализации национального проекта "Безопасные качественные дороги" </t>
    </r>
    <r>
      <rPr>
        <b/>
        <i/>
        <sz val="16"/>
        <color rgb="FFFF0000"/>
        <rFont val="Arial"/>
        <family val="2"/>
        <charset val="204"/>
      </rPr>
      <t>(АГЛОМЕРАЦИЯ)</t>
    </r>
  </si>
  <si>
    <t>Федеральный проект "Жилье"</t>
  </si>
  <si>
    <t>Проектируемая улица 9 на участке: от Проектируемой улицы 6 до Проектируемой улицы 12; Проектируемая улица 7 на участке: от Проектируемой улицы 9 до Проектируемой улицы 8, часть Проектируемой улицы 8 по адресу: поселок Новоселье, МО Аннинское городское поселение Ломоносовского района Ленинградской области</t>
  </si>
  <si>
    <t>Стимулирование программ развития жилищного строительства субъектов Российской Федерации</t>
  </si>
  <si>
    <t>Мероприятия, направленные на достижение цели федерального проекта "Региональная и местная дорожная сеть" (ОБ)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</si>
  <si>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</t>
  </si>
  <si>
    <t>Реконструкция участка автомобильной дороги по ул. Скворцова г.п. им. Морозова, включая разработку проектно-сметной документации</t>
  </si>
  <si>
    <t>Строительство улицы Шадрина на участке от улицы Крикковское шоссе до улицы Проектная 3 в мкр. №7 г.Кингисепп</t>
  </si>
  <si>
    <t>Строительство участка автомобильной дороги от автомобильной дороги "Мины-Новинка" до дер. Клетно,  в том числе проектно-изыскательские работы</t>
  </si>
  <si>
    <t xml:space="preserve"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</t>
  </si>
  <si>
    <t>СМР за счет инвесторов Севен</t>
  </si>
  <si>
    <t xml:space="preserve"> Строительство и реконструкция а/д общего пользования регионального и межмуниципального значения, в т.ч.:</t>
  </si>
  <si>
    <t>Финансирование дорожной деятельности в отношении автомобильных дорог общего пользования регионального или межмуниципального, местного значения, в т.ч.:</t>
  </si>
  <si>
    <t xml:space="preserve"> Федеральный проект "Содействие развитию автомобильных дорог регионального, межмуниципального и местного значения" за счет средств федерального бюджета, в т.ч.:</t>
  </si>
  <si>
    <t>Ремонт Мосты, Дороги</t>
  </si>
  <si>
    <t>Рек-ция а/д "Санкт-Петербург-Колтуши на участке КАД-Колтуши" 1,2 этап</t>
  </si>
  <si>
    <t>Рек-ция а/д "Санкт-Петербург-Колтуши на участке КАД-Колтуши" 3,4 этап</t>
  </si>
  <si>
    <t>Стр-во подъезда к ТПУ "Кудрово" с реконструкцией транспортной развязки на км 12+575 а/д Р-21 "Кола" (строительство)</t>
  </si>
  <si>
    <t>Стр-во подъезда к ТПУ "Кудрово" с реконструкцией транспортной развязки на км 12+575 а/д Р-21 "Кола" (реконструкция)</t>
  </si>
  <si>
    <t>Строительство автодорожного путепровода на перегоне Выборг-Таммисуо участка Выборг-Каменногорск взамен закрываемых переездов на ПК 26+30.92, ПК 1276+10.80 и ПК 15+89,60" (км 3)</t>
  </si>
  <si>
    <t>СМР за счет инвесторов Русхимальянс</t>
  </si>
  <si>
    <t xml:space="preserve">Для обеспечения материальными средствами НФГО </t>
  </si>
  <si>
    <t xml:space="preserve">V. Для обеспечения материальными средствами НФГО </t>
  </si>
  <si>
    <t>IV. Непрограммные расходы</t>
  </si>
  <si>
    <t xml:space="preserve">V. Государственная программа ЛО "Социальная поддержка отдельных категорий граждан в ЛО" (ОБ) </t>
  </si>
  <si>
    <t>Объекты, финансируемые с привлечением ИБК</t>
  </si>
  <si>
    <t>Строительство подъезда к ТПУ "Кудрово" с реконструкцией транспортной развязки на км 12+575 автомобильной дороги Р-21 "Кола"</t>
  </si>
  <si>
    <t xml:space="preserve"> Строительство автомобильной дороги от кольцевой автомобильной дороги вокруг Санкт-Петербурга до автомобильной дороги "Санкт-Петербург - Матокса" на участке от границы Санкт-Петербурга до автомобильной дороги "Санкт-Петербург - Матокса"</t>
  </si>
  <si>
    <t>Реконструкция автомобильной дороги общего пользования регионального значения "Санкт-Петербург - Колтуши" во Всеволожском районе Ленинградской области, этап №3, этап №4</t>
  </si>
  <si>
    <t>4.4</t>
  </si>
  <si>
    <t>4.5</t>
  </si>
  <si>
    <t>4.6</t>
  </si>
  <si>
    <t>ПИР (КОСГУ 228)</t>
  </si>
  <si>
    <t>СМР (КОСГУ 310)</t>
  </si>
  <si>
    <t>Выкуп (КОСГУ 330)</t>
  </si>
  <si>
    <t>за счет средств ИБК</t>
  </si>
  <si>
    <t>Рек-ция м/п ч/р Мойка на км 47+300 а/д СПб-Кировск в Кировском районе ЛО</t>
  </si>
  <si>
    <t>за счет средств федерального бюджета (Резервный фонд Пр-ва РФ)</t>
  </si>
  <si>
    <t>Федеральный проект "Региональная и местная дорожная сеть" (ФБ+ОБ)</t>
  </si>
  <si>
    <t>нераспределенный остаток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</si>
  <si>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"Окей"). Протяженность 150м (СМР)</t>
  </si>
  <si>
    <t>в том числе под иные объекты:</t>
  </si>
  <si>
    <t>в том числе остатки средств 2021 на начало текущего финансового года</t>
  </si>
  <si>
    <t>Развитие инфраструктуры дорожного хозяйства за счет средств резервного фонда Правительства Российской Федерации</t>
  </si>
  <si>
    <t>за счет средств федерального бюджета  (Резервный фонд Пр-ва РФ)</t>
  </si>
  <si>
    <t>ПИР</t>
  </si>
  <si>
    <t>Реконструкция автомобильных дорог общего пользования регионального и межмуниципального значения, в т.ч.:</t>
  </si>
  <si>
    <r>
      <t xml:space="preserve"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</t>
    </r>
    <r>
      <rPr>
        <b/>
        <i/>
        <sz val="16"/>
        <color rgb="FFFF0000"/>
        <rFont val="Arial"/>
        <family val="2"/>
        <charset val="204"/>
      </rPr>
      <t>(Мосты, дороги)</t>
    </r>
  </si>
  <si>
    <t>единовременная выплата по ОЗ "О почетном звании ЛО "Почетный работник дорожного хозяйства ЛО"</t>
  </si>
  <si>
    <t xml:space="preserve">Проезд от автомобильной дороги общего пользования федерального значения А-181 "Скандинавия" Санкт-Петербург – Выборг – граница с Финляндской Республикой на км 47 до ул. Танкистов во Всеволожском районе Ленинградской области </t>
  </si>
  <si>
    <t>Местная улица пос. Щеглово  по адресу: Ленинградская область, Всеволожский муниципальный район, Щегловское сельское поселение, пос. Щеглово, кадастровые номера участков: 47:07:0000000:94138, 47:07:0912007:742, 47:07:0912007:734, 47:07:0000000:90666. Строительство. Протяженность 0,947 км</t>
  </si>
  <si>
    <t>Устройство  пешеходного перехода в разных уровнях на автомобильной дороге общего пользования регионального значения "Парголово-Огоньки" на км 26</t>
  </si>
  <si>
    <t>Устройство перехватывающей парковки в с.Старая Ладога, на автомобильной дороге общего пользования регионального значения "Зуево-Новая Ладога" в Волховском районе</t>
  </si>
  <si>
    <t>1.12</t>
  </si>
  <si>
    <t>Устройство пешеходного перехода в разных уровнях на автомобильной дороге общего пользования регионального значения "Санкт-Петербург-завод им.Свердлова-Всеволожск" на км 35</t>
  </si>
  <si>
    <t>Реконструкция автомобильной дороги общего пользования регионального значения "Подъезд к Заневскому посту"</t>
  </si>
  <si>
    <t>Реконструкция автомобильной дороги общего пользования регионального значения Санкт-Петербург-Морье", км 9-км 11 во Всеволожском районе</t>
  </si>
  <si>
    <t>Реконструкция  автомобильной дороги общего пользования регионального значения "Комсомольское-Приозерск" в Выборгском и Приозерском районах, км 30-40</t>
  </si>
  <si>
    <t>за счет средств областного бюджета (ДФ)</t>
  </si>
  <si>
    <t>за счет средств федерального бюджета (ДФ)</t>
  </si>
  <si>
    <t>за счет средств ИБК (ФБ) (ДФ)</t>
  </si>
  <si>
    <t>за счет средств областного бюджета ( не ДФ)</t>
  </si>
  <si>
    <t>за счет средств ИБК (ДФ)</t>
  </si>
  <si>
    <t>за счет средств областного бюджета (не ДФ)</t>
  </si>
  <si>
    <t xml:space="preserve">  Всего по Комплексу процессных мероприятий "Создание условий для осуществления дорожной деятельности"  в т.ч.:            </t>
  </si>
  <si>
    <t>за счет средств областного бюджета (ОБ ДФ)</t>
  </si>
  <si>
    <t>за счет средств федерального бюджета (ФБ ДФ)</t>
  </si>
  <si>
    <t>за счет средств ИБК из ФБ (ДФ)</t>
  </si>
  <si>
    <t>Мероприятия, направленные на достижение цели федерального проекта "Безопасность дорожного движения"(ОБ)</t>
  </si>
  <si>
    <t>Федеральный проект "Развитие транспортной инфраструктуры на сельских территориях"(ФБ+ОБ)</t>
  </si>
  <si>
    <t>Федеральный проект "Содействие развитию автомобильных дорог регионального, межмуниципального и местного значения"(ОБ)</t>
  </si>
  <si>
    <t>Федеральный проект "Жилье"(ОБ)</t>
  </si>
  <si>
    <t xml:space="preserve">Наименование </t>
  </si>
  <si>
    <t xml:space="preserve"> "Реконструкция автомобильной дороги общего пользования регионального значения "Подъезд к г.Колпино"  в Тосненском районе</t>
  </si>
  <si>
    <t xml:space="preserve"> Мероприятия, направленные на достижение цели федерального проекта "Региональная и местная дорожная сеть"</t>
  </si>
  <si>
    <t>11</t>
  </si>
  <si>
    <t>Капитальный ремонт автомобильной дороги общего пользования местного значения от дома №20 по ул. Полевая дер. Пеники по ул. Пениковская дер. Лангерево до региональной дороги Сойкино – Малая Ижора</t>
  </si>
  <si>
    <t>Капитальный ремонт автомобильной дороги общего пользования местного значения ул.Новая, дер. Пеники с подъездами к социальным объектам по адресу: Ленинградская область, Ломоносовский район, дер. Пеники</t>
  </si>
  <si>
    <t xml:space="preserve">за счет средств областного бюджета </t>
  </si>
  <si>
    <t>за счет средств СПБ</t>
  </si>
  <si>
    <t>Внедрение интеллектуальных транспортных систем, предусматривающих автоматизацию процессов управления дорожным движением в городских агломерациях, включающих города с населением свыше 300 тысяч человек</t>
  </si>
  <si>
    <t>Ремонт Автодороги общего пользования местного значения по ул. Ленина от ул. Некрасова до ул. Лермонтова в п. Оредеж Оредежского сельского поселения Лужского района Ленинградской области</t>
  </si>
  <si>
    <t>Капитальный ремонт Автомобильной дороги общего пользования местного значения по ул. Энгельса  в п. Оредеж, Лужского района, Ленинградской области</t>
  </si>
  <si>
    <t>Капитальный ремонт автомобильной дороги общего пользования местного значения по ул. Некрасова  в п. Оредеж, Лужского района, Ленинградской области</t>
  </si>
  <si>
    <t>Реконструкция автомобильной дороги регионального значения «Подъезд к Заневскому посту»</t>
  </si>
  <si>
    <t>Строительство подъезда к г. Всеволожску</t>
  </si>
  <si>
    <t>Реконструкция участка автомобильной дороги «Санкт-Петербург – Морье» на км 9+500 – 11+300</t>
  </si>
  <si>
    <t>Стр-во мост.перех. ч/р Свирь у г. Подпорожье Подпорожского р-на ЛО</t>
  </si>
  <si>
    <t>Подъезд к конеферме Гомонтово в д. Гомонтово</t>
  </si>
  <si>
    <t>Ремонт автомобильной дороги общего пользования местного значения д. Старый Бор ул. Аграрная Гостилицкое с.п. Ломоносовского р-на, Ленинградской области</t>
  </si>
  <si>
    <t>Ремонт автомобильной дороги общего пользования местного значения д. Красный Бор ул. Советская Гостилицкое с.п. Ломоносовского р-на, Ленинградской области</t>
  </si>
  <si>
    <t xml:space="preserve"> Улично-дорожная сеть. Линейный объект по пр. Строителей Всеволож. р-н, Заневское г.пос.</t>
  </si>
  <si>
    <t xml:space="preserve"> Участок улично-дорожной сети -Воронцовский бульвар г. Мурино Муринское г.п.</t>
  </si>
  <si>
    <t>МО Бокситогорск</t>
  </si>
  <si>
    <t>в том числе остатки средств 2022 на начало текущего финансового года</t>
  </si>
  <si>
    <t>остатки 2022 года</t>
  </si>
  <si>
    <t>текущий год</t>
  </si>
  <si>
    <t>в том числе под объекты, из них: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</si>
  <si>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 (доп. потребность)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</si>
  <si>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(остатки)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</si>
  <si>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(доп. потребность)</t>
  </si>
  <si>
    <t xml:space="preserve"> Улично-дорожная сеть. Продолжение ул. Тихая от ул. Новостроек до Гаражного проезда», по адресу: Ленинградская область, Всеволожский район, Бугровское сельское поселение, пос. Бугры</t>
  </si>
  <si>
    <t xml:space="preserve">Федеральный проект "Общесистемные меры развития дорожного хозяйства" </t>
  </si>
  <si>
    <t xml:space="preserve">Реконструкция автомобильной дороги общего пользования регионального значения "Парголово-Огоньки" км 25+340 - км 26+040 (для подключения ТПУ "Сертолово") </t>
  </si>
  <si>
    <t>Ленавтодор</t>
  </si>
  <si>
    <t>МО</t>
  </si>
  <si>
    <t>остаток от МО</t>
  </si>
  <si>
    <t>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</si>
  <si>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VI. 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</si>
  <si>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Выполнение проектно-изыскательских работ по объекту "Реконструкция автомобильной дороги "Петрово-станция Малукса"  в Кировском районе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</si>
  <si>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 + экспертиза</t>
  </si>
  <si>
    <t xml:space="preserve"> ДОРОЖНЫЙ ФОНД ЛО(ФБ+ОБ+ИБК), в т.ч.:</t>
  </si>
  <si>
    <t>Строительство улично-дорожной сети ТПУ "Сертолово"</t>
  </si>
  <si>
    <t>Поправки 2024г.</t>
  </si>
  <si>
    <t>Предоставление единовременной денежной выплаты лицам, удостоенным почетного звания Ленинградской области «Почетный работник дорожного хозяйства Ленинградской области</t>
  </si>
  <si>
    <t xml:space="preserve">Строительство 1 этапа улично-дорожной сети по адресу: Ленинградская область, г. Всеволожск, Южный жилой район, кварталы 2,3,4,5,6,7,8. Улица Московская </t>
  </si>
  <si>
    <t>Кировский район</t>
  </si>
  <si>
    <t>«Строительство моста через Староладожский канал в створе Северного переулка в г. Шлиссельбург, в том числе проектно-изыскательские работы».</t>
  </si>
  <si>
    <t>4.7</t>
  </si>
  <si>
    <t>г. Енакиево (Дорожное хозяйство, но не ДФ ЛО)</t>
  </si>
  <si>
    <t>Поправки 2026г.</t>
  </si>
  <si>
    <t>Проект Бюджета на  2026г.</t>
  </si>
  <si>
    <t>Проект Бюджета после поправок на  2024г.</t>
  </si>
  <si>
    <t>Субъектами Российской Федерации выполнены работы по строительству и реконструкции автомобильных дорог регионального или межмуниципального, местного значения</t>
  </si>
  <si>
    <t>Региональный проект "Региональная и местная дорожная сеть"</t>
  </si>
  <si>
    <t>В соответствии с программами дорожной деятельности субъектами Российской Федерации выполнены дорожные работы</t>
  </si>
  <si>
    <t>Осуществлены мероприятия по дорожной деятельности в отношении автомобильных дорог общего пользования регионального или межмуниципального, местного значения и искусственных сооружений на них</t>
  </si>
  <si>
    <t>Увеличение количества стационарных камер фотовидеофиксации нарушений правил дорожного движения на автомобильных дорогах федерального, регионального или межмуниципального, местного значения до 211,11% от базового количества 2017 года</t>
  </si>
  <si>
    <t>Размещение автоматических пунктов весогабаритного контроля транспортных средств на автомобильных дорогах регионального или межмуниципального, местного значения, нарастающим итогом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</si>
  <si>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ЛАД)</t>
  </si>
  <si>
    <t>Развитие системы организации движения транспортных средств и пешеходов, повышение безопасности дорожных условий</t>
  </si>
  <si>
    <t>2.1.1</t>
  </si>
  <si>
    <t>2.2.</t>
  </si>
  <si>
    <t>I.</t>
  </si>
  <si>
    <t>II.</t>
  </si>
  <si>
    <t>III.</t>
  </si>
  <si>
    <t>IV.</t>
  </si>
  <si>
    <t>Выполнены кадастровые работы</t>
  </si>
  <si>
    <t>Реализация мероприятий по приведению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</si>
  <si>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 xml:space="preserve">Выполнен капитальный ремонт  и ремонт автомобильных дорог общего пользования местного значения, имеющих приоритетный социально значимый характер  </t>
  </si>
  <si>
    <t>Отраслевой проект "Развитие транспортной инфраструктуры на сельских территориях"</t>
  </si>
  <si>
    <t>Построены (реконструированы) и отремонтированы автомобильные дороги на сельских территориях</t>
  </si>
  <si>
    <t>1.1.</t>
  </si>
  <si>
    <t>Региональный проект «Безопасность дорожного движения»</t>
  </si>
  <si>
    <t xml:space="preserve">Региональный проект "Общесистемные меры развития дорожного хозяйства". </t>
  </si>
  <si>
    <t xml:space="preserve">ВСЕГО по Региональным проектам:                                 </t>
  </si>
  <si>
    <t>12</t>
  </si>
  <si>
    <t>Отраслевой проект «Безопасность дорожного движения»</t>
  </si>
  <si>
    <t>ГКУ ДДС</t>
  </si>
  <si>
    <t xml:space="preserve">  Всего Отраслевой проект «Безопасность дорожного движения»</t>
  </si>
  <si>
    <t>Предоставлены единовременные денежные выплаты лицам, удостоенным почетного звания Ленинградской области "Почетный работник дорожного хозяйства Ленинградской области"</t>
  </si>
  <si>
    <t>Изготовлены нагрудный знак и удостоверение к Почетному званию Ленинградской области "Почетный работник дорожного хозяйства Ленинградской области"</t>
  </si>
  <si>
    <t>Создана транспортная инфраструктура в районах массовой жилой застройки</t>
  </si>
  <si>
    <t>Завершено строительство и реконструкция автомобильных дорог общего пользования регионального и межмуниципального значения</t>
  </si>
  <si>
    <t xml:space="preserve">Завершено строительство (реконструкция),  включая проектирование автомобильных дорог общего пользования местного значения  </t>
  </si>
  <si>
    <t>Восстановлены транспортно-эксплуатационные характеристики, в том числе конструктивные элементы автомобильных дорог, дорожных сооружений и (или) их частей</t>
  </si>
  <si>
    <t xml:space="preserve">Выполнены мероприятия по обеспечению транспортной безопасности объектов транспортной инфраструктуры Ленинградской области </t>
  </si>
  <si>
    <t>Приведены 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</si>
  <si>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>Выполнены дорожные работы в отношении автомобильных дорог общего пользования регионального значения</t>
  </si>
  <si>
    <t>Уменьшена задолженность получателя субсидии по договору финансовой аренды (лизинга)</t>
  </si>
  <si>
    <t>Изготовление нагрудного знака и удостоверения к Почетному званию Ленинградской области "Почетный работник дорожного хозяйства Ленинградской области"</t>
  </si>
  <si>
    <t>Реконструкция автомобильной дороги общего пользования местного значения  «Лемовжа - Гостятино» в Волосовском районе Ленинградской области,  включая разработку проектно-сметной документации 3,8 км</t>
  </si>
  <si>
    <t>Реконструкция автомобильной дороги общего пользования местного значения                                         "Большой Сабск - Изори" в Волосовском районе Ленинградской области,   включая разработку проектно-сметной документации 2,1 км</t>
  </si>
  <si>
    <t>Строительство пешеходного мостового перехода через р. Оредеж в дер. Даймище                                           на территории Рождественского сельского поселения Гатчинского муниципального района Ленинградской области 97,02  п.м.</t>
  </si>
  <si>
    <t>Реконструкция Копорского шоссе с перекрестками улиц Ленинградская - Копорское шоссе и перекрестками улиц Копорское шоссе - проспект Александра Невского в гор. Сосновый Бор Ленинградской области по адресу: автомобильная дорога Копорское шоссе с перекрестками улиц Ленинградская - Копорское шоссе и перекрестка улиц Копорское шоссе - проспект Александра Невского в гор. Сосновый Бор Ленинградской области 1,3,4 этапы  1,709 км</t>
  </si>
  <si>
    <t>Реконструкция проезда мкрн Черная речка - мкрг Сертолово-2 по адресу: Ленинградская область, Всеволожский район, г. Сертолово, микрорайон Сертолово-2, ул. Мира, земельный участок с кадастровым номером 47:08:0103002:2500 (в границах квартала Сертолово-2 до примыкания к Восточно-Выборгскому шоссе). 1,56141 км</t>
  </si>
  <si>
    <t xml:space="preserve">Реконструкция ул. Дорожная (в границах от Дороги Жизни до дома № 7), Садового переулка и улицы Майской в г. Всеволожске по адресу: Ленинградская область, г. Всеволожск, ул. Дорожная (в границах от Дороги Жизни до дома № 7); Ленинградская область, г. Всеволожск, Садовый переулок; Ленинградская область, г. Всеволожск, ул. Майская. 0,948 км </t>
  </si>
  <si>
    <t>Строительство улицы Серафимовская по адресу: г.п. Новоселье, МО Аннинское городское поселение, Ломоносовский район, Ленинградская область 0,565 км</t>
  </si>
  <si>
    <t>Линейный объект по проспекту Строителей в составе: уличная дорожная сеть, внутриквартальные сети уличного освещения, ливневая канализация по адресу: Ленинградская область, Всеволожский муниципальный район, муниципального образования «Заневское городское поселение», кадастровый квартал 47:07:1044001», 0,6922 км</t>
  </si>
  <si>
    <r>
      <t>Построены (реконструированы)</t>
    </r>
    <r>
      <rPr>
        <b/>
        <i/>
        <sz val="16"/>
        <color rgb="FF00B050"/>
        <rFont val="Calibri"/>
        <family val="2"/>
        <charset val="204"/>
      </rPr>
      <t xml:space="preserve"> </t>
    </r>
    <r>
      <rPr>
        <b/>
        <i/>
        <sz val="16"/>
        <color rgb="FF00B050"/>
        <rFont val="Times New Roman"/>
        <family val="1"/>
        <charset val="204"/>
      </rPr>
      <t>автомобильные дороги регионального значения общего пользования с твердым покрытием, ведущие от сети автомобильных дорог общего пользования к объектам населенных пунктов, расположенных на сельских территориях, объектам агропромышленного комплекса</t>
    </r>
  </si>
  <si>
    <t>Отраслевой проект «Развитие и приведение в нормативное состояние автомобильных дорог общего пользования»</t>
  </si>
  <si>
    <t>Итого по Отраслевому проекту «Развитие и приведение в нормативное состояние автомобильных дорог общего пользования»</t>
  </si>
  <si>
    <t>Выполнено 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ЛАД, ДДС, ЦБДД)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</si>
  <si>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ДДС)</t>
  </si>
  <si>
    <t xml:space="preserve">   СМР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</si>
  <si>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 (в створе Пискаревки)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</si>
  <si>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(в створе Гражданского)</t>
  </si>
  <si>
    <t xml:space="preserve"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</t>
  </si>
  <si>
    <t>3.3.1</t>
  </si>
  <si>
    <t>за счет средств областного бюджета к бюджетному кредиту</t>
  </si>
  <si>
    <t>1.9</t>
  </si>
  <si>
    <t xml:space="preserve">Мероприятия по обеспечению транспортной безопасности объектов транспортной инфраструктуры Ленинградской области </t>
  </si>
  <si>
    <t xml:space="preserve">Устройство пешеходного перехода в разных уровнях на автомобильной дороге общего пользования регионального значения "Парголово - Огоньки" на км 26 </t>
  </si>
  <si>
    <t>Строительство мостового перехода через реку Котиха (протоку Репаранда) на автомобильной дороге «Подъезд к пос. Свирица в границах а/д Паша - Свирица – Загубье» в Волховском районе Ленинградской области»</t>
  </si>
  <si>
    <t>Строительство путепровода над ж/д путями на 40 км автомобильной дороги "Гатчина-Ополье" в Волосовском районе Ленинградской области</t>
  </si>
  <si>
    <t>прочие</t>
  </si>
  <si>
    <t>Оказание услуг по техническому обслуживанию и ремонту комплексов автоматической фотовидеофиксации нарушений ПДД РФ, АПВГК</t>
  </si>
  <si>
    <t>Пересылка по почте копий постановлений и материалов дел об административных правонарушениях ПДД РФ</t>
  </si>
  <si>
    <t xml:space="preserve"> Финансовое обеспечение дорожной деятельности </t>
  </si>
  <si>
    <t>Субсидии на строительство (реконструкцию), включая проектирование автомобильных дорог общего пользования местного значения</t>
  </si>
  <si>
    <t>Выполнение проектно-изыскательских работ по устройству элементов обустройства а/д</t>
  </si>
  <si>
    <t>Установка программно-аппаратных комлексов по контролю за дорожным движением  на а/д общего пользования регионального значения ЛО</t>
  </si>
  <si>
    <t xml:space="preserve"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</t>
  </si>
  <si>
    <t>Строительство и реконструкция а/д общего пользования регионального и межмуниципального значения</t>
  </si>
  <si>
    <r>
      <t xml:space="preserve">Предоставление единовременной денежной выплаты лицам, удостоенным почетного звания ЛО«Почетный работник дорожного хозяйства ЛО и изготовление нагруд. знака и удостоверения </t>
    </r>
    <r>
      <rPr>
        <b/>
        <i/>
        <sz val="16"/>
        <rFont val="Arial Cyr"/>
        <charset val="204"/>
      </rPr>
      <t>(не ДФ)</t>
    </r>
  </si>
  <si>
    <t>за счет средств СПБ (ДФ)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</si>
  <si>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</t>
  </si>
  <si>
    <t>Развитие транспортной инфраструктуры на сельских территориях</t>
  </si>
  <si>
    <t>Стройка, Реконструкция</t>
  </si>
  <si>
    <t>за счет средств областного бюджета (софинансирование)</t>
  </si>
  <si>
    <t>из средств ФБ снятие БК на опереж темпы (ФБ ДФ)</t>
  </si>
  <si>
    <t>Проект Бюджета Комитета по дорожному хозяйству Ленинградской области на 2024 год и на плановый период 2025 и 2026 годов (тыс. руб), закон в апреле 2024г.</t>
  </si>
  <si>
    <t>Кап. ремонт Мосты, Дороги</t>
  </si>
  <si>
    <t xml:space="preserve">ПИР - ОБ </t>
  </si>
  <si>
    <t>1.16</t>
  </si>
  <si>
    <t>Устройство парковки на км 7+865 автомобильной дороги "Ульяновка-Отрадное" в Тосненском районе</t>
  </si>
  <si>
    <t>1.17</t>
  </si>
  <si>
    <t>Рек-ция моста ч/р Михалевка на км59+922 а/д Комсомольское-Приозерск в Выборгском р-не ЛО</t>
  </si>
  <si>
    <t>Рек-ция моста ч/р Кумбито на км2+660 а/д Подъезд к октябрьской слободе до шоссе на Кондегу в Волховском р-не ЛО</t>
  </si>
  <si>
    <t>Устройство пешеходных переходов в разных уровнях на а/д Санкт-Петербург-Колтуши во Всеволожском р-не ЛО</t>
  </si>
  <si>
    <t xml:space="preserve"> (КОСГУ 298)</t>
  </si>
  <si>
    <t xml:space="preserve"> (КОСГУ 299)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</si>
  <si>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</t>
  </si>
  <si>
    <t>Экспертиза проектно-изыскательских работ по объекту "Реконструкция автомобильной дороги "Путилово-Поляны", км 0+600 - км 6+000 в Кировском районе</t>
  </si>
  <si>
    <t>Выполнение проектно-изыскательских работ по объекту "Реконструкция автомобильной дороги "Подъезд к п.Неппово" в Кингисеппском районе</t>
  </si>
  <si>
    <t>Экспертиза проектно-изыскательских работ по объекту "Реконструкция автомобильной дороги "Подъезд к п.Неппово" в Кингисеппском районе</t>
  </si>
  <si>
    <t>"Реконструкция автомобильной дороги "Подъезд к п.Неппово" в Кингисеппском районе (СМР)</t>
  </si>
  <si>
    <t>ПИР+Экспертиза ПИР</t>
  </si>
  <si>
    <t>Участок улично-дорожной сети - Воронцовский бульвар (правая половина дороги от улицы Графская до Ручьевского проспекта) и улица Шувалова (правая половина дороги от улицы Графская до Ручьевского проспекта) в западной части г. Мурино МО "Муринское городское поселение" Всеволожского муниципального района Ленинградской области</t>
  </si>
  <si>
    <t>Субсидии на строительство (реконструкцию), включая проектирование автомобильных дорог общего пользования местного значения (остатки средств на начало текущего финансового года)</t>
  </si>
  <si>
    <t>4.2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</si>
  <si>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</t>
  </si>
  <si>
    <t xml:space="preserve"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</t>
  </si>
  <si>
    <t>4.3</t>
  </si>
  <si>
    <t>«Строительство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работы»</t>
  </si>
  <si>
    <t>VI. Резервный фонд Правительства ЛО</t>
  </si>
  <si>
    <t>Резервный фонд Правительства ЛО</t>
  </si>
  <si>
    <t>ПРОЦЕССНАЯ ЧАСТЬ НЕ ДФ</t>
  </si>
  <si>
    <t>Капитальный ремонт и ремонт а/д общего пользования регионального и межмуниципального значения(средства ОБ)</t>
  </si>
  <si>
    <t>«Строительство автомобильной дороги Подъезд к объекту строительства – полигон твердых бытовых и отдельных видов промышленных отходов с МСК в Кингисеппском муниципальном районе Ленинградской области на участках с КН 47:20:0752003:847 и КН 47:20:07520003:848»</t>
  </si>
  <si>
    <t>13</t>
  </si>
  <si>
    <t>ГБУ Ленавтодор</t>
  </si>
  <si>
    <t>ГБУ Киришское ДРСУ</t>
  </si>
  <si>
    <t>14</t>
  </si>
  <si>
    <t>15</t>
  </si>
  <si>
    <t>на финансовое обеспечение гос. задания на содержание а/д общего пользования регионального и межмуниципального значения</t>
  </si>
  <si>
    <t>Обеспечение деятельности (услуги, работы) государственных учреждений в сфере дорожного хозяйства (ГБУ "Киришское ДРСУ")</t>
  </si>
  <si>
    <t>Устройство элементов обустройства - Исполнение судебных решений</t>
  </si>
  <si>
    <t>Капитальный ремонт автомобильных дорог общего пользования регионального и межмуниципального значения и искусственных сооружений на них</t>
  </si>
  <si>
    <t>Субсидии на обеспечение безопасности дорожного движения на  автомобильных дорогах общего пользования местного значения</t>
  </si>
  <si>
    <t>Отраслевой проект "Улучшение жилищных условий и обеспечение жильем отдельных категорий граждан"</t>
  </si>
  <si>
    <t>2.5</t>
  </si>
  <si>
    <t>Мероприятия по снижению аварийности на сети автомобильных дорог общего пользования федерального, регионального и местного значения</t>
  </si>
  <si>
    <t>Обеспечение деятельности (услуги, работы) государственных учреждений в сфере дорожного хозяйства (ГКУ ЛО "ДДС", ГКУ ЛО "ЦБДД")</t>
  </si>
  <si>
    <t>Актуализация Программы комплексного развития транспортной инфраструктуры Ленинградской области</t>
  </si>
  <si>
    <t>Разработка и сопровождение интерактивной Программы комплексного развития транспортной инфраструктуры Ленинградской области</t>
  </si>
  <si>
    <t>Строительство транспортной развязки на пересечении подъезда от КАД-2 и а/д 41К-064 ("Дорога жизни") СПБ-Морье</t>
  </si>
  <si>
    <t>Реконструкция моста через реку Кондега на 27 км а/д "Паша - Чесовенское - Кайвакса" в Волховском районе Ленинградской обл</t>
  </si>
  <si>
    <t>ГП ЛО "Социальная поддержка отдельных категорий граждан в ЛО" (ОБ) (выплаты молодым специалистам )</t>
  </si>
  <si>
    <t>ОБ контрольная цифра</t>
  </si>
  <si>
    <t>Мероприятия в рамках реализации специального инфраструктурного проекта (субсидии на иные цели ГБУ), в т.ч.:</t>
  </si>
  <si>
    <t>ремонт автомобильных дорог общего пользования регионального и межмуниципального значения и искусственных сооружений на них</t>
  </si>
  <si>
    <t>обеспечение деятельности ГБУ</t>
  </si>
  <si>
    <t xml:space="preserve">Кадастровые работы </t>
  </si>
  <si>
    <t>Социальные выплаты и меры стимулирующего характера, связанные с профес. деят-тью (выплаты молодым специалистам )</t>
  </si>
  <si>
    <t>ВСЕГО:</t>
  </si>
  <si>
    <t xml:space="preserve">Обход Мурино в створе Гражданского пр. этап 2 (с реконструкцией автомобильной дороги "Юкки-Кузьмолово) </t>
  </si>
  <si>
    <t xml:space="preserve">Реконструкция автомобильной дороги «Санкт-Петербург - завод имени Свердлова – Всеволожск» на км 0 - км 6 во Всеволожском районе Ленинградской области  </t>
  </si>
  <si>
    <t>16</t>
  </si>
  <si>
    <t>Средства,предусмотренные на условно отобранные Минсельхозом объекты ремонта а/д (КВР 521)</t>
  </si>
  <si>
    <t>Ремонт участка автодороги "Подъезд к конеферме «Гомонтово» в д. Гомонтово Волосовского района" (0,635км)</t>
  </si>
  <si>
    <t>Ремонт автомобильной дороги общего пользования местного значения по ул. Верхняя д. Брод Лужского муниципального района Ленинградской области (0,388км)</t>
  </si>
  <si>
    <t>Ремонт автомобильных дорог общего пользования местного значения по адресу: Ленинградская обл., Подпорожское ГП, д. Яндеба, ул. Веселая (0,719км)</t>
  </si>
  <si>
    <t>Ремонт автодороги общего пользования местного значения от ул. Заречная до ул.Нагорная по ул.Лесная, ул.Нагорная в д. Старые Полицы Серебрянского сельского поселения Лужского района Ленинградской области (0,6км)</t>
  </si>
  <si>
    <t>Ремонт автомобильных дорог общего пользования местного
значения по адресу: Ленинградская обл., Подпорожское ГП, с.
Шеменичи, ул. Деловая (0,7км)</t>
  </si>
  <si>
    <t>Ремонт автодороги общего пользования местного значения от ул. Сиреневая до дома № 3 по переулку Горный в д. Ильжо
Серебрянского сельского поселения Лужского района
Ленинградской области (0,310км)</t>
  </si>
  <si>
    <t>Ремонт автомобильных дорог общего пользования местного
значения по адресу: Ленинградская обл., Подпорожское ГП, п.
Токари, ул. Железнодорожная (1,130км)</t>
  </si>
  <si>
    <t>Ремонт автомобильной дороги общего пользования местного
значения по д.Чаплино муниципального образования
"Кисельнинское сельское поселение" Волховского
муниципального района Ленинградской области (1,436км)</t>
  </si>
  <si>
    <t>Ремонт автомобильных дорог общего пользования местного
значения по улице Центральная и по ул.Поселковая д. Кисельня
муниципального образования "Кисельнинское сельское
поселение" Волховского муниципального района Ленинградской
области (1,540км)</t>
  </si>
  <si>
    <t>17</t>
  </si>
  <si>
    <t>нераспределенные средства, всего, в т.ч.:</t>
  </si>
  <si>
    <t>Осуществление работ по приведению в рабочее состояние защитных сооружений ГО ЛО, находящихся на балансе ГБУ "Киришское ДРСУ"</t>
  </si>
  <si>
    <t>IV. Государственная программа Ленинградской области "Развитие культуры в Ленинградской области"</t>
  </si>
  <si>
    <t>Отраслевой проект "Развитие имущественного комплекса музеев"</t>
  </si>
  <si>
    <t>Создание музейных комплексов</t>
  </si>
  <si>
    <t>Всего по ГП  Ленинградской области "Развитие культуры в Ленинградской области"</t>
  </si>
  <si>
    <t>Развитие и приведение в нормативное состояние автомобильных дорог регионального или межмуниципального, местного значения, включающих искусственные дорожные сооружения</t>
  </si>
  <si>
    <t>Всего по ГП  "Формирование городской среды и обеспечение качественным жильем граждан на территории Ленинградской области"</t>
  </si>
  <si>
    <t>было</t>
  </si>
  <si>
    <t>стало</t>
  </si>
  <si>
    <t>справочно:</t>
  </si>
  <si>
    <t xml:space="preserve">Бюджет КДХ в ред. ОЗ от 20.12.2024 N 178-оз
на 2025г. </t>
  </si>
  <si>
    <t>Бюджет КДХ в ред. ОЗ от 20.12.2024 N 178-оз на  2027г.</t>
  </si>
  <si>
    <t>софинансирование ФБ Инфраструктура для жизни</t>
  </si>
  <si>
    <t>Поправки в апреле 2025г.</t>
  </si>
  <si>
    <t>Реконструкция автомобильной дороги общего пользования регионального значения "Санкт-Петербург - Колтуши" во Всеволожском районе Ленинградской области, этап №1, этап №2</t>
  </si>
  <si>
    <t xml:space="preserve">выкуп - ОБ </t>
  </si>
  <si>
    <t xml:space="preserve"> Мероприятия по снижению аварийности на сети автомобильных дорог общего пользования федерального, регионального и местного значения</t>
  </si>
  <si>
    <t>Гатчинский муниципальный округ</t>
  </si>
  <si>
    <t>Кингисеппское городское поселение</t>
  </si>
  <si>
    <t>Субсидии на капитальный ремонт и ремонт автомобильных дорог общего пользования местного значения, имеющих приоритетный соцально значимый характер (остатки средств на начало текущего финансового года)</t>
  </si>
  <si>
    <t>Проект Бюджета КДХ на  2027г.</t>
  </si>
  <si>
    <t>Финансирование</t>
  </si>
  <si>
    <t>%</t>
  </si>
  <si>
    <t>компенсация (КОСГУ 298)</t>
  </si>
  <si>
    <t>Строительство и реконструкция а/д общего пользования регионального и межмуниципального значения (остатки средств на начало текущего финансового года)</t>
  </si>
  <si>
    <t>ПИР-ОБ</t>
  </si>
  <si>
    <t>Капитальный ремонт автомобильных дорог общего пользования регионального и межмуниципального значения и искусственных сооружений на них (остатки средств на начало текущего финансового года)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</si>
  <si>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(остатки средств на начало текущего финансового года)</t>
  </si>
  <si>
    <r>
      <t>Мероприятия по сохранению и развитию материально-технической базы государственных учреждений, в сфере дорожного хозяйства -</t>
    </r>
    <r>
      <rPr>
        <b/>
        <i/>
        <sz val="16"/>
        <rFont val="Arial"/>
        <family val="2"/>
        <charset val="204"/>
      </rPr>
      <t>субсидии на иные цели ГБУ (остатки средств на начало текущего финансового года)</t>
    </r>
  </si>
  <si>
    <t>Содержание автомобильных дорог общего пользования регионального и межмуниципального значения и искусственных сооружений на них - Субсидии ГБУ  гос задание</t>
  </si>
  <si>
    <t>Содержание автомобильных дорог общего пользования регионального и межмуниципального значения и искусственных сооружений на них (остатки средств на начало текущего финансового года) - Субсидии ГБУ  гос задание</t>
  </si>
  <si>
    <t>Ремонт автомобильных дорог общего пользования регионального и межмуниципального значения и искусственных сооружений на них (остатки средств на начало текущего финансового года) - Субсидии ГБУ "Ленавтодор", гос задание</t>
  </si>
  <si>
    <t>Мероприятия по обеспечению транспортной безопасности объектов транспортной инфраструктуры Ленинградской области (остатки средств на начало текущего финансового года) - Субсидии ГБУ "Ленавтодор", гос задание</t>
  </si>
  <si>
    <t>Мероприятия в рамках реализации специального инфраструктурного проекта  (остатки средств на начало текущего финансового года) (субсидии на иные цели ГБУ)</t>
  </si>
  <si>
    <t>содержание а/д</t>
  </si>
  <si>
    <t>ремонт а/д</t>
  </si>
  <si>
    <t>предоставление иных межбюджетных трансфертов из областного бюджета ЛО бюджету МО Лебяженское г.п. Ломоносовского мун. р-на ЛО в целях выполнения работ по укреплению профиля (откоса) а/д по ул. Красногорской в Лебяженском г.п. ЛО</t>
  </si>
  <si>
    <t>II. Государственная программа Ленинградской области "Формирование городской среды и обеспечение качественным жильем граждан на территории Ленинградской области"</t>
  </si>
  <si>
    <t>из средств Дорожного фонда, всего  субсидии бюджетам  МО (ОБ+СПб)</t>
  </si>
  <si>
    <t>Всего  субсидии бюджетам   МО (ОБ+СПб)</t>
  </si>
  <si>
    <t xml:space="preserve"> Федеральный проект "Содействие развитию автомобильных дорог регионального, межмуниципального и местного значения"  за счет средств федерального бюджета (зачет аванса 2024г.)</t>
  </si>
  <si>
    <t xml:space="preserve">ВСЕГО:                                 </t>
  </si>
  <si>
    <t>ПИР (КОСГУ 228) зачет аванса</t>
  </si>
  <si>
    <t>за счет средств областного бюджета (зачет аванса)</t>
  </si>
  <si>
    <t>Устройство наружного электроосвещения и тротуаров</t>
  </si>
  <si>
    <r>
      <t xml:space="preserve"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</t>
    </r>
    <r>
      <rPr>
        <b/>
        <i/>
        <sz val="16"/>
        <color rgb="FFFF0000"/>
        <rFont val="Arial"/>
        <family val="2"/>
        <charset val="204"/>
      </rPr>
      <t>(зачет аванса 2024г.)</t>
    </r>
  </si>
  <si>
    <t>Ремонт автомобильных дорог общего пользования регионального и межмуниципального значения и искусственных сооружений на них- Субсидии ГБУ "Ленавтодор", гос задание</t>
  </si>
  <si>
    <t>Мероприятия по обеспечению транспортной безопасности объектов транспортной инфраструктуры Ленинградской области - Субсидии ГБУ "Ленавтодор", гос задание</t>
  </si>
  <si>
    <t>Кадастровые работы - Субсидии ГБУ "Ленавтодор", гос задание</t>
  </si>
  <si>
    <r>
      <t>Мероприятия по сохранению и развитию материально-технической базы государственных учреждений, в сфере дорожного хозяйства -</t>
    </r>
    <r>
      <rPr>
        <b/>
        <i/>
        <sz val="16"/>
        <rFont val="Arial"/>
        <family val="2"/>
        <charset val="204"/>
      </rPr>
      <t xml:space="preserve">субсидии на иные цели ГБУ </t>
    </r>
  </si>
  <si>
    <t>Субсидии на капитальный ремонт и(или) ремонт автомобильных дорог общего пользования местного значения</t>
  </si>
  <si>
    <t>замена существующих автобусных павильонов на автомобильной дороге общего пользования регионального значения «Санкт-Петербург-Морье»   - 56 штук</t>
  </si>
  <si>
    <t>ремонт автомобильной дороги общего пользования регионального значения «Санкт-Петербург-Морье» - 43,8 км</t>
  </si>
  <si>
    <t>Устройство разноуровнего пешеходного перехода на 7 -ом километре автомобильной дороги общего пользования регионального значения «Санкт-Петербург – Морье»</t>
  </si>
  <si>
    <t>ПИР -ОБ</t>
  </si>
  <si>
    <t xml:space="preserve">Строительство дороги ул. Светлая, мкр. Левобережье, г. Кингисепп </t>
  </si>
  <si>
    <t>выкуп</t>
  </si>
  <si>
    <t>Выполнение работ в рамках ремонта на автомобильной дороге общего пользования регионального значения "Санкт-Петербург - Морье" на участках 0+000 - км 45+528, км 5+511 - км 5+653, км 8+558 - км 8+780 во Всеволожском районе Ленинградской области</t>
  </si>
  <si>
    <t>Реконструкция автомобильной дороги общего пользования регионального значения  «Санкт-Петербург-Морье» км 11+700 - км 12+300 во Всеволожском районе</t>
  </si>
  <si>
    <t xml:space="preserve">Устройство пешеходного перехода в разных уровнях на км 3 автомобильной дороги общего пользования регионального значения «Санкт-Петербург – Морье» во Всеволожском районе Ленинградской области» </t>
  </si>
  <si>
    <t>Строительство автомобильной дороги от кольцевой автомобильной дороги вокруг Санкт-Петербурга до автомобильной дороги "Санкт-Петербург -Матокса" на участке от границы Санкт-Петербурга до автомобильной дороги Санкт-Петербург-Матокса</t>
  </si>
  <si>
    <t>косгу 298</t>
  </si>
  <si>
    <t xml:space="preserve">Реконструкция Копорского шоссе (1,3,4 этапы) </t>
  </si>
  <si>
    <t>Оказание услуг по сопровождению Автоматизированной системы обработки данных автоматической фото-видеофиксации административных правонарушений в области дорожного движения на территории Ленинградской области</t>
  </si>
  <si>
    <t>Оказание услуги связи по предоставлению защищенных каналов связи для передачи информации, полученной комплексами автоматической фотовидеофиксации нарушений Правил дорожного движения Российской Федерации в центр обработки данных</t>
  </si>
  <si>
    <t xml:space="preserve">Оказание услуг по аренде подсистемы фотовидеофиксации нарушений Правил дорожного движения Российской Федерации  </t>
  </si>
  <si>
    <t>Оказание услуг по сопровождению программного продукта</t>
  </si>
  <si>
    <t>Оказание услуг по плановому техническому обслуживанию Автоматизированной системы дистанционного сбора данных о потреблении электроэнергии</t>
  </si>
  <si>
    <t>Оказание услуг по технологическому присоединению комплексов к сетям электроснабжения</t>
  </si>
  <si>
    <t>Страхование комплексов автоматической фотовидеофиксации нарушений ПДД РФ и АПВГК</t>
  </si>
  <si>
    <t>Оказание услуг по передаче электрической энергии</t>
  </si>
  <si>
    <t>Приобретение, установка (оснащение), эксплуатация и содержание специального оборудования для фиксации нарушений правил дорожного движения и сохранности автомобильных дорог</t>
  </si>
  <si>
    <t>Пересылка копий постановлений и материалов дел об административных правонарушениях ПДД РФ</t>
  </si>
  <si>
    <t>предоставление иных межбюджетных трансфертов из областного бюджета ЛО бюджету МО Ивангородское г.п. Кингисеппского мун. р-на ЛО в целях выполнения работ по ремонту а/д ул. Гагарина</t>
  </si>
  <si>
    <t>предоставление иных межбюджетных трансфертов из областного бюджета ЛО бюджету МО Приозерское г.п. Приозерского мун. р-на ЛО в целях выполнения работ по ремонту а/д ул. Заводская</t>
  </si>
  <si>
    <t>Финансирование на 01.10.2025</t>
  </si>
  <si>
    <t>Выполнение на 01.10.2025</t>
  </si>
  <si>
    <t>Исполнение Бюджета Комитета по дорожному хозяйству Ленинградской области на 01 октября 2025г. (тыс. руб.)</t>
  </si>
  <si>
    <t>Принято БО на 01.10.2025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</si>
  <si>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(ГКУ ЛО ДДС и ГБУ Ленавтодор)</t>
  </si>
  <si>
    <t>работы капитального ремонта а/д (ГКУ ЛО ДДС)</t>
  </si>
  <si>
    <t>работы ремонта а/д (ГБУ Ленавтодор)</t>
  </si>
  <si>
    <t>работы капитального ремонта и ремонта а/д (ГКУ ЛО ДДС и ГБУ Ленавтодор)</t>
  </si>
  <si>
    <t>Региональный проект «Общесистемные меры развития дорожного хозяйства»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</si>
</sst>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#,##0.00000"/>
    <numFmt numFmtId="165" formatCode="#,##0.0"/>
    <numFmt numFmtId="166" formatCode="0.0%"/>
    <numFmt numFmtId="167" formatCode="#,##0.000"/>
    <numFmt numFmtId="168" formatCode="_-* #,##0.00&quot;р.&quot;_-;\-* #,##0.00&quot;р.&quot;_-;_-* &quot;-&quot;??&quot;р.&quot;_-;_-@_-"/>
    <numFmt numFmtId="169" formatCode="_-* #,##0.00_р_._-;\-* #,##0.00_р_._-;_-* &quot;-&quot;??_р_._-;_-@_-"/>
    <numFmt numFmtId="170" formatCode="#,##0.0000"/>
    <numFmt numFmtId="171" formatCode="0.0000000000"/>
    <numFmt numFmtId="172" formatCode="#,##0.0000000"/>
    <numFmt numFmtId="173" formatCode="#,##0.000000000000000000000000000000"/>
  </numFmts>
  <fonts count="196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4"/>
      <color rgb="FF002060"/>
      <name val="Arial"/>
      <family val="2"/>
      <charset val="204"/>
    </font>
    <font>
      <b/>
      <i/>
      <sz val="16"/>
      <color rgb="FF7030A0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4"/>
      <color rgb="FF002060"/>
      <name val="Arial Cyr"/>
      <charset val="204"/>
    </font>
    <font>
      <b/>
      <i/>
      <sz val="14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b/>
      <i/>
      <sz val="14"/>
      <color theme="5" tint="-0.249977111117893"/>
      <name val="Arial Cyr"/>
      <charset val="204"/>
    </font>
    <font>
      <b/>
      <i/>
      <sz val="14"/>
      <color theme="5" tint="-0.249977111117893"/>
      <name val="Arial"/>
      <family val="2"/>
      <charset val="204"/>
    </font>
    <font>
      <b/>
      <i/>
      <sz val="14"/>
      <color rgb="FFFF0000"/>
      <name val="Arial Cyr"/>
      <charset val="204"/>
    </font>
    <font>
      <b/>
      <i/>
      <sz val="14"/>
      <color rgb="FFFF0000"/>
      <name val="Calibri"/>
      <family val="2"/>
      <charset val="204"/>
      <scheme val="minor"/>
    </font>
    <font>
      <b/>
      <i/>
      <sz val="14"/>
      <color rgb="FFFF0000"/>
      <name val="Arial"/>
      <family val="2"/>
      <charset val="204"/>
    </font>
    <font>
      <b/>
      <i/>
      <sz val="14"/>
      <color rgb="FF7030A0"/>
      <name val="Arial Cyr"/>
      <charset val="204"/>
    </font>
    <font>
      <b/>
      <i/>
      <sz val="14"/>
      <color rgb="FF7030A0"/>
      <name val="Arial"/>
      <family val="2"/>
      <charset val="204"/>
    </font>
    <font>
      <i/>
      <sz val="14"/>
      <name val="Arial Cyr"/>
      <charset val="204"/>
    </font>
    <font>
      <i/>
      <sz val="14"/>
      <name val="Arial"/>
      <family val="2"/>
      <charset val="204"/>
    </font>
    <font>
      <i/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4"/>
      <color rgb="FFFF0000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color theme="5" tint="-0.249977111117893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rgb="FF7030A0"/>
      <name val="Arial"/>
      <family val="2"/>
      <charset val="204"/>
    </font>
    <font>
      <b/>
      <sz val="14"/>
      <color rgb="FF002060"/>
      <name val="Arial"/>
      <family val="2"/>
      <charset val="204"/>
    </font>
    <font>
      <b/>
      <i/>
      <sz val="14"/>
      <name val="Arial Cyr"/>
      <charset val="204"/>
    </font>
    <font>
      <sz val="14"/>
      <name val="Arial Cyr"/>
      <charset val="204"/>
    </font>
    <font>
      <b/>
      <i/>
      <sz val="12"/>
      <name val="Arial Cyr"/>
      <charset val="204"/>
    </font>
    <font>
      <i/>
      <sz val="12"/>
      <name val="Arial Cyr"/>
      <charset val="204"/>
    </font>
    <font>
      <sz val="12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i/>
      <sz val="14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4"/>
      <name val="Arial Cyr"/>
      <charset val="204"/>
    </font>
    <font>
      <b/>
      <sz val="12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2"/>
      <color rgb="FF7030A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002060"/>
      <name val="Arial"/>
      <family val="2"/>
      <charset val="204"/>
    </font>
    <font>
      <sz val="12"/>
      <name val="Arial"/>
      <family val="2"/>
      <charset val="204"/>
    </font>
    <font>
      <b/>
      <i/>
      <sz val="12"/>
      <color rgb="FF002060"/>
      <name val="Arial Cyr"/>
      <charset val="204"/>
    </font>
    <font>
      <i/>
      <sz val="14"/>
      <color rgb="FF002060"/>
      <name val="Arial"/>
      <family val="2"/>
      <charset val="204"/>
    </font>
    <font>
      <sz val="14"/>
      <color theme="5" tint="-0.249977111117893"/>
      <name val="Arial"/>
      <family val="2"/>
      <charset val="204"/>
    </font>
    <font>
      <sz val="12"/>
      <color rgb="FF002060"/>
      <name val="Calibri"/>
      <family val="2"/>
      <charset val="204"/>
      <scheme val="minor"/>
    </font>
    <font>
      <b/>
      <sz val="12"/>
      <color rgb="FF002060"/>
      <name val="Calibri"/>
      <family val="2"/>
      <charset val="204"/>
      <scheme val="minor"/>
    </font>
    <font>
      <b/>
      <sz val="12"/>
      <name val="Arial Cyr"/>
      <charset val="204"/>
    </font>
    <font>
      <sz val="12"/>
      <color rgb="FF00206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2"/>
      <color theme="5" tint="-0.249977111117893"/>
      <name val="Arial Cyr"/>
      <charset val="204"/>
    </font>
    <font>
      <sz val="14"/>
      <name val="Calibri"/>
      <family val="2"/>
      <charset val="204"/>
      <scheme val="minor"/>
    </font>
    <font>
      <sz val="12"/>
      <color rgb="FF7030A0"/>
      <name val="Calibri"/>
      <family val="2"/>
      <charset val="204"/>
      <scheme val="minor"/>
    </font>
    <font>
      <b/>
      <sz val="14"/>
      <color theme="5" tint="-0.249977111117893"/>
      <name val="Arial Cyr"/>
      <charset val="204"/>
    </font>
    <font>
      <i/>
      <sz val="14"/>
      <color rgb="FFC00000"/>
      <name val="Arial Cyr"/>
      <charset val="204"/>
    </font>
    <font>
      <i/>
      <sz val="14"/>
      <color rgb="FFFF0000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i/>
      <sz val="14"/>
      <color theme="5" tint="-0.249977111117893"/>
      <name val="Arial Cyr"/>
      <charset val="204"/>
    </font>
    <font>
      <sz val="12"/>
      <color theme="5" tint="-0.249977111117893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scheme val="minor"/>
    </font>
    <font>
      <b/>
      <i/>
      <sz val="12"/>
      <color rgb="FF002060"/>
      <name val="Calibri"/>
      <family val="2"/>
      <charset val="204"/>
      <scheme val="minor"/>
    </font>
    <font>
      <i/>
      <sz val="12"/>
      <color rgb="FF002060"/>
      <name val="Calibri"/>
      <family val="2"/>
      <charset val="204"/>
      <scheme val="minor"/>
    </font>
    <font>
      <b/>
      <i/>
      <sz val="16"/>
      <color rgb="FF002060"/>
      <name val="Arial Cyr"/>
      <charset val="204"/>
    </font>
    <font>
      <b/>
      <i/>
      <sz val="16"/>
      <name val="Arial"/>
      <family val="2"/>
      <charset val="204"/>
    </font>
    <font>
      <b/>
      <i/>
      <sz val="16"/>
      <color theme="5" tint="-0.249977111117893"/>
      <name val="Arial Cyr"/>
      <charset val="204"/>
    </font>
    <font>
      <b/>
      <i/>
      <sz val="16"/>
      <color rgb="FFFF0000"/>
      <name val="Arial Cyr"/>
      <charset val="204"/>
    </font>
    <font>
      <i/>
      <sz val="16"/>
      <color rgb="FF002060"/>
      <name val="Arial Cyr"/>
      <charset val="204"/>
    </font>
    <font>
      <b/>
      <i/>
      <sz val="16"/>
      <color rgb="FF002060"/>
      <name val="Arial"/>
      <family val="2"/>
      <charset val="204"/>
    </font>
    <font>
      <b/>
      <i/>
      <sz val="16"/>
      <color theme="5" tint="-0.249977111117893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b/>
      <i/>
      <sz val="16"/>
      <color rgb="FF7030A0"/>
      <name val="Arial"/>
      <family val="2"/>
      <charset val="204"/>
    </font>
    <font>
      <i/>
      <sz val="16"/>
      <color rgb="FF002060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rgb="FFFF0000"/>
      <name val="Arial Cyr"/>
      <charset val="204"/>
    </font>
    <font>
      <b/>
      <sz val="16"/>
      <color rgb="FF002060"/>
      <name val="Arial Cyr"/>
      <charset val="204"/>
    </font>
    <font>
      <b/>
      <sz val="16"/>
      <color theme="5" tint="-0.249977111117893"/>
      <name val="Arial"/>
      <family val="2"/>
      <charset val="204"/>
    </font>
    <font>
      <i/>
      <sz val="16"/>
      <name val="Arial"/>
      <family val="2"/>
      <charset val="204"/>
    </font>
    <font>
      <b/>
      <sz val="16"/>
      <color rgb="FF002060"/>
      <name val="Arial"/>
      <family val="2"/>
      <charset val="204"/>
    </font>
    <font>
      <i/>
      <sz val="16"/>
      <name val="Arial Cyr"/>
      <charset val="204"/>
    </font>
    <font>
      <i/>
      <sz val="16"/>
      <color rgb="FF7030A0"/>
      <name val="Arial Cyr"/>
      <charset val="204"/>
    </font>
    <font>
      <sz val="16"/>
      <color rgb="FF002060"/>
      <name val="Arial Cyr"/>
      <charset val="204"/>
    </font>
    <font>
      <sz val="16"/>
      <name val="Arial Cyr"/>
      <charset val="204"/>
    </font>
    <font>
      <b/>
      <sz val="16"/>
      <color theme="1"/>
      <name val="Arial"/>
      <family val="2"/>
      <charset val="204"/>
    </font>
    <font>
      <sz val="16"/>
      <name val="Arial"/>
      <family val="2"/>
      <charset val="204"/>
    </font>
    <font>
      <i/>
      <sz val="16"/>
      <color rgb="FFFF0000"/>
      <name val="Arial Cyr"/>
      <charset val="204"/>
    </font>
    <font>
      <b/>
      <i/>
      <sz val="16"/>
      <color rgb="FFC00000"/>
      <name val="Arial Cyr"/>
      <charset val="204"/>
    </font>
    <font>
      <i/>
      <sz val="16"/>
      <color rgb="FFC00000"/>
      <name val="Arial Cyr"/>
      <charset val="204"/>
    </font>
    <font>
      <i/>
      <sz val="16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6"/>
      <color theme="5" tint="-0.249977111117893"/>
      <name val="Arial Cyr"/>
      <charset val="204"/>
    </font>
    <font>
      <sz val="14"/>
      <color rgb="FF002060"/>
      <name val="Arial"/>
      <family val="2"/>
      <charset val="204"/>
    </font>
    <font>
      <i/>
      <sz val="14"/>
      <color rgb="FF002060"/>
      <name val="Arial Cyr"/>
      <charset val="204"/>
    </font>
    <font>
      <b/>
      <sz val="12"/>
      <color rgb="FF002060"/>
      <name val="Arial Cyr"/>
      <charset val="204"/>
    </font>
    <font>
      <b/>
      <sz val="16"/>
      <color theme="5" tint="-0.499984740745262"/>
      <name val="Arial"/>
      <family val="2"/>
      <charset val="204"/>
    </font>
    <font>
      <b/>
      <i/>
      <sz val="16"/>
      <color theme="5" tint="-0.499984740745262"/>
      <name val="Arial Cyr"/>
      <charset val="204"/>
    </font>
    <font>
      <b/>
      <i/>
      <sz val="16"/>
      <color theme="5" tint="-0.499984740745262"/>
      <name val="Arial"/>
      <family val="2"/>
      <charset val="204"/>
    </font>
    <font>
      <b/>
      <i/>
      <sz val="14"/>
      <color theme="5" tint="-0.499984740745262"/>
      <name val="Arial"/>
      <family val="2"/>
      <charset val="204"/>
    </font>
    <font>
      <b/>
      <sz val="16"/>
      <color theme="5" tint="-0.499984740745262"/>
      <name val="Arial Cyr"/>
      <charset val="204"/>
    </font>
    <font>
      <b/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Arial"/>
      <family val="2"/>
      <charset val="204"/>
    </font>
    <font>
      <sz val="12"/>
      <name val="Arial Cyr"/>
      <charset val="204"/>
    </font>
    <font>
      <b/>
      <sz val="12"/>
      <color rgb="FFFF0000"/>
      <name val="Arial"/>
      <family val="2"/>
      <charset val="204"/>
    </font>
    <font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b/>
      <i/>
      <sz val="16"/>
      <color rgb="FF00B050"/>
      <name val="Arial Cyr"/>
      <charset val="204"/>
    </font>
    <font>
      <b/>
      <i/>
      <sz val="14"/>
      <color rgb="FF00B050"/>
      <name val="Arial"/>
      <family val="2"/>
      <charset val="204"/>
    </font>
    <font>
      <b/>
      <i/>
      <sz val="16"/>
      <color rgb="FF00B050"/>
      <name val="Arial"/>
      <family val="2"/>
      <charset val="204"/>
    </font>
    <font>
      <b/>
      <sz val="12"/>
      <color rgb="FF00B050"/>
      <name val="Calibri"/>
      <family val="2"/>
      <charset val="204"/>
      <scheme val="minor"/>
    </font>
    <font>
      <b/>
      <sz val="16"/>
      <color rgb="FF00B050"/>
      <name val="Arial Cyr"/>
      <charset val="204"/>
    </font>
    <font>
      <b/>
      <i/>
      <sz val="14"/>
      <color rgb="FF00B050"/>
      <name val="Arial Cyr"/>
      <charset val="204"/>
    </font>
    <font>
      <b/>
      <sz val="14"/>
      <color rgb="FF00B050"/>
      <name val="Arial"/>
      <family val="2"/>
      <charset val="204"/>
    </font>
    <font>
      <b/>
      <sz val="16"/>
      <color rgb="FF00B050"/>
      <name val="Arial"/>
      <family val="2"/>
      <charset val="204"/>
    </font>
    <font>
      <i/>
      <sz val="16"/>
      <color rgb="FF00B050"/>
      <name val="Arial Cyr"/>
      <charset val="204"/>
    </font>
    <font>
      <b/>
      <sz val="12"/>
      <color rgb="FF7030A0"/>
      <name val="Arial"/>
      <family val="2"/>
      <charset val="204"/>
    </font>
    <font>
      <b/>
      <sz val="16"/>
      <color rgb="FF7030A0"/>
      <name val="Arial"/>
      <family val="2"/>
      <charset val="204"/>
    </font>
    <font>
      <b/>
      <sz val="14"/>
      <color rgb="FF7030A0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b/>
      <i/>
      <sz val="16"/>
      <color rgb="FF0070C0"/>
      <name val="Arial"/>
      <family val="2"/>
      <charset val="204"/>
    </font>
    <font>
      <sz val="16"/>
      <color rgb="FFFF0000"/>
      <name val="Arial"/>
      <family val="2"/>
      <charset val="204"/>
    </font>
    <font>
      <b/>
      <i/>
      <sz val="16"/>
      <color theme="9" tint="-0.499984740745262"/>
      <name val="Arial"/>
      <family val="2"/>
      <charset val="204"/>
    </font>
    <font>
      <b/>
      <i/>
      <sz val="16"/>
      <color theme="9" tint="-0.499984740745262"/>
      <name val="Arial Cyr"/>
      <charset val="204"/>
    </font>
    <font>
      <b/>
      <i/>
      <sz val="16"/>
      <color theme="6" tint="-0.249977111117893"/>
      <name val="Arial"/>
      <family val="2"/>
      <charset val="204"/>
    </font>
    <font>
      <b/>
      <i/>
      <sz val="16"/>
      <color theme="6" tint="-0.249977111117893"/>
      <name val="Arial Cyr"/>
      <charset val="204"/>
    </font>
    <font>
      <i/>
      <sz val="14"/>
      <color theme="5" tint="-0.499984740745262"/>
      <name val="Arial"/>
      <family val="2"/>
      <charset val="204"/>
    </font>
    <font>
      <sz val="12"/>
      <color theme="6" tint="-0.249977111117893"/>
      <name val="Calibri"/>
      <family val="2"/>
      <charset val="204"/>
      <scheme val="minor"/>
    </font>
    <font>
      <b/>
      <sz val="16"/>
      <color theme="6" tint="-0.249977111117893"/>
      <name val="Arial Cyr"/>
      <charset val="204"/>
    </font>
    <font>
      <b/>
      <i/>
      <sz val="12"/>
      <color theme="9" tint="-0.499984740745262"/>
      <name val="Calibri"/>
      <family val="2"/>
      <charset val="204"/>
      <scheme val="minor"/>
    </font>
    <font>
      <b/>
      <sz val="12"/>
      <color theme="5" tint="-0.249977111117893"/>
      <name val="Calibri"/>
      <family val="2"/>
      <charset val="204"/>
      <scheme val="minor"/>
    </font>
    <font>
      <b/>
      <sz val="14"/>
      <color rgb="FF002060"/>
      <name val="Arial Cyr"/>
      <charset val="204"/>
    </font>
    <font>
      <i/>
      <sz val="14"/>
      <color rgb="FF00B050"/>
      <name val="Arial"/>
      <family val="2"/>
      <charset val="204"/>
    </font>
    <font>
      <b/>
      <sz val="12"/>
      <color rgb="FF00B050"/>
      <name val="Arial"/>
      <family val="2"/>
      <charset val="204"/>
    </font>
    <font>
      <b/>
      <sz val="12"/>
      <color theme="9" tint="-0.249977111117893"/>
      <name val="Arial"/>
      <family val="2"/>
      <charset val="204"/>
    </font>
    <font>
      <b/>
      <sz val="16"/>
      <color theme="9" tint="-0.249977111117893"/>
      <name val="Arial"/>
      <family val="2"/>
      <charset val="204"/>
    </font>
    <font>
      <b/>
      <i/>
      <sz val="16"/>
      <color theme="9" tint="-0.249977111117893"/>
      <name val="Arial"/>
      <family val="2"/>
      <charset val="204"/>
    </font>
    <font>
      <sz val="16"/>
      <color rgb="FF00B050"/>
      <name val="Calibri"/>
      <family val="2"/>
      <charset val="204"/>
      <scheme val="minor"/>
    </font>
    <font>
      <b/>
      <i/>
      <sz val="16"/>
      <color rgb="FF00B050"/>
      <name val="Times New Roman"/>
      <family val="1"/>
      <charset val="204"/>
    </font>
    <font>
      <i/>
      <sz val="14"/>
      <color rgb="FF00B050"/>
      <name val="Arial Cyr"/>
      <charset val="204"/>
    </font>
    <font>
      <b/>
      <sz val="14"/>
      <color rgb="FF00B050"/>
      <name val="Calibri"/>
      <family val="2"/>
      <charset val="204"/>
      <scheme val="minor"/>
    </font>
    <font>
      <b/>
      <i/>
      <sz val="16"/>
      <color rgb="FF00B0F0"/>
      <name val="Arial"/>
      <family val="2"/>
      <charset val="204"/>
    </font>
    <font>
      <b/>
      <i/>
      <sz val="16"/>
      <color rgb="FF00B0F0"/>
      <name val="Arial Cyr"/>
      <charset val="204"/>
    </font>
    <font>
      <b/>
      <sz val="12"/>
      <color rgb="FF00B0F0"/>
      <name val="Calibri"/>
      <family val="2"/>
      <charset val="204"/>
      <scheme val="minor"/>
    </font>
    <font>
      <b/>
      <i/>
      <sz val="16"/>
      <color rgb="FF00B050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6"/>
      <color theme="5" tint="-0.499984740745262"/>
      <name val="Arial"/>
      <family val="2"/>
      <charset val="204"/>
    </font>
    <font>
      <sz val="16"/>
      <color theme="5" tint="-0.499984740745262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4"/>
      <color rgb="FFFF0000"/>
      <name val="Arial"/>
      <family val="2"/>
      <charset val="204"/>
    </font>
    <font>
      <b/>
      <i/>
      <sz val="12"/>
      <color theme="8" tint="-0.249977111117893"/>
      <name val="Calibri"/>
      <family val="2"/>
      <charset val="204"/>
      <scheme val="minor"/>
    </font>
    <font>
      <b/>
      <i/>
      <sz val="16"/>
      <color theme="8" tint="-0.249977111117893"/>
      <name val="Arial Cyr"/>
      <charset val="204"/>
    </font>
    <font>
      <b/>
      <i/>
      <sz val="16"/>
      <color theme="8" tint="-0.249977111117893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6"/>
      <color rgb="FF002060"/>
      <name val="Calibri"/>
      <family val="2"/>
      <charset val="204"/>
      <scheme val="minor"/>
    </font>
    <font>
      <sz val="16"/>
      <color rgb="FF002060"/>
      <name val="Arial"/>
      <family val="2"/>
      <charset val="204"/>
    </font>
    <font>
      <i/>
      <sz val="16"/>
      <color theme="5" tint="-0.249977111117893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i/>
      <sz val="16"/>
      <color rgb="FF92D050"/>
      <name val="Arial"/>
      <family val="2"/>
      <charset val="204"/>
    </font>
    <font>
      <b/>
      <i/>
      <sz val="16"/>
      <color rgb="FF92D050"/>
      <name val="Arial Cyr"/>
      <charset val="204"/>
    </font>
    <font>
      <sz val="12"/>
      <color rgb="FF92D050"/>
      <name val="Calibri"/>
      <family val="2"/>
      <charset val="204"/>
      <scheme val="minor"/>
    </font>
    <font>
      <b/>
      <i/>
      <sz val="12"/>
      <color rgb="FF7030A0"/>
      <name val="Calibri"/>
      <family val="2"/>
      <charset val="204"/>
      <scheme val="minor"/>
    </font>
    <font>
      <b/>
      <sz val="12"/>
      <color theme="9" tint="-0.499984740745262"/>
      <name val="Calibri"/>
      <family val="2"/>
      <charset val="204"/>
      <scheme val="minor"/>
    </font>
    <font>
      <i/>
      <sz val="12"/>
      <color rgb="FF7030A0"/>
      <name val="Calibri"/>
      <family val="2"/>
      <charset val="204"/>
      <scheme val="minor"/>
    </font>
    <font>
      <b/>
      <sz val="16"/>
      <color theme="6" tint="-0.499984740745262"/>
      <name val="Arial Cyr"/>
      <charset val="204"/>
    </font>
    <font>
      <b/>
      <i/>
      <sz val="16"/>
      <color theme="6" tint="-0.499984740745262"/>
      <name val="Arial"/>
      <family val="2"/>
      <charset val="204"/>
    </font>
    <font>
      <b/>
      <i/>
      <sz val="16"/>
      <color theme="6" tint="-0.499984740745262"/>
      <name val="Arial Cyr"/>
      <charset val="204"/>
    </font>
    <font>
      <sz val="12"/>
      <color theme="6" tint="-0.49998474074526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b/>
      <sz val="16"/>
      <color theme="3"/>
      <name val="Arial Cyr"/>
      <charset val="204"/>
    </font>
    <font>
      <b/>
      <i/>
      <sz val="16"/>
      <color theme="3"/>
      <name val="Arial"/>
      <family val="2"/>
      <charset val="204"/>
    </font>
    <font>
      <b/>
      <i/>
      <sz val="16"/>
      <color theme="3"/>
      <name val="Arial Cyr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7" fillId="0" borderId="0"/>
    <xf numFmtId="168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7" fillId="0" borderId="0"/>
    <xf numFmtId="0" fontId="76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9" fontId="76" fillId="0" borderId="0" applyFont="0" applyFill="0" applyBorder="0" applyAlignment="0" applyProtection="0"/>
    <xf numFmtId="169" fontId="76" fillId="0" borderId="0" applyFont="0" applyFill="0" applyBorder="0" applyAlignment="0" applyProtection="0"/>
    <xf numFmtId="0" fontId="1" fillId="0" borderId="0"/>
  </cellStyleXfs>
  <cellXfs count="1089">
    <xf numFmtId="0" fontId="0" fillId="0" borderId="0" xfId="0"/>
    <xf numFmtId="0" fontId="3" fillId="0" borderId="0" xfId="1"/>
    <xf numFmtId="49" fontId="4" fillId="0" borderId="0" xfId="1" applyNumberFormat="1" applyFont="1" applyAlignment="1">
      <alignment horizontal="center"/>
    </xf>
    <xf numFmtId="164" fontId="5" fillId="0" borderId="0" xfId="1" applyNumberFormat="1" applyFont="1"/>
    <xf numFmtId="164" fontId="3" fillId="0" borderId="0" xfId="1" applyNumberFormat="1"/>
    <xf numFmtId="164" fontId="6" fillId="0" borderId="0" xfId="1" applyNumberFormat="1" applyFont="1" applyFill="1"/>
    <xf numFmtId="0" fontId="3" fillId="0" borderId="0" xfId="1" applyFill="1"/>
    <xf numFmtId="0" fontId="3" fillId="0" borderId="0" xfId="1" applyBorder="1"/>
    <xf numFmtId="49" fontId="11" fillId="0" borderId="1" xfId="1" applyNumberFormat="1" applyFont="1" applyFill="1" applyBorder="1" applyAlignment="1">
      <alignment horizontal="center" vertical="center" wrapText="1"/>
    </xf>
    <xf numFmtId="0" fontId="12" fillId="0" borderId="0" xfId="1" applyFont="1" applyFill="1"/>
    <xf numFmtId="49" fontId="11" fillId="0" borderId="2" xfId="1" applyNumberFormat="1" applyFont="1" applyFill="1" applyBorder="1" applyAlignment="1">
      <alignment horizontal="center" vertical="center" wrapText="1"/>
    </xf>
    <xf numFmtId="49" fontId="13" fillId="0" borderId="0" xfId="1" applyNumberFormat="1" applyFont="1"/>
    <xf numFmtId="49" fontId="13" fillId="0" borderId="4" xfId="1" applyNumberFormat="1" applyFont="1" applyBorder="1" applyAlignment="1">
      <alignment horizontal="center" vertical="center"/>
    </xf>
    <xf numFmtId="49" fontId="14" fillId="0" borderId="0" xfId="1" applyNumberFormat="1" applyFont="1"/>
    <xf numFmtId="49" fontId="18" fillId="0" borderId="0" xfId="1" applyNumberFormat="1" applyFont="1"/>
    <xf numFmtId="165" fontId="25" fillId="0" borderId="4" xfId="1" applyNumberFormat="1" applyFont="1" applyFill="1" applyBorder="1" applyAlignment="1">
      <alignment horizontal="center" vertical="center"/>
    </xf>
    <xf numFmtId="49" fontId="29" fillId="0" borderId="0" xfId="1" applyNumberFormat="1" applyFont="1"/>
    <xf numFmtId="49" fontId="30" fillId="0" borderId="0" xfId="1" applyNumberFormat="1" applyFont="1"/>
    <xf numFmtId="167" fontId="16" fillId="0" borderId="4" xfId="1" applyNumberFormat="1" applyFont="1" applyFill="1" applyBorder="1" applyAlignment="1">
      <alignment vertical="center" wrapText="1"/>
    </xf>
    <xf numFmtId="165" fontId="16" fillId="0" borderId="4" xfId="1" applyNumberFormat="1" applyFont="1" applyFill="1" applyBorder="1" applyAlignment="1">
      <alignment horizontal="center" vertical="center" wrapText="1"/>
    </xf>
    <xf numFmtId="0" fontId="32" fillId="0" borderId="0" xfId="1" applyFont="1" applyFill="1"/>
    <xf numFmtId="167" fontId="23" fillId="0" borderId="4" xfId="1" applyNumberFormat="1" applyFont="1" applyFill="1" applyBorder="1" applyAlignment="1">
      <alignment vertical="center" wrapText="1"/>
    </xf>
    <xf numFmtId="165" fontId="21" fillId="0" borderId="4" xfId="1" applyNumberFormat="1" applyFont="1" applyFill="1" applyBorder="1" applyAlignment="1">
      <alignment horizontal="center" vertical="center" wrapText="1"/>
    </xf>
    <xf numFmtId="0" fontId="34" fillId="0" borderId="0" xfId="1" applyFont="1" applyFill="1"/>
    <xf numFmtId="0" fontId="16" fillId="0" borderId="0" xfId="1" applyFont="1" applyFill="1" applyBorder="1" applyAlignment="1">
      <alignment horizontal="center" vertical="center" wrapText="1"/>
    </xf>
    <xf numFmtId="0" fontId="29" fillId="0" borderId="0" xfId="1" applyFont="1" applyFill="1"/>
    <xf numFmtId="0" fontId="29" fillId="0" borderId="0" xfId="1" applyFont="1"/>
    <xf numFmtId="167" fontId="20" fillId="0" borderId="4" xfId="1" applyNumberFormat="1" applyFont="1" applyFill="1" applyBorder="1" applyAlignment="1">
      <alignment horizontal="left" vertical="center" wrapText="1"/>
    </xf>
    <xf numFmtId="165" fontId="20" fillId="0" borderId="4" xfId="1" applyNumberFormat="1" applyFont="1" applyFill="1" applyBorder="1" applyAlignment="1">
      <alignment horizontal="center" vertical="center" wrapText="1"/>
    </xf>
    <xf numFmtId="165" fontId="17" fillId="0" borderId="0" xfId="1" applyNumberFormat="1" applyFont="1" applyFill="1" applyBorder="1" applyAlignment="1">
      <alignment horizontal="center" vertical="center" wrapText="1"/>
    </xf>
    <xf numFmtId="0" fontId="36" fillId="0" borderId="0" xfId="1" applyFont="1" applyFill="1"/>
    <xf numFmtId="165" fontId="27" fillId="0" borderId="4" xfId="1" applyNumberFormat="1" applyFont="1" applyFill="1" applyBorder="1" applyAlignment="1">
      <alignment horizontal="center" vertical="center" wrapText="1"/>
    </xf>
    <xf numFmtId="0" fontId="36" fillId="3" borderId="0" xfId="1" applyFont="1" applyFill="1"/>
    <xf numFmtId="164" fontId="8" fillId="0" borderId="4" xfId="1" applyNumberFormat="1" applyFont="1" applyFill="1" applyBorder="1" applyAlignment="1">
      <alignment horizontal="center" vertical="center" wrapText="1"/>
    </xf>
    <xf numFmtId="167" fontId="26" fillId="0" borderId="4" xfId="1" applyNumberFormat="1" applyFont="1" applyFill="1" applyBorder="1" applyAlignment="1">
      <alignment horizontal="center" vertical="center" wrapText="1"/>
    </xf>
    <xf numFmtId="165" fontId="26" fillId="0" borderId="4" xfId="1" applyNumberFormat="1" applyFont="1" applyFill="1" applyBorder="1" applyAlignment="1">
      <alignment horizontal="center" vertical="center" wrapText="1"/>
    </xf>
    <xf numFmtId="165" fontId="42" fillId="0" borderId="0" xfId="1" applyNumberFormat="1" applyFont="1" applyFill="1" applyBorder="1" applyAlignment="1">
      <alignment horizontal="center" vertical="center" wrapText="1"/>
    </xf>
    <xf numFmtId="0" fontId="43" fillId="0" borderId="0" xfId="1" applyFont="1" applyFill="1"/>
    <xf numFmtId="165" fontId="26" fillId="0" borderId="4" xfId="1" applyNumberFormat="1" applyFont="1" applyFill="1" applyBorder="1" applyAlignment="1">
      <alignment horizontal="left" vertical="center" wrapText="1"/>
    </xf>
    <xf numFmtId="167" fontId="16" fillId="0" borderId="4" xfId="1" applyNumberFormat="1" applyFont="1" applyFill="1" applyBorder="1" applyAlignment="1">
      <alignment horizontal="left" vertical="center" wrapText="1"/>
    </xf>
    <xf numFmtId="0" fontId="46" fillId="0" borderId="0" xfId="1" applyFont="1" applyFill="1"/>
    <xf numFmtId="165" fontId="39" fillId="0" borderId="4" xfId="1" applyNumberFormat="1" applyFont="1" applyFill="1" applyBorder="1" applyAlignment="1">
      <alignment horizontal="center" vertical="center" wrapText="1"/>
    </xf>
    <xf numFmtId="0" fontId="48" fillId="0" borderId="0" xfId="1" applyFont="1" applyFill="1"/>
    <xf numFmtId="165" fontId="15" fillId="0" borderId="4" xfId="1" applyNumberFormat="1" applyFont="1" applyFill="1" applyBorder="1" applyAlignment="1">
      <alignment horizontal="center" vertical="center" wrapText="1"/>
    </xf>
    <xf numFmtId="0" fontId="49" fillId="0" borderId="0" xfId="1" applyFont="1" applyFill="1"/>
    <xf numFmtId="0" fontId="50" fillId="0" borderId="0" xfId="1" applyFont="1" applyFill="1"/>
    <xf numFmtId="0" fontId="38" fillId="0" borderId="0" xfId="1" applyFont="1" applyFill="1"/>
    <xf numFmtId="0" fontId="29" fillId="3" borderId="0" xfId="1" applyFont="1" applyFill="1"/>
    <xf numFmtId="0" fontId="51" fillId="0" borderId="0" xfId="1" applyFont="1" applyFill="1"/>
    <xf numFmtId="0" fontId="52" fillId="0" borderId="0" xfId="1" applyFont="1" applyFill="1"/>
    <xf numFmtId="0" fontId="50" fillId="3" borderId="0" xfId="1" applyFont="1" applyFill="1"/>
    <xf numFmtId="0" fontId="51" fillId="0" borderId="0" xfId="1" applyFont="1" applyFill="1" applyAlignment="1">
      <alignment horizontal="center"/>
    </xf>
    <xf numFmtId="0" fontId="53" fillId="0" borderId="0" xfId="1" applyFont="1" applyFill="1"/>
    <xf numFmtId="167" fontId="42" fillId="0" borderId="4" xfId="1" applyNumberFormat="1" applyFont="1" applyFill="1" applyBorder="1" applyAlignment="1">
      <alignment vertical="center" wrapText="1"/>
    </xf>
    <xf numFmtId="0" fontId="54" fillId="0" borderId="0" xfId="1" applyFont="1" applyFill="1"/>
    <xf numFmtId="167" fontId="55" fillId="0" borderId="4" xfId="1" applyNumberFormat="1" applyFont="1" applyFill="1" applyBorder="1" applyAlignment="1">
      <alignment vertical="center" wrapText="1"/>
    </xf>
    <xf numFmtId="167" fontId="8" fillId="0" borderId="4" xfId="1" applyNumberFormat="1" applyFont="1" applyFill="1" applyBorder="1" applyAlignment="1">
      <alignment horizontal="left" vertical="center" wrapText="1"/>
    </xf>
    <xf numFmtId="0" fontId="8" fillId="0" borderId="0" xfId="1" applyFont="1" applyFill="1"/>
    <xf numFmtId="164" fontId="39" fillId="0" borderId="0" xfId="1" applyNumberFormat="1" applyFont="1" applyFill="1" applyBorder="1" applyAlignment="1">
      <alignment horizontal="center" vertical="center" wrapText="1"/>
    </xf>
    <xf numFmtId="0" fontId="57" fillId="0" borderId="0" xfId="1" applyFont="1" applyFill="1"/>
    <xf numFmtId="0" fontId="58" fillId="0" borderId="0" xfId="1" applyFont="1" applyFill="1"/>
    <xf numFmtId="0" fontId="59" fillId="0" borderId="0" xfId="1" applyFont="1" applyFill="1"/>
    <xf numFmtId="165" fontId="19" fillId="0" borderId="4" xfId="1" applyNumberFormat="1" applyFont="1" applyFill="1" applyBorder="1" applyAlignment="1">
      <alignment horizontal="center" vertical="center" wrapText="1"/>
    </xf>
    <xf numFmtId="165" fontId="26" fillId="0" borderId="4" xfId="1" applyNumberFormat="1" applyFont="1" applyFill="1" applyBorder="1" applyAlignment="1">
      <alignment vertical="center" wrapText="1"/>
    </xf>
    <xf numFmtId="0" fontId="61" fillId="0" borderId="0" xfId="1" applyFont="1" applyFill="1"/>
    <xf numFmtId="0" fontId="62" fillId="0" borderId="0" xfId="1" applyFont="1" applyFill="1"/>
    <xf numFmtId="0" fontId="63" fillId="0" borderId="0" xfId="1" applyFont="1" applyFill="1"/>
    <xf numFmtId="0" fontId="66" fillId="0" borderId="0" xfId="1" applyFont="1" applyFill="1"/>
    <xf numFmtId="0" fontId="16" fillId="0" borderId="0" xfId="1" applyFont="1" applyFill="1"/>
    <xf numFmtId="0" fontId="59" fillId="0" borderId="0" xfId="1" applyFont="1"/>
    <xf numFmtId="0" fontId="27" fillId="0" borderId="0" xfId="1" applyFont="1" applyFill="1"/>
    <xf numFmtId="0" fontId="67" fillId="0" borderId="0" xfId="1" applyFont="1"/>
    <xf numFmtId="167" fontId="39" fillId="0" borderId="0" xfId="1" applyNumberFormat="1" applyFont="1" applyFill="1" applyBorder="1" applyAlignment="1">
      <alignment horizontal="center"/>
    </xf>
    <xf numFmtId="165" fontId="70" fillId="0" borderId="4" xfId="1" applyNumberFormat="1" applyFont="1" applyFill="1" applyBorder="1" applyAlignment="1">
      <alignment horizontal="center" vertical="center" wrapText="1"/>
    </xf>
    <xf numFmtId="0" fontId="71" fillId="0" borderId="0" xfId="1" applyFont="1" applyFill="1"/>
    <xf numFmtId="165" fontId="65" fillId="0" borderId="0" xfId="1" applyNumberFormat="1" applyFont="1" applyFill="1" applyBorder="1" applyAlignment="1">
      <alignment horizontal="center" vertical="center" wrapText="1"/>
    </xf>
    <xf numFmtId="0" fontId="73" fillId="0" borderId="0" xfId="1" applyFont="1" applyFill="1"/>
    <xf numFmtId="49" fontId="4" fillId="0" borderId="0" xfId="1" applyNumberFormat="1" applyFont="1" applyFill="1" applyAlignment="1">
      <alignment horizontal="center"/>
    </xf>
    <xf numFmtId="0" fontId="6" fillId="0" borderId="0" xfId="1" applyFont="1" applyFill="1"/>
    <xf numFmtId="49" fontId="6" fillId="0" borderId="0" xfId="1" applyNumberFormat="1" applyFont="1" applyFill="1"/>
    <xf numFmtId="164" fontId="3" fillId="0" borderId="0" xfId="1" applyNumberFormat="1" applyFill="1"/>
    <xf numFmtId="0" fontId="7" fillId="0" borderId="0" xfId="1" applyFont="1" applyFill="1"/>
    <xf numFmtId="0" fontId="44" fillId="0" borderId="0" xfId="1" applyFont="1" applyFill="1" applyAlignment="1">
      <alignment vertical="center" wrapText="1"/>
    </xf>
    <xf numFmtId="0" fontId="74" fillId="0" borderId="0" xfId="1" applyFont="1" applyFill="1" applyAlignment="1">
      <alignment horizontal="justify" vertical="center"/>
    </xf>
    <xf numFmtId="0" fontId="75" fillId="0" borderId="0" xfId="1" applyFont="1" applyFill="1" applyAlignment="1">
      <alignment vertical="center"/>
    </xf>
    <xf numFmtId="0" fontId="74" fillId="0" borderId="0" xfId="1" applyFont="1" applyFill="1" applyAlignment="1">
      <alignment vertical="center"/>
    </xf>
    <xf numFmtId="0" fontId="3" fillId="0" borderId="0" xfId="1" applyFill="1" applyAlignment="1">
      <alignment vertical="center" wrapText="1"/>
    </xf>
    <xf numFmtId="0" fontId="6" fillId="0" borderId="0" xfId="1" applyFont="1"/>
    <xf numFmtId="164" fontId="64" fillId="0" borderId="0" xfId="1" applyNumberFormat="1" applyFont="1" applyFill="1" applyAlignment="1">
      <alignment horizontal="center" vertical="center" wrapText="1"/>
    </xf>
    <xf numFmtId="165" fontId="8" fillId="0" borderId="4" xfId="1" applyNumberFormat="1" applyFont="1" applyFill="1" applyBorder="1" applyAlignment="1">
      <alignment horizontal="center" vertical="center" wrapText="1"/>
    </xf>
    <xf numFmtId="0" fontId="20" fillId="0" borderId="0" xfId="1" applyFont="1" applyFill="1"/>
    <xf numFmtId="49" fontId="78" fillId="0" borderId="0" xfId="1" applyNumberFormat="1" applyFont="1"/>
    <xf numFmtId="49" fontId="78" fillId="0" borderId="0" xfId="1" applyNumberFormat="1" applyFont="1" applyFill="1"/>
    <xf numFmtId="49" fontId="79" fillId="0" borderId="0" xfId="1" applyNumberFormat="1" applyFont="1" applyFill="1"/>
    <xf numFmtId="49" fontId="22" fillId="0" borderId="0" xfId="1" applyNumberFormat="1" applyFont="1"/>
    <xf numFmtId="165" fontId="85" fillId="0" borderId="4" xfId="1" applyNumberFormat="1" applyFont="1" applyFill="1" applyBorder="1" applyAlignment="1">
      <alignment horizontal="center" vertical="center"/>
    </xf>
    <xf numFmtId="165" fontId="88" fillId="0" borderId="4" xfId="1" applyNumberFormat="1" applyFont="1" applyFill="1" applyBorder="1" applyAlignment="1">
      <alignment horizontal="center" vertical="center"/>
    </xf>
    <xf numFmtId="167" fontId="81" fillId="0" borderId="4" xfId="1" applyNumberFormat="1" applyFont="1" applyFill="1" applyBorder="1" applyAlignment="1">
      <alignment vertical="center" wrapText="1"/>
    </xf>
    <xf numFmtId="165" fontId="81" fillId="0" borderId="4" xfId="1" quotePrefix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left" vertical="center" wrapText="1"/>
    </xf>
    <xf numFmtId="165" fontId="81" fillId="0" borderId="4" xfId="1" applyNumberFormat="1" applyFont="1" applyFill="1" applyBorder="1" applyAlignment="1">
      <alignment horizontal="left" vertical="center" wrapText="1"/>
    </xf>
    <xf numFmtId="167" fontId="87" fillId="0" borderId="4" xfId="1" applyNumberFormat="1" applyFont="1" applyFill="1" applyBorder="1" applyAlignment="1">
      <alignment vertical="center" wrapText="1"/>
    </xf>
    <xf numFmtId="165" fontId="83" fillId="0" borderId="4" xfId="1" applyNumberFormat="1" applyFont="1" applyFill="1" applyBorder="1" applyAlignment="1">
      <alignment horizontal="center" vertical="center" wrapText="1"/>
    </xf>
    <xf numFmtId="167" fontId="86" fillId="0" borderId="4" xfId="1" applyNumberFormat="1" applyFont="1" applyFill="1" applyBorder="1" applyAlignment="1">
      <alignment horizontal="left" vertical="center" wrapText="1"/>
    </xf>
    <xf numFmtId="165" fontId="86" fillId="0" borderId="4" xfId="1" applyNumberFormat="1" applyFont="1" applyFill="1" applyBorder="1" applyAlignment="1">
      <alignment horizontal="left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94" fillId="0" borderId="4" xfId="1" applyNumberFormat="1" applyFont="1" applyFill="1" applyBorder="1" applyAlignment="1">
      <alignment horizontal="center" vertical="center" wrapText="1"/>
    </xf>
    <xf numFmtId="167" fontId="85" fillId="0" borderId="4" xfId="1" applyNumberFormat="1" applyFont="1" applyFill="1" applyBorder="1" applyAlignment="1">
      <alignment horizontal="left" vertical="center" wrapText="1"/>
    </xf>
    <xf numFmtId="167" fontId="81" fillId="0" borderId="4" xfId="1" applyNumberFormat="1" applyFont="1" applyFill="1" applyBorder="1" applyAlignment="1">
      <alignment horizontal="left" vertical="center" wrapText="1"/>
    </xf>
    <xf numFmtId="164" fontId="94" fillId="0" borderId="4" xfId="1" applyNumberFormat="1" applyFont="1" applyFill="1" applyBorder="1" applyAlignment="1">
      <alignment horizontal="center" vertical="center" wrapText="1"/>
    </xf>
    <xf numFmtId="167" fontId="9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vertical="center" wrapText="1"/>
    </xf>
    <xf numFmtId="165" fontId="81" fillId="0" borderId="4" xfId="1" applyNumberFormat="1" applyFont="1" applyFill="1" applyBorder="1" applyAlignment="1">
      <alignment vertical="center" wrapText="1"/>
    </xf>
    <xf numFmtId="165" fontId="10" fillId="0" borderId="4" xfId="1" applyNumberFormat="1" applyFont="1" applyFill="1" applyBorder="1" applyAlignment="1">
      <alignment horizontal="center" vertical="center" wrapText="1"/>
    </xf>
    <xf numFmtId="165" fontId="96" fillId="0" borderId="4" xfId="1" applyNumberFormat="1" applyFont="1" applyFill="1" applyBorder="1" applyAlignment="1">
      <alignment horizontal="left" vertical="center" wrapText="1"/>
    </xf>
    <xf numFmtId="165" fontId="9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left" vertical="center" wrapText="1"/>
    </xf>
    <xf numFmtId="165" fontId="9" fillId="0" borderId="4" xfId="1" applyNumberFormat="1" applyFont="1" applyFill="1" applyBorder="1" applyAlignment="1">
      <alignment horizontal="center" vertical="center" wrapText="1"/>
    </xf>
    <xf numFmtId="165" fontId="96" fillId="0" borderId="4" xfId="1" applyNumberFormat="1" applyFont="1" applyFill="1" applyBorder="1" applyAlignment="1">
      <alignment vertical="center" wrapText="1"/>
    </xf>
    <xf numFmtId="164" fontId="80" fillId="0" borderId="4" xfId="2" applyNumberFormat="1" applyFont="1" applyFill="1" applyBorder="1" applyAlignment="1">
      <alignment horizontal="left" vertical="center" wrapText="1"/>
    </xf>
    <xf numFmtId="167" fontId="96" fillId="0" borderId="4" xfId="1" applyNumberFormat="1" applyFont="1" applyFill="1" applyBorder="1" applyAlignment="1">
      <alignment vertical="center" wrapText="1"/>
    </xf>
    <xf numFmtId="167" fontId="9" fillId="0" borderId="4" xfId="1" applyNumberFormat="1" applyFont="1" applyFill="1" applyBorder="1" applyAlignment="1">
      <alignment horizontal="center" vertical="center" wrapText="1"/>
    </xf>
    <xf numFmtId="167" fontId="94" fillId="0" borderId="4" xfId="1" applyNumberFormat="1" applyFont="1" applyFill="1" applyBorder="1" applyAlignment="1">
      <alignment vertical="center" wrapText="1"/>
    </xf>
    <xf numFmtId="167" fontId="10" fillId="0" borderId="4" xfId="1" applyNumberFormat="1" applyFont="1" applyFill="1" applyBorder="1" applyAlignment="1">
      <alignment vertical="center" wrapText="1"/>
    </xf>
    <xf numFmtId="167" fontId="80" fillId="0" borderId="4" xfId="1" applyNumberFormat="1" applyFont="1" applyFill="1" applyBorder="1" applyAlignment="1">
      <alignment horizontal="center" vertical="center" wrapText="1"/>
    </xf>
    <xf numFmtId="167" fontId="85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7" fontId="80" fillId="0" borderId="4" xfId="1" applyNumberFormat="1" applyFont="1" applyFill="1" applyBorder="1" applyAlignment="1">
      <alignment vertical="center" wrapText="1"/>
    </xf>
    <xf numFmtId="165" fontId="88" fillId="0" borderId="4" xfId="1" applyNumberFormat="1" applyFont="1" applyFill="1" applyBorder="1" applyAlignment="1">
      <alignment horizontal="center" vertical="center" wrapText="1"/>
    </xf>
    <xf numFmtId="165" fontId="102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vertical="center" wrapText="1"/>
    </xf>
    <xf numFmtId="165" fontId="97" fillId="0" borderId="4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vertical="center" wrapText="1"/>
    </xf>
    <xf numFmtId="165" fontId="90" fillId="0" borderId="4" xfId="1" applyNumberFormat="1" applyFont="1" applyFill="1" applyBorder="1" applyAlignment="1">
      <alignment horizontal="center" vertical="center" wrapText="1"/>
    </xf>
    <xf numFmtId="165" fontId="91" fillId="0" borderId="4" xfId="1" applyNumberFormat="1" applyFont="1" applyFill="1" applyBorder="1" applyAlignment="1">
      <alignment horizontal="center" vertical="center" wrapText="1"/>
    </xf>
    <xf numFmtId="165" fontId="103" fillId="0" borderId="4" xfId="1" applyNumberFormat="1" applyFont="1" applyFill="1" applyBorder="1" applyAlignment="1">
      <alignment horizontal="center" vertical="center" wrapText="1"/>
    </xf>
    <xf numFmtId="165" fontId="104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horizontal="left" vertical="top" wrapText="1"/>
    </xf>
    <xf numFmtId="165" fontId="102" fillId="0" borderId="4" xfId="1" applyNumberFormat="1" applyFont="1" applyFill="1" applyBorder="1" applyAlignment="1">
      <alignment vertical="center" wrapText="1"/>
    </xf>
    <xf numFmtId="165" fontId="105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vertical="center" wrapText="1"/>
    </xf>
    <xf numFmtId="0" fontId="108" fillId="0" borderId="0" xfId="1" applyFont="1" applyFill="1"/>
    <xf numFmtId="165" fontId="84" fillId="0" borderId="4" xfId="1" applyNumberFormat="1" applyFont="1" applyFill="1" applyBorder="1" applyAlignment="1">
      <alignment horizontal="left" vertical="center" wrapText="1"/>
    </xf>
    <xf numFmtId="49" fontId="110" fillId="0" borderId="6" xfId="1" applyNumberFormat="1" applyFont="1" applyFill="1" applyBorder="1" applyAlignment="1">
      <alignment vertical="center"/>
    </xf>
    <xf numFmtId="165" fontId="84" fillId="0" borderId="4" xfId="1" applyNumberFormat="1" applyFont="1" applyFill="1" applyBorder="1" applyAlignment="1">
      <alignment vertical="center" wrapText="1"/>
    </xf>
    <xf numFmtId="0" fontId="116" fillId="0" borderId="0" xfId="1" applyFont="1" applyFill="1"/>
    <xf numFmtId="0" fontId="114" fillId="0" borderId="0" xfId="1" applyFont="1" applyFill="1"/>
    <xf numFmtId="165" fontId="19" fillId="0" borderId="4" xfId="2" applyNumberFormat="1" applyFont="1" applyFill="1" applyBorder="1" applyAlignment="1">
      <alignment horizontal="left" vertical="center" wrapText="1"/>
    </xf>
    <xf numFmtId="49" fontId="118" fillId="0" borderId="6" xfId="1" applyNumberFormat="1" applyFont="1" applyFill="1" applyBorder="1" applyAlignment="1">
      <alignment vertical="center"/>
    </xf>
    <xf numFmtId="0" fontId="119" fillId="3" borderId="0" xfId="1" applyFont="1" applyFill="1"/>
    <xf numFmtId="0" fontId="53" fillId="3" borderId="0" xfId="1" applyFont="1" applyFill="1"/>
    <xf numFmtId="165" fontId="99" fillId="0" borderId="4" xfId="1" applyNumberFormat="1" applyFont="1" applyFill="1" applyBorder="1" applyAlignment="1">
      <alignment horizontal="center" vertical="center"/>
    </xf>
    <xf numFmtId="0" fontId="121" fillId="0" borderId="0" xfId="1" applyFont="1" applyFill="1"/>
    <xf numFmtId="165" fontId="112" fillId="0" borderId="4" xfId="2" applyNumberFormat="1" applyFont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left" vertical="center" wrapText="1"/>
    </xf>
    <xf numFmtId="49" fontId="40" fillId="0" borderId="4" xfId="1" applyNumberFormat="1" applyFont="1" applyFill="1" applyBorder="1" applyAlignment="1">
      <alignment horizontal="center" vertical="center"/>
    </xf>
    <xf numFmtId="167" fontId="26" fillId="0" borderId="4" xfId="1" applyNumberFormat="1" applyFont="1" applyFill="1" applyBorder="1" applyAlignment="1">
      <alignment vertical="center" wrapText="1"/>
    </xf>
    <xf numFmtId="165" fontId="72" fillId="0" borderId="4" xfId="1" applyNumberFormat="1" applyFont="1" applyFill="1" applyBorder="1" applyAlignment="1">
      <alignment horizontal="center" vertical="center" wrapText="1"/>
    </xf>
    <xf numFmtId="49" fontId="68" fillId="0" borderId="4" xfId="1" applyNumberFormat="1" applyFont="1" applyFill="1" applyBorder="1" applyAlignment="1">
      <alignment horizontal="center" vertical="center"/>
    </xf>
    <xf numFmtId="167" fontId="19" fillId="0" borderId="4" xfId="1" applyNumberFormat="1" applyFont="1" applyFill="1" applyBorder="1" applyAlignment="1">
      <alignment vertical="center" wrapText="1"/>
    </xf>
    <xf numFmtId="4" fontId="19" fillId="0" borderId="4" xfId="1" applyNumberFormat="1" applyFont="1" applyFill="1" applyBorder="1" applyAlignment="1">
      <alignment horizontal="center" vertical="center" wrapText="1"/>
    </xf>
    <xf numFmtId="49" fontId="92" fillId="0" borderId="4" xfId="1" applyNumberFormat="1" applyFont="1" applyFill="1" applyBorder="1" applyAlignment="1">
      <alignment horizontal="center" vertical="center"/>
    </xf>
    <xf numFmtId="4" fontId="15" fillId="0" borderId="4" xfId="1" applyNumberFormat="1" applyFont="1" applyFill="1" applyBorder="1" applyAlignment="1">
      <alignment horizontal="center" vertical="center" wrapText="1"/>
    </xf>
    <xf numFmtId="167" fontId="39" fillId="0" borderId="0" xfId="1" applyNumberFormat="1" applyFont="1" applyFill="1" applyBorder="1" applyAlignment="1">
      <alignment horizontal="center" vertical="center" wrapText="1"/>
    </xf>
    <xf numFmtId="0" fontId="122" fillId="0" borderId="0" xfId="1" applyFont="1" applyFill="1"/>
    <xf numFmtId="164" fontId="81" fillId="0" borderId="4" xfId="1" applyNumberFormat="1" applyFont="1" applyFill="1" applyBorder="1" applyAlignment="1">
      <alignment horizontal="center" vertical="center" wrapText="1"/>
    </xf>
    <xf numFmtId="164" fontId="83" fillId="0" borderId="4" xfId="1" applyNumberFormat="1" applyFont="1" applyFill="1" applyBorder="1" applyAlignment="1">
      <alignment horizontal="center" vertical="center" wrapText="1"/>
    </xf>
    <xf numFmtId="164" fontId="85" fillId="0" borderId="4" xfId="1" applyNumberFormat="1" applyFont="1" applyFill="1" applyBorder="1" applyAlignment="1">
      <alignment horizontal="center" vertical="center" wrapText="1"/>
    </xf>
    <xf numFmtId="164" fontId="5" fillId="2" borderId="0" xfId="1" applyNumberFormat="1" applyFont="1" applyFill="1"/>
    <xf numFmtId="0" fontId="43" fillId="0" borderId="0" xfId="1" applyFont="1" applyFill="1" applyAlignment="1"/>
    <xf numFmtId="164" fontId="96" fillId="0" borderId="4" xfId="1" applyNumberFormat="1" applyFont="1" applyFill="1" applyBorder="1" applyAlignment="1">
      <alignment horizontal="center" vertical="center" wrapText="1"/>
    </xf>
    <xf numFmtId="164" fontId="26" fillId="0" borderId="4" xfId="1" applyNumberFormat="1" applyFont="1" applyFill="1" applyBorder="1" applyAlignment="1">
      <alignment horizontal="center" vertical="center" wrapText="1"/>
    </xf>
    <xf numFmtId="0" fontId="23" fillId="0" borderId="0" xfId="1" applyFont="1" applyFill="1"/>
    <xf numFmtId="165" fontId="87" fillId="0" borderId="4" xfId="1" applyNumberFormat="1" applyFont="1" applyFill="1" applyBorder="1" applyAlignment="1">
      <alignment horizontal="left" vertical="center" wrapText="1"/>
    </xf>
    <xf numFmtId="0" fontId="56" fillId="0" borderId="0" xfId="1" applyFont="1" applyFill="1"/>
    <xf numFmtId="164" fontId="87" fillId="0" borderId="4" xfId="1" applyNumberFormat="1" applyFont="1" applyFill="1" applyBorder="1" applyAlignment="1">
      <alignment horizontal="center" vertical="center" wrapText="1"/>
    </xf>
    <xf numFmtId="0" fontId="43" fillId="4" borderId="0" xfId="1" applyFont="1" applyFill="1"/>
    <xf numFmtId="165" fontId="96" fillId="4" borderId="4" xfId="1" applyNumberFormat="1" applyFont="1" applyFill="1" applyBorder="1" applyAlignment="1">
      <alignment horizontal="center" vertical="center" wrapText="1"/>
    </xf>
    <xf numFmtId="0" fontId="52" fillId="4" borderId="0" xfId="1" applyFont="1" applyFill="1"/>
    <xf numFmtId="167" fontId="10" fillId="4" borderId="4" xfId="1" applyNumberFormat="1" applyFont="1" applyFill="1" applyBorder="1" applyAlignment="1">
      <alignment vertical="center" wrapText="1"/>
    </xf>
    <xf numFmtId="0" fontId="50" fillId="4" borderId="0" xfId="1" applyFont="1" applyFill="1"/>
    <xf numFmtId="167" fontId="81" fillId="4" borderId="4" xfId="1" applyNumberFormat="1" applyFont="1" applyFill="1" applyBorder="1" applyAlignment="1">
      <alignment vertical="center" wrapText="1"/>
    </xf>
    <xf numFmtId="165" fontId="81" fillId="4" borderId="4" xfId="1" applyNumberFormat="1" applyFont="1" applyFill="1" applyBorder="1" applyAlignment="1">
      <alignment horizontal="center" vertical="center" wrapText="1"/>
    </xf>
    <xf numFmtId="167" fontId="96" fillId="4" borderId="4" xfId="1" applyNumberFormat="1" applyFont="1" applyFill="1" applyBorder="1" applyAlignment="1">
      <alignment horizontal="center" vertical="center" wrapText="1"/>
    </xf>
    <xf numFmtId="164" fontId="81" fillId="0" borderId="4" xfId="1" quotePrefix="1" applyNumberFormat="1" applyFont="1" applyFill="1" applyBorder="1" applyAlignment="1">
      <alignment horizontal="center" vertical="center" wrapText="1"/>
    </xf>
    <xf numFmtId="164" fontId="16" fillId="0" borderId="4" xfId="1" quotePrefix="1" applyNumberFormat="1" applyFont="1" applyFill="1" applyBorder="1" applyAlignment="1">
      <alignment horizontal="center" vertical="center" wrapText="1"/>
    </xf>
    <xf numFmtId="164" fontId="21" fillId="0" borderId="4" xfId="1" applyNumberFormat="1" applyFont="1" applyFill="1" applyBorder="1" applyAlignment="1">
      <alignment horizontal="center" vertical="center" wrapText="1"/>
    </xf>
    <xf numFmtId="164" fontId="85" fillId="0" borderId="4" xfId="1" applyNumberFormat="1" applyFont="1" applyFill="1" applyBorder="1" applyAlignment="1">
      <alignment horizontal="center" vertical="center"/>
    </xf>
    <xf numFmtId="165" fontId="44" fillId="0" borderId="0" xfId="1" applyNumberFormat="1" applyFont="1" applyFill="1" applyAlignment="1">
      <alignment vertical="center" wrapText="1"/>
    </xf>
    <xf numFmtId="0" fontId="67" fillId="0" borderId="0" xfId="1" applyFont="1" applyFill="1" applyAlignment="1">
      <alignment horizontal="center"/>
    </xf>
    <xf numFmtId="165" fontId="94" fillId="0" borderId="4" xfId="1" quotePrefix="1" applyNumberFormat="1" applyFont="1" applyFill="1" applyBorder="1" applyAlignment="1">
      <alignment horizontal="center" vertical="center" wrapText="1"/>
    </xf>
    <xf numFmtId="49" fontId="123" fillId="0" borderId="0" xfId="1" applyNumberFormat="1" applyFont="1"/>
    <xf numFmtId="0" fontId="127" fillId="0" borderId="0" xfId="1" applyFont="1" applyFill="1"/>
    <xf numFmtId="165" fontId="124" fillId="0" borderId="4" xfId="1" applyNumberFormat="1" applyFont="1" applyFill="1" applyBorder="1" applyAlignment="1">
      <alignment horizontal="center" vertical="center" wrapText="1"/>
    </xf>
    <xf numFmtId="165" fontId="126" fillId="0" borderId="4" xfId="1" quotePrefix="1" applyNumberFormat="1" applyFont="1" applyFill="1" applyBorder="1" applyAlignment="1">
      <alignment horizontal="center" vertical="center" wrapText="1"/>
    </xf>
    <xf numFmtId="0" fontId="127" fillId="0" borderId="0" xfId="1" applyFont="1" applyFill="1" applyAlignment="1">
      <alignment horizontal="center"/>
    </xf>
    <xf numFmtId="164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5" fillId="0" borderId="0" xfId="1" applyNumberFormat="1" applyFont="1" applyFill="1"/>
    <xf numFmtId="49" fontId="90" fillId="0" borderId="4" xfId="1" applyNumberFormat="1" applyFont="1" applyFill="1" applyBorder="1" applyAlignment="1">
      <alignment horizontal="center" vertical="center" wrapText="1"/>
    </xf>
    <xf numFmtId="49" fontId="91" fillId="0" borderId="4" xfId="1" applyNumberFormat="1" applyFont="1" applyFill="1" applyBorder="1" applyAlignment="1">
      <alignment horizontal="center" vertical="center" wrapText="1"/>
    </xf>
    <xf numFmtId="49" fontId="128" fillId="0" borderId="4" xfId="1" applyNumberFormat="1" applyFont="1" applyFill="1" applyBorder="1" applyAlignment="1">
      <alignment horizontal="center" vertical="center" wrapText="1"/>
    </xf>
    <xf numFmtId="49" fontId="95" fillId="0" borderId="4" xfId="1" applyNumberFormat="1" applyFont="1" applyFill="1" applyBorder="1" applyAlignment="1">
      <alignment horizontal="center" vertical="center" wrapText="1"/>
    </xf>
    <xf numFmtId="49" fontId="99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49" fontId="101" fillId="0" borderId="4" xfId="1" applyNumberFormat="1" applyFont="1" applyFill="1" applyBorder="1" applyAlignment="1">
      <alignment horizontal="center" vertical="center" wrapText="1"/>
    </xf>
    <xf numFmtId="49" fontId="11" fillId="4" borderId="4" xfId="1" applyNumberFormat="1" applyFont="1" applyFill="1" applyBorder="1" applyAlignment="1">
      <alignment horizontal="center" vertical="center" wrapText="1"/>
    </xf>
    <xf numFmtId="49" fontId="90" fillId="4" borderId="4" xfId="1" applyNumberFormat="1" applyFont="1" applyFill="1" applyBorder="1" applyAlignment="1">
      <alignment horizontal="center" vertical="center" wrapText="1"/>
    </xf>
    <xf numFmtId="49" fontId="99" fillId="4" borderId="4" xfId="1" applyNumberFormat="1" applyFont="1" applyFill="1" applyBorder="1" applyAlignment="1">
      <alignment horizontal="center" vertical="center" wrapText="1"/>
    </xf>
    <xf numFmtId="49" fontId="106" fillId="0" borderId="4" xfId="1" applyNumberFormat="1" applyFont="1" applyFill="1" applyBorder="1" applyAlignment="1">
      <alignment horizontal="center" vertical="center" wrapText="1"/>
    </xf>
    <xf numFmtId="49" fontId="92" fillId="0" borderId="4" xfId="1" applyNumberFormat="1" applyFont="1" applyFill="1" applyBorder="1" applyAlignment="1">
      <alignment horizontal="center" vertical="center" wrapText="1"/>
    </xf>
    <xf numFmtId="49" fontId="47" fillId="0" borderId="4" xfId="1" applyNumberFormat="1" applyFont="1" applyFill="1" applyBorder="1" applyAlignment="1">
      <alignment horizontal="center" vertical="center" wrapText="1"/>
    </xf>
    <xf numFmtId="165" fontId="47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 wrapText="1"/>
    </xf>
    <xf numFmtId="165" fontId="98" fillId="0" borderId="4" xfId="1" applyNumberFormat="1" applyFont="1" applyFill="1" applyBorder="1" applyAlignment="1">
      <alignment horizontal="center" vertical="center" wrapText="1"/>
    </xf>
    <xf numFmtId="49" fontId="100" fillId="0" borderId="4" xfId="1" applyNumberFormat="1" applyFont="1" applyFill="1" applyBorder="1" applyAlignment="1">
      <alignment horizontal="center" vertical="center" wrapText="1"/>
    </xf>
    <xf numFmtId="49" fontId="93" fillId="0" borderId="4" xfId="1" applyNumberFormat="1" applyFont="1" applyFill="1" applyBorder="1" applyAlignment="1">
      <alignment horizontal="center" vertical="center" wrapText="1"/>
    </xf>
    <xf numFmtId="49" fontId="35" fillId="0" borderId="4" xfId="1" applyNumberFormat="1" applyFont="1" applyFill="1" applyBorder="1" applyAlignment="1">
      <alignment horizontal="center" vertical="center" wrapText="1"/>
    </xf>
    <xf numFmtId="49" fontId="38" fillId="0" borderId="4" xfId="1" applyNumberFormat="1" applyFont="1" applyFill="1" applyBorder="1" applyAlignment="1">
      <alignment horizontal="center" vertical="center" wrapText="1"/>
    </xf>
    <xf numFmtId="49" fontId="31" fillId="0" borderId="4" xfId="1" applyNumberFormat="1" applyFont="1" applyFill="1" applyBorder="1" applyAlignment="1">
      <alignment horizontal="center" vertical="center" wrapText="1"/>
    </xf>
    <xf numFmtId="49" fontId="33" fillId="0" borderId="4" xfId="1" applyNumberFormat="1" applyFont="1" applyFill="1" applyBorder="1" applyAlignment="1">
      <alignment horizontal="center" vertical="center" wrapText="1"/>
    </xf>
    <xf numFmtId="165" fontId="85" fillId="0" borderId="4" xfId="4" applyNumberFormat="1" applyFont="1" applyFill="1" applyBorder="1" applyAlignment="1">
      <alignment horizontal="left" vertical="center" wrapText="1"/>
    </xf>
    <xf numFmtId="165" fontId="94" fillId="0" borderId="4" xfId="4" applyNumberFormat="1" applyFont="1" applyFill="1" applyBorder="1" applyAlignment="1">
      <alignment horizontal="left" vertical="center" wrapText="1"/>
    </xf>
    <xf numFmtId="49" fontId="95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/>
    </xf>
    <xf numFmtId="165" fontId="95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/>
    </xf>
    <xf numFmtId="49" fontId="99" fillId="0" borderId="4" xfId="1" applyNumberFormat="1" applyFont="1" applyFill="1" applyBorder="1" applyAlignment="1">
      <alignment horizontal="center" vertical="center"/>
    </xf>
    <xf numFmtId="0" fontId="54" fillId="3" borderId="0" xfId="1" applyFont="1" applyFill="1"/>
    <xf numFmtId="0" fontId="96" fillId="0" borderId="4" xfId="2" applyFont="1" applyBorder="1" applyAlignment="1">
      <alignment horizontal="center" vertical="center" wrapText="1"/>
    </xf>
    <xf numFmtId="167" fontId="94" fillId="0" borderId="4" xfId="1" applyNumberFormat="1" applyFont="1" applyFill="1" applyBorder="1" applyAlignment="1">
      <alignment horizontal="left" vertical="center" wrapText="1"/>
    </xf>
    <xf numFmtId="165" fontId="3" fillId="0" borderId="0" xfId="1" applyNumberFormat="1" applyFill="1"/>
    <xf numFmtId="164" fontId="88" fillId="0" borderId="4" xfId="1" applyNumberFormat="1" applyFont="1" applyFill="1" applyBorder="1" applyAlignment="1">
      <alignment horizontal="center" vertical="center"/>
    </xf>
    <xf numFmtId="164" fontId="89" fillId="0" borderId="4" xfId="1" applyNumberFormat="1" applyFont="1" applyFill="1" applyBorder="1" applyAlignment="1">
      <alignment horizontal="center" vertical="center"/>
    </xf>
    <xf numFmtId="164" fontId="124" fillId="0" borderId="4" xfId="1" applyNumberFormat="1" applyFont="1" applyFill="1" applyBorder="1" applyAlignment="1">
      <alignment horizontal="center" vertical="center" wrapText="1"/>
    </xf>
    <xf numFmtId="164" fontId="27" fillId="0" borderId="4" xfId="1" applyNumberFormat="1" applyFont="1" applyFill="1" applyBorder="1" applyAlignment="1">
      <alignment horizontal="center" vertical="center" wrapText="1"/>
    </xf>
    <xf numFmtId="164" fontId="16" fillId="0" borderId="4" xfId="1" applyNumberFormat="1" applyFont="1" applyFill="1" applyBorder="1" applyAlignment="1">
      <alignment horizontal="center" vertical="center" wrapText="1"/>
    </xf>
    <xf numFmtId="164" fontId="23" fillId="0" borderId="4" xfId="1" applyNumberFormat="1" applyFont="1" applyFill="1" applyBorder="1" applyAlignment="1">
      <alignment horizontal="center" vertical="center" wrapText="1"/>
    </xf>
    <xf numFmtId="164" fontId="20" fillId="0" borderId="4" xfId="1" applyNumberFormat="1" applyFont="1" applyFill="1" applyBorder="1" applyAlignment="1">
      <alignment horizontal="center" vertical="center" wrapText="1"/>
    </xf>
    <xf numFmtId="164" fontId="80" fillId="0" borderId="4" xfId="1" applyNumberFormat="1" applyFont="1" applyFill="1" applyBorder="1" applyAlignment="1">
      <alignment horizontal="center" vertical="center" wrapText="1"/>
    </xf>
    <xf numFmtId="164" fontId="15" fillId="0" borderId="4" xfId="1" applyNumberFormat="1" applyFont="1" applyFill="1" applyBorder="1" applyAlignment="1">
      <alignment horizontal="center" vertical="center" wrapText="1"/>
    </xf>
    <xf numFmtId="164" fontId="96" fillId="0" borderId="4" xfId="2" applyNumberFormat="1" applyFont="1" applyBorder="1" applyAlignment="1">
      <alignment horizontal="center" vertical="center" wrapText="1"/>
    </xf>
    <xf numFmtId="164" fontId="45" fillId="0" borderId="4" xfId="1" quotePrefix="1" applyNumberFormat="1" applyFont="1" applyFill="1" applyBorder="1" applyAlignment="1">
      <alignment horizontal="center" vertical="center" wrapText="1"/>
    </xf>
    <xf numFmtId="164" fontId="94" fillId="0" borderId="4" xfId="1" quotePrefix="1" applyNumberFormat="1" applyFont="1" applyFill="1" applyBorder="1" applyAlignment="1">
      <alignment horizontal="center" vertical="center" wrapText="1"/>
    </xf>
    <xf numFmtId="164" fontId="84" fillId="0" borderId="4" xfId="1" applyNumberFormat="1" applyFont="1" applyFill="1" applyBorder="1" applyAlignment="1">
      <alignment horizontal="center" vertical="center" wrapText="1"/>
    </xf>
    <xf numFmtId="164" fontId="109" fillId="0" borderId="4" xfId="1" applyNumberFormat="1" applyFont="1" applyFill="1" applyBorder="1" applyAlignment="1">
      <alignment horizontal="center" vertical="center" wrapText="1"/>
    </xf>
    <xf numFmtId="164" fontId="104" fillId="0" borderId="4" xfId="1" applyNumberFormat="1" applyFont="1" applyFill="1" applyBorder="1" applyAlignment="1">
      <alignment horizontal="center" vertical="center" wrapText="1"/>
    </xf>
    <xf numFmtId="164" fontId="69" fillId="0" borderId="4" xfId="1" applyNumberFormat="1" applyFont="1" applyFill="1" applyBorder="1" applyAlignment="1">
      <alignment horizontal="center" vertical="center" wrapText="1"/>
    </xf>
    <xf numFmtId="164" fontId="81" fillId="0" borderId="4" xfId="1" applyNumberFormat="1" applyFont="1" applyFill="1" applyBorder="1" applyAlignment="1">
      <alignment vertical="center" wrapText="1"/>
    </xf>
    <xf numFmtId="164" fontId="102" fillId="0" borderId="4" xfId="1" applyNumberFormat="1" applyFont="1" applyFill="1" applyBorder="1" applyAlignment="1">
      <alignment horizontal="center" vertical="center" wrapText="1"/>
    </xf>
    <xf numFmtId="164" fontId="87" fillId="0" borderId="4" xfId="1" applyNumberFormat="1" applyFont="1" applyFill="1" applyBorder="1" applyAlignment="1">
      <alignment vertical="center" wrapText="1"/>
    </xf>
    <xf numFmtId="164" fontId="72" fillId="0" borderId="4" xfId="1" applyNumberFormat="1" applyFont="1" applyFill="1" applyBorder="1" applyAlignment="1">
      <alignment horizontal="center" vertical="center" wrapText="1"/>
    </xf>
    <xf numFmtId="0" fontId="133" fillId="0" borderId="0" xfId="1" applyFont="1" applyFill="1"/>
    <xf numFmtId="49" fontId="134" fillId="0" borderId="4" xfId="1" applyNumberFormat="1" applyFont="1" applyFill="1" applyBorder="1" applyAlignment="1">
      <alignment horizontal="center" vertical="center" wrapText="1"/>
    </xf>
    <xf numFmtId="167" fontId="88" fillId="0" borderId="4" xfId="1" applyNumberFormat="1" applyFont="1" applyFill="1" applyBorder="1" applyAlignment="1">
      <alignment horizontal="left" vertical="center" wrapText="1"/>
    </xf>
    <xf numFmtId="0" fontId="135" fillId="0" borderId="0" xfId="1" applyFont="1" applyFill="1"/>
    <xf numFmtId="0" fontId="80" fillId="0" borderId="4" xfId="2" applyFont="1" applyBorder="1" applyAlignment="1">
      <alignment horizontal="center" vertical="center" wrapText="1"/>
    </xf>
    <xf numFmtId="164" fontId="39" fillId="0" borderId="4" xfId="1" applyNumberFormat="1" applyFont="1" applyFill="1" applyBorder="1" applyAlignment="1">
      <alignment horizontal="center" vertical="center" wrapText="1"/>
    </xf>
    <xf numFmtId="0" fontId="136" fillId="0" borderId="0" xfId="1" applyFont="1" applyFill="1"/>
    <xf numFmtId="167" fontId="124" fillId="0" borderId="4" xfId="1" applyNumberFormat="1" applyFont="1" applyFill="1" applyBorder="1" applyAlignment="1">
      <alignment vertical="center" wrapText="1"/>
    </xf>
    <xf numFmtId="49" fontId="95" fillId="2" borderId="4" xfId="1" applyNumberFormat="1" applyFont="1" applyFill="1" applyBorder="1" applyAlignment="1">
      <alignment horizontal="center" vertical="center" wrapText="1"/>
    </xf>
    <xf numFmtId="167" fontId="85" fillId="2" borderId="4" xfId="1" applyNumberFormat="1" applyFont="1" applyFill="1" applyBorder="1" applyAlignment="1">
      <alignment horizontal="left" vertical="center" wrapText="1"/>
    </xf>
    <xf numFmtId="165" fontId="81" fillId="2" borderId="4" xfId="1" applyNumberFormat="1" applyFont="1" applyFill="1" applyBorder="1" applyAlignment="1">
      <alignment horizontal="center" vertical="center" wrapText="1"/>
    </xf>
    <xf numFmtId="0" fontId="119" fillId="2" borderId="0" xfId="1" applyFont="1" applyFill="1"/>
    <xf numFmtId="167" fontId="87" fillId="2" borderId="4" xfId="1" applyNumberFormat="1" applyFont="1" applyFill="1" applyBorder="1" applyAlignment="1">
      <alignment vertical="center" wrapText="1"/>
    </xf>
    <xf numFmtId="49" fontId="90" fillId="2" borderId="4" xfId="1" applyNumberFormat="1" applyFont="1" applyFill="1" applyBorder="1" applyAlignment="1">
      <alignment horizontal="center" vertical="center" wrapText="1"/>
    </xf>
    <xf numFmtId="167" fontId="10" fillId="2" borderId="4" xfId="1" applyNumberFormat="1" applyFont="1" applyFill="1" applyBorder="1" applyAlignment="1">
      <alignment vertical="center" wrapText="1"/>
    </xf>
    <xf numFmtId="49" fontId="106" fillId="2" borderId="4" xfId="1" applyNumberFormat="1" applyFont="1" applyFill="1" applyBorder="1" applyAlignment="1">
      <alignment horizontal="center" vertical="center" wrapText="1"/>
    </xf>
    <xf numFmtId="165" fontId="87" fillId="2" borderId="4" xfId="1" applyNumberFormat="1" applyFont="1" applyFill="1" applyBorder="1" applyAlignment="1">
      <alignment horizontal="center" vertical="center" wrapText="1"/>
    </xf>
    <xf numFmtId="167" fontId="81" fillId="2" borderId="4" xfId="1" applyNumberFormat="1" applyFont="1" applyFill="1" applyBorder="1" applyAlignment="1">
      <alignment vertical="center" wrapText="1"/>
    </xf>
    <xf numFmtId="0" fontId="50" fillId="2" borderId="0" xfId="1" applyFont="1" applyFill="1"/>
    <xf numFmtId="49" fontId="11" fillId="0" borderId="4" xfId="1" applyNumberFormat="1" applyFont="1" applyFill="1" applyBorder="1" applyAlignment="1">
      <alignment horizontal="center" vertical="center" wrapText="1"/>
    </xf>
    <xf numFmtId="0" fontId="70" fillId="0" borderId="0" xfId="1" applyFont="1" applyFill="1"/>
    <xf numFmtId="49" fontId="96" fillId="0" borderId="4" xfId="2" applyNumberFormat="1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23" fillId="0" borderId="4" xfId="1" applyNumberFormat="1" applyFont="1" applyFill="1" applyBorder="1" applyAlignment="1">
      <alignment horizontal="center" vertical="center" wrapText="1"/>
    </xf>
    <xf numFmtId="165" fontId="39" fillId="0" borderId="4" xfId="1" quotePrefix="1" applyNumberFormat="1" applyFont="1" applyFill="1" applyBorder="1" applyAlignment="1">
      <alignment horizontal="center" vertical="center" wrapText="1"/>
    </xf>
    <xf numFmtId="165" fontId="81" fillId="0" borderId="4" xfId="3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/>
    </xf>
    <xf numFmtId="165" fontId="126" fillId="0" borderId="4" xfId="1" applyNumberFormat="1" applyFont="1" applyFill="1" applyBorder="1" applyAlignment="1">
      <alignment horizontal="center" vertical="center"/>
    </xf>
    <xf numFmtId="165" fontId="89" fillId="0" borderId="4" xfId="1" applyNumberFormat="1" applyFont="1" applyFill="1" applyBorder="1" applyAlignment="1">
      <alignment horizontal="center" vertical="center"/>
    </xf>
    <xf numFmtId="165" fontId="114" fillId="0" borderId="4" xfId="1" applyNumberFormat="1" applyFont="1" applyFill="1" applyBorder="1" applyAlignment="1">
      <alignment horizontal="center" vertical="center" wrapText="1"/>
    </xf>
    <xf numFmtId="165" fontId="16" fillId="0" borderId="4" xfId="1" quotePrefix="1" applyNumberFormat="1" applyFont="1" applyFill="1" applyBorder="1" applyAlignment="1">
      <alignment horizontal="center" vertical="center" wrapText="1"/>
    </xf>
    <xf numFmtId="165" fontId="81" fillId="4" borderId="4" xfId="1" quotePrefix="1" applyNumberFormat="1" applyFont="1" applyFill="1" applyBorder="1" applyAlignment="1">
      <alignment horizontal="center" vertical="center" wrapText="1"/>
    </xf>
    <xf numFmtId="165" fontId="16" fillId="4" borderId="4" xfId="1" quotePrefix="1" applyNumberFormat="1" applyFont="1" applyFill="1" applyBorder="1" applyAlignment="1">
      <alignment horizontal="center" vertical="center" wrapText="1"/>
    </xf>
    <xf numFmtId="165" fontId="39" fillId="4" borderId="4" xfId="1" quotePrefix="1" applyNumberFormat="1" applyFont="1" applyFill="1" applyBorder="1" applyAlignment="1">
      <alignment horizontal="center" vertical="center" wrapText="1"/>
    </xf>
    <xf numFmtId="165" fontId="27" fillId="4" borderId="4" xfId="1" applyNumberFormat="1" applyFont="1" applyFill="1" applyBorder="1" applyAlignment="1">
      <alignment horizontal="center" vertical="center" wrapText="1"/>
    </xf>
    <xf numFmtId="165" fontId="26" fillId="4" borderId="4" xfId="1" applyNumberFormat="1" applyFont="1" applyFill="1" applyBorder="1" applyAlignment="1">
      <alignment horizontal="center" vertical="center" wrapText="1"/>
    </xf>
    <xf numFmtId="165" fontId="82" fillId="0" borderId="4" xfId="1" applyNumberFormat="1" applyFont="1" applyFill="1" applyBorder="1" applyAlignment="1">
      <alignment horizontal="center" vertical="center" wrapText="1"/>
    </xf>
    <xf numFmtId="165" fontId="70" fillId="2" borderId="4" xfId="1" applyNumberFormat="1" applyFont="1" applyFill="1" applyBorder="1" applyAlignment="1">
      <alignment horizontal="center" vertical="center" wrapText="1"/>
    </xf>
    <xf numFmtId="165" fontId="27" fillId="2" borderId="4" xfId="1" applyNumberFormat="1" applyFont="1" applyFill="1" applyBorder="1" applyAlignment="1">
      <alignment horizontal="center" vertical="center" wrapText="1"/>
    </xf>
    <xf numFmtId="165" fontId="56" fillId="0" borderId="4" xfId="1" applyNumberFormat="1" applyFont="1" applyFill="1" applyBorder="1" applyAlignment="1">
      <alignment horizontal="center" vertical="center" wrapText="1"/>
    </xf>
    <xf numFmtId="165" fontId="15" fillId="0" borderId="4" xfId="2" applyNumberFormat="1" applyFont="1" applyFill="1" applyBorder="1" applyAlignment="1">
      <alignment horizontal="center" vertical="center" wrapText="1"/>
    </xf>
    <xf numFmtId="165" fontId="114" fillId="0" borderId="0" xfId="1" applyNumberFormat="1" applyFont="1" applyFill="1"/>
    <xf numFmtId="165" fontId="96" fillId="0" borderId="4" xfId="2" applyNumberFormat="1" applyFont="1" applyBorder="1" applyAlignment="1">
      <alignment horizontal="center" vertical="center" wrapText="1"/>
    </xf>
    <xf numFmtId="165" fontId="45" fillId="0" borderId="4" xfId="1" quotePrefix="1" applyNumberFormat="1" applyFont="1" applyFill="1" applyBorder="1" applyAlignment="1">
      <alignment horizontal="center" vertical="center" wrapText="1"/>
    </xf>
    <xf numFmtId="165" fontId="24" fillId="0" borderId="4" xfId="1" applyNumberFormat="1" applyFont="1" applyFill="1" applyBorder="1" applyAlignment="1">
      <alignment horizontal="center" vertical="center" wrapText="1"/>
    </xf>
    <xf numFmtId="165" fontId="27" fillId="0" borderId="4" xfId="1" quotePrefix="1" applyNumberFormat="1" applyFont="1" applyFill="1" applyBorder="1" applyAlignment="1">
      <alignment horizontal="center" vertical="center" wrapText="1"/>
    </xf>
    <xf numFmtId="165" fontId="125" fillId="0" borderId="4" xfId="1" quotePrefix="1" applyNumberFormat="1" applyFont="1" applyFill="1" applyBorder="1" applyAlignment="1">
      <alignment horizontal="center" vertical="center" wrapText="1"/>
    </xf>
    <xf numFmtId="165" fontId="109" fillId="0" borderId="4" xfId="1" applyNumberFormat="1" applyFont="1" applyFill="1" applyBorder="1" applyAlignment="1">
      <alignment horizontal="center" vertical="center" wrapText="1"/>
    </xf>
    <xf numFmtId="165" fontId="69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80" fillId="0" borderId="4" xfId="2" applyNumberFormat="1" applyFont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143" fillId="0" borderId="4" xfId="1" applyNumberFormat="1" applyFont="1" applyFill="1" applyBorder="1" applyAlignment="1">
      <alignment horizontal="center" vertical="center" wrapText="1"/>
    </xf>
    <xf numFmtId="0" fontId="144" fillId="0" borderId="0" xfId="1" applyFont="1" applyFill="1"/>
    <xf numFmtId="49" fontId="145" fillId="0" borderId="4" xfId="1" applyNumberFormat="1" applyFont="1" applyFill="1" applyBorder="1" applyAlignment="1">
      <alignment horizontal="center" vertical="center" wrapText="1"/>
    </xf>
    <xf numFmtId="167" fontId="141" fillId="0" borderId="4" xfId="1" applyNumberFormat="1" applyFont="1" applyFill="1" applyBorder="1" applyAlignment="1">
      <alignment vertical="center" wrapText="1"/>
    </xf>
    <xf numFmtId="165" fontId="142" fillId="0" borderId="4" xfId="1" applyNumberFormat="1" applyFont="1" applyFill="1" applyBorder="1" applyAlignment="1">
      <alignment horizontal="center" vertical="center" wrapText="1"/>
    </xf>
    <xf numFmtId="165" fontId="139" fillId="0" borderId="4" xfId="1" applyNumberFormat="1" applyFont="1" applyFill="1" applyBorder="1" applyAlignment="1">
      <alignment horizontal="center" vertical="center"/>
    </xf>
    <xf numFmtId="49" fontId="146" fillId="0" borderId="0" xfId="1" applyNumberFormat="1" applyFont="1"/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0" fontId="147" fillId="0" borderId="0" xfId="1" applyFont="1" applyFill="1"/>
    <xf numFmtId="49" fontId="148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/>
    </xf>
    <xf numFmtId="165" fontId="8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4" fontId="80" fillId="0" borderId="4" xfId="2" applyNumberFormat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51" fillId="3" borderId="0" xfId="1" applyFont="1" applyFill="1"/>
    <xf numFmtId="49" fontId="152" fillId="0" borderId="4" xfId="1" applyNumberFormat="1" applyFont="1" applyFill="1" applyBorder="1" applyAlignment="1">
      <alignment horizontal="center" vertical="center" wrapText="1"/>
    </xf>
    <xf numFmtId="167" fontId="153" fillId="0" borderId="4" xfId="1" applyNumberFormat="1" applyFont="1" applyFill="1" applyBorder="1" applyAlignment="1">
      <alignment vertical="center" wrapText="1"/>
    </xf>
    <xf numFmtId="165" fontId="153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80" fillId="0" borderId="4" xfId="2" applyNumberFormat="1" applyFont="1" applyBorder="1" applyAlignment="1">
      <alignment horizontal="center" vertical="center" wrapText="1"/>
    </xf>
    <xf numFmtId="165" fontId="137" fillId="0" borderId="4" xfId="1" applyNumberFormat="1" applyFont="1" applyFill="1" applyBorder="1" applyAlignment="1">
      <alignment horizontal="center" vertical="center" wrapText="1"/>
    </xf>
    <xf numFmtId="165" fontId="159" fillId="0" borderId="4" xfId="1" applyNumberFormat="1" applyFont="1" applyFill="1" applyBorder="1" applyAlignment="1">
      <alignment horizontal="center" vertical="center" wrapText="1"/>
    </xf>
    <xf numFmtId="0" fontId="160" fillId="0" borderId="0" xfId="1" applyFont="1" applyFill="1"/>
    <xf numFmtId="49" fontId="131" fillId="6" borderId="4" xfId="1" applyNumberFormat="1" applyFont="1" applyFill="1" applyBorder="1" applyAlignment="1">
      <alignment horizontal="center" vertical="center" wrapText="1"/>
    </xf>
    <xf numFmtId="167" fontId="124" fillId="6" borderId="4" xfId="1" applyNumberFormat="1" applyFont="1" applyFill="1" applyBorder="1" applyAlignment="1">
      <alignment vertical="center" wrapText="1"/>
    </xf>
    <xf numFmtId="165" fontId="126" fillId="6" borderId="4" xfId="1" applyNumberFormat="1" applyFont="1" applyFill="1" applyBorder="1" applyAlignment="1">
      <alignment horizontal="center" vertical="center" wrapText="1"/>
    </xf>
    <xf numFmtId="165" fontId="149" fillId="6" borderId="4" xfId="1" applyNumberFormat="1" applyFont="1" applyFill="1" applyBorder="1" applyAlignment="1">
      <alignment horizontal="center" vertical="center" wrapText="1"/>
    </xf>
    <xf numFmtId="0" fontId="150" fillId="6" borderId="0" xfId="1" applyFont="1" applyFill="1"/>
    <xf numFmtId="49" fontId="115" fillId="8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left" vertical="center" wrapText="1"/>
    </xf>
    <xf numFmtId="165" fontId="112" fillId="8" borderId="4" xfId="1" applyNumberFormat="1" applyFont="1" applyFill="1" applyBorder="1" applyAlignment="1">
      <alignment horizontal="center" vertical="center" wrapText="1"/>
    </xf>
    <xf numFmtId="0" fontId="117" fillId="8" borderId="0" xfId="1" applyFont="1" applyFill="1"/>
    <xf numFmtId="49" fontId="111" fillId="8" borderId="4" xfId="1" applyNumberFormat="1" applyFont="1" applyFill="1" applyBorder="1" applyAlignment="1">
      <alignment horizontal="center" vertical="center" wrapText="1"/>
    </xf>
    <xf numFmtId="165" fontId="114" fillId="8" borderId="4" xfId="1" applyNumberFormat="1" applyFont="1" applyFill="1" applyBorder="1" applyAlignment="1">
      <alignment horizontal="center" vertical="center" wrapText="1"/>
    </xf>
    <xf numFmtId="0" fontId="114" fillId="8" borderId="0" xfId="1" applyFont="1" applyFill="1"/>
    <xf numFmtId="49" fontId="131" fillId="7" borderId="4" xfId="1" applyNumberFormat="1" applyFont="1" applyFill="1" applyBorder="1" applyAlignment="1">
      <alignment horizontal="center" vertical="center" wrapText="1"/>
    </xf>
    <xf numFmtId="167" fontId="124" fillId="7" borderId="4" xfId="1" applyNumberFormat="1" applyFont="1" applyFill="1" applyBorder="1" applyAlignment="1">
      <alignment vertical="center" wrapText="1"/>
    </xf>
    <xf numFmtId="165" fontId="126" fillId="7" borderId="4" xfId="1" applyNumberFormat="1" applyFont="1" applyFill="1" applyBorder="1" applyAlignment="1">
      <alignment horizontal="center" vertical="center" wrapText="1"/>
    </xf>
    <xf numFmtId="0" fontId="125" fillId="7" borderId="0" xfId="1" applyFont="1" applyFill="1"/>
    <xf numFmtId="49" fontId="111" fillId="5" borderId="4" xfId="1" applyNumberFormat="1" applyFont="1" applyFill="1" applyBorder="1" applyAlignment="1">
      <alignment horizontal="center" vertical="center" wrapText="1"/>
    </xf>
    <xf numFmtId="0" fontId="29" fillId="8" borderId="0" xfId="1" applyFont="1" applyFill="1"/>
    <xf numFmtId="0" fontId="150" fillId="7" borderId="0" xfId="1" applyFont="1" applyFill="1"/>
    <xf numFmtId="165" fontId="124" fillId="7" borderId="4" xfId="1" applyNumberFormat="1" applyFont="1" applyFill="1" applyBorder="1" applyAlignment="1">
      <alignment horizontal="center" vertical="center" wrapText="1"/>
    </xf>
    <xf numFmtId="164" fontId="124" fillId="7" borderId="4" xfId="1" applyNumberFormat="1" applyFont="1" applyFill="1" applyBorder="1" applyAlignment="1">
      <alignment horizontal="center" vertical="center" wrapText="1"/>
    </xf>
    <xf numFmtId="0" fontId="136" fillId="7" borderId="0" xfId="1" applyFont="1" applyFill="1"/>
    <xf numFmtId="49" fontId="128" fillId="7" borderId="4" xfId="1" applyNumberFormat="1" applyFont="1" applyFill="1" applyBorder="1" applyAlignment="1">
      <alignment horizontal="center" vertical="center" wrapText="1"/>
    </xf>
    <xf numFmtId="0" fontId="154" fillId="7" borderId="0" xfId="1" applyFont="1" applyFill="1"/>
    <xf numFmtId="165" fontId="80" fillId="7" borderId="4" xfId="1" applyNumberFormat="1" applyFont="1" applyFill="1" applyBorder="1" applyAlignment="1">
      <alignment horizontal="center" vertical="center" wrapText="1"/>
    </xf>
    <xf numFmtId="164" fontId="80" fillId="7" borderId="4" xfId="1" applyNumberFormat="1" applyFont="1" applyFill="1" applyBorder="1" applyAlignment="1">
      <alignment horizontal="center" vertical="center" wrapText="1"/>
    </xf>
    <xf numFmtId="49" fontId="95" fillId="7" borderId="4" xfId="1" applyNumberFormat="1" applyFont="1" applyFill="1" applyBorder="1" applyAlignment="1">
      <alignment horizontal="center" vertical="center" wrapText="1"/>
    </xf>
    <xf numFmtId="165" fontId="15" fillId="7" borderId="4" xfId="1" applyNumberFormat="1" applyFont="1" applyFill="1" applyBorder="1" applyAlignment="1">
      <alignment horizontal="center" vertical="center" wrapText="1"/>
    </xf>
    <xf numFmtId="164" fontId="15" fillId="7" borderId="4" xfId="1" applyNumberFormat="1" applyFont="1" applyFill="1" applyBorder="1" applyAlignment="1">
      <alignment horizontal="center" vertical="center" wrapText="1"/>
    </xf>
    <xf numFmtId="165" fontId="10" fillId="8" borderId="4" xfId="1" applyNumberFormat="1" applyFont="1" applyFill="1" applyBorder="1" applyAlignment="1">
      <alignment horizontal="center" vertical="center" wrapText="1"/>
    </xf>
    <xf numFmtId="0" fontId="59" fillId="7" borderId="0" xfId="1" applyFont="1" applyFill="1"/>
    <xf numFmtId="164" fontId="85" fillId="7" borderId="4" xfId="1" applyNumberFormat="1" applyFont="1" applyFill="1" applyBorder="1" applyAlignment="1">
      <alignment horizontal="center" vertical="center" wrapText="1"/>
    </xf>
    <xf numFmtId="165" fontId="85" fillId="7" borderId="4" xfId="1" applyNumberFormat="1" applyFont="1" applyFill="1" applyBorder="1" applyAlignment="1">
      <alignment horizontal="center" vertical="center" wrapText="1"/>
    </xf>
    <xf numFmtId="165" fontId="8" fillId="7" borderId="4" xfId="1" applyNumberFormat="1" applyFont="1" applyFill="1" applyBorder="1" applyAlignment="1">
      <alignment horizontal="center" vertical="center" wrapText="1"/>
    </xf>
    <xf numFmtId="165" fontId="85" fillId="5" borderId="4" xfId="1" applyNumberFormat="1" applyFont="1" applyFill="1" applyBorder="1" applyAlignment="1">
      <alignment horizontal="center" vertical="center" wrapText="1"/>
    </xf>
    <xf numFmtId="0" fontId="59" fillId="5" borderId="0" xfId="1" applyFont="1" applyFill="1"/>
    <xf numFmtId="165" fontId="112" fillId="5" borderId="4" xfId="2" applyNumberFormat="1" applyFont="1" applyFill="1" applyBorder="1" applyAlignment="1">
      <alignment horizontal="left" vertical="center" wrapText="1"/>
    </xf>
    <xf numFmtId="165" fontId="112" fillId="5" borderId="4" xfId="2" applyNumberFormat="1" applyFont="1" applyFill="1" applyBorder="1" applyAlignment="1">
      <alignment horizontal="center" vertical="center" wrapText="1"/>
    </xf>
    <xf numFmtId="164" fontId="112" fillId="5" borderId="4" xfId="2" applyNumberFormat="1" applyFont="1" applyFill="1" applyBorder="1" applyAlignment="1">
      <alignment horizontal="center" vertical="center" wrapText="1"/>
    </xf>
    <xf numFmtId="0" fontId="120" fillId="5" borderId="0" xfId="1" applyFont="1" applyFill="1"/>
    <xf numFmtId="0" fontId="58" fillId="5" borderId="0" xfId="1" applyFont="1" applyFill="1"/>
    <xf numFmtId="0" fontId="73" fillId="5" borderId="0" xfId="1" applyFont="1" applyFill="1"/>
    <xf numFmtId="49" fontId="98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0" fontId="43" fillId="0" borderId="0" xfId="1" applyFont="1"/>
    <xf numFmtId="167" fontId="85" fillId="7" borderId="4" xfId="1" applyNumberFormat="1" applyFont="1" applyFill="1" applyBorder="1" applyAlignment="1">
      <alignment horizontal="left" vertical="center" wrapText="1"/>
    </xf>
    <xf numFmtId="165" fontId="85" fillId="7" borderId="4" xfId="1" applyNumberFormat="1" applyFont="1" applyFill="1" applyBorder="1" applyAlignment="1">
      <alignment horizontal="left" vertical="center" wrapText="1"/>
    </xf>
    <xf numFmtId="167" fontId="85" fillId="7" borderId="4" xfId="1" applyNumberFormat="1" applyFont="1" applyFill="1" applyBorder="1" applyAlignment="1">
      <alignment horizontal="center" vertical="center" wrapText="1"/>
    </xf>
    <xf numFmtId="49" fontId="92" fillId="7" borderId="4" xfId="1" applyNumberFormat="1" applyFont="1" applyFill="1" applyBorder="1" applyAlignment="1">
      <alignment horizontal="center" vertical="center" wrapText="1"/>
    </xf>
    <xf numFmtId="0" fontId="63" fillId="7" borderId="0" xfId="1" applyFont="1" applyFill="1"/>
    <xf numFmtId="165" fontId="80" fillId="7" borderId="4" xfId="1" applyNumberFormat="1" applyFont="1" applyFill="1" applyBorder="1" applyAlignment="1">
      <alignment horizontal="left" vertical="center" wrapText="1"/>
    </xf>
    <xf numFmtId="0" fontId="58" fillId="7" borderId="0" xfId="1" applyFont="1" applyFill="1"/>
    <xf numFmtId="49" fontId="148" fillId="7" borderId="4" xfId="1" applyNumberFormat="1" applyFont="1" applyFill="1" applyBorder="1" applyAlignment="1">
      <alignment horizontal="center" vertical="center"/>
    </xf>
    <xf numFmtId="165" fontId="80" fillId="7" borderId="4" xfId="2" applyNumberFormat="1" applyFont="1" applyFill="1" applyBorder="1" applyAlignment="1">
      <alignment horizontal="left" vertical="center" wrapText="1"/>
    </xf>
    <xf numFmtId="4" fontId="15" fillId="7" borderId="4" xfId="1" applyNumberFormat="1" applyFont="1" applyFill="1" applyBorder="1" applyAlignment="1">
      <alignment horizontal="center" vertical="center" wrapText="1"/>
    </xf>
    <xf numFmtId="165" fontId="84" fillId="7" borderId="4" xfId="1" applyNumberFormat="1" applyFont="1" applyFill="1" applyBorder="1" applyAlignment="1">
      <alignment horizontal="center" vertical="center" wrapText="1"/>
    </xf>
    <xf numFmtId="164" fontId="81" fillId="7" borderId="4" xfId="1" applyNumberFormat="1" applyFont="1" applyFill="1" applyBorder="1" applyAlignment="1">
      <alignment horizontal="center" vertical="center" wrapText="1"/>
    </xf>
    <xf numFmtId="49" fontId="92" fillId="7" borderId="4" xfId="1" applyNumberFormat="1" applyFont="1" applyFill="1" applyBorder="1" applyAlignment="1">
      <alignment horizontal="center" vertical="center"/>
    </xf>
    <xf numFmtId="167" fontId="80" fillId="7" borderId="4" xfId="1" applyNumberFormat="1" applyFont="1" applyFill="1" applyBorder="1" applyAlignment="1">
      <alignment vertical="center" wrapText="1"/>
    </xf>
    <xf numFmtId="165" fontId="95" fillId="7" borderId="4" xfId="1" applyNumberFormat="1" applyFont="1" applyFill="1" applyBorder="1" applyAlignment="1">
      <alignment horizontal="center" vertical="center" wrapText="1"/>
    </xf>
    <xf numFmtId="165" fontId="11" fillId="8" borderId="4" xfId="1" applyNumberFormat="1" applyFont="1" applyFill="1" applyBorder="1" applyAlignment="1">
      <alignment horizontal="center" vertical="center"/>
    </xf>
    <xf numFmtId="165" fontId="112" fillId="8" borderId="4" xfId="1" applyNumberFormat="1" applyFont="1" applyFill="1" applyBorder="1" applyAlignment="1">
      <alignment vertical="center" wrapText="1"/>
    </xf>
    <xf numFmtId="165" fontId="111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124" fillId="7" borderId="4" xfId="1" applyNumberFormat="1" applyFont="1" applyFill="1" applyBorder="1" applyAlignment="1">
      <alignment vertical="center" wrapText="1"/>
    </xf>
    <xf numFmtId="165" fontId="101" fillId="0" borderId="4" xfId="1" applyNumberFormat="1" applyFont="1" applyFill="1" applyBorder="1" applyAlignment="1">
      <alignment horizontal="center" vertical="center" wrapText="1"/>
    </xf>
    <xf numFmtId="165" fontId="138" fillId="0" borderId="4" xfId="1" applyNumberFormat="1" applyFont="1" applyFill="1" applyBorder="1" applyAlignment="1">
      <alignment horizontal="center" vertical="center" wrapText="1"/>
    </xf>
    <xf numFmtId="165" fontId="106" fillId="0" borderId="4" xfId="1" applyNumberFormat="1" applyFont="1" applyFill="1" applyBorder="1" applyAlignment="1">
      <alignment horizontal="center" vertical="center" wrapText="1"/>
    </xf>
    <xf numFmtId="165" fontId="107" fillId="0" borderId="4" xfId="1" applyNumberFormat="1" applyFont="1" applyFill="1" applyBorder="1" applyAlignment="1">
      <alignment horizontal="center" vertical="center"/>
    </xf>
    <xf numFmtId="165" fontId="82" fillId="0" borderId="4" xfId="1" applyNumberFormat="1" applyFont="1" applyFill="1" applyBorder="1" applyAlignment="1">
      <alignment vertical="center" wrapText="1"/>
    </xf>
    <xf numFmtId="165" fontId="81" fillId="7" borderId="4" xfId="1" applyNumberFormat="1" applyFont="1" applyFill="1" applyBorder="1" applyAlignment="1">
      <alignment horizontal="center" vertical="center" wrapText="1"/>
    </xf>
    <xf numFmtId="49" fontId="162" fillId="0" borderId="0" xfId="1" applyNumberFormat="1" applyFont="1" applyFill="1"/>
    <xf numFmtId="0" fontId="116" fillId="7" borderId="0" xfId="1" applyFont="1" applyFill="1"/>
    <xf numFmtId="165" fontId="81" fillId="7" borderId="4" xfId="1" applyNumberFormat="1" applyFont="1" applyFill="1" applyBorder="1" applyAlignment="1">
      <alignment horizontal="left" vertical="center" wrapText="1"/>
    </xf>
    <xf numFmtId="165" fontId="113" fillId="7" borderId="4" xfId="1" applyNumberFormat="1" applyFont="1" applyFill="1" applyBorder="1" applyAlignment="1">
      <alignment horizontal="center" vertical="center" wrapText="1"/>
    </xf>
    <xf numFmtId="0" fontId="90" fillId="7" borderId="4" xfId="1" applyNumberFormat="1" applyFont="1" applyFill="1" applyBorder="1" applyAlignment="1">
      <alignment horizontal="center" vertical="center" wrapText="1"/>
    </xf>
    <xf numFmtId="0" fontId="99" fillId="0" borderId="4" xfId="1" applyNumberFormat="1" applyFont="1" applyFill="1" applyBorder="1" applyAlignment="1">
      <alignment horizontal="center" vertical="center"/>
    </xf>
    <xf numFmtId="0" fontId="150" fillId="3" borderId="0" xfId="1" applyFont="1" applyFill="1"/>
    <xf numFmtId="49" fontId="131" fillId="0" borderId="4" xfId="1" applyNumberFormat="1" applyFont="1" applyFill="1" applyBorder="1" applyAlignment="1">
      <alignment horizontal="center" vertical="center" wrapText="1"/>
    </xf>
    <xf numFmtId="167" fontId="126" fillId="0" borderId="4" xfId="1" applyNumberFormat="1" applyFont="1" applyFill="1" applyBorder="1" applyAlignment="1">
      <alignment vertical="center" wrapText="1"/>
    </xf>
    <xf numFmtId="165" fontId="125" fillId="0" borderId="4" xfId="1" applyNumberFormat="1" applyFont="1" applyFill="1" applyBorder="1" applyAlignment="1">
      <alignment horizontal="center" vertical="center" wrapText="1"/>
    </xf>
    <xf numFmtId="164" fontId="163" fillId="0" borderId="0" xfId="1" applyNumberFormat="1" applyFont="1" applyFill="1"/>
    <xf numFmtId="164" fontId="164" fillId="0" borderId="0" xfId="1" applyNumberFormat="1" applyFont="1" applyFill="1"/>
    <xf numFmtId="165" fontId="113" fillId="8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3" fillId="0" borderId="4" xfId="1" applyNumberFormat="1" applyFont="1" applyFill="1" applyBorder="1" applyAlignment="1">
      <alignment horizontal="center" vertical="center"/>
    </xf>
    <xf numFmtId="164" fontId="96" fillId="0" borderId="4" xfId="2" applyNumberFormat="1" applyFont="1" applyFill="1" applyBorder="1" applyAlignment="1">
      <alignment horizontal="center" vertical="center" wrapText="1"/>
    </xf>
    <xf numFmtId="164" fontId="112" fillId="0" borderId="4" xfId="2" applyNumberFormat="1" applyFont="1" applyFill="1" applyBorder="1" applyAlignment="1">
      <alignment horizontal="center" vertical="center" wrapText="1"/>
    </xf>
    <xf numFmtId="49" fontId="85" fillId="7" borderId="4" xfId="1" applyNumberFormat="1" applyFont="1" applyFill="1" applyBorder="1" applyAlignment="1">
      <alignment horizontal="center" vertical="center" wrapText="1"/>
    </xf>
    <xf numFmtId="49" fontId="165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vertical="center" wrapText="1"/>
    </xf>
    <xf numFmtId="0" fontId="166" fillId="0" borderId="0" xfId="1" applyFont="1" applyFill="1"/>
    <xf numFmtId="0" fontId="167" fillId="0" borderId="0" xfId="1" applyFont="1" applyFill="1"/>
    <xf numFmtId="0" fontId="13" fillId="0" borderId="0" xfId="1" applyFont="1" applyFill="1"/>
    <xf numFmtId="165" fontId="81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96" fillId="0" borderId="4" xfId="2" applyNumberFormat="1" applyFont="1" applyFill="1" applyBorder="1" applyAlignment="1">
      <alignment horizontal="center" vertical="center" wrapText="1"/>
    </xf>
    <xf numFmtId="165" fontId="112" fillId="0" borderId="4" xfId="2" applyNumberFormat="1" applyFont="1" applyFill="1" applyBorder="1" applyAlignment="1">
      <alignment horizontal="center" vertical="center" wrapText="1"/>
    </xf>
    <xf numFmtId="0" fontId="171" fillId="0" borderId="0" xfId="1" applyFont="1" applyFill="1"/>
    <xf numFmtId="49" fontId="33" fillId="0" borderId="4" xfId="1" applyNumberFormat="1" applyFont="1" applyFill="1" applyBorder="1" applyAlignment="1">
      <alignment horizontal="center" vertical="center"/>
    </xf>
    <xf numFmtId="4" fontId="21" fillId="0" borderId="4" xfId="1" applyNumberFormat="1" applyFont="1" applyFill="1" applyBorder="1" applyAlignment="1">
      <alignment horizontal="center" vertical="center" wrapText="1"/>
    </xf>
    <xf numFmtId="165" fontId="83" fillId="0" borderId="4" xfId="2" applyNumberFormat="1" applyFont="1" applyBorder="1" applyAlignment="1">
      <alignment horizontal="center" vertical="center" wrapText="1"/>
    </xf>
    <xf numFmtId="49" fontId="172" fillId="0" borderId="0" xfId="1" applyNumberFormat="1" applyFont="1"/>
    <xf numFmtId="165" fontId="174" fillId="0" borderId="4" xfId="1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7" fontId="126" fillId="0" borderId="5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7" fontId="137" fillId="0" borderId="5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7" fontId="96" fillId="0" borderId="5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4" fontId="3" fillId="2" borderId="0" xfId="1" applyNumberFormat="1" applyFill="1"/>
    <xf numFmtId="49" fontId="13" fillId="2" borderId="4" xfId="1" applyNumberFormat="1" applyFont="1" applyFill="1" applyBorder="1" applyAlignment="1">
      <alignment horizontal="center" vertical="center"/>
    </xf>
    <xf numFmtId="165" fontId="81" fillId="2" borderId="4" xfId="1" applyNumberFormat="1" applyFont="1" applyFill="1" applyBorder="1" applyAlignment="1">
      <alignment horizontal="center" vertical="center"/>
    </xf>
    <xf numFmtId="165" fontId="10" fillId="2" borderId="4" xfId="1" applyNumberFormat="1" applyFont="1" applyFill="1" applyBorder="1" applyAlignment="1">
      <alignment horizontal="center" vertical="center" wrapText="1"/>
    </xf>
    <xf numFmtId="165" fontId="96" fillId="2" borderId="4" xfId="1" applyNumberFormat="1" applyFont="1" applyFill="1" applyBorder="1" applyAlignment="1">
      <alignment horizontal="center" vertical="center" wrapText="1"/>
    </xf>
    <xf numFmtId="165" fontId="94" fillId="2" borderId="4" xfId="1" applyNumberFormat="1" applyFont="1" applyFill="1" applyBorder="1" applyAlignment="1">
      <alignment horizontal="center" vertical="center" wrapText="1"/>
    </xf>
    <xf numFmtId="165" fontId="96" fillId="2" borderId="4" xfId="2" applyNumberFormat="1" applyFont="1" applyFill="1" applyBorder="1" applyAlignment="1">
      <alignment horizontal="center" vertical="center" wrapText="1"/>
    </xf>
    <xf numFmtId="164" fontId="96" fillId="2" borderId="4" xfId="2" applyNumberFormat="1" applyFont="1" applyFill="1" applyBorder="1" applyAlignment="1">
      <alignment horizontal="center" vertical="center" wrapText="1"/>
    </xf>
    <xf numFmtId="164" fontId="163" fillId="2" borderId="0" xfId="1" applyNumberFormat="1" applyFont="1" applyFill="1"/>
    <xf numFmtId="164" fontId="164" fillId="2" borderId="0" xfId="1" applyNumberFormat="1" applyFont="1" applyFill="1"/>
    <xf numFmtId="164" fontId="6" fillId="2" borderId="0" xfId="1" applyNumberFormat="1" applyFont="1" applyFill="1"/>
    <xf numFmtId="164" fontId="64" fillId="2" borderId="0" xfId="1" applyNumberFormat="1" applyFont="1" applyFill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80" fillId="0" borderId="4" xfId="2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0" fontId="150" fillId="0" borderId="0" xfId="1" applyFont="1" applyFill="1"/>
    <xf numFmtId="164" fontId="124" fillId="0" borderId="4" xfId="2" applyNumberFormat="1" applyFont="1" applyFill="1" applyBorder="1" applyAlignment="1">
      <alignment horizontal="left" vertical="center" wrapText="1"/>
    </xf>
    <xf numFmtId="0" fontId="37" fillId="0" borderId="0" xfId="1" applyFont="1" applyFill="1"/>
    <xf numFmtId="0" fontId="130" fillId="0" borderId="0" xfId="1" applyFont="1" applyFill="1"/>
    <xf numFmtId="49" fontId="85" fillId="0" borderId="4" xfId="1" applyNumberFormat="1" applyFont="1" applyFill="1" applyBorder="1" applyAlignment="1">
      <alignment horizontal="center" vertical="center" wrapText="1"/>
    </xf>
    <xf numFmtId="165" fontId="132" fillId="0" borderId="4" xfId="1" applyNumberFormat="1" applyFont="1" applyFill="1" applyBorder="1" applyAlignment="1">
      <alignment horizontal="center" vertical="center" wrapText="1"/>
    </xf>
    <xf numFmtId="165" fontId="156" fillId="0" borderId="4" xfId="1" applyNumberFormat="1" applyFont="1" applyFill="1" applyBorder="1" applyAlignment="1">
      <alignment horizontal="center" vertical="center" wrapText="1"/>
    </xf>
    <xf numFmtId="0" fontId="157" fillId="0" borderId="0" xfId="1" applyFont="1" applyFill="1"/>
    <xf numFmtId="0" fontId="154" fillId="0" borderId="0" xfId="1" applyFont="1" applyFill="1"/>
    <xf numFmtId="165" fontId="126" fillId="0" borderId="4" xfId="4" applyNumberFormat="1" applyFont="1" applyFill="1" applyBorder="1" applyAlignment="1">
      <alignment horizontal="left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7" fontId="88" fillId="0" borderId="5" xfId="1" applyNumberFormat="1" applyFont="1" applyFill="1" applyBorder="1" applyAlignment="1">
      <alignment horizontal="center" vertical="center" wrapText="1"/>
    </xf>
    <xf numFmtId="0" fontId="20" fillId="2" borderId="0" xfId="1" applyFont="1" applyFill="1"/>
    <xf numFmtId="164" fontId="83" fillId="0" borderId="9" xfId="1" applyNumberFormat="1" applyFont="1" applyBorder="1" applyAlignment="1">
      <alignment horizontal="center" vertical="center" wrapText="1"/>
    </xf>
    <xf numFmtId="0" fontId="83" fillId="0" borderId="9" xfId="1" applyFont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175" fillId="0" borderId="0" xfId="1" applyFont="1" applyBorder="1"/>
    <xf numFmtId="0" fontId="83" fillId="0" borderId="0" xfId="1" applyFont="1" applyBorder="1" applyAlignment="1">
      <alignment horizontal="center" vertical="center" wrapText="1"/>
    </xf>
    <xf numFmtId="165" fontId="175" fillId="0" borderId="0" xfId="1" applyNumberFormat="1" applyFont="1" applyFill="1"/>
    <xf numFmtId="0" fontId="175" fillId="0" borderId="0" xfId="1" applyFont="1" applyFill="1"/>
    <xf numFmtId="0" fontId="175" fillId="0" borderId="0" xfId="1" applyFont="1"/>
    <xf numFmtId="164" fontId="87" fillId="0" borderId="4" xfId="1" applyNumberFormat="1" applyFont="1" applyFill="1" applyBorder="1" applyAlignment="1">
      <alignment horizontal="center" vertical="center"/>
    </xf>
    <xf numFmtId="165" fontId="85" fillId="0" borderId="4" xfId="1" applyNumberFormat="1" applyFont="1" applyFill="1" applyBorder="1" applyAlignment="1">
      <alignment horizontal="center" vertical="center" wrapText="1"/>
    </xf>
    <xf numFmtId="165" fontId="94" fillId="0" borderId="4" xfId="1" applyNumberFormat="1" applyFont="1" applyFill="1" applyBorder="1" applyAlignment="1">
      <alignment horizontal="left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7" fontId="10" fillId="0" borderId="5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7" fontId="42" fillId="3" borderId="4" xfId="1" applyNumberFormat="1" applyFont="1" applyFill="1" applyBorder="1" applyAlignment="1">
      <alignment vertical="center" wrapText="1"/>
    </xf>
    <xf numFmtId="49" fontId="99" fillId="0" borderId="0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70" fontId="87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" fontId="2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38" fillId="0" borderId="4" xfId="1" applyNumberFormat="1" applyFont="1" applyFill="1" applyBorder="1" applyAlignment="1">
      <alignment horizontal="center" vertical="center" wrapText="1"/>
    </xf>
    <xf numFmtId="0" fontId="176" fillId="0" borderId="0" xfId="1" applyFont="1" applyFill="1"/>
    <xf numFmtId="49" fontId="177" fillId="0" borderId="4" xfId="1" applyNumberFormat="1" applyFont="1" applyFill="1" applyBorder="1" applyAlignment="1">
      <alignment horizontal="center" vertical="center" wrapText="1"/>
    </xf>
    <xf numFmtId="170" fontId="85" fillId="0" borderId="4" xfId="1" applyNumberFormat="1" applyFont="1" applyFill="1" applyBorder="1" applyAlignment="1">
      <alignment horizontal="center" vertical="center" wrapText="1"/>
    </xf>
    <xf numFmtId="164" fontId="168" fillId="0" borderId="0" xfId="1" applyNumberFormat="1" applyFont="1" applyFill="1"/>
    <xf numFmtId="0" fontId="83" fillId="0" borderId="9" xfId="1" applyFont="1" applyFill="1" applyBorder="1" applyAlignment="1">
      <alignment horizontal="center" vertical="center" wrapText="1"/>
    </xf>
    <xf numFmtId="165" fontId="94" fillId="0" borderId="4" xfId="1" applyNumberFormat="1" applyFont="1" applyFill="1" applyBorder="1" applyAlignment="1">
      <alignment horizontal="center" vertical="center"/>
    </xf>
    <xf numFmtId="165" fontId="39" fillId="0" borderId="4" xfId="2" applyNumberFormat="1" applyFont="1" applyFill="1" applyBorder="1" applyAlignment="1">
      <alignment horizontal="center" vertical="center" wrapText="1"/>
    </xf>
    <xf numFmtId="165" fontId="10" fillId="0" borderId="4" xfId="2" applyNumberFormat="1" applyFont="1" applyFill="1" applyBorder="1" applyAlignment="1">
      <alignment horizontal="center" vertical="center" wrapText="1"/>
    </xf>
    <xf numFmtId="0" fontId="10" fillId="0" borderId="4" xfId="2" applyFont="1" applyFill="1" applyBorder="1" applyAlignment="1">
      <alignment horizontal="center" vertical="center" wrapText="1"/>
    </xf>
    <xf numFmtId="165" fontId="16" fillId="0" borderId="4" xfId="1" applyNumberFormat="1" applyFont="1" applyFill="1" applyBorder="1" applyAlignment="1">
      <alignment horizontal="center" vertical="center"/>
    </xf>
    <xf numFmtId="4" fontId="39" fillId="0" borderId="4" xfId="1" applyNumberFormat="1" applyFont="1" applyFill="1" applyBorder="1" applyAlignment="1">
      <alignment horizontal="center" vertical="center" wrapText="1"/>
    </xf>
    <xf numFmtId="164" fontId="169" fillId="0" borderId="0" xfId="1" applyNumberFormat="1" applyFont="1" applyFill="1"/>
    <xf numFmtId="164" fontId="170" fillId="0" borderId="0" xfId="1" applyNumberFormat="1" applyFont="1" applyFill="1"/>
    <xf numFmtId="165" fontId="31" fillId="0" borderId="0" xfId="1" applyNumberFormat="1" applyFont="1" applyFill="1" applyAlignment="1">
      <alignment vertical="center" wrapText="1"/>
    </xf>
    <xf numFmtId="164" fontId="62" fillId="0" borderId="0" xfId="1" applyNumberFormat="1" applyFont="1" applyFill="1" applyAlignment="1">
      <alignment horizontal="center" vertical="center" wrapText="1"/>
    </xf>
    <xf numFmtId="165" fontId="178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167" fontId="10" fillId="0" borderId="5" xfId="1" applyNumberFormat="1" applyFont="1" applyFill="1" applyBorder="1" applyAlignment="1">
      <alignment vertical="center" wrapText="1"/>
    </xf>
    <xf numFmtId="49" fontId="94" fillId="0" borderId="4" xfId="1" applyNumberFormat="1" applyFont="1" applyFill="1" applyBorder="1" applyAlignment="1">
      <alignment horizontal="center" vertical="center" wrapText="1"/>
    </xf>
    <xf numFmtId="164" fontId="9" fillId="0" borderId="0" xfId="1" applyNumberFormat="1" applyFont="1" applyBorder="1" applyAlignment="1">
      <alignment horizontal="center" vertical="center" wrapText="1"/>
    </xf>
    <xf numFmtId="164" fontId="112" fillId="8" borderId="4" xfId="1" applyNumberFormat="1" applyFont="1" applyFill="1" applyBorder="1" applyAlignment="1">
      <alignment horizontal="center" vertical="center" wrapText="1"/>
    </xf>
    <xf numFmtId="165" fontId="9" fillId="0" borderId="0" xfId="1" applyNumberFormat="1" applyFont="1" applyBorder="1" applyAlignment="1">
      <alignment horizontal="center" vertical="center" wrapText="1"/>
    </xf>
    <xf numFmtId="4" fontId="9" fillId="0" borderId="0" xfId="1" applyNumberFormat="1" applyFont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0" fontId="80" fillId="0" borderId="5" xfId="2" applyFont="1" applyBorder="1" applyAlignment="1">
      <alignment horizontal="center" vertical="center" wrapText="1"/>
    </xf>
    <xf numFmtId="165" fontId="87" fillId="0" borderId="5" xfId="1" applyNumberFormat="1" applyFont="1" applyFill="1" applyBorder="1" applyAlignment="1">
      <alignment horizontal="center" vertical="center" wrapText="1"/>
    </xf>
    <xf numFmtId="165" fontId="81" fillId="0" borderId="5" xfId="1" applyNumberFormat="1" applyFont="1" applyFill="1" applyBorder="1" applyAlignment="1">
      <alignment horizontal="center" vertical="center" wrapText="1"/>
    </xf>
    <xf numFmtId="164" fontId="87" fillId="0" borderId="5" xfId="1" applyNumberFormat="1" applyFont="1" applyFill="1" applyBorder="1" applyAlignment="1">
      <alignment horizontal="center" vertical="center" wrapText="1"/>
    </xf>
    <xf numFmtId="164" fontId="16" fillId="0" borderId="5" xfId="1" applyNumberFormat="1" applyFont="1" applyFill="1" applyBorder="1" applyAlignment="1">
      <alignment horizontal="center" vertical="center" wrapText="1"/>
    </xf>
    <xf numFmtId="164" fontId="80" fillId="0" borderId="5" xfId="2" applyNumberFormat="1" applyFont="1" applyBorder="1" applyAlignment="1">
      <alignment horizontal="center" vertical="center" wrapText="1"/>
    </xf>
    <xf numFmtId="164" fontId="96" fillId="0" borderId="5" xfId="2" applyNumberFormat="1" applyFont="1" applyBorder="1" applyAlignment="1">
      <alignment horizontal="center" vertical="center" wrapText="1"/>
    </xf>
    <xf numFmtId="0" fontId="50" fillId="0" borderId="6" xfId="1" applyFont="1" applyFill="1" applyBorder="1"/>
    <xf numFmtId="0" fontId="29" fillId="0" borderId="6" xfId="1" applyFont="1" applyFill="1" applyBorder="1"/>
    <xf numFmtId="0" fontId="29" fillId="0" borderId="2" xfId="1" applyFont="1" applyFill="1" applyBorder="1"/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58" fillId="7" borderId="0" xfId="1" applyNumberFormat="1" applyFont="1" applyFill="1"/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71" fontId="34" fillId="0" borderId="0" xfId="1" applyNumberFormat="1" applyFont="1" applyFill="1"/>
    <xf numFmtId="171" fontId="50" fillId="3" borderId="0" xfId="1" applyNumberFormat="1" applyFont="1" applyFill="1"/>
    <xf numFmtId="171" fontId="32" fillId="0" borderId="0" xfId="1" applyNumberFormat="1" applyFont="1" applyFill="1"/>
    <xf numFmtId="171" fontId="43" fillId="0" borderId="0" xfId="1" applyNumberFormat="1" applyFont="1" applyFill="1"/>
    <xf numFmtId="171" fontId="46" fillId="0" borderId="0" xfId="1" applyNumberFormat="1" applyFont="1" applyFill="1"/>
    <xf numFmtId="171" fontId="48" fillId="0" borderId="0" xfId="1" applyNumberFormat="1" applyFont="1" applyFill="1"/>
    <xf numFmtId="171" fontId="38" fillId="0" borderId="0" xfId="1" applyNumberFormat="1" applyFont="1" applyFill="1"/>
    <xf numFmtId="171" fontId="29" fillId="3" borderId="0" xfId="1" applyNumberFormat="1" applyFont="1" applyFill="1"/>
    <xf numFmtId="171" fontId="52" fillId="4" borderId="0" xfId="1" applyNumberFormat="1" applyFont="1" applyFill="1"/>
    <xf numFmtId="171" fontId="50" fillId="4" borderId="0" xfId="1" applyNumberFormat="1" applyFont="1" applyFill="1"/>
    <xf numFmtId="171" fontId="43" fillId="4" borderId="0" xfId="1" applyNumberFormat="1" applyFont="1" applyFill="1"/>
    <xf numFmtId="171" fontId="150" fillId="6" borderId="0" xfId="1" applyNumberFormat="1" applyFont="1" applyFill="1"/>
    <xf numFmtId="165" fontId="87" fillId="0" borderId="4" xfId="1" applyNumberFormat="1" applyFont="1" applyFill="1" applyBorder="1" applyAlignment="1">
      <alignment horizontal="center" vertical="center" wrapText="1"/>
    </xf>
    <xf numFmtId="172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73" fontId="87" fillId="0" borderId="4" xfId="1" applyNumberFormat="1" applyFont="1" applyFill="1" applyBorder="1" applyAlignment="1">
      <alignment horizontal="center" vertical="center" wrapText="1"/>
    </xf>
    <xf numFmtId="49" fontId="62" fillId="0" borderId="0" xfId="1" applyNumberFormat="1" applyFont="1" applyFill="1" applyAlignment="1">
      <alignment horizontal="center"/>
    </xf>
    <xf numFmtId="164" fontId="7" fillId="0" borderId="0" xfId="1" applyNumberFormat="1" applyFont="1" applyFill="1"/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49" fontId="47" fillId="0" borderId="4" xfId="1" applyNumberFormat="1" applyFont="1" applyFill="1" applyBorder="1" applyAlignment="1">
      <alignment horizontal="center" vertical="center"/>
    </xf>
    <xf numFmtId="165" fontId="10" fillId="0" borderId="4" xfId="2" applyNumberFormat="1" applyFont="1" applyBorder="1" applyAlignment="1">
      <alignment horizontal="center" vertical="center" wrapText="1"/>
    </xf>
    <xf numFmtId="0" fontId="4" fillId="0" borderId="0" xfId="1" applyFont="1" applyFill="1" applyAlignment="1">
      <alignment horizontal="center"/>
    </xf>
    <xf numFmtId="164" fontId="179" fillId="0" borderId="0" xfId="1" applyNumberFormat="1" applyFont="1" applyFill="1" applyAlignment="1">
      <alignment horizontal="center"/>
    </xf>
    <xf numFmtId="0" fontId="62" fillId="0" borderId="0" xfId="1" applyFont="1" applyFill="1" applyAlignment="1">
      <alignment horizontal="center"/>
    </xf>
    <xf numFmtId="166" fontId="64" fillId="0" borderId="0" xfId="1" applyNumberFormat="1" applyFont="1" applyFill="1" applyAlignment="1">
      <alignment horizontal="center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10" fillId="0" borderId="4" xfId="2" applyNumberFormat="1" applyFont="1" applyFill="1" applyBorder="1" applyAlignment="1">
      <alignment horizontal="center" vertical="center" wrapText="1"/>
    </xf>
    <xf numFmtId="167" fontId="81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6" fontId="85" fillId="0" borderId="4" xfId="1" applyNumberFormat="1" applyFont="1" applyFill="1" applyBorder="1" applyAlignment="1">
      <alignment horizontal="center" vertical="center"/>
    </xf>
    <xf numFmtId="164" fontId="10" fillId="0" borderId="0" xfId="1" applyNumberFormat="1" applyFont="1" applyBorder="1" applyAlignment="1">
      <alignment horizontal="center" vertical="center" wrapText="1"/>
    </xf>
    <xf numFmtId="0" fontId="10" fillId="0" borderId="9" xfId="1" applyFont="1" applyFill="1" applyBorder="1" applyAlignment="1">
      <alignment horizontal="center" vertical="center" wrapText="1"/>
    </xf>
    <xf numFmtId="166" fontId="81" fillId="0" borderId="4" xfId="1" applyNumberFormat="1" applyFont="1" applyFill="1" applyBorder="1" applyAlignment="1">
      <alignment horizontal="center" vertical="center"/>
    </xf>
    <xf numFmtId="165" fontId="81" fillId="8" borderId="4" xfId="1" applyNumberFormat="1" applyFont="1" applyFill="1" applyBorder="1" applyAlignment="1">
      <alignment horizontal="center" vertical="center" wrapText="1"/>
    </xf>
    <xf numFmtId="165" fontId="10" fillId="7" borderId="4" xfId="1" applyNumberFormat="1" applyFont="1" applyFill="1" applyBorder="1" applyAlignment="1">
      <alignment horizontal="center" vertical="center" wrapText="1"/>
    </xf>
    <xf numFmtId="165" fontId="81" fillId="5" borderId="4" xfId="1" applyNumberFormat="1" applyFont="1" applyFill="1" applyBorder="1" applyAlignment="1">
      <alignment horizontal="center" vertical="center" wrapText="1"/>
    </xf>
    <xf numFmtId="164" fontId="6" fillId="0" borderId="0" xfId="1" applyNumberFormat="1" applyFont="1"/>
    <xf numFmtId="164" fontId="168" fillId="0" borderId="0" xfId="1" applyNumberFormat="1" applyFont="1"/>
    <xf numFmtId="0" fontId="10" fillId="0" borderId="9" xfId="1" applyFont="1" applyBorder="1" applyAlignment="1">
      <alignment horizontal="center" vertical="center" wrapText="1"/>
    </xf>
    <xf numFmtId="165" fontId="81" fillId="6" borderId="4" xfId="1" applyNumberFormat="1" applyFont="1" applyFill="1" applyBorder="1" applyAlignment="1">
      <alignment horizontal="center" vertical="center" wrapText="1"/>
    </xf>
    <xf numFmtId="0" fontId="10" fillId="0" borderId="4" xfId="2" applyFont="1" applyBorder="1" applyAlignment="1">
      <alignment horizontal="center" vertical="center" wrapText="1"/>
    </xf>
    <xf numFmtId="165" fontId="10" fillId="5" borderId="4" xfId="2" applyNumberFormat="1" applyFont="1" applyFill="1" applyBorder="1" applyAlignment="1">
      <alignment horizontal="center" vertical="center" wrapText="1"/>
    </xf>
    <xf numFmtId="165" fontId="96" fillId="7" borderId="4" xfId="1" applyNumberFormat="1" applyFont="1" applyFill="1" applyBorder="1" applyAlignment="1">
      <alignment horizontal="center" vertical="center" wrapText="1"/>
    </xf>
    <xf numFmtId="4" fontId="10" fillId="0" borderId="0" xfId="1" applyNumberFormat="1" applyFont="1" applyBorder="1" applyAlignment="1">
      <alignment horizontal="center" vertical="center" wrapText="1"/>
    </xf>
    <xf numFmtId="173" fontId="81" fillId="0" borderId="4" xfId="1" applyNumberFormat="1" applyFont="1" applyFill="1" applyBorder="1" applyAlignment="1">
      <alignment horizontal="center" vertical="center" wrapText="1"/>
    </xf>
    <xf numFmtId="165" fontId="39" fillId="7" borderId="4" xfId="1" applyNumberFormat="1" applyFont="1" applyFill="1" applyBorder="1" applyAlignment="1">
      <alignment horizontal="center" vertical="center" wrapText="1"/>
    </xf>
    <xf numFmtId="0" fontId="31" fillId="0" borderId="0" xfId="1" applyFont="1" applyFill="1" applyAlignment="1">
      <alignment vertical="center" wrapText="1"/>
    </xf>
    <xf numFmtId="165" fontId="10" fillId="0" borderId="0" xfId="1" applyNumberFormat="1" applyFont="1" applyBorder="1" applyAlignment="1">
      <alignment horizontal="center" vertical="center" wrapText="1"/>
    </xf>
    <xf numFmtId="165" fontId="10" fillId="7" borderId="0" xfId="1" applyNumberFormat="1" applyFont="1" applyFill="1" applyBorder="1" applyAlignment="1">
      <alignment horizontal="center" vertical="center" wrapText="1"/>
    </xf>
    <xf numFmtId="0" fontId="10" fillId="0" borderId="0" xfId="1" applyFont="1" applyBorder="1" applyAlignment="1">
      <alignment horizontal="center" vertical="center" wrapText="1"/>
    </xf>
    <xf numFmtId="165" fontId="27" fillId="6" borderId="4" xfId="1" applyNumberFormat="1" applyFont="1" applyFill="1" applyBorder="1" applyAlignment="1">
      <alignment horizontal="center" vertical="center" wrapText="1"/>
    </xf>
    <xf numFmtId="165" fontId="16" fillId="7" borderId="4" xfId="1" applyNumberFormat="1" applyFont="1" applyFill="1" applyBorder="1" applyAlignment="1">
      <alignment horizontal="center" vertical="center" wrapText="1"/>
    </xf>
    <xf numFmtId="4" fontId="39" fillId="7" borderId="4" xfId="1" applyNumberFormat="1" applyFont="1" applyFill="1" applyBorder="1" applyAlignment="1">
      <alignment horizontal="center" vertical="center" wrapText="1"/>
    </xf>
    <xf numFmtId="164" fontId="168" fillId="2" borderId="0" xfId="1" applyNumberFormat="1" applyFont="1" applyFill="1"/>
    <xf numFmtId="164" fontId="81" fillId="0" borderId="9" xfId="1" applyNumberFormat="1" applyFont="1" applyFill="1" applyBorder="1" applyAlignment="1">
      <alignment horizontal="center" vertical="center"/>
    </xf>
    <xf numFmtId="165" fontId="94" fillId="2" borderId="4" xfId="1" applyNumberFormat="1" applyFont="1" applyFill="1" applyBorder="1" applyAlignment="1">
      <alignment horizontal="center" vertical="center"/>
    </xf>
    <xf numFmtId="165" fontId="10" fillId="2" borderId="4" xfId="2" applyNumberFormat="1" applyFont="1" applyFill="1" applyBorder="1" applyAlignment="1">
      <alignment horizontal="center" vertical="center" wrapText="1"/>
    </xf>
    <xf numFmtId="0" fontId="10" fillId="2" borderId="4" xfId="2" applyFont="1" applyFill="1" applyBorder="1" applyAlignment="1">
      <alignment horizontal="center" vertical="center" wrapText="1"/>
    </xf>
    <xf numFmtId="165" fontId="16" fillId="2" borderId="4" xfId="1" applyNumberFormat="1" applyFont="1" applyFill="1" applyBorder="1" applyAlignment="1">
      <alignment horizontal="center" vertical="center" wrapText="1"/>
    </xf>
    <xf numFmtId="4" fontId="39" fillId="2" borderId="4" xfId="1" applyNumberFormat="1" applyFont="1" applyFill="1" applyBorder="1" applyAlignment="1">
      <alignment horizontal="center" vertical="center" wrapText="1"/>
    </xf>
    <xf numFmtId="164" fontId="169" fillId="2" borderId="0" xfId="1" applyNumberFormat="1" applyFont="1" applyFill="1"/>
    <xf numFmtId="164" fontId="170" fillId="2" borderId="0" xfId="1" applyNumberFormat="1" applyFont="1" applyFill="1"/>
    <xf numFmtId="165" fontId="31" fillId="2" borderId="0" xfId="1" applyNumberFormat="1" applyFont="1" applyFill="1" applyAlignment="1">
      <alignment vertical="center" wrapText="1"/>
    </xf>
    <xf numFmtId="164" fontId="62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164" fontId="10" fillId="0" borderId="9" xfId="1" applyNumberFormat="1" applyFont="1" applyBorder="1" applyAlignment="1">
      <alignment horizontal="center" vertical="center" wrapText="1"/>
    </xf>
    <xf numFmtId="164" fontId="81" fillId="0" borderId="4" xfId="1" applyNumberFormat="1" applyFont="1" applyFill="1" applyBorder="1" applyAlignment="1">
      <alignment horizontal="center" vertical="center"/>
    </xf>
    <xf numFmtId="164" fontId="94" fillId="0" borderId="4" xfId="1" applyNumberFormat="1" applyFont="1" applyFill="1" applyBorder="1" applyAlignment="1">
      <alignment horizontal="center" vertical="center"/>
    </xf>
    <xf numFmtId="164" fontId="10" fillId="0" borderId="4" xfId="2" applyNumberFormat="1" applyFont="1" applyBorder="1" applyAlignment="1">
      <alignment horizontal="center" vertical="center" wrapText="1"/>
    </xf>
    <xf numFmtId="164" fontId="10" fillId="5" borderId="4" xfId="2" applyNumberFormat="1" applyFont="1" applyFill="1" applyBorder="1" applyAlignment="1">
      <alignment horizontal="center" vertical="center" wrapText="1"/>
    </xf>
    <xf numFmtId="49" fontId="43" fillId="0" borderId="0" xfId="1" applyNumberFormat="1" applyFont="1"/>
    <xf numFmtId="49" fontId="180" fillId="0" borderId="0" xfId="1" applyNumberFormat="1" applyFont="1"/>
    <xf numFmtId="166" fontId="87" fillId="0" borderId="4" xfId="1" applyNumberFormat="1" applyFont="1" applyFill="1" applyBorder="1" applyAlignment="1">
      <alignment horizontal="center" vertical="center"/>
    </xf>
    <xf numFmtId="49" fontId="90" fillId="0" borderId="0" xfId="1" applyNumberFormat="1" applyFont="1" applyFill="1" applyBorder="1" applyAlignment="1">
      <alignment horizontal="center" vertical="center" wrapText="1"/>
    </xf>
    <xf numFmtId="165" fontId="81" fillId="0" borderId="0" xfId="1" applyNumberFormat="1" applyFont="1" applyFill="1" applyBorder="1" applyAlignment="1">
      <alignment horizontal="center" vertical="center" wrapText="1"/>
    </xf>
    <xf numFmtId="165" fontId="16" fillId="0" borderId="0" xfId="1" applyNumberFormat="1" applyFont="1" applyFill="1" applyBorder="1" applyAlignment="1">
      <alignment horizontal="center" vertical="center" wrapText="1"/>
    </xf>
    <xf numFmtId="167" fontId="81" fillId="0" borderId="0" xfId="1" applyNumberFormat="1" applyFont="1" applyFill="1" applyBorder="1" applyAlignment="1">
      <alignment horizontal="left" vertical="center" wrapText="1"/>
    </xf>
    <xf numFmtId="164" fontId="81" fillId="0" borderId="0" xfId="1" applyNumberFormat="1" applyFont="1" applyFill="1" applyBorder="1" applyAlignment="1">
      <alignment horizontal="center" vertical="center" wrapText="1"/>
    </xf>
    <xf numFmtId="166" fontId="81" fillId="7" borderId="4" xfId="1" applyNumberFormat="1" applyFont="1" applyFill="1" applyBorder="1" applyAlignment="1">
      <alignment horizontal="center" vertical="center"/>
    </xf>
    <xf numFmtId="167" fontId="80" fillId="0" borderId="5" xfId="1" applyNumberFormat="1" applyFont="1" applyFill="1" applyBorder="1" applyAlignment="1">
      <alignment vertical="center" wrapText="1"/>
    </xf>
    <xf numFmtId="165" fontId="85" fillId="0" borderId="4" xfId="1" quotePrefix="1" applyNumberFormat="1" applyFont="1" applyFill="1" applyBorder="1" applyAlignment="1">
      <alignment horizontal="center" vertical="center" wrapText="1"/>
    </xf>
    <xf numFmtId="167" fontId="96" fillId="0" borderId="5" xfId="1" applyNumberFormat="1" applyFont="1" applyFill="1" applyBorder="1" applyAlignment="1">
      <alignment vertical="center" wrapText="1"/>
    </xf>
    <xf numFmtId="166" fontId="94" fillId="0" borderId="4" xfId="1" applyNumberFormat="1" applyFont="1" applyFill="1" applyBorder="1" applyAlignment="1">
      <alignment horizontal="center" vertical="center"/>
    </xf>
    <xf numFmtId="166" fontId="96" fillId="0" borderId="4" xfId="1" applyNumberFormat="1" applyFont="1" applyFill="1" applyBorder="1" applyAlignment="1">
      <alignment horizontal="center" vertical="center" wrapText="1"/>
    </xf>
    <xf numFmtId="49" fontId="81" fillId="0" borderId="4" xfId="1" applyNumberFormat="1" applyFont="1" applyFill="1" applyBorder="1" applyAlignment="1">
      <alignment horizontal="center" vertical="center" wrapText="1"/>
    </xf>
    <xf numFmtId="166" fontId="81" fillId="0" borderId="4" xfId="1" applyNumberFormat="1" applyFont="1" applyFill="1" applyBorder="1" applyAlignment="1">
      <alignment horizontal="center" vertical="center" wrapText="1"/>
    </xf>
    <xf numFmtId="166" fontId="10" fillId="7" borderId="4" xfId="1" applyNumberFormat="1" applyFont="1" applyFill="1" applyBorder="1" applyAlignment="1">
      <alignment horizontal="center" vertical="center" wrapText="1"/>
    </xf>
    <xf numFmtId="49" fontId="92" fillId="7" borderId="7" xfId="1" applyNumberFormat="1" applyFont="1" applyFill="1" applyBorder="1" applyAlignment="1">
      <alignment horizontal="center" vertical="center"/>
    </xf>
    <xf numFmtId="167" fontId="80" fillId="7" borderId="7" xfId="1" applyNumberFormat="1" applyFont="1" applyFill="1" applyBorder="1" applyAlignment="1">
      <alignment vertical="center" wrapText="1"/>
    </xf>
    <xf numFmtId="165" fontId="80" fillId="7" borderId="7" xfId="1" applyNumberFormat="1" applyFont="1" applyFill="1" applyBorder="1" applyAlignment="1">
      <alignment horizontal="center" vertical="center" wrapText="1"/>
    </xf>
    <xf numFmtId="165" fontId="80" fillId="0" borderId="7" xfId="1" applyNumberFormat="1" applyFont="1" applyFill="1" applyBorder="1" applyAlignment="1">
      <alignment horizontal="center" vertical="center" wrapText="1"/>
    </xf>
    <xf numFmtId="165" fontId="10" fillId="7" borderId="7" xfId="1" applyNumberFormat="1" applyFont="1" applyFill="1" applyBorder="1" applyAlignment="1">
      <alignment horizontal="center" vertical="center" wrapText="1"/>
    </xf>
    <xf numFmtId="166" fontId="81" fillId="0" borderId="7" xfId="1" applyNumberFormat="1" applyFont="1" applyFill="1" applyBorder="1" applyAlignment="1">
      <alignment horizontal="center" vertical="center"/>
    </xf>
    <xf numFmtId="166" fontId="81" fillId="0" borderId="3" xfId="1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7" borderId="4" xfId="2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6" fontId="10" fillId="0" borderId="4" xfId="1" applyNumberFormat="1" applyFont="1" applyFill="1" applyBorder="1" applyAlignment="1">
      <alignment horizontal="center" vertical="center" wrapText="1"/>
    </xf>
    <xf numFmtId="166" fontId="94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6" fontId="81" fillId="8" borderId="4" xfId="1" applyNumberFormat="1" applyFont="1" applyFill="1" applyBorder="1" applyAlignment="1">
      <alignment horizontal="center" vertical="center"/>
    </xf>
    <xf numFmtId="166" fontId="81" fillId="9" borderId="4" xfId="1" applyNumberFormat="1" applyFont="1" applyFill="1" applyBorder="1" applyAlignment="1">
      <alignment horizontal="center" vertical="center"/>
    </xf>
    <xf numFmtId="0" fontId="50" fillId="7" borderId="0" xfId="1" applyFont="1" applyFill="1"/>
    <xf numFmtId="49" fontId="68" fillId="8" borderId="4" xfId="1" applyNumberFormat="1" applyFont="1" applyFill="1" applyBorder="1" applyAlignment="1">
      <alignment horizontal="center" vertical="center"/>
    </xf>
    <xf numFmtId="164" fontId="80" fillId="8" borderId="4" xfId="2" applyNumberFormat="1" applyFont="1" applyFill="1" applyBorder="1" applyAlignment="1">
      <alignment horizontal="center" vertical="center" wrapText="1"/>
    </xf>
    <xf numFmtId="165" fontId="85" fillId="8" borderId="4" xfId="1" applyNumberFormat="1" applyFont="1" applyFill="1" applyBorder="1" applyAlignment="1">
      <alignment horizontal="center" vertical="center" wrapText="1"/>
    </xf>
    <xf numFmtId="0" fontId="73" fillId="8" borderId="0" xfId="1" applyFont="1" applyFill="1"/>
    <xf numFmtId="49" fontId="92" fillId="9" borderId="4" xfId="1" applyNumberFormat="1" applyFont="1" applyFill="1" applyBorder="1" applyAlignment="1">
      <alignment horizontal="center" vertical="center"/>
    </xf>
    <xf numFmtId="167" fontId="80" fillId="9" borderId="4" xfId="1" applyNumberFormat="1" applyFont="1" applyFill="1" applyBorder="1" applyAlignment="1">
      <alignment vertical="center" wrapText="1"/>
    </xf>
    <xf numFmtId="165" fontId="80" fillId="9" borderId="4" xfId="1" applyNumberFormat="1" applyFont="1" applyFill="1" applyBorder="1" applyAlignment="1">
      <alignment horizontal="center" vertical="center" wrapText="1"/>
    </xf>
    <xf numFmtId="165" fontId="15" fillId="9" borderId="4" xfId="1" applyNumberFormat="1" applyFont="1" applyFill="1" applyBorder="1" applyAlignment="1">
      <alignment horizontal="center" vertical="center" wrapText="1"/>
    </xf>
    <xf numFmtId="166" fontId="10" fillId="9" borderId="4" xfId="1" applyNumberFormat="1" applyFont="1" applyFill="1" applyBorder="1" applyAlignment="1">
      <alignment horizontal="center" vertical="center" wrapText="1"/>
    </xf>
    <xf numFmtId="165" fontId="10" fillId="9" borderId="4" xfId="1" applyNumberFormat="1" applyFont="1" applyFill="1" applyBorder="1" applyAlignment="1">
      <alignment horizontal="center" vertical="center" wrapText="1"/>
    </xf>
    <xf numFmtId="0" fontId="58" fillId="9" borderId="0" xfId="1" applyFont="1" applyFill="1"/>
    <xf numFmtId="49" fontId="60" fillId="9" borderId="4" xfId="1" applyNumberFormat="1" applyFont="1" applyFill="1" applyBorder="1" applyAlignment="1">
      <alignment horizontal="center" vertical="center"/>
    </xf>
    <xf numFmtId="167" fontId="41" fillId="9" borderId="4" xfId="1" applyNumberFormat="1" applyFont="1" applyFill="1" applyBorder="1" applyAlignment="1">
      <alignment vertical="center" wrapText="1"/>
    </xf>
    <xf numFmtId="165" fontId="41" fillId="9" borderId="4" xfId="1" applyNumberFormat="1" applyFont="1" applyFill="1" applyBorder="1" applyAlignment="1">
      <alignment horizontal="center" vertical="center" wrapText="1"/>
    </xf>
    <xf numFmtId="0" fontId="29" fillId="9" borderId="0" xfId="1" applyFont="1" applyFill="1"/>
    <xf numFmtId="49" fontId="68" fillId="9" borderId="4" xfId="1" applyNumberFormat="1" applyFont="1" applyFill="1" applyBorder="1" applyAlignment="1">
      <alignment horizontal="center" vertical="center"/>
    </xf>
    <xf numFmtId="167" fontId="19" fillId="9" borderId="4" xfId="1" applyNumberFormat="1" applyFont="1" applyFill="1" applyBorder="1" applyAlignment="1">
      <alignment horizontal="left" vertical="center" wrapText="1"/>
    </xf>
    <xf numFmtId="165" fontId="17" fillId="9" borderId="4" xfId="1" applyNumberFormat="1" applyFont="1" applyFill="1" applyBorder="1" applyAlignment="1">
      <alignment horizontal="center" vertical="center" wrapText="1"/>
    </xf>
    <xf numFmtId="0" fontId="36" fillId="9" borderId="0" xfId="1" applyFont="1" applyFill="1"/>
    <xf numFmtId="166" fontId="50" fillId="9" borderId="4" xfId="3" applyNumberFormat="1" applyFont="1" applyFill="1" applyBorder="1" applyAlignment="1">
      <alignment horizontal="center"/>
    </xf>
    <xf numFmtId="166" fontId="28" fillId="9" borderId="4" xfId="3" applyNumberFormat="1" applyFont="1" applyFill="1" applyBorder="1" applyAlignment="1">
      <alignment horizontal="left"/>
    </xf>
    <xf numFmtId="165" fontId="28" fillId="9" borderId="4" xfId="3" applyNumberFormat="1" applyFont="1" applyFill="1" applyBorder="1" applyAlignment="1">
      <alignment horizontal="center"/>
    </xf>
    <xf numFmtId="49" fontId="4" fillId="9" borderId="4" xfId="1" applyNumberFormat="1" applyFont="1" applyFill="1" applyBorder="1" applyAlignment="1">
      <alignment horizontal="center"/>
    </xf>
    <xf numFmtId="0" fontId="6" fillId="9" borderId="4" xfId="1" applyFont="1" applyFill="1" applyBorder="1"/>
    <xf numFmtId="165" fontId="6" fillId="9" borderId="4" xfId="1" applyNumberFormat="1" applyFont="1" applyFill="1" applyBorder="1"/>
    <xf numFmtId="164" fontId="6" fillId="9" borderId="4" xfId="1" applyNumberFormat="1" applyFont="1" applyFill="1" applyBorder="1"/>
    <xf numFmtId="0" fontId="3" fillId="9" borderId="0" xfId="1" applyFill="1"/>
    <xf numFmtId="49" fontId="128" fillId="9" borderId="4" xfId="1" applyNumberFormat="1" applyFont="1" applyFill="1" applyBorder="1" applyAlignment="1">
      <alignment horizontal="center" vertical="center"/>
    </xf>
    <xf numFmtId="167" fontId="124" fillId="9" borderId="4" xfId="1" applyNumberFormat="1" applyFont="1" applyFill="1" applyBorder="1" applyAlignment="1">
      <alignment vertical="center" wrapText="1"/>
    </xf>
    <xf numFmtId="165" fontId="124" fillId="9" borderId="4" xfId="1" applyNumberFormat="1" applyFont="1" applyFill="1" applyBorder="1" applyAlignment="1">
      <alignment horizontal="center" vertical="center" wrapText="1"/>
    </xf>
    <xf numFmtId="164" fontId="124" fillId="9" borderId="4" xfId="1" applyNumberFormat="1" applyFont="1" applyFill="1" applyBorder="1" applyAlignment="1">
      <alignment horizontal="center" vertical="center" wrapText="1"/>
    </xf>
    <xf numFmtId="164" fontId="129" fillId="9" borderId="4" xfId="1" applyNumberFormat="1" applyFont="1" applyFill="1" applyBorder="1" applyAlignment="1">
      <alignment horizontal="center" vertical="center" wrapText="1"/>
    </xf>
    <xf numFmtId="0" fontId="136" fillId="9" borderId="0" xfId="1" applyFont="1" applyFill="1"/>
    <xf numFmtId="166" fontId="85" fillId="9" borderId="4" xfId="1" applyNumberFormat="1" applyFont="1" applyFill="1" applyBorder="1" applyAlignment="1">
      <alignment horizontal="center" vertical="center"/>
    </xf>
    <xf numFmtId="166" fontId="80" fillId="9" borderId="4" xfId="1" applyNumberFormat="1" applyFont="1" applyFill="1" applyBorder="1" applyAlignment="1">
      <alignment horizontal="center" vertical="center" wrapText="1"/>
    </xf>
    <xf numFmtId="0" fontId="58" fillId="9" borderId="4" xfId="1" applyFont="1" applyFill="1" applyBorder="1"/>
    <xf numFmtId="165" fontId="112" fillId="8" borderId="4" xfId="2" applyNumberFormat="1" applyFont="1" applyFill="1" applyBorder="1" applyAlignment="1">
      <alignment horizontal="left" vertical="center" wrapText="1"/>
    </xf>
    <xf numFmtId="165" fontId="84" fillId="8" borderId="4" xfId="1" applyNumberFormat="1" applyFont="1" applyFill="1" applyBorder="1" applyAlignment="1">
      <alignment horizontal="center" vertical="center" wrapText="1"/>
    </xf>
    <xf numFmtId="165" fontId="19" fillId="8" borderId="4" xfId="1" applyNumberFormat="1" applyFont="1" applyFill="1" applyBorder="1" applyAlignment="1">
      <alignment horizontal="center" vertical="center" wrapText="1"/>
    </xf>
    <xf numFmtId="165" fontId="39" fillId="8" borderId="4" xfId="1" applyNumberFormat="1" applyFont="1" applyFill="1" applyBorder="1" applyAlignment="1">
      <alignment horizontal="center" vertical="center" wrapText="1"/>
    </xf>
    <xf numFmtId="165" fontId="112" fillId="8" borderId="4" xfId="2" applyNumberFormat="1" applyFont="1" applyFill="1" applyBorder="1" applyAlignment="1">
      <alignment horizontal="center" vertical="center" wrapText="1"/>
    </xf>
    <xf numFmtId="4" fontId="19" fillId="8" borderId="4" xfId="1" applyNumberFormat="1" applyFont="1" applyFill="1" applyBorder="1" applyAlignment="1">
      <alignment horizontal="center" vertical="center" wrapText="1"/>
    </xf>
    <xf numFmtId="4" fontId="39" fillId="8" borderId="4" xfId="1" applyNumberFormat="1" applyFont="1" applyFill="1" applyBorder="1" applyAlignment="1">
      <alignment horizontal="center" vertical="center" wrapText="1"/>
    </xf>
    <xf numFmtId="166" fontId="81" fillId="8" borderId="4" xfId="1" applyNumberFormat="1" applyFont="1" applyFill="1" applyBorder="1" applyAlignment="1">
      <alignment horizontal="center" vertical="center" wrapText="1"/>
    </xf>
    <xf numFmtId="49" fontId="148" fillId="8" borderId="4" xfId="1" applyNumberFormat="1" applyFont="1" applyFill="1" applyBorder="1" applyAlignment="1">
      <alignment horizontal="center" vertical="center"/>
    </xf>
    <xf numFmtId="166" fontId="81" fillId="7" borderId="4" xfId="1" applyNumberFormat="1" applyFont="1" applyFill="1" applyBorder="1" applyAlignment="1">
      <alignment horizontal="center" vertical="center" wrapText="1"/>
    </xf>
    <xf numFmtId="166" fontId="87" fillId="0" borderId="4" xfId="1" applyNumberFormat="1" applyFont="1" applyFill="1" applyBorder="1" applyAlignment="1">
      <alignment horizontal="center" vertical="center" wrapText="1"/>
    </xf>
    <xf numFmtId="166" fontId="139" fillId="0" borderId="4" xfId="1" applyNumberFormat="1" applyFont="1" applyFill="1" applyBorder="1" applyAlignment="1">
      <alignment horizontal="center" vertical="center"/>
    </xf>
    <xf numFmtId="166" fontId="126" fillId="0" borderId="4" xfId="1" applyNumberFormat="1" applyFont="1" applyFill="1" applyBorder="1" applyAlignment="1">
      <alignment horizontal="center" vertical="center"/>
    </xf>
    <xf numFmtId="165" fontId="182" fillId="0" borderId="4" xfId="1" applyNumberFormat="1" applyFont="1" applyFill="1" applyBorder="1" applyAlignment="1">
      <alignment horizontal="center" vertical="center" wrapText="1"/>
    </xf>
    <xf numFmtId="166" fontId="181" fillId="0" borderId="4" xfId="1" applyNumberFormat="1" applyFont="1" applyFill="1" applyBorder="1" applyAlignment="1">
      <alignment horizontal="center" vertical="center"/>
    </xf>
    <xf numFmtId="0" fontId="183" fillId="0" borderId="0" xfId="1" applyFont="1" applyFill="1"/>
    <xf numFmtId="166" fontId="88" fillId="0" borderId="4" xfId="1" applyNumberFormat="1" applyFont="1" applyFill="1" applyBorder="1" applyAlignment="1">
      <alignment horizontal="center" vertical="center"/>
    </xf>
    <xf numFmtId="49" fontId="184" fillId="0" borderId="0" xfId="1" applyNumberFormat="1" applyFont="1"/>
    <xf numFmtId="165" fontId="80" fillId="0" borderId="4" xfId="2" applyNumberFormat="1" applyFont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0" fontId="80" fillId="0" borderId="5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5" fillId="0" borderId="0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1" fillId="0" borderId="0" xfId="1" applyNumberFormat="1" applyFont="1" applyFill="1" applyBorder="1" applyAlignment="1">
      <alignment horizontal="center" vertical="center"/>
    </xf>
    <xf numFmtId="0" fontId="185" fillId="8" borderId="0" xfId="1" applyFont="1" applyFill="1"/>
    <xf numFmtId="165" fontId="140" fillId="8" borderId="4" xfId="1" applyNumberFormat="1" applyFont="1" applyFill="1" applyBorder="1" applyAlignment="1">
      <alignment horizontal="center" vertical="center" wrapText="1"/>
    </xf>
    <xf numFmtId="166" fontId="139" fillId="8" borderId="4" xfId="1" applyNumberFormat="1" applyFont="1" applyFill="1" applyBorder="1" applyAlignment="1">
      <alignment horizontal="center" vertical="center"/>
    </xf>
    <xf numFmtId="166" fontId="139" fillId="8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85" fillId="0" borderId="0" xfId="1" applyNumberFormat="1" applyFont="1" applyFill="1" applyBorder="1" applyAlignment="1">
      <alignment horizontal="center" vertical="center"/>
    </xf>
    <xf numFmtId="164" fontId="87" fillId="0" borderId="4" xfId="1" applyNumberFormat="1" applyFont="1" applyFill="1" applyBorder="1" applyAlignment="1">
      <alignment horizontal="left" vertical="center" wrapText="1"/>
    </xf>
    <xf numFmtId="164" fontId="81" fillId="0" borderId="4" xfId="1" applyNumberFormat="1" applyFont="1" applyFill="1" applyBorder="1" applyAlignment="1">
      <alignment horizontal="left" vertical="center" wrapText="1"/>
    </xf>
    <xf numFmtId="0" fontId="71" fillId="0" borderId="0" xfId="1" applyFont="1"/>
    <xf numFmtId="0" fontId="83" fillId="0" borderId="4" xfId="2" applyFont="1" applyBorder="1" applyAlignment="1">
      <alignment horizontal="center" vertical="center" wrapText="1"/>
    </xf>
    <xf numFmtId="0" fontId="71" fillId="0" borderId="2" xfId="1" applyFont="1" applyFill="1" applyBorder="1"/>
    <xf numFmtId="165" fontId="129" fillId="0" borderId="4" xfId="1" applyNumberFormat="1" applyFont="1" applyFill="1" applyBorder="1" applyAlignment="1">
      <alignment horizontal="center" vertical="center" wrapText="1"/>
    </xf>
    <xf numFmtId="164" fontId="113" fillId="0" borderId="4" xfId="1" applyNumberFormat="1" applyFont="1" applyFill="1" applyBorder="1" applyAlignment="1">
      <alignment horizontal="center" vertical="center" wrapText="1"/>
    </xf>
    <xf numFmtId="49" fontId="95" fillId="0" borderId="0" xfId="1" applyNumberFormat="1" applyFont="1" applyFill="1" applyBorder="1" applyAlignment="1">
      <alignment horizontal="center" vertical="center" wrapText="1"/>
    </xf>
    <xf numFmtId="165" fontId="8" fillId="0" borderId="0" xfId="1" applyNumberFormat="1" applyFont="1" applyFill="1" applyBorder="1" applyAlignment="1">
      <alignment horizontal="center" vertical="center" wrapText="1"/>
    </xf>
    <xf numFmtId="167" fontId="85" fillId="0" borderId="0" xfId="1" applyNumberFormat="1" applyFont="1" applyFill="1" applyBorder="1" applyAlignment="1">
      <alignment horizontal="left" vertical="center" wrapText="1"/>
    </xf>
    <xf numFmtId="164" fontId="85" fillId="0" borderId="0" xfId="1" applyNumberFormat="1" applyFont="1" applyFill="1" applyBorder="1" applyAlignment="1">
      <alignment horizontal="center" vertical="center" wrapText="1"/>
    </xf>
    <xf numFmtId="164" fontId="81" fillId="0" borderId="4" xfId="3" applyNumberFormat="1" applyFont="1" applyFill="1" applyBorder="1" applyAlignment="1">
      <alignment horizontal="center" vertical="center"/>
    </xf>
    <xf numFmtId="164" fontId="139" fillId="0" borderId="4" xfId="1" applyNumberFormat="1" applyFont="1" applyFill="1" applyBorder="1" applyAlignment="1">
      <alignment horizontal="center" vertical="center"/>
    </xf>
    <xf numFmtId="164" fontId="174" fillId="0" borderId="4" xfId="1" applyNumberFormat="1" applyFont="1" applyFill="1" applyBorder="1" applyAlignment="1">
      <alignment horizontal="center" vertical="center"/>
    </xf>
    <xf numFmtId="164" fontId="126" fillId="0" borderId="4" xfId="1" applyNumberFormat="1" applyFont="1" applyFill="1" applyBorder="1" applyAlignment="1">
      <alignment horizontal="center" vertical="center"/>
    </xf>
    <xf numFmtId="164" fontId="182" fillId="0" borderId="4" xfId="1" applyNumberFormat="1" applyFont="1" applyFill="1" applyBorder="1" applyAlignment="1">
      <alignment horizontal="center" vertical="center" wrapText="1"/>
    </xf>
    <xf numFmtId="164" fontId="142" fillId="0" borderId="4" xfId="1" applyNumberFormat="1" applyFont="1" applyFill="1" applyBorder="1" applyAlignment="1">
      <alignment horizontal="center" vertical="center" wrapText="1"/>
    </xf>
    <xf numFmtId="164" fontId="81" fillId="4" borderId="4" xfId="1" quotePrefix="1" applyNumberFormat="1" applyFont="1" applyFill="1" applyBorder="1" applyAlignment="1">
      <alignment horizontal="center" vertical="center" wrapText="1"/>
    </xf>
    <xf numFmtId="164" fontId="16" fillId="4" borderId="4" xfId="1" quotePrefix="1" applyNumberFormat="1" applyFont="1" applyFill="1" applyBorder="1" applyAlignment="1">
      <alignment horizontal="center" vertical="center" wrapText="1"/>
    </xf>
    <xf numFmtId="164" fontId="39" fillId="4" borderId="4" xfId="1" quotePrefix="1" applyNumberFormat="1" applyFont="1" applyFill="1" applyBorder="1" applyAlignment="1">
      <alignment horizontal="center" vertical="center" wrapText="1"/>
    </xf>
    <xf numFmtId="164" fontId="81" fillId="4" borderId="4" xfId="1" applyNumberFormat="1" applyFont="1" applyFill="1" applyBorder="1" applyAlignment="1">
      <alignment horizontal="center" vertical="center" wrapText="1"/>
    </xf>
    <xf numFmtId="164" fontId="27" fillId="4" borderId="4" xfId="1" applyNumberFormat="1" applyFont="1" applyFill="1" applyBorder="1" applyAlignment="1">
      <alignment horizontal="center" vertical="center" wrapText="1"/>
    </xf>
    <xf numFmtId="164" fontId="96" fillId="4" borderId="4" xfId="1" applyNumberFormat="1" applyFont="1" applyFill="1" applyBorder="1" applyAlignment="1">
      <alignment horizontal="center" vertical="center" wrapText="1"/>
    </xf>
    <xf numFmtId="164" fontId="26" fillId="4" borderId="4" xfId="1" applyNumberFormat="1" applyFont="1" applyFill="1" applyBorder="1" applyAlignment="1">
      <alignment horizontal="center" vertical="center" wrapText="1"/>
    </xf>
    <xf numFmtId="164" fontId="126" fillId="6" borderId="4" xfId="1" applyNumberFormat="1" applyFont="1" applyFill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164" fontId="70" fillId="0" borderId="4" xfId="1" applyNumberFormat="1" applyFont="1" applyFill="1" applyBorder="1" applyAlignment="1">
      <alignment horizontal="center" vertical="center" wrapText="1"/>
    </xf>
    <xf numFmtId="164" fontId="82" fillId="0" borderId="4" xfId="1" applyNumberFormat="1" applyFont="1" applyFill="1" applyBorder="1" applyAlignment="1">
      <alignment horizontal="center" vertical="center" wrapText="1"/>
    </xf>
    <xf numFmtId="164" fontId="87" fillId="2" borderId="4" xfId="1" applyNumberFormat="1" applyFont="1" applyFill="1" applyBorder="1" applyAlignment="1">
      <alignment horizontal="center" vertical="center" wrapText="1"/>
    </xf>
    <xf numFmtId="164" fontId="70" fillId="2" borderId="4" xfId="1" applyNumberFormat="1" applyFont="1" applyFill="1" applyBorder="1" applyAlignment="1">
      <alignment horizontal="center" vertical="center" wrapText="1"/>
    </xf>
    <xf numFmtId="164" fontId="81" fillId="2" borderId="4" xfId="1" applyNumberFormat="1" applyFont="1" applyFill="1" applyBorder="1" applyAlignment="1">
      <alignment horizontal="center" vertical="center" wrapText="1"/>
    </xf>
    <xf numFmtId="164" fontId="27" fillId="2" borderId="4" xfId="1" applyNumberFormat="1" applyFont="1" applyFill="1" applyBorder="1" applyAlignment="1">
      <alignment horizontal="center" vertical="center" wrapText="1"/>
    </xf>
    <xf numFmtId="164" fontId="56" fillId="0" borderId="4" xfId="1" applyNumberFormat="1" applyFont="1" applyFill="1" applyBorder="1" applyAlignment="1">
      <alignment horizontal="center" vertical="center" wrapText="1"/>
    </xf>
    <xf numFmtId="164" fontId="113" fillId="8" borderId="4" xfId="1" applyNumberFormat="1" applyFont="1" applyFill="1" applyBorder="1" applyAlignment="1">
      <alignment horizontal="center" vertical="center" wrapText="1"/>
    </xf>
    <xf numFmtId="164" fontId="126" fillId="7" borderId="4" xfId="1" applyNumberFormat="1" applyFont="1" applyFill="1" applyBorder="1" applyAlignment="1">
      <alignment horizontal="center" vertical="center" wrapText="1"/>
    </xf>
    <xf numFmtId="164" fontId="114" fillId="8" borderId="4" xfId="1" applyNumberFormat="1" applyFont="1" applyFill="1" applyBorder="1" applyAlignment="1">
      <alignment horizontal="center" vertical="center" wrapText="1"/>
    </xf>
    <xf numFmtId="164" fontId="126" fillId="0" borderId="4" xfId="1" applyNumberFormat="1" applyFont="1" applyFill="1" applyBorder="1" applyAlignment="1">
      <alignment horizontal="center" vertical="center" wrapText="1"/>
    </xf>
    <xf numFmtId="164" fontId="83" fillId="0" borderId="4" xfId="2" applyNumberFormat="1" applyFont="1" applyBorder="1" applyAlignment="1">
      <alignment horizontal="center" vertical="center" wrapText="1"/>
    </xf>
    <xf numFmtId="164" fontId="153" fillId="0" borderId="4" xfId="1" applyNumberFormat="1" applyFont="1" applyFill="1" applyBorder="1" applyAlignment="1">
      <alignment horizontal="center" vertical="center" wrapText="1"/>
    </xf>
    <xf numFmtId="164" fontId="24" fillId="0" borderId="4" xfId="1" applyNumberFormat="1" applyFont="1" applyFill="1" applyBorder="1" applyAlignment="1">
      <alignment horizontal="center" vertical="center" wrapText="1"/>
    </xf>
    <xf numFmtId="164" fontId="39" fillId="0" borderId="4" xfId="1" quotePrefix="1" applyNumberFormat="1" applyFont="1" applyFill="1" applyBorder="1" applyAlignment="1">
      <alignment horizontal="center" vertical="center" wrapText="1"/>
    </xf>
    <xf numFmtId="164" fontId="85" fillId="0" borderId="4" xfId="1" quotePrefix="1" applyNumberFormat="1" applyFont="1" applyFill="1" applyBorder="1" applyAlignment="1">
      <alignment horizontal="center" vertical="center" wrapText="1"/>
    </xf>
    <xf numFmtId="164" fontId="88" fillId="0" borderId="4" xfId="1" applyNumberFormat="1" applyFont="1" applyFill="1" applyBorder="1" applyAlignment="1">
      <alignment horizontal="center" vertical="center" wrapText="1"/>
    </xf>
    <xf numFmtId="164" fontId="27" fillId="0" borderId="4" xfId="1" quotePrefix="1" applyNumberFormat="1" applyFont="1" applyFill="1" applyBorder="1" applyAlignment="1">
      <alignment horizontal="center" vertical="center" wrapText="1"/>
    </xf>
    <xf numFmtId="164" fontId="125" fillId="0" borderId="4" xfId="1" quotePrefix="1" applyNumberFormat="1" applyFont="1" applyFill="1" applyBorder="1" applyAlignment="1">
      <alignment horizontal="center" vertical="center" wrapText="1"/>
    </xf>
    <xf numFmtId="164" fontId="126" fillId="0" borderId="4" xfId="1" quotePrefix="1" applyNumberFormat="1" applyFont="1" applyFill="1" applyBorder="1" applyAlignment="1">
      <alignment horizontal="center" vertical="center" wrapText="1"/>
    </xf>
    <xf numFmtId="164" fontId="125" fillId="0" borderId="4" xfId="1" applyNumberFormat="1" applyFont="1" applyFill="1" applyBorder="1" applyAlignment="1">
      <alignment horizontal="center" vertical="center" wrapText="1"/>
    </xf>
    <xf numFmtId="164" fontId="132" fillId="0" borderId="4" xfId="1" applyNumberFormat="1" applyFont="1" applyFill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137" fillId="0" borderId="4" xfId="1" applyNumberFormat="1" applyFont="1" applyFill="1" applyBorder="1" applyAlignment="1">
      <alignment horizontal="center" vertical="center" wrapText="1"/>
    </xf>
    <xf numFmtId="164" fontId="86" fillId="0" borderId="4" xfId="1" applyNumberFormat="1" applyFont="1" applyFill="1" applyBorder="1" applyAlignment="1">
      <alignment horizontal="center" vertical="center" wrapText="1"/>
    </xf>
    <xf numFmtId="164" fontId="140" fillId="8" borderId="4" xfId="1" applyNumberFormat="1" applyFont="1" applyFill="1" applyBorder="1" applyAlignment="1">
      <alignment horizontal="center" vertical="center" wrapText="1"/>
    </xf>
    <xf numFmtId="164" fontId="159" fillId="0" borderId="4" xfId="1" applyNumberFormat="1" applyFont="1" applyFill="1" applyBorder="1" applyAlignment="1">
      <alignment horizontal="center" vertical="center" wrapText="1"/>
    </xf>
    <xf numFmtId="164" fontId="63" fillId="7" borderId="4" xfId="1" applyNumberFormat="1" applyFont="1" applyFill="1" applyBorder="1"/>
    <xf numFmtId="164" fontId="58" fillId="7" borderId="0" xfId="1" applyNumberFormat="1" applyFont="1" applyFill="1"/>
    <xf numFmtId="164" fontId="85" fillId="8" borderId="4" xfId="1" applyNumberFormat="1" applyFont="1" applyFill="1" applyBorder="1" applyAlignment="1">
      <alignment horizontal="center" vertical="center" wrapText="1"/>
    </xf>
    <xf numFmtId="164" fontId="84" fillId="8" borderId="4" xfId="1" applyNumberFormat="1" applyFont="1" applyFill="1" applyBorder="1" applyAlignment="1">
      <alignment horizontal="center" vertical="center" wrapText="1"/>
    </xf>
    <xf numFmtId="164" fontId="84" fillId="7" borderId="4" xfId="1" applyNumberFormat="1" applyFont="1" applyFill="1" applyBorder="1" applyAlignment="1">
      <alignment horizontal="center" vertical="center" wrapText="1"/>
    </xf>
    <xf numFmtId="164" fontId="80" fillId="9" borderId="4" xfId="1" applyNumberFormat="1" applyFont="1" applyFill="1" applyBorder="1" applyAlignment="1">
      <alignment horizontal="center" vertical="center" wrapText="1"/>
    </xf>
    <xf numFmtId="164" fontId="15" fillId="9" borderId="4" xfId="1" applyNumberFormat="1" applyFont="1" applyFill="1" applyBorder="1" applyAlignment="1">
      <alignment horizontal="center" vertical="center" wrapText="1"/>
    </xf>
    <xf numFmtId="164" fontId="41" fillId="9" borderId="4" xfId="1" applyNumberFormat="1" applyFont="1" applyFill="1" applyBorder="1" applyAlignment="1">
      <alignment horizontal="center" vertical="center" wrapText="1"/>
    </xf>
    <xf numFmtId="164" fontId="17" fillId="9" borderId="4" xfId="1" applyNumberFormat="1" applyFont="1" applyFill="1" applyBorder="1" applyAlignment="1">
      <alignment horizontal="center" vertical="center" wrapText="1"/>
    </xf>
    <xf numFmtId="164" fontId="28" fillId="9" borderId="4" xfId="3" applyNumberFormat="1" applyFont="1" applyFill="1" applyBorder="1" applyAlignment="1">
      <alignment horizontal="center"/>
    </xf>
    <xf numFmtId="164" fontId="80" fillId="7" borderId="7" xfId="1" applyNumberFormat="1" applyFont="1" applyFill="1" applyBorder="1" applyAlignment="1">
      <alignment horizontal="center" vertical="center" wrapText="1"/>
    </xf>
    <xf numFmtId="164" fontId="85" fillId="2" borderId="4" xfId="1" applyNumberFormat="1" applyFont="1" applyFill="1" applyBorder="1" applyAlignment="1">
      <alignment horizontal="center" vertical="center" wrapText="1"/>
    </xf>
    <xf numFmtId="164" fontId="126" fillId="2" borderId="4" xfId="1" applyNumberFormat="1" applyFont="1" applyFill="1" applyBorder="1" applyAlignment="1">
      <alignment horizontal="center" vertical="center" wrapText="1"/>
    </xf>
    <xf numFmtId="164" fontId="153" fillId="2" borderId="4" xfId="1" applyNumberFormat="1" applyFont="1" applyFill="1" applyBorder="1" applyAlignment="1">
      <alignment horizontal="center" vertical="center" wrapText="1"/>
    </xf>
    <xf numFmtId="164" fontId="83" fillId="2" borderId="4" xfId="1" applyNumberFormat="1" applyFont="1" applyFill="1" applyBorder="1" applyAlignment="1">
      <alignment horizontal="center" vertical="center" wrapText="1"/>
    </xf>
    <xf numFmtId="164" fontId="81" fillId="2" borderId="4" xfId="1" quotePrefix="1" applyNumberFormat="1" applyFont="1" applyFill="1" applyBorder="1" applyAlignment="1">
      <alignment horizontal="center" vertical="center" wrapText="1"/>
    </xf>
    <xf numFmtId="164" fontId="96" fillId="2" borderId="4" xfId="1" applyNumberFormat="1" applyFont="1" applyFill="1" applyBorder="1" applyAlignment="1">
      <alignment horizontal="center" vertical="center" wrapText="1"/>
    </xf>
    <xf numFmtId="164" fontId="26" fillId="2" borderId="4" xfId="1" applyNumberFormat="1" applyFont="1" applyFill="1" applyBorder="1" applyAlignment="1">
      <alignment horizontal="center" vertical="center" wrapText="1"/>
    </xf>
    <xf numFmtId="164" fontId="21" fillId="2" borderId="4" xfId="1" applyNumberFormat="1" applyFont="1" applyFill="1" applyBorder="1" applyAlignment="1">
      <alignment horizontal="center" vertical="center" wrapText="1"/>
    </xf>
    <xf numFmtId="164" fontId="16" fillId="2" borderId="4" xfId="1" quotePrefix="1" applyNumberFormat="1" applyFont="1" applyFill="1" applyBorder="1" applyAlignment="1">
      <alignment horizontal="center" vertical="center" wrapText="1"/>
    </xf>
    <xf numFmtId="164" fontId="10" fillId="2" borderId="4" xfId="1" applyNumberFormat="1" applyFont="1" applyFill="1" applyBorder="1" applyAlignment="1">
      <alignment horizontal="center" vertical="center" wrapText="1"/>
    </xf>
    <xf numFmtId="164" fontId="24" fillId="2" borderId="4" xfId="1" applyNumberFormat="1" applyFont="1" applyFill="1" applyBorder="1" applyAlignment="1">
      <alignment horizontal="center" vertical="center" wrapText="1"/>
    </xf>
    <xf numFmtId="164" fontId="39" fillId="2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3" fillId="0" borderId="4" xfId="2" applyNumberFormat="1" applyFont="1" applyFill="1" applyBorder="1" applyAlignment="1">
      <alignment horizontal="center" vertical="center" wrapText="1"/>
    </xf>
    <xf numFmtId="167" fontId="96" fillId="0" borderId="5" xfId="1" applyNumberFormat="1" applyFont="1" applyFill="1" applyBorder="1" applyAlignment="1">
      <alignment horizontal="left" vertical="center" wrapText="1"/>
    </xf>
    <xf numFmtId="165" fontId="26" fillId="0" borderId="4" xfId="2" applyNumberFormat="1" applyFont="1" applyFill="1" applyBorder="1" applyAlignment="1">
      <alignment horizontal="center" vertical="center" wrapText="1"/>
    </xf>
    <xf numFmtId="49" fontId="180" fillId="0" borderId="0" xfId="1" applyNumberFormat="1" applyFont="1" applyFill="1"/>
    <xf numFmtId="164" fontId="26" fillId="0" borderId="4" xfId="2" applyNumberFormat="1" applyFont="1" applyFill="1" applyBorder="1" applyAlignment="1">
      <alignment horizontal="center" vertical="center" wrapText="1"/>
    </xf>
    <xf numFmtId="165" fontId="26" fillId="0" borderId="0" xfId="2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4" fontId="124" fillId="0" borderId="4" xfId="2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9" fontId="186" fillId="0" borderId="0" xfId="1" applyNumberFormat="1" applyFont="1"/>
    <xf numFmtId="49" fontId="187" fillId="0" borderId="4" xfId="1" applyNumberFormat="1" applyFont="1" applyFill="1" applyBorder="1" applyAlignment="1">
      <alignment horizontal="center" vertical="center" wrapText="1"/>
    </xf>
    <xf numFmtId="167" fontId="188" fillId="0" borderId="5" xfId="1" applyNumberFormat="1" applyFont="1" applyFill="1" applyBorder="1" applyAlignment="1">
      <alignment horizontal="center" vertical="center" wrapText="1"/>
    </xf>
    <xf numFmtId="164" fontId="189" fillId="0" borderId="4" xfId="1" applyNumberFormat="1" applyFont="1" applyFill="1" applyBorder="1" applyAlignment="1">
      <alignment horizontal="center" vertical="center" wrapText="1"/>
    </xf>
    <xf numFmtId="166" fontId="188" fillId="0" borderId="4" xfId="1" applyNumberFormat="1" applyFont="1" applyFill="1" applyBorder="1" applyAlignment="1">
      <alignment horizontal="center" vertical="center"/>
    </xf>
    <xf numFmtId="165" fontId="189" fillId="0" borderId="4" xfId="1" applyNumberFormat="1" applyFont="1" applyFill="1" applyBorder="1" applyAlignment="1">
      <alignment horizontal="center" vertical="center" wrapText="1"/>
    </xf>
    <xf numFmtId="0" fontId="190" fillId="0" borderId="0" xfId="1" applyFont="1" applyFill="1"/>
    <xf numFmtId="0" fontId="191" fillId="0" borderId="0" xfId="1" applyFont="1" applyFill="1"/>
    <xf numFmtId="166" fontId="86" fillId="0" borderId="4" xfId="1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6" fontId="89" fillId="0" borderId="4" xfId="1" applyNumberFormat="1" applyFont="1" applyFill="1" applyBorder="1" applyAlignment="1">
      <alignment horizontal="center" vertical="center"/>
    </xf>
    <xf numFmtId="0" fontId="83" fillId="0" borderId="5" xfId="2" applyFont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80" fillId="2" borderId="4" xfId="2" applyNumberFormat="1" applyFont="1" applyFill="1" applyBorder="1" applyAlignment="1">
      <alignment horizontal="center" vertical="center" wrapText="1"/>
    </xf>
    <xf numFmtId="164" fontId="80" fillId="0" borderId="4" xfId="2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3" fillId="0" borderId="4" xfId="1" applyNumberFormat="1" applyFont="1" applyBorder="1" applyAlignment="1">
      <alignment horizontal="center" vertical="center"/>
    </xf>
    <xf numFmtId="164" fontId="25" fillId="0" borderId="4" xfId="1" applyNumberFormat="1" applyFont="1" applyFill="1" applyBorder="1" applyAlignment="1">
      <alignment horizontal="center" vertical="center"/>
    </xf>
    <xf numFmtId="164" fontId="10" fillId="8" borderId="4" xfId="1" applyNumberFormat="1" applyFont="1" applyFill="1" applyBorder="1" applyAlignment="1">
      <alignment horizontal="center" vertical="center" wrapText="1"/>
    </xf>
    <xf numFmtId="164" fontId="113" fillId="7" borderId="4" xfId="1" applyNumberFormat="1" applyFont="1" applyFill="1" applyBorder="1" applyAlignment="1">
      <alignment horizontal="center" vertical="center" wrapText="1"/>
    </xf>
    <xf numFmtId="164" fontId="105" fillId="0" borderId="4" xfId="1" applyNumberFormat="1" applyFont="1" applyFill="1" applyBorder="1" applyAlignment="1">
      <alignment horizontal="center" vertical="center" wrapText="1"/>
    </xf>
    <xf numFmtId="164" fontId="15" fillId="0" borderId="4" xfId="2" applyNumberFormat="1" applyFont="1" applyFill="1" applyBorder="1" applyAlignment="1">
      <alignment horizontal="center" vertical="center" wrapText="1"/>
    </xf>
    <xf numFmtId="164" fontId="112" fillId="0" borderId="4" xfId="1" applyNumberFormat="1" applyFont="1" applyFill="1" applyBorder="1" applyAlignment="1">
      <alignment horizontal="center" vertical="center" wrapText="1"/>
    </xf>
    <xf numFmtId="164" fontId="85" fillId="5" borderId="4" xfId="1" applyNumberFormat="1" applyFont="1" applyFill="1" applyBorder="1" applyAlignment="1">
      <alignment horizontal="center" vertical="center" wrapText="1"/>
    </xf>
    <xf numFmtId="164" fontId="44" fillId="0" borderId="0" xfId="1" applyNumberFormat="1" applyFont="1" applyFill="1" applyAlignment="1">
      <alignment vertical="center" wrapText="1"/>
    </xf>
    <xf numFmtId="164" fontId="85" fillId="10" borderId="4" xfId="1" applyNumberFormat="1" applyFont="1" applyFill="1" applyBorder="1" applyAlignment="1">
      <alignment horizontal="center" vertical="center" wrapText="1"/>
    </xf>
    <xf numFmtId="164" fontId="13" fillId="0" borderId="4" xfId="1" applyNumberFormat="1" applyFont="1" applyFill="1" applyBorder="1" applyAlignment="1">
      <alignment horizontal="center" vertical="center"/>
    </xf>
    <xf numFmtId="164" fontId="10" fillId="10" borderId="4" xfId="1" applyNumberFormat="1" applyFont="1" applyFill="1" applyBorder="1" applyAlignment="1">
      <alignment horizontal="center" vertical="center" wrapText="1"/>
    </xf>
    <xf numFmtId="0" fontId="192" fillId="0" borderId="0" xfId="1" applyFont="1" applyFill="1"/>
    <xf numFmtId="49" fontId="193" fillId="0" borderId="4" xfId="1" applyNumberFormat="1" applyFont="1" applyFill="1" applyBorder="1" applyAlignment="1">
      <alignment horizontal="center" vertical="center" wrapText="1"/>
    </xf>
    <xf numFmtId="167" fontId="194" fillId="0" borderId="5" xfId="1" applyNumberFormat="1" applyFont="1" applyFill="1" applyBorder="1" applyAlignment="1">
      <alignment horizontal="left" vertical="center" wrapText="1"/>
    </xf>
    <xf numFmtId="164" fontId="195" fillId="0" borderId="4" xfId="1" applyNumberFormat="1" applyFont="1" applyFill="1" applyBorder="1" applyAlignment="1">
      <alignment horizontal="center" vertical="center" wrapText="1"/>
    </xf>
    <xf numFmtId="164" fontId="195" fillId="10" borderId="4" xfId="1" applyNumberFormat="1" applyFont="1" applyFill="1" applyBorder="1" applyAlignment="1">
      <alignment horizontal="center" vertical="center" wrapText="1"/>
    </xf>
    <xf numFmtId="166" fontId="194" fillId="0" borderId="4" xfId="1" applyNumberFormat="1" applyFont="1" applyFill="1" applyBorder="1" applyAlignment="1">
      <alignment horizontal="center" vertical="center"/>
    </xf>
    <xf numFmtId="165" fontId="195" fillId="0" borderId="4" xfId="1" applyNumberFormat="1" applyFont="1" applyFill="1" applyBorder="1" applyAlignment="1">
      <alignment horizontal="center" vertical="center" wrapText="1"/>
    </xf>
    <xf numFmtId="164" fontId="13" fillId="2" borderId="4" xfId="1" applyNumberFormat="1" applyFont="1" applyFill="1" applyBorder="1" applyAlignment="1">
      <alignment horizontal="center" vertical="center"/>
    </xf>
    <xf numFmtId="164" fontId="81" fillId="2" borderId="4" xfId="1" applyNumberFormat="1" applyFont="1" applyFill="1" applyBorder="1" applyAlignment="1">
      <alignment horizontal="center" vertical="center"/>
    </xf>
    <xf numFmtId="164" fontId="85" fillId="2" borderId="4" xfId="1" applyNumberFormat="1" applyFont="1" applyFill="1" applyBorder="1" applyAlignment="1">
      <alignment horizontal="center" vertical="center"/>
    </xf>
    <xf numFmtId="164" fontId="89" fillId="2" borderId="4" xfId="1" applyNumberFormat="1" applyFont="1" applyFill="1" applyBorder="1" applyAlignment="1">
      <alignment horizontal="center" vertical="center"/>
    </xf>
    <xf numFmtId="164" fontId="88" fillId="2" borderId="4" xfId="1" applyNumberFormat="1" applyFont="1" applyFill="1" applyBorder="1" applyAlignment="1">
      <alignment horizontal="center" vertical="center"/>
    </xf>
    <xf numFmtId="164" fontId="20" fillId="2" borderId="4" xfId="1" applyNumberFormat="1" applyFont="1" applyFill="1" applyBorder="1" applyAlignment="1">
      <alignment horizontal="center" vertical="center" wrapText="1"/>
    </xf>
    <xf numFmtId="164" fontId="124" fillId="2" borderId="4" xfId="1" applyNumberFormat="1" applyFont="1" applyFill="1" applyBorder="1" applyAlignment="1">
      <alignment horizontal="center" vertical="center" wrapText="1"/>
    </xf>
    <xf numFmtId="164" fontId="104" fillId="2" borderId="4" xfId="1" applyNumberFormat="1" applyFont="1" applyFill="1" applyBorder="1" applyAlignment="1">
      <alignment horizontal="center" vertical="center" wrapText="1"/>
    </xf>
    <xf numFmtId="164" fontId="113" fillId="2" borderId="4" xfId="1" applyNumberFormat="1" applyFont="1" applyFill="1" applyBorder="1" applyAlignment="1">
      <alignment horizontal="center" vertical="center" wrapText="1"/>
    </xf>
    <xf numFmtId="164" fontId="105" fillId="2" borderId="4" xfId="1" applyNumberFormat="1" applyFont="1" applyFill="1" applyBorder="1" applyAlignment="1">
      <alignment horizontal="center" vertical="center" wrapText="1"/>
    </xf>
    <xf numFmtId="164" fontId="94" fillId="2" borderId="4" xfId="1" applyNumberFormat="1" applyFont="1" applyFill="1" applyBorder="1" applyAlignment="1">
      <alignment horizontal="center" vertical="center" wrapText="1"/>
    </xf>
    <xf numFmtId="164" fontId="19" fillId="2" borderId="4" xfId="1" applyNumberFormat="1" applyFont="1" applyFill="1" applyBorder="1" applyAlignment="1">
      <alignment horizontal="center" vertical="center" wrapText="1"/>
    </xf>
    <xf numFmtId="164" fontId="112" fillId="2" borderId="4" xfId="2" applyNumberFormat="1" applyFont="1" applyFill="1" applyBorder="1" applyAlignment="1">
      <alignment horizontal="center" vertical="center" wrapText="1"/>
    </xf>
    <xf numFmtId="164" fontId="80" fillId="2" borderId="4" xfId="1" applyNumberFormat="1" applyFont="1" applyFill="1" applyBorder="1" applyAlignment="1">
      <alignment horizontal="center" vertical="center" wrapText="1"/>
    </xf>
    <xf numFmtId="164" fontId="44" fillId="2" borderId="0" xfId="1" applyNumberFormat="1" applyFont="1" applyFill="1" applyAlignment="1">
      <alignment vertical="center" wrapText="1"/>
    </xf>
    <xf numFmtId="165" fontId="81" fillId="11" borderId="4" xfId="1" applyNumberFormat="1" applyFont="1" applyFill="1" applyBorder="1" applyAlignment="1">
      <alignment horizontal="center" vertical="center" wrapText="1"/>
    </xf>
    <xf numFmtId="164" fontId="140" fillId="11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3" fontId="95" fillId="0" borderId="4" xfId="1" applyNumberFormat="1" applyFont="1" applyFill="1" applyBorder="1" applyAlignment="1">
      <alignment horizontal="center" vertical="center" wrapText="1"/>
    </xf>
    <xf numFmtId="166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4" fontId="173" fillId="0" borderId="4" xfId="2" applyNumberFormat="1" applyFont="1" applyFill="1" applyBorder="1" applyAlignment="1">
      <alignment horizontal="center" vertical="center" wrapText="1"/>
    </xf>
    <xf numFmtId="164" fontId="9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0" fillId="7" borderId="4" xfId="2" applyNumberFormat="1" applyFont="1" applyFill="1" applyBorder="1" applyAlignment="1">
      <alignment horizontal="center" vertical="center" wrapText="1"/>
    </xf>
    <xf numFmtId="165" fontId="9" fillId="0" borderId="4" xfId="2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4" fontId="80" fillId="2" borderId="4" xfId="2" applyNumberFormat="1" applyFont="1" applyFill="1" applyBorder="1" applyAlignment="1">
      <alignment horizontal="center" vertical="center" wrapText="1"/>
    </xf>
    <xf numFmtId="167" fontId="158" fillId="0" borderId="5" xfId="1" applyNumberFormat="1" applyFont="1" applyFill="1" applyBorder="1" applyAlignment="1">
      <alignment horizontal="center" vertical="center" wrapText="1"/>
    </xf>
    <xf numFmtId="167" fontId="158" fillId="0" borderId="10" xfId="1" applyNumberFormat="1" applyFont="1" applyFill="1" applyBorder="1" applyAlignment="1">
      <alignment horizontal="center" vertical="center" wrapText="1"/>
    </xf>
    <xf numFmtId="165" fontId="80" fillId="0" borderId="1" xfId="2" applyNumberFormat="1" applyFont="1" applyFill="1" applyBorder="1" applyAlignment="1">
      <alignment horizontal="center" vertical="center" wrapText="1"/>
    </xf>
    <xf numFmtId="165" fontId="80" fillId="0" borderId="8" xfId="2" applyNumberFormat="1" applyFont="1" applyFill="1" applyBorder="1" applyAlignment="1">
      <alignment horizontal="center" vertical="center" wrapText="1"/>
    </xf>
    <xf numFmtId="164" fontId="80" fillId="0" borderId="4" xfId="2" applyNumberFormat="1" applyFont="1" applyFill="1" applyBorder="1" applyAlignment="1">
      <alignment horizontal="center" vertical="center" wrapText="1"/>
    </xf>
    <xf numFmtId="165" fontId="113" fillId="0" borderId="5" xfId="1" applyNumberFormat="1" applyFont="1" applyFill="1" applyBorder="1" applyAlignment="1">
      <alignment horizontal="center" vertical="center" wrapText="1"/>
    </xf>
    <xf numFmtId="165" fontId="113" fillId="0" borderId="10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80" fillId="0" borderId="5" xfId="2" applyFont="1" applyBorder="1" applyAlignment="1">
      <alignment horizontal="center" vertical="center" wrapText="1"/>
    </xf>
    <xf numFmtId="0" fontId="80" fillId="0" borderId="11" xfId="2" applyFont="1" applyBorder="1" applyAlignment="1">
      <alignment horizontal="center" vertical="center" wrapText="1"/>
    </xf>
    <xf numFmtId="164" fontId="80" fillId="2" borderId="1" xfId="2" applyNumberFormat="1" applyFont="1" applyFill="1" applyBorder="1" applyAlignment="1">
      <alignment horizontal="center" vertical="center" wrapText="1"/>
    </xf>
    <xf numFmtId="164" fontId="80" fillId="2" borderId="8" xfId="2" applyNumberFormat="1" applyFont="1" applyFill="1" applyBorder="1" applyAlignment="1">
      <alignment horizontal="center" vertical="center" wrapText="1"/>
    </xf>
    <xf numFmtId="0" fontId="80" fillId="0" borderId="2" xfId="2" applyFont="1" applyBorder="1" applyAlignment="1">
      <alignment horizontal="center" vertical="center" wrapText="1"/>
    </xf>
    <xf numFmtId="0" fontId="80" fillId="0" borderId="9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9" fontId="8" fillId="0" borderId="4" xfId="1" applyNumberFormat="1" applyFont="1" applyFill="1" applyBorder="1" applyAlignment="1">
      <alignment horizontal="center" vertical="center" wrapText="1"/>
    </xf>
    <xf numFmtId="164" fontId="24" fillId="0" borderId="4" xfId="2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7" fontId="188" fillId="0" borderId="5" xfId="1" applyNumberFormat="1" applyFont="1" applyFill="1" applyBorder="1" applyAlignment="1">
      <alignment horizontal="center" vertical="center" wrapText="1"/>
    </xf>
    <xf numFmtId="167" fontId="188" fillId="0" borderId="10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0" fontId="15" fillId="0" borderId="4" xfId="2" applyFont="1" applyFill="1" applyBorder="1" applyAlignment="1">
      <alignment horizontal="center" vertical="center" wrapText="1"/>
    </xf>
    <xf numFmtId="165" fontId="139" fillId="8" borderId="4" xfId="1" applyNumberFormat="1" applyFont="1" applyFill="1" applyBorder="1" applyAlignment="1">
      <alignment horizontal="center" vertical="center" wrapText="1"/>
    </xf>
    <xf numFmtId="164" fontId="10" fillId="0" borderId="4" xfId="2" applyNumberFormat="1" applyFont="1" applyFill="1" applyBorder="1" applyAlignment="1">
      <alignment horizontal="center" vertical="center" wrapText="1"/>
    </xf>
    <xf numFmtId="167" fontId="39" fillId="0" borderId="4" xfId="1" applyNumberFormat="1" applyFont="1" applyFill="1" applyBorder="1" applyAlignment="1">
      <alignment horizontal="center" vertical="center" wrapText="1"/>
    </xf>
    <xf numFmtId="164" fontId="80" fillId="2" borderId="6" xfId="2" applyNumberFormat="1" applyFont="1" applyFill="1" applyBorder="1" applyAlignment="1">
      <alignment horizontal="center" vertical="center" wrapText="1"/>
    </xf>
    <xf numFmtId="164" fontId="80" fillId="2" borderId="0" xfId="2" applyNumberFormat="1" applyFont="1" applyFill="1" applyBorder="1" applyAlignment="1">
      <alignment horizontal="center" vertical="center" wrapText="1"/>
    </xf>
    <xf numFmtId="164" fontId="10" fillId="0" borderId="5" xfId="1" applyNumberFormat="1" applyFont="1" applyFill="1" applyBorder="1" applyAlignment="1">
      <alignment horizontal="center" vertical="center" wrapText="1"/>
    </xf>
    <xf numFmtId="164" fontId="10" fillId="0" borderId="11" xfId="1" applyNumberFormat="1" applyFont="1" applyFill="1" applyBorder="1" applyAlignment="1">
      <alignment horizontal="center" vertical="center" wrapText="1"/>
    </xf>
    <xf numFmtId="164" fontId="10" fillId="0" borderId="10" xfId="1" applyNumberFormat="1" applyFont="1" applyFill="1" applyBorder="1" applyAlignment="1">
      <alignment horizontal="center" vertical="center" wrapText="1"/>
    </xf>
    <xf numFmtId="164" fontId="84" fillId="0" borderId="4" xfId="2" applyNumberFormat="1" applyFont="1" applyFill="1" applyBorder="1" applyAlignment="1">
      <alignment horizontal="center" vertical="center" wrapText="1"/>
    </xf>
    <xf numFmtId="167" fontId="81" fillId="0" borderId="4" xfId="1" applyNumberFormat="1" applyFont="1" applyFill="1" applyBorder="1" applyAlignment="1">
      <alignment horizontal="center" vertical="center" wrapText="1"/>
    </xf>
    <xf numFmtId="167" fontId="181" fillId="0" borderId="5" xfId="1" applyNumberFormat="1" applyFont="1" applyFill="1" applyBorder="1" applyAlignment="1">
      <alignment horizontal="center" vertical="center" wrapText="1"/>
    </xf>
    <xf numFmtId="167" fontId="181" fillId="0" borderId="10" xfId="1" applyNumberFormat="1" applyFont="1" applyFill="1" applyBorder="1" applyAlignment="1">
      <alignment horizontal="center" vertical="center" wrapText="1"/>
    </xf>
    <xf numFmtId="164" fontId="83" fillId="0" borderId="4" xfId="2" applyNumberFormat="1" applyFont="1" applyFill="1" applyBorder="1" applyAlignment="1">
      <alignment horizontal="center" vertical="center" wrapText="1"/>
    </xf>
    <xf numFmtId="164" fontId="124" fillId="0" borderId="4" xfId="2" applyNumberFormat="1" applyFont="1" applyFill="1" applyBorder="1" applyAlignment="1">
      <alignment horizontal="center" vertical="center" wrapText="1"/>
    </xf>
    <xf numFmtId="0" fontId="0" fillId="0" borderId="0" xfId="0" applyFill="1"/>
    <xf numFmtId="49" fontId="4" fillId="0" borderId="0" xfId="1" applyNumberFormat="1" applyFont="1" applyFill="1" applyAlignment="1">
      <alignment horizontal="left"/>
    </xf>
    <xf numFmtId="167" fontId="17" fillId="9" borderId="4" xfId="1" applyNumberFormat="1" applyFont="1" applyFill="1" applyBorder="1" applyAlignment="1">
      <alignment horizontal="center" vertical="center" wrapText="1"/>
    </xf>
    <xf numFmtId="49" fontId="31" fillId="0" borderId="0" xfId="1" applyNumberFormat="1" applyFont="1" applyFill="1" applyAlignment="1">
      <alignment horizontal="left" vertical="center" wrapText="1"/>
    </xf>
    <xf numFmtId="0" fontId="80" fillId="0" borderId="8" xfId="2" applyFont="1" applyFill="1" applyBorder="1" applyAlignment="1">
      <alignment horizontal="center" vertical="center" wrapText="1"/>
    </xf>
    <xf numFmtId="0" fontId="80" fillId="0" borderId="9" xfId="2" applyFont="1" applyFill="1" applyBorder="1" applyAlignment="1">
      <alignment horizontal="center" vertical="center" wrapText="1"/>
    </xf>
    <xf numFmtId="165" fontId="80" fillId="0" borderId="5" xfId="2" applyNumberFormat="1" applyFont="1" applyBorder="1" applyAlignment="1">
      <alignment horizontal="center" vertical="center" wrapText="1"/>
    </xf>
    <xf numFmtId="165" fontId="80" fillId="0" borderId="11" xfId="2" applyNumberFormat="1" applyFont="1" applyBorder="1" applyAlignment="1">
      <alignment horizontal="center" vertical="center" wrapText="1"/>
    </xf>
    <xf numFmtId="164" fontId="80" fillId="2" borderId="5" xfId="2" applyNumberFormat="1" applyFont="1" applyFill="1" applyBorder="1" applyAlignment="1">
      <alignment horizontal="center" vertical="center" wrapText="1"/>
    </xf>
    <xf numFmtId="164" fontId="80" fillId="2" borderId="11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165" fontId="80" fillId="5" borderId="4" xfId="2" applyNumberFormat="1" applyFont="1" applyFill="1" applyBorder="1" applyAlignment="1">
      <alignment horizontal="center" vertical="center" wrapText="1"/>
    </xf>
    <xf numFmtId="49" fontId="62" fillId="0" borderId="0" xfId="1" applyNumberFormat="1" applyFont="1" applyFill="1" applyAlignment="1">
      <alignment horizontal="center" vertical="center" wrapText="1"/>
    </xf>
    <xf numFmtId="0" fontId="80" fillId="0" borderId="1" xfId="2" applyFont="1" applyFill="1" applyBorder="1" applyAlignment="1">
      <alignment horizontal="center" vertical="center" wrapText="1"/>
    </xf>
    <xf numFmtId="164" fontId="80" fillId="2" borderId="2" xfId="2" applyNumberFormat="1" applyFont="1" applyFill="1" applyBorder="1" applyAlignment="1">
      <alignment horizontal="center" vertical="center" wrapText="1"/>
    </xf>
    <xf numFmtId="164" fontId="80" fillId="2" borderId="9" xfId="2" applyNumberFormat="1" applyFont="1" applyFill="1" applyBorder="1" applyAlignment="1">
      <alignment horizontal="center" vertical="center" wrapText="1"/>
    </xf>
    <xf numFmtId="165" fontId="80" fillId="0" borderId="10" xfId="2" applyNumberFormat="1" applyFont="1" applyBorder="1" applyAlignment="1">
      <alignment horizontal="center" vertical="center" wrapText="1"/>
    </xf>
    <xf numFmtId="165" fontId="80" fillId="0" borderId="1" xfId="2" applyNumberFormat="1" applyFont="1" applyBorder="1" applyAlignment="1">
      <alignment horizontal="center" vertical="center" wrapText="1"/>
    </xf>
    <xf numFmtId="165" fontId="80" fillId="0" borderId="8" xfId="2" applyNumberFormat="1" applyFont="1" applyBorder="1" applyAlignment="1">
      <alignment horizontal="center" vertical="center" wrapText="1"/>
    </xf>
    <xf numFmtId="0" fontId="80" fillId="0" borderId="5" xfId="2" applyFont="1" applyFill="1" applyBorder="1" applyAlignment="1">
      <alignment horizontal="center" vertical="center" wrapText="1"/>
    </xf>
    <xf numFmtId="0" fontId="80" fillId="0" borderId="11" xfId="2" applyFont="1" applyFill="1" applyBorder="1" applyAlignment="1">
      <alignment horizontal="center" vertical="center" wrapText="1"/>
    </xf>
    <xf numFmtId="0" fontId="80" fillId="0" borderId="10" xfId="2" applyFont="1" applyFill="1" applyBorder="1" applyAlignment="1">
      <alignment horizontal="center" vertical="center" wrapText="1"/>
    </xf>
    <xf numFmtId="0" fontId="80" fillId="0" borderId="6" xfId="2" applyFont="1" applyFill="1" applyBorder="1" applyAlignment="1">
      <alignment horizontal="center" vertical="center" wrapText="1"/>
    </xf>
    <xf numFmtId="0" fontId="80" fillId="0" borderId="0" xfId="2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40" fillId="0" borderId="4" xfId="2" applyNumberFormat="1" applyFont="1" applyFill="1" applyBorder="1" applyAlignment="1">
      <alignment horizontal="center" vertical="center" wrapText="1"/>
    </xf>
    <xf numFmtId="164" fontId="10" fillId="0" borderId="7" xfId="1" applyNumberFormat="1" applyFont="1" applyFill="1" applyBorder="1" applyAlignment="1">
      <alignment horizontal="center" vertical="center" wrapText="1"/>
    </xf>
    <xf numFmtId="164" fontId="10" fillId="0" borderId="3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5" fillId="0" borderId="6" xfId="1" applyNumberFormat="1" applyFont="1" applyFill="1" applyBorder="1" applyAlignment="1">
      <alignment horizontal="center" vertical="center" wrapText="1"/>
    </xf>
    <xf numFmtId="165" fontId="85" fillId="0" borderId="0" xfId="1" applyNumberFormat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</cellXfs>
  <cellStyles count="30">
    <cellStyle name="Normal" xfId="5"/>
    <cellStyle name="Денежный 2" xfId="6"/>
    <cellStyle name="Обычный" xfId="0" builtinId="0"/>
    <cellStyle name="Обычный 2" xfId="7"/>
    <cellStyle name="Обычный 2 2" xfId="8"/>
    <cellStyle name="Обычный 2 2 2" xfId="9"/>
    <cellStyle name="Обычный 2 2 3" xfId="10"/>
    <cellStyle name="Обычный 2 2 3 2" xfId="11"/>
    <cellStyle name="Обычный 2 2 3 2 2" xfId="12"/>
    <cellStyle name="Обычный 2 2 3 2 3" xfId="2"/>
    <cellStyle name="Обычный 3" xfId="13"/>
    <cellStyle name="Обычный 3 2" xfId="14"/>
    <cellStyle name="Обычный 3 3" xfId="15"/>
    <cellStyle name="Обычный 4" xfId="16"/>
    <cellStyle name="Обычный 4 2" xfId="17"/>
    <cellStyle name="Обычный 5" xfId="18"/>
    <cellStyle name="Обычный 6" xfId="19"/>
    <cellStyle name="Обычный 6 2" xfId="20"/>
    <cellStyle name="Обычный 6 2 2" xfId="21"/>
    <cellStyle name="Обычный 6 2 2 3" xfId="29"/>
    <cellStyle name="Обычный 6 2 3" xfId="22"/>
    <cellStyle name="Обычный 6 2 3 2" xfId="4"/>
    <cellStyle name="Обычный 6 2 4" xfId="1"/>
    <cellStyle name="Обычный 7" xfId="23"/>
    <cellStyle name="Процентный 2" xfId="24"/>
    <cellStyle name="Процентный 2 2" xfId="25"/>
    <cellStyle name="Процентный 2 2 2" xfId="26"/>
    <cellStyle name="Процентный 2 2 3" xfId="3"/>
    <cellStyle name="Финансовый 2" xfId="27"/>
    <cellStyle name="Финансовый 3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&#1054;&#1090;&#1095;&#1077;&#1090;&#1099;%20&#1050;&#1044;&#1061;_2020/2020%20&#1075;&#1086;&#1076;/&#1054;&#1041;&#1040;&#1057;&#1067;_2021_2023/&#1055;&#1088;&#1086;&#1077;&#1082;&#1090;%20&#1073;&#1102;&#1076;&#1078;&#1077;&#1090;&#1072;%20&#1050;&#1086;&#1084;&#1080;&#1090;&#1077;&#1090;&#1072;_2021_2023_&#1084;&#1086;&#1081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4;&#1041;&#1040;&#1057;&#1067;%202024-2026/2%20&#1095;&#1090;&#1077;&#1085;&#1080;&#1077;/&#1076;&#1074;&#1080;&#1078;&#1077;&#1085;&#1080;&#1077;%20&#1060;&#1041;_2024_2026_2%20&#1074;&#1072;&#1088;&#1080;&#1072;&#1085;&#1090;%20&#1087;&#1086;&#1089;&#1083;&#1077;%20&#1087;&#1088;&#1072;&#1074;&#1086;&#1082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5%20&#1075;&#1086;&#1076;/&#1041;&#1072;&#1083;&#1072;&#1085;&#1089;%202025/&#1042;&#1099;&#1087;&#1086;&#1083;&#1085;&#1077;&#1085;&#1080;&#1077;%20&#1076;&#1083;&#1103;%20&#1044;&#1060;%20&#1085;&#1072;%2001%201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&#1041;&#1102;&#1076;&#1078;&#1077;&#1090;%202023-2025/&#1041;&#1102;&#1076;&#1078;&#1077;&#1090;%202023_2025%20&#1088;&#1072;&#1079;&#1074;&#1077;&#1088;&#1085;&#1091;&#1090;&#1086;_&#1051;&#1077;&#1085;&#1072;&#1074;&#1090;&#1086;&#1076;&#1086;&#1088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ownloads/&#1055;&#1088;&#1080;&#1083;&#1086;&#1078;&#1077;&#1085;&#1080;&#1077;%20&#1082;%20&#1088;&#1072;&#1089;&#1087;&#1086;&#1088;&#1103;&#1078;&#1077;&#1085;&#1080;&#1102;%20&#1041;&#1044;&#1044;%20&#1086;&#1090;&#1088;&#1072;&#1089;&#1083;&#1077;&#1074;&#1086;&#1081;%20&#1062;&#1041;&#1044;&#1044;%2017.09.25%20&#1082;&#1086;&#1088;&#1088;&#1077;&#1082;&#1090;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50;&#1086;&#1087;&#1080;&#1103;%20&#1057;&#1074;&#1086;&#1076;&#1085;&#1072;&#1103;_&#1079;&#1072;&#1103;&#1074;&#1082;&#1072;_&#1085;&#1072;_2023_&#1075;_&#1087;&#1086;&#1089;&#1083;&#1077;_&#1086;&#1090;&#1073;&#1086;&#1088;&#1072;_&#1052;&#1057;&#1061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59;&#1089;&#1083;&#1086;&#1074;&#1085;&#1086;%20&#1086;&#1090;&#1086;&#1073;&#1088;&#1072;&#1085;&#1085;&#1099;&#1077;%20&#1085;&#1072;%202026-202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5;&#1086;&#1087;&#1088;&#1072;&#1074;&#1082;&#1080;%20&#1072;&#1087;&#1088;&#1077;&#1083;&#1100;/&#1055;&#1086;&#1087;&#1088;&#1072;&#1074;&#1082;&#1080;%20&#1052;&#105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7;&#1087;&#1088;&#1072;&#1074;&#1082;&#1072;/&#1089;&#1087;&#1088;&#1072;&#1074;&#1082;&#1072;%20&#1085;&#1072;%2001.01.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80;&#1079;&#1084;&#1077;&#1085;&#1077;&#1085;&#1080;&#1103;%20&#1092;&#1073;%2023-25_&#1043;&#1050;&#1059;%20&#1051;&#1077;&#1085;&#1072;&#1074;&#1090;&#1086;&#1076;&#1086;&#1088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50;&#1050;%202023/&#1056;&#1072;&#1089;&#1095;&#1077;&#1090;%20&#1082;&#1088;&#1077;&#1076;&#1080;&#1090;&#1072;%2067%20&#1080;%20&#1089;&#1086;&#1092;&#1080;&#1085;&#1072;&#1085;&#1089;&#1080;&#1088;&#1086;&#1074;&#1072;&#1085;&#1080;&#1103;%203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57;&#1087;&#1088;&#1072;&#1074;&#1082;&#1072;%20&#1085;&#1072;%2001.07.2025_&#1044;&#1044;&#1057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70;&#1053;_&#1057;&#1087;&#1088;&#1072;&#1074;&#1082;&#1072;%20&#1085;&#1072;%2001%2007%202025_&#1062;&#1041;&#1044;&#1044;%20%20(2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57;&#1087;&#1088;&#1072;&#1074;&#1082;&#1072;%20&#1085;&#1072;%2001.04.2025_&#1044;&#1044;&#1057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5%20&#1075;&#1086;&#1076;/&#1055;&#1086;&#1087;&#1088;&#1072;&#1074;&#1082;&#1080;%20&#1052;&#1072;&#1081;/&#1055;&#1088;&#1086;&#1077;&#1082;&#1090;%20&#1041;&#1102;&#1076;&#1078;&#1077;&#1090;&#1072;%20&#1050;&#1086;&#1084;&#1080;&#1090;&#1077;&#1090;&#1072;_2025-2027%20_&#1079;&#1072;&#1082;&#1086;&#1085;%20&#1074;%20&#1072;&#1087;&#1088;&#1077;&#1083;&#1077;_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_2023"/>
      <sheetName val="2021_2023 Свод"/>
      <sheetName val="2021_2023 только доп.потр."/>
      <sheetName val="2021_2023 только адресная"/>
    </sheetNames>
    <sheetDataSet>
      <sheetData sheetId="0">
        <row r="225">
          <cell r="EJ225">
            <v>852734.6</v>
          </cell>
        </row>
      </sheetData>
      <sheetData sheetId="1">
        <row r="7">
          <cell r="GQ7">
            <v>10893174</v>
          </cell>
        </row>
      </sheetData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8">
          <cell r="C8">
            <v>331312.09999999998</v>
          </cell>
        </row>
        <row r="58">
          <cell r="D58">
            <v>109000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19">
          <cell r="E19">
            <v>83984287.469999984</v>
          </cell>
        </row>
        <row r="20">
          <cell r="E20">
            <v>20996071.870000001</v>
          </cell>
        </row>
      </sheetData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</sheetNames>
    <sheetDataSet>
      <sheetData sheetId="0">
        <row r="859">
          <cell r="BD859">
            <v>59.453209999999999</v>
          </cell>
        </row>
        <row r="1179">
          <cell r="BH1179">
            <v>600000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 средств 25-27 "/>
    </sheetNames>
    <sheetDataSet>
      <sheetData sheetId="0">
        <row r="41">
          <cell r="G41">
            <v>502930.72097000002</v>
          </cell>
        </row>
        <row r="47">
          <cell r="G47">
            <v>2615.1426000000001</v>
          </cell>
        </row>
        <row r="66">
          <cell r="G66">
            <v>8473.9025800000018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краткий)"/>
    </sheetNames>
    <sheetDataSet>
      <sheetData sheetId="0">
        <row r="13">
          <cell r="R13">
            <v>11737</v>
          </cell>
          <cell r="W13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 refreshError="1">
        <row r="12">
          <cell r="K12">
            <v>1083.8</v>
          </cell>
        </row>
        <row r="13">
          <cell r="K13">
            <v>989.5</v>
          </cell>
        </row>
        <row r="14">
          <cell r="K14">
            <v>1387.9</v>
          </cell>
        </row>
        <row r="15">
          <cell r="K15">
            <v>701.9</v>
          </cell>
        </row>
        <row r="16">
          <cell r="K16">
            <v>2627.6</v>
          </cell>
        </row>
        <row r="17">
          <cell r="K17">
            <v>6047.2</v>
          </cell>
        </row>
        <row r="18">
          <cell r="K18">
            <v>6781.1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х ост.+доп.финанс."/>
      <sheetName val="доп.фин-ие"/>
      <sheetName val="Лист3"/>
    </sheetNames>
    <sheetDataSet>
      <sheetData sheetId="0">
        <row r="14">
          <cell r="I14">
            <v>43094.961450000003</v>
          </cell>
        </row>
      </sheetData>
      <sheetData sheetId="1">
        <row r="13">
          <cell r="M13">
            <v>96967.467830699985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_2024"/>
      <sheetName val="2022_2024 АИП"/>
    </sheetNames>
    <sheetDataSet>
      <sheetData sheetId="0">
        <row r="17">
          <cell r="BB17">
            <v>3121.2786200000264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чт ФБ"/>
      <sheetName val="1 чт ФБ без оценки"/>
      <sheetName val="2 чт ФБ без оценки (2)"/>
    </sheetNames>
    <sheetDataSet>
      <sheetData sheetId="0"/>
      <sheetData sheetId="1"/>
      <sheetData sheetId="2">
        <row r="7">
          <cell r="O7">
            <v>1226255.7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 refreshError="1">
        <row r="9">
          <cell r="X9">
            <v>23635.9473</v>
          </cell>
        </row>
        <row r="10">
          <cell r="X10">
            <v>135598.4546</v>
          </cell>
        </row>
        <row r="12">
          <cell r="X12">
            <v>6129.9631499999996</v>
          </cell>
        </row>
        <row r="15">
          <cell r="X15">
            <v>80035.480677073938</v>
          </cell>
        </row>
        <row r="16">
          <cell r="X16">
            <v>88621.450240000006</v>
          </cell>
        </row>
        <row r="18">
          <cell r="X18">
            <v>61661.264229999986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Лист1"/>
    </sheetNames>
    <sheetDataSet>
      <sheetData sheetId="0">
        <row r="4">
          <cell r="I4">
            <v>10418789.16453</v>
          </cell>
        </row>
        <row r="48">
          <cell r="I48">
            <v>95243</v>
          </cell>
        </row>
        <row r="49">
          <cell r="I49">
            <v>51284.692310000006</v>
          </cell>
        </row>
        <row r="185">
          <cell r="I185">
            <v>1050.1068600000001</v>
          </cell>
        </row>
        <row r="195">
          <cell r="I195">
            <v>1246.7850000000001</v>
          </cell>
        </row>
        <row r="204">
          <cell r="I204">
            <v>8438.1291399999991</v>
          </cell>
        </row>
        <row r="207">
          <cell r="I207">
            <v>82521.246799999994</v>
          </cell>
        </row>
        <row r="208">
          <cell r="I208">
            <v>17236.837670000001</v>
          </cell>
        </row>
        <row r="240">
          <cell r="I240">
            <v>50000</v>
          </cell>
        </row>
        <row r="241">
          <cell r="I241">
            <v>3265.8625499999998</v>
          </cell>
        </row>
        <row r="245">
          <cell r="I245">
            <v>52887.088369999998</v>
          </cell>
        </row>
        <row r="267">
          <cell r="I267">
            <v>0</v>
          </cell>
        </row>
        <row r="279">
          <cell r="I279">
            <v>134765.47435</v>
          </cell>
        </row>
        <row r="280">
          <cell r="I280">
            <v>1056.83502</v>
          </cell>
        </row>
        <row r="284">
          <cell r="D284">
            <v>179.75729000000001</v>
          </cell>
          <cell r="I284">
            <v>547.03547000000003</v>
          </cell>
        </row>
        <row r="535">
          <cell r="I535">
            <v>37686.713029999992</v>
          </cell>
        </row>
        <row r="546">
          <cell r="D546">
            <v>0</v>
          </cell>
          <cell r="I546">
            <v>71651.071580000003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5_2027"/>
    </sheetNames>
    <sheetDataSet>
      <sheetData sheetId="0">
        <row r="282">
          <cell r="AM282">
            <v>58798.47</v>
          </cell>
        </row>
        <row r="285">
          <cell r="AZ285">
            <v>278186.09600000002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Лист1"/>
    </sheetNames>
    <sheetDataSet>
      <sheetData sheetId="0">
        <row r="4">
          <cell r="D4">
            <v>637006.07703000004</v>
          </cell>
        </row>
        <row r="212">
          <cell r="I212">
            <v>31149.633000000002</v>
          </cell>
        </row>
        <row r="320">
          <cell r="I320">
            <v>26040.45752</v>
          </cell>
        </row>
        <row r="473">
          <cell r="I473">
            <v>85.902029999999996</v>
          </cell>
        </row>
        <row r="474">
          <cell r="I474">
            <v>242.67887999999999</v>
          </cell>
        </row>
        <row r="477">
          <cell r="I477">
            <v>66.274770000000004</v>
          </cell>
        </row>
        <row r="478">
          <cell r="I478">
            <v>571.46372999999994</v>
          </cell>
        </row>
        <row r="482">
          <cell r="I482">
            <v>0</v>
          </cell>
        </row>
        <row r="483">
          <cell r="I483">
            <v>20.201460000000001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5_2027"/>
    </sheetNames>
    <sheetDataSet>
      <sheetData sheetId="0">
        <row r="279">
          <cell r="AJ279">
            <v>278186.09600000002</v>
          </cell>
        </row>
        <row r="566">
          <cell r="K566">
            <v>76857.349799999996</v>
          </cell>
        </row>
        <row r="591">
          <cell r="K591">
            <v>35678.997289999999</v>
          </cell>
        </row>
        <row r="659">
          <cell r="D659">
            <v>78070.732860000004</v>
          </cell>
        </row>
        <row r="661">
          <cell r="D661">
            <v>100000</v>
          </cell>
        </row>
        <row r="663">
          <cell r="D663">
            <v>45781.516309999999</v>
          </cell>
        </row>
        <row r="722">
          <cell r="P722">
            <v>53429.937010000001</v>
          </cell>
        </row>
        <row r="723">
          <cell r="P723">
            <v>213719.74804000001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DW1510"/>
  <sheetViews>
    <sheetView tabSelected="1" topLeftCell="A16" zoomScale="62" zoomScaleNormal="62" workbookViewId="0">
      <pane xSplit="4" ySplit="6" topLeftCell="E1123" activePane="bottomRight" state="frozen"/>
      <selection activeCell="A16" sqref="A16"/>
      <selection pane="topRight" activeCell="E16" sqref="E16"/>
      <selection pane="bottomLeft" activeCell="A19" sqref="A19"/>
      <selection pane="bottomRight" activeCell="L1081" sqref="L1081:L1086"/>
    </sheetView>
  </sheetViews>
  <sheetFormatPr defaultColWidth="9.140625" defaultRowHeight="15" x14ac:dyDescent="0.25"/>
  <cols>
    <col min="1" max="1" width="0.28515625" style="1" customWidth="1"/>
    <col min="2" max="2" width="14.42578125" style="2" customWidth="1"/>
    <col min="3" max="3" width="57.140625" style="87" customWidth="1"/>
    <col min="4" max="4" width="26.85546875" style="4" customWidth="1"/>
    <col min="5" max="5" width="27" style="4" hidden="1" customWidth="1"/>
    <col min="6" max="6" width="27.5703125" style="4" hidden="1" customWidth="1"/>
    <col min="7" max="7" width="29.42578125" style="4" hidden="1" customWidth="1"/>
    <col min="8" max="8" width="26" style="4" hidden="1" customWidth="1"/>
    <col min="9" max="9" width="24.85546875" style="4" hidden="1" customWidth="1"/>
    <col min="10" max="10" width="25.28515625" style="4" hidden="1" customWidth="1"/>
    <col min="11" max="11" width="31.28515625" style="5" customWidth="1"/>
    <col min="12" max="12" width="18.85546875" style="5" customWidth="1"/>
    <col min="13" max="13" width="27.85546875" style="4" hidden="1" customWidth="1"/>
    <col min="14" max="14" width="27.85546875" style="703" hidden="1" customWidth="1"/>
    <col min="15" max="15" width="27.140625" style="4" hidden="1" customWidth="1"/>
    <col min="16" max="16" width="27.140625" style="703" hidden="1" customWidth="1"/>
    <col min="17" max="17" width="26.42578125" style="4" hidden="1" customWidth="1"/>
    <col min="18" max="18" width="26.42578125" style="703" hidden="1" customWidth="1"/>
    <col min="19" max="19" width="27.28515625" style="4" hidden="1" customWidth="1"/>
    <col min="20" max="20" width="27.28515625" style="703" hidden="1" customWidth="1"/>
    <col min="21" max="21" width="27.140625" style="4" hidden="1" customWidth="1"/>
    <col min="22" max="25" width="25.85546875" style="4" hidden="1" customWidth="1"/>
    <col min="26" max="26" width="29.42578125" style="4" hidden="1" customWidth="1"/>
    <col min="27" max="27" width="30.28515625" style="4" hidden="1" customWidth="1"/>
    <col min="28" max="28" width="25.85546875" style="4" hidden="1" customWidth="1"/>
    <col min="29" max="29" width="3.85546875" style="4" hidden="1" customWidth="1"/>
    <col min="30" max="30" width="16" style="703" hidden="1" customWidth="1"/>
    <col min="31" max="31" width="26.5703125" style="492" hidden="1" customWidth="1"/>
    <col min="32" max="32" width="17" style="502" hidden="1" customWidth="1"/>
    <col min="33" max="33" width="28.5703125" style="4" hidden="1" customWidth="1"/>
    <col min="34" max="34" width="23.140625" style="703" hidden="1" customWidth="1"/>
    <col min="35" max="35" width="24.28515625" style="4" hidden="1" customWidth="1"/>
    <col min="36" max="36" width="24.28515625" style="703" hidden="1" customWidth="1"/>
    <col min="37" max="37" width="26.28515625" style="4" hidden="1" customWidth="1"/>
    <col min="38" max="38" width="26.28515625" style="703" hidden="1" customWidth="1"/>
    <col min="39" max="39" width="24.85546875" style="4" hidden="1" customWidth="1"/>
    <col min="40" max="40" width="24.85546875" style="703" hidden="1" customWidth="1"/>
    <col min="41" max="41" width="23.28515625" style="4" hidden="1" customWidth="1"/>
    <col min="42" max="42" width="24.140625" style="4" hidden="1" customWidth="1"/>
    <col min="43" max="43" width="24.140625" style="703" hidden="1" customWidth="1"/>
    <col min="44" max="44" width="26.85546875" style="80" hidden="1" customWidth="1"/>
    <col min="45" max="45" width="26.85546875" style="5" hidden="1" customWidth="1"/>
    <col min="46" max="46" width="27.28515625" style="80" hidden="1" customWidth="1"/>
    <col min="47" max="47" width="27.28515625" style="5" hidden="1" customWidth="1"/>
    <col min="48" max="48" width="27.85546875" style="80" hidden="1" customWidth="1"/>
    <col min="49" max="49" width="27.85546875" style="5" hidden="1" customWidth="1"/>
    <col min="50" max="50" width="27.28515625" style="4" hidden="1" customWidth="1"/>
    <col min="51" max="51" width="27.28515625" style="703" hidden="1" customWidth="1"/>
    <col min="52" max="52" width="24.5703125" style="4" hidden="1" customWidth="1"/>
    <col min="53" max="53" width="24.5703125" style="703" hidden="1" customWidth="1"/>
    <col min="54" max="54" width="27.140625" style="4" hidden="1" customWidth="1"/>
    <col min="55" max="56" width="25.85546875" style="4" hidden="1" customWidth="1"/>
    <col min="57" max="57" width="30.7109375" style="80" hidden="1" customWidth="1"/>
    <col min="58" max="59" width="29" style="4" hidden="1" customWidth="1"/>
    <col min="60" max="60" width="28.42578125" style="4" hidden="1" customWidth="1"/>
    <col min="61" max="61" width="26.85546875" style="4" hidden="1" customWidth="1"/>
    <col min="62" max="62" width="29.7109375" style="4" hidden="1" customWidth="1"/>
    <col min="63" max="63" width="30.5703125" style="4" hidden="1" customWidth="1"/>
    <col min="64" max="65" width="25.85546875" style="4" hidden="1" customWidth="1"/>
    <col min="66" max="66" width="24.5703125" style="4" hidden="1" customWidth="1"/>
    <col min="67" max="67" width="25.7109375" style="4" hidden="1" customWidth="1"/>
    <col min="68" max="68" width="21.5703125" style="4" hidden="1" customWidth="1"/>
    <col min="69" max="69" width="26.140625" style="4" hidden="1" customWidth="1"/>
    <col min="70" max="70" width="24.85546875" style="4" hidden="1" customWidth="1"/>
    <col min="71" max="71" width="25.85546875" style="4" hidden="1" customWidth="1"/>
    <col min="72" max="72" width="21.42578125" style="4" hidden="1" customWidth="1"/>
    <col min="73" max="73" width="24.42578125" style="80" hidden="1" customWidth="1"/>
    <col min="74" max="75" width="24.42578125" style="4" hidden="1" customWidth="1"/>
    <col min="76" max="76" width="27.5703125" style="4" hidden="1" customWidth="1"/>
    <col min="77" max="78" width="24.42578125" style="4" hidden="1" customWidth="1"/>
    <col min="79" max="79" width="24.42578125" style="1" hidden="1" customWidth="1"/>
    <col min="80" max="80" width="30.5703125" style="1" hidden="1" customWidth="1"/>
    <col min="81" max="81" width="26" style="1" hidden="1" customWidth="1"/>
    <col min="82" max="82" width="18.42578125" style="1" hidden="1" customWidth="1"/>
    <col min="83" max="83" width="24.140625" style="703" hidden="1" customWidth="1"/>
    <col min="84" max="86" width="9.140625" style="1" hidden="1" customWidth="1"/>
    <col min="87" max="16384" width="9.140625" style="1"/>
  </cols>
  <sheetData>
    <row r="1" spans="1:83" ht="21" hidden="1" customHeight="1" x14ac:dyDescent="0.35">
      <c r="C1" s="3" t="s">
        <v>181</v>
      </c>
      <c r="J1" s="4">
        <v>11408879</v>
      </c>
    </row>
    <row r="2" spans="1:83" ht="39.75" hidden="1" customHeight="1" x14ac:dyDescent="0.35">
      <c r="C2" s="3" t="s">
        <v>180</v>
      </c>
      <c r="D2" s="3">
        <f>'[1]2021_2023 Свод'!$GQ$7-D22</f>
        <v>-22337376.925980002</v>
      </c>
      <c r="E2" s="3"/>
      <c r="F2" s="3"/>
      <c r="G2" s="3"/>
      <c r="J2" s="3">
        <f>J22-J32</f>
        <v>-10626667.32858</v>
      </c>
      <c r="K2" s="590">
        <f>'[1]2021_2023 Свод'!$GQ$7-K22</f>
        <v>-9489489.6327899992</v>
      </c>
      <c r="L2" s="590"/>
      <c r="M2" s="3"/>
      <c r="N2" s="704"/>
      <c r="O2" s="3"/>
      <c r="P2" s="704"/>
      <c r="Q2" s="3"/>
      <c r="R2" s="704"/>
      <c r="AE2" s="169">
        <f>'[1]2021_2023 Свод'!$GQ$7-AE22</f>
        <v>-5578352.7329499982</v>
      </c>
      <c r="AF2" s="720"/>
      <c r="AG2" s="3"/>
      <c r="AH2" s="704"/>
      <c r="AI2" s="3"/>
      <c r="AJ2" s="704"/>
      <c r="AK2" s="3"/>
      <c r="AL2" s="704"/>
      <c r="AR2" s="199">
        <f>'[1]2021_2023 Свод'!$GQ$7-AR22</f>
        <v>-21103189.150960002</v>
      </c>
      <c r="AS2" s="590"/>
      <c r="AT2" s="199"/>
      <c r="AU2" s="590"/>
      <c r="AV2" s="199"/>
      <c r="AW2" s="590"/>
      <c r="AX2" s="3"/>
      <c r="AY2" s="704"/>
      <c r="BE2" s="199" t="e">
        <f>'[1]2021_2023 Свод'!$GQ$7-BE22</f>
        <v>#REF!</v>
      </c>
      <c r="BF2" s="3"/>
      <c r="BG2" s="3"/>
      <c r="BU2" s="199" t="e">
        <f>'[1]2021_2023 Свод'!$GQ$7-BU22</f>
        <v>#REF!</v>
      </c>
      <c r="BV2" s="3"/>
      <c r="BW2" s="3"/>
      <c r="BX2" s="3"/>
    </row>
    <row r="3" spans="1:83" ht="21" hidden="1" customHeight="1" x14ac:dyDescent="0.35">
      <c r="C3" s="3"/>
      <c r="D3" s="3"/>
      <c r="E3" s="3"/>
      <c r="F3" s="3"/>
      <c r="G3" s="3"/>
      <c r="J3" s="3" t="e">
        <f>J31+#REF!</f>
        <v>#REF!</v>
      </c>
      <c r="K3" s="590"/>
      <c r="L3" s="590"/>
      <c r="M3" s="3"/>
      <c r="N3" s="704"/>
      <c r="O3" s="3"/>
      <c r="P3" s="704"/>
      <c r="Q3" s="3"/>
      <c r="R3" s="704"/>
      <c r="AE3" s="169"/>
      <c r="AF3" s="720"/>
      <c r="AG3" s="3"/>
      <c r="AH3" s="704"/>
      <c r="AI3" s="3"/>
      <c r="AJ3" s="704"/>
      <c r="AK3" s="3"/>
      <c r="AL3" s="704"/>
      <c r="AR3" s="199"/>
      <c r="AS3" s="590"/>
      <c r="AT3" s="199"/>
      <c r="AU3" s="590"/>
      <c r="AV3" s="199"/>
      <c r="AW3" s="590"/>
      <c r="AX3" s="3"/>
      <c r="AY3" s="704"/>
      <c r="BE3" s="199"/>
      <c r="BF3" s="3"/>
      <c r="BG3" s="3"/>
      <c r="BU3" s="199"/>
      <c r="BV3" s="3"/>
      <c r="BW3" s="3"/>
      <c r="BX3" s="3"/>
    </row>
    <row r="4" spans="1:83" ht="21" hidden="1" customHeight="1" x14ac:dyDescent="0.35">
      <c r="C4" s="3"/>
      <c r="D4" s="3"/>
      <c r="E4" s="3"/>
      <c r="F4" s="3"/>
      <c r="G4" s="3"/>
      <c r="J4" s="3">
        <f>J22</f>
        <v>-12538135.693189999</v>
      </c>
      <c r="K4" s="590"/>
      <c r="L4" s="590"/>
      <c r="M4" s="3"/>
      <c r="N4" s="704"/>
      <c r="O4" s="3"/>
      <c r="P4" s="704"/>
      <c r="Q4" s="3"/>
      <c r="R4" s="704"/>
      <c r="AE4" s="169"/>
      <c r="AF4" s="720"/>
      <c r="AG4" s="3"/>
      <c r="AH4" s="704"/>
      <c r="AI4" s="3"/>
      <c r="AJ4" s="704"/>
      <c r="AK4" s="3"/>
      <c r="AL4" s="704"/>
      <c r="AR4" s="199"/>
      <c r="AS4" s="590"/>
      <c r="AT4" s="199"/>
      <c r="AU4" s="590"/>
      <c r="AV4" s="199"/>
      <c r="AW4" s="590"/>
      <c r="AX4" s="3"/>
      <c r="AY4" s="704"/>
      <c r="BE4" s="199"/>
      <c r="BF4" s="3"/>
      <c r="BG4" s="3"/>
      <c r="BU4" s="199"/>
      <c r="BV4" s="3"/>
      <c r="BW4" s="3"/>
      <c r="BX4" s="3"/>
    </row>
    <row r="5" spans="1:83" ht="21" hidden="1" customHeight="1" x14ac:dyDescent="0.35">
      <c r="C5" s="3"/>
      <c r="D5" s="169"/>
      <c r="E5" s="3"/>
      <c r="F5" s="3"/>
      <c r="G5" s="3"/>
      <c r="J5" s="169"/>
      <c r="K5" s="590"/>
      <c r="L5" s="590"/>
      <c r="M5" s="3"/>
      <c r="N5" s="704"/>
      <c r="O5" s="3"/>
      <c r="P5" s="704"/>
      <c r="Q5" s="3"/>
      <c r="R5" s="704"/>
      <c r="AE5" s="169"/>
      <c r="AF5" s="720"/>
      <c r="AG5" s="3"/>
      <c r="AH5" s="704"/>
      <c r="AI5" s="3"/>
      <c r="AJ5" s="704"/>
      <c r="AK5" s="3"/>
      <c r="AL5" s="704"/>
      <c r="AR5" s="199"/>
      <c r="AS5" s="590"/>
      <c r="AT5" s="199"/>
      <c r="AU5" s="590"/>
      <c r="AV5" s="199"/>
      <c r="AW5" s="590"/>
      <c r="AX5" s="3"/>
      <c r="AY5" s="704"/>
      <c r="BE5" s="199"/>
      <c r="BF5" s="3"/>
      <c r="BG5" s="3"/>
      <c r="BU5" s="199"/>
      <c r="BV5" s="3"/>
      <c r="BW5" s="3"/>
      <c r="BX5" s="3"/>
    </row>
    <row r="6" spans="1:83" s="6" customFormat="1" ht="21" hidden="1" customHeight="1" x14ac:dyDescent="0.35">
      <c r="B6" s="77"/>
      <c r="C6" s="199"/>
      <c r="D6" s="199">
        <f>D31+D34+D37+D39+D27</f>
        <v>26777035.480320003</v>
      </c>
      <c r="E6" s="199">
        <f>E31+E34+E37+E39+E27</f>
        <v>8106511.1323900009</v>
      </c>
      <c r="F6" s="199"/>
      <c r="G6" s="199"/>
      <c r="H6" s="199">
        <f>H31+H34+H37+H39+H27</f>
        <v>1629040.1295099996</v>
      </c>
      <c r="I6" s="199">
        <f>I31+I34+I37+I39+I27</f>
        <v>2943943.4526800001</v>
      </c>
      <c r="J6" s="199">
        <f>J31+J34+J37+J39+J27</f>
        <v>-10601791.182250001</v>
      </c>
      <c r="K6" s="590">
        <f>K31+K34+K37+K39+K27</f>
        <v>16167616.29807</v>
      </c>
      <c r="L6" s="590"/>
      <c r="M6" s="199">
        <f>M31+M34+M37+M39+M27</f>
        <v>6634671.6913200011</v>
      </c>
      <c r="N6" s="590"/>
      <c r="O6" s="199"/>
      <c r="P6" s="590"/>
      <c r="Q6" s="199"/>
      <c r="R6" s="590"/>
      <c r="S6" s="199">
        <f>S31+S34+S37+S39+S27</f>
        <v>1181548.6629999999</v>
      </c>
      <c r="T6" s="590"/>
      <c r="U6" s="199">
        <f>U31+U34+U37+U39+U27</f>
        <v>622820.58981000003</v>
      </c>
      <c r="V6" s="199"/>
      <c r="W6" s="199"/>
      <c r="X6" s="199"/>
      <c r="Y6" s="199"/>
      <c r="Z6" s="199"/>
      <c r="AA6" s="199"/>
      <c r="AB6" s="199"/>
      <c r="AC6" s="199"/>
      <c r="AD6" s="590"/>
      <c r="AE6" s="169">
        <f>AE31+AE34+AE37+AE39+AE27</f>
        <v>12511432.315199999</v>
      </c>
      <c r="AF6" s="720"/>
      <c r="AG6" s="199"/>
      <c r="AH6" s="590"/>
      <c r="AI6" s="199"/>
      <c r="AJ6" s="590"/>
      <c r="AK6" s="199"/>
      <c r="AL6" s="590"/>
      <c r="AM6" s="80"/>
      <c r="AN6" s="5"/>
      <c r="AO6" s="199"/>
      <c r="AP6" s="199"/>
      <c r="AQ6" s="590"/>
      <c r="AR6" s="199">
        <f>AR31+AR34+AR37+AR39+AR27</f>
        <v>25770200.522079997</v>
      </c>
      <c r="AS6" s="590"/>
      <c r="AT6" s="199"/>
      <c r="AU6" s="590"/>
      <c r="AV6" s="199"/>
      <c r="AW6" s="590"/>
      <c r="AX6" s="199"/>
      <c r="AY6" s="590"/>
      <c r="AZ6" s="80"/>
      <c r="BA6" s="5"/>
      <c r="BB6" s="199"/>
      <c r="BC6" s="199"/>
      <c r="BD6" s="199"/>
      <c r="BE6" s="199" t="e">
        <f>BE31+BE34+BE37+BE39+BE27</f>
        <v>#REF!</v>
      </c>
      <c r="BF6" s="199"/>
      <c r="BG6" s="199"/>
      <c r="BH6" s="80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>
        <f>BU31+BU34+BU37+BU39+BU27</f>
        <v>10043343.770630002</v>
      </c>
      <c r="BV6" s="199"/>
      <c r="BW6" s="199"/>
      <c r="BX6" s="199"/>
      <c r="BY6" s="80"/>
      <c r="BZ6" s="199"/>
      <c r="CE6" s="590"/>
    </row>
    <row r="7" spans="1:83" s="6" customFormat="1" ht="21" hidden="1" customHeight="1" x14ac:dyDescent="0.35">
      <c r="B7" s="77"/>
      <c r="C7" s="199"/>
      <c r="D7" s="199" t="e">
        <f>#REF!-D9</f>
        <v>#REF!</v>
      </c>
      <c r="E7" s="199"/>
      <c r="F7" s="199"/>
      <c r="G7" s="199"/>
      <c r="H7" s="199"/>
      <c r="I7" s="199"/>
      <c r="J7" s="199"/>
      <c r="K7" s="590" t="e">
        <f>I9-K9</f>
        <v>#REF!</v>
      </c>
      <c r="L7" s="590"/>
      <c r="M7" s="199"/>
      <c r="N7" s="590"/>
      <c r="O7" s="199"/>
      <c r="P7" s="590"/>
      <c r="Q7" s="199"/>
      <c r="R7" s="590"/>
      <c r="S7" s="199"/>
      <c r="T7" s="590"/>
      <c r="U7" s="199"/>
      <c r="V7" s="199"/>
      <c r="W7" s="199"/>
      <c r="X7" s="199"/>
      <c r="Y7" s="199"/>
      <c r="Z7" s="199"/>
      <c r="AA7" s="199"/>
      <c r="AB7" s="199"/>
      <c r="AC7" s="199"/>
      <c r="AD7" s="590"/>
      <c r="AE7" s="169"/>
      <c r="AF7" s="720"/>
      <c r="AG7" s="199"/>
      <c r="AH7" s="590"/>
      <c r="AI7" s="199"/>
      <c r="AJ7" s="590"/>
      <c r="AK7" s="199"/>
      <c r="AL7" s="590"/>
      <c r="AM7" s="80"/>
      <c r="AN7" s="5"/>
      <c r="AO7" s="199"/>
      <c r="AP7" s="199"/>
      <c r="AQ7" s="590"/>
      <c r="AR7" s="199"/>
      <c r="AS7" s="590"/>
      <c r="AT7" s="199"/>
      <c r="AU7" s="590"/>
      <c r="AV7" s="199"/>
      <c r="AW7" s="590"/>
      <c r="AX7" s="199"/>
      <c r="AY7" s="590"/>
      <c r="AZ7" s="80"/>
      <c r="BA7" s="5"/>
      <c r="BB7" s="199"/>
      <c r="BC7" s="199"/>
      <c r="BD7" s="199"/>
      <c r="BE7" s="199"/>
      <c r="BF7" s="199"/>
      <c r="BG7" s="199"/>
      <c r="BH7" s="80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80"/>
      <c r="BZ7" s="199"/>
      <c r="CE7" s="590"/>
    </row>
    <row r="8" spans="1:83" s="6" customFormat="1" ht="21" hidden="1" customHeight="1" x14ac:dyDescent="0.35">
      <c r="B8" s="77"/>
      <c r="C8" s="199"/>
      <c r="D8" s="199" t="s">
        <v>318</v>
      </c>
      <c r="E8" s="199"/>
      <c r="F8" s="199"/>
      <c r="G8" s="199"/>
      <c r="H8" s="199"/>
      <c r="I8" s="199"/>
      <c r="J8" s="199"/>
      <c r="K8" s="590" t="s">
        <v>318</v>
      </c>
      <c r="L8" s="590"/>
      <c r="M8" s="199"/>
      <c r="N8" s="590"/>
      <c r="O8" s="199"/>
      <c r="P8" s="590"/>
      <c r="Q8" s="199"/>
      <c r="R8" s="590"/>
      <c r="S8" s="199"/>
      <c r="T8" s="590"/>
      <c r="U8" s="199"/>
      <c r="V8" s="199"/>
      <c r="W8" s="199"/>
      <c r="X8" s="199"/>
      <c r="Y8" s="199"/>
      <c r="Z8" s="199"/>
      <c r="AA8" s="199"/>
      <c r="AB8" s="199"/>
      <c r="AC8" s="199"/>
      <c r="AD8" s="590"/>
      <c r="AE8" s="169"/>
      <c r="AF8" s="720"/>
      <c r="AG8" s="199"/>
      <c r="AH8" s="590"/>
      <c r="AI8" s="199"/>
      <c r="AJ8" s="590"/>
      <c r="AK8" s="199"/>
      <c r="AL8" s="590"/>
      <c r="AM8" s="80"/>
      <c r="AN8" s="5"/>
      <c r="AO8" s="199"/>
      <c r="AP8" s="199"/>
      <c r="AQ8" s="590"/>
      <c r="AR8" s="199"/>
      <c r="AS8" s="590"/>
      <c r="AT8" s="199"/>
      <c r="AU8" s="590"/>
      <c r="AV8" s="199"/>
      <c r="AW8" s="590"/>
      <c r="AX8" s="199"/>
      <c r="AY8" s="590"/>
      <c r="AZ8" s="80"/>
      <c r="BA8" s="5"/>
      <c r="BB8" s="199"/>
      <c r="BC8" s="199"/>
      <c r="BD8" s="199"/>
      <c r="BE8" s="199"/>
      <c r="BF8" s="199"/>
      <c r="BG8" s="199"/>
      <c r="BH8" s="80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80"/>
      <c r="BZ8" s="199"/>
      <c r="CE8" s="590"/>
    </row>
    <row r="9" spans="1:83" s="6" customFormat="1" ht="21" hidden="1" customHeight="1" x14ac:dyDescent="0.35">
      <c r="B9" s="77"/>
      <c r="C9" s="199"/>
      <c r="D9" s="199" t="e">
        <f>#REF!+'[2]перех ост.+доп.финанс.'!$I$14</f>
        <v>#REF!</v>
      </c>
      <c r="E9" s="199">
        <f>'[3]2022_2024'!$BB$17</f>
        <v>3121.2786200000264</v>
      </c>
      <c r="F9" s="199"/>
      <c r="G9" s="199"/>
      <c r="H9" s="199"/>
      <c r="I9" s="199"/>
      <c r="J9" s="199"/>
      <c r="K9" s="590" t="e">
        <f>D7+'[2]перех ост.+доп.финанс.'!$I$14</f>
        <v>#REF!</v>
      </c>
      <c r="L9" s="590"/>
      <c r="M9" s="199">
        <f>'[3]2022_2024'!$BB$17</f>
        <v>3121.2786200000264</v>
      </c>
      <c r="N9" s="590"/>
      <c r="O9" s="199"/>
      <c r="P9" s="590"/>
      <c r="Q9" s="199"/>
      <c r="R9" s="590"/>
      <c r="S9" s="199"/>
      <c r="T9" s="590"/>
      <c r="U9" s="199"/>
      <c r="V9" s="199"/>
      <c r="W9" s="199"/>
      <c r="X9" s="199"/>
      <c r="Y9" s="199"/>
      <c r="Z9" s="199"/>
      <c r="AA9" s="199"/>
      <c r="AB9" s="199"/>
      <c r="AC9" s="199"/>
      <c r="AD9" s="590"/>
      <c r="AE9" s="169"/>
      <c r="AF9" s="720"/>
      <c r="AG9" s="199"/>
      <c r="AH9" s="590"/>
      <c r="AI9" s="199"/>
      <c r="AJ9" s="590"/>
      <c r="AK9" s="199"/>
      <c r="AL9" s="590"/>
      <c r="AM9" s="80"/>
      <c r="AN9" s="5"/>
      <c r="AO9" s="199"/>
      <c r="AP9" s="199"/>
      <c r="AQ9" s="590"/>
      <c r="AR9" s="199"/>
      <c r="AS9" s="590"/>
      <c r="AT9" s="199"/>
      <c r="AU9" s="590"/>
      <c r="AV9" s="199"/>
      <c r="AW9" s="590"/>
      <c r="AX9" s="199"/>
      <c r="AY9" s="590"/>
      <c r="AZ9" s="80"/>
      <c r="BA9" s="5"/>
      <c r="BB9" s="199"/>
      <c r="BC9" s="199"/>
      <c r="BD9" s="199"/>
      <c r="BE9" s="199"/>
      <c r="BF9" s="199"/>
      <c r="BG9" s="199"/>
      <c r="BH9" s="80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80"/>
      <c r="BZ9" s="199"/>
      <c r="CE9" s="590"/>
    </row>
    <row r="10" spans="1:83" s="6" customFormat="1" ht="21" hidden="1" customHeight="1" x14ac:dyDescent="0.35">
      <c r="B10" s="77"/>
      <c r="C10" s="199"/>
      <c r="D10" s="199" t="e">
        <f>#REF!</f>
        <v>#REF!</v>
      </c>
      <c r="E10" s="199"/>
      <c r="F10" s="199"/>
      <c r="G10" s="199"/>
      <c r="H10" s="199"/>
      <c r="I10" s="199"/>
      <c r="J10" s="199"/>
      <c r="K10" s="590">
        <f>I10</f>
        <v>0</v>
      </c>
      <c r="L10" s="590"/>
      <c r="M10" s="199"/>
      <c r="N10" s="590"/>
      <c r="O10" s="199"/>
      <c r="P10" s="590"/>
      <c r="Q10" s="199"/>
      <c r="R10" s="590"/>
      <c r="S10" s="199"/>
      <c r="T10" s="590"/>
      <c r="U10" s="199"/>
      <c r="V10" s="199"/>
      <c r="W10" s="199"/>
      <c r="X10" s="199"/>
      <c r="Y10" s="199"/>
      <c r="Z10" s="199"/>
      <c r="AA10" s="199"/>
      <c r="AB10" s="199"/>
      <c r="AC10" s="199"/>
      <c r="AD10" s="590"/>
      <c r="AE10" s="169"/>
      <c r="AF10" s="720"/>
      <c r="AG10" s="199"/>
      <c r="AH10" s="590"/>
      <c r="AI10" s="199"/>
      <c r="AJ10" s="590"/>
      <c r="AK10" s="199"/>
      <c r="AL10" s="590"/>
      <c r="AM10" s="80"/>
      <c r="AN10" s="5"/>
      <c r="AO10" s="199"/>
      <c r="AP10" s="199"/>
      <c r="AQ10" s="590"/>
      <c r="AR10" s="199"/>
      <c r="AS10" s="590"/>
      <c r="AT10" s="199"/>
      <c r="AU10" s="590"/>
      <c r="AV10" s="199"/>
      <c r="AW10" s="590"/>
      <c r="AX10" s="199"/>
      <c r="AY10" s="590"/>
      <c r="AZ10" s="80"/>
      <c r="BA10" s="5"/>
      <c r="BB10" s="199"/>
      <c r="BC10" s="199"/>
      <c r="BD10" s="199"/>
      <c r="BE10" s="199"/>
      <c r="BF10" s="199"/>
      <c r="BG10" s="199"/>
      <c r="BH10" s="80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80"/>
      <c r="BZ10" s="199"/>
      <c r="CE10" s="590"/>
    </row>
    <row r="11" spans="1:83" s="6" customFormat="1" ht="21" hidden="1" customHeight="1" x14ac:dyDescent="0.35">
      <c r="B11" s="77"/>
      <c r="C11" s="199"/>
      <c r="D11" s="199"/>
      <c r="E11" s="199"/>
      <c r="F11" s="199"/>
      <c r="G11" s="199"/>
      <c r="H11" s="199"/>
      <c r="I11" s="199"/>
      <c r="J11" s="199"/>
      <c r="K11" s="590"/>
      <c r="L11" s="590"/>
      <c r="M11" s="199"/>
      <c r="N11" s="590"/>
      <c r="O11" s="199"/>
      <c r="P11" s="590"/>
      <c r="Q11" s="199"/>
      <c r="R11" s="590"/>
      <c r="S11" s="199"/>
      <c r="T11" s="590"/>
      <c r="U11" s="199"/>
      <c r="V11" s="199"/>
      <c r="W11" s="199"/>
      <c r="X11" s="199"/>
      <c r="Y11" s="199"/>
      <c r="Z11" s="199"/>
      <c r="AA11" s="199"/>
      <c r="AB11" s="199"/>
      <c r="AC11" s="199"/>
      <c r="AD11" s="590"/>
      <c r="AE11" s="169"/>
      <c r="AF11" s="720"/>
      <c r="AG11" s="199"/>
      <c r="AH11" s="590"/>
      <c r="AI11" s="199"/>
      <c r="AJ11" s="590"/>
      <c r="AK11" s="199"/>
      <c r="AL11" s="590"/>
      <c r="AM11" s="80"/>
      <c r="AN11" s="5"/>
      <c r="AO11" s="199"/>
      <c r="AP11" s="199"/>
      <c r="AQ11" s="590"/>
      <c r="AR11" s="199"/>
      <c r="AS11" s="590"/>
      <c r="AT11" s="199"/>
      <c r="AU11" s="590"/>
      <c r="AV11" s="199"/>
      <c r="AW11" s="590"/>
      <c r="AX11" s="199"/>
      <c r="AY11" s="590"/>
      <c r="AZ11" s="80"/>
      <c r="BA11" s="5"/>
      <c r="BB11" s="199"/>
      <c r="BC11" s="199"/>
      <c r="BD11" s="199"/>
      <c r="BE11" s="199"/>
      <c r="BF11" s="199"/>
      <c r="BG11" s="199"/>
      <c r="BH11" s="80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80"/>
      <c r="BZ11" s="199"/>
      <c r="CE11" s="590"/>
    </row>
    <row r="12" spans="1:83" s="6" customFormat="1" ht="21" hidden="1" customHeight="1" x14ac:dyDescent="0.35">
      <c r="B12" s="77"/>
      <c r="C12" s="199"/>
      <c r="D12" s="199"/>
      <c r="E12" s="199"/>
      <c r="F12" s="199"/>
      <c r="G12" s="199"/>
      <c r="H12" s="199"/>
      <c r="I12" s="199"/>
      <c r="J12" s="199"/>
      <c r="K12" s="590"/>
      <c r="L12" s="590"/>
      <c r="M12" s="199"/>
      <c r="N12" s="590"/>
      <c r="O12" s="199"/>
      <c r="P12" s="590"/>
      <c r="Q12" s="199"/>
      <c r="R12" s="590"/>
      <c r="S12" s="199"/>
      <c r="T12" s="590"/>
      <c r="U12" s="199"/>
      <c r="V12" s="199"/>
      <c r="W12" s="199"/>
      <c r="X12" s="199"/>
      <c r="Y12" s="199"/>
      <c r="Z12" s="199"/>
      <c r="AA12" s="199"/>
      <c r="AB12" s="199"/>
      <c r="AC12" s="199"/>
      <c r="AD12" s="590"/>
      <c r="AE12" s="169"/>
      <c r="AF12" s="720"/>
      <c r="AG12" s="199"/>
      <c r="AH12" s="590"/>
      <c r="AI12" s="199"/>
      <c r="AJ12" s="590"/>
      <c r="AK12" s="199"/>
      <c r="AL12" s="590"/>
      <c r="AM12" s="80"/>
      <c r="AN12" s="5"/>
      <c r="AO12" s="199"/>
      <c r="AP12" s="199"/>
      <c r="AQ12" s="590"/>
      <c r="AR12" s="199"/>
      <c r="AS12" s="590"/>
      <c r="AT12" s="199"/>
      <c r="AU12" s="590"/>
      <c r="AV12" s="199"/>
      <c r="AW12" s="590"/>
      <c r="AX12" s="199"/>
      <c r="AY12" s="590"/>
      <c r="AZ12" s="80"/>
      <c r="BA12" s="5"/>
      <c r="BB12" s="199"/>
      <c r="BC12" s="199"/>
      <c r="BD12" s="199"/>
      <c r="BE12" s="199"/>
      <c r="BF12" s="199"/>
      <c r="BG12" s="199"/>
      <c r="BH12" s="80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80"/>
      <c r="BZ12" s="199"/>
      <c r="CE12" s="590"/>
    </row>
    <row r="13" spans="1:83" s="6" customFormat="1" ht="21" hidden="1" customHeight="1" x14ac:dyDescent="0.35">
      <c r="B13" s="77"/>
      <c r="C13" s="199"/>
      <c r="D13" s="199"/>
      <c r="E13" s="199"/>
      <c r="F13" s="199"/>
      <c r="G13" s="199"/>
      <c r="H13" s="199"/>
      <c r="I13" s="199"/>
      <c r="J13" s="199"/>
      <c r="K13" s="590"/>
      <c r="L13" s="590"/>
      <c r="M13" s="199"/>
      <c r="N13" s="590"/>
      <c r="O13" s="199"/>
      <c r="P13" s="590"/>
      <c r="Q13" s="199"/>
      <c r="R13" s="590"/>
      <c r="S13" s="199"/>
      <c r="T13" s="590"/>
      <c r="U13" s="199"/>
      <c r="V13" s="199"/>
      <c r="W13" s="199"/>
      <c r="X13" s="199"/>
      <c r="Y13" s="199"/>
      <c r="Z13" s="199"/>
      <c r="AA13" s="199"/>
      <c r="AB13" s="199"/>
      <c r="AC13" s="199"/>
      <c r="AD13" s="590"/>
      <c r="AE13" s="169"/>
      <c r="AF13" s="720"/>
      <c r="AG13" s="199"/>
      <c r="AH13" s="590"/>
      <c r="AI13" s="199"/>
      <c r="AJ13" s="590"/>
      <c r="AK13" s="199"/>
      <c r="AL13" s="590"/>
      <c r="AM13" s="80"/>
      <c r="AN13" s="5"/>
      <c r="AO13" s="199"/>
      <c r="AP13" s="199"/>
      <c r="AQ13" s="590"/>
      <c r="AR13" s="199"/>
      <c r="AS13" s="590"/>
      <c r="AT13" s="199"/>
      <c r="AU13" s="590"/>
      <c r="AV13" s="199"/>
      <c r="AW13" s="590"/>
      <c r="AX13" s="199"/>
      <c r="AY13" s="590"/>
      <c r="AZ13" s="80"/>
      <c r="BA13" s="5"/>
      <c r="BB13" s="199"/>
      <c r="BC13" s="199"/>
      <c r="BD13" s="199"/>
      <c r="BE13" s="199"/>
      <c r="BF13" s="199"/>
      <c r="BG13" s="199"/>
      <c r="BH13" s="80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80"/>
      <c r="BZ13" s="199"/>
      <c r="CE13" s="590"/>
    </row>
    <row r="14" spans="1:83" s="6" customFormat="1" ht="21" hidden="1" customHeight="1" x14ac:dyDescent="0.35">
      <c r="B14" s="77"/>
      <c r="C14" s="199"/>
      <c r="D14" s="199"/>
      <c r="E14" s="199"/>
      <c r="F14" s="199"/>
      <c r="G14" s="199"/>
      <c r="H14" s="199"/>
      <c r="I14" s="199"/>
      <c r="J14" s="199"/>
      <c r="K14" s="590"/>
      <c r="L14" s="590"/>
      <c r="M14" s="199"/>
      <c r="N14" s="590"/>
      <c r="O14" s="199"/>
      <c r="P14" s="590"/>
      <c r="Q14" s="199"/>
      <c r="R14" s="590"/>
      <c r="S14" s="199"/>
      <c r="T14" s="590"/>
      <c r="U14" s="199"/>
      <c r="V14" s="199"/>
      <c r="W14" s="199"/>
      <c r="X14" s="199"/>
      <c r="Y14" s="199"/>
      <c r="Z14" s="199"/>
      <c r="AA14" s="199"/>
      <c r="AB14" s="199"/>
      <c r="AC14" s="199"/>
      <c r="AD14" s="590"/>
      <c r="AE14" s="169"/>
      <c r="AF14" s="720"/>
      <c r="AG14" s="199"/>
      <c r="AH14" s="590"/>
      <c r="AI14" s="199"/>
      <c r="AJ14" s="590"/>
      <c r="AK14" s="199"/>
      <c r="AL14" s="590"/>
      <c r="AM14" s="80"/>
      <c r="AN14" s="5"/>
      <c r="AO14" s="199"/>
      <c r="AP14" s="199"/>
      <c r="AQ14" s="590"/>
      <c r="AR14" s="199"/>
      <c r="AS14" s="590"/>
      <c r="AT14" s="199"/>
      <c r="AU14" s="590"/>
      <c r="AV14" s="199"/>
      <c r="AW14" s="590"/>
      <c r="AX14" s="199"/>
      <c r="AY14" s="590"/>
      <c r="AZ14" s="80"/>
      <c r="BA14" s="5"/>
      <c r="BB14" s="199"/>
      <c r="BC14" s="199"/>
      <c r="BD14" s="199"/>
      <c r="BE14" s="199"/>
      <c r="BF14" s="199"/>
      <c r="BG14" s="199"/>
      <c r="BH14" s="80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80"/>
      <c r="BZ14" s="199"/>
      <c r="CE14" s="590"/>
    </row>
    <row r="15" spans="1:83" ht="45" customHeight="1" x14ac:dyDescent="0.25">
      <c r="A15" s="7"/>
      <c r="B15" s="1025" t="s">
        <v>413</v>
      </c>
      <c r="C15" s="1025"/>
      <c r="D15" s="1025"/>
      <c r="E15" s="1025"/>
      <c r="F15" s="1025"/>
      <c r="G15" s="1025"/>
      <c r="H15" s="1025"/>
      <c r="I15" s="1025"/>
      <c r="J15" s="1025"/>
      <c r="K15" s="1025"/>
      <c r="L15" s="1025"/>
      <c r="M15" s="1025"/>
      <c r="N15" s="1025"/>
      <c r="O15" s="1025"/>
      <c r="P15" s="1025"/>
      <c r="Q15" s="1025"/>
      <c r="R15" s="1025"/>
      <c r="S15" s="1025"/>
      <c r="T15" s="1025"/>
      <c r="U15" s="1025"/>
      <c r="V15" s="1025"/>
      <c r="W15" s="1025"/>
      <c r="X15" s="1025"/>
      <c r="Y15" s="1025"/>
      <c r="Z15" s="1025"/>
      <c r="AA15" s="1025"/>
      <c r="AB15" s="1025"/>
      <c r="AC15" s="1025"/>
      <c r="AD15" s="1025"/>
      <c r="AE15" s="1025"/>
      <c r="AF15" s="1025"/>
      <c r="AG15" s="1025"/>
      <c r="AH15" s="1025"/>
      <c r="AI15" s="1025"/>
      <c r="AJ15" s="1025"/>
      <c r="AK15" s="1025"/>
      <c r="AL15" s="1025"/>
      <c r="AM15" s="1025"/>
      <c r="AN15" s="1025"/>
      <c r="AO15" s="1025"/>
      <c r="AP15" s="1025"/>
      <c r="AQ15" s="1025"/>
      <c r="AR15" s="1025"/>
      <c r="AS15" s="1025"/>
      <c r="AT15" s="1025"/>
      <c r="AU15" s="1025"/>
      <c r="AV15" s="1025"/>
      <c r="AW15" s="1025"/>
      <c r="AX15" s="1025"/>
      <c r="AY15" s="1025"/>
      <c r="AZ15" s="1025"/>
      <c r="BA15" s="1025"/>
      <c r="BB15" s="1025"/>
      <c r="BC15" s="1025"/>
      <c r="BD15" s="1025"/>
      <c r="BE15" s="1025"/>
      <c r="BF15" s="1025"/>
      <c r="BG15" s="1025"/>
      <c r="BH15" s="1025"/>
      <c r="BI15" s="1025"/>
      <c r="BJ15" s="1025"/>
      <c r="BK15" s="1025"/>
      <c r="BL15" s="1025"/>
      <c r="BM15" s="1025"/>
      <c r="BN15" s="1025"/>
      <c r="BO15" s="1025"/>
      <c r="BP15" s="1025"/>
      <c r="BQ15" s="1025"/>
      <c r="BR15" s="1025"/>
      <c r="BS15" s="1025"/>
      <c r="BT15" s="1025"/>
      <c r="BU15" s="1025"/>
      <c r="BV15" s="232"/>
      <c r="BW15" s="232"/>
      <c r="BX15" s="6"/>
      <c r="BY15" s="6"/>
      <c r="BZ15" s="6"/>
      <c r="CE15" s="87"/>
    </row>
    <row r="16" spans="1:83" ht="45" customHeight="1" x14ac:dyDescent="0.25">
      <c r="A16" s="7"/>
      <c r="B16" s="604"/>
      <c r="C16" s="604"/>
      <c r="D16" s="607"/>
      <c r="E16" s="607"/>
      <c r="F16" s="604"/>
      <c r="G16" s="607"/>
      <c r="H16" s="604"/>
      <c r="I16" s="607"/>
      <c r="J16" s="607"/>
      <c r="K16" s="607"/>
      <c r="L16" s="697"/>
      <c r="M16" s="607"/>
      <c r="N16" s="697"/>
      <c r="O16" s="610"/>
      <c r="P16" s="710"/>
      <c r="Q16" s="607"/>
      <c r="R16" s="697"/>
      <c r="S16" s="609"/>
      <c r="T16" s="714"/>
      <c r="U16" s="607"/>
      <c r="V16" s="604"/>
      <c r="W16" s="604"/>
      <c r="X16" s="604"/>
      <c r="Y16" s="604"/>
      <c r="Z16" s="604"/>
      <c r="AA16" s="604"/>
      <c r="AB16" s="604"/>
      <c r="AC16" s="604"/>
      <c r="AD16" s="716"/>
      <c r="AE16" s="607"/>
      <c r="AF16" s="697"/>
      <c r="AG16" s="845"/>
      <c r="AH16" s="697"/>
      <c r="AI16" s="609"/>
      <c r="AJ16" s="716"/>
      <c r="AK16" s="607"/>
      <c r="AL16" s="697"/>
      <c r="AM16" s="604"/>
      <c r="AN16" s="716"/>
      <c r="AO16" s="604"/>
      <c r="AP16" s="604"/>
      <c r="AQ16" s="716"/>
      <c r="AR16" s="607"/>
      <c r="AS16" s="697"/>
      <c r="AT16" s="607"/>
      <c r="AU16" s="716"/>
      <c r="AV16" s="609"/>
      <c r="AW16" s="716"/>
      <c r="AX16" s="607"/>
      <c r="AY16" s="697"/>
      <c r="AZ16" s="607"/>
      <c r="BA16" s="697"/>
      <c r="BB16" s="604"/>
      <c r="BC16" s="604"/>
      <c r="BD16" s="604"/>
      <c r="BE16" s="604"/>
      <c r="BF16" s="604"/>
      <c r="BG16" s="604"/>
      <c r="BH16" s="604"/>
      <c r="BI16" s="604"/>
      <c r="BJ16" s="604"/>
      <c r="BK16" s="604"/>
      <c r="BL16" s="604"/>
      <c r="BM16" s="604"/>
      <c r="BN16" s="604"/>
      <c r="BO16" s="604"/>
      <c r="BP16" s="604"/>
      <c r="BQ16" s="607"/>
      <c r="BR16" s="604"/>
      <c r="BS16" s="604"/>
      <c r="BT16" s="604"/>
      <c r="BU16" s="604"/>
      <c r="BV16" s="232"/>
      <c r="BW16" s="232"/>
      <c r="BX16" s="6"/>
      <c r="BY16" s="6"/>
      <c r="BZ16" s="6"/>
      <c r="CE16" s="716"/>
    </row>
    <row r="17" spans="1:83" ht="45" customHeight="1" x14ac:dyDescent="0.25">
      <c r="A17" s="7"/>
      <c r="B17" s="1025" t="s">
        <v>560</v>
      </c>
      <c r="C17" s="1025"/>
      <c r="D17" s="1025"/>
      <c r="E17" s="1025"/>
      <c r="F17" s="1025"/>
      <c r="G17" s="1025"/>
      <c r="H17" s="1025"/>
      <c r="I17" s="1025"/>
      <c r="J17" s="1025"/>
      <c r="K17" s="1025"/>
      <c r="L17" s="1025"/>
      <c r="M17" s="1025"/>
      <c r="N17" s="1025"/>
      <c r="O17" s="1025"/>
      <c r="P17" s="1025"/>
      <c r="Q17" s="1025"/>
      <c r="R17" s="1025"/>
      <c r="S17" s="1025"/>
      <c r="T17" s="1025"/>
      <c r="U17" s="1025"/>
      <c r="V17" s="1025"/>
      <c r="W17" s="1025"/>
      <c r="X17" s="1025"/>
      <c r="Y17" s="1025"/>
      <c r="Z17" s="1025"/>
      <c r="AA17" s="1025"/>
      <c r="AB17" s="1025"/>
      <c r="AC17" s="1025"/>
      <c r="AD17" s="1025"/>
      <c r="AE17" s="1025"/>
      <c r="AF17" s="1025"/>
      <c r="AG17" s="1025"/>
      <c r="AH17" s="1025"/>
      <c r="AI17" s="1025"/>
      <c r="AJ17" s="1025"/>
      <c r="AK17" s="1025"/>
      <c r="AL17" s="1025"/>
      <c r="AM17" s="1025"/>
      <c r="AN17" s="1025"/>
      <c r="AO17" s="1025"/>
      <c r="AP17" s="1025"/>
      <c r="AQ17" s="1025"/>
      <c r="AR17" s="1025"/>
      <c r="AS17" s="1025"/>
      <c r="AT17" s="1025"/>
      <c r="AU17" s="1025"/>
      <c r="AV17" s="1025"/>
      <c r="AW17" s="1025"/>
      <c r="AX17" s="1025"/>
      <c r="AY17" s="1025"/>
      <c r="AZ17" s="1025"/>
      <c r="BA17" s="1025"/>
      <c r="BB17" s="1025"/>
      <c r="BC17" s="1025"/>
      <c r="BD17" s="1025"/>
      <c r="BE17" s="1025"/>
      <c r="BF17" s="1025"/>
      <c r="BG17" s="1025"/>
      <c r="BH17" s="1025"/>
      <c r="BI17" s="1025"/>
      <c r="BJ17" s="1025"/>
      <c r="BK17" s="1025"/>
      <c r="BL17" s="1025"/>
      <c r="BM17" s="1025"/>
      <c r="BN17" s="1025"/>
      <c r="BO17" s="1025"/>
      <c r="BP17" s="1025"/>
      <c r="BQ17" s="1025"/>
      <c r="BR17" s="1025"/>
      <c r="BS17" s="1025"/>
      <c r="BT17" s="1025"/>
      <c r="BU17" s="1025"/>
      <c r="BV17" s="1025"/>
      <c r="BW17" s="1025"/>
      <c r="BX17" s="1025"/>
      <c r="BY17" s="1025"/>
      <c r="BZ17" s="1025"/>
      <c r="CE17" s="87"/>
    </row>
    <row r="18" spans="1:83" s="556" customFormat="1" ht="69.75" hidden="1" customHeight="1" x14ac:dyDescent="0.25">
      <c r="A18" s="552"/>
      <c r="B18" s="550"/>
      <c r="C18" s="550" t="s">
        <v>461</v>
      </c>
      <c r="D18" s="557">
        <f>D26+D27+D28+D31+D34+D37</f>
        <v>27192992.725980002</v>
      </c>
      <c r="E18" s="549">
        <f>F18-D18</f>
        <v>-6993039.8259800039</v>
      </c>
      <c r="F18" s="557">
        <f>20199952.9</f>
        <v>20199952.899999999</v>
      </c>
      <c r="G18" s="549"/>
      <c r="H18" s="550"/>
      <c r="I18" s="550"/>
      <c r="J18" s="550"/>
      <c r="K18" s="591"/>
      <c r="L18" s="698"/>
      <c r="M18" s="549"/>
      <c r="N18" s="705"/>
      <c r="O18" s="550"/>
      <c r="P18" s="705"/>
      <c r="Q18" s="550"/>
      <c r="R18" s="705"/>
      <c r="S18" s="550"/>
      <c r="T18" s="705"/>
      <c r="U18" s="550"/>
      <c r="V18" s="553"/>
      <c r="W18" s="550"/>
      <c r="X18" s="550"/>
      <c r="Y18" s="550"/>
      <c r="Z18" s="553"/>
      <c r="AA18" s="550"/>
      <c r="AB18" s="550"/>
      <c r="AC18" s="550"/>
      <c r="AD18" s="705"/>
      <c r="AE18" s="557">
        <f>AE26+AE27+AE28+AE31+AE34+AE37</f>
        <v>12749139.92042</v>
      </c>
      <c r="AF18" s="721"/>
      <c r="AG18" s="549">
        <f>AI18-AE18</f>
        <v>5867058.2795799989</v>
      </c>
      <c r="AH18" s="732"/>
      <c r="AI18" s="557">
        <f>18616198.2</f>
        <v>18616198.199999999</v>
      </c>
      <c r="AJ18" s="721"/>
      <c r="AK18" s="549"/>
      <c r="AL18" s="732"/>
      <c r="AM18" s="550"/>
      <c r="AN18" s="705"/>
      <c r="AO18" s="550"/>
      <c r="AP18" s="550"/>
      <c r="AQ18" s="705"/>
      <c r="AR18" s="591"/>
      <c r="AS18" s="698"/>
      <c r="AT18" s="549"/>
      <c r="AU18" s="705"/>
      <c r="AV18" s="550"/>
      <c r="AW18" s="705"/>
      <c r="AX18" s="549"/>
      <c r="AY18" s="705"/>
      <c r="AZ18" s="550"/>
      <c r="BA18" s="705"/>
      <c r="BB18" s="550"/>
      <c r="BC18" s="550"/>
      <c r="BD18" s="550"/>
      <c r="BE18" s="550"/>
      <c r="BF18" s="550"/>
      <c r="BG18" s="550"/>
      <c r="BH18" s="550"/>
      <c r="BI18" s="550"/>
      <c r="BJ18" s="553"/>
      <c r="BK18" s="550"/>
      <c r="BL18" s="550"/>
      <c r="BM18" s="550"/>
      <c r="BN18" s="557">
        <f>BN26+BN27+BN28+BN31+BN34+BN37</f>
        <v>9942573.2695300002</v>
      </c>
      <c r="BO18" s="549">
        <f>BP18-BN18</f>
        <v>7346227.3304700013</v>
      </c>
      <c r="BP18" s="282">
        <f>17288800.6</f>
        <v>17288800.600000001</v>
      </c>
      <c r="BQ18" s="549"/>
      <c r="BR18" s="550"/>
      <c r="BS18" s="550"/>
      <c r="BT18" s="550"/>
      <c r="BU18" s="591"/>
      <c r="BV18" s="554"/>
      <c r="BW18" s="554"/>
      <c r="BX18" s="555"/>
      <c r="BY18" s="555"/>
      <c r="BZ18" s="555"/>
      <c r="CE18" s="705"/>
    </row>
    <row r="19" spans="1:83" s="9" customFormat="1" ht="105" customHeight="1" x14ac:dyDescent="0.35">
      <c r="A19" s="8" t="s">
        <v>0</v>
      </c>
      <c r="B19" s="1080" t="s">
        <v>0</v>
      </c>
      <c r="C19" s="1087" t="s">
        <v>284</v>
      </c>
      <c r="D19" s="1036" t="s">
        <v>493</v>
      </c>
      <c r="E19" s="1047" t="s">
        <v>1</v>
      </c>
      <c r="F19" s="1048"/>
      <c r="G19" s="1048"/>
      <c r="H19" s="1048"/>
      <c r="I19" s="1049"/>
      <c r="J19" s="1036" t="s">
        <v>504</v>
      </c>
      <c r="K19" s="1036" t="s">
        <v>558</v>
      </c>
      <c r="L19" s="1082" t="s">
        <v>505</v>
      </c>
      <c r="M19" s="1047" t="s">
        <v>1</v>
      </c>
      <c r="N19" s="1048"/>
      <c r="O19" s="1048"/>
      <c r="P19" s="1048"/>
      <c r="Q19" s="1048"/>
      <c r="R19" s="1048"/>
      <c r="S19" s="1048"/>
      <c r="T19" s="1048"/>
      <c r="U19" s="1049"/>
      <c r="V19" s="1082" t="s">
        <v>325</v>
      </c>
      <c r="W19" s="1047" t="s">
        <v>1</v>
      </c>
      <c r="X19" s="1048"/>
      <c r="Y19" s="1049"/>
      <c r="Z19" s="1082" t="s">
        <v>334</v>
      </c>
      <c r="AA19" s="1036" t="s">
        <v>1</v>
      </c>
      <c r="AB19" s="1036"/>
      <c r="AC19" s="1036"/>
      <c r="AD19" s="689"/>
      <c r="AE19" s="1036" t="s">
        <v>559</v>
      </c>
      <c r="AF19" s="1082" t="s">
        <v>505</v>
      </c>
      <c r="AG19" s="1047" t="s">
        <v>1</v>
      </c>
      <c r="AH19" s="1048"/>
      <c r="AI19" s="1048"/>
      <c r="AJ19" s="1048"/>
      <c r="AK19" s="1048"/>
      <c r="AL19" s="1048"/>
      <c r="AM19" s="1048"/>
      <c r="AN19" s="1048"/>
      <c r="AO19" s="1049"/>
      <c r="AP19" s="1036" t="s">
        <v>496</v>
      </c>
      <c r="AQ19" s="925"/>
      <c r="AR19" s="1036" t="s">
        <v>561</v>
      </c>
      <c r="AS19" s="1082" t="s">
        <v>505</v>
      </c>
      <c r="AT19" s="1047" t="s">
        <v>1</v>
      </c>
      <c r="AU19" s="1048"/>
      <c r="AV19" s="1048"/>
      <c r="AW19" s="1048"/>
      <c r="AX19" s="1048"/>
      <c r="AY19" s="1048"/>
      <c r="AZ19" s="1048"/>
      <c r="BA19" s="1048"/>
      <c r="BB19" s="1049"/>
      <c r="BC19" s="481"/>
      <c r="BD19" s="481"/>
      <c r="BE19" s="1036" t="s">
        <v>333</v>
      </c>
      <c r="BF19" s="1036" t="s">
        <v>1</v>
      </c>
      <c r="BG19" s="1036"/>
      <c r="BH19" s="1036"/>
      <c r="BI19" s="1036"/>
      <c r="BJ19" s="1082" t="s">
        <v>332</v>
      </c>
      <c r="BK19" s="1036" t="s">
        <v>1</v>
      </c>
      <c r="BL19" s="1036"/>
      <c r="BM19" s="1036"/>
      <c r="BN19" s="1036" t="s">
        <v>494</v>
      </c>
      <c r="BO19" s="1036" t="s">
        <v>1</v>
      </c>
      <c r="BP19" s="1036"/>
      <c r="BQ19" s="1036"/>
      <c r="BR19" s="1036"/>
      <c r="BS19" s="1036"/>
      <c r="BT19" s="1036" t="s">
        <v>496</v>
      </c>
      <c r="BU19" s="1036" t="s">
        <v>503</v>
      </c>
      <c r="BV19" s="1036" t="s">
        <v>1</v>
      </c>
      <c r="BW19" s="1036"/>
      <c r="BX19" s="1036"/>
      <c r="BY19" s="1036"/>
      <c r="BZ19" s="1036"/>
      <c r="CE19" s="689"/>
    </row>
    <row r="20" spans="1:83" s="9" customFormat="1" ht="81.75" customHeight="1" x14ac:dyDescent="0.35">
      <c r="A20" s="10"/>
      <c r="B20" s="1080"/>
      <c r="C20" s="1087"/>
      <c r="D20" s="1036"/>
      <c r="E20" s="485" t="s">
        <v>443</v>
      </c>
      <c r="F20" s="504" t="s">
        <v>444</v>
      </c>
      <c r="G20" s="485" t="s">
        <v>360</v>
      </c>
      <c r="H20" s="485" t="s">
        <v>4</v>
      </c>
      <c r="I20" s="485" t="s">
        <v>3</v>
      </c>
      <c r="J20" s="1036"/>
      <c r="K20" s="1036"/>
      <c r="L20" s="1083"/>
      <c r="M20" s="963" t="s">
        <v>443</v>
      </c>
      <c r="N20" s="689" t="s">
        <v>505</v>
      </c>
      <c r="O20" s="513" t="s">
        <v>444</v>
      </c>
      <c r="P20" s="689" t="s">
        <v>505</v>
      </c>
      <c r="Q20" s="481" t="s">
        <v>360</v>
      </c>
      <c r="R20" s="689" t="s">
        <v>505</v>
      </c>
      <c r="S20" s="481" t="s">
        <v>4</v>
      </c>
      <c r="T20" s="689" t="s">
        <v>505</v>
      </c>
      <c r="U20" s="481" t="s">
        <v>3</v>
      </c>
      <c r="V20" s="1083"/>
      <c r="W20" s="481" t="s">
        <v>2</v>
      </c>
      <c r="X20" s="481" t="s">
        <v>4</v>
      </c>
      <c r="Y20" s="481" t="s">
        <v>3</v>
      </c>
      <c r="Z20" s="1083"/>
      <c r="AA20" s="481" t="s">
        <v>2</v>
      </c>
      <c r="AB20" s="481" t="s">
        <v>4</v>
      </c>
      <c r="AC20" s="481" t="s">
        <v>3</v>
      </c>
      <c r="AD20" s="689" t="s">
        <v>505</v>
      </c>
      <c r="AE20" s="1036"/>
      <c r="AF20" s="1083"/>
      <c r="AG20" s="963" t="s">
        <v>443</v>
      </c>
      <c r="AH20" s="689" t="s">
        <v>505</v>
      </c>
      <c r="AI20" s="513" t="s">
        <v>444</v>
      </c>
      <c r="AJ20" s="689" t="s">
        <v>505</v>
      </c>
      <c r="AK20" s="485" t="s">
        <v>360</v>
      </c>
      <c r="AL20" s="689" t="s">
        <v>505</v>
      </c>
      <c r="AM20" s="485" t="s">
        <v>4</v>
      </c>
      <c r="AN20" s="689" t="s">
        <v>505</v>
      </c>
      <c r="AO20" s="485" t="s">
        <v>3</v>
      </c>
      <c r="AP20" s="1036"/>
      <c r="AQ20" s="689" t="s">
        <v>505</v>
      </c>
      <c r="AR20" s="1036"/>
      <c r="AS20" s="1083"/>
      <c r="AT20" s="963" t="s">
        <v>443</v>
      </c>
      <c r="AU20" s="689" t="s">
        <v>505</v>
      </c>
      <c r="AV20" s="513" t="s">
        <v>444</v>
      </c>
      <c r="AW20" s="689" t="s">
        <v>505</v>
      </c>
      <c r="AX20" s="963" t="s">
        <v>360</v>
      </c>
      <c r="AY20" s="689" t="s">
        <v>505</v>
      </c>
      <c r="AZ20" s="481" t="s">
        <v>4</v>
      </c>
      <c r="BA20" s="689" t="s">
        <v>505</v>
      </c>
      <c r="BB20" s="481" t="s">
        <v>3</v>
      </c>
      <c r="BC20" s="481" t="s">
        <v>4</v>
      </c>
      <c r="BD20" s="481" t="s">
        <v>3</v>
      </c>
      <c r="BE20" s="1036"/>
      <c r="BF20" s="481" t="s">
        <v>2</v>
      </c>
      <c r="BG20" s="481" t="s">
        <v>360</v>
      </c>
      <c r="BH20" s="481" t="s">
        <v>4</v>
      </c>
      <c r="BI20" s="481" t="s">
        <v>3</v>
      </c>
      <c r="BJ20" s="1083"/>
      <c r="BK20" s="481" t="s">
        <v>2</v>
      </c>
      <c r="BL20" s="481" t="s">
        <v>4</v>
      </c>
      <c r="BM20" s="481" t="s">
        <v>3</v>
      </c>
      <c r="BN20" s="1036"/>
      <c r="BO20" s="504" t="s">
        <v>443</v>
      </c>
      <c r="BP20" s="513" t="s">
        <v>444</v>
      </c>
      <c r="BQ20" s="481" t="s">
        <v>360</v>
      </c>
      <c r="BR20" s="481" t="s">
        <v>4</v>
      </c>
      <c r="BS20" s="481" t="s">
        <v>3</v>
      </c>
      <c r="BT20" s="1036"/>
      <c r="BU20" s="1036"/>
      <c r="BV20" s="504" t="s">
        <v>443</v>
      </c>
      <c r="BW20" s="513" t="s">
        <v>444</v>
      </c>
      <c r="BX20" s="481" t="s">
        <v>360</v>
      </c>
      <c r="BY20" s="481" t="s">
        <v>4</v>
      </c>
      <c r="BZ20" s="481" t="s">
        <v>3</v>
      </c>
      <c r="CE20" s="689" t="s">
        <v>505</v>
      </c>
    </row>
    <row r="21" spans="1:83" s="11" customFormat="1" ht="15" hidden="1" customHeight="1" x14ac:dyDescent="0.35">
      <c r="B21" s="12">
        <v>1</v>
      </c>
      <c r="C21" s="12">
        <v>2</v>
      </c>
      <c r="D21" s="12" t="s">
        <v>10</v>
      </c>
      <c r="E21" s="12" t="s">
        <v>19</v>
      </c>
      <c r="F21" s="12"/>
      <c r="G21" s="12"/>
      <c r="H21" s="12" t="s">
        <v>20</v>
      </c>
      <c r="I21" s="12" t="s">
        <v>24</v>
      </c>
      <c r="J21" s="12" t="s">
        <v>13</v>
      </c>
      <c r="K21" s="448" t="s">
        <v>10</v>
      </c>
      <c r="L21" s="448"/>
      <c r="M21" s="964" t="s">
        <v>19</v>
      </c>
      <c r="N21" s="12"/>
      <c r="O21" s="12"/>
      <c r="P21" s="12"/>
      <c r="Q21" s="12"/>
      <c r="R21" s="12"/>
      <c r="S21" s="12" t="s">
        <v>20</v>
      </c>
      <c r="T21" s="12"/>
      <c r="U21" s="12" t="s">
        <v>24</v>
      </c>
      <c r="V21" s="12"/>
      <c r="W21" s="12"/>
      <c r="X21" s="12"/>
      <c r="Y21" s="12"/>
      <c r="Z21" s="12"/>
      <c r="AA21" s="12"/>
      <c r="AB21" s="12"/>
      <c r="AC21" s="12"/>
      <c r="AD21" s="12"/>
      <c r="AE21" s="983" t="s">
        <v>10</v>
      </c>
      <c r="AF21" s="493"/>
      <c r="AG21" s="964" t="s">
        <v>19</v>
      </c>
      <c r="AH21" s="12"/>
      <c r="AI21" s="12"/>
      <c r="AJ21" s="12"/>
      <c r="AK21" s="12"/>
      <c r="AL21" s="12"/>
      <c r="AM21" s="12" t="s">
        <v>20</v>
      </c>
      <c r="AN21" s="12"/>
      <c r="AO21" s="12" t="s">
        <v>24</v>
      </c>
      <c r="AP21" s="12"/>
      <c r="AQ21" s="12"/>
      <c r="AR21" s="448" t="s">
        <v>10</v>
      </c>
      <c r="AS21" s="448"/>
      <c r="AT21" s="974" t="s">
        <v>19</v>
      </c>
      <c r="AU21" s="448"/>
      <c r="AV21" s="448"/>
      <c r="AW21" s="448"/>
      <c r="AX21" s="964"/>
      <c r="AY21" s="12"/>
      <c r="AZ21" s="12" t="s">
        <v>20</v>
      </c>
      <c r="BA21" s="12"/>
      <c r="BB21" s="12" t="s">
        <v>24</v>
      </c>
      <c r="BC21" s="12"/>
      <c r="BD21" s="12"/>
      <c r="BE21" s="448" t="s">
        <v>10</v>
      </c>
      <c r="BF21" s="12" t="s">
        <v>19</v>
      </c>
      <c r="BG21" s="12"/>
      <c r="BH21" s="12" t="s">
        <v>20</v>
      </c>
      <c r="BI21" s="12" t="s">
        <v>24</v>
      </c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448" t="s">
        <v>10</v>
      </c>
      <c r="BV21" s="12" t="s">
        <v>19</v>
      </c>
      <c r="BW21" s="12"/>
      <c r="BX21" s="12"/>
      <c r="BY21" s="12" t="s">
        <v>20</v>
      </c>
      <c r="BZ21" s="12" t="s">
        <v>24</v>
      </c>
      <c r="CE21" s="12"/>
    </row>
    <row r="22" spans="1:83" s="13" customFormat="1" ht="35.25" customHeight="1" x14ac:dyDescent="0.25">
      <c r="B22" s="1022" t="s">
        <v>196</v>
      </c>
      <c r="C22" s="1022"/>
      <c r="D22" s="188">
        <f>E22+F22+G22+H22+I22</f>
        <v>33230550.925980002</v>
      </c>
      <c r="E22" s="188">
        <f>E55+E1006+E1043+E1095+E1116+E1108+E1090+E1113</f>
        <v>11275281.48732</v>
      </c>
      <c r="F22" s="188">
        <f>F55+F1006+F1043+F1095+F1116+F1108</f>
        <v>5647097.7820800003</v>
      </c>
      <c r="G22" s="188">
        <f>G55+G1006+G1043+G1095+G1116+G1108+G1048</f>
        <v>11306844.626350001</v>
      </c>
      <c r="H22" s="188">
        <f>H55+H1006+H1043+H1095+H1116+H1108</f>
        <v>1629040.1295099996</v>
      </c>
      <c r="I22" s="188">
        <f>I55+I1006+I1043+I1095+I1116+I1108+I1124+I1125+I1126</f>
        <v>3372286.9007200003</v>
      </c>
      <c r="J22" s="188">
        <f>J55+J1006+J1043+J1095+J1116+J1108+J1124+J1090</f>
        <v>-12538135.693189999</v>
      </c>
      <c r="K22" s="188">
        <f>M22+O22+Q22+S22+U22</f>
        <v>20382663.632789999</v>
      </c>
      <c r="L22" s="699">
        <f>K22/D22</f>
        <v>0.61337122210798534</v>
      </c>
      <c r="M22" s="188">
        <f>M55+M1006+M1043+M1095+M1116+M1108+M1090+M1113</f>
        <v>9506079.535290001</v>
      </c>
      <c r="N22" s="699">
        <f>M22/E22</f>
        <v>0.84309021872140266</v>
      </c>
      <c r="O22" s="188">
        <f>O55+O1006+O1043+O1095+O1116+O1108+O1048</f>
        <v>5480836.5557199996</v>
      </c>
      <c r="P22" s="699">
        <f>O22/F22</f>
        <v>0.970558110949026</v>
      </c>
      <c r="Q22" s="188">
        <f>Q55+Q1006+Q1043+Q1095+Q1116+Q1108+Q1048</f>
        <v>3485745.6714999997</v>
      </c>
      <c r="R22" s="699">
        <f>Q22/G22</f>
        <v>0.30828633333977673</v>
      </c>
      <c r="S22" s="188">
        <f>S55+S1006+S1043+S1095+S1116+S1108</f>
        <v>1181548.6629999999</v>
      </c>
      <c r="T22" s="699">
        <f>S22/H22</f>
        <v>0.72530359540952438</v>
      </c>
      <c r="U22" s="188">
        <f>U55+U1006+U1043+U1095+U1116+U1108+U1124+U1125+U1126</f>
        <v>728453.20727999997</v>
      </c>
      <c r="V22" s="95">
        <f>W22+X22+Y22</f>
        <v>0</v>
      </c>
      <c r="W22" s="95"/>
      <c r="X22" s="95"/>
      <c r="Y22" s="95"/>
      <c r="Z22" s="95" t="e">
        <f>AA22+AB22+AC22</f>
        <v>#REF!</v>
      </c>
      <c r="AA22" s="95" t="e">
        <f>AA55+AA1006+AA1095+AA1015+AA1116</f>
        <v>#REF!</v>
      </c>
      <c r="AB22" s="95">
        <f>AB55+AB1006+AB1095+AB1015+AB1116</f>
        <v>1629040.1295099996</v>
      </c>
      <c r="AC22" s="95" t="e">
        <f>AC55+AC1006+AC1095+AC1015+AC1116+AC1030</f>
        <v>#REF!</v>
      </c>
      <c r="AD22" s="699">
        <f>U22/I22</f>
        <v>0.21601163504934043</v>
      </c>
      <c r="AE22" s="188">
        <f>AG22+AI22+AK22+AM22+AO22</f>
        <v>16471526.732949998</v>
      </c>
      <c r="AF22" s="699">
        <f>AE22/D22</f>
        <v>0.4956741996134762</v>
      </c>
      <c r="AG22" s="188">
        <f>AG55+AG1006+AG1043+AG1095+AG1116+AG1108+AG1090+AG1113</f>
        <v>6786287.2286999999</v>
      </c>
      <c r="AH22" s="699">
        <f>AG22/E22</f>
        <v>0.6018729764158659</v>
      </c>
      <c r="AI22" s="95">
        <f>AI55+AI1006+AI1043+AI1095+AI1116+AI1108+AI1048</f>
        <v>3769355.6432599998</v>
      </c>
      <c r="AJ22" s="699">
        <f>AI22/F22</f>
        <v>0.66748545690519812</v>
      </c>
      <c r="AK22" s="188">
        <f>AK55+AK1006+AK1043+AK1095+AK1116+AK1108+AK1048</f>
        <v>4193319.8257900001</v>
      </c>
      <c r="AL22" s="699">
        <f>AK22/G22</f>
        <v>0.37086560966953513</v>
      </c>
      <c r="AM22" s="188">
        <f>AM55+AM1006+AM1043+AM1095+AM1116+AM1108</f>
        <v>1149209.5802699998</v>
      </c>
      <c r="AN22" s="699">
        <f>AM22/H22</f>
        <v>0.70545197718098662</v>
      </c>
      <c r="AO22" s="188">
        <f>AO55+AO1006+AO1043+AO1095+AO1116+AO1108+AO1124+AO1125+AO1126</f>
        <v>573354.45493000001</v>
      </c>
      <c r="AP22" s="95">
        <f>AP55+AP1006+AP1043+AP1095+AP1116+AP1108+AP1124+AP1090</f>
        <v>11858822.12401</v>
      </c>
      <c r="AQ22" s="699">
        <f>AO22/I22</f>
        <v>0.17001947693346789</v>
      </c>
      <c r="AR22" s="188">
        <f>AT22+AV22+AX22+AZ22+BB22</f>
        <v>31996363.150960002</v>
      </c>
      <c r="AS22" s="699">
        <f>AR22/D22</f>
        <v>0.96285984611663189</v>
      </c>
      <c r="AT22" s="188">
        <f>AT55+AT1006+AT1043+AT1095+AT1116+AT1108+AT1090+AT1113</f>
        <v>11275281.48732</v>
      </c>
      <c r="AU22" s="699">
        <f>AT22/E22</f>
        <v>1</v>
      </c>
      <c r="AV22" s="95">
        <f>AV55+AV1006+AV1043+AV1095+AV1116+AV1108+AV1048</f>
        <v>5480836.5557199996</v>
      </c>
      <c r="AW22" s="699">
        <f>AV22/F22</f>
        <v>0.970558110949026</v>
      </c>
      <c r="AX22" s="188">
        <f>AX55+AX1006+AX1043+AX1095+AX1116+AX1108+AX1048</f>
        <v>10679597.448480001</v>
      </c>
      <c r="AY22" s="699">
        <f>AX22/G22</f>
        <v>0.94452500245663285</v>
      </c>
      <c r="AZ22" s="188">
        <f>AZ55+AZ1006+AZ1043+AZ1095+AZ1116+AZ1108</f>
        <v>1578587.6971599997</v>
      </c>
      <c r="BA22" s="699">
        <f>AZ22/H22</f>
        <v>0.96902934959301734</v>
      </c>
      <c r="BB22" s="188">
        <f>BB55+BB1006+BB1043+BB1095+BB1116+BB1108+BB1124+BB1125+BB1126</f>
        <v>2982059.9622800001</v>
      </c>
      <c r="BC22" s="95">
        <f>BC55+BC1006+BC1095+BC1015+BC1116</f>
        <v>1149209.5802699998</v>
      </c>
      <c r="BD22" s="95" t="e">
        <f>BD55+BD1006+BD1095+BD1015+BD1116+BD1030</f>
        <v>#REF!</v>
      </c>
      <c r="BE22" s="95" t="e">
        <f>BF22+BG22+BH22+BI22</f>
        <v>#REF!</v>
      </c>
      <c r="BF22" s="95" t="e">
        <f>BF55+BF1006+BF1043+BF1095+BF1116</f>
        <v>#REF!</v>
      </c>
      <c r="BG22" s="95">
        <f>BG55+BG1006+BG1043+BG1095+BG1116</f>
        <v>85561.060899999997</v>
      </c>
      <c r="BH22" s="95" t="e">
        <f>BH55+BH1006+BH1043+BH1095+BH1116</f>
        <v>#REF!</v>
      </c>
      <c r="BI22" s="95" t="e">
        <f>BI55+BI1006+BI1043+BI1095+BI1116</f>
        <v>#REF!</v>
      </c>
      <c r="BJ22" s="95" t="e">
        <f>BK22+BL22+BM22</f>
        <v>#REF!</v>
      </c>
      <c r="BK22" s="95" t="e">
        <f>BK55+BK1006+BK1095+BK1015+BK1116</f>
        <v>#REF!</v>
      </c>
      <c r="BL22" s="95" t="e">
        <f>BL55+BL1006+BL1095+BL1015+BL1116</f>
        <v>#REF!</v>
      </c>
      <c r="BM22" s="95" t="e">
        <f>BM55+BM1006+BM1095+BM1015+BM1116+BM1030</f>
        <v>#REF!</v>
      </c>
      <c r="BN22" s="95">
        <f>BO22+BP22+BQ22+BR22+BS22</f>
        <v>18104733.569530003</v>
      </c>
      <c r="BO22" s="95">
        <f>BO55+BO1006+BO1043+BO1095+BO1116+BO1108+BO1048</f>
        <v>6717439.1561000003</v>
      </c>
      <c r="BP22" s="95">
        <f>BP55+BP1006+BP1043+BP1095+BP1116+BP1108+BP1048</f>
        <v>607500</v>
      </c>
      <c r="BQ22" s="95">
        <f>BQ55+BQ1006+BQ1043+BQ1095+BQ1116+BQ1108+BQ1048</f>
        <v>8633301.4821400009</v>
      </c>
      <c r="BR22" s="95">
        <f>BR55+BR1006+BR1043+BR1095+BR1116+BR1108+BR1048</f>
        <v>898165.43128999998</v>
      </c>
      <c r="BS22" s="95">
        <f>BS55+BS1006+BS1043+BS1095+BS1116+BS1108+BS1048</f>
        <v>1248327.5</v>
      </c>
      <c r="BT22" s="95">
        <f>BT55+BT1006+BT1043+BT1095+BT1116+BT1108+BT1124+BT1090</f>
        <v>365577.84093000001</v>
      </c>
      <c r="BU22" s="95" t="e">
        <f>BV22+BW22+BX22+BY22+BZ22</f>
        <v>#REF!</v>
      </c>
      <c r="BV22" s="95">
        <f>BV55+BV1006+BV1043+BV1095+BV1116+BV1108+BV1048</f>
        <v>6982096.4959300002</v>
      </c>
      <c r="BW22" s="95">
        <f>BW55+BW1006+BW1043+BW1095+BW1116+BW1108+BW1048</f>
        <v>607500</v>
      </c>
      <c r="BX22" s="95" t="e">
        <f>BX55+BX1006+BX1043+BX1095+BX1116+BX1108+BX1048</f>
        <v>#REF!</v>
      </c>
      <c r="BY22" s="95">
        <f>BY55+BY1006+BY1043+BY1095+BY1116+BY1108+BY1048</f>
        <v>1176351.5272899999</v>
      </c>
      <c r="BZ22" s="95">
        <f>BZ55+BZ1006+BZ1043+BZ1095+BZ1116+BZ1108+BZ1048</f>
        <v>1071061.9051000001</v>
      </c>
      <c r="CE22" s="699">
        <f>BB22/I22</f>
        <v>0.88428418164638223</v>
      </c>
    </row>
    <row r="23" spans="1:83" s="14" customFormat="1" ht="35.25" hidden="1" customHeight="1" x14ac:dyDescent="0.25">
      <c r="B23" s="1051" t="s">
        <v>26</v>
      </c>
      <c r="C23" s="1051"/>
      <c r="D23" s="188">
        <f t="shared" ref="D23:D28" si="0">E23+F23+G23+H23+I23</f>
        <v>0.44078620365539511</v>
      </c>
      <c r="E23" s="857">
        <f>E22/D22</f>
        <v>0.3393046811783329</v>
      </c>
      <c r="F23" s="857"/>
      <c r="G23" s="857"/>
      <c r="H23" s="857"/>
      <c r="I23" s="857">
        <f>I22/D22</f>
        <v>0.10148152247706221</v>
      </c>
      <c r="J23" s="857">
        <f>J22/I22</f>
        <v>-3.7179919924704636</v>
      </c>
      <c r="K23" s="857"/>
      <c r="L23" s="699">
        <f t="shared" ref="L23:L53" si="1">K23/D23</f>
        <v>0</v>
      </c>
      <c r="M23" s="857">
        <f>M22/L22</f>
        <v>15498085.323632015</v>
      </c>
      <c r="N23" s="699">
        <f t="shared" ref="N23:N53" si="2">M23/E23</f>
        <v>45676013.869925007</v>
      </c>
      <c r="O23" s="857"/>
      <c r="P23" s="699" t="e">
        <f t="shared" ref="P23:P33" si="3">O23/F23</f>
        <v>#DIV/0!</v>
      </c>
      <c r="Q23" s="857"/>
      <c r="R23" s="699" t="e">
        <f t="shared" ref="R23:R37" si="4">Q23/G23</f>
        <v>#DIV/0!</v>
      </c>
      <c r="S23" s="857"/>
      <c r="T23" s="699" t="e">
        <f t="shared" ref="T23:T37" si="5">S23/H23</f>
        <v>#DIV/0!</v>
      </c>
      <c r="U23" s="857">
        <f>U22/P22</f>
        <v>750550.84189416305</v>
      </c>
      <c r="V23" s="95" t="e">
        <f t="shared" ref="V23:V53" si="6">W23+X23+Y23</f>
        <v>#DIV/0!</v>
      </c>
      <c r="W23" s="281" t="e">
        <f>W22/V22</f>
        <v>#DIV/0!</v>
      </c>
      <c r="X23" s="281"/>
      <c r="Y23" s="281" t="e">
        <f>Y22/V22</f>
        <v>#DIV/0!</v>
      </c>
      <c r="Z23" s="281" t="e">
        <f t="shared" ref="Z23:Z53" si="7">AA23+AB23+AC23</f>
        <v>#REF!</v>
      </c>
      <c r="AA23" s="281" t="e">
        <f>AA22/Z22</f>
        <v>#REF!</v>
      </c>
      <c r="AB23" s="281"/>
      <c r="AC23" s="281" t="e">
        <f>AC22/Z22</f>
        <v>#REF!</v>
      </c>
      <c r="AD23" s="699">
        <f t="shared" ref="AD23:AD37" si="8">U23/I23</f>
        <v>7395935.9652276542</v>
      </c>
      <c r="AE23" s="857">
        <f t="shared" ref="AE23:AE37" si="9">AG23+AI23+AK23+AM23+AO23</f>
        <v>14550000.428666191</v>
      </c>
      <c r="AF23" s="699">
        <f t="shared" ref="AF23:AF37" si="10">AE23/D23</f>
        <v>33009201.077539448</v>
      </c>
      <c r="AG23" s="857">
        <f>AG22/AF22</f>
        <v>13691023.728876561</v>
      </c>
      <c r="AH23" s="699">
        <f t="shared" ref="AH23:AH35" si="11">AG23/E23</f>
        <v>40350235.314557262</v>
      </c>
      <c r="AI23" s="281"/>
      <c r="AJ23" s="699" t="e">
        <f t="shared" ref="AJ23:AJ56" si="12">AI23/F23</f>
        <v>#DIV/0!</v>
      </c>
      <c r="AK23" s="281"/>
      <c r="AL23" s="699" t="e">
        <f t="shared" ref="AL23:AL37" si="13">AK23/G23</f>
        <v>#DIV/0!</v>
      </c>
      <c r="AM23" s="281"/>
      <c r="AN23" s="699" t="e">
        <f t="shared" ref="AN23:AN37" si="14">AM23/H23</f>
        <v>#DIV/0!</v>
      </c>
      <c r="AO23" s="857">
        <f>AO22/AJ22</f>
        <v>858976.69978962943</v>
      </c>
      <c r="AP23" s="281">
        <f>AP22/AO22</f>
        <v>20.68323010668475</v>
      </c>
      <c r="AQ23" s="699">
        <f t="shared" ref="AQ23:AQ37" si="15">AO23/I23</f>
        <v>8464365.520174209</v>
      </c>
      <c r="AR23" s="857"/>
      <c r="AS23" s="699">
        <f t="shared" ref="AS23:AS37" si="16">AR23/D23</f>
        <v>0</v>
      </c>
      <c r="AT23" s="857">
        <f>AT22/AS22</f>
        <v>11710200.121850567</v>
      </c>
      <c r="AU23" s="699">
        <f t="shared" ref="AU23:AU60" si="17">AT23/E23</f>
        <v>34512344.719747268</v>
      </c>
      <c r="AV23" s="281"/>
      <c r="AW23" s="699" t="e">
        <f t="shared" ref="AW23:AW33" si="18">AV23/F23</f>
        <v>#DIV/0!</v>
      </c>
      <c r="AX23" s="857"/>
      <c r="AY23" s="699" t="e">
        <f t="shared" ref="AY23:AY37" si="19">AX23/G23</f>
        <v>#DIV/0!</v>
      </c>
      <c r="AZ23" s="281"/>
      <c r="BA23" s="699" t="e">
        <f t="shared" ref="BA23:BA37" si="20">AZ23/H23</f>
        <v>#DIV/0!</v>
      </c>
      <c r="BB23" s="857">
        <f>BB22/AW22</f>
        <v>3072520.7781367134</v>
      </c>
      <c r="BC23" s="281"/>
      <c r="BD23" s="281" t="e">
        <f>BD22/AZ22</f>
        <v>#REF!</v>
      </c>
      <c r="BE23" s="281"/>
      <c r="BF23" s="281" t="e">
        <f>BF22/BE22</f>
        <v>#REF!</v>
      </c>
      <c r="BG23" s="281"/>
      <c r="BH23" s="281"/>
      <c r="BI23" s="281" t="e">
        <f>BI22/BE22</f>
        <v>#REF!</v>
      </c>
      <c r="BJ23" s="95" t="e">
        <f t="shared" ref="BJ23" si="21">BK23+BL23+BM23</f>
        <v>#REF!</v>
      </c>
      <c r="BK23" s="281" t="e">
        <f>BK22/BJ22</f>
        <v>#REF!</v>
      </c>
      <c r="BL23" s="281"/>
      <c r="BM23" s="281" t="e">
        <f>BM22/BJ22</f>
        <v>#REF!</v>
      </c>
      <c r="BN23" s="95">
        <f t="shared" ref="BN23:BN28" si="22">BO23+BP23+BQ23+BR23+BS23</f>
        <v>0.43998253967715201</v>
      </c>
      <c r="BO23" s="281">
        <f>BO22/BN22</f>
        <v>0.37103220162296952</v>
      </c>
      <c r="BP23" s="281"/>
      <c r="BQ23" s="281"/>
      <c r="BR23" s="281"/>
      <c r="BS23" s="281">
        <f>BS22/BN22</f>
        <v>6.8950338054182506E-2</v>
      </c>
      <c r="BT23" s="281">
        <f>BT22/BS22</f>
        <v>0.29285411154524754</v>
      </c>
      <c r="BU23" s="281" t="e">
        <f t="shared" ref="BU23:BU37" si="23">BV23+BW23+BX23+BY23+BZ23</f>
        <v>#REF!</v>
      </c>
      <c r="BV23" s="281" t="e">
        <f>BV22/BU22</f>
        <v>#REF!</v>
      </c>
      <c r="BW23" s="281"/>
      <c r="BX23" s="281"/>
      <c r="BY23" s="281"/>
      <c r="BZ23" s="281" t="e">
        <f>BZ22/BU22</f>
        <v>#REF!</v>
      </c>
      <c r="CE23" s="699">
        <f t="shared" ref="CE23:CE37" si="24">BB23/I23</f>
        <v>30276652.371186025</v>
      </c>
    </row>
    <row r="24" spans="1:83" s="94" customFormat="1" ht="35.25" customHeight="1" x14ac:dyDescent="0.3">
      <c r="B24" s="1043" t="s">
        <v>186</v>
      </c>
      <c r="C24" s="1043"/>
      <c r="D24" s="857">
        <f t="shared" si="0"/>
        <v>30375500.896960001</v>
      </c>
      <c r="E24" s="857">
        <f t="shared" ref="E24:J24" si="25">E839+E1006+E1043+E1048</f>
        <v>10598065.61882</v>
      </c>
      <c r="F24" s="857">
        <f t="shared" si="25"/>
        <v>4034138.8590799998</v>
      </c>
      <c r="G24" s="857">
        <f t="shared" si="25"/>
        <v>11151909.98818</v>
      </c>
      <c r="H24" s="857">
        <f t="shared" si="25"/>
        <v>1485895.8959999997</v>
      </c>
      <c r="I24" s="857">
        <f t="shared" si="25"/>
        <v>3105490.5348800002</v>
      </c>
      <c r="J24" s="857">
        <f t="shared" si="25"/>
        <v>-12344182.142720001</v>
      </c>
      <c r="K24" s="857">
        <f>M24+O24+Q24+S24+U24</f>
        <v>18031318.754240002</v>
      </c>
      <c r="L24" s="699">
        <f t="shared" si="1"/>
        <v>0.59361387374008989</v>
      </c>
      <c r="M24" s="857">
        <f t="shared" ref="M24" si="26">M839+M1006+M1043+M1048</f>
        <v>8833152.5825500004</v>
      </c>
      <c r="N24" s="699">
        <f t="shared" si="2"/>
        <v>0.83346838000928447</v>
      </c>
      <c r="O24" s="857">
        <f t="shared" ref="O24" si="27">O839+O1006+O1043+O1048</f>
        <v>4034138.8590799998</v>
      </c>
      <c r="P24" s="699">
        <f t="shared" si="3"/>
        <v>1</v>
      </c>
      <c r="Q24" s="857">
        <f t="shared" ref="Q24" si="28">Q839+Q1006+Q1043+Q1048</f>
        <v>3393466.4990499998</v>
      </c>
      <c r="R24" s="699">
        <f t="shared" si="4"/>
        <v>0.30429464572855791</v>
      </c>
      <c r="S24" s="857">
        <f t="shared" ref="S24" si="29">S839+S1006+S1043+S1048</f>
        <v>1101493.68566</v>
      </c>
      <c r="T24" s="699">
        <f t="shared" si="5"/>
        <v>0.74129936600888235</v>
      </c>
      <c r="U24" s="857">
        <f t="shared" ref="U24" si="30">U839+U1006+U1043+U1048</f>
        <v>669067.12789999996</v>
      </c>
      <c r="V24" s="95" t="e">
        <f t="shared" si="6"/>
        <v>#REF!</v>
      </c>
      <c r="W24" s="281" t="e">
        <f>W839+W1006+W1015</f>
        <v>#REF!</v>
      </c>
      <c r="X24" s="281" t="e">
        <f>X839+X1006+X1015</f>
        <v>#REF!</v>
      </c>
      <c r="Y24" s="281" t="e">
        <f>Y839+Y1006+Y1015+Y1030</f>
        <v>#REF!</v>
      </c>
      <c r="Z24" s="281" t="e">
        <f t="shared" si="7"/>
        <v>#REF!</v>
      </c>
      <c r="AA24" s="281" t="e">
        <f>AA839+AA1006+AA1015</f>
        <v>#REF!</v>
      </c>
      <c r="AB24" s="281">
        <f>AB839+AB1006+AB1015</f>
        <v>1485895.8959999997</v>
      </c>
      <c r="AC24" s="281" t="e">
        <f>AC839+AC1006+AC1015+AC1030</f>
        <v>#REF!</v>
      </c>
      <c r="AD24" s="699">
        <f t="shared" si="8"/>
        <v>0.21544651976401966</v>
      </c>
      <c r="AE24" s="857">
        <f t="shared" si="9"/>
        <v>14731369.73037</v>
      </c>
      <c r="AF24" s="699">
        <f t="shared" si="10"/>
        <v>0.4849753681541536</v>
      </c>
      <c r="AG24" s="857">
        <f t="shared" ref="AG24" si="31">AG839+AG1006+AG1043+AG1048</f>
        <v>6295306.9672900001</v>
      </c>
      <c r="AH24" s="699">
        <f t="shared" si="11"/>
        <v>0.5940052830122905</v>
      </c>
      <c r="AI24" s="281">
        <f t="shared" ref="AI24" si="32">AI839+AI1006+AI1043+AI1048</f>
        <v>2730373.7732699998</v>
      </c>
      <c r="AJ24" s="699">
        <f t="shared" si="12"/>
        <v>0.67681700324333194</v>
      </c>
      <c r="AK24" s="281">
        <f t="shared" ref="AK24" si="33">AK839+AK1006+AK1043+AK1048</f>
        <v>4106523.7648900002</v>
      </c>
      <c r="AL24" s="699">
        <f t="shared" si="13"/>
        <v>0.36823501707263939</v>
      </c>
      <c r="AM24" s="281">
        <f t="shared" ref="AM24" si="34">AM839+AM1006+AM1043+AM1048</f>
        <v>1063548.5193699999</v>
      </c>
      <c r="AN24" s="699">
        <f t="shared" si="14"/>
        <v>0.71576247180778274</v>
      </c>
      <c r="AO24" s="857">
        <f t="shared" ref="AO24" si="35">AO839+AO1006+AO1043+AO1048</f>
        <v>535616.70554999996</v>
      </c>
      <c r="AP24" s="281">
        <f>AP839+AP1006+AP1043+AP1048</f>
        <v>14481366.288940001</v>
      </c>
      <c r="AQ24" s="699">
        <f t="shared" si="15"/>
        <v>0.17247410659736459</v>
      </c>
      <c r="AR24" s="857">
        <f>AT24+AV24+AX24+AZ24+BB24</f>
        <v>29331591.412409995</v>
      </c>
      <c r="AS24" s="699">
        <f t="shared" si="16"/>
        <v>0.96563317628600875</v>
      </c>
      <c r="AT24" s="857">
        <f t="shared" ref="AT24" si="36">AT839+AT1006+AT1043+AT1048</f>
        <v>10598065.61882</v>
      </c>
      <c r="AU24" s="699">
        <f t="shared" si="17"/>
        <v>1</v>
      </c>
      <c r="AV24" s="281">
        <f t="shared" ref="AV24" si="37">AV839+AV1006+AV1043+AV1048</f>
        <v>4034138.8590799998</v>
      </c>
      <c r="AW24" s="699">
        <f t="shared" si="18"/>
        <v>1</v>
      </c>
      <c r="AX24" s="857">
        <f t="shared" ref="AX24" si="38">AX839+AX1006+AX1043+AX1048</f>
        <v>10533492.251499997</v>
      </c>
      <c r="AY24" s="699">
        <f t="shared" si="19"/>
        <v>0.94454602509027885</v>
      </c>
      <c r="AZ24" s="281">
        <f t="shared" ref="AZ24" si="39">AZ839+AZ1006+AZ1043+AZ1048</f>
        <v>1448892.0865699998</v>
      </c>
      <c r="BA24" s="699">
        <f t="shared" si="20"/>
        <v>0.97509663393672907</v>
      </c>
      <c r="BB24" s="857">
        <f t="shared" ref="BB24" si="40">BB839+BB1006+BB1043+BB1048</f>
        <v>2717002.59644</v>
      </c>
      <c r="BC24" s="281">
        <f>BC839+BC1006+BC1015</f>
        <v>1063548.5193699999</v>
      </c>
      <c r="BD24" s="281" t="e">
        <f>BD839+BD1006+BD1015+BD1030</f>
        <v>#REF!</v>
      </c>
      <c r="BE24" s="281" t="e">
        <f>BF24+BG24+BH24+BI24</f>
        <v>#REF!</v>
      </c>
      <c r="BF24" s="281" t="e">
        <f>BF839+BF1006+BF1043</f>
        <v>#REF!</v>
      </c>
      <c r="BG24" s="281">
        <f>BG839+BG1006+BG1043</f>
        <v>0</v>
      </c>
      <c r="BH24" s="281" t="e">
        <f>BH839+BH1006+BH1043</f>
        <v>#REF!</v>
      </c>
      <c r="BI24" s="281" t="e">
        <f>BI839+BI1006+BI1043</f>
        <v>#REF!</v>
      </c>
      <c r="BJ24" s="281" t="e">
        <f>BK24+BL24+BM24</f>
        <v>#REF!</v>
      </c>
      <c r="BK24" s="281" t="e">
        <f>BK839+BK1006+BK1015</f>
        <v>#REF!</v>
      </c>
      <c r="BL24" s="281" t="e">
        <f>BL839+BL1006+BL1015</f>
        <v>#REF!</v>
      </c>
      <c r="BM24" s="281" t="e">
        <f>BM839+BM1006+BM1015+BM1030</f>
        <v>#REF!</v>
      </c>
      <c r="BN24" s="281">
        <f t="shared" si="22"/>
        <v>17313117.947729997</v>
      </c>
      <c r="BO24" s="281">
        <f>BO839+BO1006+BO1043+BO1048</f>
        <v>6709939.1561000003</v>
      </c>
      <c r="BP24" s="281">
        <f t="shared" ref="BP24:BS24" si="41">BP839+BP1006+BP1043+BP1048</f>
        <v>0</v>
      </c>
      <c r="BQ24" s="281">
        <f t="shared" si="41"/>
        <v>8544440.4212400001</v>
      </c>
      <c r="BR24" s="281">
        <f t="shared" si="41"/>
        <v>812604.37038999994</v>
      </c>
      <c r="BS24" s="281">
        <f t="shared" si="41"/>
        <v>1246134</v>
      </c>
      <c r="BT24" s="281" t="e">
        <f>BT839+BT1006+BT1043+BT1048</f>
        <v>#REF!</v>
      </c>
      <c r="BU24" s="281" t="e">
        <f t="shared" si="23"/>
        <v>#REF!</v>
      </c>
      <c r="BV24" s="281">
        <f>BV839+BV1006+BV1043+BV1048</f>
        <v>6709939.1561000003</v>
      </c>
      <c r="BW24" s="281">
        <f t="shared" ref="BW24:BZ24" si="42">BW839+BW1006+BW1043+BW1048</f>
        <v>0</v>
      </c>
      <c r="BX24" s="281" t="e">
        <f t="shared" si="42"/>
        <v>#REF!</v>
      </c>
      <c r="BY24" s="281">
        <f t="shared" si="42"/>
        <v>1090790.46639</v>
      </c>
      <c r="BZ24" s="281">
        <f t="shared" si="42"/>
        <v>1068868.4051000001</v>
      </c>
      <c r="CE24" s="699">
        <f t="shared" si="24"/>
        <v>0.87490287473859207</v>
      </c>
    </row>
    <row r="25" spans="1:83" s="94" customFormat="1" ht="35.25" customHeight="1" x14ac:dyDescent="0.3">
      <c r="B25" s="1043" t="s">
        <v>189</v>
      </c>
      <c r="C25" s="1043"/>
      <c r="D25" s="857">
        <f t="shared" si="0"/>
        <v>2202595.08336</v>
      </c>
      <c r="E25" s="857">
        <f>E864</f>
        <v>253908.62284</v>
      </c>
      <c r="F25" s="857">
        <f>F864</f>
        <v>1605458.923</v>
      </c>
      <c r="G25" s="857">
        <f>G864</f>
        <v>150799.63816999999</v>
      </c>
      <c r="H25" s="857">
        <f>H864</f>
        <v>142644.23350999999</v>
      </c>
      <c r="I25" s="857">
        <f>I865</f>
        <v>49783.665840000001</v>
      </c>
      <c r="J25" s="857">
        <f>K25-D25</f>
        <v>-301151.86471000011</v>
      </c>
      <c r="K25" s="857">
        <f t="shared" ref="K25:K28" si="43">M25+O25+Q25+S25+U25</f>
        <v>1901443.2186499999</v>
      </c>
      <c r="L25" s="699">
        <f t="shared" si="1"/>
        <v>0.86327406839998888</v>
      </c>
      <c r="M25" s="857">
        <f>M864</f>
        <v>253908.62284</v>
      </c>
      <c r="N25" s="699">
        <f t="shared" si="2"/>
        <v>1</v>
      </c>
      <c r="O25" s="857">
        <f>O865</f>
        <v>1439197.69664</v>
      </c>
      <c r="P25" s="699">
        <f t="shared" si="3"/>
        <v>0.89644006210428595</v>
      </c>
      <c r="Q25" s="857">
        <f>Q864</f>
        <v>91044.172449999998</v>
      </c>
      <c r="R25" s="699">
        <f t="shared" si="4"/>
        <v>0.60374264524006183</v>
      </c>
      <c r="S25" s="857">
        <f>S864</f>
        <v>79954.977339999998</v>
      </c>
      <c r="T25" s="699">
        <f t="shared" si="5"/>
        <v>0.56052022134070212</v>
      </c>
      <c r="U25" s="857">
        <f>U865</f>
        <v>37337.749380000001</v>
      </c>
      <c r="V25" s="95">
        <f t="shared" si="6"/>
        <v>0</v>
      </c>
      <c r="W25" s="281">
        <f>W864+W1116</f>
        <v>0</v>
      </c>
      <c r="X25" s="281">
        <f>X864+X1116</f>
        <v>0</v>
      </c>
      <c r="Y25" s="281">
        <f>Y864+Y1116</f>
        <v>0</v>
      </c>
      <c r="Z25" s="281">
        <f t="shared" si="7"/>
        <v>446986.52219000005</v>
      </c>
      <c r="AA25" s="281">
        <f>AA864+AA1116</f>
        <v>253908.62284</v>
      </c>
      <c r="AB25" s="281">
        <f>AB864+AB1116</f>
        <v>143144.23350999999</v>
      </c>
      <c r="AC25" s="281">
        <f>AC864+AC1116</f>
        <v>49933.665840000001</v>
      </c>
      <c r="AD25" s="699">
        <f t="shared" si="8"/>
        <v>0.75</v>
      </c>
      <c r="AE25" s="857">
        <f t="shared" si="9"/>
        <v>1497525.0788599998</v>
      </c>
      <c r="AF25" s="699">
        <f t="shared" si="10"/>
        <v>0.67989122929284185</v>
      </c>
      <c r="AG25" s="857">
        <f>AG864</f>
        <v>250919.21348999999</v>
      </c>
      <c r="AH25" s="699">
        <f t="shared" si="11"/>
        <v>0.98822643628025275</v>
      </c>
      <c r="AI25" s="281">
        <f>AI865</f>
        <v>1038145.99419</v>
      </c>
      <c r="AJ25" s="699">
        <f t="shared" si="12"/>
        <v>0.64663503956245416</v>
      </c>
      <c r="AK25" s="281">
        <f>AK864</f>
        <v>85561.060899999997</v>
      </c>
      <c r="AL25" s="699">
        <f t="shared" si="13"/>
        <v>0.56738240183006938</v>
      </c>
      <c r="AM25" s="281">
        <f>AM864</f>
        <v>85561.060899999997</v>
      </c>
      <c r="AN25" s="699">
        <f t="shared" si="14"/>
        <v>0.5998213793479551</v>
      </c>
      <c r="AO25" s="857">
        <f>AO865</f>
        <v>37337.749380000001</v>
      </c>
      <c r="AP25" s="281">
        <f>AP864</f>
        <v>102343.68577000001</v>
      </c>
      <c r="AQ25" s="699">
        <f t="shared" si="15"/>
        <v>0.75</v>
      </c>
      <c r="AR25" s="857">
        <f t="shared" ref="AR25:AR28" si="44">AT25+AV25+AX25+AZ25+BB25</f>
        <v>2016355.7928899999</v>
      </c>
      <c r="AS25" s="699">
        <f t="shared" si="16"/>
        <v>0.91544551612005909</v>
      </c>
      <c r="AT25" s="857">
        <f>AT864</f>
        <v>253908.62284</v>
      </c>
      <c r="AU25" s="699">
        <f t="shared" si="17"/>
        <v>1</v>
      </c>
      <c r="AV25" s="281">
        <f>AV865</f>
        <v>1439197.69664</v>
      </c>
      <c r="AW25" s="699">
        <f t="shared" si="18"/>
        <v>0.89644006210428595</v>
      </c>
      <c r="AX25" s="857">
        <f>AX864</f>
        <v>144270.19698000001</v>
      </c>
      <c r="AY25" s="699">
        <f t="shared" si="19"/>
        <v>0.9567012144774566</v>
      </c>
      <c r="AZ25" s="281">
        <f>AZ864</f>
        <v>129195.61059</v>
      </c>
      <c r="BA25" s="699">
        <f t="shared" si="20"/>
        <v>0.90571912660558274</v>
      </c>
      <c r="BB25" s="857">
        <f>BB865</f>
        <v>49783.665840000001</v>
      </c>
      <c r="BC25" s="281">
        <f>BC864+BC1116</f>
        <v>85661.060899999997</v>
      </c>
      <c r="BD25" s="281">
        <f>BD864+BD1116</f>
        <v>37737.749380000001</v>
      </c>
      <c r="BE25" s="281">
        <f t="shared" ref="BE25:BE28" si="45">BF25+BG25+BH25+BI25</f>
        <v>3375254.8069000002</v>
      </c>
      <c r="BF25" s="281">
        <f>BF864</f>
        <v>3197070.6767600002</v>
      </c>
      <c r="BG25" s="281">
        <f t="shared" ref="BG25:BI25" si="46">BG864</f>
        <v>85561.060899999997</v>
      </c>
      <c r="BH25" s="281">
        <f t="shared" si="46"/>
        <v>63586.097280000002</v>
      </c>
      <c r="BI25" s="281">
        <f t="shared" si="46"/>
        <v>29036.971959999999</v>
      </c>
      <c r="BJ25" s="281">
        <f t="shared" ref="BJ25:BJ27" si="47">BK25+BL25+BM25</f>
        <v>0</v>
      </c>
      <c r="BK25" s="281">
        <f>BK864+BK1116</f>
        <v>0</v>
      </c>
      <c r="BL25" s="281">
        <f>BL864+BL1116</f>
        <v>0</v>
      </c>
      <c r="BM25" s="281">
        <f>BM864+BM1116</f>
        <v>0</v>
      </c>
      <c r="BN25" s="281">
        <f t="shared" si="22"/>
        <v>770972.12180000008</v>
      </c>
      <c r="BO25" s="281">
        <f>BO864</f>
        <v>0</v>
      </c>
      <c r="BP25" s="281">
        <f>BP864</f>
        <v>600000</v>
      </c>
      <c r="BQ25" s="281">
        <f t="shared" ref="BQ25:BR25" si="48">BQ864</f>
        <v>85561.060899999997</v>
      </c>
      <c r="BR25" s="281">
        <f t="shared" si="48"/>
        <v>85561.060899999997</v>
      </c>
      <c r="BS25" s="281">
        <f>BS864-BS26</f>
        <v>-150</v>
      </c>
      <c r="BT25" s="281">
        <f>BT864</f>
        <v>0</v>
      </c>
      <c r="BU25" s="281">
        <f t="shared" si="23"/>
        <v>770972.12180000008</v>
      </c>
      <c r="BV25" s="281">
        <f>BV864</f>
        <v>0</v>
      </c>
      <c r="BW25" s="281">
        <f>BW864</f>
        <v>600000</v>
      </c>
      <c r="BX25" s="281">
        <f t="shared" ref="BX25:BY25" si="49">BX864</f>
        <v>85561.060899999997</v>
      </c>
      <c r="BY25" s="281">
        <f t="shared" si="49"/>
        <v>85561.060899999997</v>
      </c>
      <c r="BZ25" s="281">
        <f>BZ864-BZ26</f>
        <v>-150</v>
      </c>
      <c r="CE25" s="699">
        <f t="shared" si="24"/>
        <v>1</v>
      </c>
    </row>
    <row r="26" spans="1:83" s="94" customFormat="1" ht="35.25" customHeight="1" x14ac:dyDescent="0.3">
      <c r="B26" s="1043" t="s">
        <v>439</v>
      </c>
      <c r="C26" s="1043"/>
      <c r="D26" s="857">
        <f t="shared" si="0"/>
        <v>150</v>
      </c>
      <c r="E26" s="857">
        <v>0</v>
      </c>
      <c r="F26" s="857">
        <v>0</v>
      </c>
      <c r="G26" s="857">
        <v>0</v>
      </c>
      <c r="H26" s="857">
        <v>0</v>
      </c>
      <c r="I26" s="857">
        <v>150</v>
      </c>
      <c r="J26" s="857">
        <f>K26-D26</f>
        <v>-150</v>
      </c>
      <c r="K26" s="857">
        <f t="shared" si="43"/>
        <v>0</v>
      </c>
      <c r="L26" s="699">
        <f t="shared" si="1"/>
        <v>0</v>
      </c>
      <c r="M26" s="857">
        <v>0</v>
      </c>
      <c r="N26" s="699">
        <v>0</v>
      </c>
      <c r="O26" s="857">
        <f>O59</f>
        <v>0</v>
      </c>
      <c r="P26" s="699">
        <v>0</v>
      </c>
      <c r="Q26" s="857">
        <v>0</v>
      </c>
      <c r="R26" s="699">
        <v>0</v>
      </c>
      <c r="S26" s="857">
        <v>0</v>
      </c>
      <c r="T26" s="699">
        <v>0</v>
      </c>
      <c r="U26" s="857">
        <v>0</v>
      </c>
      <c r="V26" s="95"/>
      <c r="W26" s="281"/>
      <c r="X26" s="281"/>
      <c r="Y26" s="281"/>
      <c r="Z26" s="281"/>
      <c r="AA26" s="281"/>
      <c r="AB26" s="281"/>
      <c r="AC26" s="281"/>
      <c r="AD26" s="699">
        <f t="shared" si="8"/>
        <v>0</v>
      </c>
      <c r="AE26" s="857">
        <f t="shared" si="9"/>
        <v>0</v>
      </c>
      <c r="AF26" s="699">
        <f t="shared" si="10"/>
        <v>0</v>
      </c>
      <c r="AG26" s="857">
        <v>0</v>
      </c>
      <c r="AH26" s="699">
        <v>0</v>
      </c>
      <c r="AI26" s="281">
        <f>AI59</f>
        <v>0</v>
      </c>
      <c r="AJ26" s="699">
        <v>0</v>
      </c>
      <c r="AK26" s="281">
        <v>0</v>
      </c>
      <c r="AL26" s="699">
        <v>0</v>
      </c>
      <c r="AM26" s="281">
        <v>0</v>
      </c>
      <c r="AN26" s="699">
        <v>0</v>
      </c>
      <c r="AO26" s="857">
        <v>0</v>
      </c>
      <c r="AP26" s="281">
        <v>0</v>
      </c>
      <c r="AQ26" s="699">
        <f t="shared" si="15"/>
        <v>0</v>
      </c>
      <c r="AR26" s="857">
        <f t="shared" si="44"/>
        <v>0</v>
      </c>
      <c r="AS26" s="699">
        <f t="shared" si="16"/>
        <v>0</v>
      </c>
      <c r="AT26" s="857">
        <v>0</v>
      </c>
      <c r="AU26" s="699">
        <v>0</v>
      </c>
      <c r="AV26" s="281">
        <f>AV59</f>
        <v>0</v>
      </c>
      <c r="AW26" s="699">
        <v>0</v>
      </c>
      <c r="AX26" s="857">
        <v>0</v>
      </c>
      <c r="AY26" s="699">
        <v>0</v>
      </c>
      <c r="AZ26" s="281">
        <v>0</v>
      </c>
      <c r="BA26" s="699">
        <v>0</v>
      </c>
      <c r="BB26" s="857">
        <v>0</v>
      </c>
      <c r="BC26" s="281"/>
      <c r="BD26" s="281"/>
      <c r="BE26" s="281"/>
      <c r="BF26" s="281"/>
      <c r="BG26" s="281"/>
      <c r="BH26" s="281"/>
      <c r="BI26" s="281"/>
      <c r="BJ26" s="281"/>
      <c r="BK26" s="281"/>
      <c r="BL26" s="281"/>
      <c r="BM26" s="281"/>
      <c r="BN26" s="281">
        <f t="shared" si="22"/>
        <v>150</v>
      </c>
      <c r="BO26" s="281">
        <v>0</v>
      </c>
      <c r="BP26" s="281">
        <v>0</v>
      </c>
      <c r="BQ26" s="281">
        <v>0</v>
      </c>
      <c r="BR26" s="281">
        <v>0</v>
      </c>
      <c r="BS26" s="281">
        <v>150</v>
      </c>
      <c r="BT26" s="281">
        <v>0</v>
      </c>
      <c r="BU26" s="281">
        <f t="shared" si="23"/>
        <v>150</v>
      </c>
      <c r="BV26" s="281">
        <v>0</v>
      </c>
      <c r="BW26" s="281">
        <v>0</v>
      </c>
      <c r="BX26" s="281">
        <v>0</v>
      </c>
      <c r="BY26" s="281">
        <v>0</v>
      </c>
      <c r="BZ26" s="281">
        <v>150</v>
      </c>
      <c r="CE26" s="699">
        <f t="shared" si="24"/>
        <v>0</v>
      </c>
    </row>
    <row r="27" spans="1:83" s="94" customFormat="1" ht="35.25" customHeight="1" x14ac:dyDescent="0.3">
      <c r="B27" s="1043" t="s">
        <v>197</v>
      </c>
      <c r="C27" s="1043"/>
      <c r="D27" s="857">
        <f t="shared" si="0"/>
        <v>19624</v>
      </c>
      <c r="E27" s="857">
        <f>E1095</f>
        <v>7500</v>
      </c>
      <c r="F27" s="857">
        <f>F1095</f>
        <v>7500</v>
      </c>
      <c r="G27" s="857">
        <f>G1095</f>
        <v>3035</v>
      </c>
      <c r="H27" s="857">
        <f>H1095</f>
        <v>0</v>
      </c>
      <c r="I27" s="857">
        <f>I1095</f>
        <v>1589</v>
      </c>
      <c r="J27" s="857">
        <f t="shared" ref="J27" si="50">D27-K27</f>
        <v>3889</v>
      </c>
      <c r="K27" s="857">
        <f t="shared" si="43"/>
        <v>15735</v>
      </c>
      <c r="L27" s="699">
        <f t="shared" si="1"/>
        <v>0.80182429677945377</v>
      </c>
      <c r="M27" s="857">
        <f>M1095</f>
        <v>7500</v>
      </c>
      <c r="N27" s="699">
        <f t="shared" si="2"/>
        <v>1</v>
      </c>
      <c r="O27" s="857">
        <f t="shared" ref="O27" si="51">O1095</f>
        <v>7500</v>
      </c>
      <c r="P27" s="699">
        <f t="shared" si="3"/>
        <v>1</v>
      </c>
      <c r="Q27" s="857">
        <f>Q1095</f>
        <v>735</v>
      </c>
      <c r="R27" s="699">
        <f t="shared" si="4"/>
        <v>0.24217462932454695</v>
      </c>
      <c r="S27" s="857">
        <f>S1095</f>
        <v>0</v>
      </c>
      <c r="T27" s="699">
        <v>0</v>
      </c>
      <c r="U27" s="857">
        <f>U1095</f>
        <v>0</v>
      </c>
      <c r="V27" s="95">
        <f t="shared" si="6"/>
        <v>0</v>
      </c>
      <c r="W27" s="281">
        <f t="shared" ref="W27:Y27" si="52">W1095</f>
        <v>0</v>
      </c>
      <c r="X27" s="281">
        <f t="shared" si="52"/>
        <v>0</v>
      </c>
      <c r="Y27" s="281">
        <f t="shared" si="52"/>
        <v>0</v>
      </c>
      <c r="Z27" s="281">
        <f t="shared" si="7"/>
        <v>7500</v>
      </c>
      <c r="AA27" s="281">
        <f t="shared" ref="AA27:AC27" si="53">AA1095</f>
        <v>7500</v>
      </c>
      <c r="AB27" s="281">
        <f t="shared" si="53"/>
        <v>0</v>
      </c>
      <c r="AC27" s="281">
        <f t="shared" si="53"/>
        <v>0</v>
      </c>
      <c r="AD27" s="699">
        <f t="shared" si="8"/>
        <v>0</v>
      </c>
      <c r="AE27" s="857">
        <f t="shared" si="9"/>
        <v>3924.3185000000003</v>
      </c>
      <c r="AF27" s="699">
        <f t="shared" si="10"/>
        <v>0.19997546371789646</v>
      </c>
      <c r="AG27" s="857">
        <f>AG1095</f>
        <v>2353.4427000000001</v>
      </c>
      <c r="AH27" s="699">
        <f t="shared" si="11"/>
        <v>0.31379235999999999</v>
      </c>
      <c r="AI27" s="281">
        <f t="shared" ref="AI27" si="54">AI1095</f>
        <v>835.87580000000003</v>
      </c>
      <c r="AJ27" s="699">
        <f t="shared" si="12"/>
        <v>0.11145010666666667</v>
      </c>
      <c r="AK27" s="281">
        <f>AK1095</f>
        <v>735</v>
      </c>
      <c r="AL27" s="699">
        <f t="shared" si="13"/>
        <v>0.24217462932454695</v>
      </c>
      <c r="AM27" s="281">
        <f>AM1095</f>
        <v>0</v>
      </c>
      <c r="AN27" s="699">
        <v>0</v>
      </c>
      <c r="AO27" s="857">
        <f>AO1095</f>
        <v>0</v>
      </c>
      <c r="AP27" s="281">
        <v>0</v>
      </c>
      <c r="AQ27" s="699">
        <f t="shared" si="15"/>
        <v>0</v>
      </c>
      <c r="AR27" s="857">
        <f t="shared" si="44"/>
        <v>15735</v>
      </c>
      <c r="AS27" s="699">
        <f t="shared" si="16"/>
        <v>0.80182429677945377</v>
      </c>
      <c r="AT27" s="857">
        <f>AT1095</f>
        <v>7500</v>
      </c>
      <c r="AU27" s="699">
        <f t="shared" si="17"/>
        <v>1</v>
      </c>
      <c r="AV27" s="281">
        <f t="shared" ref="AV27" si="55">AV1095</f>
        <v>7500</v>
      </c>
      <c r="AW27" s="699">
        <f t="shared" si="18"/>
        <v>1</v>
      </c>
      <c r="AX27" s="857">
        <f>AX1095</f>
        <v>735</v>
      </c>
      <c r="AY27" s="699">
        <f t="shared" si="19"/>
        <v>0.24217462932454695</v>
      </c>
      <c r="AZ27" s="281">
        <f>AZ1095</f>
        <v>0</v>
      </c>
      <c r="BA27" s="699">
        <v>0</v>
      </c>
      <c r="BB27" s="857">
        <f>BB1095</f>
        <v>0</v>
      </c>
      <c r="BC27" s="281">
        <f t="shared" ref="BC27:BD27" si="56">BC1095</f>
        <v>0</v>
      </c>
      <c r="BD27" s="281">
        <f t="shared" si="56"/>
        <v>0</v>
      </c>
      <c r="BE27" s="281">
        <f t="shared" si="45"/>
        <v>19793.5</v>
      </c>
      <c r="BF27" s="281">
        <f t="shared" ref="BF27:BI27" si="57">BF1095</f>
        <v>19793.5</v>
      </c>
      <c r="BG27" s="281">
        <f t="shared" si="57"/>
        <v>0</v>
      </c>
      <c r="BH27" s="281">
        <f t="shared" si="57"/>
        <v>0</v>
      </c>
      <c r="BI27" s="281">
        <f t="shared" si="57"/>
        <v>0</v>
      </c>
      <c r="BJ27" s="281">
        <f t="shared" si="47"/>
        <v>0</v>
      </c>
      <c r="BK27" s="281">
        <f t="shared" ref="BK27:BM27" si="58">BK1095</f>
        <v>0</v>
      </c>
      <c r="BL27" s="281">
        <f t="shared" si="58"/>
        <v>0</v>
      </c>
      <c r="BM27" s="281">
        <f t="shared" si="58"/>
        <v>0</v>
      </c>
      <c r="BN27" s="281">
        <f t="shared" si="22"/>
        <v>19793.5</v>
      </c>
      <c r="BO27" s="281">
        <f t="shared" ref="BO27:BS27" si="59">BO1095</f>
        <v>7500</v>
      </c>
      <c r="BP27" s="281">
        <f t="shared" si="59"/>
        <v>7500</v>
      </c>
      <c r="BQ27" s="281">
        <f t="shared" si="59"/>
        <v>3000</v>
      </c>
      <c r="BR27" s="281">
        <f t="shared" si="59"/>
        <v>0</v>
      </c>
      <c r="BS27" s="281">
        <f t="shared" si="59"/>
        <v>1793.5</v>
      </c>
      <c r="BT27" s="281">
        <v>0</v>
      </c>
      <c r="BU27" s="281">
        <f t="shared" si="23"/>
        <v>19793.5</v>
      </c>
      <c r="BV27" s="281">
        <f t="shared" ref="BV27:BZ27" si="60">BV1095</f>
        <v>7500</v>
      </c>
      <c r="BW27" s="281">
        <f t="shared" si="60"/>
        <v>7500</v>
      </c>
      <c r="BX27" s="281">
        <f t="shared" si="60"/>
        <v>3000</v>
      </c>
      <c r="BY27" s="281">
        <f t="shared" si="60"/>
        <v>0</v>
      </c>
      <c r="BZ27" s="281">
        <f t="shared" si="60"/>
        <v>1793.5</v>
      </c>
      <c r="CE27" s="699">
        <f t="shared" si="24"/>
        <v>0</v>
      </c>
    </row>
    <row r="28" spans="1:83" s="94" customFormat="1" ht="50.25" customHeight="1" x14ac:dyDescent="0.3">
      <c r="B28" s="1043" t="s">
        <v>331</v>
      </c>
      <c r="C28" s="1043"/>
      <c r="D28" s="857">
        <f t="shared" si="0"/>
        <v>415807.24566000002</v>
      </c>
      <c r="E28" s="857">
        <f>E1108+E1113</f>
        <v>415807.24566000002</v>
      </c>
      <c r="F28" s="857">
        <f t="shared" ref="F28:J28" si="61">F1108</f>
        <v>0</v>
      </c>
      <c r="G28" s="857">
        <f t="shared" si="61"/>
        <v>0</v>
      </c>
      <c r="H28" s="857">
        <f t="shared" si="61"/>
        <v>0</v>
      </c>
      <c r="I28" s="857">
        <f t="shared" si="61"/>
        <v>0</v>
      </c>
      <c r="J28" s="857">
        <f t="shared" si="61"/>
        <v>-4288.9157600000035</v>
      </c>
      <c r="K28" s="857">
        <f t="shared" si="43"/>
        <v>411518.32990000001</v>
      </c>
      <c r="L28" s="699">
        <f t="shared" si="1"/>
        <v>0.98968532702408218</v>
      </c>
      <c r="M28" s="857">
        <f>M1108+M1113</f>
        <v>411518.32990000001</v>
      </c>
      <c r="N28" s="699">
        <f t="shared" si="2"/>
        <v>0.98968532702408218</v>
      </c>
      <c r="O28" s="857">
        <f t="shared" ref="O28" si="62">O1108</f>
        <v>0</v>
      </c>
      <c r="P28" s="699">
        <v>0</v>
      </c>
      <c r="Q28" s="857">
        <f t="shared" ref="Q28" si="63">Q1108</f>
        <v>0</v>
      </c>
      <c r="R28" s="699">
        <v>0</v>
      </c>
      <c r="S28" s="857">
        <f t="shared" ref="S28" si="64">S1108</f>
        <v>0</v>
      </c>
      <c r="T28" s="699">
        <v>0</v>
      </c>
      <c r="U28" s="857">
        <f t="shared" ref="U28" si="65">U1108</f>
        <v>0</v>
      </c>
      <c r="V28" s="95"/>
      <c r="W28" s="281"/>
      <c r="X28" s="281"/>
      <c r="Y28" s="281"/>
      <c r="Z28" s="281"/>
      <c r="AA28" s="281"/>
      <c r="AB28" s="281"/>
      <c r="AC28" s="281"/>
      <c r="AD28" s="699">
        <v>0</v>
      </c>
      <c r="AE28" s="857">
        <f t="shared" si="9"/>
        <v>237707.60521999997</v>
      </c>
      <c r="AF28" s="699">
        <f t="shared" si="10"/>
        <v>0.57167740028842662</v>
      </c>
      <c r="AG28" s="857">
        <f>AG1108+AG1113</f>
        <v>237707.60521999997</v>
      </c>
      <c r="AH28" s="699">
        <f t="shared" si="11"/>
        <v>0.57167740028842662</v>
      </c>
      <c r="AI28" s="281">
        <f t="shared" ref="AI28" si="66">AI1108</f>
        <v>0</v>
      </c>
      <c r="AJ28" s="699">
        <v>0</v>
      </c>
      <c r="AK28" s="281">
        <f t="shared" ref="AK28" si="67">AK1108</f>
        <v>0</v>
      </c>
      <c r="AL28" s="699">
        <v>0</v>
      </c>
      <c r="AM28" s="281">
        <f t="shared" ref="AM28" si="68">AM1108</f>
        <v>0</v>
      </c>
      <c r="AN28" s="699">
        <v>0</v>
      </c>
      <c r="AO28" s="857">
        <f t="shared" ref="AO28" si="69">AO1108</f>
        <v>0</v>
      </c>
      <c r="AP28" s="281">
        <f>AP1108</f>
        <v>264657.33983000001</v>
      </c>
      <c r="AQ28" s="699">
        <v>0</v>
      </c>
      <c r="AR28" s="857">
        <f t="shared" si="44"/>
        <v>415807.24566000002</v>
      </c>
      <c r="AS28" s="699">
        <f t="shared" si="16"/>
        <v>1</v>
      </c>
      <c r="AT28" s="857">
        <f>AT1108+AT1113</f>
        <v>415807.24566000002</v>
      </c>
      <c r="AU28" s="699">
        <f t="shared" si="17"/>
        <v>1</v>
      </c>
      <c r="AV28" s="281">
        <f t="shared" ref="AV28" si="70">AV1108</f>
        <v>0</v>
      </c>
      <c r="AW28" s="699">
        <v>0</v>
      </c>
      <c r="AX28" s="857">
        <f t="shared" ref="AX28" si="71">AX1108</f>
        <v>0</v>
      </c>
      <c r="AY28" s="699">
        <v>0</v>
      </c>
      <c r="AZ28" s="281">
        <f t="shared" ref="AZ28" si="72">AZ1108</f>
        <v>0</v>
      </c>
      <c r="BA28" s="699">
        <v>0</v>
      </c>
      <c r="BB28" s="857">
        <f t="shared" ref="BB28" si="73">BB1108</f>
        <v>0</v>
      </c>
      <c r="BC28" s="281"/>
      <c r="BD28" s="281"/>
      <c r="BE28" s="281">
        <f t="shared" si="45"/>
        <v>0</v>
      </c>
      <c r="BF28" s="281"/>
      <c r="BG28" s="281"/>
      <c r="BH28" s="281"/>
      <c r="BI28" s="281"/>
      <c r="BJ28" s="281"/>
      <c r="BK28" s="281"/>
      <c r="BL28" s="281"/>
      <c r="BM28" s="281"/>
      <c r="BN28" s="281">
        <f t="shared" si="22"/>
        <v>0</v>
      </c>
      <c r="BO28" s="281">
        <f>BO1108</f>
        <v>0</v>
      </c>
      <c r="BP28" s="281">
        <f>BP1108</f>
        <v>0</v>
      </c>
      <c r="BQ28" s="281">
        <v>0</v>
      </c>
      <c r="BR28" s="281">
        <v>0</v>
      </c>
      <c r="BS28" s="281">
        <v>0</v>
      </c>
      <c r="BT28" s="281">
        <f>BT1108</f>
        <v>264657.33983000001</v>
      </c>
      <c r="BU28" s="281">
        <f t="shared" si="23"/>
        <v>264657.33983000001</v>
      </c>
      <c r="BV28" s="281">
        <f>BV1108</f>
        <v>264657.33983000001</v>
      </c>
      <c r="BW28" s="281">
        <f>BW1108</f>
        <v>0</v>
      </c>
      <c r="BX28" s="281">
        <v>0</v>
      </c>
      <c r="BY28" s="281">
        <v>0</v>
      </c>
      <c r="BZ28" s="281">
        <v>0</v>
      </c>
      <c r="CE28" s="699">
        <v>0</v>
      </c>
    </row>
    <row r="29" spans="1:83" s="94" customFormat="1" ht="50.25" customHeight="1" x14ac:dyDescent="0.3">
      <c r="B29" s="1043" t="s">
        <v>438</v>
      </c>
      <c r="C29" s="1043"/>
      <c r="D29" s="857">
        <f>I29</f>
        <v>214473.7</v>
      </c>
      <c r="E29" s="857">
        <v>0</v>
      </c>
      <c r="F29" s="857"/>
      <c r="G29" s="857">
        <v>0</v>
      </c>
      <c r="H29" s="857">
        <v>0</v>
      </c>
      <c r="I29" s="857">
        <f>I1124+I1125+I1126</f>
        <v>214473.7</v>
      </c>
      <c r="J29" s="857">
        <f>K29-D29</f>
        <v>-192825.37</v>
      </c>
      <c r="K29" s="857">
        <f>U29</f>
        <v>21648.33</v>
      </c>
      <c r="L29" s="699">
        <f t="shared" si="1"/>
        <v>0.10093699134206199</v>
      </c>
      <c r="M29" s="857">
        <v>0</v>
      </c>
      <c r="N29" s="699">
        <v>0</v>
      </c>
      <c r="O29" s="857">
        <v>0</v>
      </c>
      <c r="P29" s="699">
        <v>0</v>
      </c>
      <c r="Q29" s="857">
        <v>0</v>
      </c>
      <c r="R29" s="699">
        <v>0</v>
      </c>
      <c r="S29" s="857">
        <v>0</v>
      </c>
      <c r="T29" s="699">
        <v>0</v>
      </c>
      <c r="U29" s="857">
        <f>U1124+U1125+U1126</f>
        <v>21648.33</v>
      </c>
      <c r="V29" s="95"/>
      <c r="W29" s="281"/>
      <c r="X29" s="281"/>
      <c r="Y29" s="281"/>
      <c r="Z29" s="281"/>
      <c r="AA29" s="281"/>
      <c r="AB29" s="281"/>
      <c r="AC29" s="281"/>
      <c r="AD29" s="699">
        <f t="shared" si="8"/>
        <v>0.10093699134206199</v>
      </c>
      <c r="AE29" s="857">
        <f t="shared" si="9"/>
        <v>0</v>
      </c>
      <c r="AF29" s="699">
        <f t="shared" si="10"/>
        <v>0</v>
      </c>
      <c r="AG29" s="857">
        <v>0</v>
      </c>
      <c r="AH29" s="699">
        <v>0</v>
      </c>
      <c r="AI29" s="281">
        <v>0</v>
      </c>
      <c r="AJ29" s="699">
        <v>0</v>
      </c>
      <c r="AK29" s="281">
        <v>0</v>
      </c>
      <c r="AL29" s="699">
        <v>0</v>
      </c>
      <c r="AM29" s="281">
        <v>0</v>
      </c>
      <c r="AN29" s="699">
        <v>0</v>
      </c>
      <c r="AO29" s="857">
        <f>AO1124+AO1125+AO1126</f>
        <v>0</v>
      </c>
      <c r="AP29" s="281"/>
      <c r="AQ29" s="699">
        <f t="shared" si="15"/>
        <v>0</v>
      </c>
      <c r="AR29" s="857">
        <f>BB29</f>
        <v>214473.7</v>
      </c>
      <c r="AS29" s="699">
        <f t="shared" si="16"/>
        <v>1</v>
      </c>
      <c r="AT29" s="857">
        <v>0</v>
      </c>
      <c r="AU29" s="699">
        <v>0</v>
      </c>
      <c r="AV29" s="281">
        <v>0</v>
      </c>
      <c r="AW29" s="699">
        <v>0</v>
      </c>
      <c r="AX29" s="857">
        <v>0</v>
      </c>
      <c r="AY29" s="699">
        <v>0</v>
      </c>
      <c r="AZ29" s="281">
        <v>0</v>
      </c>
      <c r="BA29" s="699">
        <v>0</v>
      </c>
      <c r="BB29" s="857">
        <f>BB1124+BB1125+BB1126</f>
        <v>214473.7</v>
      </c>
      <c r="BC29" s="281"/>
      <c r="BD29" s="281"/>
      <c r="BE29" s="281"/>
      <c r="BF29" s="281"/>
      <c r="BG29" s="281"/>
      <c r="BH29" s="281"/>
      <c r="BI29" s="281"/>
      <c r="BJ29" s="281"/>
      <c r="BK29" s="281"/>
      <c r="BL29" s="281"/>
      <c r="BM29" s="281"/>
      <c r="BN29" s="281">
        <f t="shared" ref="BN29:BN37" si="74">BO29+BP29+BQ29+BR29+BS29</f>
        <v>0</v>
      </c>
      <c r="BO29" s="281"/>
      <c r="BP29" s="281"/>
      <c r="BQ29" s="281"/>
      <c r="BR29" s="281"/>
      <c r="BS29" s="281"/>
      <c r="BT29" s="281"/>
      <c r="BU29" s="281">
        <f t="shared" si="23"/>
        <v>0</v>
      </c>
      <c r="BV29" s="281"/>
      <c r="BW29" s="281"/>
      <c r="BX29" s="281"/>
      <c r="BY29" s="281"/>
      <c r="BZ29" s="281"/>
      <c r="CE29" s="699">
        <f t="shared" si="24"/>
        <v>1</v>
      </c>
    </row>
    <row r="30" spans="1:83" s="319" customFormat="1" ht="46.5" customHeight="1" x14ac:dyDescent="0.25">
      <c r="B30" s="1081" t="s">
        <v>323</v>
      </c>
      <c r="C30" s="1081"/>
      <c r="D30" s="858">
        <f>E30+F30+G30+H30+I30</f>
        <v>32578095.980320003</v>
      </c>
      <c r="E30" s="858">
        <f>E31+E32+E34+E35</f>
        <v>10851974.241660001</v>
      </c>
      <c r="F30" s="858">
        <f t="shared" ref="F30:I30" si="75">F31+F32+F34+F35</f>
        <v>5639597.7820800003</v>
      </c>
      <c r="G30" s="858">
        <f t="shared" si="75"/>
        <v>11302709.626350001</v>
      </c>
      <c r="H30" s="858">
        <f t="shared" si="75"/>
        <v>1628540.1295099996</v>
      </c>
      <c r="I30" s="858">
        <f t="shared" si="75"/>
        <v>3155274.2007200001</v>
      </c>
      <c r="J30" s="858">
        <f>J31+J32+J34+J35</f>
        <v>-12645484.00743</v>
      </c>
      <c r="K30" s="858">
        <f>M30+O30+Q30+S30+U30</f>
        <v>19932761.972890001</v>
      </c>
      <c r="L30" s="822">
        <f t="shared" si="1"/>
        <v>0.61184551684454236</v>
      </c>
      <c r="M30" s="858">
        <f>M31+M32+M34+M35</f>
        <v>9087061.2053900007</v>
      </c>
      <c r="N30" s="822">
        <f t="shared" si="2"/>
        <v>0.83736479676715247</v>
      </c>
      <c r="O30" s="858">
        <f t="shared" ref="O30" si="76">O31+O32+O34+O35</f>
        <v>5473336.5557199996</v>
      </c>
      <c r="P30" s="822">
        <f t="shared" si="3"/>
        <v>0.97051895670852606</v>
      </c>
      <c r="Q30" s="858">
        <f t="shared" ref="Q30" si="77">Q31+Q32+Q34+Q35</f>
        <v>3484510.6714999997</v>
      </c>
      <c r="R30" s="822">
        <f t="shared" si="4"/>
        <v>0.30828985143319632</v>
      </c>
      <c r="S30" s="858">
        <f t="shared" ref="S30" si="78">S31+S32+S34+S35</f>
        <v>1181448.6629999999</v>
      </c>
      <c r="T30" s="822">
        <f t="shared" si="5"/>
        <v>0.72546487592877307</v>
      </c>
      <c r="U30" s="858">
        <f t="shared" ref="U30" si="79">U31+U32+U34+U35</f>
        <v>706404.87728000002</v>
      </c>
      <c r="V30" s="318" t="e">
        <f t="shared" si="6"/>
        <v>#REF!</v>
      </c>
      <c r="W30" s="318" t="e">
        <f>W31+W32+W34+W35</f>
        <v>#REF!</v>
      </c>
      <c r="X30" s="318" t="e">
        <f>X31+X32</f>
        <v>#REF!</v>
      </c>
      <c r="Y30" s="318" t="e">
        <f>Y31+Y32</f>
        <v>#REF!</v>
      </c>
      <c r="Z30" s="318" t="e">
        <f t="shared" si="7"/>
        <v>#REF!</v>
      </c>
      <c r="AA30" s="318" t="e">
        <f>AA31+AA32+AA34+AA35</f>
        <v>#REF!</v>
      </c>
      <c r="AB30" s="318">
        <f>AB31+AB32</f>
        <v>1628540.1295099996</v>
      </c>
      <c r="AC30" s="318" t="e">
        <f>AC31+AC32</f>
        <v>#REF!</v>
      </c>
      <c r="AD30" s="822">
        <f t="shared" si="8"/>
        <v>0.22388066213668717</v>
      </c>
      <c r="AE30" s="858">
        <f t="shared" si="9"/>
        <v>16228894.80923</v>
      </c>
      <c r="AF30" s="822">
        <f t="shared" si="10"/>
        <v>0.49815356977994235</v>
      </c>
      <c r="AG30" s="858">
        <f>AG31+AG32+AG34+AG35</f>
        <v>6546226.1807800001</v>
      </c>
      <c r="AH30" s="822">
        <f t="shared" si="11"/>
        <v>0.60322905629921941</v>
      </c>
      <c r="AI30" s="318">
        <f t="shared" ref="AI30" si="80">AI31+AI32+AI34+AI35</f>
        <v>3768519.7674599998</v>
      </c>
      <c r="AJ30" s="822">
        <f t="shared" si="12"/>
        <v>0.6682249183504877</v>
      </c>
      <c r="AK30" s="318">
        <f t="shared" ref="AK30" si="81">AK31+AK32+AK34+AK35</f>
        <v>4192084.8257900001</v>
      </c>
      <c r="AL30" s="822">
        <f t="shared" si="13"/>
        <v>0.37089202185792647</v>
      </c>
      <c r="AM30" s="318">
        <f t="shared" ref="AM30" si="82">AM31+AM32+AM34+AM35</f>
        <v>1149109.5802699998</v>
      </c>
      <c r="AN30" s="822">
        <f t="shared" si="14"/>
        <v>0.70560716278802882</v>
      </c>
      <c r="AO30" s="318">
        <f t="shared" ref="AO30" si="83">AO31+AO32+AO34+AO35</f>
        <v>572954.45493000001</v>
      </c>
      <c r="AP30" s="318">
        <f>AP31+AP32+AP34+AP35</f>
        <v>14583709.974710001</v>
      </c>
      <c r="AQ30" s="822">
        <f t="shared" si="15"/>
        <v>0.18158626429337199</v>
      </c>
      <c r="AR30" s="858">
        <f>AT30+AV30+AX30+AZ30+BB30</f>
        <v>31347947.205299996</v>
      </c>
      <c r="AS30" s="822">
        <f t="shared" si="16"/>
        <v>0.96224000396575893</v>
      </c>
      <c r="AT30" s="858">
        <f>AT31+AT32+AT34+AT35</f>
        <v>10851974.241660001</v>
      </c>
      <c r="AU30" s="822">
        <f t="shared" si="17"/>
        <v>1</v>
      </c>
      <c r="AV30" s="318">
        <f t="shared" ref="AV30" si="84">AV31+AV32+AV34+AV35</f>
        <v>5473336.5557199996</v>
      </c>
      <c r="AW30" s="822">
        <f t="shared" si="18"/>
        <v>0.97051895670852606</v>
      </c>
      <c r="AX30" s="858">
        <f t="shared" ref="AX30" si="85">AX31+AX32+AX34+AX35</f>
        <v>10677762.448479999</v>
      </c>
      <c r="AY30" s="822">
        <f t="shared" si="19"/>
        <v>0.94470819842942244</v>
      </c>
      <c r="AZ30" s="318">
        <f t="shared" ref="AZ30" si="86">AZ31+AZ32+AZ34+AZ35</f>
        <v>1578087.6971599997</v>
      </c>
      <c r="BA30" s="822">
        <f t="shared" si="20"/>
        <v>0.96901984087725235</v>
      </c>
      <c r="BB30" s="318">
        <f>BB31+BB32+BB34+BB35</f>
        <v>2766786.2622799999</v>
      </c>
      <c r="BC30" s="318">
        <f>BC31+BC32</f>
        <v>1149109.5802699998</v>
      </c>
      <c r="BD30" s="318" t="e">
        <f>BD31+BD32</f>
        <v>#REF!</v>
      </c>
      <c r="BE30" s="318" t="e">
        <f>BF30+BG30+BH30+BI30</f>
        <v>#REF!</v>
      </c>
      <c r="BF30" s="318" t="e">
        <f>BF31+BF32+BF34+BF35</f>
        <v>#REF!</v>
      </c>
      <c r="BG30" s="318">
        <f>BG31+BG32+BG34+BG35</f>
        <v>85561.060899999997</v>
      </c>
      <c r="BH30" s="318" t="e">
        <f>BH31+BH32</f>
        <v>#REF!</v>
      </c>
      <c r="BI30" s="318" t="e">
        <f>BI31+BI32</f>
        <v>#REF!</v>
      </c>
      <c r="BJ30" s="318" t="e">
        <f t="shared" ref="BJ30:BJ34" si="87">BK30+BL30+BM30</f>
        <v>#REF!</v>
      </c>
      <c r="BK30" s="318" t="e">
        <f>BK31+BK32+BK34+BK35</f>
        <v>#REF!</v>
      </c>
      <c r="BL30" s="318" t="e">
        <f>BL31+BL32</f>
        <v>#REF!</v>
      </c>
      <c r="BM30" s="318" t="e">
        <f>BM31+BM32</f>
        <v>#REF!</v>
      </c>
      <c r="BN30" s="318">
        <f t="shared" si="74"/>
        <v>18084240.069530003</v>
      </c>
      <c r="BO30" s="318">
        <f>BO31+BO32+BO34+BO35</f>
        <v>6709939.1561000003</v>
      </c>
      <c r="BP30" s="318">
        <f>BP31+BP32+BP34+BP35</f>
        <v>600000</v>
      </c>
      <c r="BQ30" s="318">
        <f>BQ31+BQ32+BQ34+BQ35</f>
        <v>8630001.4821400009</v>
      </c>
      <c r="BR30" s="318">
        <f>BR31+BR32</f>
        <v>898165.43128999998</v>
      </c>
      <c r="BS30" s="318">
        <f>BS31+BS32</f>
        <v>1246134</v>
      </c>
      <c r="BT30" s="318">
        <f>BT31+BT32+BT34+BT35</f>
        <v>100920.50109999999</v>
      </c>
      <c r="BU30" s="318">
        <f t="shared" si="23"/>
        <v>18185160.570630003</v>
      </c>
      <c r="BV30" s="318">
        <f>BV31+BV32+BV34+BV35</f>
        <v>6709939.1561000003</v>
      </c>
      <c r="BW30" s="318">
        <f>BW31+BW32+BW34+BW35</f>
        <v>600000</v>
      </c>
      <c r="BX30" s="318">
        <f>BX31+BX32+BX34+BX35</f>
        <v>8630001.4821400009</v>
      </c>
      <c r="BY30" s="318">
        <f>BY31+BY32</f>
        <v>1176351.5272899999</v>
      </c>
      <c r="BZ30" s="318">
        <f>BZ31+BZ32</f>
        <v>1068868.4051000001</v>
      </c>
      <c r="CE30" s="822">
        <f t="shared" si="24"/>
        <v>0.8768766472494367</v>
      </c>
    </row>
    <row r="31" spans="1:83" s="13" customFormat="1" ht="48.75" customHeight="1" x14ac:dyDescent="0.25">
      <c r="B31" s="1022" t="s">
        <v>277</v>
      </c>
      <c r="C31" s="1022"/>
      <c r="D31" s="188">
        <f>E31+F31+G31+H31+I31</f>
        <v>23049905.290320002</v>
      </c>
      <c r="E31" s="188">
        <f t="shared" ref="E31:I32" si="88">E56+E1007+E1044+E1091</f>
        <v>8099011.1323900009</v>
      </c>
      <c r="F31" s="188">
        <f t="shared" si="88"/>
        <v>5639597.7820800003</v>
      </c>
      <c r="G31" s="188">
        <f t="shared" si="88"/>
        <v>4741201.79366</v>
      </c>
      <c r="H31" s="188">
        <f t="shared" si="88"/>
        <v>1628540.1295099996</v>
      </c>
      <c r="I31" s="188">
        <f t="shared" si="88"/>
        <v>2941554.4526800001</v>
      </c>
      <c r="J31" s="188">
        <f>J56+J1007+J1044+J1049</f>
        <v>-6899173.9922500001</v>
      </c>
      <c r="K31" s="188">
        <f>M31+O31+Q31+S31+U31</f>
        <v>16150881.29807</v>
      </c>
      <c r="L31" s="699">
        <f t="shared" si="1"/>
        <v>0.70069187246737608</v>
      </c>
      <c r="M31" s="188">
        <f>M56+M1007+M1044+M1091</f>
        <v>6627171.6913200011</v>
      </c>
      <c r="N31" s="699">
        <f t="shared" si="2"/>
        <v>0.81826924089735598</v>
      </c>
      <c r="O31" s="188">
        <f>O56+O1007+O1044+O1091</f>
        <v>5473336.5557199996</v>
      </c>
      <c r="P31" s="699">
        <v>0</v>
      </c>
      <c r="Q31" s="188">
        <f>Q56+Q1007+Q1044+Q1091</f>
        <v>2246503.7982199998</v>
      </c>
      <c r="R31" s="699">
        <f t="shared" si="4"/>
        <v>0.47382581378924971</v>
      </c>
      <c r="S31" s="188">
        <f>S56+S1007+S1044+S1091</f>
        <v>1181448.6629999999</v>
      </c>
      <c r="T31" s="699">
        <f t="shared" si="5"/>
        <v>0.72546487592877307</v>
      </c>
      <c r="U31" s="188">
        <f>U56+U1007+U1044+U1091</f>
        <v>622420.58981000003</v>
      </c>
      <c r="V31" s="95" t="e">
        <f t="shared" si="6"/>
        <v>#REF!</v>
      </c>
      <c r="W31" s="95" t="e">
        <f>W56+W1007+W1017</f>
        <v>#REF!</v>
      </c>
      <c r="X31" s="95" t="e">
        <f>X56+X1007+X1017</f>
        <v>#REF!</v>
      </c>
      <c r="Y31" s="95" t="e">
        <f>Y56+Y1007+Y1017+Y1030</f>
        <v>#REF!</v>
      </c>
      <c r="Z31" s="95" t="e">
        <f t="shared" si="7"/>
        <v>#REF!</v>
      </c>
      <c r="AA31" s="95" t="e">
        <f>AA56+AA1007+AA1017</f>
        <v>#REF!</v>
      </c>
      <c r="AB31" s="95">
        <f>AB56+AB1007+AB1017</f>
        <v>1628540.1295099996</v>
      </c>
      <c r="AC31" s="95" t="e">
        <f>AC56+AC1007+AC1017+AC1030</f>
        <v>#REF!</v>
      </c>
      <c r="AD31" s="699">
        <f t="shared" si="8"/>
        <v>0.21159580753058072</v>
      </c>
      <c r="AE31" s="188">
        <f t="shared" si="9"/>
        <v>11814682.337069999</v>
      </c>
      <c r="AF31" s="699">
        <f t="shared" si="10"/>
        <v>0.51256966951754346</v>
      </c>
      <c r="AG31" s="188">
        <f>AG56+AG1007+AG1044+AG1091</f>
        <v>4097383.5068399999</v>
      </c>
      <c r="AH31" s="699">
        <f t="shared" si="11"/>
        <v>0.50591157856957669</v>
      </c>
      <c r="AI31" s="95">
        <f>AI56+AI1007+AI1044+AI1091</f>
        <v>3768519.7674599998</v>
      </c>
      <c r="AJ31" s="699">
        <f t="shared" si="12"/>
        <v>0.6682249183504877</v>
      </c>
      <c r="AK31" s="95">
        <f>AK56+AK1007+AK1044+AK1091</f>
        <v>2310699.3150400002</v>
      </c>
      <c r="AL31" s="699">
        <f t="shared" si="13"/>
        <v>0.48736573881539891</v>
      </c>
      <c r="AM31" s="95">
        <f>AM56+AM1007+AM1044+AM1091</f>
        <v>1149109.5802699998</v>
      </c>
      <c r="AN31" s="699">
        <f t="shared" si="14"/>
        <v>0.70560716278802882</v>
      </c>
      <c r="AO31" s="95">
        <f>AO56+AO1007+AO1044+AO1091</f>
        <v>488970.16745999997</v>
      </c>
      <c r="AP31" s="95">
        <f>AP56+AP1007+AP1037+AP1049</f>
        <v>9634900.9608299993</v>
      </c>
      <c r="AQ31" s="699">
        <f t="shared" si="15"/>
        <v>0.16622849426244943</v>
      </c>
      <c r="AR31" s="188">
        <f>AT31+AV31+AX31+AZ31+BB31</f>
        <v>22070694.671919998</v>
      </c>
      <c r="AS31" s="699">
        <f t="shared" si="16"/>
        <v>0.9575178029555188</v>
      </c>
      <c r="AT31" s="188">
        <f>AT56+AT1007+AT1044+AT1091</f>
        <v>8099011.1323899999</v>
      </c>
      <c r="AU31" s="699">
        <f t="shared" si="17"/>
        <v>0.99999999999999989</v>
      </c>
      <c r="AV31" s="95">
        <f>AV56+AV1007+AV1044+AV1091</f>
        <v>5473336.5557199996</v>
      </c>
      <c r="AW31" s="699">
        <f t="shared" si="18"/>
        <v>0.97051895670852606</v>
      </c>
      <c r="AX31" s="188">
        <f>AX56+AX1007+AX1044+AX1091</f>
        <v>4367192.7724099997</v>
      </c>
      <c r="AY31" s="699">
        <f t="shared" si="19"/>
        <v>0.92111514389661076</v>
      </c>
      <c r="AZ31" s="95">
        <f>AZ56+AZ1007+AZ1044+AZ1091</f>
        <v>1578087.6971599997</v>
      </c>
      <c r="BA31" s="699">
        <f t="shared" si="20"/>
        <v>0.96901984087725235</v>
      </c>
      <c r="BB31" s="95">
        <f>BB56+BB1007+BB1044+BB1091</f>
        <v>2553066.5142399999</v>
      </c>
      <c r="BC31" s="95">
        <f>BC56+BC1007+BC1017</f>
        <v>1149109.5802699998</v>
      </c>
      <c r="BD31" s="95" t="e">
        <f>BD56+BD1007+BD1017+BD1030</f>
        <v>#REF!</v>
      </c>
      <c r="BE31" s="95" t="e">
        <f>BF31+BG31+BH31+BI31</f>
        <v>#REF!</v>
      </c>
      <c r="BF31" s="95" t="e">
        <f t="shared" ref="BF31:BI32" si="89">BF56+BF1007+BF1044</f>
        <v>#REF!</v>
      </c>
      <c r="BG31" s="95">
        <f t="shared" si="89"/>
        <v>85561.060899999997</v>
      </c>
      <c r="BH31" s="95" t="e">
        <f t="shared" si="89"/>
        <v>#REF!</v>
      </c>
      <c r="BI31" s="95" t="e">
        <f t="shared" si="89"/>
        <v>#REF!</v>
      </c>
      <c r="BJ31" s="95" t="e">
        <f t="shared" si="87"/>
        <v>#REF!</v>
      </c>
      <c r="BK31" s="95" t="e">
        <f>BK56+BK1007+BK1017</f>
        <v>#REF!</v>
      </c>
      <c r="BL31" s="95" t="e">
        <f>BL56+BL1007+BL1017</f>
        <v>#REF!</v>
      </c>
      <c r="BM31" s="95" t="e">
        <f>BM56+BM1007+BM1017+BM1030</f>
        <v>#REF!</v>
      </c>
      <c r="BN31" s="95">
        <f t="shared" si="74"/>
        <v>9921929.7695300002</v>
      </c>
      <c r="BO31" s="95">
        <f t="shared" ref="BO31:BS32" si="90">BO56+BO1007+BO1044+BO1091</f>
        <v>3085723.1561000003</v>
      </c>
      <c r="BP31" s="95">
        <f t="shared" si="90"/>
        <v>600000</v>
      </c>
      <c r="BQ31" s="95">
        <f t="shared" si="90"/>
        <v>4111526.1821400002</v>
      </c>
      <c r="BR31" s="95">
        <f t="shared" si="90"/>
        <v>898165.43128999998</v>
      </c>
      <c r="BS31" s="95">
        <f t="shared" si="90"/>
        <v>1226515</v>
      </c>
      <c r="BT31" s="95">
        <f>BT56+BT935+BT1040+BT1049</f>
        <v>100920.50109999999</v>
      </c>
      <c r="BU31" s="95">
        <f t="shared" si="23"/>
        <v>10022850.270630002</v>
      </c>
      <c r="BV31" s="95">
        <f t="shared" ref="BV31:BZ32" si="91">BV56+BV1007+BV1044+BV1091</f>
        <v>3085723.1561000003</v>
      </c>
      <c r="BW31" s="95">
        <f t="shared" si="91"/>
        <v>600000</v>
      </c>
      <c r="BX31" s="95">
        <f t="shared" si="91"/>
        <v>4111526.1821400002</v>
      </c>
      <c r="BY31" s="95">
        <f t="shared" si="91"/>
        <v>1176351.5272899999</v>
      </c>
      <c r="BZ31" s="95">
        <f t="shared" si="91"/>
        <v>1049249.4051000001</v>
      </c>
      <c r="CE31" s="699">
        <f t="shared" si="24"/>
        <v>0.86793107362467647</v>
      </c>
    </row>
    <row r="32" spans="1:83" s="14" customFormat="1" ht="46.5" customHeight="1" x14ac:dyDescent="0.25">
      <c r="B32" s="1054" t="s">
        <v>278</v>
      </c>
      <c r="C32" s="1054"/>
      <c r="D32" s="557">
        <f>E32+G32+H32+I32</f>
        <v>5323084.5</v>
      </c>
      <c r="E32" s="557">
        <f t="shared" si="88"/>
        <v>2466682.8573100003</v>
      </c>
      <c r="F32" s="557">
        <f t="shared" si="88"/>
        <v>0</v>
      </c>
      <c r="G32" s="557">
        <f t="shared" si="88"/>
        <v>2856401.6426900001</v>
      </c>
      <c r="H32" s="557">
        <f t="shared" si="88"/>
        <v>0</v>
      </c>
      <c r="I32" s="557">
        <f t="shared" si="88"/>
        <v>0</v>
      </c>
      <c r="J32" s="557">
        <f>J57+J1008+J1045+J1050</f>
        <v>-1911468.3646100005</v>
      </c>
      <c r="K32" s="557">
        <f>M32+Q32+S32+U32</f>
        <v>3411616.13539</v>
      </c>
      <c r="L32" s="739">
        <f t="shared" si="1"/>
        <v>0.64090963338831086</v>
      </c>
      <c r="M32" s="557">
        <f>M57+M1008+M1045+M1092</f>
        <v>2173609.26211</v>
      </c>
      <c r="N32" s="739">
        <f t="shared" si="2"/>
        <v>0.88118716018499155</v>
      </c>
      <c r="O32" s="557">
        <f>O57+O1008+O1045+O1092</f>
        <v>0</v>
      </c>
      <c r="P32" s="739">
        <v>0</v>
      </c>
      <c r="Q32" s="557">
        <f>Q57+Q1008+Q1045+Q1092</f>
        <v>1238006.8732799999</v>
      </c>
      <c r="R32" s="739">
        <f t="shared" si="4"/>
        <v>0.4334148443193423</v>
      </c>
      <c r="S32" s="557">
        <f>S57+S1008+S1045+S1092</f>
        <v>0</v>
      </c>
      <c r="T32" s="739">
        <v>0</v>
      </c>
      <c r="U32" s="557">
        <f>U57+U1008+U1045+U1092</f>
        <v>0</v>
      </c>
      <c r="V32" s="282" t="e">
        <f t="shared" si="6"/>
        <v>#REF!</v>
      </c>
      <c r="W32" s="282" t="e">
        <f>W57+W1008</f>
        <v>#REF!</v>
      </c>
      <c r="X32" s="282" t="e">
        <f>X57+X1008</f>
        <v>#REF!</v>
      </c>
      <c r="Y32" s="282" t="e">
        <f>Y57+Y1008</f>
        <v>#REF!</v>
      </c>
      <c r="Z32" s="282" t="e">
        <f t="shared" si="7"/>
        <v>#REF!</v>
      </c>
      <c r="AA32" s="282" t="e">
        <f>AA57+AA1008</f>
        <v>#REF!</v>
      </c>
      <c r="AB32" s="282">
        <f>AB57+AB1008</f>
        <v>0</v>
      </c>
      <c r="AC32" s="282">
        <f>AC57+AC1008</f>
        <v>0</v>
      </c>
      <c r="AD32" s="739">
        <v>0</v>
      </c>
      <c r="AE32" s="557">
        <f t="shared" si="9"/>
        <v>3352122.2730999999</v>
      </c>
      <c r="AF32" s="739">
        <f t="shared" si="10"/>
        <v>0.62973305667043233</v>
      </c>
      <c r="AG32" s="557">
        <f>AG57+AG1008+AG1045+AG1092</f>
        <v>2162562.4219800001</v>
      </c>
      <c r="AH32" s="739">
        <f t="shared" si="11"/>
        <v>0.87670874087897388</v>
      </c>
      <c r="AI32" s="282">
        <f>AI57+AI1008+AI1045+AI1092</f>
        <v>0</v>
      </c>
      <c r="AJ32" s="739">
        <v>0</v>
      </c>
      <c r="AK32" s="282">
        <f>AK57+AK1008+AK1045+AK1092</f>
        <v>1189559.85112</v>
      </c>
      <c r="AL32" s="739">
        <f t="shared" si="13"/>
        <v>0.4164539864918082</v>
      </c>
      <c r="AM32" s="282">
        <f>AM57+AM1008+AM1045+AM1092</f>
        <v>0</v>
      </c>
      <c r="AN32" s="739">
        <v>0</v>
      </c>
      <c r="AO32" s="282">
        <f>AO57+AO1008+AO1045+AO1092</f>
        <v>0</v>
      </c>
      <c r="AP32" s="282">
        <f>AP57+AP1008+AP1050</f>
        <v>1829528.3627800005</v>
      </c>
      <c r="AQ32" s="739">
        <v>0</v>
      </c>
      <c r="AR32" s="557">
        <f>AT32+AX32+AZ32+BB32</f>
        <v>5095881.6832200009</v>
      </c>
      <c r="AS32" s="739">
        <f t="shared" si="16"/>
        <v>0.95731745066605667</v>
      </c>
      <c r="AT32" s="557">
        <f>AT57+AT1008+AT1045+AT1092</f>
        <v>2466682.8573100003</v>
      </c>
      <c r="AU32" s="739">
        <f t="shared" si="17"/>
        <v>1</v>
      </c>
      <c r="AV32" s="282">
        <f>AV57+AV1008+AV1045+AV1092</f>
        <v>0</v>
      </c>
      <c r="AW32" s="739">
        <v>0</v>
      </c>
      <c r="AX32" s="557">
        <f>AX57+AX1008+AX1045+AX1092</f>
        <v>2629198.8259100001</v>
      </c>
      <c r="AY32" s="739">
        <f t="shared" si="19"/>
        <v>0.92045837903732863</v>
      </c>
      <c r="AZ32" s="282">
        <f>AZ57+AZ1008+AZ1045+AZ1092</f>
        <v>0</v>
      </c>
      <c r="BA32" s="739">
        <v>0</v>
      </c>
      <c r="BB32" s="282">
        <f>BB57+BB1008+BB1045+BB1092</f>
        <v>0</v>
      </c>
      <c r="BC32" s="282">
        <f>BC57+BC1008</f>
        <v>0</v>
      </c>
      <c r="BD32" s="282">
        <f>BD57+BD1008</f>
        <v>0</v>
      </c>
      <c r="BE32" s="282">
        <f>BF32+BG32+BH32+BI32</f>
        <v>0</v>
      </c>
      <c r="BF32" s="282">
        <f t="shared" si="89"/>
        <v>0</v>
      </c>
      <c r="BG32" s="282">
        <f t="shared" si="89"/>
        <v>0</v>
      </c>
      <c r="BH32" s="282">
        <f t="shared" si="89"/>
        <v>0</v>
      </c>
      <c r="BI32" s="282">
        <f t="shared" si="89"/>
        <v>0</v>
      </c>
      <c r="BJ32" s="282" t="e">
        <f t="shared" si="87"/>
        <v>#REF!</v>
      </c>
      <c r="BK32" s="282" t="e">
        <f>BK57+BK1008</f>
        <v>#REF!</v>
      </c>
      <c r="BL32" s="282" t="e">
        <f>BL57+BL1008</f>
        <v>#REF!</v>
      </c>
      <c r="BM32" s="282" t="e">
        <f>BM57+BM1008</f>
        <v>#REF!</v>
      </c>
      <c r="BN32" s="282">
        <f t="shared" si="74"/>
        <v>7662310.2999999998</v>
      </c>
      <c r="BO32" s="282">
        <f t="shared" si="90"/>
        <v>3124216</v>
      </c>
      <c r="BP32" s="282">
        <f t="shared" si="90"/>
        <v>0</v>
      </c>
      <c r="BQ32" s="282">
        <f t="shared" si="90"/>
        <v>4518475.3</v>
      </c>
      <c r="BR32" s="282">
        <f t="shared" si="90"/>
        <v>0</v>
      </c>
      <c r="BS32" s="282">
        <f t="shared" si="90"/>
        <v>19619</v>
      </c>
      <c r="BT32" s="282">
        <f>BT57+BT1008+BT1092</f>
        <v>0</v>
      </c>
      <c r="BU32" s="282">
        <f t="shared" si="23"/>
        <v>7662310.2999999998</v>
      </c>
      <c r="BV32" s="282">
        <f t="shared" si="91"/>
        <v>3124216</v>
      </c>
      <c r="BW32" s="282">
        <f t="shared" si="91"/>
        <v>0</v>
      </c>
      <c r="BX32" s="282">
        <f t="shared" si="91"/>
        <v>4518475.3</v>
      </c>
      <c r="BY32" s="282">
        <f t="shared" si="91"/>
        <v>0</v>
      </c>
      <c r="BZ32" s="282">
        <f t="shared" si="91"/>
        <v>19619</v>
      </c>
      <c r="CE32" s="739">
        <v>0</v>
      </c>
    </row>
    <row r="33" spans="2:83" s="467" customFormat="1" ht="46.5" hidden="1" customHeight="1" x14ac:dyDescent="0.25">
      <c r="B33" s="1011" t="s">
        <v>412</v>
      </c>
      <c r="C33" s="1011"/>
      <c r="D33" s="859">
        <v>0</v>
      </c>
      <c r="E33" s="859">
        <f>-892779.4+89423.9</f>
        <v>-803355.5</v>
      </c>
      <c r="F33" s="859"/>
      <c r="G33" s="859"/>
      <c r="H33" s="859"/>
      <c r="I33" s="859"/>
      <c r="J33" s="859">
        <f>-892779.4+89423.9</f>
        <v>-803355.5</v>
      </c>
      <c r="K33" s="859">
        <v>0</v>
      </c>
      <c r="L33" s="699" t="e">
        <f t="shared" si="1"/>
        <v>#DIV/0!</v>
      </c>
      <c r="M33" s="859">
        <f>-892779.4+89423.9</f>
        <v>-803355.5</v>
      </c>
      <c r="N33" s="699">
        <f t="shared" si="2"/>
        <v>1</v>
      </c>
      <c r="O33" s="859"/>
      <c r="P33" s="699" t="e">
        <f t="shared" si="3"/>
        <v>#DIV/0!</v>
      </c>
      <c r="Q33" s="859"/>
      <c r="R33" s="699" t="e">
        <f t="shared" si="4"/>
        <v>#DIV/0!</v>
      </c>
      <c r="S33" s="859"/>
      <c r="T33" s="699" t="e">
        <f t="shared" si="5"/>
        <v>#DIV/0!</v>
      </c>
      <c r="U33" s="859"/>
      <c r="V33" s="468"/>
      <c r="W33" s="468"/>
      <c r="X33" s="468"/>
      <c r="Y33" s="468"/>
      <c r="Z33" s="468"/>
      <c r="AA33" s="468"/>
      <c r="AB33" s="468"/>
      <c r="AC33" s="468"/>
      <c r="AD33" s="699" t="e">
        <f t="shared" si="8"/>
        <v>#DIV/0!</v>
      </c>
      <c r="AE33" s="859">
        <f t="shared" si="9"/>
        <v>-803355.5</v>
      </c>
      <c r="AF33" s="699" t="e">
        <f t="shared" si="10"/>
        <v>#DIV/0!</v>
      </c>
      <c r="AG33" s="859">
        <f>-892779.4+89423.9</f>
        <v>-803355.5</v>
      </c>
      <c r="AH33" s="699">
        <f t="shared" si="11"/>
        <v>1</v>
      </c>
      <c r="AI33" s="468"/>
      <c r="AJ33" s="699" t="e">
        <f t="shared" si="12"/>
        <v>#DIV/0!</v>
      </c>
      <c r="AK33" s="468"/>
      <c r="AL33" s="699" t="e">
        <f t="shared" si="13"/>
        <v>#DIV/0!</v>
      </c>
      <c r="AM33" s="468"/>
      <c r="AN33" s="699" t="e">
        <f t="shared" si="14"/>
        <v>#DIV/0!</v>
      </c>
      <c r="AO33" s="468"/>
      <c r="AP33" s="468"/>
      <c r="AQ33" s="699" t="e">
        <f t="shared" si="15"/>
        <v>#DIV/0!</v>
      </c>
      <c r="AR33" s="859">
        <v>0</v>
      </c>
      <c r="AS33" s="699" t="e">
        <f t="shared" si="16"/>
        <v>#DIV/0!</v>
      </c>
      <c r="AT33" s="859">
        <f>-892779.4+89423.9</f>
        <v>-803355.5</v>
      </c>
      <c r="AU33" s="699">
        <f t="shared" si="17"/>
        <v>1</v>
      </c>
      <c r="AV33" s="468"/>
      <c r="AW33" s="699" t="e">
        <f t="shared" si="18"/>
        <v>#DIV/0!</v>
      </c>
      <c r="AX33" s="859"/>
      <c r="AY33" s="699" t="e">
        <f t="shared" si="19"/>
        <v>#DIV/0!</v>
      </c>
      <c r="AZ33" s="468"/>
      <c r="BA33" s="699" t="e">
        <f t="shared" si="20"/>
        <v>#DIV/0!</v>
      </c>
      <c r="BB33" s="468">
        <v>0</v>
      </c>
      <c r="BC33" s="468"/>
      <c r="BD33" s="468"/>
      <c r="BE33" s="468"/>
      <c r="BF33" s="468"/>
      <c r="BG33" s="468"/>
      <c r="BH33" s="468"/>
      <c r="BI33" s="468"/>
      <c r="BJ33" s="468"/>
      <c r="BK33" s="468"/>
      <c r="BL33" s="468"/>
      <c r="BM33" s="468"/>
      <c r="BN33" s="468">
        <f t="shared" si="74"/>
        <v>0</v>
      </c>
      <c r="BO33" s="468"/>
      <c r="BP33" s="468"/>
      <c r="BQ33" s="468"/>
      <c r="BR33" s="468"/>
      <c r="BS33" s="468"/>
      <c r="BT33" s="468"/>
      <c r="BU33" s="468">
        <f t="shared" si="23"/>
        <v>0</v>
      </c>
      <c r="BV33" s="468"/>
      <c r="BW33" s="468"/>
      <c r="BX33" s="468"/>
      <c r="BY33" s="468"/>
      <c r="BZ33" s="468"/>
      <c r="CE33" s="699" t="e">
        <f t="shared" si="24"/>
        <v>#DIV/0!</v>
      </c>
    </row>
    <row r="34" spans="2:83" s="192" customFormat="1" ht="35.25" customHeight="1" x14ac:dyDescent="0.25">
      <c r="B34" s="1055" t="s">
        <v>279</v>
      </c>
      <c r="C34" s="1055"/>
      <c r="D34" s="860">
        <f t="shared" ref="D34" si="92">D58</f>
        <v>3705106.19</v>
      </c>
      <c r="E34" s="860">
        <f>E58</f>
        <v>0</v>
      </c>
      <c r="F34" s="860">
        <f t="shared" ref="F34:I34" si="93">F58</f>
        <v>0</v>
      </c>
      <c r="G34" s="860">
        <f t="shared" si="93"/>
        <v>3705106.19</v>
      </c>
      <c r="H34" s="860">
        <f t="shared" si="93"/>
        <v>0</v>
      </c>
      <c r="I34" s="860">
        <f t="shared" si="93"/>
        <v>0</v>
      </c>
      <c r="J34" s="860">
        <f>J58</f>
        <v>-3705106.19</v>
      </c>
      <c r="K34" s="860">
        <f t="shared" ref="K34" si="94">K58</f>
        <v>0</v>
      </c>
      <c r="L34" s="823">
        <f t="shared" si="1"/>
        <v>0</v>
      </c>
      <c r="M34" s="860">
        <f>M58</f>
        <v>0</v>
      </c>
      <c r="N34" s="823">
        <v>0</v>
      </c>
      <c r="O34" s="860">
        <v>0</v>
      </c>
      <c r="P34" s="823">
        <v>0</v>
      </c>
      <c r="Q34" s="860">
        <f t="shared" ref="Q34" si="95">Q58</f>
        <v>0</v>
      </c>
      <c r="R34" s="823">
        <f t="shared" si="4"/>
        <v>0</v>
      </c>
      <c r="S34" s="860">
        <f t="shared" ref="S34" si="96">S58</f>
        <v>0</v>
      </c>
      <c r="T34" s="823">
        <v>0</v>
      </c>
      <c r="U34" s="860">
        <f t="shared" ref="U34" si="97">U58</f>
        <v>0</v>
      </c>
      <c r="V34" s="283">
        <f t="shared" si="6"/>
        <v>0</v>
      </c>
      <c r="W34" s="283">
        <f t="shared" ref="W34:Y34" si="98">W58</f>
        <v>0</v>
      </c>
      <c r="X34" s="283">
        <f t="shared" si="98"/>
        <v>0</v>
      </c>
      <c r="Y34" s="283">
        <f t="shared" si="98"/>
        <v>0</v>
      </c>
      <c r="Z34" s="283">
        <f t="shared" si="7"/>
        <v>0</v>
      </c>
      <c r="AA34" s="283">
        <f t="shared" ref="AA34:AC34" si="99">AA58</f>
        <v>0</v>
      </c>
      <c r="AB34" s="283">
        <f t="shared" si="99"/>
        <v>0</v>
      </c>
      <c r="AC34" s="283">
        <f t="shared" si="99"/>
        <v>0</v>
      </c>
      <c r="AD34" s="823">
        <v>0</v>
      </c>
      <c r="AE34" s="860">
        <f t="shared" si="9"/>
        <v>691825.65962999989</v>
      </c>
      <c r="AF34" s="823">
        <f t="shared" si="10"/>
        <v>0.18672222175364964</v>
      </c>
      <c r="AG34" s="860">
        <f>AG58</f>
        <v>0</v>
      </c>
      <c r="AH34" s="823">
        <v>0</v>
      </c>
      <c r="AI34" s="283">
        <v>0</v>
      </c>
      <c r="AJ34" s="823">
        <v>0</v>
      </c>
      <c r="AK34" s="283">
        <f t="shared" ref="AK34" si="100">AK58</f>
        <v>691825.65962999989</v>
      </c>
      <c r="AL34" s="823">
        <f t="shared" si="13"/>
        <v>0.18672222175364964</v>
      </c>
      <c r="AM34" s="283">
        <f t="shared" ref="AM34" si="101">AM58</f>
        <v>0</v>
      </c>
      <c r="AN34" s="823">
        <v>0</v>
      </c>
      <c r="AO34" s="283">
        <f t="shared" ref="AO34" si="102">AO58</f>
        <v>0</v>
      </c>
      <c r="AP34" s="283">
        <f>AP58</f>
        <v>2989545.1905300003</v>
      </c>
      <c r="AQ34" s="823">
        <v>0</v>
      </c>
      <c r="AR34" s="860">
        <f t="shared" ref="AR34" si="103">AR58</f>
        <v>3681370.8501599999</v>
      </c>
      <c r="AS34" s="823">
        <f t="shared" si="16"/>
        <v>0.99359388405545268</v>
      </c>
      <c r="AT34" s="860">
        <f>AT58</f>
        <v>0</v>
      </c>
      <c r="AU34" s="823">
        <v>0</v>
      </c>
      <c r="AV34" s="283">
        <v>0</v>
      </c>
      <c r="AW34" s="823">
        <v>0</v>
      </c>
      <c r="AX34" s="860">
        <f t="shared" ref="AX34" si="104">AX58</f>
        <v>3681370.8501599999</v>
      </c>
      <c r="AY34" s="823">
        <f t="shared" si="19"/>
        <v>0.99359388405545268</v>
      </c>
      <c r="AZ34" s="283">
        <f t="shared" ref="AZ34" si="105">AZ58</f>
        <v>0</v>
      </c>
      <c r="BA34" s="823">
        <v>0</v>
      </c>
      <c r="BB34" s="283">
        <f t="shared" ref="BB34" si="106">BB58</f>
        <v>0</v>
      </c>
      <c r="BC34" s="283">
        <f t="shared" ref="BC34:BE34" si="107">BC58</f>
        <v>0</v>
      </c>
      <c r="BD34" s="283">
        <f t="shared" si="107"/>
        <v>0</v>
      </c>
      <c r="BE34" s="283">
        <f t="shared" si="107"/>
        <v>0</v>
      </c>
      <c r="BF34" s="283">
        <f>BF58</f>
        <v>0</v>
      </c>
      <c r="BG34" s="283">
        <f t="shared" ref="BG34:BI34" si="108">BG58</f>
        <v>0</v>
      </c>
      <c r="BH34" s="283">
        <f t="shared" si="108"/>
        <v>0</v>
      </c>
      <c r="BI34" s="283">
        <f t="shared" si="108"/>
        <v>0</v>
      </c>
      <c r="BJ34" s="283">
        <f t="shared" si="87"/>
        <v>0</v>
      </c>
      <c r="BK34" s="283">
        <f t="shared" ref="BK34:BM34" si="109">BK58</f>
        <v>0</v>
      </c>
      <c r="BL34" s="283">
        <f t="shared" si="109"/>
        <v>0</v>
      </c>
      <c r="BM34" s="283">
        <f t="shared" si="109"/>
        <v>0</v>
      </c>
      <c r="BN34" s="283">
        <f t="shared" si="74"/>
        <v>0</v>
      </c>
      <c r="BO34" s="283">
        <f>BO58</f>
        <v>0</v>
      </c>
      <c r="BP34" s="283">
        <v>0</v>
      </c>
      <c r="BQ34" s="283">
        <f t="shared" ref="BQ34:BS34" si="110">BQ58</f>
        <v>0</v>
      </c>
      <c r="BR34" s="283">
        <f t="shared" si="110"/>
        <v>0</v>
      </c>
      <c r="BS34" s="283">
        <f t="shared" si="110"/>
        <v>0</v>
      </c>
      <c r="BT34" s="283">
        <f>BT58</f>
        <v>0</v>
      </c>
      <c r="BU34" s="283">
        <f t="shared" si="23"/>
        <v>0</v>
      </c>
      <c r="BV34" s="283">
        <f>BV58</f>
        <v>0</v>
      </c>
      <c r="BW34" s="283">
        <v>0</v>
      </c>
      <c r="BX34" s="283">
        <f t="shared" ref="BX34:BZ34" si="111">BX58</f>
        <v>0</v>
      </c>
      <c r="BY34" s="283">
        <f t="shared" si="111"/>
        <v>0</v>
      </c>
      <c r="BZ34" s="283">
        <f t="shared" si="111"/>
        <v>0</v>
      </c>
      <c r="CE34" s="823">
        <v>0</v>
      </c>
    </row>
    <row r="35" spans="2:83" s="826" customFormat="1" ht="45.75" customHeight="1" x14ac:dyDescent="0.25">
      <c r="B35" s="1052" t="s">
        <v>407</v>
      </c>
      <c r="C35" s="1053"/>
      <c r="D35" s="861">
        <f>D60</f>
        <v>500000</v>
      </c>
      <c r="E35" s="861">
        <f>E60</f>
        <v>286280.25196000002</v>
      </c>
      <c r="F35" s="861">
        <f t="shared" ref="F35:I35" si="112">F60</f>
        <v>0</v>
      </c>
      <c r="G35" s="861">
        <f t="shared" si="112"/>
        <v>0</v>
      </c>
      <c r="H35" s="861">
        <f t="shared" si="112"/>
        <v>0</v>
      </c>
      <c r="I35" s="861">
        <f t="shared" si="112"/>
        <v>213719.74804000001</v>
      </c>
      <c r="J35" s="861">
        <f>J60</f>
        <v>-129735.46057</v>
      </c>
      <c r="K35" s="861">
        <f>K60</f>
        <v>370264.53943</v>
      </c>
      <c r="L35" s="825">
        <f t="shared" si="1"/>
        <v>0.74052907885999997</v>
      </c>
      <c r="M35" s="861">
        <f>M60</f>
        <v>286280.25196000002</v>
      </c>
      <c r="N35" s="825">
        <f t="shared" si="2"/>
        <v>1</v>
      </c>
      <c r="O35" s="861">
        <v>0</v>
      </c>
      <c r="P35" s="825">
        <v>0</v>
      </c>
      <c r="Q35" s="861">
        <f t="shared" ref="Q35" si="113">Q60</f>
        <v>0</v>
      </c>
      <c r="R35" s="825">
        <v>0</v>
      </c>
      <c r="S35" s="861">
        <f t="shared" ref="S35" si="114">S60</f>
        <v>0</v>
      </c>
      <c r="T35" s="825">
        <v>0</v>
      </c>
      <c r="U35" s="861">
        <f t="shared" ref="U35" si="115">U60</f>
        <v>83984.287469999981</v>
      </c>
      <c r="V35" s="824">
        <f>W35+X35+Y35</f>
        <v>0</v>
      </c>
      <c r="W35" s="824">
        <f>W60</f>
        <v>0</v>
      </c>
      <c r="X35" s="824">
        <f t="shared" ref="X35:AA35" si="116">X60</f>
        <v>0</v>
      </c>
      <c r="Y35" s="824">
        <f t="shared" si="116"/>
        <v>0</v>
      </c>
      <c r="Z35" s="824">
        <f t="shared" si="116"/>
        <v>346117.6</v>
      </c>
      <c r="AA35" s="824">
        <f t="shared" si="116"/>
        <v>346117.6</v>
      </c>
      <c r="AB35" s="824"/>
      <c r="AC35" s="824"/>
      <c r="AD35" s="825">
        <f t="shared" si="8"/>
        <v>0.39296456336024405</v>
      </c>
      <c r="AE35" s="861">
        <f t="shared" si="9"/>
        <v>370264.53943</v>
      </c>
      <c r="AF35" s="825">
        <f t="shared" si="10"/>
        <v>0.74052907885999997</v>
      </c>
      <c r="AG35" s="861">
        <f>AG60</f>
        <v>286280.25196000002</v>
      </c>
      <c r="AH35" s="825">
        <f t="shared" si="11"/>
        <v>1</v>
      </c>
      <c r="AI35" s="824">
        <v>0</v>
      </c>
      <c r="AJ35" s="825">
        <v>0</v>
      </c>
      <c r="AK35" s="824">
        <f t="shared" ref="AK35" si="117">AK60</f>
        <v>0</v>
      </c>
      <c r="AL35" s="825">
        <v>0</v>
      </c>
      <c r="AM35" s="824">
        <f t="shared" ref="AM35" si="118">AM60</f>
        <v>0</v>
      </c>
      <c r="AN35" s="825">
        <v>0</v>
      </c>
      <c r="AO35" s="824">
        <f t="shared" ref="AO35" si="119">AO60</f>
        <v>83984.287469999981</v>
      </c>
      <c r="AP35" s="824">
        <f>AP60</f>
        <v>129735.46057</v>
      </c>
      <c r="AQ35" s="825">
        <f t="shared" si="15"/>
        <v>0.39296456336024405</v>
      </c>
      <c r="AR35" s="861">
        <f>AR60</f>
        <v>500000</v>
      </c>
      <c r="AS35" s="825">
        <f t="shared" si="16"/>
        <v>1</v>
      </c>
      <c r="AT35" s="861">
        <f>AT60</f>
        <v>286280.25196000002</v>
      </c>
      <c r="AU35" s="825">
        <f t="shared" si="17"/>
        <v>1</v>
      </c>
      <c r="AV35" s="824">
        <v>0</v>
      </c>
      <c r="AW35" s="825">
        <v>0</v>
      </c>
      <c r="AX35" s="861">
        <f t="shared" ref="AX35" si="120">AX60</f>
        <v>0</v>
      </c>
      <c r="AY35" s="825">
        <v>0</v>
      </c>
      <c r="AZ35" s="824">
        <f t="shared" ref="AZ35" si="121">AZ60</f>
        <v>0</v>
      </c>
      <c r="BA35" s="825">
        <v>0</v>
      </c>
      <c r="BB35" s="824">
        <f>BB776</f>
        <v>213719.74804000001</v>
      </c>
      <c r="BC35" s="824"/>
      <c r="BD35" s="824"/>
      <c r="BE35" s="824">
        <f>BE60</f>
        <v>0</v>
      </c>
      <c r="BF35" s="824">
        <f>BF60</f>
        <v>0</v>
      </c>
      <c r="BG35" s="824">
        <f t="shared" ref="BG35:BI35" si="122">BG60</f>
        <v>0</v>
      </c>
      <c r="BH35" s="824">
        <f t="shared" si="122"/>
        <v>0</v>
      </c>
      <c r="BI35" s="824">
        <f t="shared" si="122"/>
        <v>0</v>
      </c>
      <c r="BJ35" s="824">
        <f>BK35+BL35+BM35</f>
        <v>0</v>
      </c>
      <c r="BK35" s="824">
        <f>BK60</f>
        <v>0</v>
      </c>
      <c r="BL35" s="824">
        <f t="shared" ref="BL35:BM35" si="123">BL60</f>
        <v>0</v>
      </c>
      <c r="BM35" s="824">
        <f t="shared" si="123"/>
        <v>0</v>
      </c>
      <c r="BN35" s="824">
        <f t="shared" si="74"/>
        <v>500000</v>
      </c>
      <c r="BO35" s="824">
        <f>BO60</f>
        <v>500000</v>
      </c>
      <c r="BP35" s="824">
        <v>0</v>
      </c>
      <c r="BQ35" s="824">
        <f t="shared" ref="BQ35:BS35" si="124">BQ60</f>
        <v>0</v>
      </c>
      <c r="BR35" s="824">
        <f t="shared" si="124"/>
        <v>0</v>
      </c>
      <c r="BS35" s="824">
        <f t="shared" si="124"/>
        <v>0</v>
      </c>
      <c r="BT35" s="824">
        <f>BT60</f>
        <v>0</v>
      </c>
      <c r="BU35" s="824">
        <f t="shared" si="23"/>
        <v>500000</v>
      </c>
      <c r="BV35" s="824">
        <f>BV60</f>
        <v>500000</v>
      </c>
      <c r="BW35" s="824">
        <v>0</v>
      </c>
      <c r="BX35" s="824">
        <f t="shared" ref="BX35:BZ35" si="125">BX60</f>
        <v>0</v>
      </c>
      <c r="BY35" s="824">
        <f t="shared" si="125"/>
        <v>0</v>
      </c>
      <c r="BZ35" s="824">
        <f t="shared" si="125"/>
        <v>0</v>
      </c>
      <c r="CE35" s="825">
        <f t="shared" si="24"/>
        <v>1</v>
      </c>
    </row>
    <row r="36" spans="2:83" s="828" customFormat="1" ht="46.5" customHeight="1" x14ac:dyDescent="0.25">
      <c r="B36" s="1012" t="s">
        <v>521</v>
      </c>
      <c r="C36" s="1012"/>
      <c r="D36" s="233">
        <f>E36+G36+H36+I36</f>
        <v>2717298.5348800002</v>
      </c>
      <c r="E36" s="233">
        <f>E61+E1043</f>
        <v>0</v>
      </c>
      <c r="F36" s="233">
        <f>F61+F1043</f>
        <v>0</v>
      </c>
      <c r="G36" s="233">
        <f>G61+G1043</f>
        <v>0</v>
      </c>
      <c r="H36" s="233">
        <f>H61+H1043</f>
        <v>0</v>
      </c>
      <c r="I36" s="233">
        <f>I61+I1009+I1043</f>
        <v>2717298.5348800002</v>
      </c>
      <c r="J36" s="233">
        <f>J61+J1043+J1006</f>
        <v>-2048231.4069800002</v>
      </c>
      <c r="K36" s="233">
        <f>M36+Q36+S36+U36</f>
        <v>669067.12789999996</v>
      </c>
      <c r="L36" s="827">
        <f t="shared" si="1"/>
        <v>0.24622510898661598</v>
      </c>
      <c r="M36" s="233">
        <f>M61+M1043</f>
        <v>0</v>
      </c>
      <c r="N36" s="827">
        <v>0</v>
      </c>
      <c r="O36" s="233">
        <v>0</v>
      </c>
      <c r="P36" s="827">
        <v>0</v>
      </c>
      <c r="Q36" s="233">
        <f>Q61+Q1043</f>
        <v>0</v>
      </c>
      <c r="R36" s="827">
        <v>0</v>
      </c>
      <c r="S36" s="233">
        <f>S61+S1043</f>
        <v>0</v>
      </c>
      <c r="T36" s="827">
        <v>0</v>
      </c>
      <c r="U36" s="233">
        <f>U61+U1009+U1043</f>
        <v>669067.12789999996</v>
      </c>
      <c r="V36" s="96">
        <f t="shared" ref="V36:AC36" si="126">V61+V1043</f>
        <v>-1166324.1921000001</v>
      </c>
      <c r="W36" s="96">
        <f t="shared" si="126"/>
        <v>0</v>
      </c>
      <c r="X36" s="96">
        <f t="shared" si="126"/>
        <v>0</v>
      </c>
      <c r="Y36" s="96">
        <f t="shared" si="126"/>
        <v>-1166324.1921000001</v>
      </c>
      <c r="Z36" s="96" t="e">
        <f t="shared" si="126"/>
        <v>#REF!</v>
      </c>
      <c r="AA36" s="96">
        <f t="shared" si="126"/>
        <v>0</v>
      </c>
      <c r="AB36" s="96">
        <f t="shared" si="126"/>
        <v>0</v>
      </c>
      <c r="AC36" s="96" t="e">
        <f t="shared" si="126"/>
        <v>#REF!</v>
      </c>
      <c r="AD36" s="827">
        <f t="shared" si="8"/>
        <v>0.24622510898661598</v>
      </c>
      <c r="AE36" s="233">
        <f t="shared" si="9"/>
        <v>535616.70554999996</v>
      </c>
      <c r="AF36" s="827">
        <f t="shared" si="10"/>
        <v>0.19711367693857515</v>
      </c>
      <c r="AG36" s="233">
        <f>AG61+AG1043</f>
        <v>0</v>
      </c>
      <c r="AH36" s="827">
        <v>0</v>
      </c>
      <c r="AI36" s="96">
        <v>0</v>
      </c>
      <c r="AJ36" s="827">
        <v>0</v>
      </c>
      <c r="AK36" s="96">
        <f>AK61+AK1043</f>
        <v>0</v>
      </c>
      <c r="AL36" s="827">
        <v>0</v>
      </c>
      <c r="AM36" s="96">
        <f>AM61+AM1043</f>
        <v>0</v>
      </c>
      <c r="AN36" s="827">
        <v>0</v>
      </c>
      <c r="AO36" s="96">
        <f>AO61+AO1009+AO1043</f>
        <v>535616.70554999996</v>
      </c>
      <c r="AP36" s="96">
        <f>AP61+AP1043+AP1006</f>
        <v>2179149.6242200001</v>
      </c>
      <c r="AQ36" s="827">
        <f t="shared" si="15"/>
        <v>0.19711367693857515</v>
      </c>
      <c r="AR36" s="233">
        <f>AT36+AX36+AZ36+BB36</f>
        <v>2717002.59644</v>
      </c>
      <c r="AS36" s="827">
        <f t="shared" si="16"/>
        <v>0.99989109093601547</v>
      </c>
      <c r="AT36" s="233">
        <f>AT61+AT1043</f>
        <v>0</v>
      </c>
      <c r="AU36" s="827">
        <v>0</v>
      </c>
      <c r="AV36" s="96">
        <v>0</v>
      </c>
      <c r="AW36" s="827">
        <v>0</v>
      </c>
      <c r="AX36" s="233">
        <f>AX61+AX1043</f>
        <v>0</v>
      </c>
      <c r="AY36" s="827">
        <v>0</v>
      </c>
      <c r="AZ36" s="96">
        <f>AZ61+AZ1043</f>
        <v>0</v>
      </c>
      <c r="BA36" s="827">
        <v>0</v>
      </c>
      <c r="BB36" s="96">
        <f>BB61+BB1009+BB1043</f>
        <v>2717002.59644</v>
      </c>
      <c r="BC36" s="96">
        <f>BC61+BC1009</f>
        <v>0</v>
      </c>
      <c r="BD36" s="96">
        <f>BD61+BD1009+BD1030</f>
        <v>16888.287369999998</v>
      </c>
      <c r="BE36" s="96">
        <f>BF36+BG36+BH36+BI36</f>
        <v>0</v>
      </c>
      <c r="BF36" s="96">
        <f>BF61+BF1043</f>
        <v>0</v>
      </c>
      <c r="BG36" s="96">
        <f>BG61+BG1043</f>
        <v>0</v>
      </c>
      <c r="BH36" s="96">
        <f>BH61+BH1043</f>
        <v>0</v>
      </c>
      <c r="BI36" s="96">
        <f>BI61+BI1009+BI1043</f>
        <v>0</v>
      </c>
      <c r="BJ36" s="96">
        <f t="shared" ref="BJ36:BJ53" si="127">BK36+BL36+BM36</f>
        <v>0</v>
      </c>
      <c r="BK36" s="96">
        <f>BK61+BK1009</f>
        <v>0</v>
      </c>
      <c r="BL36" s="96">
        <f>BL61+BL1009</f>
        <v>0</v>
      </c>
      <c r="BM36" s="96">
        <f>BM61+BM1009+BM1030</f>
        <v>0</v>
      </c>
      <c r="BN36" s="96">
        <f t="shared" si="74"/>
        <v>1246134</v>
      </c>
      <c r="BO36" s="96">
        <f>BO61+BO1043</f>
        <v>0</v>
      </c>
      <c r="BP36" s="96">
        <v>0</v>
      </c>
      <c r="BQ36" s="96">
        <f>BQ61+BQ1043</f>
        <v>0</v>
      </c>
      <c r="BR36" s="96">
        <f>BR61+BR1043</f>
        <v>0</v>
      </c>
      <c r="BS36" s="96">
        <f>BS61+BS1009+BS1043</f>
        <v>1246134</v>
      </c>
      <c r="BT36" s="96">
        <f>BT61+BT1043+BT1006</f>
        <v>-177265.59490000003</v>
      </c>
      <c r="BU36" s="96">
        <f t="shared" si="23"/>
        <v>1068868.4051000001</v>
      </c>
      <c r="BV36" s="96">
        <f>BV61+BV1043</f>
        <v>0</v>
      </c>
      <c r="BW36" s="96">
        <v>0</v>
      </c>
      <c r="BX36" s="96">
        <f>BX61+BX1043</f>
        <v>0</v>
      </c>
      <c r="BY36" s="96">
        <f>BY61+BY1043</f>
        <v>0</v>
      </c>
      <c r="BZ36" s="96">
        <f>BZ61+BZ1009+BZ1043</f>
        <v>1068868.4051000001</v>
      </c>
      <c r="CE36" s="827">
        <f t="shared" si="24"/>
        <v>0.99989109093601547</v>
      </c>
    </row>
    <row r="37" spans="2:83" s="422" customFormat="1" ht="84" customHeight="1" x14ac:dyDescent="0.25">
      <c r="B37" s="1044" t="s">
        <v>460</v>
      </c>
      <c r="C37" s="1044"/>
      <c r="D37" s="857">
        <f>E37+G37+H37+I37</f>
        <v>2400</v>
      </c>
      <c r="E37" s="857">
        <v>0</v>
      </c>
      <c r="F37" s="857">
        <f t="shared" ref="F37:I37" si="128">F1116</f>
        <v>0</v>
      </c>
      <c r="G37" s="857">
        <f t="shared" si="128"/>
        <v>1100</v>
      </c>
      <c r="H37" s="857">
        <f t="shared" si="128"/>
        <v>500</v>
      </c>
      <c r="I37" s="857">
        <f t="shared" si="128"/>
        <v>800</v>
      </c>
      <c r="J37" s="857">
        <f>J1116</f>
        <v>-1400</v>
      </c>
      <c r="K37" s="857">
        <f>M37+Q37+S37+U37</f>
        <v>1000</v>
      </c>
      <c r="L37" s="699">
        <f t="shared" si="1"/>
        <v>0.41666666666666669</v>
      </c>
      <c r="M37" s="857">
        <v>0</v>
      </c>
      <c r="N37" s="699">
        <v>0</v>
      </c>
      <c r="O37" s="857">
        <v>0</v>
      </c>
      <c r="P37" s="699">
        <v>0</v>
      </c>
      <c r="Q37" s="857">
        <f t="shared" ref="Q37" si="129">Q1116</f>
        <v>500</v>
      </c>
      <c r="R37" s="699">
        <f t="shared" si="4"/>
        <v>0.45454545454545453</v>
      </c>
      <c r="S37" s="857">
        <f t="shared" ref="S37" si="130">S1116</f>
        <v>100</v>
      </c>
      <c r="T37" s="699">
        <f t="shared" si="5"/>
        <v>0.2</v>
      </c>
      <c r="U37" s="857">
        <f t="shared" ref="U37" si="131">U1116</f>
        <v>400</v>
      </c>
      <c r="V37" s="325">
        <f t="shared" si="6"/>
        <v>0</v>
      </c>
      <c r="W37" s="325">
        <f>W1116</f>
        <v>0</v>
      </c>
      <c r="X37" s="325">
        <f t="shared" ref="X37:Y37" si="132">X1116</f>
        <v>0</v>
      </c>
      <c r="Y37" s="325">
        <f t="shared" si="132"/>
        <v>0</v>
      </c>
      <c r="Z37" s="325">
        <f t="shared" si="7"/>
        <v>500</v>
      </c>
      <c r="AA37" s="325">
        <f>AA1116</f>
        <v>0</v>
      </c>
      <c r="AB37" s="325">
        <f t="shared" ref="AB37:AC37" si="133">AB1116</f>
        <v>500</v>
      </c>
      <c r="AC37" s="325">
        <f t="shared" si="133"/>
        <v>0</v>
      </c>
      <c r="AD37" s="699">
        <f t="shared" si="8"/>
        <v>0.5</v>
      </c>
      <c r="AE37" s="857">
        <f t="shared" si="9"/>
        <v>1000</v>
      </c>
      <c r="AF37" s="699">
        <f t="shared" si="10"/>
        <v>0.41666666666666669</v>
      </c>
      <c r="AG37" s="857">
        <v>0</v>
      </c>
      <c r="AH37" s="699">
        <v>0</v>
      </c>
      <c r="AI37" s="281">
        <v>0</v>
      </c>
      <c r="AJ37" s="699">
        <v>0</v>
      </c>
      <c r="AK37" s="281">
        <f t="shared" ref="AK37" si="134">AK1116</f>
        <v>500</v>
      </c>
      <c r="AL37" s="699">
        <f t="shared" si="13"/>
        <v>0.45454545454545453</v>
      </c>
      <c r="AM37" s="281">
        <f t="shared" ref="AM37" si="135">AM1116</f>
        <v>100</v>
      </c>
      <c r="AN37" s="699">
        <f t="shared" si="14"/>
        <v>0.2</v>
      </c>
      <c r="AO37" s="281">
        <f t="shared" ref="AO37" si="136">AO1116</f>
        <v>400</v>
      </c>
      <c r="AP37" s="325">
        <v>0</v>
      </c>
      <c r="AQ37" s="699">
        <f t="shared" si="15"/>
        <v>0.5</v>
      </c>
      <c r="AR37" s="857">
        <f>AT37+AX37+AZ37+BB37</f>
        <v>2400</v>
      </c>
      <c r="AS37" s="699">
        <f t="shared" si="16"/>
        <v>1</v>
      </c>
      <c r="AT37" s="857">
        <v>0</v>
      </c>
      <c r="AU37" s="699">
        <v>0</v>
      </c>
      <c r="AV37" s="281">
        <v>0</v>
      </c>
      <c r="AW37" s="699">
        <v>0</v>
      </c>
      <c r="AX37" s="857">
        <f t="shared" ref="AX37" si="137">AX1116</f>
        <v>1100</v>
      </c>
      <c r="AY37" s="699">
        <f t="shared" si="19"/>
        <v>1</v>
      </c>
      <c r="AZ37" s="281">
        <f t="shared" ref="AZ37" si="138">AZ1116</f>
        <v>500</v>
      </c>
      <c r="BA37" s="699">
        <f t="shared" si="20"/>
        <v>1</v>
      </c>
      <c r="BB37" s="281">
        <f t="shared" ref="BB37" si="139">BB1116</f>
        <v>800</v>
      </c>
      <c r="BC37" s="325">
        <f t="shared" ref="BC37:BD37" si="140">BC1116</f>
        <v>100</v>
      </c>
      <c r="BD37" s="325">
        <f t="shared" si="140"/>
        <v>400</v>
      </c>
      <c r="BE37" s="325">
        <f>BF37+BG37+BH37+BI37</f>
        <v>200</v>
      </c>
      <c r="BF37" s="325">
        <f>BF1116</f>
        <v>100</v>
      </c>
      <c r="BG37" s="325">
        <f t="shared" ref="BG37:BI37" si="141">BG1116</f>
        <v>0</v>
      </c>
      <c r="BH37" s="325">
        <f t="shared" si="141"/>
        <v>100</v>
      </c>
      <c r="BI37" s="325">
        <f t="shared" si="141"/>
        <v>0</v>
      </c>
      <c r="BJ37" s="325">
        <f t="shared" si="127"/>
        <v>0</v>
      </c>
      <c r="BK37" s="325">
        <f>BK1116</f>
        <v>0</v>
      </c>
      <c r="BL37" s="325">
        <f t="shared" ref="BL37:BM37" si="142">BL1116</f>
        <v>0</v>
      </c>
      <c r="BM37" s="325">
        <f t="shared" si="142"/>
        <v>0</v>
      </c>
      <c r="BN37" s="281">
        <f t="shared" si="74"/>
        <v>700</v>
      </c>
      <c r="BO37" s="325">
        <f>BO1116</f>
        <v>0</v>
      </c>
      <c r="BP37" s="281">
        <v>0</v>
      </c>
      <c r="BQ37" s="325">
        <f t="shared" ref="BQ37:BS37" si="143">BQ1116</f>
        <v>300</v>
      </c>
      <c r="BR37" s="325">
        <f t="shared" si="143"/>
        <v>0</v>
      </c>
      <c r="BS37" s="325">
        <f t="shared" si="143"/>
        <v>400</v>
      </c>
      <c r="BT37" s="325">
        <v>0</v>
      </c>
      <c r="BU37" s="281">
        <f t="shared" si="23"/>
        <v>700</v>
      </c>
      <c r="BV37" s="325">
        <f>BV1116</f>
        <v>0</v>
      </c>
      <c r="BW37" s="325">
        <v>0</v>
      </c>
      <c r="BX37" s="281">
        <f t="shared" ref="BX37:BZ37" si="144">BX1116</f>
        <v>300</v>
      </c>
      <c r="BY37" s="325">
        <f t="shared" si="144"/>
        <v>0</v>
      </c>
      <c r="BZ37" s="325">
        <f t="shared" si="144"/>
        <v>400</v>
      </c>
      <c r="CD37" s="839"/>
      <c r="CE37" s="699">
        <f t="shared" si="24"/>
        <v>1</v>
      </c>
    </row>
    <row r="38" spans="2:83" s="422" customFormat="1" ht="84" hidden="1" customHeight="1" x14ac:dyDescent="0.25">
      <c r="B38" s="1044" t="s">
        <v>233</v>
      </c>
      <c r="C38" s="1044"/>
      <c r="D38" s="325">
        <f t="shared" ref="D38:D39" si="145">E38+G38+H38+I38</f>
        <v>0</v>
      </c>
      <c r="E38" s="325">
        <v>0</v>
      </c>
      <c r="F38" s="325"/>
      <c r="G38" s="325"/>
      <c r="H38" s="325">
        <v>0</v>
      </c>
      <c r="I38" s="325">
        <v>0</v>
      </c>
      <c r="J38" s="325">
        <v>0</v>
      </c>
      <c r="K38" s="325">
        <f t="shared" ref="K38:K39" si="146">M38+Q38+S38+U38</f>
        <v>0</v>
      </c>
      <c r="L38" s="699" t="e">
        <f t="shared" si="1"/>
        <v>#DIV/0!</v>
      </c>
      <c r="M38" s="733">
        <v>0</v>
      </c>
      <c r="N38" s="699" t="e">
        <f t="shared" si="2"/>
        <v>#DIV/0!</v>
      </c>
      <c r="O38" s="325"/>
      <c r="P38" s="325"/>
      <c r="Q38" s="325"/>
      <c r="R38" s="325"/>
      <c r="S38" s="325">
        <v>0</v>
      </c>
      <c r="T38" s="325"/>
      <c r="U38" s="325">
        <v>0</v>
      </c>
      <c r="V38" s="325">
        <f t="shared" si="6"/>
        <v>0</v>
      </c>
      <c r="W38" s="325">
        <v>0</v>
      </c>
      <c r="X38" s="325">
        <v>0</v>
      </c>
      <c r="Y38" s="325">
        <v>0</v>
      </c>
      <c r="Z38" s="325">
        <f t="shared" si="7"/>
        <v>0</v>
      </c>
      <c r="AA38" s="325">
        <v>0</v>
      </c>
      <c r="AB38" s="325">
        <v>0</v>
      </c>
      <c r="AC38" s="325">
        <v>0</v>
      </c>
      <c r="AD38" s="325"/>
      <c r="AE38" s="984">
        <f t="shared" ref="AE38" si="147">AE62</f>
        <v>0</v>
      </c>
      <c r="AF38" s="494"/>
      <c r="AG38" s="733">
        <v>0</v>
      </c>
      <c r="AH38" s="325"/>
      <c r="AI38" s="325"/>
      <c r="AJ38" s="699" t="e">
        <f t="shared" si="12"/>
        <v>#DIV/0!</v>
      </c>
      <c r="AK38" s="325"/>
      <c r="AL38" s="325"/>
      <c r="AM38" s="325">
        <v>0</v>
      </c>
      <c r="AN38" s="325"/>
      <c r="AO38" s="325">
        <v>0</v>
      </c>
      <c r="AP38" s="325">
        <f t="shared" ref="AP38:AP53" si="148">AR38+AT38+AX38</f>
        <v>0</v>
      </c>
      <c r="AQ38" s="325"/>
      <c r="AR38" s="325">
        <f t="shared" ref="AR38" si="149">AR62</f>
        <v>0</v>
      </c>
      <c r="AS38" s="325"/>
      <c r="AT38" s="733">
        <v>0</v>
      </c>
      <c r="AU38" s="699" t="e">
        <f t="shared" si="17"/>
        <v>#DIV/0!</v>
      </c>
      <c r="AV38" s="325"/>
      <c r="AW38" s="325"/>
      <c r="AX38" s="733"/>
      <c r="AY38" s="325"/>
      <c r="AZ38" s="325">
        <v>0</v>
      </c>
      <c r="BA38" s="325"/>
      <c r="BB38" s="325">
        <v>0</v>
      </c>
      <c r="BC38" s="325">
        <v>0</v>
      </c>
      <c r="BD38" s="325">
        <v>0</v>
      </c>
      <c r="BE38" s="325">
        <f t="shared" ref="BE38" si="150">BE62</f>
        <v>0</v>
      </c>
      <c r="BF38" s="325">
        <v>0</v>
      </c>
      <c r="BG38" s="325"/>
      <c r="BH38" s="325">
        <v>0</v>
      </c>
      <c r="BI38" s="325">
        <v>0</v>
      </c>
      <c r="BJ38" s="325">
        <f t="shared" si="127"/>
        <v>0</v>
      </c>
      <c r="BK38" s="325">
        <v>0</v>
      </c>
      <c r="BL38" s="325">
        <v>0</v>
      </c>
      <c r="BM38" s="325">
        <v>0</v>
      </c>
      <c r="BN38" s="325">
        <f t="shared" ref="BN38:BN53" si="151">BO38+BR38+BS38</f>
        <v>0</v>
      </c>
      <c r="BO38" s="325">
        <v>0</v>
      </c>
      <c r="BP38" s="325"/>
      <c r="BQ38" s="325"/>
      <c r="BR38" s="325">
        <v>0</v>
      </c>
      <c r="BS38" s="325">
        <v>0</v>
      </c>
      <c r="BT38" s="325"/>
      <c r="BU38" s="325">
        <f t="shared" ref="BU38" si="152">BU62</f>
        <v>0</v>
      </c>
      <c r="BV38" s="325">
        <v>0</v>
      </c>
      <c r="BW38" s="325"/>
      <c r="BX38" s="325"/>
      <c r="BY38" s="325">
        <v>0</v>
      </c>
      <c r="BZ38" s="325">
        <v>0</v>
      </c>
      <c r="CE38" s="325"/>
    </row>
    <row r="39" spans="2:83" s="422" customFormat="1" ht="96" hidden="1" customHeight="1" x14ac:dyDescent="0.25">
      <c r="B39" s="1044" t="s">
        <v>406</v>
      </c>
      <c r="C39" s="1044"/>
      <c r="D39" s="325">
        <f t="shared" si="145"/>
        <v>0</v>
      </c>
      <c r="E39" s="325">
        <f>E858+E861</f>
        <v>0</v>
      </c>
      <c r="F39" s="325"/>
      <c r="G39" s="325">
        <f t="shared" ref="G39:AC39" si="153">G858+G861</f>
        <v>0</v>
      </c>
      <c r="H39" s="325">
        <f t="shared" si="153"/>
        <v>0</v>
      </c>
      <c r="I39" s="325">
        <v>0</v>
      </c>
      <c r="J39" s="325">
        <f t="shared" si="153"/>
        <v>0</v>
      </c>
      <c r="K39" s="325">
        <f t="shared" si="146"/>
        <v>0</v>
      </c>
      <c r="L39" s="699" t="e">
        <f t="shared" si="1"/>
        <v>#DIV/0!</v>
      </c>
      <c r="M39" s="733">
        <f>M858+M861</f>
        <v>0</v>
      </c>
      <c r="N39" s="699" t="e">
        <f t="shared" si="2"/>
        <v>#DIV/0!</v>
      </c>
      <c r="O39" s="325"/>
      <c r="P39" s="325"/>
      <c r="Q39" s="325">
        <f t="shared" ref="Q39:S39" si="154">Q858+Q861</f>
        <v>0</v>
      </c>
      <c r="R39" s="325"/>
      <c r="S39" s="325">
        <f t="shared" si="154"/>
        <v>0</v>
      </c>
      <c r="T39" s="325"/>
      <c r="U39" s="325">
        <v>0</v>
      </c>
      <c r="V39" s="325">
        <f t="shared" si="153"/>
        <v>0</v>
      </c>
      <c r="W39" s="325">
        <f t="shared" si="153"/>
        <v>0</v>
      </c>
      <c r="X39" s="325">
        <f t="shared" si="153"/>
        <v>0</v>
      </c>
      <c r="Y39" s="325">
        <f t="shared" si="153"/>
        <v>0</v>
      </c>
      <c r="Z39" s="325">
        <f t="shared" si="153"/>
        <v>150</v>
      </c>
      <c r="AA39" s="325">
        <f t="shared" si="153"/>
        <v>0</v>
      </c>
      <c r="AB39" s="325">
        <f t="shared" si="153"/>
        <v>0</v>
      </c>
      <c r="AC39" s="325">
        <f t="shared" si="153"/>
        <v>150</v>
      </c>
      <c r="AD39" s="325"/>
      <c r="AE39" s="984">
        <f t="shared" ref="AE39" si="155">AG39+AK39+AM39+AO39</f>
        <v>0</v>
      </c>
      <c r="AF39" s="494"/>
      <c r="AG39" s="733">
        <f>AG858+AG861</f>
        <v>0</v>
      </c>
      <c r="AH39" s="325"/>
      <c r="AI39" s="325"/>
      <c r="AJ39" s="699" t="e">
        <f t="shared" si="12"/>
        <v>#DIV/0!</v>
      </c>
      <c r="AK39" s="325">
        <f t="shared" ref="AK39:AM39" si="156">AK858+AK861</f>
        <v>0</v>
      </c>
      <c r="AL39" s="325"/>
      <c r="AM39" s="325">
        <f t="shared" si="156"/>
        <v>0</v>
      </c>
      <c r="AN39" s="325"/>
      <c r="AO39" s="325">
        <v>0</v>
      </c>
      <c r="AP39" s="325">
        <f t="shared" si="148"/>
        <v>0</v>
      </c>
      <c r="AQ39" s="325"/>
      <c r="AR39" s="325">
        <f t="shared" ref="AR39" si="157">AT39+AX39+AZ39+BB39</f>
        <v>0</v>
      </c>
      <c r="AS39" s="325"/>
      <c r="AT39" s="733">
        <f>AT858+AT861</f>
        <v>0</v>
      </c>
      <c r="AU39" s="699" t="e">
        <f t="shared" si="17"/>
        <v>#DIV/0!</v>
      </c>
      <c r="AV39" s="325"/>
      <c r="AW39" s="325"/>
      <c r="AX39" s="733">
        <f t="shared" ref="AX39:AZ39" si="158">AX858+AX861</f>
        <v>0</v>
      </c>
      <c r="AY39" s="325"/>
      <c r="AZ39" s="325">
        <f t="shared" si="158"/>
        <v>0</v>
      </c>
      <c r="BA39" s="325"/>
      <c r="BB39" s="325">
        <v>0</v>
      </c>
      <c r="BC39" s="325">
        <v>0</v>
      </c>
      <c r="BD39" s="325">
        <v>150</v>
      </c>
      <c r="BE39" s="325">
        <f t="shared" ref="BE39" si="159">BF39+BG39+BH39+BI39</f>
        <v>0</v>
      </c>
      <c r="BF39" s="325">
        <f>BF858+BF861</f>
        <v>0</v>
      </c>
      <c r="BG39" s="325">
        <f t="shared" ref="BG39:BH39" si="160">BG858+BG861</f>
        <v>0</v>
      </c>
      <c r="BH39" s="325">
        <f t="shared" si="160"/>
        <v>0</v>
      </c>
      <c r="BI39" s="325">
        <v>0</v>
      </c>
      <c r="BJ39" s="325">
        <f t="shared" si="127"/>
        <v>0</v>
      </c>
      <c r="BK39" s="325">
        <v>0</v>
      </c>
      <c r="BL39" s="325">
        <v>0</v>
      </c>
      <c r="BM39" s="325"/>
      <c r="BN39" s="325">
        <f t="shared" si="151"/>
        <v>150</v>
      </c>
      <c r="BO39" s="325">
        <v>0</v>
      </c>
      <c r="BP39" s="325"/>
      <c r="BQ39" s="325"/>
      <c r="BR39" s="325">
        <v>0</v>
      </c>
      <c r="BS39" s="325">
        <v>150</v>
      </c>
      <c r="BT39" s="325"/>
      <c r="BU39" s="325">
        <f t="shared" ref="BU39" si="161">BV39+BX39+BY39+BZ39</f>
        <v>0</v>
      </c>
      <c r="BV39" s="325">
        <f>BV858+BV861</f>
        <v>0</v>
      </c>
      <c r="BW39" s="325"/>
      <c r="BX39" s="325">
        <f t="shared" ref="BX39:BY39" si="162">BX858+BX861</f>
        <v>0</v>
      </c>
      <c r="BY39" s="325">
        <f t="shared" si="162"/>
        <v>0</v>
      </c>
      <c r="BZ39" s="325">
        <v>0</v>
      </c>
      <c r="CE39" s="325"/>
    </row>
    <row r="40" spans="2:83" s="92" customFormat="1" ht="56.25" hidden="1" customHeight="1" x14ac:dyDescent="0.25">
      <c r="B40" s="1022" t="s">
        <v>250</v>
      </c>
      <c r="C40" s="1022"/>
      <c r="D40" s="95">
        <f t="shared" ref="D40:I40" si="163">D64</f>
        <v>8011668.4615500011</v>
      </c>
      <c r="E40" s="95">
        <f t="shared" si="163"/>
        <v>3711050.5497100004</v>
      </c>
      <c r="F40" s="95"/>
      <c r="G40" s="95"/>
      <c r="H40" s="95">
        <f t="shared" si="163"/>
        <v>0</v>
      </c>
      <c r="I40" s="95">
        <f t="shared" si="163"/>
        <v>0</v>
      </c>
      <c r="J40" s="95">
        <f t="shared" ref="J40:AO40" si="164">J64</f>
        <v>-2814797.4840100007</v>
      </c>
      <c r="K40" s="325">
        <f t="shared" si="164"/>
        <v>5196870.9775399994</v>
      </c>
      <c r="L40" s="699">
        <f t="shared" si="1"/>
        <v>0.64866276013305868</v>
      </c>
      <c r="M40" s="188">
        <f t="shared" si="164"/>
        <v>3292245.0186299998</v>
      </c>
      <c r="N40" s="699">
        <f t="shared" si="2"/>
        <v>0.88714636853633588</v>
      </c>
      <c r="O40" s="95"/>
      <c r="P40" s="325"/>
      <c r="Q40" s="95"/>
      <c r="R40" s="325"/>
      <c r="S40" s="95">
        <f t="shared" ref="S40:U40" si="165">S64</f>
        <v>0</v>
      </c>
      <c r="T40" s="325"/>
      <c r="U40" s="95">
        <f t="shared" si="165"/>
        <v>0</v>
      </c>
      <c r="V40" s="95">
        <f t="shared" si="6"/>
        <v>3776254.7761300001</v>
      </c>
      <c r="W40" s="95">
        <f t="shared" ref="W40:Y40" si="166">W64</f>
        <v>3776254.7761300001</v>
      </c>
      <c r="X40" s="95">
        <f t="shared" si="166"/>
        <v>0</v>
      </c>
      <c r="Y40" s="95">
        <f t="shared" si="166"/>
        <v>0</v>
      </c>
      <c r="Z40" s="95" t="e">
        <f t="shared" si="7"/>
        <v>#REF!</v>
      </c>
      <c r="AA40" s="95" t="e">
        <f t="shared" ref="AA40:AC40" si="167">AA64</f>
        <v>#REF!</v>
      </c>
      <c r="AB40" s="95">
        <f t="shared" si="167"/>
        <v>0</v>
      </c>
      <c r="AC40" s="95">
        <f t="shared" si="167"/>
        <v>0</v>
      </c>
      <c r="AD40" s="325"/>
      <c r="AE40" s="985">
        <f t="shared" si="164"/>
        <v>4987049.9125899998</v>
      </c>
      <c r="AF40" s="494"/>
      <c r="AG40" s="188">
        <f t="shared" si="164"/>
        <v>3293754.74015</v>
      </c>
      <c r="AH40" s="733"/>
      <c r="AI40" s="188"/>
      <c r="AJ40" s="699" t="e">
        <f t="shared" si="12"/>
        <v>#DIV/0!</v>
      </c>
      <c r="AK40" s="188"/>
      <c r="AL40" s="733"/>
      <c r="AM40" s="188">
        <f t="shared" si="164"/>
        <v>0</v>
      </c>
      <c r="AN40" s="733"/>
      <c r="AO40" s="188">
        <f t="shared" si="164"/>
        <v>0</v>
      </c>
      <c r="AP40" s="95">
        <f t="shared" si="148"/>
        <v>11373398.740640001</v>
      </c>
      <c r="AQ40" s="325"/>
      <c r="AR40" s="95">
        <f t="shared" ref="AR40:AT40" si="168">AR64</f>
        <v>7662348.1909300005</v>
      </c>
      <c r="AS40" s="325"/>
      <c r="AT40" s="188">
        <f t="shared" si="168"/>
        <v>3711050.5497100004</v>
      </c>
      <c r="AU40" s="699">
        <f t="shared" si="17"/>
        <v>1</v>
      </c>
      <c r="AV40" s="188"/>
      <c r="AW40" s="733"/>
      <c r="AX40" s="188"/>
      <c r="AY40" s="733"/>
      <c r="AZ40" s="188">
        <f t="shared" ref="AZ40:BB40" si="169">AZ64</f>
        <v>0</v>
      </c>
      <c r="BA40" s="733"/>
      <c r="BB40" s="188">
        <f t="shared" si="169"/>
        <v>0</v>
      </c>
      <c r="BC40" s="95">
        <f t="shared" ref="BC40:BI40" si="170">BC64</f>
        <v>0</v>
      </c>
      <c r="BD40" s="95">
        <f t="shared" si="170"/>
        <v>0</v>
      </c>
      <c r="BE40" s="95">
        <f t="shared" si="170"/>
        <v>0</v>
      </c>
      <c r="BF40" s="188">
        <f t="shared" si="170"/>
        <v>0</v>
      </c>
      <c r="BG40" s="188"/>
      <c r="BH40" s="188">
        <f t="shared" si="170"/>
        <v>0</v>
      </c>
      <c r="BI40" s="188">
        <f t="shared" si="170"/>
        <v>0</v>
      </c>
      <c r="BJ40" s="95">
        <f t="shared" si="127"/>
        <v>0</v>
      </c>
      <c r="BK40" s="95">
        <f t="shared" ref="BK40:BM40" si="171">BK64</f>
        <v>0</v>
      </c>
      <c r="BL40" s="95">
        <f t="shared" si="171"/>
        <v>0</v>
      </c>
      <c r="BM40" s="95">
        <f t="shared" si="171"/>
        <v>0</v>
      </c>
      <c r="BN40" s="95">
        <f t="shared" si="151"/>
        <v>5578957.14286</v>
      </c>
      <c r="BO40" s="95">
        <f t="shared" ref="BO40:BS40" si="172">BO64</f>
        <v>5578957.14286</v>
      </c>
      <c r="BP40" s="95"/>
      <c r="BQ40" s="95"/>
      <c r="BR40" s="95">
        <f t="shared" si="172"/>
        <v>0</v>
      </c>
      <c r="BS40" s="95">
        <f t="shared" si="172"/>
        <v>0</v>
      </c>
      <c r="BT40" s="95"/>
      <c r="BU40" s="95">
        <f t="shared" ref="BU40" si="173">BU64</f>
        <v>13647663.036430001</v>
      </c>
      <c r="BV40" s="188">
        <f t="shared" ref="BV40" si="174">BV64</f>
        <v>5578957.14286</v>
      </c>
      <c r="BW40" s="188"/>
      <c r="BX40" s="188"/>
      <c r="BY40" s="188">
        <f t="shared" ref="BY40:BZ40" si="175">BY64</f>
        <v>0</v>
      </c>
      <c r="BZ40" s="188">
        <f t="shared" si="175"/>
        <v>0</v>
      </c>
      <c r="CE40" s="325"/>
    </row>
    <row r="41" spans="2:83" s="91" customFormat="1" ht="35.25" hidden="1" customHeight="1" x14ac:dyDescent="0.25">
      <c r="B41" s="1022" t="s">
        <v>27</v>
      </c>
      <c r="C41" s="1022"/>
      <c r="D41" s="95"/>
      <c r="E41" s="95"/>
      <c r="F41" s="95"/>
      <c r="G41" s="95"/>
      <c r="H41" s="95"/>
      <c r="I41" s="95"/>
      <c r="J41" s="95"/>
      <c r="K41" s="325"/>
      <c r="L41" s="699" t="e">
        <f t="shared" si="1"/>
        <v>#DIV/0!</v>
      </c>
      <c r="M41" s="188"/>
      <c r="N41" s="699" t="e">
        <f t="shared" si="2"/>
        <v>#DIV/0!</v>
      </c>
      <c r="O41" s="95"/>
      <c r="P41" s="325"/>
      <c r="Q41" s="95"/>
      <c r="R41" s="325"/>
      <c r="S41" s="95"/>
      <c r="T41" s="325"/>
      <c r="U41" s="95"/>
      <c r="V41" s="95">
        <f t="shared" si="6"/>
        <v>0</v>
      </c>
      <c r="W41" s="95"/>
      <c r="X41" s="95"/>
      <c r="Y41" s="95"/>
      <c r="Z41" s="95">
        <f t="shared" si="7"/>
        <v>0</v>
      </c>
      <c r="AA41" s="95"/>
      <c r="AB41" s="95"/>
      <c r="AC41" s="95"/>
      <c r="AD41" s="325"/>
      <c r="AE41" s="985"/>
      <c r="AF41" s="494"/>
      <c r="AG41" s="188"/>
      <c r="AH41" s="733"/>
      <c r="AI41" s="188"/>
      <c r="AJ41" s="699" t="e">
        <f t="shared" si="12"/>
        <v>#DIV/0!</v>
      </c>
      <c r="AK41" s="188"/>
      <c r="AL41" s="733"/>
      <c r="AM41" s="188"/>
      <c r="AN41" s="733"/>
      <c r="AO41" s="188"/>
      <c r="AP41" s="95">
        <f t="shared" si="148"/>
        <v>0</v>
      </c>
      <c r="AQ41" s="325"/>
      <c r="AR41" s="95"/>
      <c r="AS41" s="325"/>
      <c r="AT41" s="188"/>
      <c r="AU41" s="699" t="e">
        <f t="shared" si="17"/>
        <v>#DIV/0!</v>
      </c>
      <c r="AV41" s="188"/>
      <c r="AW41" s="733"/>
      <c r="AX41" s="188"/>
      <c r="AY41" s="733"/>
      <c r="AZ41" s="188"/>
      <c r="BA41" s="733"/>
      <c r="BB41" s="188"/>
      <c r="BC41" s="95"/>
      <c r="BD41" s="95"/>
      <c r="BE41" s="95"/>
      <c r="BF41" s="188"/>
      <c r="BG41" s="188"/>
      <c r="BH41" s="188"/>
      <c r="BI41" s="188"/>
      <c r="BJ41" s="95">
        <f t="shared" si="127"/>
        <v>0</v>
      </c>
      <c r="BK41" s="95"/>
      <c r="BL41" s="95"/>
      <c r="BM41" s="95"/>
      <c r="BN41" s="95">
        <f t="shared" si="151"/>
        <v>0</v>
      </c>
      <c r="BO41" s="95"/>
      <c r="BP41" s="95"/>
      <c r="BQ41" s="95"/>
      <c r="BR41" s="95"/>
      <c r="BS41" s="95"/>
      <c r="BT41" s="95"/>
      <c r="BU41" s="95"/>
      <c r="BV41" s="188"/>
      <c r="BW41" s="188"/>
      <c r="BX41" s="188"/>
      <c r="BY41" s="188"/>
      <c r="BZ41" s="188"/>
      <c r="CE41" s="325"/>
    </row>
    <row r="42" spans="2:83" s="91" customFormat="1" ht="35.25" hidden="1" customHeight="1" x14ac:dyDescent="0.25">
      <c r="B42" s="1022" t="s">
        <v>28</v>
      </c>
      <c r="C42" s="1022"/>
      <c r="D42" s="95"/>
      <c r="E42" s="95"/>
      <c r="F42" s="95"/>
      <c r="G42" s="95"/>
      <c r="H42" s="95"/>
      <c r="I42" s="95"/>
      <c r="J42" s="95"/>
      <c r="K42" s="325"/>
      <c r="L42" s="699" t="e">
        <f t="shared" si="1"/>
        <v>#DIV/0!</v>
      </c>
      <c r="M42" s="188"/>
      <c r="N42" s="699" t="e">
        <f t="shared" si="2"/>
        <v>#DIV/0!</v>
      </c>
      <c r="O42" s="95"/>
      <c r="P42" s="325"/>
      <c r="Q42" s="95"/>
      <c r="R42" s="325"/>
      <c r="S42" s="95"/>
      <c r="T42" s="325"/>
      <c r="U42" s="95"/>
      <c r="V42" s="95">
        <f t="shared" si="6"/>
        <v>0</v>
      </c>
      <c r="W42" s="95"/>
      <c r="X42" s="95"/>
      <c r="Y42" s="95"/>
      <c r="Z42" s="95">
        <f t="shared" si="7"/>
        <v>0</v>
      </c>
      <c r="AA42" s="95"/>
      <c r="AB42" s="95"/>
      <c r="AC42" s="95"/>
      <c r="AD42" s="325"/>
      <c r="AE42" s="985"/>
      <c r="AF42" s="494"/>
      <c r="AG42" s="188"/>
      <c r="AH42" s="733"/>
      <c r="AI42" s="188"/>
      <c r="AJ42" s="699" t="e">
        <f t="shared" si="12"/>
        <v>#DIV/0!</v>
      </c>
      <c r="AK42" s="188"/>
      <c r="AL42" s="733"/>
      <c r="AM42" s="188"/>
      <c r="AN42" s="733"/>
      <c r="AO42" s="188"/>
      <c r="AP42" s="95">
        <f t="shared" si="148"/>
        <v>0</v>
      </c>
      <c r="AQ42" s="325"/>
      <c r="AR42" s="95"/>
      <c r="AS42" s="325"/>
      <c r="AT42" s="188"/>
      <c r="AU42" s="699" t="e">
        <f t="shared" si="17"/>
        <v>#DIV/0!</v>
      </c>
      <c r="AV42" s="188"/>
      <c r="AW42" s="733"/>
      <c r="AX42" s="188"/>
      <c r="AY42" s="733"/>
      <c r="AZ42" s="188"/>
      <c r="BA42" s="733"/>
      <c r="BB42" s="188"/>
      <c r="BC42" s="95"/>
      <c r="BD42" s="95"/>
      <c r="BE42" s="95"/>
      <c r="BF42" s="188"/>
      <c r="BG42" s="188"/>
      <c r="BH42" s="188"/>
      <c r="BI42" s="188"/>
      <c r="BJ42" s="95">
        <f t="shared" si="127"/>
        <v>0</v>
      </c>
      <c r="BK42" s="95"/>
      <c r="BL42" s="95"/>
      <c r="BM42" s="95"/>
      <c r="BN42" s="95">
        <f t="shared" si="151"/>
        <v>0</v>
      </c>
      <c r="BO42" s="95"/>
      <c r="BP42" s="95"/>
      <c r="BQ42" s="95"/>
      <c r="BR42" s="95"/>
      <c r="BS42" s="95"/>
      <c r="BT42" s="95"/>
      <c r="BU42" s="95"/>
      <c r="BV42" s="188"/>
      <c r="BW42" s="188"/>
      <c r="BX42" s="188"/>
      <c r="BY42" s="188"/>
      <c r="BZ42" s="188"/>
      <c r="CE42" s="325"/>
    </row>
    <row r="43" spans="2:83" s="93" customFormat="1" ht="35.25" hidden="1" customHeight="1" x14ac:dyDescent="0.25">
      <c r="B43" s="1050"/>
      <c r="C43" s="1050"/>
      <c r="D43" s="284"/>
      <c r="E43" s="284"/>
      <c r="F43" s="284"/>
      <c r="G43" s="284"/>
      <c r="H43" s="284"/>
      <c r="I43" s="284"/>
      <c r="J43" s="284"/>
      <c r="K43" s="592"/>
      <c r="L43" s="699" t="e">
        <f t="shared" si="1"/>
        <v>#DIV/0!</v>
      </c>
      <c r="M43" s="234"/>
      <c r="N43" s="699" t="e">
        <f t="shared" si="2"/>
        <v>#DIV/0!</v>
      </c>
      <c r="O43" s="284"/>
      <c r="P43" s="592"/>
      <c r="Q43" s="284"/>
      <c r="R43" s="592"/>
      <c r="S43" s="284"/>
      <c r="T43" s="592"/>
      <c r="U43" s="284"/>
      <c r="V43" s="95">
        <f t="shared" si="6"/>
        <v>0</v>
      </c>
      <c r="W43" s="284"/>
      <c r="X43" s="284"/>
      <c r="Y43" s="284"/>
      <c r="Z43" s="284">
        <f t="shared" si="7"/>
        <v>0</v>
      </c>
      <c r="AA43" s="284"/>
      <c r="AB43" s="284"/>
      <c r="AC43" s="284"/>
      <c r="AD43" s="592"/>
      <c r="AE43" s="986"/>
      <c r="AF43" s="722"/>
      <c r="AG43" s="234"/>
      <c r="AH43" s="734"/>
      <c r="AI43" s="234"/>
      <c r="AJ43" s="699" t="e">
        <f t="shared" si="12"/>
        <v>#DIV/0!</v>
      </c>
      <c r="AK43" s="234"/>
      <c r="AL43" s="734"/>
      <c r="AM43" s="234"/>
      <c r="AN43" s="734"/>
      <c r="AO43" s="234"/>
      <c r="AP43" s="95">
        <f t="shared" si="148"/>
        <v>0</v>
      </c>
      <c r="AQ43" s="325"/>
      <c r="AR43" s="284"/>
      <c r="AS43" s="592"/>
      <c r="AT43" s="234"/>
      <c r="AU43" s="699" t="e">
        <f t="shared" si="17"/>
        <v>#DIV/0!</v>
      </c>
      <c r="AV43" s="234"/>
      <c r="AW43" s="734"/>
      <c r="AX43" s="234"/>
      <c r="AY43" s="734"/>
      <c r="AZ43" s="234"/>
      <c r="BA43" s="734"/>
      <c r="BB43" s="234"/>
      <c r="BC43" s="284"/>
      <c r="BD43" s="284"/>
      <c r="BE43" s="284"/>
      <c r="BF43" s="234"/>
      <c r="BG43" s="234"/>
      <c r="BH43" s="234"/>
      <c r="BI43" s="234"/>
      <c r="BJ43" s="95">
        <f t="shared" si="127"/>
        <v>0</v>
      </c>
      <c r="BK43" s="284"/>
      <c r="BL43" s="284"/>
      <c r="BM43" s="284"/>
      <c r="BN43" s="284">
        <f t="shared" si="151"/>
        <v>0</v>
      </c>
      <c r="BO43" s="284"/>
      <c r="BP43" s="284"/>
      <c r="BQ43" s="284"/>
      <c r="BR43" s="284"/>
      <c r="BS43" s="284"/>
      <c r="BT43" s="95"/>
      <c r="BU43" s="284"/>
      <c r="BV43" s="234"/>
      <c r="BW43" s="234"/>
      <c r="BX43" s="234"/>
      <c r="BY43" s="234"/>
      <c r="BZ43" s="234"/>
      <c r="CE43" s="325"/>
    </row>
    <row r="44" spans="2:83" s="93" customFormat="1" ht="35.25" hidden="1" customHeight="1" x14ac:dyDescent="0.25">
      <c r="B44" s="1050"/>
      <c r="C44" s="1050"/>
      <c r="D44" s="284"/>
      <c r="E44" s="284"/>
      <c r="F44" s="284"/>
      <c r="G44" s="284"/>
      <c r="H44" s="284"/>
      <c r="I44" s="284"/>
      <c r="J44" s="284"/>
      <c r="K44" s="592"/>
      <c r="L44" s="699" t="e">
        <f t="shared" si="1"/>
        <v>#DIV/0!</v>
      </c>
      <c r="M44" s="234"/>
      <c r="N44" s="699" t="e">
        <f t="shared" si="2"/>
        <v>#DIV/0!</v>
      </c>
      <c r="O44" s="284"/>
      <c r="P44" s="592"/>
      <c r="Q44" s="284"/>
      <c r="R44" s="592"/>
      <c r="S44" s="284"/>
      <c r="T44" s="592"/>
      <c r="U44" s="284"/>
      <c r="V44" s="95">
        <f t="shared" si="6"/>
        <v>0</v>
      </c>
      <c r="W44" s="284"/>
      <c r="X44" s="284"/>
      <c r="Y44" s="284"/>
      <c r="Z44" s="284">
        <f t="shared" si="7"/>
        <v>0</v>
      </c>
      <c r="AA44" s="284"/>
      <c r="AB44" s="284"/>
      <c r="AC44" s="284"/>
      <c r="AD44" s="592"/>
      <c r="AE44" s="986"/>
      <c r="AF44" s="722"/>
      <c r="AG44" s="234"/>
      <c r="AH44" s="734"/>
      <c r="AI44" s="234"/>
      <c r="AJ44" s="699" t="e">
        <f t="shared" si="12"/>
        <v>#DIV/0!</v>
      </c>
      <c r="AK44" s="234"/>
      <c r="AL44" s="734"/>
      <c r="AM44" s="234"/>
      <c r="AN44" s="734"/>
      <c r="AO44" s="234"/>
      <c r="AP44" s="95">
        <f t="shared" si="148"/>
        <v>0</v>
      </c>
      <c r="AQ44" s="325"/>
      <c r="AR44" s="284"/>
      <c r="AS44" s="592"/>
      <c r="AT44" s="234"/>
      <c r="AU44" s="699" t="e">
        <f t="shared" si="17"/>
        <v>#DIV/0!</v>
      </c>
      <c r="AV44" s="234"/>
      <c r="AW44" s="734"/>
      <c r="AX44" s="234"/>
      <c r="AY44" s="734"/>
      <c r="AZ44" s="234"/>
      <c r="BA44" s="734"/>
      <c r="BB44" s="234"/>
      <c r="BC44" s="284"/>
      <c r="BD44" s="284"/>
      <c r="BE44" s="284"/>
      <c r="BF44" s="234"/>
      <c r="BG44" s="234"/>
      <c r="BH44" s="234"/>
      <c r="BI44" s="234"/>
      <c r="BJ44" s="95">
        <f t="shared" si="127"/>
        <v>0</v>
      </c>
      <c r="BK44" s="284"/>
      <c r="BL44" s="284"/>
      <c r="BM44" s="284"/>
      <c r="BN44" s="284">
        <f t="shared" si="151"/>
        <v>0</v>
      </c>
      <c r="BO44" s="284"/>
      <c r="BP44" s="284"/>
      <c r="BQ44" s="284"/>
      <c r="BR44" s="284"/>
      <c r="BS44" s="284"/>
      <c r="BT44" s="95"/>
      <c r="BU44" s="284"/>
      <c r="BV44" s="234"/>
      <c r="BW44" s="234"/>
      <c r="BX44" s="234"/>
      <c r="BY44" s="234"/>
      <c r="BZ44" s="234"/>
      <c r="CE44" s="325"/>
    </row>
    <row r="45" spans="2:83" s="91" customFormat="1" ht="56.25" hidden="1" customHeight="1" x14ac:dyDescent="0.25">
      <c r="B45" s="1022" t="s">
        <v>314</v>
      </c>
      <c r="C45" s="1022"/>
      <c r="D45" s="95">
        <f t="shared" ref="D45:I45" si="176">D225</f>
        <v>0</v>
      </c>
      <c r="E45" s="95">
        <f t="shared" si="176"/>
        <v>0</v>
      </c>
      <c r="F45" s="95"/>
      <c r="G45" s="95"/>
      <c r="H45" s="95">
        <f t="shared" si="176"/>
        <v>0</v>
      </c>
      <c r="I45" s="95">
        <f t="shared" si="176"/>
        <v>0</v>
      </c>
      <c r="J45" s="95">
        <f t="shared" ref="J45:AO45" si="177">J225</f>
        <v>0</v>
      </c>
      <c r="K45" s="325">
        <f t="shared" si="177"/>
        <v>0</v>
      </c>
      <c r="L45" s="699" t="e">
        <f t="shared" si="1"/>
        <v>#DIV/0!</v>
      </c>
      <c r="M45" s="188">
        <f t="shared" si="177"/>
        <v>0</v>
      </c>
      <c r="N45" s="699" t="e">
        <f t="shared" si="2"/>
        <v>#DIV/0!</v>
      </c>
      <c r="O45" s="95"/>
      <c r="P45" s="325"/>
      <c r="Q45" s="95"/>
      <c r="R45" s="325"/>
      <c r="S45" s="95">
        <f t="shared" ref="S45:U45" si="178">S225</f>
        <v>0</v>
      </c>
      <c r="T45" s="325"/>
      <c r="U45" s="95">
        <f t="shared" si="178"/>
        <v>0</v>
      </c>
      <c r="V45" s="95">
        <f t="shared" si="6"/>
        <v>0</v>
      </c>
      <c r="W45" s="95">
        <f t="shared" ref="W45:Y45" si="179">W225</f>
        <v>0</v>
      </c>
      <c r="X45" s="95">
        <f t="shared" si="179"/>
        <v>0</v>
      </c>
      <c r="Y45" s="95">
        <f t="shared" si="179"/>
        <v>0</v>
      </c>
      <c r="Z45" s="95">
        <f t="shared" si="7"/>
        <v>0</v>
      </c>
      <c r="AA45" s="95">
        <f t="shared" ref="AA45:AC45" si="180">AA225</f>
        <v>0</v>
      </c>
      <c r="AB45" s="95">
        <f t="shared" si="180"/>
        <v>0</v>
      </c>
      <c r="AC45" s="95">
        <f t="shared" si="180"/>
        <v>0</v>
      </c>
      <c r="AD45" s="325"/>
      <c r="AE45" s="985">
        <f t="shared" si="177"/>
        <v>0</v>
      </c>
      <c r="AF45" s="494"/>
      <c r="AG45" s="188">
        <f t="shared" si="177"/>
        <v>0</v>
      </c>
      <c r="AH45" s="733"/>
      <c r="AI45" s="188"/>
      <c r="AJ45" s="699" t="e">
        <f t="shared" si="12"/>
        <v>#DIV/0!</v>
      </c>
      <c r="AK45" s="188"/>
      <c r="AL45" s="733"/>
      <c r="AM45" s="188">
        <f t="shared" si="177"/>
        <v>0</v>
      </c>
      <c r="AN45" s="733"/>
      <c r="AO45" s="188">
        <f t="shared" si="177"/>
        <v>0</v>
      </c>
      <c r="AP45" s="95">
        <f t="shared" si="148"/>
        <v>0</v>
      </c>
      <c r="AQ45" s="325"/>
      <c r="AR45" s="95">
        <f t="shared" ref="AR45:AT45" si="181">AR225</f>
        <v>0</v>
      </c>
      <c r="AS45" s="325"/>
      <c r="AT45" s="188">
        <f t="shared" si="181"/>
        <v>0</v>
      </c>
      <c r="AU45" s="699" t="e">
        <f t="shared" si="17"/>
        <v>#DIV/0!</v>
      </c>
      <c r="AV45" s="188"/>
      <c r="AW45" s="733"/>
      <c r="AX45" s="188"/>
      <c r="AY45" s="733"/>
      <c r="AZ45" s="188">
        <f t="shared" ref="AZ45:BB45" si="182">AZ225</f>
        <v>0</v>
      </c>
      <c r="BA45" s="733"/>
      <c r="BB45" s="188">
        <f t="shared" si="182"/>
        <v>0</v>
      </c>
      <c r="BC45" s="95">
        <f t="shared" ref="BC45:BI45" si="183">BC225</f>
        <v>0</v>
      </c>
      <c r="BD45" s="95">
        <f t="shared" si="183"/>
        <v>0</v>
      </c>
      <c r="BE45" s="95">
        <f t="shared" si="183"/>
        <v>0</v>
      </c>
      <c r="BF45" s="188">
        <f t="shared" si="183"/>
        <v>0</v>
      </c>
      <c r="BG45" s="188"/>
      <c r="BH45" s="188">
        <f t="shared" si="183"/>
        <v>0</v>
      </c>
      <c r="BI45" s="188">
        <f t="shared" si="183"/>
        <v>0</v>
      </c>
      <c r="BJ45" s="95">
        <f t="shared" si="127"/>
        <v>0</v>
      </c>
      <c r="BK45" s="95">
        <f t="shared" ref="BK45:BM45" si="184">BK225</f>
        <v>0</v>
      </c>
      <c r="BL45" s="95">
        <f t="shared" si="184"/>
        <v>0</v>
      </c>
      <c r="BM45" s="95">
        <f t="shared" si="184"/>
        <v>0</v>
      </c>
      <c r="BN45" s="95">
        <f t="shared" si="151"/>
        <v>0</v>
      </c>
      <c r="BO45" s="95">
        <f t="shared" ref="BO45:BS45" si="185">BO225</f>
        <v>0</v>
      </c>
      <c r="BP45" s="95"/>
      <c r="BQ45" s="95"/>
      <c r="BR45" s="95">
        <f t="shared" si="185"/>
        <v>0</v>
      </c>
      <c r="BS45" s="95">
        <f t="shared" si="185"/>
        <v>0</v>
      </c>
      <c r="BT45" s="95"/>
      <c r="BU45" s="95">
        <f t="shared" ref="BU45" si="186">BU225</f>
        <v>0</v>
      </c>
      <c r="BV45" s="188">
        <f t="shared" ref="BV45" si="187">BV225</f>
        <v>0</v>
      </c>
      <c r="BW45" s="188"/>
      <c r="BX45" s="188"/>
      <c r="BY45" s="188">
        <f t="shared" ref="BY45:BZ45" si="188">BY225</f>
        <v>0</v>
      </c>
      <c r="BZ45" s="188">
        <f t="shared" si="188"/>
        <v>0</v>
      </c>
      <c r="CE45" s="325"/>
    </row>
    <row r="46" spans="2:83" s="91" customFormat="1" ht="54" hidden="1" customHeight="1" x14ac:dyDescent="0.25">
      <c r="B46" s="1022" t="s">
        <v>198</v>
      </c>
      <c r="C46" s="1022"/>
      <c r="D46" s="95">
        <f t="shared" ref="D46:I46" si="189">D275</f>
        <v>475734.52766999998</v>
      </c>
      <c r="E46" s="95">
        <f t="shared" si="189"/>
        <v>0</v>
      </c>
      <c r="F46" s="95"/>
      <c r="G46" s="95"/>
      <c r="H46" s="95">
        <f t="shared" si="189"/>
        <v>0</v>
      </c>
      <c r="I46" s="95">
        <f t="shared" si="189"/>
        <v>0</v>
      </c>
      <c r="J46" s="95">
        <f t="shared" ref="J46:AO46" si="190">J275</f>
        <v>0</v>
      </c>
      <c r="K46" s="325">
        <f t="shared" si="190"/>
        <v>312770.61232000001</v>
      </c>
      <c r="L46" s="699">
        <f t="shared" si="1"/>
        <v>0.65744778679792981</v>
      </c>
      <c r="M46" s="188">
        <f t="shared" si="190"/>
        <v>0</v>
      </c>
      <c r="N46" s="699" t="e">
        <f t="shared" si="2"/>
        <v>#DIV/0!</v>
      </c>
      <c r="O46" s="95"/>
      <c r="P46" s="325"/>
      <c r="Q46" s="95"/>
      <c r="R46" s="325"/>
      <c r="S46" s="95">
        <f t="shared" ref="S46:U46" si="191">S275</f>
        <v>0</v>
      </c>
      <c r="T46" s="325"/>
      <c r="U46" s="95">
        <f t="shared" si="191"/>
        <v>0</v>
      </c>
      <c r="V46" s="95">
        <f t="shared" si="6"/>
        <v>0</v>
      </c>
      <c r="W46" s="95">
        <f t="shared" ref="W46:Y46" si="192">W275</f>
        <v>0</v>
      </c>
      <c r="X46" s="95">
        <f t="shared" si="192"/>
        <v>0</v>
      </c>
      <c r="Y46" s="95">
        <f t="shared" si="192"/>
        <v>0</v>
      </c>
      <c r="Z46" s="95">
        <f t="shared" si="7"/>
        <v>0</v>
      </c>
      <c r="AA46" s="95">
        <f t="shared" ref="AA46:AC46" si="193">AA275</f>
        <v>0</v>
      </c>
      <c r="AB46" s="95">
        <f t="shared" si="193"/>
        <v>0</v>
      </c>
      <c r="AC46" s="95">
        <f t="shared" si="193"/>
        <v>0</v>
      </c>
      <c r="AD46" s="325"/>
      <c r="AE46" s="985">
        <f t="shared" si="190"/>
        <v>273346.44857999997</v>
      </c>
      <c r="AF46" s="494"/>
      <c r="AG46" s="188">
        <f t="shared" si="190"/>
        <v>0</v>
      </c>
      <c r="AH46" s="733"/>
      <c r="AI46" s="188"/>
      <c r="AJ46" s="699" t="e">
        <f t="shared" si="12"/>
        <v>#DIV/0!</v>
      </c>
      <c r="AK46" s="188"/>
      <c r="AL46" s="733"/>
      <c r="AM46" s="188">
        <f t="shared" si="190"/>
        <v>0</v>
      </c>
      <c r="AN46" s="733"/>
      <c r="AO46" s="188">
        <f t="shared" si="190"/>
        <v>0</v>
      </c>
      <c r="AP46" s="95">
        <f t="shared" si="148"/>
        <v>475734.52766999998</v>
      </c>
      <c r="AQ46" s="325"/>
      <c r="AR46" s="95">
        <f t="shared" ref="AR46:AT46" si="194">AR275</f>
        <v>475734.52766999998</v>
      </c>
      <c r="AS46" s="325"/>
      <c r="AT46" s="188">
        <f t="shared" si="194"/>
        <v>0</v>
      </c>
      <c r="AU46" s="699" t="e">
        <f t="shared" si="17"/>
        <v>#DIV/0!</v>
      </c>
      <c r="AV46" s="188"/>
      <c r="AW46" s="733"/>
      <c r="AX46" s="188"/>
      <c r="AY46" s="733"/>
      <c r="AZ46" s="188">
        <f t="shared" ref="AZ46:BB46" si="195">AZ275</f>
        <v>0</v>
      </c>
      <c r="BA46" s="733"/>
      <c r="BB46" s="188">
        <f t="shared" si="195"/>
        <v>0</v>
      </c>
      <c r="BC46" s="95">
        <f t="shared" ref="BC46:BI46" si="196">BC275</f>
        <v>0</v>
      </c>
      <c r="BD46" s="95">
        <f t="shared" si="196"/>
        <v>0</v>
      </c>
      <c r="BE46" s="95" t="e">
        <f t="shared" si="196"/>
        <v>#REF!</v>
      </c>
      <c r="BF46" s="188" t="e">
        <f t="shared" si="196"/>
        <v>#REF!</v>
      </c>
      <c r="BG46" s="188"/>
      <c r="BH46" s="188">
        <f t="shared" si="196"/>
        <v>0</v>
      </c>
      <c r="BI46" s="188">
        <f t="shared" si="196"/>
        <v>0</v>
      </c>
      <c r="BJ46" s="95">
        <f t="shared" si="127"/>
        <v>0</v>
      </c>
      <c r="BK46" s="95">
        <f t="shared" ref="BK46:BM46" si="197">BK275</f>
        <v>0</v>
      </c>
      <c r="BL46" s="95">
        <f t="shared" si="197"/>
        <v>0</v>
      </c>
      <c r="BM46" s="95">
        <f t="shared" si="197"/>
        <v>0</v>
      </c>
      <c r="BN46" s="95">
        <f t="shared" si="151"/>
        <v>0</v>
      </c>
      <c r="BO46" s="95">
        <f t="shared" ref="BO46:BS46" si="198">BO275</f>
        <v>0</v>
      </c>
      <c r="BP46" s="95"/>
      <c r="BQ46" s="95"/>
      <c r="BR46" s="95">
        <f t="shared" si="198"/>
        <v>0</v>
      </c>
      <c r="BS46" s="95">
        <f t="shared" si="198"/>
        <v>0</v>
      </c>
      <c r="BT46" s="95"/>
      <c r="BU46" s="95">
        <f t="shared" ref="BU46" si="199">BU275</f>
        <v>475734.52766999998</v>
      </c>
      <c r="BV46" s="188">
        <f>BV275</f>
        <v>0</v>
      </c>
      <c r="BW46" s="188"/>
      <c r="BX46" s="188"/>
      <c r="BY46" s="188">
        <f t="shared" ref="BY46:BZ46" si="200">BY275</f>
        <v>0</v>
      </c>
      <c r="BZ46" s="188">
        <f t="shared" si="200"/>
        <v>0</v>
      </c>
      <c r="CE46" s="325"/>
    </row>
    <row r="47" spans="2:83" s="91" customFormat="1" ht="85.5" hidden="1" customHeight="1" x14ac:dyDescent="0.25">
      <c r="B47" s="1022" t="s">
        <v>216</v>
      </c>
      <c r="C47" s="1022"/>
      <c r="D47" s="95">
        <f t="shared" ref="D47:I47" si="201">D772</f>
        <v>18836381.777240001</v>
      </c>
      <c r="E47" s="95">
        <f t="shared" si="201"/>
        <v>6199278.3892400004</v>
      </c>
      <c r="F47" s="95"/>
      <c r="G47" s="95"/>
      <c r="H47" s="95">
        <f t="shared" si="201"/>
        <v>0</v>
      </c>
      <c r="I47" s="95">
        <f t="shared" si="201"/>
        <v>3088602.2475100001</v>
      </c>
      <c r="J47" s="95">
        <f t="shared" ref="J47:AO47" si="202">J772</f>
        <v>-8498825.805399999</v>
      </c>
      <c r="K47" s="325">
        <f t="shared" si="202"/>
        <v>10337555.971840002</v>
      </c>
      <c r="L47" s="699">
        <f t="shared" si="1"/>
        <v>0.54880794486395845</v>
      </c>
      <c r="M47" s="188">
        <f t="shared" si="202"/>
        <v>4894870.8840500005</v>
      </c>
      <c r="N47" s="699">
        <f t="shared" si="2"/>
        <v>0.78958720301155672</v>
      </c>
      <c r="O47" s="95"/>
      <c r="P47" s="325"/>
      <c r="Q47" s="95"/>
      <c r="R47" s="325"/>
      <c r="S47" s="95">
        <f t="shared" ref="S47:U47" si="203">S772</f>
        <v>0</v>
      </c>
      <c r="T47" s="325"/>
      <c r="U47" s="95">
        <f t="shared" si="203"/>
        <v>654415.10719999997</v>
      </c>
      <c r="V47" s="95" t="e">
        <f t="shared" si="6"/>
        <v>#REF!</v>
      </c>
      <c r="W47" s="95" t="e">
        <f t="shared" ref="W47:Y47" si="204">W772</f>
        <v>#REF!</v>
      </c>
      <c r="X47" s="95" t="e">
        <f t="shared" si="204"/>
        <v>#REF!</v>
      </c>
      <c r="Y47" s="95" t="e">
        <f t="shared" si="204"/>
        <v>#REF!</v>
      </c>
      <c r="Z47" s="95" t="e">
        <f t="shared" si="7"/>
        <v>#REF!</v>
      </c>
      <c r="AA47" s="95" t="e">
        <f t="shared" ref="AA47:AC47" si="205">AA772</f>
        <v>#REF!</v>
      </c>
      <c r="AB47" s="95" t="e">
        <f t="shared" si="205"/>
        <v>#REF!</v>
      </c>
      <c r="AC47" s="95" t="e">
        <f t="shared" si="205"/>
        <v>#REF!</v>
      </c>
      <c r="AD47" s="325"/>
      <c r="AE47" s="985">
        <f t="shared" si="202"/>
        <v>7862765.9943000004</v>
      </c>
      <c r="AF47" s="494"/>
      <c r="AG47" s="188">
        <f t="shared" si="202"/>
        <v>2932203.6749900002</v>
      </c>
      <c r="AH47" s="733"/>
      <c r="AI47" s="188"/>
      <c r="AJ47" s="699" t="e">
        <f t="shared" si="12"/>
        <v>#DIV/0!</v>
      </c>
      <c r="AK47" s="188"/>
      <c r="AL47" s="733"/>
      <c r="AM47" s="188">
        <f t="shared" si="202"/>
        <v>0</v>
      </c>
      <c r="AN47" s="733"/>
      <c r="AO47" s="188">
        <f t="shared" si="202"/>
        <v>520964.68484999996</v>
      </c>
      <c r="AP47" s="95">
        <f t="shared" si="148"/>
        <v>24383735.453259997</v>
      </c>
      <c r="AQ47" s="325"/>
      <c r="AR47" s="95">
        <f t="shared" ref="AR47:AT47" si="206">AR772</f>
        <v>18184457.064019997</v>
      </c>
      <c r="AS47" s="325"/>
      <c r="AT47" s="188">
        <f t="shared" si="206"/>
        <v>6199278.3892399995</v>
      </c>
      <c r="AU47" s="699">
        <f t="shared" si="17"/>
        <v>0.99999999999999989</v>
      </c>
      <c r="AV47" s="188"/>
      <c r="AW47" s="733"/>
      <c r="AX47" s="188"/>
      <c r="AY47" s="733"/>
      <c r="AZ47" s="188">
        <f t="shared" ref="AZ47:BB47" si="207">AZ772</f>
        <v>0</v>
      </c>
      <c r="BA47" s="733"/>
      <c r="BB47" s="188">
        <f t="shared" si="207"/>
        <v>2700114.30907</v>
      </c>
      <c r="BC47" s="95" t="e">
        <f t="shared" ref="BC47:BI47" si="208">BC772</f>
        <v>#REF!</v>
      </c>
      <c r="BD47" s="95" t="e">
        <f t="shared" si="208"/>
        <v>#REF!</v>
      </c>
      <c r="BE47" s="95">
        <f t="shared" si="208"/>
        <v>500000</v>
      </c>
      <c r="BF47" s="188">
        <f t="shared" si="208"/>
        <v>500000</v>
      </c>
      <c r="BG47" s="188"/>
      <c r="BH47" s="188">
        <f t="shared" si="208"/>
        <v>0</v>
      </c>
      <c r="BI47" s="188">
        <f t="shared" si="208"/>
        <v>0</v>
      </c>
      <c r="BJ47" s="95" t="e">
        <f t="shared" si="127"/>
        <v>#REF!</v>
      </c>
      <c r="BK47" s="95" t="e">
        <f t="shared" ref="BK47:BM47" si="209">BK772</f>
        <v>#REF!</v>
      </c>
      <c r="BL47" s="95" t="e">
        <f t="shared" si="209"/>
        <v>#REF!</v>
      </c>
      <c r="BM47" s="95" t="e">
        <f t="shared" si="209"/>
        <v>#REF!</v>
      </c>
      <c r="BN47" s="95">
        <f t="shared" si="151"/>
        <v>2342082.0132400002</v>
      </c>
      <c r="BO47" s="95">
        <f t="shared" ref="BO47:BS47" si="210">BO772</f>
        <v>1130982.01324</v>
      </c>
      <c r="BP47" s="95"/>
      <c r="BQ47" s="95"/>
      <c r="BR47" s="95">
        <f t="shared" si="210"/>
        <v>0</v>
      </c>
      <c r="BS47" s="95">
        <f t="shared" si="210"/>
        <v>1211100</v>
      </c>
      <c r="BT47" s="95"/>
      <c r="BU47" s="95">
        <f t="shared" ref="BU47" si="211">BU772</f>
        <v>2142082.0132400002</v>
      </c>
      <c r="BV47" s="188">
        <f>BV772</f>
        <v>1130982.01324</v>
      </c>
      <c r="BW47" s="188"/>
      <c r="BX47" s="188"/>
      <c r="BY47" s="188">
        <f t="shared" ref="BY47:BZ47" si="212">BY772</f>
        <v>0</v>
      </c>
      <c r="BZ47" s="188">
        <f t="shared" si="212"/>
        <v>1011100</v>
      </c>
      <c r="CE47" s="325"/>
    </row>
    <row r="48" spans="2:83" s="91" customFormat="1" ht="78.75" hidden="1" customHeight="1" x14ac:dyDescent="0.25">
      <c r="B48" s="1022" t="s">
        <v>280</v>
      </c>
      <c r="C48" s="1022"/>
      <c r="D48" s="95">
        <f t="shared" ref="D48:I48" si="213">D838</f>
        <v>2525641.74713</v>
      </c>
      <c r="E48" s="95">
        <f t="shared" si="213"/>
        <v>578736.67986999999</v>
      </c>
      <c r="F48" s="95"/>
      <c r="G48" s="95"/>
      <c r="H48" s="95">
        <f t="shared" si="213"/>
        <v>1207709.7999999998</v>
      </c>
      <c r="I48" s="95">
        <f t="shared" si="213"/>
        <v>0</v>
      </c>
      <c r="J48" s="95">
        <f t="shared" ref="J48:AO48" si="214">J838</f>
        <v>-701658.67128999997</v>
      </c>
      <c r="K48" s="325">
        <f t="shared" si="214"/>
        <v>1823983.0758400001</v>
      </c>
      <c r="L48" s="699">
        <f t="shared" si="1"/>
        <v>0.72218598616081386</v>
      </c>
      <c r="M48" s="188">
        <f t="shared" si="214"/>
        <v>578736.67986999999</v>
      </c>
      <c r="N48" s="699">
        <f t="shared" si="2"/>
        <v>1</v>
      </c>
      <c r="O48" s="95"/>
      <c r="P48" s="325"/>
      <c r="Q48" s="95"/>
      <c r="R48" s="325"/>
      <c r="S48" s="95">
        <f t="shared" ref="S48:U48" si="215">S838</f>
        <v>823307.58966000006</v>
      </c>
      <c r="T48" s="325"/>
      <c r="U48" s="95">
        <f t="shared" si="215"/>
        <v>0</v>
      </c>
      <c r="V48" s="95">
        <f t="shared" si="6"/>
        <v>0</v>
      </c>
      <c r="W48" s="95">
        <f t="shared" ref="W48:Y48" si="216">W838</f>
        <v>0</v>
      </c>
      <c r="X48" s="95">
        <f t="shared" si="216"/>
        <v>0</v>
      </c>
      <c r="Y48" s="95">
        <f t="shared" si="216"/>
        <v>0</v>
      </c>
      <c r="Z48" s="95">
        <f t="shared" si="7"/>
        <v>1786446.4798699999</v>
      </c>
      <c r="AA48" s="95">
        <f t="shared" ref="AA48:AC48" si="217">AA838</f>
        <v>578736.67986999999</v>
      </c>
      <c r="AB48" s="95">
        <f t="shared" si="217"/>
        <v>1207709.7999999998</v>
      </c>
      <c r="AC48" s="95">
        <f t="shared" si="217"/>
        <v>0</v>
      </c>
      <c r="AD48" s="325"/>
      <c r="AE48" s="985">
        <f t="shared" si="214"/>
        <v>1286831.89597</v>
      </c>
      <c r="AF48" s="494"/>
      <c r="AG48" s="188">
        <f t="shared" si="214"/>
        <v>26104.8704</v>
      </c>
      <c r="AH48" s="733"/>
      <c r="AI48" s="188"/>
      <c r="AJ48" s="699" t="e">
        <f t="shared" si="12"/>
        <v>#DIV/0!</v>
      </c>
      <c r="AK48" s="188"/>
      <c r="AL48" s="733"/>
      <c r="AM48" s="188">
        <f t="shared" si="214"/>
        <v>885837.69554999995</v>
      </c>
      <c r="AN48" s="733"/>
      <c r="AO48" s="188">
        <f t="shared" si="214"/>
        <v>0</v>
      </c>
      <c r="AP48" s="95">
        <f t="shared" si="148"/>
        <v>3062003.2080600001</v>
      </c>
      <c r="AQ48" s="325"/>
      <c r="AR48" s="95">
        <f t="shared" ref="AR48:AT48" si="218">AR838</f>
        <v>2483266.52819</v>
      </c>
      <c r="AS48" s="325"/>
      <c r="AT48" s="188">
        <f t="shared" si="218"/>
        <v>578736.67986999999</v>
      </c>
      <c r="AU48" s="699">
        <f t="shared" si="17"/>
        <v>1</v>
      </c>
      <c r="AV48" s="188"/>
      <c r="AW48" s="733"/>
      <c r="AX48" s="188"/>
      <c r="AY48" s="733"/>
      <c r="AZ48" s="188">
        <f t="shared" ref="AZ48:BB48" si="219">AZ838</f>
        <v>1170705.9905699997</v>
      </c>
      <c r="BA48" s="733"/>
      <c r="BB48" s="188">
        <f t="shared" si="219"/>
        <v>0</v>
      </c>
      <c r="BC48" s="95">
        <f t="shared" ref="BC48:BI48" si="220">BC838</f>
        <v>885837.69554999995</v>
      </c>
      <c r="BD48" s="95">
        <f t="shared" si="220"/>
        <v>0</v>
      </c>
      <c r="BE48" s="95">
        <f t="shared" si="220"/>
        <v>812604.37038999994</v>
      </c>
      <c r="BF48" s="188">
        <f t="shared" si="220"/>
        <v>0</v>
      </c>
      <c r="BG48" s="188"/>
      <c r="BH48" s="188">
        <f t="shared" si="220"/>
        <v>812604.37038999994</v>
      </c>
      <c r="BI48" s="188">
        <f t="shared" si="220"/>
        <v>0</v>
      </c>
      <c r="BJ48" s="95">
        <f t="shared" si="127"/>
        <v>0</v>
      </c>
      <c r="BK48" s="95">
        <f t="shared" ref="BK48:BM48" si="221">BK838</f>
        <v>0</v>
      </c>
      <c r="BL48" s="95">
        <f t="shared" si="221"/>
        <v>0</v>
      </c>
      <c r="BM48" s="95">
        <f t="shared" si="221"/>
        <v>0</v>
      </c>
      <c r="BN48" s="95">
        <f t="shared" si="151"/>
        <v>812604.37038999994</v>
      </c>
      <c r="BO48" s="95">
        <f t="shared" ref="BO48:BS48" si="222">BO838</f>
        <v>0</v>
      </c>
      <c r="BP48" s="95"/>
      <c r="BQ48" s="95"/>
      <c r="BR48" s="95">
        <f t="shared" si="222"/>
        <v>812604.37038999994</v>
      </c>
      <c r="BS48" s="95">
        <f t="shared" si="222"/>
        <v>0</v>
      </c>
      <c r="BT48" s="95"/>
      <c r="BU48" s="95">
        <f t="shared" ref="BU48" si="223">BU838</f>
        <v>835338.77548999991</v>
      </c>
      <c r="BV48" s="188">
        <f>BV838</f>
        <v>0</v>
      </c>
      <c r="BW48" s="188"/>
      <c r="BX48" s="188"/>
      <c r="BY48" s="188">
        <f t="shared" ref="BY48:BZ48" si="224">BY838</f>
        <v>812604.37038999994</v>
      </c>
      <c r="BZ48" s="188">
        <f t="shared" si="224"/>
        <v>22734.4051</v>
      </c>
      <c r="CE48" s="325"/>
    </row>
    <row r="49" spans="2:83" s="91" customFormat="1" ht="84" hidden="1" customHeight="1" x14ac:dyDescent="0.25">
      <c r="B49" s="197"/>
      <c r="C49" s="197"/>
      <c r="D49" s="95"/>
      <c r="E49" s="95"/>
      <c r="F49" s="95"/>
      <c r="G49" s="95"/>
      <c r="H49" s="95"/>
      <c r="I49" s="95"/>
      <c r="J49" s="95"/>
      <c r="K49" s="325"/>
      <c r="L49" s="699" t="e">
        <f t="shared" si="1"/>
        <v>#DIV/0!</v>
      </c>
      <c r="M49" s="188"/>
      <c r="N49" s="699" t="e">
        <f t="shared" si="2"/>
        <v>#DIV/0!</v>
      </c>
      <c r="O49" s="95"/>
      <c r="P49" s="325"/>
      <c r="Q49" s="95"/>
      <c r="R49" s="325"/>
      <c r="S49" s="95"/>
      <c r="T49" s="325"/>
      <c r="U49" s="95"/>
      <c r="V49" s="95">
        <f t="shared" si="6"/>
        <v>0</v>
      </c>
      <c r="W49" s="95"/>
      <c r="X49" s="95"/>
      <c r="Y49" s="95"/>
      <c r="Z49" s="95">
        <f t="shared" si="7"/>
        <v>0</v>
      </c>
      <c r="AA49" s="95"/>
      <c r="AB49" s="95"/>
      <c r="AC49" s="95"/>
      <c r="AD49" s="325"/>
      <c r="AE49" s="985"/>
      <c r="AF49" s="494"/>
      <c r="AG49" s="188"/>
      <c r="AH49" s="733"/>
      <c r="AI49" s="188"/>
      <c r="AJ49" s="699" t="e">
        <f t="shared" si="12"/>
        <v>#DIV/0!</v>
      </c>
      <c r="AK49" s="188"/>
      <c r="AL49" s="733"/>
      <c r="AM49" s="188"/>
      <c r="AN49" s="733"/>
      <c r="AO49" s="188"/>
      <c r="AP49" s="95">
        <f t="shared" si="148"/>
        <v>0</v>
      </c>
      <c r="AQ49" s="325"/>
      <c r="AR49" s="95"/>
      <c r="AS49" s="325"/>
      <c r="AT49" s="188"/>
      <c r="AU49" s="699" t="e">
        <f t="shared" si="17"/>
        <v>#DIV/0!</v>
      </c>
      <c r="AV49" s="188"/>
      <c r="AW49" s="733"/>
      <c r="AX49" s="188"/>
      <c r="AY49" s="733"/>
      <c r="AZ49" s="188"/>
      <c r="BA49" s="733"/>
      <c r="BB49" s="188"/>
      <c r="BC49" s="95"/>
      <c r="BD49" s="95"/>
      <c r="BE49" s="95"/>
      <c r="BF49" s="188"/>
      <c r="BG49" s="188"/>
      <c r="BH49" s="188"/>
      <c r="BI49" s="188"/>
      <c r="BJ49" s="95">
        <f t="shared" si="127"/>
        <v>0</v>
      </c>
      <c r="BK49" s="95"/>
      <c r="BL49" s="95"/>
      <c r="BM49" s="95"/>
      <c r="BN49" s="95">
        <f t="shared" si="151"/>
        <v>0</v>
      </c>
      <c r="BO49" s="95"/>
      <c r="BP49" s="95"/>
      <c r="BQ49" s="95"/>
      <c r="BR49" s="95"/>
      <c r="BS49" s="95"/>
      <c r="BT49" s="95"/>
      <c r="BU49" s="95"/>
      <c r="BV49" s="188"/>
      <c r="BW49" s="188"/>
      <c r="BX49" s="188"/>
      <c r="BY49" s="188"/>
      <c r="BZ49" s="188"/>
      <c r="CE49" s="325"/>
    </row>
    <row r="50" spans="2:83" s="13" customFormat="1" ht="84" hidden="1" customHeight="1" x14ac:dyDescent="0.25">
      <c r="B50" s="197"/>
      <c r="C50" s="197"/>
      <c r="D50" s="96"/>
      <c r="E50" s="96"/>
      <c r="F50" s="96"/>
      <c r="G50" s="96"/>
      <c r="H50" s="96"/>
      <c r="I50" s="96"/>
      <c r="J50" s="96"/>
      <c r="K50" s="325"/>
      <c r="L50" s="699" t="e">
        <f t="shared" si="1"/>
        <v>#DIV/0!</v>
      </c>
      <c r="M50" s="233"/>
      <c r="N50" s="699" t="e">
        <f t="shared" si="2"/>
        <v>#DIV/0!</v>
      </c>
      <c r="O50" s="96"/>
      <c r="P50" s="325"/>
      <c r="Q50" s="96"/>
      <c r="R50" s="325"/>
      <c r="S50" s="96"/>
      <c r="T50" s="325"/>
      <c r="U50" s="96"/>
      <c r="V50" s="95">
        <f t="shared" si="6"/>
        <v>0</v>
      </c>
      <c r="W50" s="96"/>
      <c r="X50" s="96"/>
      <c r="Y50" s="96"/>
      <c r="Z50" s="96">
        <f t="shared" si="7"/>
        <v>0</v>
      </c>
      <c r="AA50" s="96"/>
      <c r="AB50" s="96"/>
      <c r="AC50" s="96"/>
      <c r="AD50" s="325"/>
      <c r="AE50" s="987"/>
      <c r="AF50" s="494"/>
      <c r="AG50" s="233"/>
      <c r="AH50" s="733"/>
      <c r="AI50" s="233"/>
      <c r="AJ50" s="699" t="e">
        <f t="shared" si="12"/>
        <v>#DIV/0!</v>
      </c>
      <c r="AK50" s="233"/>
      <c r="AL50" s="733"/>
      <c r="AM50" s="233"/>
      <c r="AN50" s="733"/>
      <c r="AO50" s="233"/>
      <c r="AP50" s="95">
        <f t="shared" si="148"/>
        <v>0</v>
      </c>
      <c r="AQ50" s="325"/>
      <c r="AR50" s="96"/>
      <c r="AS50" s="325"/>
      <c r="AT50" s="233"/>
      <c r="AU50" s="699" t="e">
        <f t="shared" si="17"/>
        <v>#DIV/0!</v>
      </c>
      <c r="AV50" s="233"/>
      <c r="AW50" s="733"/>
      <c r="AX50" s="233"/>
      <c r="AY50" s="733"/>
      <c r="AZ50" s="233"/>
      <c r="BA50" s="733"/>
      <c r="BB50" s="233"/>
      <c r="BC50" s="96"/>
      <c r="BD50" s="96"/>
      <c r="BE50" s="96"/>
      <c r="BF50" s="233"/>
      <c r="BG50" s="233"/>
      <c r="BH50" s="233"/>
      <c r="BI50" s="233"/>
      <c r="BJ50" s="95">
        <f t="shared" si="127"/>
        <v>0</v>
      </c>
      <c r="BK50" s="96"/>
      <c r="BL50" s="96"/>
      <c r="BM50" s="96"/>
      <c r="BN50" s="96">
        <f t="shared" si="151"/>
        <v>0</v>
      </c>
      <c r="BO50" s="96"/>
      <c r="BP50" s="96"/>
      <c r="BQ50" s="96"/>
      <c r="BR50" s="96"/>
      <c r="BS50" s="96"/>
      <c r="BT50" s="95"/>
      <c r="BU50" s="96"/>
      <c r="BV50" s="233"/>
      <c r="BW50" s="233"/>
      <c r="BX50" s="233"/>
      <c r="BY50" s="233"/>
      <c r="BZ50" s="233"/>
      <c r="CE50" s="325"/>
    </row>
    <row r="51" spans="2:83" s="13" customFormat="1" ht="71.25" hidden="1" customHeight="1" x14ac:dyDescent="0.25">
      <c r="B51" s="1022" t="s">
        <v>281</v>
      </c>
      <c r="C51" s="1022"/>
      <c r="D51" s="95" t="e">
        <f>#REF!</f>
        <v>#REF!</v>
      </c>
      <c r="E51" s="95" t="e">
        <f>#REF!</f>
        <v>#REF!</v>
      </c>
      <c r="F51" s="95"/>
      <c r="G51" s="95"/>
      <c r="H51" s="95" t="e">
        <f>#REF!</f>
        <v>#REF!</v>
      </c>
      <c r="I51" s="95" t="e">
        <f>#REF!</f>
        <v>#REF!</v>
      </c>
      <c r="J51" s="95" t="e">
        <f>#REF!</f>
        <v>#REF!</v>
      </c>
      <c r="K51" s="325" t="e">
        <f>#REF!</f>
        <v>#REF!</v>
      </c>
      <c r="L51" s="699" t="e">
        <f t="shared" si="1"/>
        <v>#REF!</v>
      </c>
      <c r="M51" s="188" t="e">
        <f>#REF!</f>
        <v>#REF!</v>
      </c>
      <c r="N51" s="699" t="e">
        <f t="shared" si="2"/>
        <v>#REF!</v>
      </c>
      <c r="O51" s="95"/>
      <c r="P51" s="325"/>
      <c r="Q51" s="95"/>
      <c r="R51" s="325"/>
      <c r="S51" s="95" t="e">
        <f>#REF!</f>
        <v>#REF!</v>
      </c>
      <c r="T51" s="325"/>
      <c r="U51" s="95" t="e">
        <f>#REF!</f>
        <v>#REF!</v>
      </c>
      <c r="V51" s="95" t="e">
        <f t="shared" si="6"/>
        <v>#REF!</v>
      </c>
      <c r="W51" s="95" t="e">
        <f>#REF!</f>
        <v>#REF!</v>
      </c>
      <c r="X51" s="95" t="e">
        <f>#REF!</f>
        <v>#REF!</v>
      </c>
      <c r="Y51" s="95" t="e">
        <f>#REF!</f>
        <v>#REF!</v>
      </c>
      <c r="Z51" s="95" t="e">
        <f t="shared" si="7"/>
        <v>#REF!</v>
      </c>
      <c r="AA51" s="95" t="e">
        <f>#REF!</f>
        <v>#REF!</v>
      </c>
      <c r="AB51" s="95" t="e">
        <f>#REF!</f>
        <v>#REF!</v>
      </c>
      <c r="AC51" s="95" t="e">
        <f>#REF!</f>
        <v>#REF!</v>
      </c>
      <c r="AD51" s="325"/>
      <c r="AE51" s="985" t="e">
        <f>#REF!</f>
        <v>#REF!</v>
      </c>
      <c r="AF51" s="494"/>
      <c r="AG51" s="188" t="e">
        <f>#REF!</f>
        <v>#REF!</v>
      </c>
      <c r="AH51" s="733"/>
      <c r="AI51" s="188"/>
      <c r="AJ51" s="699" t="e">
        <f t="shared" si="12"/>
        <v>#DIV/0!</v>
      </c>
      <c r="AK51" s="188"/>
      <c r="AL51" s="733"/>
      <c r="AM51" s="188" t="e">
        <f>#REF!</f>
        <v>#REF!</v>
      </c>
      <c r="AN51" s="733"/>
      <c r="AO51" s="188" t="e">
        <f>#REF!</f>
        <v>#REF!</v>
      </c>
      <c r="AP51" s="95" t="e">
        <f t="shared" si="148"/>
        <v>#REF!</v>
      </c>
      <c r="AQ51" s="325"/>
      <c r="AR51" s="95" t="e">
        <f>#REF!</f>
        <v>#REF!</v>
      </c>
      <c r="AS51" s="325"/>
      <c r="AT51" s="188" t="e">
        <f>#REF!</f>
        <v>#REF!</v>
      </c>
      <c r="AU51" s="699" t="e">
        <f t="shared" si="17"/>
        <v>#REF!</v>
      </c>
      <c r="AV51" s="188"/>
      <c r="AW51" s="733"/>
      <c r="AX51" s="188"/>
      <c r="AY51" s="733"/>
      <c r="AZ51" s="188" t="e">
        <f>#REF!</f>
        <v>#REF!</v>
      </c>
      <c r="BA51" s="733"/>
      <c r="BB51" s="188" t="e">
        <f>#REF!</f>
        <v>#REF!</v>
      </c>
      <c r="BC51" s="95" t="e">
        <f>#REF!</f>
        <v>#REF!</v>
      </c>
      <c r="BD51" s="95" t="e">
        <f>#REF!</f>
        <v>#REF!</v>
      </c>
      <c r="BE51" s="95" t="e">
        <f>#REF!</f>
        <v>#REF!</v>
      </c>
      <c r="BF51" s="188" t="e">
        <f>#REF!</f>
        <v>#REF!</v>
      </c>
      <c r="BG51" s="188"/>
      <c r="BH51" s="188" t="e">
        <f>#REF!</f>
        <v>#REF!</v>
      </c>
      <c r="BI51" s="188" t="e">
        <f>#REF!</f>
        <v>#REF!</v>
      </c>
      <c r="BJ51" s="95" t="e">
        <f t="shared" si="127"/>
        <v>#REF!</v>
      </c>
      <c r="BK51" s="95" t="e">
        <f>#REF!</f>
        <v>#REF!</v>
      </c>
      <c r="BL51" s="95" t="e">
        <f>#REF!</f>
        <v>#REF!</v>
      </c>
      <c r="BM51" s="95" t="e">
        <f>#REF!</f>
        <v>#REF!</v>
      </c>
      <c r="BN51" s="95" t="e">
        <f t="shared" si="151"/>
        <v>#REF!</v>
      </c>
      <c r="BO51" s="95" t="e">
        <f>#REF!</f>
        <v>#REF!</v>
      </c>
      <c r="BP51" s="95"/>
      <c r="BQ51" s="95"/>
      <c r="BR51" s="95" t="e">
        <f>#REF!</f>
        <v>#REF!</v>
      </c>
      <c r="BS51" s="95" t="e">
        <f>#REF!</f>
        <v>#REF!</v>
      </c>
      <c r="BT51" s="95"/>
      <c r="BU51" s="95" t="e">
        <f>#REF!</f>
        <v>#REF!</v>
      </c>
      <c r="BV51" s="188" t="e">
        <f>#REF!</f>
        <v>#REF!</v>
      </c>
      <c r="BW51" s="188"/>
      <c r="BX51" s="188"/>
      <c r="BY51" s="188" t="e">
        <f>#REF!</f>
        <v>#REF!</v>
      </c>
      <c r="BZ51" s="188" t="e">
        <f>#REF!</f>
        <v>#REF!</v>
      </c>
      <c r="CE51" s="325"/>
    </row>
    <row r="52" spans="2:83" s="13" customFormat="1" ht="99.75" hidden="1" customHeight="1" x14ac:dyDescent="0.25">
      <c r="B52" s="1022" t="s">
        <v>282</v>
      </c>
      <c r="C52" s="1022"/>
      <c r="D52" s="95">
        <f t="shared" ref="D52:I52" si="225">D290</f>
        <v>0</v>
      </c>
      <c r="E52" s="95">
        <f t="shared" si="225"/>
        <v>0</v>
      </c>
      <c r="F52" s="95"/>
      <c r="G52" s="95"/>
      <c r="H52" s="95">
        <f t="shared" si="225"/>
        <v>0</v>
      </c>
      <c r="I52" s="95">
        <f t="shared" si="225"/>
        <v>0</v>
      </c>
      <c r="J52" s="95">
        <f t="shared" ref="J52:AO52" si="226">J290</f>
        <v>0</v>
      </c>
      <c r="K52" s="325">
        <f t="shared" si="226"/>
        <v>0</v>
      </c>
      <c r="L52" s="699" t="e">
        <f t="shared" si="1"/>
        <v>#DIV/0!</v>
      </c>
      <c r="M52" s="188">
        <f t="shared" si="226"/>
        <v>0</v>
      </c>
      <c r="N52" s="699" t="e">
        <f t="shared" si="2"/>
        <v>#DIV/0!</v>
      </c>
      <c r="O52" s="95"/>
      <c r="P52" s="325"/>
      <c r="Q52" s="95"/>
      <c r="R52" s="325"/>
      <c r="S52" s="95">
        <f t="shared" ref="S52:U52" si="227">S290</f>
        <v>0</v>
      </c>
      <c r="T52" s="325"/>
      <c r="U52" s="95">
        <f t="shared" si="227"/>
        <v>0</v>
      </c>
      <c r="V52" s="95">
        <f t="shared" si="6"/>
        <v>0</v>
      </c>
      <c r="W52" s="95">
        <f t="shared" ref="W52:Y52" si="228">W290</f>
        <v>0</v>
      </c>
      <c r="X52" s="95">
        <f t="shared" si="228"/>
        <v>0</v>
      </c>
      <c r="Y52" s="95">
        <f t="shared" si="228"/>
        <v>0</v>
      </c>
      <c r="Z52" s="95">
        <f t="shared" si="7"/>
        <v>0</v>
      </c>
      <c r="AA52" s="95">
        <f t="shared" ref="AA52:AC52" si="229">AA290</f>
        <v>0</v>
      </c>
      <c r="AB52" s="95">
        <f t="shared" si="229"/>
        <v>0</v>
      </c>
      <c r="AC52" s="95">
        <f t="shared" si="229"/>
        <v>0</v>
      </c>
      <c r="AD52" s="325"/>
      <c r="AE52" s="985">
        <f t="shared" si="226"/>
        <v>0</v>
      </c>
      <c r="AF52" s="494"/>
      <c r="AG52" s="188">
        <f t="shared" si="226"/>
        <v>0</v>
      </c>
      <c r="AH52" s="733"/>
      <c r="AI52" s="188"/>
      <c r="AJ52" s="699" t="e">
        <f t="shared" si="12"/>
        <v>#DIV/0!</v>
      </c>
      <c r="AK52" s="188"/>
      <c r="AL52" s="733"/>
      <c r="AM52" s="188">
        <f t="shared" si="226"/>
        <v>0</v>
      </c>
      <c r="AN52" s="733"/>
      <c r="AO52" s="188">
        <f t="shared" si="226"/>
        <v>0</v>
      </c>
      <c r="AP52" s="95">
        <f t="shared" si="148"/>
        <v>0</v>
      </c>
      <c r="AQ52" s="325"/>
      <c r="AR52" s="95">
        <f t="shared" ref="AR52:AT52" si="230">AR290</f>
        <v>0</v>
      </c>
      <c r="AS52" s="325"/>
      <c r="AT52" s="188">
        <f t="shared" si="230"/>
        <v>0</v>
      </c>
      <c r="AU52" s="699" t="e">
        <f t="shared" si="17"/>
        <v>#DIV/0!</v>
      </c>
      <c r="AV52" s="188"/>
      <c r="AW52" s="733"/>
      <c r="AX52" s="188"/>
      <c r="AY52" s="733"/>
      <c r="AZ52" s="188">
        <f t="shared" ref="AZ52:BB52" si="231">AZ290</f>
        <v>0</v>
      </c>
      <c r="BA52" s="733"/>
      <c r="BB52" s="188">
        <f t="shared" si="231"/>
        <v>0</v>
      </c>
      <c r="BC52" s="95">
        <f t="shared" ref="BC52:BI52" si="232">BC290</f>
        <v>0</v>
      </c>
      <c r="BD52" s="95">
        <f t="shared" si="232"/>
        <v>0</v>
      </c>
      <c r="BE52" s="95">
        <f t="shared" si="232"/>
        <v>0</v>
      </c>
      <c r="BF52" s="188">
        <f t="shared" si="232"/>
        <v>0</v>
      </c>
      <c r="BG52" s="188"/>
      <c r="BH52" s="188">
        <f t="shared" si="232"/>
        <v>0</v>
      </c>
      <c r="BI52" s="188">
        <f t="shared" si="232"/>
        <v>0</v>
      </c>
      <c r="BJ52" s="95">
        <f t="shared" si="127"/>
        <v>0</v>
      </c>
      <c r="BK52" s="95">
        <f t="shared" ref="BK52:BM52" si="233">BK290</f>
        <v>0</v>
      </c>
      <c r="BL52" s="95">
        <f t="shared" si="233"/>
        <v>0</v>
      </c>
      <c r="BM52" s="95">
        <f t="shared" si="233"/>
        <v>0</v>
      </c>
      <c r="BN52" s="95">
        <f t="shared" si="151"/>
        <v>0</v>
      </c>
      <c r="BO52" s="95">
        <f t="shared" ref="BO52:BS52" si="234">BO290</f>
        <v>0</v>
      </c>
      <c r="BP52" s="95"/>
      <c r="BQ52" s="95"/>
      <c r="BR52" s="95">
        <f t="shared" si="234"/>
        <v>0</v>
      </c>
      <c r="BS52" s="95">
        <f t="shared" si="234"/>
        <v>0</v>
      </c>
      <c r="BT52" s="95"/>
      <c r="BU52" s="95">
        <f t="shared" ref="BU52" si="235">BU290</f>
        <v>0</v>
      </c>
      <c r="BV52" s="188">
        <f>BV290</f>
        <v>0</v>
      </c>
      <c r="BW52" s="188"/>
      <c r="BX52" s="188"/>
      <c r="BY52" s="188">
        <f t="shared" ref="BY52:BZ52" si="236">BY290</f>
        <v>0</v>
      </c>
      <c r="BZ52" s="188">
        <f t="shared" si="236"/>
        <v>0</v>
      </c>
      <c r="CE52" s="325"/>
    </row>
    <row r="53" spans="2:83" s="13" customFormat="1" ht="60" hidden="1" customHeight="1" x14ac:dyDescent="0.25">
      <c r="B53" s="1022" t="s">
        <v>283</v>
      </c>
      <c r="C53" s="1022"/>
      <c r="D53" s="95">
        <f t="shared" ref="D53:I53" si="237">D1015</f>
        <v>0</v>
      </c>
      <c r="E53" s="95">
        <f t="shared" si="237"/>
        <v>0</v>
      </c>
      <c r="F53" s="95"/>
      <c r="G53" s="95"/>
      <c r="H53" s="95">
        <f t="shared" si="237"/>
        <v>0</v>
      </c>
      <c r="I53" s="95">
        <f t="shared" si="237"/>
        <v>0</v>
      </c>
      <c r="J53" s="95">
        <f t="shared" ref="J53:AO53" si="238">J1015</f>
        <v>0</v>
      </c>
      <c r="K53" s="325">
        <f t="shared" si="238"/>
        <v>0</v>
      </c>
      <c r="L53" s="699" t="e">
        <f t="shared" si="1"/>
        <v>#DIV/0!</v>
      </c>
      <c r="M53" s="188">
        <f t="shared" si="238"/>
        <v>0</v>
      </c>
      <c r="N53" s="699" t="e">
        <f t="shared" si="2"/>
        <v>#DIV/0!</v>
      </c>
      <c r="O53" s="95"/>
      <c r="P53" s="325"/>
      <c r="Q53" s="95"/>
      <c r="R53" s="325"/>
      <c r="S53" s="95">
        <f t="shared" ref="S53:U53" si="239">S1015</f>
        <v>0</v>
      </c>
      <c r="T53" s="325"/>
      <c r="U53" s="95">
        <f t="shared" si="239"/>
        <v>0</v>
      </c>
      <c r="V53" s="95">
        <f t="shared" si="6"/>
        <v>0</v>
      </c>
      <c r="W53" s="95">
        <f t="shared" ref="W53:Y53" si="240">W1015</f>
        <v>0</v>
      </c>
      <c r="X53" s="95">
        <f t="shared" si="240"/>
        <v>0</v>
      </c>
      <c r="Y53" s="95">
        <f t="shared" si="240"/>
        <v>0</v>
      </c>
      <c r="Z53" s="95">
        <f t="shared" si="7"/>
        <v>0</v>
      </c>
      <c r="AA53" s="95">
        <f t="shared" ref="AA53:AC53" si="241">AA1015</f>
        <v>0</v>
      </c>
      <c r="AB53" s="95">
        <f t="shared" si="241"/>
        <v>0</v>
      </c>
      <c r="AC53" s="95">
        <f t="shared" si="241"/>
        <v>0</v>
      </c>
      <c r="AD53" s="325"/>
      <c r="AE53" s="985">
        <f t="shared" si="238"/>
        <v>0</v>
      </c>
      <c r="AF53" s="494"/>
      <c r="AG53" s="188">
        <f t="shared" si="238"/>
        <v>0</v>
      </c>
      <c r="AH53" s="733"/>
      <c r="AI53" s="188"/>
      <c r="AJ53" s="699" t="e">
        <f t="shared" si="12"/>
        <v>#DIV/0!</v>
      </c>
      <c r="AK53" s="188"/>
      <c r="AL53" s="733"/>
      <c r="AM53" s="188">
        <f t="shared" si="238"/>
        <v>0</v>
      </c>
      <c r="AN53" s="733"/>
      <c r="AO53" s="188">
        <f t="shared" si="238"/>
        <v>0</v>
      </c>
      <c r="AP53" s="95">
        <f t="shared" si="148"/>
        <v>0</v>
      </c>
      <c r="AQ53" s="325"/>
      <c r="AR53" s="95">
        <f t="shared" ref="AR53:AT53" si="242">AR1015</f>
        <v>0</v>
      </c>
      <c r="AS53" s="325"/>
      <c r="AT53" s="188">
        <f t="shared" si="242"/>
        <v>0</v>
      </c>
      <c r="AU53" s="699" t="e">
        <f t="shared" si="17"/>
        <v>#DIV/0!</v>
      </c>
      <c r="AV53" s="188"/>
      <c r="AW53" s="733"/>
      <c r="AX53" s="188"/>
      <c r="AY53" s="733"/>
      <c r="AZ53" s="188">
        <f t="shared" ref="AZ53:BB53" si="243">AZ1015</f>
        <v>0</v>
      </c>
      <c r="BA53" s="733"/>
      <c r="BB53" s="188">
        <f t="shared" si="243"/>
        <v>0</v>
      </c>
      <c r="BC53" s="95">
        <f t="shared" ref="BC53:BI53" si="244">BC1015</f>
        <v>0</v>
      </c>
      <c r="BD53" s="95">
        <f t="shared" si="244"/>
        <v>0</v>
      </c>
      <c r="BE53" s="95">
        <f t="shared" si="244"/>
        <v>0</v>
      </c>
      <c r="BF53" s="188">
        <f t="shared" si="244"/>
        <v>0</v>
      </c>
      <c r="BG53" s="188"/>
      <c r="BH53" s="188">
        <f t="shared" si="244"/>
        <v>0</v>
      </c>
      <c r="BI53" s="188">
        <f t="shared" si="244"/>
        <v>0</v>
      </c>
      <c r="BJ53" s="95">
        <f t="shared" si="127"/>
        <v>0</v>
      </c>
      <c r="BK53" s="95">
        <f t="shared" ref="BK53:BM53" si="245">BK1015</f>
        <v>0</v>
      </c>
      <c r="BL53" s="95">
        <f t="shared" si="245"/>
        <v>0</v>
      </c>
      <c r="BM53" s="95">
        <f t="shared" si="245"/>
        <v>0</v>
      </c>
      <c r="BN53" s="95">
        <f t="shared" si="151"/>
        <v>0</v>
      </c>
      <c r="BO53" s="95">
        <f t="shared" ref="BO53:BS53" si="246">BO1015</f>
        <v>0</v>
      </c>
      <c r="BP53" s="95"/>
      <c r="BQ53" s="95"/>
      <c r="BR53" s="95">
        <f t="shared" si="246"/>
        <v>0</v>
      </c>
      <c r="BS53" s="95">
        <f t="shared" si="246"/>
        <v>0</v>
      </c>
      <c r="BT53" s="95"/>
      <c r="BU53" s="95">
        <f t="shared" ref="BU53" si="247">BU1015</f>
        <v>135932</v>
      </c>
      <c r="BV53" s="188">
        <f>BV1015</f>
        <v>0</v>
      </c>
      <c r="BW53" s="188"/>
      <c r="BX53" s="188"/>
      <c r="BY53" s="188">
        <f t="shared" ref="BY53:BZ53" si="248">BY1015</f>
        <v>0</v>
      </c>
      <c r="BZ53" s="188">
        <f t="shared" si="248"/>
        <v>135932</v>
      </c>
      <c r="CE53" s="325"/>
    </row>
    <row r="54" spans="2:83" s="16" customFormat="1" ht="32.25" customHeight="1" x14ac:dyDescent="0.25">
      <c r="B54" s="1026" t="s">
        <v>29</v>
      </c>
      <c r="C54" s="1027"/>
      <c r="D54" s="1027"/>
      <c r="E54" s="1027"/>
      <c r="F54" s="1027"/>
      <c r="G54" s="1027"/>
      <c r="H54" s="1027"/>
      <c r="I54" s="1027"/>
      <c r="J54" s="1027"/>
      <c r="K54" s="1027"/>
      <c r="L54" s="1027"/>
      <c r="M54" s="1027"/>
      <c r="N54" s="1027"/>
      <c r="O54" s="1027"/>
      <c r="P54" s="1027"/>
      <c r="Q54" s="1027"/>
      <c r="R54" s="1027"/>
      <c r="S54" s="1027"/>
      <c r="T54" s="1027"/>
      <c r="U54" s="1027"/>
      <c r="V54" s="1027"/>
      <c r="W54" s="1027"/>
      <c r="X54" s="1027"/>
      <c r="Y54" s="1027"/>
      <c r="Z54" s="1027"/>
      <c r="AA54" s="1027"/>
      <c r="AB54" s="1027"/>
      <c r="AC54" s="1027"/>
      <c r="AD54" s="1027"/>
      <c r="AE54" s="1027"/>
      <c r="AF54" s="1027"/>
      <c r="AG54" s="1027"/>
      <c r="AH54" s="1027"/>
      <c r="AI54" s="1027"/>
      <c r="AJ54" s="1027"/>
      <c r="AK54" s="1027"/>
      <c r="AL54" s="1027"/>
      <c r="AM54" s="1027"/>
      <c r="AN54" s="1027"/>
      <c r="AO54" s="1027"/>
      <c r="AP54" s="1027"/>
      <c r="AQ54" s="1027"/>
      <c r="AR54" s="1027"/>
      <c r="AS54" s="1027"/>
      <c r="AT54" s="1027"/>
      <c r="AU54" s="1027"/>
      <c r="AV54" s="1027"/>
      <c r="AW54" s="1027"/>
      <c r="AX54" s="1027"/>
      <c r="AY54" s="1027"/>
      <c r="AZ54" s="1027"/>
      <c r="BA54" s="1027"/>
      <c r="BB54" s="1027"/>
      <c r="BC54" s="1027"/>
      <c r="BD54" s="1027"/>
      <c r="BE54" s="1027"/>
      <c r="BF54" s="1027"/>
      <c r="BG54" s="1027"/>
      <c r="BH54" s="1027"/>
      <c r="BI54" s="1027"/>
      <c r="BJ54" s="1027"/>
      <c r="BK54" s="1027"/>
      <c r="BL54" s="1027"/>
      <c r="BM54" s="1027"/>
      <c r="BN54" s="1027"/>
      <c r="BO54" s="1027"/>
      <c r="BP54" s="1027"/>
      <c r="BQ54" s="1027"/>
      <c r="BR54" s="1027"/>
      <c r="BS54" s="1027"/>
      <c r="BT54" s="1027"/>
      <c r="BU54" s="1027"/>
      <c r="BV54" s="1027"/>
      <c r="BW54" s="1027"/>
      <c r="BX54" s="1027"/>
      <c r="BY54" s="1027"/>
      <c r="BZ54" s="1027"/>
      <c r="CE54" s="737"/>
    </row>
    <row r="55" spans="2:83" s="17" customFormat="1" ht="55.5" customHeight="1" x14ac:dyDescent="0.25">
      <c r="B55" s="1022" t="s">
        <v>30</v>
      </c>
      <c r="C55" s="1022"/>
      <c r="D55" s="188">
        <f>E55+F55+G55+H55+I55</f>
        <v>32330357.692950003</v>
      </c>
      <c r="E55" s="188">
        <f>E867</f>
        <v>10742974.241660001</v>
      </c>
      <c r="F55" s="188">
        <f t="shared" ref="F55:I55" si="249">F867</f>
        <v>5639597.7820800003</v>
      </c>
      <c r="G55" s="188">
        <f t="shared" si="249"/>
        <v>11180709.626350001</v>
      </c>
      <c r="H55" s="188">
        <f t="shared" si="249"/>
        <v>1628540.1295099996</v>
      </c>
      <c r="I55" s="188">
        <f t="shared" si="249"/>
        <v>3138535.91335</v>
      </c>
      <c r="J55" s="188">
        <f>J56+J57+J58+J59+J60</f>
        <v>-12479697.74076</v>
      </c>
      <c r="K55" s="188">
        <f>M55+O55+Q55+S55+U55</f>
        <v>19850809.952190001</v>
      </c>
      <c r="L55" s="699">
        <f t="shared" ref="L55:L61" si="250">K55/D55</f>
        <v>0.61399908224704525</v>
      </c>
      <c r="M55" s="188">
        <f t="shared" ref="M55:U55" si="251">M867</f>
        <v>9019761.2053900007</v>
      </c>
      <c r="N55" s="699">
        <f t="shared" ref="N55:N60" si="252">M55/E55</f>
        <v>0.83959627962360917</v>
      </c>
      <c r="O55" s="95">
        <f t="shared" si="251"/>
        <v>5473336.5557199996</v>
      </c>
      <c r="P55" s="699">
        <v>0</v>
      </c>
      <c r="Q55" s="95">
        <f t="shared" si="251"/>
        <v>3484510.6714999997</v>
      </c>
      <c r="R55" s="699">
        <f t="shared" ref="R55:R61" si="253">Q55/G55</f>
        <v>0.31165380266096188</v>
      </c>
      <c r="S55" s="95">
        <f t="shared" si="251"/>
        <v>1181448.6629999999</v>
      </c>
      <c r="T55" s="699">
        <f t="shared" ref="T55:T56" si="254">S55/H55</f>
        <v>0.72546487592877307</v>
      </c>
      <c r="U55" s="188">
        <f t="shared" si="251"/>
        <v>691752.85658000002</v>
      </c>
      <c r="V55" s="95" t="e">
        <f t="shared" ref="V55:W55" si="255">V867</f>
        <v>#REF!</v>
      </c>
      <c r="W55" s="95" t="e">
        <f t="shared" si="255"/>
        <v>#REF!</v>
      </c>
      <c r="X55" s="95" t="e">
        <f t="shared" ref="X55:Y55" si="256">X867</f>
        <v>#REF!</v>
      </c>
      <c r="Y55" s="95" t="e">
        <f t="shared" si="256"/>
        <v>#REF!</v>
      </c>
      <c r="Z55" s="95" t="e">
        <f t="shared" ref="Z55:Z61" si="257">AA55+AB55+AC55</f>
        <v>#REF!</v>
      </c>
      <c r="AA55" s="95" t="e">
        <f t="shared" ref="AA55:AC55" si="258">AA867</f>
        <v>#REF!</v>
      </c>
      <c r="AB55" s="95">
        <f t="shared" si="258"/>
        <v>1628540.1295099996</v>
      </c>
      <c r="AC55" s="95" t="e">
        <f t="shared" si="258"/>
        <v>#REF!</v>
      </c>
      <c r="AD55" s="699">
        <f t="shared" ref="AD55:AD61" si="259">U55/I55</f>
        <v>0.22040622623994102</v>
      </c>
      <c r="AE55" s="188">
        <f>AG55+AI55+AK55+AM55+AO55</f>
        <v>16170999.10678</v>
      </c>
      <c r="AF55" s="699">
        <f t="shared" ref="AF55:AF61" si="260">AE55/D55</f>
        <v>0.50018002461835642</v>
      </c>
      <c r="AG55" s="188">
        <f t="shared" ref="AG55" si="261">AG867</f>
        <v>6502982.4990299996</v>
      </c>
      <c r="AH55" s="699">
        <f t="shared" ref="AH55:AH60" si="262">AG55/E55</f>
        <v>0.60532421960132721</v>
      </c>
      <c r="AI55" s="95">
        <f t="shared" ref="AI55" si="263">AI867</f>
        <v>3768519.7674599998</v>
      </c>
      <c r="AJ55" s="699">
        <f t="shared" si="12"/>
        <v>0.6682249183504877</v>
      </c>
      <c r="AK55" s="95">
        <f t="shared" ref="AK55:AO56" si="264">AK867</f>
        <v>4192084.8257900001</v>
      </c>
      <c r="AL55" s="699">
        <f t="shared" ref="AL55:AL58" si="265">AK55/G55</f>
        <v>0.37493906611350997</v>
      </c>
      <c r="AM55" s="95">
        <f t="shared" si="264"/>
        <v>1149109.5802699998</v>
      </c>
      <c r="AN55" s="699">
        <f t="shared" ref="AN55:AN56" si="266">AM55/H55</f>
        <v>0.70560716278802882</v>
      </c>
      <c r="AO55" s="95">
        <f t="shared" si="264"/>
        <v>558302.43423000001</v>
      </c>
      <c r="AP55" s="95">
        <f>AP56++AP59+AP60+AP57</f>
        <v>11406697.7477</v>
      </c>
      <c r="AQ55" s="699">
        <f t="shared" ref="AQ55:AQ61" si="267">AO55/I55</f>
        <v>0.17788626596726784</v>
      </c>
      <c r="AR55" s="188">
        <f>AT55+AV55+AX55+AZ55+BB55</f>
        <v>31100348.199699998</v>
      </c>
      <c r="AS55" s="699">
        <f t="shared" ref="AS55:AS61" si="268">AR55/D55</f>
        <v>0.96195496799225877</v>
      </c>
      <c r="AT55" s="188">
        <f t="shared" ref="AT55:AV55" si="269">AT867</f>
        <v>10742974.241660001</v>
      </c>
      <c r="AU55" s="699">
        <f t="shared" si="17"/>
        <v>1</v>
      </c>
      <c r="AV55" s="95">
        <f t="shared" si="269"/>
        <v>5473336.5557199996</v>
      </c>
      <c r="AW55" s="699">
        <f t="shared" ref="AW55:AW56" si="270">AV55/F55</f>
        <v>0.97051895670852606</v>
      </c>
      <c r="AX55" s="188">
        <f t="shared" ref="AX55:BB55" si="271">AX867</f>
        <v>10556051.730250001</v>
      </c>
      <c r="AY55" s="699">
        <f t="shared" ref="AY55:AY58" si="272">AX55/G55</f>
        <v>0.94413074688677678</v>
      </c>
      <c r="AZ55" s="95">
        <f t="shared" si="271"/>
        <v>1578087.6971599997</v>
      </c>
      <c r="BA55" s="699">
        <f t="shared" ref="BA55:BA56" si="273">AZ55/H55</f>
        <v>0.96901984087725235</v>
      </c>
      <c r="BB55" s="95">
        <f t="shared" si="271"/>
        <v>2749897.9749099999</v>
      </c>
      <c r="BC55" s="95">
        <f t="shared" ref="BC55:BM55" si="274">BC867</f>
        <v>1149109.5802699998</v>
      </c>
      <c r="BD55" s="95" t="e">
        <f t="shared" si="274"/>
        <v>#REF!</v>
      </c>
      <c r="BE55" s="95" t="e">
        <f>BF55+BG55+BH55+BI55</f>
        <v>#REF!</v>
      </c>
      <c r="BF55" s="95" t="e">
        <f t="shared" ref="BF55:BI55" si="275">BF867</f>
        <v>#REF!</v>
      </c>
      <c r="BG55" s="95">
        <f t="shared" si="275"/>
        <v>85561.060899999997</v>
      </c>
      <c r="BH55" s="95" t="e">
        <f t="shared" si="275"/>
        <v>#REF!</v>
      </c>
      <c r="BI55" s="95" t="e">
        <f t="shared" si="275"/>
        <v>#REF!</v>
      </c>
      <c r="BJ55" s="95" t="e">
        <f t="shared" si="274"/>
        <v>#REF!</v>
      </c>
      <c r="BK55" s="95" t="e">
        <f t="shared" si="274"/>
        <v>#REF!</v>
      </c>
      <c r="BL55" s="95" t="e">
        <f t="shared" si="274"/>
        <v>#REF!</v>
      </c>
      <c r="BM55" s="95" t="e">
        <f t="shared" si="274"/>
        <v>#REF!</v>
      </c>
      <c r="BN55" s="95">
        <f>BO55+BP55+BQ55+BR55+BS55</f>
        <v>18049206.069530003</v>
      </c>
      <c r="BO55" s="95">
        <f t="shared" ref="BO55:BR55" si="276">BO867</f>
        <v>6709939.1561000003</v>
      </c>
      <c r="BP55" s="95">
        <f t="shared" si="276"/>
        <v>600000</v>
      </c>
      <c r="BQ55" s="95">
        <f t="shared" si="276"/>
        <v>8630001.4821400009</v>
      </c>
      <c r="BR55" s="95">
        <f t="shared" si="276"/>
        <v>898165.43128999998</v>
      </c>
      <c r="BS55" s="95">
        <f>BS867</f>
        <v>1211100</v>
      </c>
      <c r="BT55" s="95">
        <f>BT56+BT57+BT58+BT59+BT60</f>
        <v>100920.50109999999</v>
      </c>
      <c r="BU55" s="95">
        <f>BV55+BW55+BX55+BY55+BZ55</f>
        <v>18150126.570630003</v>
      </c>
      <c r="BV55" s="95">
        <f t="shared" ref="BV55:BZ55" si="277">BV867</f>
        <v>6709939.1561000003</v>
      </c>
      <c r="BW55" s="95">
        <f t="shared" si="277"/>
        <v>600000</v>
      </c>
      <c r="BX55" s="95">
        <f t="shared" si="277"/>
        <v>8630001.4821400009</v>
      </c>
      <c r="BY55" s="95">
        <f t="shared" si="277"/>
        <v>1176351.5272899999</v>
      </c>
      <c r="BZ55" s="95">
        <f t="shared" si="277"/>
        <v>1033834.4051</v>
      </c>
      <c r="CE55" s="699">
        <f t="shared" ref="CE55:CE61" si="278">BB55/I55</f>
        <v>0.87617221877662788</v>
      </c>
    </row>
    <row r="56" spans="2:83" s="20" customFormat="1" ht="41.25" customHeight="1" x14ac:dyDescent="0.25">
      <c r="B56" s="200"/>
      <c r="C56" s="97" t="s">
        <v>270</v>
      </c>
      <c r="D56" s="185">
        <f>E56+F56+G56+H56+I56</f>
        <v>22917517.002950002</v>
      </c>
      <c r="E56" s="185">
        <f>E868</f>
        <v>8044511.1323900009</v>
      </c>
      <c r="F56" s="185">
        <f t="shared" ref="F56:I56" si="279">F868</f>
        <v>5639597.7820800003</v>
      </c>
      <c r="G56" s="185">
        <f t="shared" si="279"/>
        <v>4680201.79366</v>
      </c>
      <c r="H56" s="185">
        <f t="shared" si="279"/>
        <v>1628540.1295099996</v>
      </c>
      <c r="I56" s="185">
        <f t="shared" si="279"/>
        <v>2924666.1653100001</v>
      </c>
      <c r="J56" s="185">
        <f>J868</f>
        <v>-6815087.7255800003</v>
      </c>
      <c r="K56" s="185">
        <f>M56+O56+Q56+S56+U56</f>
        <v>16102579.27737</v>
      </c>
      <c r="L56" s="699">
        <f t="shared" si="250"/>
        <v>0.70263193326298112</v>
      </c>
      <c r="M56" s="185">
        <f>M868</f>
        <v>6593521.6913200011</v>
      </c>
      <c r="N56" s="699">
        <f t="shared" si="252"/>
        <v>0.81962987965448753</v>
      </c>
      <c r="O56" s="98">
        <f>O868</f>
        <v>5473336.5557199996</v>
      </c>
      <c r="P56" s="699">
        <v>0</v>
      </c>
      <c r="Q56" s="98">
        <f t="shared" ref="Q56:U56" si="280">Q868</f>
        <v>2246503.7982199998</v>
      </c>
      <c r="R56" s="699">
        <f t="shared" si="253"/>
        <v>0.48000148225728412</v>
      </c>
      <c r="S56" s="98">
        <f t="shared" si="280"/>
        <v>1181448.6629999999</v>
      </c>
      <c r="T56" s="699">
        <f t="shared" si="254"/>
        <v>0.72546487592877307</v>
      </c>
      <c r="U56" s="98">
        <f t="shared" si="280"/>
        <v>607768.56911000004</v>
      </c>
      <c r="V56" s="98" t="e">
        <f t="shared" ref="V56:W56" si="281">V868</f>
        <v>#REF!</v>
      </c>
      <c r="W56" s="98" t="e">
        <f t="shared" si="281"/>
        <v>#REF!</v>
      </c>
      <c r="X56" s="98" t="e">
        <f t="shared" ref="X56:Y56" si="282">X868</f>
        <v>#REF!</v>
      </c>
      <c r="Y56" s="98" t="e">
        <f t="shared" si="282"/>
        <v>#REF!</v>
      </c>
      <c r="Z56" s="98" t="e">
        <f t="shared" si="257"/>
        <v>#REF!</v>
      </c>
      <c r="AA56" s="98" t="e">
        <f t="shared" ref="AA56:AC56" si="283">AA868</f>
        <v>#REF!</v>
      </c>
      <c r="AB56" s="98">
        <f t="shared" si="283"/>
        <v>1628540.1295099996</v>
      </c>
      <c r="AC56" s="98" t="e">
        <f t="shared" si="283"/>
        <v>#REF!</v>
      </c>
      <c r="AD56" s="699">
        <f t="shared" si="259"/>
        <v>0.20780784361608656</v>
      </c>
      <c r="AE56" s="185">
        <f>AG56+AI56+AK56+AM56+AO56</f>
        <v>11778408.475499999</v>
      </c>
      <c r="AF56" s="699">
        <f t="shared" si="260"/>
        <v>0.51394784495998636</v>
      </c>
      <c r="AG56" s="185">
        <f>AG868</f>
        <v>4075761.66597</v>
      </c>
      <c r="AH56" s="699">
        <f t="shared" si="262"/>
        <v>0.50665125560701452</v>
      </c>
      <c r="AI56" s="98">
        <f>AI868</f>
        <v>3768519.7674599998</v>
      </c>
      <c r="AJ56" s="699">
        <f t="shared" si="12"/>
        <v>0.6682249183504877</v>
      </c>
      <c r="AK56" s="98">
        <f t="shared" ref="AK56:AM56" si="284">AK868</f>
        <v>2310699.3150400002</v>
      </c>
      <c r="AL56" s="699">
        <f t="shared" si="265"/>
        <v>0.49371788160291968</v>
      </c>
      <c r="AM56" s="98">
        <f t="shared" si="284"/>
        <v>1149109.5802699998</v>
      </c>
      <c r="AN56" s="699">
        <f t="shared" si="266"/>
        <v>0.70560716278802882</v>
      </c>
      <c r="AO56" s="98">
        <f t="shared" si="264"/>
        <v>474318.14675999997</v>
      </c>
      <c r="AP56" s="98">
        <f>AP868</f>
        <v>9541167.4425799996</v>
      </c>
      <c r="AQ56" s="699">
        <f t="shared" si="267"/>
        <v>0.16217855985957447</v>
      </c>
      <c r="AR56" s="185">
        <f>AT56+AV56+AX56+AZ56+BB56</f>
        <v>21938451.025429998</v>
      </c>
      <c r="AS56" s="699">
        <f t="shared" si="268"/>
        <v>0.95727870617947064</v>
      </c>
      <c r="AT56" s="185">
        <f>AT868</f>
        <v>8044511.1323899999</v>
      </c>
      <c r="AU56" s="699">
        <f t="shared" si="17"/>
        <v>0.99999999999999989</v>
      </c>
      <c r="AV56" s="98">
        <f>AV868</f>
        <v>5473336.5557199996</v>
      </c>
      <c r="AW56" s="699">
        <f t="shared" si="270"/>
        <v>0.97051895670852606</v>
      </c>
      <c r="AX56" s="185">
        <f t="shared" ref="AX56:BB56" si="285">AX868</f>
        <v>4306337.4132899996</v>
      </c>
      <c r="AY56" s="699">
        <f t="shared" si="272"/>
        <v>0.92011789301981528</v>
      </c>
      <c r="AZ56" s="98">
        <f t="shared" si="285"/>
        <v>1578087.6971599997</v>
      </c>
      <c r="BA56" s="699">
        <f t="shared" si="273"/>
        <v>0.96901984087725235</v>
      </c>
      <c r="BB56" s="98">
        <f t="shared" si="285"/>
        <v>2536178.2268699999</v>
      </c>
      <c r="BC56" s="98">
        <f t="shared" ref="BC56:BD56" si="286">BC868</f>
        <v>1149109.5802699998</v>
      </c>
      <c r="BD56" s="98" t="e">
        <f t="shared" si="286"/>
        <v>#REF!</v>
      </c>
      <c r="BE56" s="98" t="e">
        <f>BF56+BG56+BH56+BI56</f>
        <v>#REF!</v>
      </c>
      <c r="BF56" s="98" t="e">
        <f>BF868</f>
        <v>#REF!</v>
      </c>
      <c r="BG56" s="98">
        <f t="shared" ref="BG56:BI56" si="287">BG868</f>
        <v>85561.060899999997</v>
      </c>
      <c r="BH56" s="98" t="e">
        <f t="shared" si="287"/>
        <v>#REF!</v>
      </c>
      <c r="BI56" s="98" t="e">
        <f t="shared" si="287"/>
        <v>#REF!</v>
      </c>
      <c r="BJ56" s="98" t="e">
        <f t="shared" ref="BJ56:BM56" si="288">BJ868</f>
        <v>#REF!</v>
      </c>
      <c r="BK56" s="98" t="e">
        <f t="shared" si="288"/>
        <v>#REF!</v>
      </c>
      <c r="BL56" s="98" t="e">
        <f t="shared" si="288"/>
        <v>#REF!</v>
      </c>
      <c r="BM56" s="98" t="e">
        <f t="shared" si="288"/>
        <v>#REF!</v>
      </c>
      <c r="BN56" s="98">
        <f>BO56+BP56+BQ56+BR56+BS56</f>
        <v>9906514.7695300002</v>
      </c>
      <c r="BO56" s="98">
        <f>BO868</f>
        <v>3085723.1561000003</v>
      </c>
      <c r="BP56" s="98">
        <f>BP868</f>
        <v>600000</v>
      </c>
      <c r="BQ56" s="98">
        <f t="shared" ref="BQ56:BS56" si="289">BQ868</f>
        <v>4111526.1821400002</v>
      </c>
      <c r="BR56" s="98">
        <f t="shared" si="289"/>
        <v>898165.43128999998</v>
      </c>
      <c r="BS56" s="98">
        <f t="shared" si="289"/>
        <v>1211100</v>
      </c>
      <c r="BT56" s="98">
        <f>BT868</f>
        <v>100920.50109999999</v>
      </c>
      <c r="BU56" s="98">
        <f>BV56+BW56+BX56+BY56+BZ56</f>
        <v>10007435.27063</v>
      </c>
      <c r="BV56" s="98">
        <f>BV868</f>
        <v>3085723.1561000003</v>
      </c>
      <c r="BW56" s="98">
        <f>BW868</f>
        <v>600000</v>
      </c>
      <c r="BX56" s="98">
        <f t="shared" ref="BX56:BZ56" si="290">BX868</f>
        <v>4111526.1821400002</v>
      </c>
      <c r="BY56" s="98">
        <f t="shared" si="290"/>
        <v>1176351.5272899999</v>
      </c>
      <c r="BZ56" s="98">
        <f t="shared" si="290"/>
        <v>1033834.4051</v>
      </c>
      <c r="CE56" s="699">
        <f t="shared" si="278"/>
        <v>0.86716845052337033</v>
      </c>
    </row>
    <row r="57" spans="2:83" s="23" customFormat="1" ht="46.5" customHeight="1" x14ac:dyDescent="0.25">
      <c r="B57" s="201"/>
      <c r="C57" s="101" t="s">
        <v>271</v>
      </c>
      <c r="D57" s="167">
        <f t="shared" ref="D57:D61" si="291">E57+G57+H57+I57</f>
        <v>5207584.5</v>
      </c>
      <c r="E57" s="167">
        <f>E869</f>
        <v>2412182.8573100003</v>
      </c>
      <c r="F57" s="167">
        <f t="shared" ref="F57:I57" si="292">F869</f>
        <v>0</v>
      </c>
      <c r="G57" s="167">
        <f t="shared" si="292"/>
        <v>2795401.6426900001</v>
      </c>
      <c r="H57" s="167">
        <f t="shared" si="292"/>
        <v>0</v>
      </c>
      <c r="I57" s="167">
        <f t="shared" si="292"/>
        <v>0</v>
      </c>
      <c r="J57" s="167">
        <f>J869</f>
        <v>-1829618.3646100005</v>
      </c>
      <c r="K57" s="167">
        <f t="shared" ref="K57:K61" si="293">M57+Q57+S57+U57</f>
        <v>3377966.13539</v>
      </c>
      <c r="L57" s="739">
        <f t="shared" si="250"/>
        <v>0.64866276013188073</v>
      </c>
      <c r="M57" s="167">
        <f>M869</f>
        <v>2139959.26211</v>
      </c>
      <c r="N57" s="739">
        <f t="shared" si="252"/>
        <v>0.88714636853709483</v>
      </c>
      <c r="O57" s="102">
        <f t="shared" ref="O57" si="294">O869</f>
        <v>0</v>
      </c>
      <c r="P57" s="739">
        <v>0</v>
      </c>
      <c r="Q57" s="102">
        <f t="shared" ref="Q57:U57" si="295">Q869</f>
        <v>1238006.8732799999</v>
      </c>
      <c r="R57" s="739">
        <f t="shared" si="253"/>
        <v>0.44287262852456238</v>
      </c>
      <c r="S57" s="102">
        <f t="shared" si="295"/>
        <v>0</v>
      </c>
      <c r="T57" s="739">
        <v>0</v>
      </c>
      <c r="U57" s="102">
        <f t="shared" si="295"/>
        <v>0</v>
      </c>
      <c r="V57" s="102" t="e">
        <f t="shared" ref="V57:W57" si="296">V869</f>
        <v>#REF!</v>
      </c>
      <c r="W57" s="102" t="e">
        <f t="shared" si="296"/>
        <v>#REF!</v>
      </c>
      <c r="X57" s="102" t="e">
        <f t="shared" ref="X57:Y57" si="297">X869</f>
        <v>#REF!</v>
      </c>
      <c r="Y57" s="102" t="e">
        <f t="shared" si="297"/>
        <v>#REF!</v>
      </c>
      <c r="Z57" s="102" t="e">
        <f t="shared" si="257"/>
        <v>#REF!</v>
      </c>
      <c r="AA57" s="102" t="e">
        <f t="shared" ref="AA57:AC57" si="298">AA869</f>
        <v>#REF!</v>
      </c>
      <c r="AB57" s="102">
        <f t="shared" si="298"/>
        <v>0</v>
      </c>
      <c r="AC57" s="102">
        <f t="shared" si="298"/>
        <v>0</v>
      </c>
      <c r="AD57" s="739">
        <v>0</v>
      </c>
      <c r="AE57" s="167">
        <f t="shared" ref="AE57:AE61" si="299">AG57+AK57+AM57+AO57</f>
        <v>3330500.4322199998</v>
      </c>
      <c r="AF57" s="739">
        <f t="shared" si="260"/>
        <v>0.63954803464446897</v>
      </c>
      <c r="AG57" s="167">
        <f>AG869</f>
        <v>2140940.5811000001</v>
      </c>
      <c r="AH57" s="739">
        <f t="shared" si="262"/>
        <v>0.88755318636478409</v>
      </c>
      <c r="AI57" s="102">
        <f t="shared" ref="AI57" si="300">AI869</f>
        <v>0</v>
      </c>
      <c r="AJ57" s="739">
        <v>0</v>
      </c>
      <c r="AK57" s="102">
        <f t="shared" ref="AK57:AO57" si="301">AK869</f>
        <v>1189559.85112</v>
      </c>
      <c r="AL57" s="739">
        <f t="shared" si="265"/>
        <v>0.42554165846997677</v>
      </c>
      <c r="AM57" s="102">
        <f t="shared" si="301"/>
        <v>0</v>
      </c>
      <c r="AN57" s="739">
        <v>0</v>
      </c>
      <c r="AO57" s="102">
        <f t="shared" si="301"/>
        <v>0</v>
      </c>
      <c r="AP57" s="102">
        <f>AP869</f>
        <v>1735794.8445500005</v>
      </c>
      <c r="AQ57" s="739">
        <v>0</v>
      </c>
      <c r="AR57" s="167">
        <f t="shared" ref="AR57:AR61" si="302">AT57+AX57+AZ57+BB57</f>
        <v>4980526.3241100004</v>
      </c>
      <c r="AS57" s="739">
        <f t="shared" si="268"/>
        <v>0.95639856138868229</v>
      </c>
      <c r="AT57" s="167">
        <f>AT869</f>
        <v>2412182.8573100003</v>
      </c>
      <c r="AU57" s="739">
        <f t="shared" si="17"/>
        <v>1</v>
      </c>
      <c r="AV57" s="102">
        <f>AV869</f>
        <v>0</v>
      </c>
      <c r="AW57" s="739">
        <v>0</v>
      </c>
      <c r="AX57" s="167">
        <f t="shared" ref="AX57:BB57" si="303">AX869</f>
        <v>2568343.4668000001</v>
      </c>
      <c r="AY57" s="739">
        <f t="shared" si="272"/>
        <v>0.91877439992075582</v>
      </c>
      <c r="AZ57" s="102">
        <f t="shared" si="303"/>
        <v>0</v>
      </c>
      <c r="BA57" s="739">
        <v>0</v>
      </c>
      <c r="BB57" s="102">
        <f t="shared" si="303"/>
        <v>0</v>
      </c>
      <c r="BC57" s="102">
        <f t="shared" ref="BC57:BM57" si="304">BC869</f>
        <v>0</v>
      </c>
      <c r="BD57" s="102">
        <f t="shared" si="304"/>
        <v>0</v>
      </c>
      <c r="BE57" s="102">
        <f t="shared" ref="BE57:BE61" si="305">BF57+BG57+BH57+BI57</f>
        <v>0</v>
      </c>
      <c r="BF57" s="102">
        <f>BF869</f>
        <v>0</v>
      </c>
      <c r="BG57" s="102">
        <f t="shared" ref="BG57:BI57" si="306">BG869</f>
        <v>0</v>
      </c>
      <c r="BH57" s="102">
        <f t="shared" si="306"/>
        <v>0</v>
      </c>
      <c r="BI57" s="102">
        <f t="shared" si="306"/>
        <v>0</v>
      </c>
      <c r="BJ57" s="102" t="e">
        <f t="shared" si="304"/>
        <v>#REF!</v>
      </c>
      <c r="BK57" s="102" t="e">
        <f t="shared" si="304"/>
        <v>#REF!</v>
      </c>
      <c r="BL57" s="102" t="e">
        <f t="shared" si="304"/>
        <v>#REF!</v>
      </c>
      <c r="BM57" s="102" t="e">
        <f t="shared" si="304"/>
        <v>#REF!</v>
      </c>
      <c r="BN57" s="102">
        <f t="shared" ref="BN57:BN61" si="307">BO57+BQ57+BR57+BS57</f>
        <v>7642691.2999999998</v>
      </c>
      <c r="BO57" s="102">
        <f>BO869</f>
        <v>3124216</v>
      </c>
      <c r="BP57" s="102">
        <f>BP869</f>
        <v>0</v>
      </c>
      <c r="BQ57" s="102">
        <f t="shared" ref="BQ57:BS57" si="308">BQ869</f>
        <v>4518475.3</v>
      </c>
      <c r="BR57" s="102">
        <f t="shared" si="308"/>
        <v>0</v>
      </c>
      <c r="BS57" s="102">
        <f t="shared" si="308"/>
        <v>0</v>
      </c>
      <c r="BT57" s="102">
        <f>BT869</f>
        <v>0</v>
      </c>
      <c r="BU57" s="102">
        <f t="shared" ref="BU57:BU61" si="309">BV57+BX57+BY57+BZ57</f>
        <v>7642691.2999999998</v>
      </c>
      <c r="BV57" s="102">
        <f>BV869</f>
        <v>3124216</v>
      </c>
      <c r="BW57" s="102">
        <f>BW869</f>
        <v>0</v>
      </c>
      <c r="BX57" s="102">
        <f t="shared" ref="BX57:BZ57" si="310">BX869</f>
        <v>4518475.3</v>
      </c>
      <c r="BY57" s="102">
        <f t="shared" si="310"/>
        <v>0</v>
      </c>
      <c r="BZ57" s="102">
        <f t="shared" si="310"/>
        <v>0</v>
      </c>
      <c r="CE57" s="739">
        <v>0</v>
      </c>
    </row>
    <row r="58" spans="2:83" s="193" customFormat="1" ht="46.5" customHeight="1" x14ac:dyDescent="0.25">
      <c r="B58" s="202"/>
      <c r="C58" s="941" t="s">
        <v>272</v>
      </c>
      <c r="D58" s="235">
        <f t="shared" si="291"/>
        <v>3705106.19</v>
      </c>
      <c r="E58" s="235">
        <f>E842</f>
        <v>0</v>
      </c>
      <c r="F58" s="235">
        <f t="shared" ref="F58:I58" si="311">F842</f>
        <v>0</v>
      </c>
      <c r="G58" s="235">
        <f t="shared" si="311"/>
        <v>3705106.19</v>
      </c>
      <c r="H58" s="235">
        <f t="shared" si="311"/>
        <v>0</v>
      </c>
      <c r="I58" s="235">
        <f t="shared" si="311"/>
        <v>0</v>
      </c>
      <c r="J58" s="235">
        <f>J775</f>
        <v>-3705106.19</v>
      </c>
      <c r="K58" s="235">
        <f t="shared" si="293"/>
        <v>0</v>
      </c>
      <c r="L58" s="823">
        <f t="shared" si="250"/>
        <v>0</v>
      </c>
      <c r="M58" s="235">
        <f>M842</f>
        <v>0</v>
      </c>
      <c r="N58" s="823">
        <v>0</v>
      </c>
      <c r="O58" s="194">
        <f t="shared" ref="O58" si="312">O842</f>
        <v>0</v>
      </c>
      <c r="P58" s="823">
        <v>0</v>
      </c>
      <c r="Q58" s="194">
        <f t="shared" ref="Q58:U58" si="313">Q842</f>
        <v>0</v>
      </c>
      <c r="R58" s="823">
        <f t="shared" si="253"/>
        <v>0</v>
      </c>
      <c r="S58" s="194">
        <f t="shared" si="313"/>
        <v>0</v>
      </c>
      <c r="T58" s="823">
        <v>0</v>
      </c>
      <c r="U58" s="194">
        <f t="shared" si="313"/>
        <v>0</v>
      </c>
      <c r="V58" s="194">
        <f t="shared" ref="V58:W58" si="314">V539</f>
        <v>0</v>
      </c>
      <c r="W58" s="194">
        <f t="shared" si="314"/>
        <v>0</v>
      </c>
      <c r="X58" s="194">
        <f t="shared" ref="X58:Y58" si="315">X539</f>
        <v>0</v>
      </c>
      <c r="Y58" s="194">
        <f t="shared" si="315"/>
        <v>0</v>
      </c>
      <c r="Z58" s="194">
        <f t="shared" si="257"/>
        <v>0</v>
      </c>
      <c r="AA58" s="194">
        <f t="shared" ref="AA58:AC58" si="316">AA539</f>
        <v>0</v>
      </c>
      <c r="AB58" s="194">
        <f t="shared" si="316"/>
        <v>0</v>
      </c>
      <c r="AC58" s="194">
        <f t="shared" si="316"/>
        <v>0</v>
      </c>
      <c r="AD58" s="823">
        <v>0</v>
      </c>
      <c r="AE58" s="235">
        <f t="shared" si="299"/>
        <v>691825.65962999989</v>
      </c>
      <c r="AF58" s="823">
        <f t="shared" si="260"/>
        <v>0.18672222175364964</v>
      </c>
      <c r="AG58" s="235">
        <f>AG842</f>
        <v>0</v>
      </c>
      <c r="AH58" s="823">
        <v>0</v>
      </c>
      <c r="AI58" s="194">
        <f t="shared" ref="AI58" si="317">AI842</f>
        <v>0</v>
      </c>
      <c r="AJ58" s="823">
        <v>0</v>
      </c>
      <c r="AK58" s="194">
        <f t="shared" ref="AK58:AO58" si="318">AK842</f>
        <v>691825.65962999989</v>
      </c>
      <c r="AL58" s="823">
        <f t="shared" si="265"/>
        <v>0.18672222175364964</v>
      </c>
      <c r="AM58" s="194">
        <f t="shared" si="318"/>
        <v>0</v>
      </c>
      <c r="AN58" s="823">
        <v>0</v>
      </c>
      <c r="AO58" s="194">
        <f t="shared" si="318"/>
        <v>0</v>
      </c>
      <c r="AP58" s="194">
        <f>AP775</f>
        <v>2989545.1905300003</v>
      </c>
      <c r="AQ58" s="823">
        <v>0</v>
      </c>
      <c r="AR58" s="235">
        <f t="shared" si="302"/>
        <v>3681370.8501599999</v>
      </c>
      <c r="AS58" s="823">
        <f t="shared" si="268"/>
        <v>0.99359388405545268</v>
      </c>
      <c r="AT58" s="235">
        <f>AT842</f>
        <v>0</v>
      </c>
      <c r="AU58" s="823">
        <v>0</v>
      </c>
      <c r="AV58" s="194"/>
      <c r="AW58" s="823">
        <v>0</v>
      </c>
      <c r="AX58" s="235">
        <f t="shared" ref="AX58:BB58" si="319">AX842</f>
        <v>3681370.8501599999</v>
      </c>
      <c r="AY58" s="823">
        <f t="shared" si="272"/>
        <v>0.99359388405545268</v>
      </c>
      <c r="AZ58" s="194">
        <f t="shared" si="319"/>
        <v>0</v>
      </c>
      <c r="BA58" s="823">
        <v>0</v>
      </c>
      <c r="BB58" s="194">
        <f t="shared" si="319"/>
        <v>0</v>
      </c>
      <c r="BC58" s="194">
        <f t="shared" ref="BC58:BM58" si="320">BC539</f>
        <v>0</v>
      </c>
      <c r="BD58" s="194">
        <f t="shared" si="320"/>
        <v>0</v>
      </c>
      <c r="BE58" s="194">
        <f t="shared" si="305"/>
        <v>0</v>
      </c>
      <c r="BF58" s="194">
        <f>BF842</f>
        <v>0</v>
      </c>
      <c r="BG58" s="194">
        <f t="shared" ref="BG58:BI58" si="321">BG842</f>
        <v>0</v>
      </c>
      <c r="BH58" s="194">
        <f t="shared" si="321"/>
        <v>0</v>
      </c>
      <c r="BI58" s="194">
        <f t="shared" si="321"/>
        <v>0</v>
      </c>
      <c r="BJ58" s="194">
        <f t="shared" si="320"/>
        <v>0</v>
      </c>
      <c r="BK58" s="194">
        <f t="shared" si="320"/>
        <v>0</v>
      </c>
      <c r="BL58" s="194">
        <f t="shared" si="320"/>
        <v>0</v>
      </c>
      <c r="BM58" s="194">
        <f t="shared" si="320"/>
        <v>0</v>
      </c>
      <c r="BN58" s="194">
        <f t="shared" si="307"/>
        <v>0</v>
      </c>
      <c r="BO58" s="194">
        <f>BO842</f>
        <v>0</v>
      </c>
      <c r="BP58" s="194"/>
      <c r="BQ58" s="194">
        <f t="shared" ref="BQ58:BS58" si="322">BQ842</f>
        <v>0</v>
      </c>
      <c r="BR58" s="194">
        <f t="shared" si="322"/>
        <v>0</v>
      </c>
      <c r="BS58" s="194">
        <f t="shared" si="322"/>
        <v>0</v>
      </c>
      <c r="BT58" s="194">
        <f>BT775</f>
        <v>0</v>
      </c>
      <c r="BU58" s="194">
        <f t="shared" si="309"/>
        <v>0</v>
      </c>
      <c r="BV58" s="194">
        <f>BV842</f>
        <v>0</v>
      </c>
      <c r="BW58" s="194"/>
      <c r="BX58" s="194">
        <f t="shared" ref="BX58:BZ58" si="323">BX842</f>
        <v>0</v>
      </c>
      <c r="BY58" s="194">
        <f t="shared" si="323"/>
        <v>0</v>
      </c>
      <c r="BZ58" s="194">
        <f t="shared" si="323"/>
        <v>0</v>
      </c>
      <c r="CE58" s="823">
        <v>0</v>
      </c>
    </row>
    <row r="59" spans="2:83" s="42" customFormat="1" ht="46.5" customHeight="1" x14ac:dyDescent="0.25">
      <c r="B59" s="324"/>
      <c r="C59" s="97" t="s">
        <v>273</v>
      </c>
      <c r="D59" s="844">
        <f t="shared" si="291"/>
        <v>150</v>
      </c>
      <c r="E59" s="844">
        <f>E872</f>
        <v>0</v>
      </c>
      <c r="F59" s="844">
        <f t="shared" ref="F59:H59" si="324">F872</f>
        <v>0</v>
      </c>
      <c r="G59" s="844">
        <f t="shared" si="324"/>
        <v>0</v>
      </c>
      <c r="H59" s="844">
        <f t="shared" si="324"/>
        <v>0</v>
      </c>
      <c r="I59" s="844">
        <f t="shared" ref="I59" si="325">I872</f>
        <v>150</v>
      </c>
      <c r="J59" s="844">
        <f>K59-I59</f>
        <v>-150</v>
      </c>
      <c r="K59" s="844">
        <f>O59+U59</f>
        <v>0</v>
      </c>
      <c r="L59" s="699">
        <f t="shared" si="250"/>
        <v>0</v>
      </c>
      <c r="M59" s="963">
        <f>M862</f>
        <v>0</v>
      </c>
      <c r="N59" s="699">
        <v>0</v>
      </c>
      <c r="O59" s="114">
        <f t="shared" ref="O59" si="326">O872</f>
        <v>0</v>
      </c>
      <c r="P59" s="699">
        <v>0</v>
      </c>
      <c r="Q59" s="114">
        <f t="shared" ref="Q59:U59" si="327">Q872</f>
        <v>0</v>
      </c>
      <c r="R59" s="699" t="e">
        <f t="shared" si="253"/>
        <v>#DIV/0!</v>
      </c>
      <c r="S59" s="114">
        <f t="shared" si="327"/>
        <v>0</v>
      </c>
      <c r="T59" s="699">
        <v>0</v>
      </c>
      <c r="U59" s="114">
        <f t="shared" si="327"/>
        <v>0</v>
      </c>
      <c r="V59" s="114"/>
      <c r="W59" s="114"/>
      <c r="X59" s="114">
        <v>0</v>
      </c>
      <c r="Y59" s="114">
        <f>Y860</f>
        <v>0</v>
      </c>
      <c r="Z59" s="114">
        <f t="shared" si="257"/>
        <v>150</v>
      </c>
      <c r="AA59" s="114">
        <v>0</v>
      </c>
      <c r="AB59" s="114">
        <v>0</v>
      </c>
      <c r="AC59" s="114">
        <f>AC860</f>
        <v>150</v>
      </c>
      <c r="AD59" s="699">
        <f t="shared" si="259"/>
        <v>0</v>
      </c>
      <c r="AE59" s="963">
        <f t="shared" si="299"/>
        <v>0</v>
      </c>
      <c r="AF59" s="699">
        <f t="shared" si="260"/>
        <v>0</v>
      </c>
      <c r="AG59" s="963">
        <f>AG872</f>
        <v>0</v>
      </c>
      <c r="AH59" s="699">
        <v>0</v>
      </c>
      <c r="AI59" s="114">
        <f t="shared" ref="AI59" si="328">AI872</f>
        <v>0</v>
      </c>
      <c r="AJ59" s="699">
        <v>0</v>
      </c>
      <c r="AK59" s="114">
        <f t="shared" ref="AK59:AO59" si="329">AK872</f>
        <v>0</v>
      </c>
      <c r="AL59" s="699">
        <v>0</v>
      </c>
      <c r="AM59" s="114">
        <f t="shared" si="329"/>
        <v>0</v>
      </c>
      <c r="AN59" s="699">
        <v>0</v>
      </c>
      <c r="AO59" s="114">
        <f t="shared" si="329"/>
        <v>0</v>
      </c>
      <c r="AP59" s="114">
        <f>AP872</f>
        <v>0</v>
      </c>
      <c r="AQ59" s="699">
        <f t="shared" si="267"/>
        <v>0</v>
      </c>
      <c r="AR59" s="844">
        <f t="shared" si="302"/>
        <v>0</v>
      </c>
      <c r="AS59" s="699">
        <f t="shared" si="268"/>
        <v>0</v>
      </c>
      <c r="AT59" s="963">
        <f>AT872</f>
        <v>0</v>
      </c>
      <c r="AU59" s="699">
        <v>0</v>
      </c>
      <c r="AV59" s="114"/>
      <c r="AW59" s="699">
        <v>0</v>
      </c>
      <c r="AX59" s="963">
        <f t="shared" ref="AX59:BB59" si="330">AX872</f>
        <v>0</v>
      </c>
      <c r="AY59" s="699">
        <v>0</v>
      </c>
      <c r="AZ59" s="114">
        <f t="shared" si="330"/>
        <v>0</v>
      </c>
      <c r="BA59" s="699">
        <v>0</v>
      </c>
      <c r="BB59" s="114">
        <f t="shared" si="330"/>
        <v>0</v>
      </c>
      <c r="BC59" s="114">
        <v>0</v>
      </c>
      <c r="BD59" s="114">
        <f>BD860</f>
        <v>0</v>
      </c>
      <c r="BE59" s="114">
        <f t="shared" si="305"/>
        <v>0</v>
      </c>
      <c r="BF59" s="114">
        <f>BF872</f>
        <v>0</v>
      </c>
      <c r="BG59" s="114">
        <f t="shared" ref="BG59:BI59" si="331">BG872</f>
        <v>0</v>
      </c>
      <c r="BH59" s="114">
        <f t="shared" si="331"/>
        <v>0</v>
      </c>
      <c r="BI59" s="114">
        <f t="shared" si="331"/>
        <v>0</v>
      </c>
      <c r="BJ59" s="114"/>
      <c r="BK59" s="114"/>
      <c r="BL59" s="114">
        <v>0</v>
      </c>
      <c r="BM59" s="114">
        <f>BM860</f>
        <v>0</v>
      </c>
      <c r="BN59" s="114">
        <f t="shared" si="307"/>
        <v>0</v>
      </c>
      <c r="BO59" s="114">
        <f>BO872</f>
        <v>0</v>
      </c>
      <c r="BP59" s="114"/>
      <c r="BQ59" s="114">
        <f t="shared" ref="BQ59:BS59" si="332">BQ872</f>
        <v>0</v>
      </c>
      <c r="BR59" s="114">
        <f t="shared" si="332"/>
        <v>0</v>
      </c>
      <c r="BS59" s="114">
        <f t="shared" si="332"/>
        <v>0</v>
      </c>
      <c r="BT59" s="114">
        <f>BT872</f>
        <v>0</v>
      </c>
      <c r="BU59" s="114">
        <f t="shared" si="309"/>
        <v>0</v>
      </c>
      <c r="BV59" s="114">
        <f>BV872</f>
        <v>0</v>
      </c>
      <c r="BW59" s="114"/>
      <c r="BX59" s="114">
        <f t="shared" ref="BX59:BZ59" si="333">BX872</f>
        <v>0</v>
      </c>
      <c r="BY59" s="114">
        <f t="shared" si="333"/>
        <v>0</v>
      </c>
      <c r="BZ59" s="114">
        <f t="shared" si="333"/>
        <v>0</v>
      </c>
      <c r="CE59" s="699">
        <f t="shared" si="278"/>
        <v>0</v>
      </c>
    </row>
    <row r="60" spans="2:83" s="952" customFormat="1" ht="45.75" customHeight="1" x14ac:dyDescent="0.25">
      <c r="B60" s="947"/>
      <c r="C60" s="948" t="s">
        <v>407</v>
      </c>
      <c r="D60" s="949">
        <f t="shared" si="291"/>
        <v>500000</v>
      </c>
      <c r="E60" s="949">
        <f>E871</f>
        <v>286280.25196000002</v>
      </c>
      <c r="F60" s="949">
        <f t="shared" ref="F60:H60" si="334">F871</f>
        <v>0</v>
      </c>
      <c r="G60" s="949">
        <f t="shared" si="334"/>
        <v>0</v>
      </c>
      <c r="H60" s="949">
        <f t="shared" si="334"/>
        <v>0</v>
      </c>
      <c r="I60" s="949">
        <f t="shared" ref="I60" si="335">I871</f>
        <v>213719.74804000001</v>
      </c>
      <c r="J60" s="949">
        <f>J871</f>
        <v>-129735.46057</v>
      </c>
      <c r="K60" s="949">
        <f t="shared" si="293"/>
        <v>370264.53943</v>
      </c>
      <c r="L60" s="950">
        <f t="shared" si="250"/>
        <v>0.74052907885999997</v>
      </c>
      <c r="M60" s="949">
        <f>M871</f>
        <v>286280.25196000002</v>
      </c>
      <c r="N60" s="950">
        <f t="shared" si="252"/>
        <v>1</v>
      </c>
      <c r="O60" s="951">
        <f t="shared" ref="O60" si="336">O871</f>
        <v>0</v>
      </c>
      <c r="P60" s="950">
        <v>0</v>
      </c>
      <c r="Q60" s="951">
        <f t="shared" ref="Q60:U60" si="337">Q871</f>
        <v>0</v>
      </c>
      <c r="R60" s="950" t="e">
        <f t="shared" si="253"/>
        <v>#DIV/0!</v>
      </c>
      <c r="S60" s="951">
        <f t="shared" si="337"/>
        <v>0</v>
      </c>
      <c r="T60" s="950">
        <v>0</v>
      </c>
      <c r="U60" s="951">
        <f t="shared" si="337"/>
        <v>83984.287469999981</v>
      </c>
      <c r="V60" s="951">
        <f t="shared" ref="V60:AC60" si="338">V763</f>
        <v>0</v>
      </c>
      <c r="W60" s="951">
        <f t="shared" si="338"/>
        <v>0</v>
      </c>
      <c r="X60" s="951">
        <f t="shared" si="338"/>
        <v>0</v>
      </c>
      <c r="Y60" s="951">
        <f t="shared" si="338"/>
        <v>0</v>
      </c>
      <c r="Z60" s="951">
        <f t="shared" si="338"/>
        <v>346117.6</v>
      </c>
      <c r="AA60" s="951">
        <f t="shared" si="338"/>
        <v>346117.6</v>
      </c>
      <c r="AB60" s="951">
        <f t="shared" si="338"/>
        <v>0</v>
      </c>
      <c r="AC60" s="951">
        <f t="shared" si="338"/>
        <v>0</v>
      </c>
      <c r="AD60" s="950">
        <f t="shared" si="259"/>
        <v>0.39296456336024405</v>
      </c>
      <c r="AE60" s="949">
        <f t="shared" si="299"/>
        <v>370264.53943</v>
      </c>
      <c r="AF60" s="950">
        <f t="shared" si="260"/>
        <v>0.74052907885999997</v>
      </c>
      <c r="AG60" s="949">
        <f>AG871</f>
        <v>286280.25196000002</v>
      </c>
      <c r="AH60" s="950">
        <f t="shared" si="262"/>
        <v>1</v>
      </c>
      <c r="AI60" s="951">
        <f t="shared" ref="AI60" si="339">AI871</f>
        <v>0</v>
      </c>
      <c r="AJ60" s="950">
        <v>0</v>
      </c>
      <c r="AK60" s="951">
        <f t="shared" ref="AK60:AO60" si="340">AK871</f>
        <v>0</v>
      </c>
      <c r="AL60" s="950">
        <v>0</v>
      </c>
      <c r="AM60" s="951">
        <f t="shared" si="340"/>
        <v>0</v>
      </c>
      <c r="AN60" s="950">
        <v>0</v>
      </c>
      <c r="AO60" s="951">
        <f t="shared" si="340"/>
        <v>83984.287469999981</v>
      </c>
      <c r="AP60" s="951">
        <f>AP871</f>
        <v>129735.46057</v>
      </c>
      <c r="AQ60" s="950">
        <f t="shared" si="267"/>
        <v>0.39296456336024405</v>
      </c>
      <c r="AR60" s="949">
        <f t="shared" si="302"/>
        <v>500000</v>
      </c>
      <c r="AS60" s="950">
        <f t="shared" si="268"/>
        <v>1</v>
      </c>
      <c r="AT60" s="949">
        <f>AT871</f>
        <v>286280.25196000002</v>
      </c>
      <c r="AU60" s="950">
        <f t="shared" si="17"/>
        <v>1</v>
      </c>
      <c r="AV60" s="951"/>
      <c r="AW60" s="950">
        <v>0</v>
      </c>
      <c r="AX60" s="949">
        <f t="shared" ref="AX60:BB60" si="341">AX871</f>
        <v>0</v>
      </c>
      <c r="AY60" s="950">
        <v>0</v>
      </c>
      <c r="AZ60" s="951">
        <f t="shared" si="341"/>
        <v>0</v>
      </c>
      <c r="BA60" s="950">
        <v>0</v>
      </c>
      <c r="BB60" s="951">
        <f t="shared" si="341"/>
        <v>213719.74804000001</v>
      </c>
      <c r="BC60" s="951">
        <f t="shared" ref="BC60:BD60" si="342">BC763</f>
        <v>0</v>
      </c>
      <c r="BD60" s="951">
        <f t="shared" si="342"/>
        <v>0</v>
      </c>
      <c r="BE60" s="951">
        <f t="shared" si="305"/>
        <v>0</v>
      </c>
      <c r="BF60" s="951">
        <f>BF871</f>
        <v>0</v>
      </c>
      <c r="BG60" s="951">
        <f t="shared" ref="BG60:BI60" si="343">BG871</f>
        <v>0</v>
      </c>
      <c r="BH60" s="951">
        <f t="shared" si="343"/>
        <v>0</v>
      </c>
      <c r="BI60" s="951">
        <f t="shared" si="343"/>
        <v>0</v>
      </c>
      <c r="BJ60" s="951">
        <f t="shared" ref="BJ60:BM60" si="344">BJ763</f>
        <v>0</v>
      </c>
      <c r="BK60" s="951">
        <f t="shared" si="344"/>
        <v>0</v>
      </c>
      <c r="BL60" s="951">
        <f t="shared" si="344"/>
        <v>0</v>
      </c>
      <c r="BM60" s="951">
        <f t="shared" si="344"/>
        <v>0</v>
      </c>
      <c r="BN60" s="951">
        <f t="shared" si="307"/>
        <v>500000</v>
      </c>
      <c r="BO60" s="951">
        <f>BO871</f>
        <v>500000</v>
      </c>
      <c r="BP60" s="951"/>
      <c r="BQ60" s="951">
        <f t="shared" ref="BQ60:BS60" si="345">BQ871</f>
        <v>0</v>
      </c>
      <c r="BR60" s="951">
        <f t="shared" si="345"/>
        <v>0</v>
      </c>
      <c r="BS60" s="951">
        <f t="shared" si="345"/>
        <v>0</v>
      </c>
      <c r="BT60" s="951">
        <f>BT871</f>
        <v>0</v>
      </c>
      <c r="BU60" s="951">
        <f t="shared" si="309"/>
        <v>500000</v>
      </c>
      <c r="BV60" s="951">
        <f>BV871</f>
        <v>500000</v>
      </c>
      <c r="BW60" s="951"/>
      <c r="BX60" s="951">
        <f t="shared" ref="BX60:BZ60" si="346">BX871</f>
        <v>0</v>
      </c>
      <c r="BY60" s="951">
        <f t="shared" si="346"/>
        <v>0</v>
      </c>
      <c r="BZ60" s="951">
        <f t="shared" si="346"/>
        <v>0</v>
      </c>
      <c r="CE60" s="950">
        <f t="shared" si="278"/>
        <v>1</v>
      </c>
    </row>
    <row r="61" spans="2:83" s="946" customFormat="1" ht="46.5" customHeight="1" x14ac:dyDescent="0.25">
      <c r="B61" s="1012" t="s">
        <v>193</v>
      </c>
      <c r="C61" s="1012"/>
      <c r="D61" s="233">
        <f t="shared" si="291"/>
        <v>2700410.2475100001</v>
      </c>
      <c r="E61" s="233">
        <f>E873</f>
        <v>0</v>
      </c>
      <c r="F61" s="233">
        <f t="shared" ref="F61:H61" si="347">F873</f>
        <v>0</v>
      </c>
      <c r="G61" s="233">
        <f t="shared" si="347"/>
        <v>0</v>
      </c>
      <c r="H61" s="233">
        <f t="shared" si="347"/>
        <v>0</v>
      </c>
      <c r="I61" s="233">
        <f>I873</f>
        <v>2700410.2475100001</v>
      </c>
      <c r="J61" s="233">
        <f>J873</f>
        <v>-2045995.1403100002</v>
      </c>
      <c r="K61" s="233">
        <f t="shared" si="293"/>
        <v>654415.10719999997</v>
      </c>
      <c r="L61" s="827">
        <f t="shared" si="250"/>
        <v>0.24233914376655341</v>
      </c>
      <c r="M61" s="233">
        <f>M873</f>
        <v>0</v>
      </c>
      <c r="N61" s="827">
        <v>0</v>
      </c>
      <c r="O61" s="96">
        <f t="shared" ref="O61" si="348">O873</f>
        <v>0</v>
      </c>
      <c r="P61" s="827">
        <v>0</v>
      </c>
      <c r="Q61" s="96">
        <f>Q873</f>
        <v>0</v>
      </c>
      <c r="R61" s="827" t="e">
        <f t="shared" si="253"/>
        <v>#DIV/0!</v>
      </c>
      <c r="S61" s="96">
        <f t="shared" ref="S61:U61" si="349">S873</f>
        <v>0</v>
      </c>
      <c r="T61" s="827">
        <v>0</v>
      </c>
      <c r="U61" s="96">
        <f t="shared" si="349"/>
        <v>654415.10719999997</v>
      </c>
      <c r="V61" s="96">
        <f t="shared" ref="V61:W61" si="350">V777</f>
        <v>-1166324.1921000001</v>
      </c>
      <c r="W61" s="96">
        <f t="shared" si="350"/>
        <v>0</v>
      </c>
      <c r="X61" s="96">
        <f t="shared" ref="X61:Y61" si="351">X777</f>
        <v>0</v>
      </c>
      <c r="Y61" s="96">
        <f t="shared" si="351"/>
        <v>-1166324.1921000001</v>
      </c>
      <c r="Z61" s="96" t="e">
        <f t="shared" si="257"/>
        <v>#REF!</v>
      </c>
      <c r="AA61" s="96">
        <f t="shared" ref="AA61:AC61" si="352">AA777</f>
        <v>0</v>
      </c>
      <c r="AB61" s="96">
        <f t="shared" si="352"/>
        <v>0</v>
      </c>
      <c r="AC61" s="96" t="e">
        <f t="shared" si="352"/>
        <v>#REF!</v>
      </c>
      <c r="AD61" s="827">
        <f t="shared" si="259"/>
        <v>0.24233914376655341</v>
      </c>
      <c r="AE61" s="233">
        <f t="shared" si="299"/>
        <v>520964.68484999996</v>
      </c>
      <c r="AF61" s="827">
        <f t="shared" si="260"/>
        <v>0.19292057024682532</v>
      </c>
      <c r="AG61" s="233">
        <f>AG873</f>
        <v>0</v>
      </c>
      <c r="AH61" s="827">
        <v>0</v>
      </c>
      <c r="AI61" s="96">
        <f t="shared" ref="AI61" si="353">AI873</f>
        <v>0</v>
      </c>
      <c r="AJ61" s="827">
        <v>0</v>
      </c>
      <c r="AK61" s="96">
        <f t="shared" ref="AK61:AO61" si="354">AK873</f>
        <v>0</v>
      </c>
      <c r="AL61" s="827">
        <v>0</v>
      </c>
      <c r="AM61" s="96">
        <f t="shared" si="354"/>
        <v>0</v>
      </c>
      <c r="AN61" s="827">
        <v>0</v>
      </c>
      <c r="AO61" s="96">
        <f t="shared" si="354"/>
        <v>520964.68484999996</v>
      </c>
      <c r="AP61" s="96">
        <f>AP873</f>
        <v>2179149.6242200001</v>
      </c>
      <c r="AQ61" s="827">
        <f t="shared" si="267"/>
        <v>0.19292057024682532</v>
      </c>
      <c r="AR61" s="233">
        <f t="shared" si="302"/>
        <v>2700114.30907</v>
      </c>
      <c r="AS61" s="827">
        <f t="shared" si="268"/>
        <v>0.99989040982188793</v>
      </c>
      <c r="AT61" s="233">
        <f>AT873</f>
        <v>0</v>
      </c>
      <c r="AU61" s="827">
        <v>0</v>
      </c>
      <c r="AV61" s="96"/>
      <c r="AW61" s="827">
        <v>0</v>
      </c>
      <c r="AX61" s="233">
        <f t="shared" ref="AX61:BB61" si="355">AX873</f>
        <v>0</v>
      </c>
      <c r="AY61" s="827">
        <v>0</v>
      </c>
      <c r="AZ61" s="96">
        <f t="shared" si="355"/>
        <v>0</v>
      </c>
      <c r="BA61" s="827">
        <v>0</v>
      </c>
      <c r="BB61" s="96">
        <f t="shared" si="355"/>
        <v>2700114.30907</v>
      </c>
      <c r="BC61" s="96">
        <f t="shared" ref="BC61:BM61" si="356">BC777</f>
        <v>0</v>
      </c>
      <c r="BD61" s="96">
        <f t="shared" si="356"/>
        <v>0</v>
      </c>
      <c r="BE61" s="96">
        <f t="shared" si="305"/>
        <v>0</v>
      </c>
      <c r="BF61" s="96">
        <f>BF873</f>
        <v>0</v>
      </c>
      <c r="BG61" s="96">
        <f t="shared" ref="BG61:BI61" si="357">BG873</f>
        <v>0</v>
      </c>
      <c r="BH61" s="96">
        <f t="shared" si="357"/>
        <v>0</v>
      </c>
      <c r="BI61" s="96">
        <f t="shared" si="357"/>
        <v>0</v>
      </c>
      <c r="BJ61" s="96">
        <f t="shared" si="356"/>
        <v>0</v>
      </c>
      <c r="BK61" s="96">
        <f t="shared" si="356"/>
        <v>0</v>
      </c>
      <c r="BL61" s="96">
        <f t="shared" si="356"/>
        <v>0</v>
      </c>
      <c r="BM61" s="96">
        <f t="shared" si="356"/>
        <v>0</v>
      </c>
      <c r="BN61" s="96">
        <f t="shared" si="307"/>
        <v>1211100</v>
      </c>
      <c r="BO61" s="96">
        <f>BO873</f>
        <v>0</v>
      </c>
      <c r="BP61" s="96"/>
      <c r="BQ61" s="96">
        <f t="shared" ref="BQ61:BS61" si="358">BQ873</f>
        <v>0</v>
      </c>
      <c r="BR61" s="96">
        <f t="shared" si="358"/>
        <v>0</v>
      </c>
      <c r="BS61" s="96">
        <f t="shared" si="358"/>
        <v>1211100</v>
      </c>
      <c r="BT61" s="96">
        <f>BT873</f>
        <v>-177265.59490000003</v>
      </c>
      <c r="BU61" s="96">
        <f t="shared" si="309"/>
        <v>1033834.4051</v>
      </c>
      <c r="BV61" s="96">
        <f>BV873</f>
        <v>0</v>
      </c>
      <c r="BW61" s="96"/>
      <c r="BX61" s="96">
        <f t="shared" ref="BX61:BZ61" si="359">BX873</f>
        <v>0</v>
      </c>
      <c r="BY61" s="96">
        <f t="shared" si="359"/>
        <v>0</v>
      </c>
      <c r="BZ61" s="96">
        <f t="shared" si="359"/>
        <v>1033834.4051</v>
      </c>
      <c r="CE61" s="827">
        <f t="shared" si="278"/>
        <v>0.99989040982188793</v>
      </c>
    </row>
    <row r="62" spans="2:83" s="17" customFormat="1" ht="46.5" customHeight="1" x14ac:dyDescent="0.25">
      <c r="B62" s="1028" t="s">
        <v>186</v>
      </c>
      <c r="C62" s="1029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29"/>
      <c r="O62" s="1029"/>
      <c r="P62" s="1029"/>
      <c r="Q62" s="1029"/>
      <c r="R62" s="1029"/>
      <c r="S62" s="1029"/>
      <c r="T62" s="1029"/>
      <c r="U62" s="1029"/>
      <c r="V62" s="1029"/>
      <c r="W62" s="1029"/>
      <c r="X62" s="1029"/>
      <c r="Y62" s="1029"/>
      <c r="Z62" s="1029"/>
      <c r="AA62" s="1029"/>
      <c r="AB62" s="1029"/>
      <c r="AC62" s="1029"/>
      <c r="AD62" s="1029"/>
      <c r="AE62" s="1029"/>
      <c r="AF62" s="1029"/>
      <c r="AG62" s="1029"/>
      <c r="AH62" s="1029"/>
      <c r="AI62" s="1029"/>
      <c r="AJ62" s="1029"/>
      <c r="AK62" s="1029"/>
      <c r="AL62" s="1029"/>
      <c r="AM62" s="1029"/>
      <c r="AN62" s="1029"/>
      <c r="AO62" s="1029"/>
      <c r="AP62" s="1029"/>
      <c r="AQ62" s="1029"/>
      <c r="AR62" s="1029"/>
      <c r="AS62" s="1029"/>
      <c r="AT62" s="1029"/>
      <c r="AU62" s="1029"/>
      <c r="AV62" s="1029"/>
      <c r="AW62" s="1029"/>
      <c r="AX62" s="1029"/>
      <c r="AY62" s="1029"/>
      <c r="AZ62" s="1029"/>
      <c r="BA62" s="1029"/>
      <c r="BB62" s="1029"/>
      <c r="BC62" s="1029"/>
      <c r="BD62" s="1029"/>
      <c r="BE62" s="1029"/>
      <c r="BF62" s="1029"/>
      <c r="BG62" s="1029"/>
      <c r="BH62" s="1029"/>
      <c r="BI62" s="1029"/>
      <c r="BJ62" s="1029"/>
      <c r="BK62" s="1029"/>
      <c r="BL62" s="1029"/>
      <c r="BM62" s="1029"/>
      <c r="BN62" s="1029"/>
      <c r="BO62" s="1029"/>
      <c r="BP62" s="1029"/>
      <c r="BQ62" s="1029"/>
      <c r="BR62" s="1029"/>
      <c r="BS62" s="1029"/>
      <c r="BT62" s="1029"/>
      <c r="BU62" s="1029"/>
      <c r="BV62" s="1029"/>
      <c r="BW62" s="1029"/>
      <c r="BX62" s="1029"/>
      <c r="BY62" s="1029"/>
      <c r="BZ62" s="1029"/>
      <c r="CE62" s="738"/>
    </row>
    <row r="63" spans="2:83" s="25" customFormat="1" ht="45.75" hidden="1" customHeight="1" x14ac:dyDescent="0.25">
      <c r="B63" s="1030" t="s">
        <v>188</v>
      </c>
      <c r="C63" s="1031"/>
      <c r="D63" s="1031"/>
      <c r="E63" s="1031"/>
      <c r="F63" s="1031"/>
      <c r="G63" s="1031"/>
      <c r="H63" s="1031"/>
      <c r="I63" s="1031"/>
      <c r="J63" s="1031"/>
      <c r="K63" s="1031"/>
      <c r="L63" s="1031"/>
      <c r="M63" s="1031"/>
      <c r="N63" s="1031"/>
      <c r="O63" s="1031"/>
      <c r="P63" s="1031"/>
      <c r="Q63" s="1031"/>
      <c r="R63" s="1031"/>
      <c r="S63" s="1031"/>
      <c r="T63" s="1031"/>
      <c r="U63" s="1031"/>
      <c r="V63" s="1031"/>
      <c r="W63" s="1031"/>
      <c r="X63" s="1031"/>
      <c r="Y63" s="1031"/>
      <c r="Z63" s="1031"/>
      <c r="AA63" s="1031"/>
      <c r="AB63" s="1031"/>
      <c r="AC63" s="1031"/>
      <c r="AD63" s="1031"/>
      <c r="AE63" s="1031"/>
      <c r="AF63" s="1031"/>
      <c r="AG63" s="1031"/>
      <c r="AH63" s="1031"/>
      <c r="AI63" s="1031"/>
      <c r="AJ63" s="1031"/>
      <c r="AK63" s="1031"/>
      <c r="AL63" s="1031"/>
      <c r="AM63" s="1031"/>
      <c r="AN63" s="1031"/>
      <c r="AO63" s="1031"/>
      <c r="AP63" s="1031"/>
      <c r="AQ63" s="1031"/>
      <c r="AR63" s="1031"/>
      <c r="AS63" s="1031"/>
      <c r="AT63" s="1031"/>
      <c r="AU63" s="1031"/>
      <c r="AV63" s="1031"/>
      <c r="AW63" s="1031"/>
      <c r="AX63" s="1031"/>
      <c r="AY63" s="1031"/>
      <c r="AZ63" s="1031"/>
      <c r="BA63" s="1031"/>
      <c r="BB63" s="1031"/>
      <c r="BC63" s="1031"/>
      <c r="BD63" s="1031"/>
      <c r="BE63" s="1031"/>
      <c r="BF63" s="1031"/>
      <c r="BG63" s="1031"/>
      <c r="BH63" s="1031"/>
      <c r="BI63" s="1031"/>
      <c r="BJ63" s="1031"/>
      <c r="BK63" s="1031"/>
      <c r="BL63" s="1031"/>
      <c r="BM63" s="1031"/>
      <c r="BN63" s="1031"/>
      <c r="BO63" s="1031"/>
      <c r="BP63" s="1031"/>
      <c r="BQ63" s="1031"/>
      <c r="BR63" s="1031"/>
      <c r="BS63" s="1031"/>
      <c r="BT63" s="1031"/>
      <c r="BU63" s="1031"/>
      <c r="BV63" s="1031"/>
      <c r="BW63" s="1031"/>
      <c r="BX63" s="1031"/>
      <c r="BY63" s="1031"/>
      <c r="BZ63" s="1031"/>
      <c r="CE63" s="37"/>
    </row>
    <row r="64" spans="2:83" s="352" customFormat="1" ht="72.75" customHeight="1" x14ac:dyDescent="0.25">
      <c r="B64" s="349" t="s">
        <v>345</v>
      </c>
      <c r="C64" s="350" t="s">
        <v>336</v>
      </c>
      <c r="D64" s="608">
        <f>E64+G64+H64+I64</f>
        <v>8011668.4615500011</v>
      </c>
      <c r="E64" s="608">
        <f>E65+E66+E122</f>
        <v>3711050.5497100004</v>
      </c>
      <c r="F64" s="608"/>
      <c r="G64" s="608">
        <f t="shared" ref="G64" si="360">G65+G66+G122</f>
        <v>4300617.9118400002</v>
      </c>
      <c r="H64" s="608">
        <f t="shared" ref="H64:AC64" si="361">H65+H66</f>
        <v>0</v>
      </c>
      <c r="I64" s="608">
        <f t="shared" si="361"/>
        <v>0</v>
      </c>
      <c r="J64" s="608">
        <f>J65+J66+J122</f>
        <v>-2814797.4840100007</v>
      </c>
      <c r="K64" s="608">
        <f>M64+Q64+S64+U64</f>
        <v>5196870.9775399994</v>
      </c>
      <c r="L64" s="772">
        <f t="shared" ref="L64:L127" si="362">K64/D64</f>
        <v>0.64866276013305868</v>
      </c>
      <c r="M64" s="608">
        <f>M65+M66+M122</f>
        <v>3292245.0186299998</v>
      </c>
      <c r="N64" s="772">
        <f>M64/E64</f>
        <v>0.88714636853633588</v>
      </c>
      <c r="O64" s="351"/>
      <c r="P64" s="373"/>
      <c r="Q64" s="351">
        <f t="shared" ref="Q64" si="363">Q65+Q66+Q122</f>
        <v>1904625.95891</v>
      </c>
      <c r="R64" s="772">
        <f>Q64/G64</f>
        <v>0.44287262852772574</v>
      </c>
      <c r="S64" s="351">
        <f t="shared" ref="S64:U64" si="364">S65+S66+S122</f>
        <v>0</v>
      </c>
      <c r="T64" s="373"/>
      <c r="U64" s="351">
        <f t="shared" si="364"/>
        <v>0</v>
      </c>
      <c r="V64" s="351">
        <f t="shared" si="361"/>
        <v>3776254.7761300001</v>
      </c>
      <c r="W64" s="351">
        <f t="shared" si="361"/>
        <v>3776254.7761300001</v>
      </c>
      <c r="X64" s="351">
        <f t="shared" si="361"/>
        <v>0</v>
      </c>
      <c r="Y64" s="351">
        <f t="shared" si="361"/>
        <v>0</v>
      </c>
      <c r="Z64" s="351" t="e">
        <f t="shared" si="361"/>
        <v>#REF!</v>
      </c>
      <c r="AA64" s="351" t="e">
        <f t="shared" si="361"/>
        <v>#REF!</v>
      </c>
      <c r="AB64" s="351">
        <f t="shared" si="361"/>
        <v>0</v>
      </c>
      <c r="AC64" s="351">
        <f t="shared" si="361"/>
        <v>0</v>
      </c>
      <c r="AD64" s="373"/>
      <c r="AE64" s="608">
        <f>AG64+AK64+AM64+AO64</f>
        <v>4987049.9125899998</v>
      </c>
      <c r="AF64" s="772">
        <f t="shared" ref="AF64:AF127" si="365">AE64/D64</f>
        <v>0.62247332581522796</v>
      </c>
      <c r="AG64" s="608">
        <f>AG65+AG66+AG122</f>
        <v>3293754.74015</v>
      </c>
      <c r="AH64" s="772">
        <f t="shared" ref="AH64:AH127" si="366">AG64/E64</f>
        <v>0.88755318636319569</v>
      </c>
      <c r="AI64" s="351"/>
      <c r="AJ64" s="373"/>
      <c r="AK64" s="351">
        <f t="shared" ref="AK64" si="367">AK65+AK66+AK122</f>
        <v>1693295.1724400001</v>
      </c>
      <c r="AL64" s="772">
        <f>AK64/G64</f>
        <v>0.39373299538612844</v>
      </c>
      <c r="AM64" s="351">
        <f t="shared" ref="AM64" si="368">AM65+AM66</f>
        <v>0</v>
      </c>
      <c r="AN64" s="373"/>
      <c r="AO64" s="351">
        <f t="shared" ref="AO64" si="369">AO65+AO66</f>
        <v>0</v>
      </c>
      <c r="AP64" s="351">
        <f>SUM(AP65:AP122)</f>
        <v>2675298.2783400007</v>
      </c>
      <c r="AQ64" s="373"/>
      <c r="AR64" s="608">
        <f>AT64+AX64+AZ64+BB64</f>
        <v>7662348.1909300005</v>
      </c>
      <c r="AS64" s="772">
        <f t="shared" ref="AS64:AS127" si="370">AR64/D64</f>
        <v>0.95639856138624857</v>
      </c>
      <c r="AT64" s="608">
        <f>AT65+AT66+AT122</f>
        <v>3711050.5497100004</v>
      </c>
      <c r="AU64" s="772">
        <f t="shared" ref="AU64:AU127" si="371">AT64/E64</f>
        <v>1</v>
      </c>
      <c r="AV64" s="351"/>
      <c r="AW64" s="772"/>
      <c r="AX64" s="608">
        <f t="shared" ref="AX64" si="372">AX65+AX66+AX122</f>
        <v>3951297.6412200001</v>
      </c>
      <c r="AY64" s="772">
        <f t="shared" ref="AY64:AY127" si="373">AX64/G64</f>
        <v>0.91877439991627974</v>
      </c>
      <c r="AZ64" s="351">
        <f t="shared" ref="AZ64:BB64" si="374">AZ65+AZ66</f>
        <v>0</v>
      </c>
      <c r="BA64" s="772"/>
      <c r="BB64" s="351">
        <f t="shared" si="374"/>
        <v>0</v>
      </c>
      <c r="BC64" s="351"/>
      <c r="BD64" s="351"/>
      <c r="BE64" s="351">
        <f>BF64+BG64+BH64+BI64</f>
        <v>0</v>
      </c>
      <c r="BF64" s="351">
        <f>BF65+BF66</f>
        <v>0</v>
      </c>
      <c r="BG64" s="351">
        <f t="shared" ref="BG64" si="375">BG65+BG66</f>
        <v>0</v>
      </c>
      <c r="BH64" s="351">
        <f t="shared" ref="BH64" si="376">BH65+BH66</f>
        <v>0</v>
      </c>
      <c r="BI64" s="351">
        <f t="shared" ref="BI64" si="377">BI65+BI66</f>
        <v>0</v>
      </c>
      <c r="BJ64" s="351">
        <f t="shared" ref="BJ64" si="378">BK64</f>
        <v>0</v>
      </c>
      <c r="BK64" s="351">
        <f>BK65+BK66</f>
        <v>0</v>
      </c>
      <c r="BL64" s="351"/>
      <c r="BM64" s="351"/>
      <c r="BN64" s="351">
        <f>BO64+BQ64</f>
        <v>13647663.036430001</v>
      </c>
      <c r="BO64" s="351">
        <f t="shared" ref="BO64" si="379">BO65+BO66+BO122</f>
        <v>5578957.14286</v>
      </c>
      <c r="BP64" s="351"/>
      <c r="BQ64" s="351">
        <f>SUM(BQ65:BQ122)</f>
        <v>8068705.8935700003</v>
      </c>
      <c r="BR64" s="351"/>
      <c r="BS64" s="351"/>
      <c r="BT64" s="351">
        <f t="shared" ref="BT64" si="380">BT65+BT66+BT122</f>
        <v>0</v>
      </c>
      <c r="BU64" s="351">
        <f t="shared" ref="BU64:BX64" si="381">BU65+BU66+BU122</f>
        <v>13647663.036430001</v>
      </c>
      <c r="BV64" s="351">
        <f t="shared" si="381"/>
        <v>5578957.14286</v>
      </c>
      <c r="BW64" s="351"/>
      <c r="BX64" s="608">
        <f t="shared" si="381"/>
        <v>8068705.8935700003</v>
      </c>
      <c r="BY64" s="351">
        <f t="shared" ref="BY64:BZ64" si="382">BY65+BY66</f>
        <v>0</v>
      </c>
      <c r="BZ64" s="351">
        <f t="shared" si="382"/>
        <v>0</v>
      </c>
      <c r="CE64" s="772"/>
    </row>
    <row r="65" spans="2:83" s="20" customFormat="1" ht="41.25" hidden="1" customHeight="1" x14ac:dyDescent="0.25">
      <c r="B65" s="200"/>
      <c r="C65" s="97" t="s">
        <v>31</v>
      </c>
      <c r="D65" s="185">
        <f>E65+G65+H65+I65</f>
        <v>0</v>
      </c>
      <c r="E65" s="185">
        <f>E206+E210</f>
        <v>0</v>
      </c>
      <c r="F65" s="185"/>
      <c r="G65" s="185">
        <f t="shared" ref="G65" si="383">G206+G210</f>
        <v>0</v>
      </c>
      <c r="H65" s="185">
        <f>H115+H185+H205</f>
        <v>0</v>
      </c>
      <c r="I65" s="185">
        <f>I115+I185+I205</f>
        <v>0</v>
      </c>
      <c r="J65" s="185">
        <f>M65+Q65-G65-E65</f>
        <v>0</v>
      </c>
      <c r="K65" s="185">
        <f>M65+Q65+S65+U65</f>
        <v>0</v>
      </c>
      <c r="L65" s="699" t="e">
        <f t="shared" si="362"/>
        <v>#DIV/0!</v>
      </c>
      <c r="M65" s="185">
        <f>M206+M210</f>
        <v>0</v>
      </c>
      <c r="N65" s="772" t="e">
        <f t="shared" ref="N65:N128" si="384">M65/E65</f>
        <v>#DIV/0!</v>
      </c>
      <c r="O65" s="98"/>
      <c r="P65" s="98"/>
      <c r="Q65" s="98">
        <f t="shared" ref="Q65" si="385">Q206+Q210</f>
        <v>0</v>
      </c>
      <c r="R65" s="772" t="e">
        <f t="shared" ref="R65:R122" si="386">Q65/G65</f>
        <v>#DIV/0!</v>
      </c>
      <c r="S65" s="98">
        <f t="shared" ref="S65:U65" si="387">S206+S210</f>
        <v>0</v>
      </c>
      <c r="T65" s="98"/>
      <c r="U65" s="98">
        <f t="shared" si="387"/>
        <v>0</v>
      </c>
      <c r="V65" s="98">
        <f>W65+X65+Y65</f>
        <v>1246164.0761299999</v>
      </c>
      <c r="W65" s="98">
        <f>W67+W124+W186+W192+W197+W213+W217+W94</f>
        <v>1246164.0761299999</v>
      </c>
      <c r="X65" s="98"/>
      <c r="Y65" s="98"/>
      <c r="Z65" s="98" t="e">
        <f t="shared" ref="Z65:Z131" si="388">AA65+AB65+AC65</f>
        <v>#REF!</v>
      </c>
      <c r="AA65" s="98" t="e">
        <f>AA67+AA124+AA186+AA192+AA197+AA213+AA217+AA94+AA117</f>
        <v>#REF!</v>
      </c>
      <c r="AB65" s="98"/>
      <c r="AC65" s="98"/>
      <c r="AD65" s="98"/>
      <c r="AE65" s="185">
        <f>AG65+AK65+AM65+AO65</f>
        <v>0</v>
      </c>
      <c r="AF65" s="699" t="e">
        <f t="shared" si="365"/>
        <v>#DIV/0!</v>
      </c>
      <c r="AG65" s="185">
        <f>AG206+AG210</f>
        <v>0</v>
      </c>
      <c r="AH65" s="699" t="e">
        <f t="shared" si="366"/>
        <v>#DIV/0!</v>
      </c>
      <c r="AI65" s="98"/>
      <c r="AJ65" s="98"/>
      <c r="AK65" s="98">
        <f t="shared" ref="AK65" si="389">AK206+AK210</f>
        <v>0</v>
      </c>
      <c r="AL65" s="699" t="e">
        <f t="shared" ref="AL65:AL122" si="390">AK65/G65</f>
        <v>#DIV/0!</v>
      </c>
      <c r="AM65" s="98">
        <f>AM115+AM185+AM205</f>
        <v>0</v>
      </c>
      <c r="AN65" s="98"/>
      <c r="AO65" s="98">
        <f>AO115+AO185+AO205</f>
        <v>0</v>
      </c>
      <c r="AP65" s="98">
        <f>AT65+AX65-AK65-AG65</f>
        <v>0</v>
      </c>
      <c r="AQ65" s="98"/>
      <c r="AR65" s="185">
        <f>AT65+AX65+AZ65+BB65</f>
        <v>0</v>
      </c>
      <c r="AS65" s="699" t="e">
        <f t="shared" si="370"/>
        <v>#DIV/0!</v>
      </c>
      <c r="AT65" s="185">
        <f>AT206+AT210</f>
        <v>0</v>
      </c>
      <c r="AU65" s="699" t="e">
        <f t="shared" si="371"/>
        <v>#DIV/0!</v>
      </c>
      <c r="AV65" s="98"/>
      <c r="AW65" s="699"/>
      <c r="AX65" s="185">
        <f t="shared" ref="AX65" si="391">AX206+AX210</f>
        <v>0</v>
      </c>
      <c r="AY65" s="699" t="e">
        <f t="shared" si="373"/>
        <v>#DIV/0!</v>
      </c>
      <c r="AZ65" s="98">
        <f>AZ115+AZ185+AZ205</f>
        <v>0</v>
      </c>
      <c r="BA65" s="699"/>
      <c r="BB65" s="98">
        <f>BB115+BB185+BB205</f>
        <v>0</v>
      </c>
      <c r="BC65" s="98"/>
      <c r="BD65" s="98"/>
      <c r="BE65" s="98">
        <f>BF65+BG65+BH65+BI65</f>
        <v>0</v>
      </c>
      <c r="BF65" s="98">
        <f>BF115+BF185+BF205</f>
        <v>0</v>
      </c>
      <c r="BG65" s="98">
        <f>BG115+BG185+BG205</f>
        <v>0</v>
      </c>
      <c r="BH65" s="98">
        <f>BH115+BH185+BH205</f>
        <v>0</v>
      </c>
      <c r="BI65" s="98">
        <f>BI115+BI185+BI205</f>
        <v>0</v>
      </c>
      <c r="BJ65" s="98">
        <f>BK65+BL65+BM65</f>
        <v>0</v>
      </c>
      <c r="BK65" s="98">
        <f>BK115</f>
        <v>0</v>
      </c>
      <c r="BL65" s="98"/>
      <c r="BM65" s="98"/>
      <c r="BN65" s="98">
        <f>BO65+BR65+BS65</f>
        <v>0</v>
      </c>
      <c r="BO65" s="98">
        <f>BO206+BO210</f>
        <v>0</v>
      </c>
      <c r="BP65" s="98"/>
      <c r="BQ65" s="98">
        <f t="shared" ref="BQ65" si="392">BQ206+BQ210</f>
        <v>0</v>
      </c>
      <c r="BR65" s="98"/>
      <c r="BS65" s="98"/>
      <c r="BT65" s="98">
        <f t="shared" ref="BT65" si="393">BT206+BT210</f>
        <v>0</v>
      </c>
      <c r="BU65" s="98">
        <f>BV65+BX65+BY65+BZ65</f>
        <v>0</v>
      </c>
      <c r="BV65" s="98">
        <f>BV206+BV210</f>
        <v>0</v>
      </c>
      <c r="BW65" s="98"/>
      <c r="BX65" s="98">
        <f t="shared" ref="BX65" si="394">BX206+BX210</f>
        <v>0</v>
      </c>
      <c r="BY65" s="98">
        <f>BY115+BY185+BY205</f>
        <v>0</v>
      </c>
      <c r="BZ65" s="98">
        <f>BZ115+BZ185+BZ205</f>
        <v>0</v>
      </c>
      <c r="CE65" s="699"/>
    </row>
    <row r="66" spans="2:83" s="23" customFormat="1" ht="46.5" customHeight="1" x14ac:dyDescent="0.25">
      <c r="B66" s="201"/>
      <c r="C66" s="101" t="s">
        <v>32</v>
      </c>
      <c r="D66" s="167">
        <f>E66+G66+H66+I66</f>
        <v>5207584.5</v>
      </c>
      <c r="E66" s="167">
        <f>E125+E196+E208</f>
        <v>2412182.8573100003</v>
      </c>
      <c r="F66" s="167"/>
      <c r="G66" s="167">
        <f t="shared" ref="G66" si="395">G125+G196+G208</f>
        <v>2795401.6426900001</v>
      </c>
      <c r="H66" s="167">
        <f>H116+H184+H204</f>
        <v>0</v>
      </c>
      <c r="I66" s="167">
        <f>I116+I184+I204</f>
        <v>0</v>
      </c>
      <c r="J66" s="167">
        <f>M66+Q66-G66-E66</f>
        <v>-1829618.3646100005</v>
      </c>
      <c r="K66" s="167">
        <f>M66+Q66+S66+U66</f>
        <v>3377966.13539</v>
      </c>
      <c r="L66" s="699">
        <f t="shared" si="362"/>
        <v>0.64866276013188073</v>
      </c>
      <c r="M66" s="167">
        <f>M125+M196+M208</f>
        <v>2139959.26211</v>
      </c>
      <c r="N66" s="699">
        <f t="shared" si="384"/>
        <v>0.88714636853709483</v>
      </c>
      <c r="O66" s="102"/>
      <c r="P66" s="114"/>
      <c r="Q66" s="102">
        <f t="shared" ref="Q66" si="396">Q125+Q196+Q208</f>
        <v>1238006.8732799999</v>
      </c>
      <c r="R66" s="699">
        <f t="shared" si="386"/>
        <v>0.44287262852456238</v>
      </c>
      <c r="S66" s="102">
        <f t="shared" ref="S66:U66" si="397">S125+S196+S208</f>
        <v>0</v>
      </c>
      <c r="T66" s="114"/>
      <c r="U66" s="102">
        <f t="shared" si="397"/>
        <v>0</v>
      </c>
      <c r="V66" s="102">
        <f>W66+X66+Y66</f>
        <v>2530090.7000000002</v>
      </c>
      <c r="W66" s="102">
        <f>W125+W191+W196+W212+W216</f>
        <v>2530090.7000000002</v>
      </c>
      <c r="X66" s="102"/>
      <c r="Y66" s="102"/>
      <c r="Z66" s="102" t="e">
        <f t="shared" si="388"/>
        <v>#REF!</v>
      </c>
      <c r="AA66" s="102" t="e">
        <f>AA125+AA191+AA196+AA208</f>
        <v>#REF!</v>
      </c>
      <c r="AB66" s="102"/>
      <c r="AC66" s="102"/>
      <c r="AD66" s="114"/>
      <c r="AE66" s="167">
        <f>AG66+AK66+AM66+AO66</f>
        <v>3244731.4795599999</v>
      </c>
      <c r="AF66" s="699">
        <f t="shared" si="365"/>
        <v>0.62307802774203658</v>
      </c>
      <c r="AG66" s="167">
        <f>AG125+AG196+AG208</f>
        <v>2140940.5811000001</v>
      </c>
      <c r="AH66" s="699">
        <f t="shared" si="366"/>
        <v>0.88755318636478409</v>
      </c>
      <c r="AI66" s="102"/>
      <c r="AJ66" s="114"/>
      <c r="AK66" s="102">
        <f t="shared" ref="AK66" si="398">AK125+AK196+AK208</f>
        <v>1103790.8984600001</v>
      </c>
      <c r="AL66" s="699">
        <f t="shared" si="390"/>
        <v>0.39485950126216135</v>
      </c>
      <c r="AM66" s="102">
        <f>AM116+AM184+AM204</f>
        <v>0</v>
      </c>
      <c r="AN66" s="114"/>
      <c r="AO66" s="102">
        <f>AO116+AO184+AO204</f>
        <v>0</v>
      </c>
      <c r="AP66" s="102">
        <f>AT66+AX66-AK66-AG66</f>
        <v>1735794.8445500005</v>
      </c>
      <c r="AQ66" s="114"/>
      <c r="AR66" s="167">
        <f>AT66+AX66+AZ66+BB66</f>
        <v>4980526.3241100004</v>
      </c>
      <c r="AS66" s="699">
        <f t="shared" si="370"/>
        <v>0.95639856138868229</v>
      </c>
      <c r="AT66" s="167">
        <f>AT125+AT196+AT208</f>
        <v>2412182.8573100003</v>
      </c>
      <c r="AU66" s="699">
        <f t="shared" si="371"/>
        <v>1</v>
      </c>
      <c r="AV66" s="102"/>
      <c r="AW66" s="699"/>
      <c r="AX66" s="167">
        <f t="shared" ref="AX66" si="399">AX125+AX196+AX208</f>
        <v>2568343.4668000001</v>
      </c>
      <c r="AY66" s="699">
        <f t="shared" si="373"/>
        <v>0.91877439992075582</v>
      </c>
      <c r="AZ66" s="102">
        <f>AZ116+AZ184+AZ204</f>
        <v>0</v>
      </c>
      <c r="BA66" s="699"/>
      <c r="BB66" s="102">
        <f>BB116+BB184+BB204</f>
        <v>0</v>
      </c>
      <c r="BC66" s="102"/>
      <c r="BD66" s="102"/>
      <c r="BE66" s="102">
        <f>BF66+BG66+BH66+BI66</f>
        <v>0</v>
      </c>
      <c r="BF66" s="102">
        <f>BF116+BF184+BF204</f>
        <v>0</v>
      </c>
      <c r="BG66" s="102">
        <f>BG116+BG184+BG204</f>
        <v>0</v>
      </c>
      <c r="BH66" s="102">
        <f>BH116+BH184+BH204</f>
        <v>0</v>
      </c>
      <c r="BI66" s="102">
        <f>BI116+BI184+BI204</f>
        <v>0</v>
      </c>
      <c r="BJ66" s="102">
        <f>BK66+BL66+BM66</f>
        <v>0</v>
      </c>
      <c r="BK66" s="102">
        <f>BK116</f>
        <v>0</v>
      </c>
      <c r="BL66" s="102"/>
      <c r="BM66" s="102"/>
      <c r="BN66" s="102">
        <f>BO66+BQ66</f>
        <v>7642691.2999999998</v>
      </c>
      <c r="BO66" s="102">
        <f>BO196+BO208</f>
        <v>3124216</v>
      </c>
      <c r="BP66" s="102"/>
      <c r="BQ66" s="102">
        <f t="shared" ref="BQ66" si="400">BQ125+BQ196+BQ208</f>
        <v>4518475.3</v>
      </c>
      <c r="BR66" s="102"/>
      <c r="BS66" s="102"/>
      <c r="BT66" s="102">
        <f t="shared" ref="BT66" si="401">BT125+BT196+BT208</f>
        <v>0</v>
      </c>
      <c r="BU66" s="102">
        <f>BV66+BX66+BY66+BZ66</f>
        <v>7642691.2999999998</v>
      </c>
      <c r="BV66" s="102">
        <f>BV125+BV196+BV208</f>
        <v>3124216</v>
      </c>
      <c r="BW66" s="102"/>
      <c r="BX66" s="102">
        <f t="shared" ref="BX66" si="402">BX125+BX196+BX208</f>
        <v>4518475.3</v>
      </c>
      <c r="BY66" s="102">
        <f>BY116+BY184+BY204</f>
        <v>0</v>
      </c>
      <c r="BZ66" s="102">
        <f>BZ116+BZ184+BZ204</f>
        <v>0</v>
      </c>
      <c r="CB66" s="637"/>
      <c r="CC66" s="637"/>
      <c r="CD66" s="637"/>
      <c r="CE66" s="699"/>
    </row>
    <row r="67" spans="2:83" s="50" customFormat="1" ht="100.5" hidden="1" customHeight="1" x14ac:dyDescent="0.25">
      <c r="B67" s="203" t="s">
        <v>36</v>
      </c>
      <c r="C67" s="107" t="s">
        <v>202</v>
      </c>
      <c r="D67" s="168" t="e">
        <f t="shared" ref="D67:D74" si="403">E67</f>
        <v>#REF!</v>
      </c>
      <c r="E67" s="168" t="e">
        <f>E68+E72+E78+E84+E87</f>
        <v>#REF!</v>
      </c>
      <c r="F67" s="168"/>
      <c r="G67" s="168"/>
      <c r="H67" s="33"/>
      <c r="I67" s="236"/>
      <c r="J67" s="168"/>
      <c r="K67" s="167" t="e">
        <f t="shared" ref="K67:K122" si="404">M67+Q67+S67+U67</f>
        <v>#REF!</v>
      </c>
      <c r="L67" s="699" t="e">
        <f t="shared" si="362"/>
        <v>#REF!</v>
      </c>
      <c r="M67" s="168" t="e">
        <f>M68+M72+M78+M84+M87</f>
        <v>#REF!</v>
      </c>
      <c r="N67" s="699" t="e">
        <f t="shared" si="384"/>
        <v>#REF!</v>
      </c>
      <c r="O67" s="632"/>
      <c r="P67" s="687"/>
      <c r="Q67" s="695"/>
      <c r="R67" s="699" t="e">
        <f t="shared" si="386"/>
        <v>#DIV/0!</v>
      </c>
      <c r="S67" s="89"/>
      <c r="T67" s="19"/>
      <c r="U67" s="31"/>
      <c r="V67" s="285">
        <f t="shared" ref="V67:V132" si="405">W67+X67+Y67</f>
        <v>0</v>
      </c>
      <c r="W67" s="31"/>
      <c r="X67" s="31"/>
      <c r="Y67" s="31"/>
      <c r="Z67" s="632" t="e">
        <f t="shared" si="388"/>
        <v>#REF!</v>
      </c>
      <c r="AA67" s="632" t="e">
        <f t="shared" ref="AA67:AA113" si="406">E67</f>
        <v>#REF!</v>
      </c>
      <c r="AB67" s="89"/>
      <c r="AC67" s="31"/>
      <c r="AD67" s="31"/>
      <c r="AE67" s="167" t="e">
        <f t="shared" ref="AE67:AE74" si="407">AG67</f>
        <v>#REF!</v>
      </c>
      <c r="AF67" s="699" t="e">
        <f t="shared" si="365"/>
        <v>#REF!</v>
      </c>
      <c r="AG67" s="168" t="e">
        <f>AG68+AG72+AG78+AG84+AG87</f>
        <v>#REF!</v>
      </c>
      <c r="AH67" s="699" t="e">
        <f t="shared" si="366"/>
        <v>#REF!</v>
      </c>
      <c r="AI67" s="632"/>
      <c r="AJ67" s="687"/>
      <c r="AK67" s="695"/>
      <c r="AL67" s="699" t="e">
        <f t="shared" si="390"/>
        <v>#DIV/0!</v>
      </c>
      <c r="AM67" s="89"/>
      <c r="AN67" s="19"/>
      <c r="AO67" s="31"/>
      <c r="AP67" s="632"/>
      <c r="AQ67" s="687"/>
      <c r="AR67" s="168" t="e">
        <f t="shared" ref="AR67:AR74" si="408">AT67</f>
        <v>#REF!</v>
      </c>
      <c r="AS67" s="699" t="e">
        <f t="shared" si="370"/>
        <v>#REF!</v>
      </c>
      <c r="AT67" s="168" t="e">
        <f>AT68+AT72+AT78+AT84+AT87</f>
        <v>#REF!</v>
      </c>
      <c r="AU67" s="699" t="e">
        <f t="shared" si="371"/>
        <v>#REF!</v>
      </c>
      <c r="AV67" s="632"/>
      <c r="AW67" s="699"/>
      <c r="AX67" s="168"/>
      <c r="AY67" s="699" t="e">
        <f t="shared" si="373"/>
        <v>#DIV/0!</v>
      </c>
      <c r="AZ67" s="89"/>
      <c r="BA67" s="699"/>
      <c r="BB67" s="31"/>
      <c r="BC67" s="89"/>
      <c r="BD67" s="31"/>
      <c r="BE67" s="632">
        <f t="shared" ref="BE67:BE74" si="409">BF67</f>
        <v>0</v>
      </c>
      <c r="BF67" s="632">
        <f>BF68+BF72+BF78+BF84+BF87</f>
        <v>0</v>
      </c>
      <c r="BG67" s="632"/>
      <c r="BH67" s="89"/>
      <c r="BI67" s="31"/>
      <c r="BJ67" s="632">
        <f t="shared" ref="BJ67:BJ121" si="410">BK67+BL67+BM67</f>
        <v>0</v>
      </c>
      <c r="BK67" s="632"/>
      <c r="BL67" s="89"/>
      <c r="BM67" s="31"/>
      <c r="BN67" s="102" t="e">
        <f t="shared" ref="BN67:BN121" si="411">BO67+BR67+BS67</f>
        <v>#REF!</v>
      </c>
      <c r="BO67" s="632" t="e">
        <f>BO68+BO72+BO78+BO84+BO87</f>
        <v>#REF!</v>
      </c>
      <c r="BP67" s="632"/>
      <c r="BQ67" s="632"/>
      <c r="BR67" s="89"/>
      <c r="BS67" s="31"/>
      <c r="BT67" s="632"/>
      <c r="BU67" s="102" t="e">
        <f t="shared" ref="BU67:BU122" si="412">BV67+BX67+BY67+BZ67</f>
        <v>#REF!</v>
      </c>
      <c r="BV67" s="459" t="e">
        <f>BV68+BV72+BV78+BV84+BV87</f>
        <v>#REF!</v>
      </c>
      <c r="BW67" s="515"/>
      <c r="BX67" s="459"/>
      <c r="BY67" s="89"/>
      <c r="BZ67" s="31"/>
      <c r="CD67" s="638"/>
      <c r="CE67" s="699"/>
    </row>
    <row r="68" spans="2:83" s="50" customFormat="1" ht="144" hidden="1" customHeight="1" x14ac:dyDescent="0.25">
      <c r="B68" s="200" t="s">
        <v>34</v>
      </c>
      <c r="C68" s="108" t="s">
        <v>95</v>
      </c>
      <c r="D68" s="237">
        <f t="shared" si="403"/>
        <v>0</v>
      </c>
      <c r="E68" s="33">
        <f>E69+E135</f>
        <v>0</v>
      </c>
      <c r="F68" s="33"/>
      <c r="G68" s="33"/>
      <c r="H68" s="236"/>
      <c r="I68" s="236"/>
      <c r="J68" s="166"/>
      <c r="K68" s="167">
        <f t="shared" si="404"/>
        <v>0</v>
      </c>
      <c r="L68" s="699" t="e">
        <f t="shared" si="362"/>
        <v>#DIV/0!</v>
      </c>
      <c r="M68" s="33">
        <f>M69+M135</f>
        <v>0</v>
      </c>
      <c r="N68" s="699" t="e">
        <f t="shared" si="384"/>
        <v>#DIV/0!</v>
      </c>
      <c r="O68" s="89"/>
      <c r="P68" s="19"/>
      <c r="Q68" s="89"/>
      <c r="R68" s="699" t="e">
        <f t="shared" si="386"/>
        <v>#DIV/0!</v>
      </c>
      <c r="S68" s="31"/>
      <c r="T68" s="31"/>
      <c r="U68" s="31"/>
      <c r="V68" s="285">
        <f t="shared" si="405"/>
        <v>0</v>
      </c>
      <c r="W68" s="31"/>
      <c r="X68" s="31"/>
      <c r="Y68" s="31"/>
      <c r="Z68" s="19">
        <f t="shared" si="388"/>
        <v>0</v>
      </c>
      <c r="AA68" s="89">
        <f t="shared" si="406"/>
        <v>0</v>
      </c>
      <c r="AB68" s="31"/>
      <c r="AC68" s="31"/>
      <c r="AD68" s="31"/>
      <c r="AE68" s="167">
        <f t="shared" si="407"/>
        <v>0</v>
      </c>
      <c r="AF68" s="699" t="e">
        <f t="shared" si="365"/>
        <v>#DIV/0!</v>
      </c>
      <c r="AG68" s="33">
        <f>AG69+AG135</f>
        <v>0</v>
      </c>
      <c r="AH68" s="699" t="e">
        <f t="shared" si="366"/>
        <v>#DIV/0!</v>
      </c>
      <c r="AI68" s="89"/>
      <c r="AJ68" s="19"/>
      <c r="AK68" s="89"/>
      <c r="AL68" s="699" t="e">
        <f t="shared" si="390"/>
        <v>#DIV/0!</v>
      </c>
      <c r="AM68" s="31"/>
      <c r="AN68" s="31"/>
      <c r="AO68" s="31"/>
      <c r="AP68" s="19"/>
      <c r="AQ68" s="19"/>
      <c r="AR68" s="237">
        <f t="shared" si="408"/>
        <v>0</v>
      </c>
      <c r="AS68" s="699" t="e">
        <f t="shared" si="370"/>
        <v>#DIV/0!</v>
      </c>
      <c r="AT68" s="33">
        <f>AT69+AT135</f>
        <v>0</v>
      </c>
      <c r="AU68" s="699" t="e">
        <f t="shared" si="371"/>
        <v>#DIV/0!</v>
      </c>
      <c r="AV68" s="89"/>
      <c r="AW68" s="699"/>
      <c r="AX68" s="33"/>
      <c r="AY68" s="699" t="e">
        <f t="shared" si="373"/>
        <v>#DIV/0!</v>
      </c>
      <c r="AZ68" s="31"/>
      <c r="BA68" s="699"/>
      <c r="BB68" s="31"/>
      <c r="BC68" s="31"/>
      <c r="BD68" s="31"/>
      <c r="BE68" s="19">
        <f t="shared" si="409"/>
        <v>0</v>
      </c>
      <c r="BF68" s="89">
        <f>BF69+BF135</f>
        <v>0</v>
      </c>
      <c r="BG68" s="89"/>
      <c r="BH68" s="31"/>
      <c r="BI68" s="31"/>
      <c r="BJ68" s="19">
        <f t="shared" si="410"/>
        <v>0</v>
      </c>
      <c r="BK68" s="89"/>
      <c r="BL68" s="31"/>
      <c r="BM68" s="31"/>
      <c r="BN68" s="102">
        <f t="shared" si="411"/>
        <v>0</v>
      </c>
      <c r="BO68" s="89">
        <f>BO69+BO135</f>
        <v>0</v>
      </c>
      <c r="BP68" s="89"/>
      <c r="BQ68" s="89"/>
      <c r="BR68" s="31"/>
      <c r="BS68" s="31"/>
      <c r="BT68" s="89"/>
      <c r="BU68" s="102">
        <f t="shared" si="412"/>
        <v>0</v>
      </c>
      <c r="BV68" s="89">
        <f>BV69+BV135</f>
        <v>0</v>
      </c>
      <c r="BW68" s="89"/>
      <c r="BX68" s="89"/>
      <c r="BY68" s="31"/>
      <c r="BZ68" s="31"/>
      <c r="CD68" s="638"/>
      <c r="CE68" s="699"/>
    </row>
    <row r="69" spans="2:83" s="50" customFormat="1" ht="45.75" hidden="1" customHeight="1" x14ac:dyDescent="0.25">
      <c r="B69" s="200"/>
      <c r="C69" s="97" t="s">
        <v>31</v>
      </c>
      <c r="D69" s="237">
        <f t="shared" si="403"/>
        <v>0</v>
      </c>
      <c r="E69" s="237">
        <f>E70+E71</f>
        <v>0</v>
      </c>
      <c r="F69" s="237"/>
      <c r="G69" s="237"/>
      <c r="H69" s="236"/>
      <c r="I69" s="236"/>
      <c r="J69" s="166"/>
      <c r="K69" s="167">
        <f t="shared" si="404"/>
        <v>0</v>
      </c>
      <c r="L69" s="699" t="e">
        <f t="shared" si="362"/>
        <v>#DIV/0!</v>
      </c>
      <c r="M69" s="237">
        <f>M70+M71</f>
        <v>0</v>
      </c>
      <c r="N69" s="699" t="e">
        <f t="shared" si="384"/>
        <v>#DIV/0!</v>
      </c>
      <c r="O69" s="19"/>
      <c r="P69" s="19"/>
      <c r="Q69" s="19"/>
      <c r="R69" s="699" t="e">
        <f t="shared" si="386"/>
        <v>#DIV/0!</v>
      </c>
      <c r="S69" s="31"/>
      <c r="T69" s="31"/>
      <c r="U69" s="31"/>
      <c r="V69" s="285">
        <f t="shared" si="405"/>
        <v>0</v>
      </c>
      <c r="W69" s="31"/>
      <c r="X69" s="31"/>
      <c r="Y69" s="31"/>
      <c r="Z69" s="19">
        <f t="shared" si="388"/>
        <v>0</v>
      </c>
      <c r="AA69" s="19">
        <f t="shared" si="406"/>
        <v>0</v>
      </c>
      <c r="AB69" s="31"/>
      <c r="AC69" s="31"/>
      <c r="AD69" s="31"/>
      <c r="AE69" s="167">
        <f t="shared" si="407"/>
        <v>0</v>
      </c>
      <c r="AF69" s="699" t="e">
        <f t="shared" si="365"/>
        <v>#DIV/0!</v>
      </c>
      <c r="AG69" s="237">
        <f>AG70+AG71</f>
        <v>0</v>
      </c>
      <c r="AH69" s="699" t="e">
        <f t="shared" si="366"/>
        <v>#DIV/0!</v>
      </c>
      <c r="AI69" s="19"/>
      <c r="AJ69" s="19"/>
      <c r="AK69" s="19"/>
      <c r="AL69" s="699" t="e">
        <f t="shared" si="390"/>
        <v>#DIV/0!</v>
      </c>
      <c r="AM69" s="31"/>
      <c r="AN69" s="31"/>
      <c r="AO69" s="31"/>
      <c r="AP69" s="19"/>
      <c r="AQ69" s="19"/>
      <c r="AR69" s="237">
        <f t="shared" si="408"/>
        <v>0</v>
      </c>
      <c r="AS69" s="699" t="e">
        <f t="shared" si="370"/>
        <v>#DIV/0!</v>
      </c>
      <c r="AT69" s="237">
        <f>AT70+AT71</f>
        <v>0</v>
      </c>
      <c r="AU69" s="699" t="e">
        <f t="shared" si="371"/>
        <v>#DIV/0!</v>
      </c>
      <c r="AV69" s="19"/>
      <c r="AW69" s="699"/>
      <c r="AX69" s="237"/>
      <c r="AY69" s="699" t="e">
        <f t="shared" si="373"/>
        <v>#DIV/0!</v>
      </c>
      <c r="AZ69" s="31"/>
      <c r="BA69" s="699"/>
      <c r="BB69" s="31"/>
      <c r="BC69" s="31"/>
      <c r="BD69" s="31"/>
      <c r="BE69" s="19">
        <f t="shared" si="409"/>
        <v>0</v>
      </c>
      <c r="BF69" s="19">
        <f>BF70+BF71</f>
        <v>0</v>
      </c>
      <c r="BG69" s="19"/>
      <c r="BH69" s="31"/>
      <c r="BI69" s="31"/>
      <c r="BJ69" s="19">
        <f t="shared" si="410"/>
        <v>0</v>
      </c>
      <c r="BK69" s="19"/>
      <c r="BL69" s="31"/>
      <c r="BM69" s="31"/>
      <c r="BN69" s="102">
        <f t="shared" si="411"/>
        <v>0</v>
      </c>
      <c r="BO69" s="19">
        <f>BO70+BO71</f>
        <v>0</v>
      </c>
      <c r="BP69" s="19"/>
      <c r="BQ69" s="19"/>
      <c r="BR69" s="31"/>
      <c r="BS69" s="31"/>
      <c r="BT69" s="19"/>
      <c r="BU69" s="102">
        <f t="shared" si="412"/>
        <v>0</v>
      </c>
      <c r="BV69" s="19">
        <f>BV70+BV71</f>
        <v>0</v>
      </c>
      <c r="BW69" s="19"/>
      <c r="BX69" s="19"/>
      <c r="BY69" s="31"/>
      <c r="BZ69" s="31"/>
      <c r="CD69" s="638"/>
      <c r="CE69" s="699"/>
    </row>
    <row r="70" spans="2:83" s="50" customFormat="1" ht="36" hidden="1" customHeight="1" x14ac:dyDescent="0.25">
      <c r="B70" s="200"/>
      <c r="C70" s="110" t="s">
        <v>39</v>
      </c>
      <c r="D70" s="236">
        <f t="shared" si="403"/>
        <v>0</v>
      </c>
      <c r="E70" s="33">
        <v>0</v>
      </c>
      <c r="F70" s="33"/>
      <c r="G70" s="33"/>
      <c r="H70" s="236"/>
      <c r="I70" s="236"/>
      <c r="J70" s="109"/>
      <c r="K70" s="167">
        <f t="shared" si="404"/>
        <v>0</v>
      </c>
      <c r="L70" s="699" t="e">
        <f t="shared" si="362"/>
        <v>#DIV/0!</v>
      </c>
      <c r="M70" s="33">
        <v>0</v>
      </c>
      <c r="N70" s="699" t="e">
        <f t="shared" si="384"/>
        <v>#DIV/0!</v>
      </c>
      <c r="O70" s="89"/>
      <c r="P70" s="19"/>
      <c r="Q70" s="89"/>
      <c r="R70" s="699" t="e">
        <f t="shared" si="386"/>
        <v>#DIV/0!</v>
      </c>
      <c r="S70" s="31"/>
      <c r="T70" s="31"/>
      <c r="U70" s="31"/>
      <c r="V70" s="285">
        <f t="shared" si="405"/>
        <v>0</v>
      </c>
      <c r="W70" s="31"/>
      <c r="X70" s="31"/>
      <c r="Y70" s="31"/>
      <c r="Z70" s="31">
        <f t="shared" si="388"/>
        <v>0</v>
      </c>
      <c r="AA70" s="89">
        <f t="shared" si="406"/>
        <v>0</v>
      </c>
      <c r="AB70" s="31"/>
      <c r="AC70" s="31"/>
      <c r="AD70" s="31"/>
      <c r="AE70" s="167">
        <f t="shared" si="407"/>
        <v>0</v>
      </c>
      <c r="AF70" s="699" t="e">
        <f t="shared" si="365"/>
        <v>#DIV/0!</v>
      </c>
      <c r="AG70" s="33">
        <v>0</v>
      </c>
      <c r="AH70" s="699" t="e">
        <f t="shared" si="366"/>
        <v>#DIV/0!</v>
      </c>
      <c r="AI70" s="89"/>
      <c r="AJ70" s="19"/>
      <c r="AK70" s="89"/>
      <c r="AL70" s="699" t="e">
        <f t="shared" si="390"/>
        <v>#DIV/0!</v>
      </c>
      <c r="AM70" s="31"/>
      <c r="AN70" s="31"/>
      <c r="AO70" s="31"/>
      <c r="AP70" s="31"/>
      <c r="AQ70" s="31"/>
      <c r="AR70" s="236">
        <f t="shared" si="408"/>
        <v>0</v>
      </c>
      <c r="AS70" s="699" t="e">
        <f t="shared" si="370"/>
        <v>#DIV/0!</v>
      </c>
      <c r="AT70" s="33">
        <v>0</v>
      </c>
      <c r="AU70" s="699" t="e">
        <f t="shared" si="371"/>
        <v>#DIV/0!</v>
      </c>
      <c r="AV70" s="89"/>
      <c r="AW70" s="699"/>
      <c r="AX70" s="33"/>
      <c r="AY70" s="699" t="e">
        <f t="shared" si="373"/>
        <v>#DIV/0!</v>
      </c>
      <c r="AZ70" s="31"/>
      <c r="BA70" s="699"/>
      <c r="BB70" s="31"/>
      <c r="BC70" s="31"/>
      <c r="BD70" s="31"/>
      <c r="BE70" s="31">
        <f t="shared" si="409"/>
        <v>0</v>
      </c>
      <c r="BF70" s="89">
        <v>0</v>
      </c>
      <c r="BG70" s="89"/>
      <c r="BH70" s="31"/>
      <c r="BI70" s="31"/>
      <c r="BJ70" s="31">
        <f t="shared" si="410"/>
        <v>0</v>
      </c>
      <c r="BK70" s="89"/>
      <c r="BL70" s="31"/>
      <c r="BM70" s="31"/>
      <c r="BN70" s="102">
        <f t="shared" si="411"/>
        <v>0</v>
      </c>
      <c r="BO70" s="89">
        <v>0</v>
      </c>
      <c r="BP70" s="89"/>
      <c r="BQ70" s="89"/>
      <c r="BR70" s="31"/>
      <c r="BS70" s="31"/>
      <c r="BT70" s="89"/>
      <c r="BU70" s="102">
        <f t="shared" si="412"/>
        <v>0</v>
      </c>
      <c r="BV70" s="89">
        <v>0</v>
      </c>
      <c r="BW70" s="89"/>
      <c r="BX70" s="89"/>
      <c r="BY70" s="31"/>
      <c r="BZ70" s="31"/>
      <c r="CD70" s="638"/>
      <c r="CE70" s="699"/>
    </row>
    <row r="71" spans="2:83" s="50" customFormat="1" ht="30" hidden="1" customHeight="1" x14ac:dyDescent="0.25">
      <c r="B71" s="200"/>
      <c r="C71" s="110" t="s">
        <v>40</v>
      </c>
      <c r="D71" s="236">
        <f t="shared" si="403"/>
        <v>0</v>
      </c>
      <c r="E71" s="33">
        <v>0</v>
      </c>
      <c r="F71" s="33"/>
      <c r="G71" s="33"/>
      <c r="H71" s="236"/>
      <c r="I71" s="236"/>
      <c r="J71" s="109"/>
      <c r="K71" s="167">
        <f t="shared" si="404"/>
        <v>0</v>
      </c>
      <c r="L71" s="699" t="e">
        <f t="shared" si="362"/>
        <v>#DIV/0!</v>
      </c>
      <c r="M71" s="33">
        <v>0</v>
      </c>
      <c r="N71" s="699" t="e">
        <f t="shared" si="384"/>
        <v>#DIV/0!</v>
      </c>
      <c r="O71" s="89"/>
      <c r="P71" s="19"/>
      <c r="Q71" s="89"/>
      <c r="R71" s="699" t="e">
        <f t="shared" si="386"/>
        <v>#DIV/0!</v>
      </c>
      <c r="S71" s="31"/>
      <c r="T71" s="31"/>
      <c r="U71" s="31"/>
      <c r="V71" s="285">
        <f t="shared" si="405"/>
        <v>0</v>
      </c>
      <c r="W71" s="31"/>
      <c r="X71" s="31"/>
      <c r="Y71" s="31"/>
      <c r="Z71" s="31">
        <f t="shared" si="388"/>
        <v>0</v>
      </c>
      <c r="AA71" s="89">
        <f t="shared" si="406"/>
        <v>0</v>
      </c>
      <c r="AB71" s="31"/>
      <c r="AC71" s="31"/>
      <c r="AD71" s="31"/>
      <c r="AE71" s="167">
        <f t="shared" si="407"/>
        <v>0</v>
      </c>
      <c r="AF71" s="699" t="e">
        <f t="shared" si="365"/>
        <v>#DIV/0!</v>
      </c>
      <c r="AG71" s="33">
        <v>0</v>
      </c>
      <c r="AH71" s="699" t="e">
        <f t="shared" si="366"/>
        <v>#DIV/0!</v>
      </c>
      <c r="AI71" s="89"/>
      <c r="AJ71" s="19"/>
      <c r="AK71" s="89"/>
      <c r="AL71" s="699" t="e">
        <f t="shared" si="390"/>
        <v>#DIV/0!</v>
      </c>
      <c r="AM71" s="31"/>
      <c r="AN71" s="31"/>
      <c r="AO71" s="31"/>
      <c r="AP71" s="31"/>
      <c r="AQ71" s="31"/>
      <c r="AR71" s="236">
        <f t="shared" si="408"/>
        <v>0</v>
      </c>
      <c r="AS71" s="699" t="e">
        <f t="shared" si="370"/>
        <v>#DIV/0!</v>
      </c>
      <c r="AT71" s="33">
        <v>0</v>
      </c>
      <c r="AU71" s="699" t="e">
        <f t="shared" si="371"/>
        <v>#DIV/0!</v>
      </c>
      <c r="AV71" s="89"/>
      <c r="AW71" s="699"/>
      <c r="AX71" s="33"/>
      <c r="AY71" s="699" t="e">
        <f t="shared" si="373"/>
        <v>#DIV/0!</v>
      </c>
      <c r="AZ71" s="31"/>
      <c r="BA71" s="699"/>
      <c r="BB71" s="31"/>
      <c r="BC71" s="31"/>
      <c r="BD71" s="31"/>
      <c r="BE71" s="31">
        <f t="shared" si="409"/>
        <v>0</v>
      </c>
      <c r="BF71" s="89">
        <v>0</v>
      </c>
      <c r="BG71" s="89"/>
      <c r="BH71" s="31"/>
      <c r="BI71" s="31"/>
      <c r="BJ71" s="31">
        <f t="shared" si="410"/>
        <v>0</v>
      </c>
      <c r="BK71" s="89"/>
      <c r="BL71" s="31"/>
      <c r="BM71" s="31"/>
      <c r="BN71" s="102">
        <f t="shared" si="411"/>
        <v>0</v>
      </c>
      <c r="BO71" s="89">
        <v>0</v>
      </c>
      <c r="BP71" s="89"/>
      <c r="BQ71" s="89"/>
      <c r="BR71" s="31"/>
      <c r="BS71" s="31"/>
      <c r="BT71" s="89"/>
      <c r="BU71" s="102">
        <f t="shared" si="412"/>
        <v>0</v>
      </c>
      <c r="BV71" s="89">
        <v>0</v>
      </c>
      <c r="BW71" s="89"/>
      <c r="BX71" s="89"/>
      <c r="BY71" s="31"/>
      <c r="BZ71" s="31"/>
      <c r="CD71" s="638"/>
      <c r="CE71" s="699"/>
    </row>
    <row r="72" spans="2:83" s="20" customFormat="1" ht="92.25" hidden="1" customHeight="1" x14ac:dyDescent="0.25">
      <c r="B72" s="200" t="s">
        <v>63</v>
      </c>
      <c r="C72" s="97" t="s">
        <v>41</v>
      </c>
      <c r="D72" s="185" t="e">
        <f t="shared" si="403"/>
        <v>#REF!</v>
      </c>
      <c r="E72" s="185" t="e">
        <f>E73+E77</f>
        <v>#REF!</v>
      </c>
      <c r="F72" s="185"/>
      <c r="G72" s="185"/>
      <c r="H72" s="186"/>
      <c r="I72" s="186"/>
      <c r="J72" s="185"/>
      <c r="K72" s="167" t="e">
        <f t="shared" si="404"/>
        <v>#REF!</v>
      </c>
      <c r="L72" s="699" t="e">
        <f t="shared" si="362"/>
        <v>#REF!</v>
      </c>
      <c r="M72" s="185" t="e">
        <f>M73+M77</f>
        <v>#REF!</v>
      </c>
      <c r="N72" s="699" t="e">
        <f t="shared" si="384"/>
        <v>#REF!</v>
      </c>
      <c r="O72" s="98"/>
      <c r="P72" s="98"/>
      <c r="Q72" s="98"/>
      <c r="R72" s="699" t="e">
        <f t="shared" si="386"/>
        <v>#DIV/0!</v>
      </c>
      <c r="S72" s="286"/>
      <c r="T72" s="286"/>
      <c r="U72" s="286"/>
      <c r="V72" s="285">
        <f t="shared" si="405"/>
        <v>0</v>
      </c>
      <c r="W72" s="286"/>
      <c r="X72" s="286"/>
      <c r="Y72" s="286"/>
      <c r="Z72" s="98" t="e">
        <f t="shared" si="388"/>
        <v>#REF!</v>
      </c>
      <c r="AA72" s="98" t="e">
        <f t="shared" si="406"/>
        <v>#REF!</v>
      </c>
      <c r="AB72" s="286"/>
      <c r="AC72" s="286"/>
      <c r="AD72" s="286"/>
      <c r="AE72" s="167" t="e">
        <f t="shared" si="407"/>
        <v>#REF!</v>
      </c>
      <c r="AF72" s="699" t="e">
        <f t="shared" si="365"/>
        <v>#REF!</v>
      </c>
      <c r="AG72" s="185" t="e">
        <f>AG73+AG77</f>
        <v>#REF!</v>
      </c>
      <c r="AH72" s="699" t="e">
        <f t="shared" si="366"/>
        <v>#REF!</v>
      </c>
      <c r="AI72" s="98"/>
      <c r="AJ72" s="98"/>
      <c r="AK72" s="98"/>
      <c r="AL72" s="699" t="e">
        <f t="shared" si="390"/>
        <v>#DIV/0!</v>
      </c>
      <c r="AM72" s="286"/>
      <c r="AN72" s="286"/>
      <c r="AO72" s="286"/>
      <c r="AP72" s="98"/>
      <c r="AQ72" s="98"/>
      <c r="AR72" s="185" t="e">
        <f t="shared" si="408"/>
        <v>#REF!</v>
      </c>
      <c r="AS72" s="699" t="e">
        <f t="shared" si="370"/>
        <v>#REF!</v>
      </c>
      <c r="AT72" s="185" t="e">
        <f>AT73+AT77</f>
        <v>#REF!</v>
      </c>
      <c r="AU72" s="699" t="e">
        <f t="shared" si="371"/>
        <v>#REF!</v>
      </c>
      <c r="AV72" s="98"/>
      <c r="AW72" s="699"/>
      <c r="AX72" s="185"/>
      <c r="AY72" s="699" t="e">
        <f t="shared" si="373"/>
        <v>#DIV/0!</v>
      </c>
      <c r="AZ72" s="286"/>
      <c r="BA72" s="699"/>
      <c r="BB72" s="286"/>
      <c r="BC72" s="286"/>
      <c r="BD72" s="286"/>
      <c r="BE72" s="98">
        <f t="shared" si="409"/>
        <v>0</v>
      </c>
      <c r="BF72" s="98">
        <f>BF73+BF77</f>
        <v>0</v>
      </c>
      <c r="BG72" s="98"/>
      <c r="BH72" s="286"/>
      <c r="BI72" s="286"/>
      <c r="BJ72" s="98">
        <f t="shared" si="410"/>
        <v>0</v>
      </c>
      <c r="BK72" s="98"/>
      <c r="BL72" s="286"/>
      <c r="BM72" s="286"/>
      <c r="BN72" s="102" t="e">
        <f t="shared" si="411"/>
        <v>#REF!</v>
      </c>
      <c r="BO72" s="98" t="e">
        <f>BO73+BO77</f>
        <v>#REF!</v>
      </c>
      <c r="BP72" s="98"/>
      <c r="BQ72" s="98"/>
      <c r="BR72" s="286"/>
      <c r="BS72" s="286"/>
      <c r="BT72" s="98"/>
      <c r="BU72" s="102" t="e">
        <f t="shared" si="412"/>
        <v>#REF!</v>
      </c>
      <c r="BV72" s="98" t="e">
        <f>BV73+BV77</f>
        <v>#REF!</v>
      </c>
      <c r="BW72" s="98"/>
      <c r="BX72" s="98"/>
      <c r="BY72" s="286"/>
      <c r="BZ72" s="286"/>
      <c r="CD72" s="639"/>
      <c r="CE72" s="699"/>
    </row>
    <row r="73" spans="2:83" s="20" customFormat="1" ht="41.25" hidden="1" customHeight="1" x14ac:dyDescent="0.25">
      <c r="B73" s="200"/>
      <c r="C73" s="97" t="s">
        <v>31</v>
      </c>
      <c r="D73" s="185" t="e">
        <f t="shared" si="403"/>
        <v>#REF!</v>
      </c>
      <c r="E73" s="185" t="e">
        <f>E74+E76</f>
        <v>#REF!</v>
      </c>
      <c r="F73" s="185"/>
      <c r="G73" s="185"/>
      <c r="H73" s="186"/>
      <c r="I73" s="186"/>
      <c r="J73" s="185"/>
      <c r="K73" s="167" t="e">
        <f t="shared" si="404"/>
        <v>#REF!</v>
      </c>
      <c r="L73" s="699" t="e">
        <f t="shared" si="362"/>
        <v>#REF!</v>
      </c>
      <c r="M73" s="185" t="e">
        <f>M74+M76</f>
        <v>#REF!</v>
      </c>
      <c r="N73" s="699" t="e">
        <f t="shared" si="384"/>
        <v>#REF!</v>
      </c>
      <c r="O73" s="98"/>
      <c r="P73" s="98"/>
      <c r="Q73" s="98"/>
      <c r="R73" s="699" t="e">
        <f t="shared" si="386"/>
        <v>#DIV/0!</v>
      </c>
      <c r="S73" s="286"/>
      <c r="T73" s="286"/>
      <c r="U73" s="286"/>
      <c r="V73" s="285">
        <f t="shared" si="405"/>
        <v>0</v>
      </c>
      <c r="W73" s="286"/>
      <c r="X73" s="286"/>
      <c r="Y73" s="286"/>
      <c r="Z73" s="98" t="e">
        <f t="shared" si="388"/>
        <v>#REF!</v>
      </c>
      <c r="AA73" s="98" t="e">
        <f t="shared" si="406"/>
        <v>#REF!</v>
      </c>
      <c r="AB73" s="286"/>
      <c r="AC73" s="286"/>
      <c r="AD73" s="286"/>
      <c r="AE73" s="167" t="e">
        <f t="shared" si="407"/>
        <v>#REF!</v>
      </c>
      <c r="AF73" s="699" t="e">
        <f t="shared" si="365"/>
        <v>#REF!</v>
      </c>
      <c r="AG73" s="185" t="e">
        <f>AG74+AG76</f>
        <v>#REF!</v>
      </c>
      <c r="AH73" s="699" t="e">
        <f t="shared" si="366"/>
        <v>#REF!</v>
      </c>
      <c r="AI73" s="98"/>
      <c r="AJ73" s="98"/>
      <c r="AK73" s="98"/>
      <c r="AL73" s="699" t="e">
        <f t="shared" si="390"/>
        <v>#DIV/0!</v>
      </c>
      <c r="AM73" s="286"/>
      <c r="AN73" s="286"/>
      <c r="AO73" s="286"/>
      <c r="AP73" s="98"/>
      <c r="AQ73" s="98"/>
      <c r="AR73" s="185" t="e">
        <f t="shared" si="408"/>
        <v>#REF!</v>
      </c>
      <c r="AS73" s="699" t="e">
        <f t="shared" si="370"/>
        <v>#REF!</v>
      </c>
      <c r="AT73" s="185" t="e">
        <f>AT74+AT76</f>
        <v>#REF!</v>
      </c>
      <c r="AU73" s="699" t="e">
        <f t="shared" si="371"/>
        <v>#REF!</v>
      </c>
      <c r="AV73" s="98"/>
      <c r="AW73" s="699"/>
      <c r="AX73" s="185"/>
      <c r="AY73" s="699" t="e">
        <f t="shared" si="373"/>
        <v>#DIV/0!</v>
      </c>
      <c r="AZ73" s="286"/>
      <c r="BA73" s="699"/>
      <c r="BB73" s="286"/>
      <c r="BC73" s="286"/>
      <c r="BD73" s="286"/>
      <c r="BE73" s="98">
        <f t="shared" si="409"/>
        <v>0</v>
      </c>
      <c r="BF73" s="98">
        <f>BF74+BF76</f>
        <v>0</v>
      </c>
      <c r="BG73" s="98"/>
      <c r="BH73" s="286"/>
      <c r="BI73" s="286"/>
      <c r="BJ73" s="98">
        <f t="shared" si="410"/>
        <v>0</v>
      </c>
      <c r="BK73" s="98"/>
      <c r="BL73" s="286"/>
      <c r="BM73" s="286"/>
      <c r="BN73" s="102" t="e">
        <f t="shared" si="411"/>
        <v>#REF!</v>
      </c>
      <c r="BO73" s="98" t="e">
        <f>BO74+BO76</f>
        <v>#REF!</v>
      </c>
      <c r="BP73" s="98"/>
      <c r="BQ73" s="98"/>
      <c r="BR73" s="286"/>
      <c r="BS73" s="286"/>
      <c r="BT73" s="98"/>
      <c r="BU73" s="102" t="e">
        <f t="shared" si="412"/>
        <v>#REF!</v>
      </c>
      <c r="BV73" s="98" t="e">
        <f>BV74+BV76</f>
        <v>#REF!</v>
      </c>
      <c r="BW73" s="98"/>
      <c r="BX73" s="98"/>
      <c r="BY73" s="286"/>
      <c r="BZ73" s="286"/>
      <c r="CD73" s="639"/>
      <c r="CE73" s="699"/>
    </row>
    <row r="74" spans="2:83" s="37" customFormat="1" ht="33" hidden="1" customHeight="1" x14ac:dyDescent="0.25">
      <c r="B74" s="204"/>
      <c r="C74" s="121" t="s">
        <v>42</v>
      </c>
      <c r="D74" s="171" t="e">
        <f t="shared" si="403"/>
        <v>#REF!</v>
      </c>
      <c r="E74" s="171" t="e">
        <f>#REF!</f>
        <v>#REF!</v>
      </c>
      <c r="F74" s="171"/>
      <c r="G74" s="171"/>
      <c r="H74" s="172"/>
      <c r="I74" s="172"/>
      <c r="J74" s="171"/>
      <c r="K74" s="167" t="e">
        <f t="shared" si="404"/>
        <v>#REF!</v>
      </c>
      <c r="L74" s="699" t="e">
        <f t="shared" si="362"/>
        <v>#REF!</v>
      </c>
      <c r="M74" s="171" t="e">
        <f>#REF!</f>
        <v>#REF!</v>
      </c>
      <c r="N74" s="699" t="e">
        <f t="shared" si="384"/>
        <v>#REF!</v>
      </c>
      <c r="O74" s="116"/>
      <c r="P74" s="116"/>
      <c r="Q74" s="116"/>
      <c r="R74" s="699" t="e">
        <f t="shared" si="386"/>
        <v>#DIV/0!</v>
      </c>
      <c r="S74" s="35"/>
      <c r="T74" s="35"/>
      <c r="U74" s="35"/>
      <c r="V74" s="285">
        <f t="shared" si="405"/>
        <v>0</v>
      </c>
      <c r="W74" s="35"/>
      <c r="X74" s="35"/>
      <c r="Y74" s="35"/>
      <c r="Z74" s="116" t="e">
        <f t="shared" si="388"/>
        <v>#REF!</v>
      </c>
      <c r="AA74" s="116" t="e">
        <f t="shared" si="406"/>
        <v>#REF!</v>
      </c>
      <c r="AB74" s="35"/>
      <c r="AC74" s="35"/>
      <c r="AD74" s="35"/>
      <c r="AE74" s="167" t="e">
        <f t="shared" si="407"/>
        <v>#REF!</v>
      </c>
      <c r="AF74" s="699" t="e">
        <f t="shared" si="365"/>
        <v>#REF!</v>
      </c>
      <c r="AG74" s="171" t="e">
        <f>#REF!</f>
        <v>#REF!</v>
      </c>
      <c r="AH74" s="699" t="e">
        <f t="shared" si="366"/>
        <v>#REF!</v>
      </c>
      <c r="AI74" s="116"/>
      <c r="AJ74" s="116"/>
      <c r="AK74" s="116"/>
      <c r="AL74" s="699" t="e">
        <f t="shared" si="390"/>
        <v>#DIV/0!</v>
      </c>
      <c r="AM74" s="35"/>
      <c r="AN74" s="35"/>
      <c r="AO74" s="35"/>
      <c r="AP74" s="116"/>
      <c r="AQ74" s="116"/>
      <c r="AR74" s="171" t="e">
        <f t="shared" si="408"/>
        <v>#REF!</v>
      </c>
      <c r="AS74" s="699" t="e">
        <f t="shared" si="370"/>
        <v>#REF!</v>
      </c>
      <c r="AT74" s="171" t="e">
        <f>#REF!</f>
        <v>#REF!</v>
      </c>
      <c r="AU74" s="699" t="e">
        <f t="shared" si="371"/>
        <v>#REF!</v>
      </c>
      <c r="AV74" s="116"/>
      <c r="AW74" s="699"/>
      <c r="AX74" s="171"/>
      <c r="AY74" s="699" t="e">
        <f t="shared" si="373"/>
        <v>#DIV/0!</v>
      </c>
      <c r="AZ74" s="35"/>
      <c r="BA74" s="699"/>
      <c r="BB74" s="35"/>
      <c r="BC74" s="35"/>
      <c r="BD74" s="35"/>
      <c r="BE74" s="116">
        <f t="shared" si="409"/>
        <v>0</v>
      </c>
      <c r="BF74" s="116">
        <f>X74</f>
        <v>0</v>
      </c>
      <c r="BG74" s="116"/>
      <c r="BH74" s="35"/>
      <c r="BI74" s="35"/>
      <c r="BJ74" s="116">
        <f t="shared" si="410"/>
        <v>0</v>
      </c>
      <c r="BK74" s="116"/>
      <c r="BL74" s="35"/>
      <c r="BM74" s="35"/>
      <c r="BN74" s="102" t="e">
        <f t="shared" si="411"/>
        <v>#REF!</v>
      </c>
      <c r="BO74" s="116" t="e">
        <f>#REF!</f>
        <v>#REF!</v>
      </c>
      <c r="BP74" s="116"/>
      <c r="BQ74" s="116"/>
      <c r="BR74" s="35"/>
      <c r="BS74" s="35"/>
      <c r="BT74" s="116"/>
      <c r="BU74" s="102" t="e">
        <f t="shared" si="412"/>
        <v>#REF!</v>
      </c>
      <c r="BV74" s="116" t="e">
        <f>#REF!</f>
        <v>#REF!</v>
      </c>
      <c r="BW74" s="116"/>
      <c r="BX74" s="116"/>
      <c r="BY74" s="35"/>
      <c r="BZ74" s="35"/>
      <c r="CD74" s="640"/>
      <c r="CE74" s="699"/>
    </row>
    <row r="75" spans="2:83" s="37" customFormat="1" ht="64.5" hidden="1" customHeight="1" x14ac:dyDescent="0.25">
      <c r="B75" s="204"/>
      <c r="C75" s="121" t="s">
        <v>175</v>
      </c>
      <c r="D75" s="171"/>
      <c r="E75" s="171"/>
      <c r="F75" s="171"/>
      <c r="G75" s="171"/>
      <c r="H75" s="172"/>
      <c r="I75" s="172"/>
      <c r="J75" s="171"/>
      <c r="K75" s="167">
        <f t="shared" si="404"/>
        <v>0</v>
      </c>
      <c r="L75" s="699" t="e">
        <f t="shared" si="362"/>
        <v>#DIV/0!</v>
      </c>
      <c r="M75" s="171"/>
      <c r="N75" s="699" t="e">
        <f t="shared" si="384"/>
        <v>#DIV/0!</v>
      </c>
      <c r="O75" s="116"/>
      <c r="P75" s="116"/>
      <c r="Q75" s="116"/>
      <c r="R75" s="699" t="e">
        <f t="shared" si="386"/>
        <v>#DIV/0!</v>
      </c>
      <c r="S75" s="35"/>
      <c r="T75" s="35"/>
      <c r="U75" s="35"/>
      <c r="V75" s="285">
        <f t="shared" si="405"/>
        <v>0</v>
      </c>
      <c r="W75" s="35"/>
      <c r="X75" s="35"/>
      <c r="Y75" s="35"/>
      <c r="Z75" s="116">
        <f t="shared" si="388"/>
        <v>0</v>
      </c>
      <c r="AA75" s="116">
        <f t="shared" si="406"/>
        <v>0</v>
      </c>
      <c r="AB75" s="35"/>
      <c r="AC75" s="35"/>
      <c r="AD75" s="35"/>
      <c r="AE75" s="167"/>
      <c r="AF75" s="699" t="e">
        <f t="shared" si="365"/>
        <v>#DIV/0!</v>
      </c>
      <c r="AG75" s="171"/>
      <c r="AH75" s="699" t="e">
        <f t="shared" si="366"/>
        <v>#DIV/0!</v>
      </c>
      <c r="AI75" s="116"/>
      <c r="AJ75" s="116"/>
      <c r="AK75" s="116"/>
      <c r="AL75" s="699" t="e">
        <f t="shared" si="390"/>
        <v>#DIV/0!</v>
      </c>
      <c r="AM75" s="35"/>
      <c r="AN75" s="35"/>
      <c r="AO75" s="35"/>
      <c r="AP75" s="116"/>
      <c r="AQ75" s="116"/>
      <c r="AR75" s="171"/>
      <c r="AS75" s="699" t="e">
        <f t="shared" si="370"/>
        <v>#DIV/0!</v>
      </c>
      <c r="AT75" s="171"/>
      <c r="AU75" s="699" t="e">
        <f t="shared" si="371"/>
        <v>#DIV/0!</v>
      </c>
      <c r="AV75" s="116"/>
      <c r="AW75" s="699"/>
      <c r="AX75" s="171"/>
      <c r="AY75" s="699" t="e">
        <f t="shared" si="373"/>
        <v>#DIV/0!</v>
      </c>
      <c r="AZ75" s="35"/>
      <c r="BA75" s="699"/>
      <c r="BB75" s="35"/>
      <c r="BC75" s="35"/>
      <c r="BD75" s="35"/>
      <c r="BE75" s="116"/>
      <c r="BF75" s="116"/>
      <c r="BG75" s="116"/>
      <c r="BH75" s="35"/>
      <c r="BI75" s="35"/>
      <c r="BJ75" s="116">
        <f t="shared" si="410"/>
        <v>0</v>
      </c>
      <c r="BK75" s="116"/>
      <c r="BL75" s="35"/>
      <c r="BM75" s="35"/>
      <c r="BN75" s="102">
        <f t="shared" si="411"/>
        <v>0</v>
      </c>
      <c r="BO75" s="116"/>
      <c r="BP75" s="116"/>
      <c r="BQ75" s="116"/>
      <c r="BR75" s="35"/>
      <c r="BS75" s="35"/>
      <c r="BT75" s="116"/>
      <c r="BU75" s="102">
        <f t="shared" si="412"/>
        <v>0</v>
      </c>
      <c r="BV75" s="116"/>
      <c r="BW75" s="116"/>
      <c r="BX75" s="116"/>
      <c r="BY75" s="35"/>
      <c r="BZ75" s="35"/>
      <c r="CD75" s="640"/>
      <c r="CE75" s="699"/>
    </row>
    <row r="76" spans="2:83" s="37" customFormat="1" ht="31.5" hidden="1" customHeight="1" x14ac:dyDescent="0.25">
      <c r="B76" s="204"/>
      <c r="C76" s="110" t="s">
        <v>40</v>
      </c>
      <c r="D76" s="171" t="e">
        <f>E76</f>
        <v>#REF!</v>
      </c>
      <c r="E76" s="171" t="e">
        <f>#REF!</f>
        <v>#REF!</v>
      </c>
      <c r="F76" s="171"/>
      <c r="G76" s="171"/>
      <c r="H76" s="172"/>
      <c r="I76" s="172"/>
      <c r="J76" s="171"/>
      <c r="K76" s="167" t="e">
        <f t="shared" si="404"/>
        <v>#REF!</v>
      </c>
      <c r="L76" s="699" t="e">
        <f t="shared" si="362"/>
        <v>#REF!</v>
      </c>
      <c r="M76" s="171" t="e">
        <f>#REF!</f>
        <v>#REF!</v>
      </c>
      <c r="N76" s="699" t="e">
        <f t="shared" si="384"/>
        <v>#REF!</v>
      </c>
      <c r="O76" s="116"/>
      <c r="P76" s="116"/>
      <c r="Q76" s="116"/>
      <c r="R76" s="699" t="e">
        <f t="shared" si="386"/>
        <v>#DIV/0!</v>
      </c>
      <c r="S76" s="35"/>
      <c r="T76" s="35"/>
      <c r="U76" s="35"/>
      <c r="V76" s="285">
        <f t="shared" si="405"/>
        <v>0</v>
      </c>
      <c r="W76" s="35"/>
      <c r="X76" s="35"/>
      <c r="Y76" s="35"/>
      <c r="Z76" s="116" t="e">
        <f t="shared" si="388"/>
        <v>#REF!</v>
      </c>
      <c r="AA76" s="116" t="e">
        <f t="shared" si="406"/>
        <v>#REF!</v>
      </c>
      <c r="AB76" s="35"/>
      <c r="AC76" s="35"/>
      <c r="AD76" s="35"/>
      <c r="AE76" s="167" t="e">
        <f>AG76</f>
        <v>#REF!</v>
      </c>
      <c r="AF76" s="699" t="e">
        <f t="shared" si="365"/>
        <v>#REF!</v>
      </c>
      <c r="AG76" s="171" t="e">
        <f>#REF!</f>
        <v>#REF!</v>
      </c>
      <c r="AH76" s="699" t="e">
        <f t="shared" si="366"/>
        <v>#REF!</v>
      </c>
      <c r="AI76" s="116"/>
      <c r="AJ76" s="116"/>
      <c r="AK76" s="116"/>
      <c r="AL76" s="699" t="e">
        <f t="shared" si="390"/>
        <v>#DIV/0!</v>
      </c>
      <c r="AM76" s="35"/>
      <c r="AN76" s="35"/>
      <c r="AO76" s="35"/>
      <c r="AP76" s="116"/>
      <c r="AQ76" s="116"/>
      <c r="AR76" s="171" t="e">
        <f>AT76</f>
        <v>#REF!</v>
      </c>
      <c r="AS76" s="699" t="e">
        <f t="shared" si="370"/>
        <v>#REF!</v>
      </c>
      <c r="AT76" s="171" t="e">
        <f>#REF!</f>
        <v>#REF!</v>
      </c>
      <c r="AU76" s="699" t="e">
        <f t="shared" si="371"/>
        <v>#REF!</v>
      </c>
      <c r="AV76" s="116"/>
      <c r="AW76" s="699"/>
      <c r="AX76" s="171"/>
      <c r="AY76" s="699" t="e">
        <f t="shared" si="373"/>
        <v>#DIV/0!</v>
      </c>
      <c r="AZ76" s="35"/>
      <c r="BA76" s="699"/>
      <c r="BB76" s="35"/>
      <c r="BC76" s="35"/>
      <c r="BD76" s="35"/>
      <c r="BE76" s="116">
        <f>BF76</f>
        <v>0</v>
      </c>
      <c r="BF76" s="116">
        <f>X76</f>
        <v>0</v>
      </c>
      <c r="BG76" s="116"/>
      <c r="BH76" s="35"/>
      <c r="BI76" s="35"/>
      <c r="BJ76" s="116">
        <f t="shared" si="410"/>
        <v>0</v>
      </c>
      <c r="BK76" s="116"/>
      <c r="BL76" s="35"/>
      <c r="BM76" s="35"/>
      <c r="BN76" s="102" t="e">
        <f t="shared" si="411"/>
        <v>#REF!</v>
      </c>
      <c r="BO76" s="116" t="e">
        <f>#REF!</f>
        <v>#REF!</v>
      </c>
      <c r="BP76" s="116"/>
      <c r="BQ76" s="116"/>
      <c r="BR76" s="35"/>
      <c r="BS76" s="35"/>
      <c r="BT76" s="116"/>
      <c r="BU76" s="102" t="e">
        <f t="shared" si="412"/>
        <v>#REF!</v>
      </c>
      <c r="BV76" s="116" t="e">
        <f>#REF!</f>
        <v>#REF!</v>
      </c>
      <c r="BW76" s="116"/>
      <c r="BX76" s="116"/>
      <c r="BY76" s="35"/>
      <c r="BZ76" s="35"/>
      <c r="CD76" s="640"/>
      <c r="CE76" s="699"/>
    </row>
    <row r="77" spans="2:83" s="23" customFormat="1" ht="46.5" hidden="1" customHeight="1" x14ac:dyDescent="0.25">
      <c r="B77" s="201"/>
      <c r="C77" s="101" t="s">
        <v>32</v>
      </c>
      <c r="D77" s="187">
        <f>E77</f>
        <v>0</v>
      </c>
      <c r="E77" s="187">
        <v>0</v>
      </c>
      <c r="F77" s="187"/>
      <c r="G77" s="187"/>
      <c r="H77" s="187"/>
      <c r="I77" s="187"/>
      <c r="J77" s="167"/>
      <c r="K77" s="167">
        <f t="shared" si="404"/>
        <v>0</v>
      </c>
      <c r="L77" s="699" t="e">
        <f t="shared" si="362"/>
        <v>#DIV/0!</v>
      </c>
      <c r="M77" s="187">
        <v>0</v>
      </c>
      <c r="N77" s="699" t="e">
        <f t="shared" si="384"/>
        <v>#DIV/0!</v>
      </c>
      <c r="O77" s="22"/>
      <c r="P77" s="41"/>
      <c r="Q77" s="22"/>
      <c r="R77" s="699" t="e">
        <f t="shared" si="386"/>
        <v>#DIV/0!</v>
      </c>
      <c r="S77" s="22"/>
      <c r="T77" s="41"/>
      <c r="U77" s="22"/>
      <c r="V77" s="285">
        <f t="shared" si="405"/>
        <v>0</v>
      </c>
      <c r="W77" s="22"/>
      <c r="X77" s="22"/>
      <c r="Y77" s="22"/>
      <c r="Z77" s="22">
        <f t="shared" si="388"/>
        <v>0</v>
      </c>
      <c r="AA77" s="22">
        <f t="shared" si="406"/>
        <v>0</v>
      </c>
      <c r="AB77" s="22"/>
      <c r="AC77" s="22"/>
      <c r="AD77" s="41"/>
      <c r="AE77" s="167">
        <f>AG77</f>
        <v>0</v>
      </c>
      <c r="AF77" s="699" t="e">
        <f t="shared" si="365"/>
        <v>#DIV/0!</v>
      </c>
      <c r="AG77" s="187">
        <v>0</v>
      </c>
      <c r="AH77" s="699" t="e">
        <f t="shared" si="366"/>
        <v>#DIV/0!</v>
      </c>
      <c r="AI77" s="22"/>
      <c r="AJ77" s="41"/>
      <c r="AK77" s="22"/>
      <c r="AL77" s="699" t="e">
        <f t="shared" si="390"/>
        <v>#DIV/0!</v>
      </c>
      <c r="AM77" s="22"/>
      <c r="AN77" s="41"/>
      <c r="AO77" s="22"/>
      <c r="AP77" s="22"/>
      <c r="AQ77" s="41"/>
      <c r="AR77" s="187">
        <f>AT77</f>
        <v>0</v>
      </c>
      <c r="AS77" s="699" t="e">
        <f t="shared" si="370"/>
        <v>#DIV/0!</v>
      </c>
      <c r="AT77" s="187">
        <v>0</v>
      </c>
      <c r="AU77" s="699" t="e">
        <f t="shared" si="371"/>
        <v>#DIV/0!</v>
      </c>
      <c r="AV77" s="22"/>
      <c r="AW77" s="699"/>
      <c r="AX77" s="187"/>
      <c r="AY77" s="699" t="e">
        <f t="shared" si="373"/>
        <v>#DIV/0!</v>
      </c>
      <c r="AZ77" s="22"/>
      <c r="BA77" s="699"/>
      <c r="BB77" s="22"/>
      <c r="BC77" s="22"/>
      <c r="BD77" s="22"/>
      <c r="BE77" s="22">
        <f>BF77</f>
        <v>0</v>
      </c>
      <c r="BF77" s="22">
        <v>0</v>
      </c>
      <c r="BG77" s="22"/>
      <c r="BH77" s="22"/>
      <c r="BI77" s="22"/>
      <c r="BJ77" s="22">
        <f t="shared" si="410"/>
        <v>0</v>
      </c>
      <c r="BK77" s="22"/>
      <c r="BL77" s="22"/>
      <c r="BM77" s="22"/>
      <c r="BN77" s="102">
        <f t="shared" si="411"/>
        <v>0</v>
      </c>
      <c r="BO77" s="22">
        <v>0</v>
      </c>
      <c r="BP77" s="22"/>
      <c r="BQ77" s="22"/>
      <c r="BR77" s="22"/>
      <c r="BS77" s="22"/>
      <c r="BT77" s="22"/>
      <c r="BU77" s="102">
        <f t="shared" si="412"/>
        <v>0</v>
      </c>
      <c r="BV77" s="22">
        <v>0</v>
      </c>
      <c r="BW77" s="22"/>
      <c r="BX77" s="22"/>
      <c r="BY77" s="22"/>
      <c r="BZ77" s="22"/>
      <c r="CD77" s="637"/>
      <c r="CE77" s="699"/>
    </row>
    <row r="78" spans="2:83" s="40" customFormat="1" ht="150.75" hidden="1" customHeight="1" x14ac:dyDescent="0.25">
      <c r="B78" s="200" t="s">
        <v>7</v>
      </c>
      <c r="C78" s="108" t="s">
        <v>45</v>
      </c>
      <c r="D78" s="185" t="e">
        <f t="shared" ref="D78:D86" si="413">E78</f>
        <v>#REF!</v>
      </c>
      <c r="E78" s="185" t="e">
        <f>E79+E80</f>
        <v>#REF!</v>
      </c>
      <c r="F78" s="185"/>
      <c r="G78" s="185"/>
      <c r="H78" s="186"/>
      <c r="I78" s="186"/>
      <c r="J78" s="185"/>
      <c r="K78" s="167" t="e">
        <f t="shared" si="404"/>
        <v>#REF!</v>
      </c>
      <c r="L78" s="699" t="e">
        <f t="shared" si="362"/>
        <v>#REF!</v>
      </c>
      <c r="M78" s="185" t="e">
        <f>M79+M80</f>
        <v>#REF!</v>
      </c>
      <c r="N78" s="699" t="e">
        <f t="shared" si="384"/>
        <v>#REF!</v>
      </c>
      <c r="O78" s="98"/>
      <c r="P78" s="98"/>
      <c r="Q78" s="98"/>
      <c r="R78" s="699" t="e">
        <f t="shared" si="386"/>
        <v>#DIV/0!</v>
      </c>
      <c r="S78" s="286"/>
      <c r="T78" s="286"/>
      <c r="U78" s="286"/>
      <c r="V78" s="285">
        <f t="shared" si="405"/>
        <v>0</v>
      </c>
      <c r="W78" s="286"/>
      <c r="X78" s="286"/>
      <c r="Y78" s="286"/>
      <c r="Z78" s="98" t="e">
        <f t="shared" si="388"/>
        <v>#REF!</v>
      </c>
      <c r="AA78" s="98" t="e">
        <f t="shared" si="406"/>
        <v>#REF!</v>
      </c>
      <c r="AB78" s="286"/>
      <c r="AC78" s="286"/>
      <c r="AD78" s="286"/>
      <c r="AE78" s="167" t="e">
        <f t="shared" ref="AE78:AE86" si="414">AG78</f>
        <v>#REF!</v>
      </c>
      <c r="AF78" s="699" t="e">
        <f t="shared" si="365"/>
        <v>#REF!</v>
      </c>
      <c r="AG78" s="185" t="e">
        <f>AG79+AG80</f>
        <v>#REF!</v>
      </c>
      <c r="AH78" s="699" t="e">
        <f t="shared" si="366"/>
        <v>#REF!</v>
      </c>
      <c r="AI78" s="98"/>
      <c r="AJ78" s="98"/>
      <c r="AK78" s="98"/>
      <c r="AL78" s="699" t="e">
        <f t="shared" si="390"/>
        <v>#DIV/0!</v>
      </c>
      <c r="AM78" s="286"/>
      <c r="AN78" s="286"/>
      <c r="AO78" s="286"/>
      <c r="AP78" s="98"/>
      <c r="AQ78" s="98"/>
      <c r="AR78" s="185" t="e">
        <f t="shared" ref="AR78:AR86" si="415">AT78</f>
        <v>#REF!</v>
      </c>
      <c r="AS78" s="699" t="e">
        <f t="shared" si="370"/>
        <v>#REF!</v>
      </c>
      <c r="AT78" s="185" t="e">
        <f>AT79+AT80</f>
        <v>#REF!</v>
      </c>
      <c r="AU78" s="699" t="e">
        <f t="shared" si="371"/>
        <v>#REF!</v>
      </c>
      <c r="AV78" s="98"/>
      <c r="AW78" s="699"/>
      <c r="AX78" s="185"/>
      <c r="AY78" s="699" t="e">
        <f t="shared" si="373"/>
        <v>#DIV/0!</v>
      </c>
      <c r="AZ78" s="286"/>
      <c r="BA78" s="699"/>
      <c r="BB78" s="286"/>
      <c r="BC78" s="286"/>
      <c r="BD78" s="286"/>
      <c r="BE78" s="98">
        <f t="shared" ref="BE78:BE86" si="416">BF78</f>
        <v>0</v>
      </c>
      <c r="BF78" s="98">
        <f>BF79+BF80</f>
        <v>0</v>
      </c>
      <c r="BG78" s="98"/>
      <c r="BH78" s="286"/>
      <c r="BI78" s="286"/>
      <c r="BJ78" s="98">
        <f t="shared" si="410"/>
        <v>0</v>
      </c>
      <c r="BK78" s="98"/>
      <c r="BL78" s="286"/>
      <c r="BM78" s="286"/>
      <c r="BN78" s="102" t="e">
        <f t="shared" si="411"/>
        <v>#REF!</v>
      </c>
      <c r="BO78" s="98" t="e">
        <f>BO79+BO80</f>
        <v>#REF!</v>
      </c>
      <c r="BP78" s="98"/>
      <c r="BQ78" s="98"/>
      <c r="BR78" s="286"/>
      <c r="BS78" s="286"/>
      <c r="BT78" s="98"/>
      <c r="BU78" s="102" t="e">
        <f t="shared" si="412"/>
        <v>#REF!</v>
      </c>
      <c r="BV78" s="98" t="e">
        <f>BV79+BV80</f>
        <v>#REF!</v>
      </c>
      <c r="BW78" s="98"/>
      <c r="BX78" s="98"/>
      <c r="BY78" s="286"/>
      <c r="BZ78" s="286"/>
      <c r="CD78" s="641"/>
      <c r="CE78" s="699"/>
    </row>
    <row r="79" spans="2:83" s="23" customFormat="1" ht="46.5" hidden="1" customHeight="1" x14ac:dyDescent="0.25">
      <c r="B79" s="201"/>
      <c r="C79" s="101" t="s">
        <v>32</v>
      </c>
      <c r="D79" s="167">
        <f t="shared" si="413"/>
        <v>0</v>
      </c>
      <c r="E79" s="167">
        <v>0</v>
      </c>
      <c r="F79" s="167"/>
      <c r="G79" s="167"/>
      <c r="H79" s="187"/>
      <c r="I79" s="187"/>
      <c r="J79" s="167"/>
      <c r="K79" s="167">
        <f t="shared" si="404"/>
        <v>0</v>
      </c>
      <c r="L79" s="699" t="e">
        <f t="shared" si="362"/>
        <v>#DIV/0!</v>
      </c>
      <c r="M79" s="167">
        <v>0</v>
      </c>
      <c r="N79" s="699" t="e">
        <f t="shared" si="384"/>
        <v>#DIV/0!</v>
      </c>
      <c r="O79" s="102"/>
      <c r="P79" s="114"/>
      <c r="Q79" s="102"/>
      <c r="R79" s="699" t="e">
        <f t="shared" si="386"/>
        <v>#DIV/0!</v>
      </c>
      <c r="S79" s="22"/>
      <c r="T79" s="41"/>
      <c r="U79" s="22"/>
      <c r="V79" s="285">
        <f t="shared" si="405"/>
        <v>0</v>
      </c>
      <c r="W79" s="22"/>
      <c r="X79" s="22"/>
      <c r="Y79" s="22"/>
      <c r="Z79" s="102">
        <f t="shared" si="388"/>
        <v>0</v>
      </c>
      <c r="AA79" s="102">
        <f t="shared" si="406"/>
        <v>0</v>
      </c>
      <c r="AB79" s="22"/>
      <c r="AC79" s="22"/>
      <c r="AD79" s="41"/>
      <c r="AE79" s="167">
        <f t="shared" si="414"/>
        <v>0</v>
      </c>
      <c r="AF79" s="699" t="e">
        <f t="shared" si="365"/>
        <v>#DIV/0!</v>
      </c>
      <c r="AG79" s="167">
        <v>0</v>
      </c>
      <c r="AH79" s="699" t="e">
        <f t="shared" si="366"/>
        <v>#DIV/0!</v>
      </c>
      <c r="AI79" s="102"/>
      <c r="AJ79" s="114"/>
      <c r="AK79" s="102"/>
      <c r="AL79" s="699" t="e">
        <f t="shared" si="390"/>
        <v>#DIV/0!</v>
      </c>
      <c r="AM79" s="22"/>
      <c r="AN79" s="41"/>
      <c r="AO79" s="22"/>
      <c r="AP79" s="102"/>
      <c r="AQ79" s="114"/>
      <c r="AR79" s="167">
        <f t="shared" si="415"/>
        <v>0</v>
      </c>
      <c r="AS79" s="699" t="e">
        <f t="shared" si="370"/>
        <v>#DIV/0!</v>
      </c>
      <c r="AT79" s="167">
        <v>0</v>
      </c>
      <c r="AU79" s="699" t="e">
        <f t="shared" si="371"/>
        <v>#DIV/0!</v>
      </c>
      <c r="AV79" s="102"/>
      <c r="AW79" s="699"/>
      <c r="AX79" s="167"/>
      <c r="AY79" s="699" t="e">
        <f t="shared" si="373"/>
        <v>#DIV/0!</v>
      </c>
      <c r="AZ79" s="22"/>
      <c r="BA79" s="699"/>
      <c r="BB79" s="22"/>
      <c r="BC79" s="22"/>
      <c r="BD79" s="22"/>
      <c r="BE79" s="102">
        <f t="shared" si="416"/>
        <v>0</v>
      </c>
      <c r="BF79" s="102">
        <v>0</v>
      </c>
      <c r="BG79" s="102"/>
      <c r="BH79" s="22"/>
      <c r="BI79" s="22"/>
      <c r="BJ79" s="102">
        <f t="shared" si="410"/>
        <v>0</v>
      </c>
      <c r="BK79" s="102"/>
      <c r="BL79" s="22"/>
      <c r="BM79" s="22"/>
      <c r="BN79" s="102">
        <f t="shared" si="411"/>
        <v>0</v>
      </c>
      <c r="BO79" s="102">
        <v>0</v>
      </c>
      <c r="BP79" s="102"/>
      <c r="BQ79" s="102"/>
      <c r="BR79" s="22"/>
      <c r="BS79" s="22"/>
      <c r="BT79" s="102"/>
      <c r="BU79" s="102">
        <f t="shared" si="412"/>
        <v>0</v>
      </c>
      <c r="BV79" s="102">
        <v>0</v>
      </c>
      <c r="BW79" s="102"/>
      <c r="BX79" s="102"/>
      <c r="BY79" s="22"/>
      <c r="BZ79" s="22"/>
      <c r="CD79" s="637"/>
      <c r="CE79" s="699"/>
    </row>
    <row r="80" spans="2:83" s="42" customFormat="1" ht="46.5" hidden="1" customHeight="1" x14ac:dyDescent="0.25">
      <c r="B80" s="205"/>
      <c r="C80" s="97" t="s">
        <v>31</v>
      </c>
      <c r="D80" s="844" t="e">
        <f t="shared" si="413"/>
        <v>#REF!</v>
      </c>
      <c r="E80" s="844" t="e">
        <f>SUM(E81:E83)</f>
        <v>#REF!</v>
      </c>
      <c r="F80" s="844"/>
      <c r="G80" s="844"/>
      <c r="H80" s="258"/>
      <c r="I80" s="258"/>
      <c r="J80" s="844"/>
      <c r="K80" s="167" t="e">
        <f t="shared" si="404"/>
        <v>#REF!</v>
      </c>
      <c r="L80" s="699" t="e">
        <f t="shared" si="362"/>
        <v>#REF!</v>
      </c>
      <c r="M80" s="963" t="e">
        <f>SUM(M81:M83)</f>
        <v>#REF!</v>
      </c>
      <c r="N80" s="699" t="e">
        <f t="shared" si="384"/>
        <v>#REF!</v>
      </c>
      <c r="O80" s="114"/>
      <c r="P80" s="114"/>
      <c r="Q80" s="114"/>
      <c r="R80" s="699" t="e">
        <f t="shared" si="386"/>
        <v>#DIV/0!</v>
      </c>
      <c r="S80" s="41"/>
      <c r="T80" s="41"/>
      <c r="U80" s="41"/>
      <c r="V80" s="285">
        <f t="shared" si="405"/>
        <v>0</v>
      </c>
      <c r="W80" s="41"/>
      <c r="X80" s="41"/>
      <c r="Y80" s="41"/>
      <c r="Z80" s="114" t="e">
        <f t="shared" si="388"/>
        <v>#REF!</v>
      </c>
      <c r="AA80" s="114" t="e">
        <f t="shared" si="406"/>
        <v>#REF!</v>
      </c>
      <c r="AB80" s="41"/>
      <c r="AC80" s="41"/>
      <c r="AD80" s="41"/>
      <c r="AE80" s="167" t="e">
        <f t="shared" si="414"/>
        <v>#REF!</v>
      </c>
      <c r="AF80" s="699" t="e">
        <f t="shared" si="365"/>
        <v>#REF!</v>
      </c>
      <c r="AG80" s="963" t="e">
        <f>SUM(AG81:AG83)</f>
        <v>#REF!</v>
      </c>
      <c r="AH80" s="699" t="e">
        <f t="shared" si="366"/>
        <v>#REF!</v>
      </c>
      <c r="AI80" s="114"/>
      <c r="AJ80" s="114"/>
      <c r="AK80" s="114"/>
      <c r="AL80" s="699" t="e">
        <f t="shared" si="390"/>
        <v>#DIV/0!</v>
      </c>
      <c r="AM80" s="41"/>
      <c r="AN80" s="41"/>
      <c r="AO80" s="41"/>
      <c r="AP80" s="114"/>
      <c r="AQ80" s="114"/>
      <c r="AR80" s="844" t="e">
        <f t="shared" si="415"/>
        <v>#REF!</v>
      </c>
      <c r="AS80" s="699" t="e">
        <f t="shared" si="370"/>
        <v>#REF!</v>
      </c>
      <c r="AT80" s="963" t="e">
        <f>SUM(AT81:AT83)</f>
        <v>#REF!</v>
      </c>
      <c r="AU80" s="699" t="e">
        <f t="shared" si="371"/>
        <v>#REF!</v>
      </c>
      <c r="AV80" s="114"/>
      <c r="AW80" s="699"/>
      <c r="AX80" s="963"/>
      <c r="AY80" s="699" t="e">
        <f t="shared" si="373"/>
        <v>#DIV/0!</v>
      </c>
      <c r="AZ80" s="41"/>
      <c r="BA80" s="699"/>
      <c r="BB80" s="41"/>
      <c r="BC80" s="41"/>
      <c r="BD80" s="41"/>
      <c r="BE80" s="114">
        <f t="shared" si="416"/>
        <v>0</v>
      </c>
      <c r="BF80" s="114">
        <f>SUM(BF81:BF83)</f>
        <v>0</v>
      </c>
      <c r="BG80" s="114"/>
      <c r="BH80" s="41"/>
      <c r="BI80" s="41"/>
      <c r="BJ80" s="114">
        <f t="shared" si="410"/>
        <v>0</v>
      </c>
      <c r="BK80" s="114"/>
      <c r="BL80" s="41"/>
      <c r="BM80" s="41"/>
      <c r="BN80" s="102" t="e">
        <f t="shared" si="411"/>
        <v>#REF!</v>
      </c>
      <c r="BO80" s="114" t="e">
        <f>SUM(BO81:BO83)</f>
        <v>#REF!</v>
      </c>
      <c r="BP80" s="114"/>
      <c r="BQ80" s="114"/>
      <c r="BR80" s="41"/>
      <c r="BS80" s="41"/>
      <c r="BT80" s="114"/>
      <c r="BU80" s="102" t="e">
        <f t="shared" si="412"/>
        <v>#REF!</v>
      </c>
      <c r="BV80" s="114" t="e">
        <f>SUM(BV81:BV83)</f>
        <v>#REF!</v>
      </c>
      <c r="BW80" s="114"/>
      <c r="BX80" s="114"/>
      <c r="BY80" s="41"/>
      <c r="BZ80" s="41"/>
      <c r="CD80" s="642"/>
      <c r="CE80" s="699"/>
    </row>
    <row r="81" spans="2:83" s="37" customFormat="1" ht="30.75" hidden="1" customHeight="1" x14ac:dyDescent="0.25">
      <c r="B81" s="204"/>
      <c r="C81" s="110" t="s">
        <v>39</v>
      </c>
      <c r="D81" s="171" t="e">
        <f t="shared" si="413"/>
        <v>#REF!</v>
      </c>
      <c r="E81" s="171" t="e">
        <f>#REF!</f>
        <v>#REF!</v>
      </c>
      <c r="F81" s="171"/>
      <c r="G81" s="171"/>
      <c r="H81" s="172"/>
      <c r="I81" s="172"/>
      <c r="J81" s="171"/>
      <c r="K81" s="167" t="e">
        <f t="shared" si="404"/>
        <v>#REF!</v>
      </c>
      <c r="L81" s="699" t="e">
        <f t="shared" si="362"/>
        <v>#REF!</v>
      </c>
      <c r="M81" s="171" t="e">
        <f>#REF!</f>
        <v>#REF!</v>
      </c>
      <c r="N81" s="699" t="e">
        <f t="shared" si="384"/>
        <v>#REF!</v>
      </c>
      <c r="O81" s="116"/>
      <c r="P81" s="116"/>
      <c r="Q81" s="116"/>
      <c r="R81" s="699" t="e">
        <f t="shared" si="386"/>
        <v>#DIV/0!</v>
      </c>
      <c r="S81" s="35"/>
      <c r="T81" s="35"/>
      <c r="U81" s="35"/>
      <c r="V81" s="285">
        <f t="shared" si="405"/>
        <v>0</v>
      </c>
      <c r="W81" s="35"/>
      <c r="X81" s="35"/>
      <c r="Y81" s="35"/>
      <c r="Z81" s="116" t="e">
        <f t="shared" si="388"/>
        <v>#REF!</v>
      </c>
      <c r="AA81" s="116" t="e">
        <f t="shared" si="406"/>
        <v>#REF!</v>
      </c>
      <c r="AB81" s="35"/>
      <c r="AC81" s="35"/>
      <c r="AD81" s="35"/>
      <c r="AE81" s="167" t="e">
        <f t="shared" si="414"/>
        <v>#REF!</v>
      </c>
      <c r="AF81" s="699" t="e">
        <f t="shared" si="365"/>
        <v>#REF!</v>
      </c>
      <c r="AG81" s="171" t="e">
        <f>#REF!</f>
        <v>#REF!</v>
      </c>
      <c r="AH81" s="699" t="e">
        <f t="shared" si="366"/>
        <v>#REF!</v>
      </c>
      <c r="AI81" s="116"/>
      <c r="AJ81" s="116"/>
      <c r="AK81" s="116"/>
      <c r="AL81" s="699" t="e">
        <f t="shared" si="390"/>
        <v>#DIV/0!</v>
      </c>
      <c r="AM81" s="35"/>
      <c r="AN81" s="35"/>
      <c r="AO81" s="35"/>
      <c r="AP81" s="116"/>
      <c r="AQ81" s="116"/>
      <c r="AR81" s="171" t="e">
        <f t="shared" si="415"/>
        <v>#REF!</v>
      </c>
      <c r="AS81" s="699" t="e">
        <f t="shared" si="370"/>
        <v>#REF!</v>
      </c>
      <c r="AT81" s="171" t="e">
        <f>#REF!</f>
        <v>#REF!</v>
      </c>
      <c r="AU81" s="699" t="e">
        <f t="shared" si="371"/>
        <v>#REF!</v>
      </c>
      <c r="AV81" s="116"/>
      <c r="AW81" s="699"/>
      <c r="AX81" s="171"/>
      <c r="AY81" s="699" t="e">
        <f t="shared" si="373"/>
        <v>#DIV/0!</v>
      </c>
      <c r="AZ81" s="35"/>
      <c r="BA81" s="699"/>
      <c r="BB81" s="35"/>
      <c r="BC81" s="35"/>
      <c r="BD81" s="35"/>
      <c r="BE81" s="116">
        <f t="shared" si="416"/>
        <v>0</v>
      </c>
      <c r="BF81" s="116">
        <f>X81</f>
        <v>0</v>
      </c>
      <c r="BG81" s="116"/>
      <c r="BH81" s="35"/>
      <c r="BI81" s="35"/>
      <c r="BJ81" s="116">
        <f t="shared" si="410"/>
        <v>0</v>
      </c>
      <c r="BK81" s="116"/>
      <c r="BL81" s="35"/>
      <c r="BM81" s="35"/>
      <c r="BN81" s="102" t="e">
        <f t="shared" si="411"/>
        <v>#REF!</v>
      </c>
      <c r="BO81" s="116" t="e">
        <f>#REF!</f>
        <v>#REF!</v>
      </c>
      <c r="BP81" s="116"/>
      <c r="BQ81" s="116"/>
      <c r="BR81" s="35"/>
      <c r="BS81" s="35"/>
      <c r="BT81" s="116"/>
      <c r="BU81" s="102" t="e">
        <f t="shared" si="412"/>
        <v>#REF!</v>
      </c>
      <c r="BV81" s="116" t="e">
        <f>#REF!</f>
        <v>#REF!</v>
      </c>
      <c r="BW81" s="116"/>
      <c r="BX81" s="116"/>
      <c r="BY81" s="35"/>
      <c r="BZ81" s="35"/>
      <c r="CD81" s="640"/>
      <c r="CE81" s="699"/>
    </row>
    <row r="82" spans="2:83" s="37" customFormat="1" ht="47.25" hidden="1" customHeight="1" x14ac:dyDescent="0.25">
      <c r="B82" s="204"/>
      <c r="C82" s="110" t="s">
        <v>43</v>
      </c>
      <c r="D82" s="171" t="e">
        <f t="shared" si="413"/>
        <v>#REF!</v>
      </c>
      <c r="E82" s="171" t="e">
        <f>#REF!</f>
        <v>#REF!</v>
      </c>
      <c r="F82" s="171"/>
      <c r="G82" s="171"/>
      <c r="H82" s="172"/>
      <c r="I82" s="172"/>
      <c r="J82" s="171"/>
      <c r="K82" s="167" t="e">
        <f t="shared" si="404"/>
        <v>#REF!</v>
      </c>
      <c r="L82" s="699" t="e">
        <f t="shared" si="362"/>
        <v>#REF!</v>
      </c>
      <c r="M82" s="171" t="e">
        <f>#REF!</f>
        <v>#REF!</v>
      </c>
      <c r="N82" s="699" t="e">
        <f t="shared" si="384"/>
        <v>#REF!</v>
      </c>
      <c r="O82" s="116"/>
      <c r="P82" s="116"/>
      <c r="Q82" s="116"/>
      <c r="R82" s="699" t="e">
        <f t="shared" si="386"/>
        <v>#DIV/0!</v>
      </c>
      <c r="S82" s="35"/>
      <c r="T82" s="35"/>
      <c r="U82" s="35"/>
      <c r="V82" s="285">
        <f t="shared" si="405"/>
        <v>0</v>
      </c>
      <c r="W82" s="35"/>
      <c r="X82" s="35"/>
      <c r="Y82" s="35"/>
      <c r="Z82" s="116" t="e">
        <f t="shared" si="388"/>
        <v>#REF!</v>
      </c>
      <c r="AA82" s="116" t="e">
        <f t="shared" si="406"/>
        <v>#REF!</v>
      </c>
      <c r="AB82" s="35"/>
      <c r="AC82" s="35"/>
      <c r="AD82" s="35"/>
      <c r="AE82" s="167" t="e">
        <f t="shared" si="414"/>
        <v>#REF!</v>
      </c>
      <c r="AF82" s="699" t="e">
        <f t="shared" si="365"/>
        <v>#REF!</v>
      </c>
      <c r="AG82" s="171" t="e">
        <f>#REF!</f>
        <v>#REF!</v>
      </c>
      <c r="AH82" s="699" t="e">
        <f t="shared" si="366"/>
        <v>#REF!</v>
      </c>
      <c r="AI82" s="116"/>
      <c r="AJ82" s="116"/>
      <c r="AK82" s="116"/>
      <c r="AL82" s="699" t="e">
        <f t="shared" si="390"/>
        <v>#DIV/0!</v>
      </c>
      <c r="AM82" s="35"/>
      <c r="AN82" s="35"/>
      <c r="AO82" s="35"/>
      <c r="AP82" s="116"/>
      <c r="AQ82" s="116"/>
      <c r="AR82" s="171" t="e">
        <f t="shared" si="415"/>
        <v>#REF!</v>
      </c>
      <c r="AS82" s="699" t="e">
        <f t="shared" si="370"/>
        <v>#REF!</v>
      </c>
      <c r="AT82" s="171" t="e">
        <f>#REF!</f>
        <v>#REF!</v>
      </c>
      <c r="AU82" s="699" t="e">
        <f t="shared" si="371"/>
        <v>#REF!</v>
      </c>
      <c r="AV82" s="116"/>
      <c r="AW82" s="699"/>
      <c r="AX82" s="171"/>
      <c r="AY82" s="699" t="e">
        <f t="shared" si="373"/>
        <v>#DIV/0!</v>
      </c>
      <c r="AZ82" s="35"/>
      <c r="BA82" s="699"/>
      <c r="BB82" s="35"/>
      <c r="BC82" s="35"/>
      <c r="BD82" s="35"/>
      <c r="BE82" s="116">
        <f t="shared" si="416"/>
        <v>0</v>
      </c>
      <c r="BF82" s="116">
        <f>X82</f>
        <v>0</v>
      </c>
      <c r="BG82" s="116"/>
      <c r="BH82" s="35"/>
      <c r="BI82" s="35"/>
      <c r="BJ82" s="116">
        <f t="shared" si="410"/>
        <v>0</v>
      </c>
      <c r="BK82" s="116"/>
      <c r="BL82" s="35"/>
      <c r="BM82" s="35"/>
      <c r="BN82" s="102" t="e">
        <f t="shared" si="411"/>
        <v>#REF!</v>
      </c>
      <c r="BO82" s="116" t="e">
        <f>#REF!</f>
        <v>#REF!</v>
      </c>
      <c r="BP82" s="116"/>
      <c r="BQ82" s="116"/>
      <c r="BR82" s="35"/>
      <c r="BS82" s="35"/>
      <c r="BT82" s="116"/>
      <c r="BU82" s="102" t="e">
        <f t="shared" si="412"/>
        <v>#REF!</v>
      </c>
      <c r="BV82" s="116" t="e">
        <f>#REF!</f>
        <v>#REF!</v>
      </c>
      <c r="BW82" s="116"/>
      <c r="BX82" s="116"/>
      <c r="BY82" s="35"/>
      <c r="BZ82" s="35"/>
      <c r="CD82" s="640"/>
      <c r="CE82" s="699"/>
    </row>
    <row r="83" spans="2:83" s="37" customFormat="1" ht="27.75" hidden="1" customHeight="1" x14ac:dyDescent="0.25">
      <c r="B83" s="204"/>
      <c r="C83" s="110" t="s">
        <v>40</v>
      </c>
      <c r="D83" s="171">
        <f t="shared" si="413"/>
        <v>0</v>
      </c>
      <c r="E83" s="171">
        <v>0</v>
      </c>
      <c r="F83" s="171"/>
      <c r="G83" s="171"/>
      <c r="H83" s="172"/>
      <c r="I83" s="172"/>
      <c r="J83" s="171"/>
      <c r="K83" s="167">
        <f t="shared" si="404"/>
        <v>0</v>
      </c>
      <c r="L83" s="699" t="e">
        <f t="shared" si="362"/>
        <v>#DIV/0!</v>
      </c>
      <c r="M83" s="171">
        <v>0</v>
      </c>
      <c r="N83" s="699" t="e">
        <f t="shared" si="384"/>
        <v>#DIV/0!</v>
      </c>
      <c r="O83" s="116"/>
      <c r="P83" s="116"/>
      <c r="Q83" s="116"/>
      <c r="R83" s="699" t="e">
        <f t="shared" si="386"/>
        <v>#DIV/0!</v>
      </c>
      <c r="S83" s="35"/>
      <c r="T83" s="35"/>
      <c r="U83" s="35"/>
      <c r="V83" s="285">
        <f t="shared" si="405"/>
        <v>0</v>
      </c>
      <c r="W83" s="35"/>
      <c r="X83" s="35"/>
      <c r="Y83" s="35"/>
      <c r="Z83" s="116">
        <f t="shared" si="388"/>
        <v>0</v>
      </c>
      <c r="AA83" s="116">
        <f t="shared" si="406"/>
        <v>0</v>
      </c>
      <c r="AB83" s="35"/>
      <c r="AC83" s="35"/>
      <c r="AD83" s="35"/>
      <c r="AE83" s="167">
        <f t="shared" si="414"/>
        <v>0</v>
      </c>
      <c r="AF83" s="699" t="e">
        <f t="shared" si="365"/>
        <v>#DIV/0!</v>
      </c>
      <c r="AG83" s="171">
        <v>0</v>
      </c>
      <c r="AH83" s="699" t="e">
        <f t="shared" si="366"/>
        <v>#DIV/0!</v>
      </c>
      <c r="AI83" s="116"/>
      <c r="AJ83" s="116"/>
      <c r="AK83" s="116"/>
      <c r="AL83" s="699" t="e">
        <f t="shared" si="390"/>
        <v>#DIV/0!</v>
      </c>
      <c r="AM83" s="35"/>
      <c r="AN83" s="35"/>
      <c r="AO83" s="35"/>
      <c r="AP83" s="116"/>
      <c r="AQ83" s="116"/>
      <c r="AR83" s="171">
        <f t="shared" si="415"/>
        <v>0</v>
      </c>
      <c r="AS83" s="699" t="e">
        <f t="shared" si="370"/>
        <v>#DIV/0!</v>
      </c>
      <c r="AT83" s="171">
        <v>0</v>
      </c>
      <c r="AU83" s="699" t="e">
        <f t="shared" si="371"/>
        <v>#DIV/0!</v>
      </c>
      <c r="AV83" s="116"/>
      <c r="AW83" s="699"/>
      <c r="AX83" s="171"/>
      <c r="AY83" s="699" t="e">
        <f t="shared" si="373"/>
        <v>#DIV/0!</v>
      </c>
      <c r="AZ83" s="35"/>
      <c r="BA83" s="699"/>
      <c r="BB83" s="35"/>
      <c r="BC83" s="35"/>
      <c r="BD83" s="35"/>
      <c r="BE83" s="116">
        <f t="shared" si="416"/>
        <v>0</v>
      </c>
      <c r="BF83" s="116">
        <v>0</v>
      </c>
      <c r="BG83" s="116"/>
      <c r="BH83" s="35"/>
      <c r="BI83" s="35"/>
      <c r="BJ83" s="116">
        <f t="shared" si="410"/>
        <v>0</v>
      </c>
      <c r="BK83" s="116"/>
      <c r="BL83" s="35"/>
      <c r="BM83" s="35"/>
      <c r="BN83" s="102">
        <f t="shared" si="411"/>
        <v>0</v>
      </c>
      <c r="BO83" s="116">
        <v>0</v>
      </c>
      <c r="BP83" s="116"/>
      <c r="BQ83" s="116"/>
      <c r="BR83" s="35"/>
      <c r="BS83" s="35"/>
      <c r="BT83" s="116"/>
      <c r="BU83" s="102">
        <f t="shared" si="412"/>
        <v>0</v>
      </c>
      <c r="BV83" s="116">
        <v>0</v>
      </c>
      <c r="BW83" s="116"/>
      <c r="BX83" s="116"/>
      <c r="BY83" s="35"/>
      <c r="BZ83" s="35"/>
      <c r="CD83" s="640"/>
      <c r="CE83" s="699"/>
    </row>
    <row r="84" spans="2:83" s="40" customFormat="1" ht="92.25" hidden="1" customHeight="1" x14ac:dyDescent="0.25">
      <c r="B84" s="200" t="s">
        <v>8</v>
      </c>
      <c r="C84" s="97" t="s">
        <v>46</v>
      </c>
      <c r="D84" s="185">
        <f t="shared" si="413"/>
        <v>0</v>
      </c>
      <c r="E84" s="185">
        <f>E85+E86</f>
        <v>0</v>
      </c>
      <c r="F84" s="185"/>
      <c r="G84" s="185"/>
      <c r="H84" s="186"/>
      <c r="I84" s="186"/>
      <c r="J84" s="185"/>
      <c r="K84" s="167">
        <f t="shared" si="404"/>
        <v>0</v>
      </c>
      <c r="L84" s="699" t="e">
        <f t="shared" si="362"/>
        <v>#DIV/0!</v>
      </c>
      <c r="M84" s="185">
        <f>M85+M86</f>
        <v>0</v>
      </c>
      <c r="N84" s="699" t="e">
        <f t="shared" si="384"/>
        <v>#DIV/0!</v>
      </c>
      <c r="O84" s="98"/>
      <c r="P84" s="98"/>
      <c r="Q84" s="98"/>
      <c r="R84" s="699" t="e">
        <f t="shared" si="386"/>
        <v>#DIV/0!</v>
      </c>
      <c r="S84" s="286"/>
      <c r="T84" s="286"/>
      <c r="U84" s="286"/>
      <c r="V84" s="285">
        <f t="shared" si="405"/>
        <v>0</v>
      </c>
      <c r="W84" s="286"/>
      <c r="X84" s="286"/>
      <c r="Y84" s="286"/>
      <c r="Z84" s="98">
        <f t="shared" si="388"/>
        <v>0</v>
      </c>
      <c r="AA84" s="98">
        <f t="shared" si="406"/>
        <v>0</v>
      </c>
      <c r="AB84" s="286"/>
      <c r="AC84" s="286"/>
      <c r="AD84" s="286"/>
      <c r="AE84" s="167">
        <f t="shared" si="414"/>
        <v>0</v>
      </c>
      <c r="AF84" s="699" t="e">
        <f t="shared" si="365"/>
        <v>#DIV/0!</v>
      </c>
      <c r="AG84" s="185">
        <f>AG85+AG86</f>
        <v>0</v>
      </c>
      <c r="AH84" s="699" t="e">
        <f t="shared" si="366"/>
        <v>#DIV/0!</v>
      </c>
      <c r="AI84" s="98"/>
      <c r="AJ84" s="98"/>
      <c r="AK84" s="98"/>
      <c r="AL84" s="699" t="e">
        <f t="shared" si="390"/>
        <v>#DIV/0!</v>
      </c>
      <c r="AM84" s="286"/>
      <c r="AN84" s="286"/>
      <c r="AO84" s="286"/>
      <c r="AP84" s="98"/>
      <c r="AQ84" s="98"/>
      <c r="AR84" s="185">
        <f t="shared" si="415"/>
        <v>0</v>
      </c>
      <c r="AS84" s="699" t="e">
        <f t="shared" si="370"/>
        <v>#DIV/0!</v>
      </c>
      <c r="AT84" s="185">
        <f>AT85+AT86</f>
        <v>0</v>
      </c>
      <c r="AU84" s="699" t="e">
        <f t="shared" si="371"/>
        <v>#DIV/0!</v>
      </c>
      <c r="AV84" s="98"/>
      <c r="AW84" s="699"/>
      <c r="AX84" s="185"/>
      <c r="AY84" s="699" t="e">
        <f t="shared" si="373"/>
        <v>#DIV/0!</v>
      </c>
      <c r="AZ84" s="286"/>
      <c r="BA84" s="699"/>
      <c r="BB84" s="286"/>
      <c r="BC84" s="286"/>
      <c r="BD84" s="286"/>
      <c r="BE84" s="98">
        <f t="shared" si="416"/>
        <v>0</v>
      </c>
      <c r="BF84" s="98">
        <f>BF85+BF86</f>
        <v>0</v>
      </c>
      <c r="BG84" s="98"/>
      <c r="BH84" s="286"/>
      <c r="BI84" s="286"/>
      <c r="BJ84" s="98">
        <f t="shared" si="410"/>
        <v>0</v>
      </c>
      <c r="BK84" s="98"/>
      <c r="BL84" s="286"/>
      <c r="BM84" s="286"/>
      <c r="BN84" s="102">
        <f t="shared" si="411"/>
        <v>0</v>
      </c>
      <c r="BO84" s="98">
        <f>BO85+BO86</f>
        <v>0</v>
      </c>
      <c r="BP84" s="98"/>
      <c r="BQ84" s="98"/>
      <c r="BR84" s="286"/>
      <c r="BS84" s="286"/>
      <c r="BT84" s="98"/>
      <c r="BU84" s="102">
        <f t="shared" si="412"/>
        <v>0</v>
      </c>
      <c r="BV84" s="98">
        <f>BV85+BV86</f>
        <v>0</v>
      </c>
      <c r="BW84" s="98"/>
      <c r="BX84" s="98"/>
      <c r="BY84" s="286"/>
      <c r="BZ84" s="286"/>
      <c r="CD84" s="641"/>
      <c r="CE84" s="699"/>
    </row>
    <row r="85" spans="2:83" s="37" customFormat="1" ht="30" hidden="1" customHeight="1" x14ac:dyDescent="0.25">
      <c r="B85" s="206"/>
      <c r="C85" s="110" t="s">
        <v>39</v>
      </c>
      <c r="D85" s="171">
        <f t="shared" si="413"/>
        <v>0</v>
      </c>
      <c r="E85" s="171">
        <v>0</v>
      </c>
      <c r="F85" s="171"/>
      <c r="G85" s="171"/>
      <c r="H85" s="172"/>
      <c r="I85" s="172"/>
      <c r="J85" s="171"/>
      <c r="K85" s="167">
        <f t="shared" si="404"/>
        <v>0</v>
      </c>
      <c r="L85" s="699" t="e">
        <f t="shared" si="362"/>
        <v>#DIV/0!</v>
      </c>
      <c r="M85" s="171">
        <v>0</v>
      </c>
      <c r="N85" s="699" t="e">
        <f t="shared" si="384"/>
        <v>#DIV/0!</v>
      </c>
      <c r="O85" s="116"/>
      <c r="P85" s="116"/>
      <c r="Q85" s="116"/>
      <c r="R85" s="699" t="e">
        <f t="shared" si="386"/>
        <v>#DIV/0!</v>
      </c>
      <c r="S85" s="35"/>
      <c r="T85" s="35"/>
      <c r="U85" s="35"/>
      <c r="V85" s="285">
        <f t="shared" si="405"/>
        <v>0</v>
      </c>
      <c r="W85" s="35"/>
      <c r="X85" s="35"/>
      <c r="Y85" s="35"/>
      <c r="Z85" s="116">
        <f t="shared" si="388"/>
        <v>0</v>
      </c>
      <c r="AA85" s="116">
        <f t="shared" si="406"/>
        <v>0</v>
      </c>
      <c r="AB85" s="35"/>
      <c r="AC85" s="35"/>
      <c r="AD85" s="35"/>
      <c r="AE85" s="167">
        <f t="shared" si="414"/>
        <v>0</v>
      </c>
      <c r="AF85" s="699" t="e">
        <f t="shared" si="365"/>
        <v>#DIV/0!</v>
      </c>
      <c r="AG85" s="171">
        <v>0</v>
      </c>
      <c r="AH85" s="699" t="e">
        <f t="shared" si="366"/>
        <v>#DIV/0!</v>
      </c>
      <c r="AI85" s="116"/>
      <c r="AJ85" s="116"/>
      <c r="AK85" s="116"/>
      <c r="AL85" s="699" t="e">
        <f t="shared" si="390"/>
        <v>#DIV/0!</v>
      </c>
      <c r="AM85" s="35"/>
      <c r="AN85" s="35"/>
      <c r="AO85" s="35"/>
      <c r="AP85" s="116"/>
      <c r="AQ85" s="116"/>
      <c r="AR85" s="171">
        <f t="shared" si="415"/>
        <v>0</v>
      </c>
      <c r="AS85" s="699" t="e">
        <f t="shared" si="370"/>
        <v>#DIV/0!</v>
      </c>
      <c r="AT85" s="171">
        <v>0</v>
      </c>
      <c r="AU85" s="699" t="e">
        <f t="shared" si="371"/>
        <v>#DIV/0!</v>
      </c>
      <c r="AV85" s="116"/>
      <c r="AW85" s="699"/>
      <c r="AX85" s="171"/>
      <c r="AY85" s="699" t="e">
        <f t="shared" si="373"/>
        <v>#DIV/0!</v>
      </c>
      <c r="AZ85" s="35"/>
      <c r="BA85" s="699"/>
      <c r="BB85" s="35"/>
      <c r="BC85" s="35"/>
      <c r="BD85" s="35"/>
      <c r="BE85" s="116">
        <f t="shared" si="416"/>
        <v>0</v>
      </c>
      <c r="BF85" s="116">
        <v>0</v>
      </c>
      <c r="BG85" s="116"/>
      <c r="BH85" s="35"/>
      <c r="BI85" s="35"/>
      <c r="BJ85" s="116">
        <f t="shared" si="410"/>
        <v>0</v>
      </c>
      <c r="BK85" s="116"/>
      <c r="BL85" s="35"/>
      <c r="BM85" s="35"/>
      <c r="BN85" s="102">
        <f t="shared" si="411"/>
        <v>0</v>
      </c>
      <c r="BO85" s="116">
        <v>0</v>
      </c>
      <c r="BP85" s="116"/>
      <c r="BQ85" s="116"/>
      <c r="BR85" s="35"/>
      <c r="BS85" s="35"/>
      <c r="BT85" s="116"/>
      <c r="BU85" s="102">
        <f t="shared" si="412"/>
        <v>0</v>
      </c>
      <c r="BV85" s="116">
        <v>0</v>
      </c>
      <c r="BW85" s="116"/>
      <c r="BX85" s="116"/>
      <c r="BY85" s="35"/>
      <c r="BZ85" s="35"/>
      <c r="CD85" s="640"/>
      <c r="CE85" s="699"/>
    </row>
    <row r="86" spans="2:83" s="37" customFormat="1" ht="31.5" hidden="1" customHeight="1" x14ac:dyDescent="0.25">
      <c r="B86" s="204"/>
      <c r="C86" s="110" t="s">
        <v>47</v>
      </c>
      <c r="D86" s="171">
        <f t="shared" si="413"/>
        <v>0</v>
      </c>
      <c r="E86" s="171">
        <v>0</v>
      </c>
      <c r="F86" s="171"/>
      <c r="G86" s="171"/>
      <c r="H86" s="172"/>
      <c r="I86" s="172"/>
      <c r="J86" s="171"/>
      <c r="K86" s="167">
        <f t="shared" si="404"/>
        <v>0</v>
      </c>
      <c r="L86" s="699" t="e">
        <f t="shared" si="362"/>
        <v>#DIV/0!</v>
      </c>
      <c r="M86" s="171">
        <v>0</v>
      </c>
      <c r="N86" s="699" t="e">
        <f t="shared" si="384"/>
        <v>#DIV/0!</v>
      </c>
      <c r="O86" s="116"/>
      <c r="P86" s="116"/>
      <c r="Q86" s="116"/>
      <c r="R86" s="699" t="e">
        <f t="shared" si="386"/>
        <v>#DIV/0!</v>
      </c>
      <c r="S86" s="35"/>
      <c r="T86" s="35"/>
      <c r="U86" s="35"/>
      <c r="V86" s="285">
        <f t="shared" si="405"/>
        <v>0</v>
      </c>
      <c r="W86" s="35"/>
      <c r="X86" s="35"/>
      <c r="Y86" s="35"/>
      <c r="Z86" s="116">
        <f t="shared" si="388"/>
        <v>0</v>
      </c>
      <c r="AA86" s="116">
        <f t="shared" si="406"/>
        <v>0</v>
      </c>
      <c r="AB86" s="35"/>
      <c r="AC86" s="35"/>
      <c r="AD86" s="35"/>
      <c r="AE86" s="167">
        <f t="shared" si="414"/>
        <v>0</v>
      </c>
      <c r="AF86" s="699" t="e">
        <f t="shared" si="365"/>
        <v>#DIV/0!</v>
      </c>
      <c r="AG86" s="171">
        <v>0</v>
      </c>
      <c r="AH86" s="699" t="e">
        <f t="shared" si="366"/>
        <v>#DIV/0!</v>
      </c>
      <c r="AI86" s="116"/>
      <c r="AJ86" s="116"/>
      <c r="AK86" s="116"/>
      <c r="AL86" s="699" t="e">
        <f t="shared" si="390"/>
        <v>#DIV/0!</v>
      </c>
      <c r="AM86" s="35"/>
      <c r="AN86" s="35"/>
      <c r="AO86" s="35"/>
      <c r="AP86" s="116"/>
      <c r="AQ86" s="116"/>
      <c r="AR86" s="171">
        <f t="shared" si="415"/>
        <v>0</v>
      </c>
      <c r="AS86" s="699" t="e">
        <f t="shared" si="370"/>
        <v>#DIV/0!</v>
      </c>
      <c r="AT86" s="171">
        <v>0</v>
      </c>
      <c r="AU86" s="699" t="e">
        <f t="shared" si="371"/>
        <v>#DIV/0!</v>
      </c>
      <c r="AV86" s="116"/>
      <c r="AW86" s="699"/>
      <c r="AX86" s="171"/>
      <c r="AY86" s="699" t="e">
        <f t="shared" si="373"/>
        <v>#DIV/0!</v>
      </c>
      <c r="AZ86" s="35"/>
      <c r="BA86" s="699"/>
      <c r="BB86" s="35"/>
      <c r="BC86" s="35"/>
      <c r="BD86" s="35"/>
      <c r="BE86" s="116">
        <f t="shared" si="416"/>
        <v>0</v>
      </c>
      <c r="BF86" s="116">
        <v>0</v>
      </c>
      <c r="BG86" s="116"/>
      <c r="BH86" s="35"/>
      <c r="BI86" s="35"/>
      <c r="BJ86" s="116">
        <f t="shared" si="410"/>
        <v>0</v>
      </c>
      <c r="BK86" s="116"/>
      <c r="BL86" s="35"/>
      <c r="BM86" s="35"/>
      <c r="BN86" s="102">
        <f t="shared" si="411"/>
        <v>0</v>
      </c>
      <c r="BO86" s="116">
        <v>0</v>
      </c>
      <c r="BP86" s="116"/>
      <c r="BQ86" s="116"/>
      <c r="BR86" s="35"/>
      <c r="BS86" s="35"/>
      <c r="BT86" s="116"/>
      <c r="BU86" s="102">
        <f t="shared" si="412"/>
        <v>0</v>
      </c>
      <c r="BV86" s="116">
        <v>0</v>
      </c>
      <c r="BW86" s="116"/>
      <c r="BX86" s="116"/>
      <c r="BY86" s="35"/>
      <c r="BZ86" s="35"/>
      <c r="CD86" s="640"/>
      <c r="CE86" s="699"/>
    </row>
    <row r="87" spans="2:83" s="40" customFormat="1" ht="171.75" hidden="1" customHeight="1" x14ac:dyDescent="0.25">
      <c r="B87" s="200" t="s">
        <v>10</v>
      </c>
      <c r="C87" s="97" t="s">
        <v>53</v>
      </c>
      <c r="D87" s="166">
        <f>E87+I87</f>
        <v>0</v>
      </c>
      <c r="E87" s="185">
        <f>SUM(E89:E92)</f>
        <v>0</v>
      </c>
      <c r="F87" s="185"/>
      <c r="G87" s="185"/>
      <c r="H87" s="186"/>
      <c r="I87" s="186"/>
      <c r="J87" s="166"/>
      <c r="K87" s="167">
        <f t="shared" si="404"/>
        <v>0</v>
      </c>
      <c r="L87" s="699" t="e">
        <f t="shared" si="362"/>
        <v>#DIV/0!</v>
      </c>
      <c r="M87" s="185">
        <f>SUM(M89:M92)</f>
        <v>0</v>
      </c>
      <c r="N87" s="699" t="e">
        <f t="shared" si="384"/>
        <v>#DIV/0!</v>
      </c>
      <c r="O87" s="98"/>
      <c r="P87" s="98"/>
      <c r="Q87" s="98"/>
      <c r="R87" s="699" t="e">
        <f t="shared" si="386"/>
        <v>#DIV/0!</v>
      </c>
      <c r="S87" s="286"/>
      <c r="T87" s="286"/>
      <c r="U87" s="286"/>
      <c r="V87" s="285">
        <f t="shared" si="405"/>
        <v>0</v>
      </c>
      <c r="W87" s="286"/>
      <c r="X87" s="286"/>
      <c r="Y87" s="286"/>
      <c r="Z87" s="626">
        <f t="shared" si="388"/>
        <v>0</v>
      </c>
      <c r="AA87" s="98">
        <f t="shared" si="406"/>
        <v>0</v>
      </c>
      <c r="AB87" s="286"/>
      <c r="AC87" s="286"/>
      <c r="AD87" s="286"/>
      <c r="AE87" s="167">
        <f>AG87+AO87</f>
        <v>0</v>
      </c>
      <c r="AF87" s="699" t="e">
        <f t="shared" si="365"/>
        <v>#DIV/0!</v>
      </c>
      <c r="AG87" s="185">
        <f>SUM(AG89:AG92)</f>
        <v>0</v>
      </c>
      <c r="AH87" s="699" t="e">
        <f t="shared" si="366"/>
        <v>#DIV/0!</v>
      </c>
      <c r="AI87" s="98"/>
      <c r="AJ87" s="98"/>
      <c r="AK87" s="98"/>
      <c r="AL87" s="699" t="e">
        <f t="shared" si="390"/>
        <v>#DIV/0!</v>
      </c>
      <c r="AM87" s="286"/>
      <c r="AN87" s="286"/>
      <c r="AO87" s="286"/>
      <c r="AP87" s="626"/>
      <c r="AQ87" s="687"/>
      <c r="AR87" s="166">
        <f>AT87+BB87</f>
        <v>0</v>
      </c>
      <c r="AS87" s="699" t="e">
        <f t="shared" si="370"/>
        <v>#DIV/0!</v>
      </c>
      <c r="AT87" s="185">
        <f>SUM(AT89:AT92)</f>
        <v>0</v>
      </c>
      <c r="AU87" s="699" t="e">
        <f t="shared" si="371"/>
        <v>#DIV/0!</v>
      </c>
      <c r="AV87" s="98"/>
      <c r="AW87" s="699"/>
      <c r="AX87" s="185"/>
      <c r="AY87" s="699" t="e">
        <f t="shared" si="373"/>
        <v>#DIV/0!</v>
      </c>
      <c r="AZ87" s="286"/>
      <c r="BA87" s="699"/>
      <c r="BB87" s="286"/>
      <c r="BC87" s="286"/>
      <c r="BD87" s="286"/>
      <c r="BE87" s="626">
        <f>BF87+BI87</f>
        <v>0</v>
      </c>
      <c r="BF87" s="98">
        <f>SUM(BF89:BF92)</f>
        <v>0</v>
      </c>
      <c r="BG87" s="98"/>
      <c r="BH87" s="286"/>
      <c r="BI87" s="286"/>
      <c r="BJ87" s="626">
        <f t="shared" si="410"/>
        <v>0</v>
      </c>
      <c r="BK87" s="98"/>
      <c r="BL87" s="286"/>
      <c r="BM87" s="286"/>
      <c r="BN87" s="102">
        <f t="shared" si="411"/>
        <v>0</v>
      </c>
      <c r="BO87" s="98">
        <f>SUM(BO89:BO92)</f>
        <v>0</v>
      </c>
      <c r="BP87" s="98"/>
      <c r="BQ87" s="98"/>
      <c r="BR87" s="286"/>
      <c r="BS87" s="286"/>
      <c r="BT87" s="98"/>
      <c r="BU87" s="102">
        <f t="shared" si="412"/>
        <v>0</v>
      </c>
      <c r="BV87" s="98">
        <f>SUM(BV89:BV92)</f>
        <v>0</v>
      </c>
      <c r="BW87" s="98"/>
      <c r="BX87" s="98"/>
      <c r="BY87" s="286"/>
      <c r="BZ87" s="286"/>
      <c r="CD87" s="641"/>
      <c r="CE87" s="699"/>
    </row>
    <row r="88" spans="2:83" s="40" customFormat="1" ht="45" hidden="1" customHeight="1" x14ac:dyDescent="0.25">
      <c r="B88" s="200"/>
      <c r="C88" s="97" t="s">
        <v>31</v>
      </c>
      <c r="D88" s="185">
        <f>E88</f>
        <v>0</v>
      </c>
      <c r="E88" s="185">
        <f>E89+E91</f>
        <v>0</v>
      </c>
      <c r="F88" s="185"/>
      <c r="G88" s="185"/>
      <c r="H88" s="186"/>
      <c r="I88" s="186"/>
      <c r="J88" s="185"/>
      <c r="K88" s="167">
        <f t="shared" si="404"/>
        <v>0</v>
      </c>
      <c r="L88" s="699" t="e">
        <f t="shared" si="362"/>
        <v>#DIV/0!</v>
      </c>
      <c r="M88" s="185">
        <f>M89+M91</f>
        <v>0</v>
      </c>
      <c r="N88" s="699" t="e">
        <f t="shared" si="384"/>
        <v>#DIV/0!</v>
      </c>
      <c r="O88" s="98"/>
      <c r="P88" s="98"/>
      <c r="Q88" s="98"/>
      <c r="R88" s="699" t="e">
        <f t="shared" si="386"/>
        <v>#DIV/0!</v>
      </c>
      <c r="S88" s="286"/>
      <c r="T88" s="286"/>
      <c r="U88" s="286"/>
      <c r="V88" s="285">
        <f t="shared" si="405"/>
        <v>0</v>
      </c>
      <c r="W88" s="286"/>
      <c r="X88" s="286"/>
      <c r="Y88" s="286"/>
      <c r="Z88" s="98">
        <f t="shared" si="388"/>
        <v>0</v>
      </c>
      <c r="AA88" s="98">
        <f t="shared" si="406"/>
        <v>0</v>
      </c>
      <c r="AB88" s="286"/>
      <c r="AC88" s="286"/>
      <c r="AD88" s="286"/>
      <c r="AE88" s="167">
        <f>AG88</f>
        <v>0</v>
      </c>
      <c r="AF88" s="699" t="e">
        <f t="shared" si="365"/>
        <v>#DIV/0!</v>
      </c>
      <c r="AG88" s="185">
        <f>AG89+AG91</f>
        <v>0</v>
      </c>
      <c r="AH88" s="699" t="e">
        <f t="shared" si="366"/>
        <v>#DIV/0!</v>
      </c>
      <c r="AI88" s="98"/>
      <c r="AJ88" s="98"/>
      <c r="AK88" s="98"/>
      <c r="AL88" s="699" t="e">
        <f t="shared" si="390"/>
        <v>#DIV/0!</v>
      </c>
      <c r="AM88" s="286"/>
      <c r="AN88" s="286"/>
      <c r="AO88" s="286"/>
      <c r="AP88" s="98"/>
      <c r="AQ88" s="98"/>
      <c r="AR88" s="185">
        <f>AT88</f>
        <v>0</v>
      </c>
      <c r="AS88" s="699" t="e">
        <f t="shared" si="370"/>
        <v>#DIV/0!</v>
      </c>
      <c r="AT88" s="185">
        <f>AT89+AT91</f>
        <v>0</v>
      </c>
      <c r="AU88" s="699" t="e">
        <f t="shared" si="371"/>
        <v>#DIV/0!</v>
      </c>
      <c r="AV88" s="98"/>
      <c r="AW88" s="699"/>
      <c r="AX88" s="185"/>
      <c r="AY88" s="699" t="e">
        <f t="shared" si="373"/>
        <v>#DIV/0!</v>
      </c>
      <c r="AZ88" s="286"/>
      <c r="BA88" s="699"/>
      <c r="BB88" s="286"/>
      <c r="BC88" s="286"/>
      <c r="BD88" s="286"/>
      <c r="BE88" s="98">
        <f>BF88</f>
        <v>0</v>
      </c>
      <c r="BF88" s="98">
        <f>BF89+BF91</f>
        <v>0</v>
      </c>
      <c r="BG88" s="98"/>
      <c r="BH88" s="286"/>
      <c r="BI88" s="286"/>
      <c r="BJ88" s="98">
        <f t="shared" si="410"/>
        <v>0</v>
      </c>
      <c r="BK88" s="98"/>
      <c r="BL88" s="286"/>
      <c r="BM88" s="286"/>
      <c r="BN88" s="102">
        <f t="shared" si="411"/>
        <v>0</v>
      </c>
      <c r="BO88" s="98">
        <f>BO89+BO91</f>
        <v>0</v>
      </c>
      <c r="BP88" s="98"/>
      <c r="BQ88" s="98"/>
      <c r="BR88" s="286"/>
      <c r="BS88" s="286"/>
      <c r="BT88" s="98"/>
      <c r="BU88" s="102">
        <f t="shared" si="412"/>
        <v>0</v>
      </c>
      <c r="BV88" s="98">
        <f>BV89+BV91</f>
        <v>0</v>
      </c>
      <c r="BW88" s="98"/>
      <c r="BX88" s="98"/>
      <c r="BY88" s="286"/>
      <c r="BZ88" s="286"/>
      <c r="CD88" s="641"/>
      <c r="CE88" s="699"/>
    </row>
    <row r="89" spans="2:83" s="37" customFormat="1" ht="24" hidden="1" customHeight="1" x14ac:dyDescent="0.25">
      <c r="B89" s="204"/>
      <c r="C89" s="110" t="s">
        <v>39</v>
      </c>
      <c r="D89" s="171">
        <f>E89</f>
        <v>0</v>
      </c>
      <c r="E89" s="171">
        <v>0</v>
      </c>
      <c r="F89" s="171"/>
      <c r="G89" s="171"/>
      <c r="H89" s="172"/>
      <c r="I89" s="172"/>
      <c r="J89" s="171"/>
      <c r="K89" s="167">
        <f t="shared" si="404"/>
        <v>0</v>
      </c>
      <c r="L89" s="699" t="e">
        <f t="shared" si="362"/>
        <v>#DIV/0!</v>
      </c>
      <c r="M89" s="171">
        <v>0</v>
      </c>
      <c r="N89" s="699" t="e">
        <f t="shared" si="384"/>
        <v>#DIV/0!</v>
      </c>
      <c r="O89" s="116"/>
      <c r="P89" s="116"/>
      <c r="Q89" s="116"/>
      <c r="R89" s="699" t="e">
        <f t="shared" si="386"/>
        <v>#DIV/0!</v>
      </c>
      <c r="S89" s="35"/>
      <c r="T89" s="35"/>
      <c r="U89" s="35"/>
      <c r="V89" s="285">
        <f t="shared" si="405"/>
        <v>0</v>
      </c>
      <c r="W89" s="35"/>
      <c r="X89" s="35"/>
      <c r="Y89" s="35"/>
      <c r="Z89" s="116">
        <f t="shared" si="388"/>
        <v>0</v>
      </c>
      <c r="AA89" s="116">
        <f t="shared" si="406"/>
        <v>0</v>
      </c>
      <c r="AB89" s="35"/>
      <c r="AC89" s="35"/>
      <c r="AD89" s="35"/>
      <c r="AE89" s="167">
        <f>AG89</f>
        <v>0</v>
      </c>
      <c r="AF89" s="699" t="e">
        <f t="shared" si="365"/>
        <v>#DIV/0!</v>
      </c>
      <c r="AG89" s="171">
        <v>0</v>
      </c>
      <c r="AH89" s="699" t="e">
        <f t="shared" si="366"/>
        <v>#DIV/0!</v>
      </c>
      <c r="AI89" s="116"/>
      <c r="AJ89" s="116"/>
      <c r="AK89" s="116"/>
      <c r="AL89" s="699" t="e">
        <f t="shared" si="390"/>
        <v>#DIV/0!</v>
      </c>
      <c r="AM89" s="35"/>
      <c r="AN89" s="35"/>
      <c r="AO89" s="35"/>
      <c r="AP89" s="116"/>
      <c r="AQ89" s="116"/>
      <c r="AR89" s="171">
        <f>AT89</f>
        <v>0</v>
      </c>
      <c r="AS89" s="699" t="e">
        <f t="shared" si="370"/>
        <v>#DIV/0!</v>
      </c>
      <c r="AT89" s="171">
        <v>0</v>
      </c>
      <c r="AU89" s="699" t="e">
        <f t="shared" si="371"/>
        <v>#DIV/0!</v>
      </c>
      <c r="AV89" s="116"/>
      <c r="AW89" s="699"/>
      <c r="AX89" s="171"/>
      <c r="AY89" s="699" t="e">
        <f t="shared" si="373"/>
        <v>#DIV/0!</v>
      </c>
      <c r="AZ89" s="35"/>
      <c r="BA89" s="699"/>
      <c r="BB89" s="35"/>
      <c r="BC89" s="35"/>
      <c r="BD89" s="35"/>
      <c r="BE89" s="116">
        <f>BF89</f>
        <v>0</v>
      </c>
      <c r="BF89" s="116">
        <v>0</v>
      </c>
      <c r="BG89" s="116"/>
      <c r="BH89" s="35"/>
      <c r="BI89" s="35"/>
      <c r="BJ89" s="116">
        <f t="shared" si="410"/>
        <v>0</v>
      </c>
      <c r="BK89" s="116"/>
      <c r="BL89" s="35"/>
      <c r="BM89" s="35"/>
      <c r="BN89" s="102">
        <f t="shared" si="411"/>
        <v>0</v>
      </c>
      <c r="BO89" s="116">
        <v>0</v>
      </c>
      <c r="BP89" s="116"/>
      <c r="BQ89" s="116"/>
      <c r="BR89" s="35"/>
      <c r="BS89" s="35"/>
      <c r="BT89" s="116"/>
      <c r="BU89" s="102">
        <f t="shared" si="412"/>
        <v>0</v>
      </c>
      <c r="BV89" s="116">
        <v>0</v>
      </c>
      <c r="BW89" s="116"/>
      <c r="BX89" s="116"/>
      <c r="BY89" s="35"/>
      <c r="BZ89" s="35"/>
      <c r="CD89" s="640"/>
      <c r="CE89" s="699"/>
    </row>
    <row r="90" spans="2:83" s="37" customFormat="1" ht="51" hidden="1" customHeight="1" x14ac:dyDescent="0.25">
      <c r="B90" s="204"/>
      <c r="C90" s="110" t="s">
        <v>43</v>
      </c>
      <c r="D90" s="172"/>
      <c r="E90" s="172"/>
      <c r="F90" s="172"/>
      <c r="G90" s="172"/>
      <c r="H90" s="172"/>
      <c r="I90" s="172"/>
      <c r="J90" s="171"/>
      <c r="K90" s="167">
        <f t="shared" si="404"/>
        <v>0</v>
      </c>
      <c r="L90" s="699" t="e">
        <f t="shared" si="362"/>
        <v>#DIV/0!</v>
      </c>
      <c r="M90" s="172"/>
      <c r="N90" s="699" t="e">
        <f t="shared" si="384"/>
        <v>#DIV/0!</v>
      </c>
      <c r="O90" s="35"/>
      <c r="P90" s="35"/>
      <c r="Q90" s="35"/>
      <c r="R90" s="699" t="e">
        <f t="shared" si="386"/>
        <v>#DIV/0!</v>
      </c>
      <c r="S90" s="35"/>
      <c r="T90" s="35"/>
      <c r="U90" s="35"/>
      <c r="V90" s="285">
        <f t="shared" si="405"/>
        <v>0</v>
      </c>
      <c r="W90" s="35"/>
      <c r="X90" s="35"/>
      <c r="Y90" s="35"/>
      <c r="Z90" s="35">
        <f t="shared" si="388"/>
        <v>0</v>
      </c>
      <c r="AA90" s="35">
        <f t="shared" si="406"/>
        <v>0</v>
      </c>
      <c r="AB90" s="35"/>
      <c r="AC90" s="35"/>
      <c r="AD90" s="35"/>
      <c r="AE90" s="167"/>
      <c r="AF90" s="699" t="e">
        <f t="shared" si="365"/>
        <v>#DIV/0!</v>
      </c>
      <c r="AG90" s="172"/>
      <c r="AH90" s="699" t="e">
        <f t="shared" si="366"/>
        <v>#DIV/0!</v>
      </c>
      <c r="AI90" s="35"/>
      <c r="AJ90" s="35"/>
      <c r="AK90" s="35"/>
      <c r="AL90" s="699" t="e">
        <f t="shared" si="390"/>
        <v>#DIV/0!</v>
      </c>
      <c r="AM90" s="35"/>
      <c r="AN90" s="35"/>
      <c r="AO90" s="35"/>
      <c r="AP90" s="35"/>
      <c r="AQ90" s="35"/>
      <c r="AR90" s="172"/>
      <c r="AS90" s="699" t="e">
        <f t="shared" si="370"/>
        <v>#DIV/0!</v>
      </c>
      <c r="AT90" s="172"/>
      <c r="AU90" s="699" t="e">
        <f t="shared" si="371"/>
        <v>#DIV/0!</v>
      </c>
      <c r="AV90" s="35"/>
      <c r="AW90" s="699"/>
      <c r="AX90" s="172"/>
      <c r="AY90" s="699" t="e">
        <f t="shared" si="373"/>
        <v>#DIV/0!</v>
      </c>
      <c r="AZ90" s="35"/>
      <c r="BA90" s="699"/>
      <c r="BB90" s="35"/>
      <c r="BC90" s="35"/>
      <c r="BD90" s="35"/>
      <c r="BE90" s="35"/>
      <c r="BF90" s="35"/>
      <c r="BG90" s="35"/>
      <c r="BH90" s="35"/>
      <c r="BI90" s="35"/>
      <c r="BJ90" s="35">
        <f t="shared" si="410"/>
        <v>0</v>
      </c>
      <c r="BK90" s="35"/>
      <c r="BL90" s="35"/>
      <c r="BM90" s="35"/>
      <c r="BN90" s="102">
        <f t="shared" si="411"/>
        <v>0</v>
      </c>
      <c r="BO90" s="35"/>
      <c r="BP90" s="35"/>
      <c r="BQ90" s="35"/>
      <c r="BR90" s="35"/>
      <c r="BS90" s="35"/>
      <c r="BT90" s="35"/>
      <c r="BU90" s="102">
        <f t="shared" si="412"/>
        <v>0</v>
      </c>
      <c r="BV90" s="35"/>
      <c r="BW90" s="35"/>
      <c r="BX90" s="35"/>
      <c r="BY90" s="35"/>
      <c r="BZ90" s="35"/>
      <c r="CD90" s="640"/>
      <c r="CE90" s="699"/>
    </row>
    <row r="91" spans="2:83" s="37" customFormat="1" ht="24" hidden="1" customHeight="1" x14ac:dyDescent="0.25">
      <c r="B91" s="204"/>
      <c r="C91" s="110" t="s">
        <v>40</v>
      </c>
      <c r="D91" s="172"/>
      <c r="E91" s="172"/>
      <c r="F91" s="172"/>
      <c r="G91" s="172"/>
      <c r="H91" s="172"/>
      <c r="I91" s="172"/>
      <c r="J91" s="171"/>
      <c r="K91" s="167">
        <f t="shared" si="404"/>
        <v>0</v>
      </c>
      <c r="L91" s="699" t="e">
        <f t="shared" si="362"/>
        <v>#DIV/0!</v>
      </c>
      <c r="M91" s="172"/>
      <c r="N91" s="699" t="e">
        <f t="shared" si="384"/>
        <v>#DIV/0!</v>
      </c>
      <c r="O91" s="35"/>
      <c r="P91" s="35"/>
      <c r="Q91" s="35"/>
      <c r="R91" s="699" t="e">
        <f t="shared" si="386"/>
        <v>#DIV/0!</v>
      </c>
      <c r="S91" s="35"/>
      <c r="T91" s="35"/>
      <c r="U91" s="35"/>
      <c r="V91" s="285">
        <f t="shared" si="405"/>
        <v>0</v>
      </c>
      <c r="W91" s="35"/>
      <c r="X91" s="35"/>
      <c r="Y91" s="35"/>
      <c r="Z91" s="35">
        <f t="shared" si="388"/>
        <v>0</v>
      </c>
      <c r="AA91" s="35">
        <f t="shared" si="406"/>
        <v>0</v>
      </c>
      <c r="AB91" s="35"/>
      <c r="AC91" s="35"/>
      <c r="AD91" s="35"/>
      <c r="AE91" s="167"/>
      <c r="AF91" s="699" t="e">
        <f t="shared" si="365"/>
        <v>#DIV/0!</v>
      </c>
      <c r="AG91" s="172"/>
      <c r="AH91" s="699" t="e">
        <f t="shared" si="366"/>
        <v>#DIV/0!</v>
      </c>
      <c r="AI91" s="35"/>
      <c r="AJ91" s="35"/>
      <c r="AK91" s="35"/>
      <c r="AL91" s="699" t="e">
        <f t="shared" si="390"/>
        <v>#DIV/0!</v>
      </c>
      <c r="AM91" s="35"/>
      <c r="AN91" s="35"/>
      <c r="AO91" s="35"/>
      <c r="AP91" s="35"/>
      <c r="AQ91" s="35"/>
      <c r="AR91" s="172"/>
      <c r="AS91" s="699" t="e">
        <f t="shared" si="370"/>
        <v>#DIV/0!</v>
      </c>
      <c r="AT91" s="172"/>
      <c r="AU91" s="699" t="e">
        <f t="shared" si="371"/>
        <v>#DIV/0!</v>
      </c>
      <c r="AV91" s="35"/>
      <c r="AW91" s="699"/>
      <c r="AX91" s="172"/>
      <c r="AY91" s="699" t="e">
        <f t="shared" si="373"/>
        <v>#DIV/0!</v>
      </c>
      <c r="AZ91" s="35"/>
      <c r="BA91" s="699"/>
      <c r="BB91" s="35"/>
      <c r="BC91" s="35"/>
      <c r="BD91" s="35"/>
      <c r="BE91" s="35"/>
      <c r="BF91" s="35"/>
      <c r="BG91" s="35"/>
      <c r="BH91" s="35"/>
      <c r="BI91" s="35"/>
      <c r="BJ91" s="35">
        <f t="shared" si="410"/>
        <v>0</v>
      </c>
      <c r="BK91" s="35"/>
      <c r="BL91" s="35"/>
      <c r="BM91" s="35"/>
      <c r="BN91" s="102">
        <f t="shared" si="411"/>
        <v>0</v>
      </c>
      <c r="BO91" s="35"/>
      <c r="BP91" s="35"/>
      <c r="BQ91" s="35"/>
      <c r="BR91" s="35"/>
      <c r="BS91" s="35"/>
      <c r="BT91" s="35"/>
      <c r="BU91" s="102">
        <f t="shared" si="412"/>
        <v>0</v>
      </c>
      <c r="BV91" s="35"/>
      <c r="BW91" s="35"/>
      <c r="BX91" s="35"/>
      <c r="BY91" s="35"/>
      <c r="BZ91" s="35"/>
      <c r="CD91" s="640"/>
      <c r="CE91" s="699"/>
    </row>
    <row r="92" spans="2:83" s="23" customFormat="1" ht="46.5" hidden="1" customHeight="1" x14ac:dyDescent="0.25">
      <c r="B92" s="201"/>
      <c r="C92" s="101" t="s">
        <v>32</v>
      </c>
      <c r="D92" s="187">
        <f>E92</f>
        <v>0</v>
      </c>
      <c r="E92" s="187">
        <v>0</v>
      </c>
      <c r="F92" s="187"/>
      <c r="G92" s="187"/>
      <c r="H92" s="187"/>
      <c r="I92" s="187"/>
      <c r="J92" s="167"/>
      <c r="K92" s="167">
        <f t="shared" si="404"/>
        <v>0</v>
      </c>
      <c r="L92" s="699" t="e">
        <f t="shared" si="362"/>
        <v>#DIV/0!</v>
      </c>
      <c r="M92" s="187">
        <v>0</v>
      </c>
      <c r="N92" s="699" t="e">
        <f t="shared" si="384"/>
        <v>#DIV/0!</v>
      </c>
      <c r="O92" s="22"/>
      <c r="P92" s="41"/>
      <c r="Q92" s="22"/>
      <c r="R92" s="699" t="e">
        <f t="shared" si="386"/>
        <v>#DIV/0!</v>
      </c>
      <c r="S92" s="22"/>
      <c r="T92" s="41"/>
      <c r="U92" s="22"/>
      <c r="V92" s="285">
        <f t="shared" si="405"/>
        <v>0</v>
      </c>
      <c r="W92" s="22"/>
      <c r="X92" s="22"/>
      <c r="Y92" s="22"/>
      <c r="Z92" s="22">
        <f t="shared" si="388"/>
        <v>0</v>
      </c>
      <c r="AA92" s="22">
        <f t="shared" si="406"/>
        <v>0</v>
      </c>
      <c r="AB92" s="22"/>
      <c r="AC92" s="22"/>
      <c r="AD92" s="41"/>
      <c r="AE92" s="167">
        <f>AG92</f>
        <v>0</v>
      </c>
      <c r="AF92" s="699" t="e">
        <f t="shared" si="365"/>
        <v>#DIV/0!</v>
      </c>
      <c r="AG92" s="187">
        <v>0</v>
      </c>
      <c r="AH92" s="699" t="e">
        <f t="shared" si="366"/>
        <v>#DIV/0!</v>
      </c>
      <c r="AI92" s="22"/>
      <c r="AJ92" s="41"/>
      <c r="AK92" s="22"/>
      <c r="AL92" s="699" t="e">
        <f t="shared" si="390"/>
        <v>#DIV/0!</v>
      </c>
      <c r="AM92" s="22"/>
      <c r="AN92" s="41"/>
      <c r="AO92" s="22"/>
      <c r="AP92" s="22"/>
      <c r="AQ92" s="41"/>
      <c r="AR92" s="187">
        <f>AT92</f>
        <v>0</v>
      </c>
      <c r="AS92" s="699" t="e">
        <f t="shared" si="370"/>
        <v>#DIV/0!</v>
      </c>
      <c r="AT92" s="187">
        <v>0</v>
      </c>
      <c r="AU92" s="699" t="e">
        <f t="shared" si="371"/>
        <v>#DIV/0!</v>
      </c>
      <c r="AV92" s="22"/>
      <c r="AW92" s="699"/>
      <c r="AX92" s="187"/>
      <c r="AY92" s="699" t="e">
        <f t="shared" si="373"/>
        <v>#DIV/0!</v>
      </c>
      <c r="AZ92" s="22"/>
      <c r="BA92" s="699"/>
      <c r="BB92" s="22"/>
      <c r="BC92" s="22"/>
      <c r="BD92" s="22"/>
      <c r="BE92" s="22">
        <f>BF92</f>
        <v>0</v>
      </c>
      <c r="BF92" s="22">
        <v>0</v>
      </c>
      <c r="BG92" s="22"/>
      <c r="BH92" s="22"/>
      <c r="BI92" s="22"/>
      <c r="BJ92" s="22">
        <f t="shared" si="410"/>
        <v>0</v>
      </c>
      <c r="BK92" s="22"/>
      <c r="BL92" s="22"/>
      <c r="BM92" s="22"/>
      <c r="BN92" s="102">
        <f t="shared" si="411"/>
        <v>0</v>
      </c>
      <c r="BO92" s="22">
        <v>0</v>
      </c>
      <c r="BP92" s="22"/>
      <c r="BQ92" s="22"/>
      <c r="BR92" s="22"/>
      <c r="BS92" s="22"/>
      <c r="BT92" s="22"/>
      <c r="BU92" s="102">
        <f t="shared" si="412"/>
        <v>0</v>
      </c>
      <c r="BV92" s="22">
        <v>0</v>
      </c>
      <c r="BW92" s="22"/>
      <c r="BX92" s="22"/>
      <c r="BY92" s="22"/>
      <c r="BZ92" s="22"/>
      <c r="CD92" s="637"/>
      <c r="CE92" s="699"/>
    </row>
    <row r="93" spans="2:83" s="46" customFormat="1" ht="76.5" hidden="1" customHeight="1" x14ac:dyDescent="0.25">
      <c r="B93" s="203" t="s">
        <v>63</v>
      </c>
      <c r="C93" s="120" t="s">
        <v>57</v>
      </c>
      <c r="D93" s="168">
        <f>E93</f>
        <v>0</v>
      </c>
      <c r="E93" s="168">
        <f>E94+E95</f>
        <v>0</v>
      </c>
      <c r="F93" s="168"/>
      <c r="G93" s="168"/>
      <c r="H93" s="33"/>
      <c r="I93" s="33">
        <f>I97+I100+I103+I106+I132</f>
        <v>0</v>
      </c>
      <c r="J93" s="168"/>
      <c r="K93" s="167">
        <f t="shared" si="404"/>
        <v>0</v>
      </c>
      <c r="L93" s="699" t="e">
        <f t="shared" si="362"/>
        <v>#DIV/0!</v>
      </c>
      <c r="M93" s="168">
        <f>M94+M95</f>
        <v>0</v>
      </c>
      <c r="N93" s="699" t="e">
        <f t="shared" si="384"/>
        <v>#DIV/0!</v>
      </c>
      <c r="O93" s="632"/>
      <c r="P93" s="687"/>
      <c r="Q93" s="695"/>
      <c r="R93" s="699" t="e">
        <f t="shared" si="386"/>
        <v>#DIV/0!</v>
      </c>
      <c r="S93" s="89"/>
      <c r="T93" s="19"/>
      <c r="U93" s="89">
        <f>U97+U100+U103+U106+U132</f>
        <v>0</v>
      </c>
      <c r="V93" s="285">
        <f t="shared" si="405"/>
        <v>0</v>
      </c>
      <c r="W93" s="89"/>
      <c r="X93" s="89"/>
      <c r="Y93" s="89"/>
      <c r="Z93" s="632">
        <f t="shared" si="388"/>
        <v>0</v>
      </c>
      <c r="AA93" s="632">
        <f t="shared" si="406"/>
        <v>0</v>
      </c>
      <c r="AB93" s="89"/>
      <c r="AC93" s="89"/>
      <c r="AD93" s="19"/>
      <c r="AE93" s="167">
        <f>AG93</f>
        <v>0</v>
      </c>
      <c r="AF93" s="699" t="e">
        <f t="shared" si="365"/>
        <v>#DIV/0!</v>
      </c>
      <c r="AG93" s="168">
        <f>AG94+AG95</f>
        <v>0</v>
      </c>
      <c r="AH93" s="699" t="e">
        <f t="shared" si="366"/>
        <v>#DIV/0!</v>
      </c>
      <c r="AI93" s="632"/>
      <c r="AJ93" s="687"/>
      <c r="AK93" s="695"/>
      <c r="AL93" s="699" t="e">
        <f t="shared" si="390"/>
        <v>#DIV/0!</v>
      </c>
      <c r="AM93" s="89"/>
      <c r="AN93" s="19"/>
      <c r="AO93" s="89">
        <f>AO97+AO100+AO103+AO106+AO132</f>
        <v>0</v>
      </c>
      <c r="AP93" s="632"/>
      <c r="AQ93" s="687"/>
      <c r="AR93" s="168">
        <f>AT93</f>
        <v>0</v>
      </c>
      <c r="AS93" s="699" t="e">
        <f t="shared" si="370"/>
        <v>#DIV/0!</v>
      </c>
      <c r="AT93" s="168">
        <f>AT94+AT95</f>
        <v>0</v>
      </c>
      <c r="AU93" s="699" t="e">
        <f t="shared" si="371"/>
        <v>#DIV/0!</v>
      </c>
      <c r="AV93" s="632"/>
      <c r="AW93" s="699"/>
      <c r="AX93" s="168"/>
      <c r="AY93" s="699" t="e">
        <f t="shared" si="373"/>
        <v>#DIV/0!</v>
      </c>
      <c r="AZ93" s="89"/>
      <c r="BA93" s="699"/>
      <c r="BB93" s="89">
        <f>BB97+BB100+BB103+BB106+BB132</f>
        <v>0</v>
      </c>
      <c r="BC93" s="89"/>
      <c r="BD93" s="89"/>
      <c r="BE93" s="632">
        <f>BF93</f>
        <v>0</v>
      </c>
      <c r="BF93" s="632">
        <f>BF94+BF95</f>
        <v>0</v>
      </c>
      <c r="BG93" s="632"/>
      <c r="BH93" s="89"/>
      <c r="BI93" s="89">
        <f>BI97+BI100+BI103+BI106+BI132</f>
        <v>0</v>
      </c>
      <c r="BJ93" s="632">
        <f t="shared" si="410"/>
        <v>0</v>
      </c>
      <c r="BK93" s="632"/>
      <c r="BL93" s="89"/>
      <c r="BM93" s="89"/>
      <c r="BN93" s="102">
        <f t="shared" si="411"/>
        <v>0</v>
      </c>
      <c r="BO93" s="632">
        <f>BO94+BO95</f>
        <v>0</v>
      </c>
      <c r="BP93" s="632"/>
      <c r="BQ93" s="632"/>
      <c r="BR93" s="89"/>
      <c r="BS93" s="89"/>
      <c r="BT93" s="632"/>
      <c r="BU93" s="102">
        <f t="shared" si="412"/>
        <v>0</v>
      </c>
      <c r="BV93" s="459">
        <f>BV94+BV95</f>
        <v>0</v>
      </c>
      <c r="BW93" s="515"/>
      <c r="BX93" s="459"/>
      <c r="BY93" s="89"/>
      <c r="BZ93" s="89">
        <f>BZ97+BZ100+BZ103+BZ106+BZ132</f>
        <v>0</v>
      </c>
      <c r="CD93" s="643"/>
      <c r="CE93" s="699"/>
    </row>
    <row r="94" spans="2:83" s="20" customFormat="1" ht="41.25" hidden="1" customHeight="1" x14ac:dyDescent="0.25">
      <c r="B94" s="200"/>
      <c r="C94" s="97" t="s">
        <v>31</v>
      </c>
      <c r="D94" s="185">
        <f>E94</f>
        <v>0</v>
      </c>
      <c r="E94" s="185">
        <f>E97</f>
        <v>0</v>
      </c>
      <c r="F94" s="185"/>
      <c r="G94" s="185"/>
      <c r="H94" s="186"/>
      <c r="I94" s="186"/>
      <c r="J94" s="185"/>
      <c r="K94" s="167">
        <f t="shared" si="404"/>
        <v>0</v>
      </c>
      <c r="L94" s="699" t="e">
        <f t="shared" si="362"/>
        <v>#DIV/0!</v>
      </c>
      <c r="M94" s="185">
        <f>M97</f>
        <v>0</v>
      </c>
      <c r="N94" s="699" t="e">
        <f t="shared" si="384"/>
        <v>#DIV/0!</v>
      </c>
      <c r="O94" s="98"/>
      <c r="P94" s="98"/>
      <c r="Q94" s="98"/>
      <c r="R94" s="699" t="e">
        <f t="shared" si="386"/>
        <v>#DIV/0!</v>
      </c>
      <c r="S94" s="286"/>
      <c r="T94" s="286"/>
      <c r="U94" s="286"/>
      <c r="V94" s="285">
        <f t="shared" si="405"/>
        <v>0</v>
      </c>
      <c r="W94" s="286"/>
      <c r="X94" s="286"/>
      <c r="Y94" s="286"/>
      <c r="Z94" s="98">
        <f t="shared" si="388"/>
        <v>0</v>
      </c>
      <c r="AA94" s="98">
        <f t="shared" si="406"/>
        <v>0</v>
      </c>
      <c r="AB94" s="286"/>
      <c r="AC94" s="286"/>
      <c r="AD94" s="286"/>
      <c r="AE94" s="167">
        <f>AG94</f>
        <v>0</v>
      </c>
      <c r="AF94" s="699" t="e">
        <f t="shared" si="365"/>
        <v>#DIV/0!</v>
      </c>
      <c r="AG94" s="185">
        <f>AG97</f>
        <v>0</v>
      </c>
      <c r="AH94" s="699" t="e">
        <f t="shared" si="366"/>
        <v>#DIV/0!</v>
      </c>
      <c r="AI94" s="98"/>
      <c r="AJ94" s="98"/>
      <c r="AK94" s="98"/>
      <c r="AL94" s="699" t="e">
        <f t="shared" si="390"/>
        <v>#DIV/0!</v>
      </c>
      <c r="AM94" s="286"/>
      <c r="AN94" s="286"/>
      <c r="AO94" s="286"/>
      <c r="AP94" s="98"/>
      <c r="AQ94" s="98"/>
      <c r="AR94" s="185">
        <f>AT94</f>
        <v>0</v>
      </c>
      <c r="AS94" s="699" t="e">
        <f t="shared" si="370"/>
        <v>#DIV/0!</v>
      </c>
      <c r="AT94" s="185">
        <f>AT97</f>
        <v>0</v>
      </c>
      <c r="AU94" s="699" t="e">
        <f t="shared" si="371"/>
        <v>#DIV/0!</v>
      </c>
      <c r="AV94" s="98"/>
      <c r="AW94" s="699"/>
      <c r="AX94" s="185"/>
      <c r="AY94" s="699" t="e">
        <f t="shared" si="373"/>
        <v>#DIV/0!</v>
      </c>
      <c r="AZ94" s="286"/>
      <c r="BA94" s="699"/>
      <c r="BB94" s="286"/>
      <c r="BC94" s="286"/>
      <c r="BD94" s="286"/>
      <c r="BE94" s="98">
        <f>BF94</f>
        <v>0</v>
      </c>
      <c r="BF94" s="98">
        <f>BF97</f>
        <v>0</v>
      </c>
      <c r="BG94" s="98"/>
      <c r="BH94" s="286"/>
      <c r="BI94" s="286"/>
      <c r="BJ94" s="98">
        <f t="shared" si="410"/>
        <v>0</v>
      </c>
      <c r="BK94" s="98"/>
      <c r="BL94" s="286"/>
      <c r="BM94" s="286"/>
      <c r="BN94" s="102">
        <f t="shared" si="411"/>
        <v>0</v>
      </c>
      <c r="BO94" s="98">
        <f>BO97</f>
        <v>0</v>
      </c>
      <c r="BP94" s="98"/>
      <c r="BQ94" s="98"/>
      <c r="BR94" s="286"/>
      <c r="BS94" s="286"/>
      <c r="BT94" s="98"/>
      <c r="BU94" s="102">
        <f t="shared" si="412"/>
        <v>0</v>
      </c>
      <c r="BV94" s="98">
        <f>BV97</f>
        <v>0</v>
      </c>
      <c r="BW94" s="98"/>
      <c r="BX94" s="98"/>
      <c r="BY94" s="286"/>
      <c r="BZ94" s="286"/>
      <c r="CD94" s="639"/>
      <c r="CE94" s="699"/>
    </row>
    <row r="95" spans="2:83" s="23" customFormat="1" ht="46.5" hidden="1" customHeight="1" x14ac:dyDescent="0.25">
      <c r="B95" s="201"/>
      <c r="C95" s="101" t="s">
        <v>32</v>
      </c>
      <c r="D95" s="167">
        <f>E95</f>
        <v>0</v>
      </c>
      <c r="E95" s="167">
        <f>E111</f>
        <v>0</v>
      </c>
      <c r="F95" s="167"/>
      <c r="G95" s="167"/>
      <c r="H95" s="187"/>
      <c r="I95" s="187"/>
      <c r="J95" s="167"/>
      <c r="K95" s="167">
        <f t="shared" si="404"/>
        <v>0</v>
      </c>
      <c r="L95" s="699" t="e">
        <f t="shared" si="362"/>
        <v>#DIV/0!</v>
      </c>
      <c r="M95" s="167">
        <f>M111</f>
        <v>0</v>
      </c>
      <c r="N95" s="699" t="e">
        <f t="shared" si="384"/>
        <v>#DIV/0!</v>
      </c>
      <c r="O95" s="102"/>
      <c r="P95" s="114"/>
      <c r="Q95" s="102"/>
      <c r="R95" s="699" t="e">
        <f t="shared" si="386"/>
        <v>#DIV/0!</v>
      </c>
      <c r="S95" s="22"/>
      <c r="T95" s="41"/>
      <c r="U95" s="22"/>
      <c r="V95" s="285">
        <f t="shared" si="405"/>
        <v>0</v>
      </c>
      <c r="W95" s="22"/>
      <c r="X95" s="22"/>
      <c r="Y95" s="22"/>
      <c r="Z95" s="102">
        <f t="shared" si="388"/>
        <v>0</v>
      </c>
      <c r="AA95" s="102">
        <f t="shared" si="406"/>
        <v>0</v>
      </c>
      <c r="AB95" s="22"/>
      <c r="AC95" s="22"/>
      <c r="AD95" s="41"/>
      <c r="AE95" s="167">
        <f>AG95</f>
        <v>0</v>
      </c>
      <c r="AF95" s="699" t="e">
        <f t="shared" si="365"/>
        <v>#DIV/0!</v>
      </c>
      <c r="AG95" s="167">
        <f>AG111</f>
        <v>0</v>
      </c>
      <c r="AH95" s="699" t="e">
        <f t="shared" si="366"/>
        <v>#DIV/0!</v>
      </c>
      <c r="AI95" s="102"/>
      <c r="AJ95" s="114"/>
      <c r="AK95" s="102"/>
      <c r="AL95" s="699" t="e">
        <f t="shared" si="390"/>
        <v>#DIV/0!</v>
      </c>
      <c r="AM95" s="22"/>
      <c r="AN95" s="41"/>
      <c r="AO95" s="22"/>
      <c r="AP95" s="102"/>
      <c r="AQ95" s="114"/>
      <c r="AR95" s="167">
        <f>AT95</f>
        <v>0</v>
      </c>
      <c r="AS95" s="699" t="e">
        <f t="shared" si="370"/>
        <v>#DIV/0!</v>
      </c>
      <c r="AT95" s="167">
        <f>AT111</f>
        <v>0</v>
      </c>
      <c r="AU95" s="699" t="e">
        <f t="shared" si="371"/>
        <v>#DIV/0!</v>
      </c>
      <c r="AV95" s="102"/>
      <c r="AW95" s="699"/>
      <c r="AX95" s="167"/>
      <c r="AY95" s="699" t="e">
        <f t="shared" si="373"/>
        <v>#DIV/0!</v>
      </c>
      <c r="AZ95" s="22"/>
      <c r="BA95" s="699"/>
      <c r="BB95" s="22"/>
      <c r="BC95" s="22"/>
      <c r="BD95" s="22"/>
      <c r="BE95" s="102">
        <f>BF95</f>
        <v>0</v>
      </c>
      <c r="BF95" s="102">
        <f>BF111</f>
        <v>0</v>
      </c>
      <c r="BG95" s="102"/>
      <c r="BH95" s="22"/>
      <c r="BI95" s="22"/>
      <c r="BJ95" s="102">
        <f t="shared" si="410"/>
        <v>0</v>
      </c>
      <c r="BK95" s="102"/>
      <c r="BL95" s="22"/>
      <c r="BM95" s="22"/>
      <c r="BN95" s="102">
        <f t="shared" si="411"/>
        <v>0</v>
      </c>
      <c r="BO95" s="102">
        <f>BO111</f>
        <v>0</v>
      </c>
      <c r="BP95" s="102"/>
      <c r="BQ95" s="102"/>
      <c r="BR95" s="22"/>
      <c r="BS95" s="22"/>
      <c r="BT95" s="102"/>
      <c r="BU95" s="102">
        <f t="shared" si="412"/>
        <v>0</v>
      </c>
      <c r="BV95" s="102">
        <f>BV111</f>
        <v>0</v>
      </c>
      <c r="BW95" s="102"/>
      <c r="BX95" s="102"/>
      <c r="BY95" s="22"/>
      <c r="BZ95" s="22"/>
      <c r="CD95" s="637"/>
      <c r="CE95" s="699"/>
    </row>
    <row r="96" spans="2:83" s="47" customFormat="1" ht="24.75" hidden="1" customHeight="1" x14ac:dyDescent="0.25">
      <c r="B96" s="205"/>
      <c r="C96" s="124" t="s">
        <v>37</v>
      </c>
      <c r="D96" s="258"/>
      <c r="E96" s="258"/>
      <c r="F96" s="258"/>
      <c r="G96" s="258"/>
      <c r="H96" s="258"/>
      <c r="I96" s="258"/>
      <c r="J96" s="844"/>
      <c r="K96" s="167">
        <f t="shared" si="404"/>
        <v>0</v>
      </c>
      <c r="L96" s="699" t="e">
        <f t="shared" si="362"/>
        <v>#DIV/0!</v>
      </c>
      <c r="M96" s="258"/>
      <c r="N96" s="699" t="e">
        <f t="shared" si="384"/>
        <v>#DIV/0!</v>
      </c>
      <c r="O96" s="41"/>
      <c r="P96" s="41"/>
      <c r="Q96" s="41"/>
      <c r="R96" s="699" t="e">
        <f t="shared" si="386"/>
        <v>#DIV/0!</v>
      </c>
      <c r="S96" s="41"/>
      <c r="T96" s="41"/>
      <c r="U96" s="41"/>
      <c r="V96" s="285">
        <f t="shared" si="405"/>
        <v>0</v>
      </c>
      <c r="W96" s="41"/>
      <c r="X96" s="41"/>
      <c r="Y96" s="41"/>
      <c r="Z96" s="41">
        <f t="shared" si="388"/>
        <v>0</v>
      </c>
      <c r="AA96" s="41">
        <f t="shared" si="406"/>
        <v>0</v>
      </c>
      <c r="AB96" s="41"/>
      <c r="AC96" s="41"/>
      <c r="AD96" s="41"/>
      <c r="AE96" s="167"/>
      <c r="AF96" s="699" t="e">
        <f t="shared" si="365"/>
        <v>#DIV/0!</v>
      </c>
      <c r="AG96" s="258"/>
      <c r="AH96" s="699" t="e">
        <f t="shared" si="366"/>
        <v>#DIV/0!</v>
      </c>
      <c r="AI96" s="41"/>
      <c r="AJ96" s="41"/>
      <c r="AK96" s="41"/>
      <c r="AL96" s="699" t="e">
        <f t="shared" si="390"/>
        <v>#DIV/0!</v>
      </c>
      <c r="AM96" s="41"/>
      <c r="AN96" s="41"/>
      <c r="AO96" s="41"/>
      <c r="AP96" s="41"/>
      <c r="AQ96" s="41"/>
      <c r="AR96" s="258"/>
      <c r="AS96" s="699" t="e">
        <f t="shared" si="370"/>
        <v>#DIV/0!</v>
      </c>
      <c r="AT96" s="258"/>
      <c r="AU96" s="699" t="e">
        <f t="shared" si="371"/>
        <v>#DIV/0!</v>
      </c>
      <c r="AV96" s="41"/>
      <c r="AW96" s="699"/>
      <c r="AX96" s="258"/>
      <c r="AY96" s="699" t="e">
        <f t="shared" si="373"/>
        <v>#DIV/0!</v>
      </c>
      <c r="AZ96" s="41"/>
      <c r="BA96" s="699"/>
      <c r="BB96" s="41"/>
      <c r="BC96" s="41"/>
      <c r="BD96" s="41"/>
      <c r="BE96" s="41"/>
      <c r="BF96" s="41"/>
      <c r="BG96" s="41"/>
      <c r="BH96" s="41"/>
      <c r="BI96" s="41"/>
      <c r="BJ96" s="41">
        <f t="shared" si="410"/>
        <v>0</v>
      </c>
      <c r="BK96" s="41"/>
      <c r="BL96" s="41"/>
      <c r="BM96" s="41"/>
      <c r="BN96" s="102">
        <f t="shared" si="411"/>
        <v>0</v>
      </c>
      <c r="BO96" s="41"/>
      <c r="BP96" s="41"/>
      <c r="BQ96" s="41"/>
      <c r="BR96" s="41"/>
      <c r="BS96" s="41"/>
      <c r="BT96" s="41"/>
      <c r="BU96" s="102">
        <f t="shared" si="412"/>
        <v>0</v>
      </c>
      <c r="BV96" s="41"/>
      <c r="BW96" s="41"/>
      <c r="BX96" s="41"/>
      <c r="BY96" s="41"/>
      <c r="BZ96" s="41"/>
      <c r="CD96" s="644"/>
      <c r="CE96" s="699"/>
    </row>
    <row r="97" spans="2:83" s="179" customFormat="1" ht="90" hidden="1" customHeight="1" x14ac:dyDescent="0.25">
      <c r="B97" s="207" t="s">
        <v>184</v>
      </c>
      <c r="C97" s="180" t="s">
        <v>227</v>
      </c>
      <c r="D97" s="863">
        <f t="shared" ref="D97:D102" si="417">E97</f>
        <v>0</v>
      </c>
      <c r="E97" s="863">
        <f>E98+E102</f>
        <v>0</v>
      </c>
      <c r="F97" s="863"/>
      <c r="G97" s="863"/>
      <c r="H97" s="864"/>
      <c r="I97" s="865"/>
      <c r="J97" s="863"/>
      <c r="K97" s="167">
        <f t="shared" si="404"/>
        <v>0</v>
      </c>
      <c r="L97" s="699" t="e">
        <f t="shared" si="362"/>
        <v>#DIV/0!</v>
      </c>
      <c r="M97" s="863">
        <f>M98+M102</f>
        <v>0</v>
      </c>
      <c r="N97" s="699" t="e">
        <f t="shared" si="384"/>
        <v>#DIV/0!</v>
      </c>
      <c r="O97" s="287"/>
      <c r="P97" s="287"/>
      <c r="Q97" s="287"/>
      <c r="R97" s="699" t="e">
        <f t="shared" si="386"/>
        <v>#DIV/0!</v>
      </c>
      <c r="S97" s="288"/>
      <c r="T97" s="288"/>
      <c r="U97" s="289"/>
      <c r="V97" s="285">
        <f t="shared" si="405"/>
        <v>0</v>
      </c>
      <c r="W97" s="289"/>
      <c r="X97" s="289"/>
      <c r="Y97" s="289"/>
      <c r="Z97" s="287">
        <f t="shared" si="388"/>
        <v>0</v>
      </c>
      <c r="AA97" s="287">
        <f t="shared" si="406"/>
        <v>0</v>
      </c>
      <c r="AB97" s="288"/>
      <c r="AC97" s="289"/>
      <c r="AD97" s="289"/>
      <c r="AE97" s="167">
        <f t="shared" ref="AE97:AE102" si="418">AG97</f>
        <v>0</v>
      </c>
      <c r="AF97" s="699" t="e">
        <f t="shared" si="365"/>
        <v>#DIV/0!</v>
      </c>
      <c r="AG97" s="863">
        <f>AG98+AG102</f>
        <v>0</v>
      </c>
      <c r="AH97" s="699" t="e">
        <f t="shared" si="366"/>
        <v>#DIV/0!</v>
      </c>
      <c r="AI97" s="287"/>
      <c r="AJ97" s="287"/>
      <c r="AK97" s="287"/>
      <c r="AL97" s="699" t="e">
        <f t="shared" si="390"/>
        <v>#DIV/0!</v>
      </c>
      <c r="AM97" s="288"/>
      <c r="AN97" s="288"/>
      <c r="AO97" s="289"/>
      <c r="AP97" s="287"/>
      <c r="AQ97" s="287"/>
      <c r="AR97" s="185">
        <f t="shared" ref="AR97:AR102" si="419">AT97</f>
        <v>0</v>
      </c>
      <c r="AS97" s="699" t="e">
        <f t="shared" si="370"/>
        <v>#DIV/0!</v>
      </c>
      <c r="AT97" s="863">
        <f>AT98+AT102</f>
        <v>0</v>
      </c>
      <c r="AU97" s="699" t="e">
        <f t="shared" si="371"/>
        <v>#DIV/0!</v>
      </c>
      <c r="AV97" s="287"/>
      <c r="AW97" s="699"/>
      <c r="AX97" s="863"/>
      <c r="AY97" s="699" t="e">
        <f t="shared" si="373"/>
        <v>#DIV/0!</v>
      </c>
      <c r="AZ97" s="288"/>
      <c r="BA97" s="699"/>
      <c r="BB97" s="289"/>
      <c r="BC97" s="288"/>
      <c r="BD97" s="289"/>
      <c r="BE97" s="98">
        <f t="shared" ref="BE97:BE102" si="420">BF97</f>
        <v>0</v>
      </c>
      <c r="BF97" s="287">
        <f>BF98+BF102</f>
        <v>0</v>
      </c>
      <c r="BG97" s="287"/>
      <c r="BH97" s="288"/>
      <c r="BI97" s="289"/>
      <c r="BJ97" s="287">
        <f t="shared" si="410"/>
        <v>0</v>
      </c>
      <c r="BK97" s="287"/>
      <c r="BL97" s="288"/>
      <c r="BM97" s="289"/>
      <c r="BN97" s="102">
        <f t="shared" si="411"/>
        <v>0</v>
      </c>
      <c r="BO97" s="287">
        <f>BO98+BO102</f>
        <v>0</v>
      </c>
      <c r="BP97" s="287"/>
      <c r="BQ97" s="287"/>
      <c r="BR97" s="288"/>
      <c r="BS97" s="289"/>
      <c r="BT97" s="287"/>
      <c r="BU97" s="102">
        <f t="shared" si="412"/>
        <v>0</v>
      </c>
      <c r="BV97" s="287">
        <f>BV98+BV102</f>
        <v>0</v>
      </c>
      <c r="BW97" s="287"/>
      <c r="BX97" s="287"/>
      <c r="BY97" s="288"/>
      <c r="BZ97" s="289"/>
      <c r="CD97" s="645"/>
      <c r="CE97" s="699"/>
    </row>
    <row r="98" spans="2:83" s="181" customFormat="1" ht="45.75" hidden="1" customHeight="1" x14ac:dyDescent="0.25">
      <c r="B98" s="208"/>
      <c r="C98" s="182" t="s">
        <v>31</v>
      </c>
      <c r="D98" s="866">
        <f t="shared" si="417"/>
        <v>0</v>
      </c>
      <c r="E98" s="866">
        <f>SUM(E99:E101)</f>
        <v>0</v>
      </c>
      <c r="F98" s="866"/>
      <c r="G98" s="866"/>
      <c r="H98" s="867"/>
      <c r="I98" s="867"/>
      <c r="J98" s="866"/>
      <c r="K98" s="167">
        <f t="shared" si="404"/>
        <v>0</v>
      </c>
      <c r="L98" s="699" t="e">
        <f t="shared" si="362"/>
        <v>#DIV/0!</v>
      </c>
      <c r="M98" s="866">
        <f>SUM(M99:M101)</f>
        <v>0</v>
      </c>
      <c r="N98" s="699" t="e">
        <f t="shared" si="384"/>
        <v>#DIV/0!</v>
      </c>
      <c r="O98" s="183"/>
      <c r="P98" s="183"/>
      <c r="Q98" s="183"/>
      <c r="R98" s="699" t="e">
        <f t="shared" si="386"/>
        <v>#DIV/0!</v>
      </c>
      <c r="S98" s="290"/>
      <c r="T98" s="290"/>
      <c r="U98" s="290"/>
      <c r="V98" s="285">
        <f t="shared" si="405"/>
        <v>0</v>
      </c>
      <c r="W98" s="290"/>
      <c r="X98" s="290"/>
      <c r="Y98" s="290"/>
      <c r="Z98" s="183">
        <f t="shared" si="388"/>
        <v>0</v>
      </c>
      <c r="AA98" s="183">
        <f t="shared" si="406"/>
        <v>0</v>
      </c>
      <c r="AB98" s="290"/>
      <c r="AC98" s="290"/>
      <c r="AD98" s="290"/>
      <c r="AE98" s="167">
        <f t="shared" si="418"/>
        <v>0</v>
      </c>
      <c r="AF98" s="699" t="e">
        <f t="shared" si="365"/>
        <v>#DIV/0!</v>
      </c>
      <c r="AG98" s="866">
        <f>SUM(AG99:AG101)</f>
        <v>0</v>
      </c>
      <c r="AH98" s="699" t="e">
        <f t="shared" si="366"/>
        <v>#DIV/0!</v>
      </c>
      <c r="AI98" s="183"/>
      <c r="AJ98" s="183"/>
      <c r="AK98" s="183"/>
      <c r="AL98" s="699" t="e">
        <f t="shared" si="390"/>
        <v>#DIV/0!</v>
      </c>
      <c r="AM98" s="290"/>
      <c r="AN98" s="290"/>
      <c r="AO98" s="290"/>
      <c r="AP98" s="183"/>
      <c r="AQ98" s="183"/>
      <c r="AR98" s="166">
        <f t="shared" si="419"/>
        <v>0</v>
      </c>
      <c r="AS98" s="699" t="e">
        <f t="shared" si="370"/>
        <v>#DIV/0!</v>
      </c>
      <c r="AT98" s="866">
        <f>SUM(AT99:AT101)</f>
        <v>0</v>
      </c>
      <c r="AU98" s="699" t="e">
        <f t="shared" si="371"/>
        <v>#DIV/0!</v>
      </c>
      <c r="AV98" s="183"/>
      <c r="AW98" s="699"/>
      <c r="AX98" s="866"/>
      <c r="AY98" s="699" t="e">
        <f t="shared" si="373"/>
        <v>#DIV/0!</v>
      </c>
      <c r="AZ98" s="290"/>
      <c r="BA98" s="699"/>
      <c r="BB98" s="290"/>
      <c r="BC98" s="290"/>
      <c r="BD98" s="290"/>
      <c r="BE98" s="626">
        <f t="shared" si="420"/>
        <v>0</v>
      </c>
      <c r="BF98" s="183">
        <f>SUM(BF99:BF101)</f>
        <v>0</v>
      </c>
      <c r="BG98" s="183"/>
      <c r="BH98" s="290"/>
      <c r="BI98" s="290"/>
      <c r="BJ98" s="183">
        <f t="shared" si="410"/>
        <v>0</v>
      </c>
      <c r="BK98" s="183"/>
      <c r="BL98" s="290"/>
      <c r="BM98" s="290"/>
      <c r="BN98" s="102">
        <f t="shared" si="411"/>
        <v>0</v>
      </c>
      <c r="BO98" s="183">
        <f>SUM(BO99:BO101)</f>
        <v>0</v>
      </c>
      <c r="BP98" s="183"/>
      <c r="BQ98" s="183"/>
      <c r="BR98" s="290"/>
      <c r="BS98" s="290"/>
      <c r="BT98" s="183"/>
      <c r="BU98" s="102">
        <f t="shared" si="412"/>
        <v>0</v>
      </c>
      <c r="BV98" s="183">
        <f>SUM(BV99:BV101)</f>
        <v>0</v>
      </c>
      <c r="BW98" s="183"/>
      <c r="BX98" s="183"/>
      <c r="BY98" s="290"/>
      <c r="BZ98" s="290"/>
      <c r="CD98" s="646"/>
      <c r="CE98" s="699"/>
    </row>
    <row r="99" spans="2:83" s="177" customFormat="1" ht="27" hidden="1" customHeight="1" x14ac:dyDescent="0.25">
      <c r="B99" s="209"/>
      <c r="C99" s="184" t="s">
        <v>39</v>
      </c>
      <c r="D99" s="868">
        <f t="shared" si="417"/>
        <v>0</v>
      </c>
      <c r="E99" s="868">
        <v>0</v>
      </c>
      <c r="F99" s="868"/>
      <c r="G99" s="868"/>
      <c r="H99" s="869"/>
      <c r="I99" s="869"/>
      <c r="J99" s="868"/>
      <c r="K99" s="167">
        <f t="shared" si="404"/>
        <v>0</v>
      </c>
      <c r="L99" s="699" t="e">
        <f t="shared" si="362"/>
        <v>#DIV/0!</v>
      </c>
      <c r="M99" s="868">
        <v>0</v>
      </c>
      <c r="N99" s="699" t="e">
        <f t="shared" si="384"/>
        <v>#DIV/0!</v>
      </c>
      <c r="O99" s="178"/>
      <c r="P99" s="178"/>
      <c r="Q99" s="178"/>
      <c r="R99" s="699" t="e">
        <f t="shared" si="386"/>
        <v>#DIV/0!</v>
      </c>
      <c r="S99" s="291"/>
      <c r="T99" s="291"/>
      <c r="U99" s="291"/>
      <c r="V99" s="285">
        <f t="shared" si="405"/>
        <v>0</v>
      </c>
      <c r="W99" s="291"/>
      <c r="X99" s="291"/>
      <c r="Y99" s="291"/>
      <c r="Z99" s="178">
        <f t="shared" si="388"/>
        <v>0</v>
      </c>
      <c r="AA99" s="178">
        <f t="shared" si="406"/>
        <v>0</v>
      </c>
      <c r="AB99" s="291"/>
      <c r="AC99" s="291"/>
      <c r="AD99" s="291"/>
      <c r="AE99" s="167">
        <f t="shared" si="418"/>
        <v>0</v>
      </c>
      <c r="AF99" s="699" t="e">
        <f t="shared" si="365"/>
        <v>#DIV/0!</v>
      </c>
      <c r="AG99" s="868">
        <v>0</v>
      </c>
      <c r="AH99" s="699" t="e">
        <f t="shared" si="366"/>
        <v>#DIV/0!</v>
      </c>
      <c r="AI99" s="178"/>
      <c r="AJ99" s="178"/>
      <c r="AK99" s="178"/>
      <c r="AL99" s="699" t="e">
        <f t="shared" si="390"/>
        <v>#DIV/0!</v>
      </c>
      <c r="AM99" s="291"/>
      <c r="AN99" s="291"/>
      <c r="AO99" s="291"/>
      <c r="AP99" s="178"/>
      <c r="AQ99" s="178"/>
      <c r="AR99" s="171">
        <f t="shared" si="419"/>
        <v>0</v>
      </c>
      <c r="AS99" s="699" t="e">
        <f t="shared" si="370"/>
        <v>#DIV/0!</v>
      </c>
      <c r="AT99" s="868">
        <v>0</v>
      </c>
      <c r="AU99" s="699" t="e">
        <f t="shared" si="371"/>
        <v>#DIV/0!</v>
      </c>
      <c r="AV99" s="178"/>
      <c r="AW99" s="699"/>
      <c r="AX99" s="868"/>
      <c r="AY99" s="699" t="e">
        <f t="shared" si="373"/>
        <v>#DIV/0!</v>
      </c>
      <c r="AZ99" s="291"/>
      <c r="BA99" s="699"/>
      <c r="BB99" s="291"/>
      <c r="BC99" s="291"/>
      <c r="BD99" s="291"/>
      <c r="BE99" s="116">
        <f t="shared" si="420"/>
        <v>0</v>
      </c>
      <c r="BF99" s="178">
        <v>0</v>
      </c>
      <c r="BG99" s="178"/>
      <c r="BH99" s="291"/>
      <c r="BI99" s="291"/>
      <c r="BJ99" s="178">
        <f t="shared" si="410"/>
        <v>0</v>
      </c>
      <c r="BK99" s="178"/>
      <c r="BL99" s="291"/>
      <c r="BM99" s="291"/>
      <c r="BN99" s="102">
        <f t="shared" si="411"/>
        <v>0</v>
      </c>
      <c r="BO99" s="178">
        <v>0</v>
      </c>
      <c r="BP99" s="178"/>
      <c r="BQ99" s="178"/>
      <c r="BR99" s="291"/>
      <c r="BS99" s="291"/>
      <c r="BT99" s="178"/>
      <c r="BU99" s="102">
        <f t="shared" si="412"/>
        <v>0</v>
      </c>
      <c r="BV99" s="178">
        <v>0</v>
      </c>
      <c r="BW99" s="178"/>
      <c r="BX99" s="178"/>
      <c r="BY99" s="291"/>
      <c r="BZ99" s="291"/>
      <c r="CD99" s="647"/>
      <c r="CE99" s="699"/>
    </row>
    <row r="100" spans="2:83" s="177" customFormat="1" ht="22.5" hidden="1" customHeight="1" x14ac:dyDescent="0.25">
      <c r="B100" s="209"/>
      <c r="C100" s="184" t="s">
        <v>40</v>
      </c>
      <c r="D100" s="868">
        <f t="shared" si="417"/>
        <v>0</v>
      </c>
      <c r="E100" s="868">
        <v>0</v>
      </c>
      <c r="F100" s="868"/>
      <c r="G100" s="868"/>
      <c r="H100" s="869"/>
      <c r="I100" s="869"/>
      <c r="J100" s="868"/>
      <c r="K100" s="167">
        <f t="shared" si="404"/>
        <v>0</v>
      </c>
      <c r="L100" s="699" t="e">
        <f t="shared" si="362"/>
        <v>#DIV/0!</v>
      </c>
      <c r="M100" s="868">
        <v>0</v>
      </c>
      <c r="N100" s="699" t="e">
        <f t="shared" si="384"/>
        <v>#DIV/0!</v>
      </c>
      <c r="O100" s="178"/>
      <c r="P100" s="178"/>
      <c r="Q100" s="178"/>
      <c r="R100" s="699" t="e">
        <f t="shared" si="386"/>
        <v>#DIV/0!</v>
      </c>
      <c r="S100" s="291"/>
      <c r="T100" s="291"/>
      <c r="U100" s="291"/>
      <c r="V100" s="285">
        <f t="shared" si="405"/>
        <v>0</v>
      </c>
      <c r="W100" s="291"/>
      <c r="X100" s="291"/>
      <c r="Y100" s="291"/>
      <c r="Z100" s="178">
        <f t="shared" si="388"/>
        <v>0</v>
      </c>
      <c r="AA100" s="178">
        <f t="shared" si="406"/>
        <v>0</v>
      </c>
      <c r="AB100" s="291"/>
      <c r="AC100" s="291"/>
      <c r="AD100" s="291"/>
      <c r="AE100" s="167">
        <f t="shared" si="418"/>
        <v>0</v>
      </c>
      <c r="AF100" s="699" t="e">
        <f t="shared" si="365"/>
        <v>#DIV/0!</v>
      </c>
      <c r="AG100" s="868">
        <v>0</v>
      </c>
      <c r="AH100" s="699" t="e">
        <f t="shared" si="366"/>
        <v>#DIV/0!</v>
      </c>
      <c r="AI100" s="178"/>
      <c r="AJ100" s="178"/>
      <c r="AK100" s="178"/>
      <c r="AL100" s="699" t="e">
        <f t="shared" si="390"/>
        <v>#DIV/0!</v>
      </c>
      <c r="AM100" s="291"/>
      <c r="AN100" s="291"/>
      <c r="AO100" s="291"/>
      <c r="AP100" s="178"/>
      <c r="AQ100" s="178"/>
      <c r="AR100" s="171">
        <f t="shared" si="419"/>
        <v>0</v>
      </c>
      <c r="AS100" s="699" t="e">
        <f t="shared" si="370"/>
        <v>#DIV/0!</v>
      </c>
      <c r="AT100" s="868">
        <v>0</v>
      </c>
      <c r="AU100" s="699" t="e">
        <f t="shared" si="371"/>
        <v>#DIV/0!</v>
      </c>
      <c r="AV100" s="178"/>
      <c r="AW100" s="699"/>
      <c r="AX100" s="868"/>
      <c r="AY100" s="699" t="e">
        <f t="shared" si="373"/>
        <v>#DIV/0!</v>
      </c>
      <c r="AZ100" s="291"/>
      <c r="BA100" s="699"/>
      <c r="BB100" s="291"/>
      <c r="BC100" s="291"/>
      <c r="BD100" s="291"/>
      <c r="BE100" s="116">
        <f t="shared" si="420"/>
        <v>0</v>
      </c>
      <c r="BF100" s="178">
        <v>0</v>
      </c>
      <c r="BG100" s="178"/>
      <c r="BH100" s="291"/>
      <c r="BI100" s="291"/>
      <c r="BJ100" s="178">
        <f t="shared" si="410"/>
        <v>0</v>
      </c>
      <c r="BK100" s="178"/>
      <c r="BL100" s="291"/>
      <c r="BM100" s="291"/>
      <c r="BN100" s="102">
        <f t="shared" si="411"/>
        <v>0</v>
      </c>
      <c r="BO100" s="178">
        <v>0</v>
      </c>
      <c r="BP100" s="178"/>
      <c r="BQ100" s="178"/>
      <c r="BR100" s="291"/>
      <c r="BS100" s="291"/>
      <c r="BT100" s="178"/>
      <c r="BU100" s="102">
        <f t="shared" si="412"/>
        <v>0</v>
      </c>
      <c r="BV100" s="178">
        <v>0</v>
      </c>
      <c r="BW100" s="178"/>
      <c r="BX100" s="178"/>
      <c r="BY100" s="291"/>
      <c r="BZ100" s="291"/>
      <c r="CD100" s="647"/>
      <c r="CE100" s="699"/>
    </row>
    <row r="101" spans="2:83" s="177" customFormat="1" ht="62.25" hidden="1" customHeight="1" x14ac:dyDescent="0.25">
      <c r="B101" s="209"/>
      <c r="C101" s="184" t="s">
        <v>43</v>
      </c>
      <c r="D101" s="868">
        <f t="shared" si="417"/>
        <v>0</v>
      </c>
      <c r="E101" s="868">
        <v>0</v>
      </c>
      <c r="F101" s="868"/>
      <c r="G101" s="868"/>
      <c r="H101" s="869"/>
      <c r="I101" s="869"/>
      <c r="J101" s="868"/>
      <c r="K101" s="167">
        <f t="shared" si="404"/>
        <v>0</v>
      </c>
      <c r="L101" s="699" t="e">
        <f t="shared" si="362"/>
        <v>#DIV/0!</v>
      </c>
      <c r="M101" s="868">
        <v>0</v>
      </c>
      <c r="N101" s="699" t="e">
        <f t="shared" si="384"/>
        <v>#DIV/0!</v>
      </c>
      <c r="O101" s="178"/>
      <c r="P101" s="178"/>
      <c r="Q101" s="178"/>
      <c r="R101" s="699" t="e">
        <f t="shared" si="386"/>
        <v>#DIV/0!</v>
      </c>
      <c r="S101" s="291"/>
      <c r="T101" s="291"/>
      <c r="U101" s="291"/>
      <c r="V101" s="285">
        <f t="shared" si="405"/>
        <v>0</v>
      </c>
      <c r="W101" s="291"/>
      <c r="X101" s="291"/>
      <c r="Y101" s="291"/>
      <c r="Z101" s="178">
        <f t="shared" si="388"/>
        <v>0</v>
      </c>
      <c r="AA101" s="178">
        <f t="shared" si="406"/>
        <v>0</v>
      </c>
      <c r="AB101" s="291"/>
      <c r="AC101" s="291"/>
      <c r="AD101" s="291"/>
      <c r="AE101" s="167">
        <f t="shared" si="418"/>
        <v>0</v>
      </c>
      <c r="AF101" s="699" t="e">
        <f t="shared" si="365"/>
        <v>#DIV/0!</v>
      </c>
      <c r="AG101" s="868">
        <v>0</v>
      </c>
      <c r="AH101" s="699" t="e">
        <f t="shared" si="366"/>
        <v>#DIV/0!</v>
      </c>
      <c r="AI101" s="178"/>
      <c r="AJ101" s="178"/>
      <c r="AK101" s="178"/>
      <c r="AL101" s="699" t="e">
        <f t="shared" si="390"/>
        <v>#DIV/0!</v>
      </c>
      <c r="AM101" s="291"/>
      <c r="AN101" s="291"/>
      <c r="AO101" s="291"/>
      <c r="AP101" s="178"/>
      <c r="AQ101" s="178"/>
      <c r="AR101" s="171">
        <f t="shared" si="419"/>
        <v>0</v>
      </c>
      <c r="AS101" s="699" t="e">
        <f t="shared" si="370"/>
        <v>#DIV/0!</v>
      </c>
      <c r="AT101" s="868">
        <v>0</v>
      </c>
      <c r="AU101" s="699" t="e">
        <f t="shared" si="371"/>
        <v>#DIV/0!</v>
      </c>
      <c r="AV101" s="178"/>
      <c r="AW101" s="699"/>
      <c r="AX101" s="868"/>
      <c r="AY101" s="699" t="e">
        <f t="shared" si="373"/>
        <v>#DIV/0!</v>
      </c>
      <c r="AZ101" s="291"/>
      <c r="BA101" s="699"/>
      <c r="BB101" s="291"/>
      <c r="BC101" s="291"/>
      <c r="BD101" s="291"/>
      <c r="BE101" s="116">
        <f t="shared" si="420"/>
        <v>0</v>
      </c>
      <c r="BF101" s="178">
        <v>0</v>
      </c>
      <c r="BG101" s="178"/>
      <c r="BH101" s="291"/>
      <c r="BI101" s="291"/>
      <c r="BJ101" s="178">
        <f t="shared" si="410"/>
        <v>0</v>
      </c>
      <c r="BK101" s="178"/>
      <c r="BL101" s="291"/>
      <c r="BM101" s="291"/>
      <c r="BN101" s="102">
        <f t="shared" si="411"/>
        <v>0</v>
      </c>
      <c r="BO101" s="178">
        <v>0</v>
      </c>
      <c r="BP101" s="178"/>
      <c r="BQ101" s="178"/>
      <c r="BR101" s="291"/>
      <c r="BS101" s="291"/>
      <c r="BT101" s="178"/>
      <c r="BU101" s="102">
        <f t="shared" si="412"/>
        <v>0</v>
      </c>
      <c r="BV101" s="178">
        <v>0</v>
      </c>
      <c r="BW101" s="178"/>
      <c r="BX101" s="178"/>
      <c r="BY101" s="291"/>
      <c r="BZ101" s="291"/>
      <c r="CD101" s="647"/>
      <c r="CE101" s="699"/>
    </row>
    <row r="102" spans="2:83" s="23" customFormat="1" ht="46.5" hidden="1" customHeight="1" x14ac:dyDescent="0.25">
      <c r="B102" s="201"/>
      <c r="C102" s="101" t="s">
        <v>32</v>
      </c>
      <c r="D102" s="167">
        <f t="shared" si="417"/>
        <v>0</v>
      </c>
      <c r="E102" s="167">
        <v>0</v>
      </c>
      <c r="F102" s="167"/>
      <c r="G102" s="167"/>
      <c r="H102" s="187"/>
      <c r="I102" s="187"/>
      <c r="J102" s="167"/>
      <c r="K102" s="167">
        <f t="shared" si="404"/>
        <v>0</v>
      </c>
      <c r="L102" s="699" t="e">
        <f t="shared" si="362"/>
        <v>#DIV/0!</v>
      </c>
      <c r="M102" s="167">
        <v>0</v>
      </c>
      <c r="N102" s="699" t="e">
        <f t="shared" si="384"/>
        <v>#DIV/0!</v>
      </c>
      <c r="O102" s="102"/>
      <c r="P102" s="114"/>
      <c r="Q102" s="102"/>
      <c r="R102" s="699" t="e">
        <f t="shared" si="386"/>
        <v>#DIV/0!</v>
      </c>
      <c r="S102" s="22"/>
      <c r="T102" s="41"/>
      <c r="U102" s="22"/>
      <c r="V102" s="285">
        <f t="shared" si="405"/>
        <v>0</v>
      </c>
      <c r="W102" s="22"/>
      <c r="X102" s="22"/>
      <c r="Y102" s="22"/>
      <c r="Z102" s="102">
        <f t="shared" si="388"/>
        <v>0</v>
      </c>
      <c r="AA102" s="102">
        <f t="shared" si="406"/>
        <v>0</v>
      </c>
      <c r="AB102" s="22"/>
      <c r="AC102" s="22"/>
      <c r="AD102" s="41"/>
      <c r="AE102" s="167">
        <f t="shared" si="418"/>
        <v>0</v>
      </c>
      <c r="AF102" s="699" t="e">
        <f t="shared" si="365"/>
        <v>#DIV/0!</v>
      </c>
      <c r="AG102" s="167">
        <v>0</v>
      </c>
      <c r="AH102" s="699" t="e">
        <f t="shared" si="366"/>
        <v>#DIV/0!</v>
      </c>
      <c r="AI102" s="102"/>
      <c r="AJ102" s="114"/>
      <c r="AK102" s="102"/>
      <c r="AL102" s="699" t="e">
        <f t="shared" si="390"/>
        <v>#DIV/0!</v>
      </c>
      <c r="AM102" s="22"/>
      <c r="AN102" s="41"/>
      <c r="AO102" s="22"/>
      <c r="AP102" s="102"/>
      <c r="AQ102" s="114"/>
      <c r="AR102" s="167">
        <f t="shared" si="419"/>
        <v>0</v>
      </c>
      <c r="AS102" s="699" t="e">
        <f t="shared" si="370"/>
        <v>#DIV/0!</v>
      </c>
      <c r="AT102" s="167">
        <v>0</v>
      </c>
      <c r="AU102" s="699" t="e">
        <f t="shared" si="371"/>
        <v>#DIV/0!</v>
      </c>
      <c r="AV102" s="102"/>
      <c r="AW102" s="699"/>
      <c r="AX102" s="167"/>
      <c r="AY102" s="699" t="e">
        <f t="shared" si="373"/>
        <v>#DIV/0!</v>
      </c>
      <c r="AZ102" s="22"/>
      <c r="BA102" s="699"/>
      <c r="BB102" s="22"/>
      <c r="BC102" s="22"/>
      <c r="BD102" s="22"/>
      <c r="BE102" s="102">
        <f t="shared" si="420"/>
        <v>0</v>
      </c>
      <c r="BF102" s="102">
        <v>0</v>
      </c>
      <c r="BG102" s="102"/>
      <c r="BH102" s="22"/>
      <c r="BI102" s="22"/>
      <c r="BJ102" s="102">
        <f t="shared" si="410"/>
        <v>0</v>
      </c>
      <c r="BK102" s="102"/>
      <c r="BL102" s="22"/>
      <c r="BM102" s="22"/>
      <c r="BN102" s="102">
        <f t="shared" si="411"/>
        <v>0</v>
      </c>
      <c r="BO102" s="102">
        <v>0</v>
      </c>
      <c r="BP102" s="102"/>
      <c r="BQ102" s="102"/>
      <c r="BR102" s="22"/>
      <c r="BS102" s="22"/>
      <c r="BT102" s="102"/>
      <c r="BU102" s="102">
        <f t="shared" si="412"/>
        <v>0</v>
      </c>
      <c r="BV102" s="102">
        <v>0</v>
      </c>
      <c r="BW102" s="102"/>
      <c r="BX102" s="102"/>
      <c r="BY102" s="22"/>
      <c r="BZ102" s="22"/>
      <c r="CD102" s="637"/>
      <c r="CE102" s="699"/>
    </row>
    <row r="103" spans="2:83" s="50" customFormat="1" ht="30" hidden="1" customHeight="1" x14ac:dyDescent="0.25">
      <c r="B103" s="200"/>
      <c r="C103" s="110"/>
      <c r="D103" s="236"/>
      <c r="E103" s="33"/>
      <c r="F103" s="33"/>
      <c r="G103" s="33"/>
      <c r="H103" s="236"/>
      <c r="I103" s="236"/>
      <c r="J103" s="109"/>
      <c r="K103" s="167">
        <f t="shared" si="404"/>
        <v>0</v>
      </c>
      <c r="L103" s="699" t="e">
        <f t="shared" si="362"/>
        <v>#DIV/0!</v>
      </c>
      <c r="M103" s="33"/>
      <c r="N103" s="699" t="e">
        <f t="shared" si="384"/>
        <v>#DIV/0!</v>
      </c>
      <c r="O103" s="89"/>
      <c r="P103" s="19"/>
      <c r="Q103" s="89"/>
      <c r="R103" s="699" t="e">
        <f t="shared" si="386"/>
        <v>#DIV/0!</v>
      </c>
      <c r="S103" s="31"/>
      <c r="T103" s="31"/>
      <c r="U103" s="31"/>
      <c r="V103" s="285">
        <f t="shared" si="405"/>
        <v>0</v>
      </c>
      <c r="W103" s="31"/>
      <c r="X103" s="31"/>
      <c r="Y103" s="31"/>
      <c r="Z103" s="31">
        <f t="shared" si="388"/>
        <v>0</v>
      </c>
      <c r="AA103" s="89">
        <f t="shared" si="406"/>
        <v>0</v>
      </c>
      <c r="AB103" s="31"/>
      <c r="AC103" s="31"/>
      <c r="AD103" s="31"/>
      <c r="AE103" s="167"/>
      <c r="AF103" s="699" t="e">
        <f t="shared" si="365"/>
        <v>#DIV/0!</v>
      </c>
      <c r="AG103" s="33"/>
      <c r="AH103" s="699" t="e">
        <f t="shared" si="366"/>
        <v>#DIV/0!</v>
      </c>
      <c r="AI103" s="89"/>
      <c r="AJ103" s="19"/>
      <c r="AK103" s="89"/>
      <c r="AL103" s="699" t="e">
        <f t="shared" si="390"/>
        <v>#DIV/0!</v>
      </c>
      <c r="AM103" s="31"/>
      <c r="AN103" s="31"/>
      <c r="AO103" s="31"/>
      <c r="AP103" s="31"/>
      <c r="AQ103" s="31"/>
      <c r="AR103" s="236"/>
      <c r="AS103" s="699" t="e">
        <f t="shared" si="370"/>
        <v>#DIV/0!</v>
      </c>
      <c r="AT103" s="33"/>
      <c r="AU103" s="699" t="e">
        <f t="shared" si="371"/>
        <v>#DIV/0!</v>
      </c>
      <c r="AV103" s="89"/>
      <c r="AW103" s="699"/>
      <c r="AX103" s="33"/>
      <c r="AY103" s="699" t="e">
        <f t="shared" si="373"/>
        <v>#DIV/0!</v>
      </c>
      <c r="AZ103" s="31"/>
      <c r="BA103" s="699"/>
      <c r="BB103" s="31"/>
      <c r="BC103" s="31"/>
      <c r="BD103" s="31"/>
      <c r="BE103" s="31"/>
      <c r="BF103" s="89"/>
      <c r="BG103" s="89"/>
      <c r="BH103" s="31"/>
      <c r="BI103" s="31"/>
      <c r="BJ103" s="31">
        <f t="shared" si="410"/>
        <v>0</v>
      </c>
      <c r="BK103" s="89"/>
      <c r="BL103" s="31"/>
      <c r="BM103" s="31"/>
      <c r="BN103" s="102">
        <f t="shared" si="411"/>
        <v>0</v>
      </c>
      <c r="BO103" s="89"/>
      <c r="BP103" s="89"/>
      <c r="BQ103" s="89"/>
      <c r="BR103" s="31"/>
      <c r="BS103" s="31"/>
      <c r="BT103" s="89"/>
      <c r="BU103" s="102">
        <f t="shared" si="412"/>
        <v>0</v>
      </c>
      <c r="BV103" s="89"/>
      <c r="BW103" s="89"/>
      <c r="BX103" s="89"/>
      <c r="BY103" s="31"/>
      <c r="BZ103" s="31"/>
      <c r="CD103" s="638"/>
      <c r="CE103" s="699"/>
    </row>
    <row r="104" spans="2:83" s="50" customFormat="1" ht="30" hidden="1" customHeight="1" x14ac:dyDescent="0.25">
      <c r="B104" s="200"/>
      <c r="C104" s="110"/>
      <c r="D104" s="236"/>
      <c r="E104" s="33"/>
      <c r="F104" s="33"/>
      <c r="G104" s="33"/>
      <c r="H104" s="236"/>
      <c r="I104" s="236"/>
      <c r="J104" s="109"/>
      <c r="K104" s="167">
        <f t="shared" si="404"/>
        <v>0</v>
      </c>
      <c r="L104" s="699" t="e">
        <f t="shared" si="362"/>
        <v>#DIV/0!</v>
      </c>
      <c r="M104" s="33"/>
      <c r="N104" s="699" t="e">
        <f t="shared" si="384"/>
        <v>#DIV/0!</v>
      </c>
      <c r="O104" s="89"/>
      <c r="P104" s="19"/>
      <c r="Q104" s="89"/>
      <c r="R104" s="699" t="e">
        <f t="shared" si="386"/>
        <v>#DIV/0!</v>
      </c>
      <c r="S104" s="31"/>
      <c r="T104" s="31"/>
      <c r="U104" s="31"/>
      <c r="V104" s="285">
        <f t="shared" si="405"/>
        <v>0</v>
      </c>
      <c r="W104" s="31"/>
      <c r="X104" s="31"/>
      <c r="Y104" s="31"/>
      <c r="Z104" s="31">
        <f t="shared" si="388"/>
        <v>0</v>
      </c>
      <c r="AA104" s="89">
        <f t="shared" si="406"/>
        <v>0</v>
      </c>
      <c r="AB104" s="31"/>
      <c r="AC104" s="31"/>
      <c r="AD104" s="31"/>
      <c r="AE104" s="167"/>
      <c r="AF104" s="699" t="e">
        <f t="shared" si="365"/>
        <v>#DIV/0!</v>
      </c>
      <c r="AG104" s="33"/>
      <c r="AH104" s="699" t="e">
        <f t="shared" si="366"/>
        <v>#DIV/0!</v>
      </c>
      <c r="AI104" s="89"/>
      <c r="AJ104" s="19"/>
      <c r="AK104" s="89"/>
      <c r="AL104" s="699" t="e">
        <f t="shared" si="390"/>
        <v>#DIV/0!</v>
      </c>
      <c r="AM104" s="31"/>
      <c r="AN104" s="31"/>
      <c r="AO104" s="31"/>
      <c r="AP104" s="31"/>
      <c r="AQ104" s="31"/>
      <c r="AR104" s="236"/>
      <c r="AS104" s="699" t="e">
        <f t="shared" si="370"/>
        <v>#DIV/0!</v>
      </c>
      <c r="AT104" s="33"/>
      <c r="AU104" s="699" t="e">
        <f t="shared" si="371"/>
        <v>#DIV/0!</v>
      </c>
      <c r="AV104" s="89"/>
      <c r="AW104" s="699"/>
      <c r="AX104" s="33"/>
      <c r="AY104" s="699" t="e">
        <f t="shared" si="373"/>
        <v>#DIV/0!</v>
      </c>
      <c r="AZ104" s="31"/>
      <c r="BA104" s="699"/>
      <c r="BB104" s="31"/>
      <c r="BC104" s="31"/>
      <c r="BD104" s="31"/>
      <c r="BE104" s="31"/>
      <c r="BF104" s="89"/>
      <c r="BG104" s="89"/>
      <c r="BH104" s="31"/>
      <c r="BI104" s="31"/>
      <c r="BJ104" s="31">
        <f t="shared" si="410"/>
        <v>0</v>
      </c>
      <c r="BK104" s="89"/>
      <c r="BL104" s="31"/>
      <c r="BM104" s="31"/>
      <c r="BN104" s="102">
        <f t="shared" si="411"/>
        <v>0</v>
      </c>
      <c r="BO104" s="89"/>
      <c r="BP104" s="89"/>
      <c r="BQ104" s="89"/>
      <c r="BR104" s="31"/>
      <c r="BS104" s="31"/>
      <c r="BT104" s="89"/>
      <c r="BU104" s="102">
        <f t="shared" si="412"/>
        <v>0</v>
      </c>
      <c r="BV104" s="89"/>
      <c r="BW104" s="89"/>
      <c r="BX104" s="89"/>
      <c r="BY104" s="31"/>
      <c r="BZ104" s="31"/>
      <c r="CD104" s="638"/>
      <c r="CE104" s="699"/>
    </row>
    <row r="105" spans="2:83" s="50" customFormat="1" ht="30" hidden="1" customHeight="1" x14ac:dyDescent="0.25">
      <c r="B105" s="200"/>
      <c r="C105" s="110"/>
      <c r="D105" s="236"/>
      <c r="E105" s="33"/>
      <c r="F105" s="33"/>
      <c r="G105" s="33"/>
      <c r="H105" s="236"/>
      <c r="I105" s="236"/>
      <c r="J105" s="109"/>
      <c r="K105" s="167">
        <f t="shared" si="404"/>
        <v>0</v>
      </c>
      <c r="L105" s="699" t="e">
        <f t="shared" si="362"/>
        <v>#DIV/0!</v>
      </c>
      <c r="M105" s="33"/>
      <c r="N105" s="699" t="e">
        <f t="shared" si="384"/>
        <v>#DIV/0!</v>
      </c>
      <c r="O105" s="89"/>
      <c r="P105" s="19"/>
      <c r="Q105" s="89"/>
      <c r="R105" s="699" t="e">
        <f t="shared" si="386"/>
        <v>#DIV/0!</v>
      </c>
      <c r="S105" s="31"/>
      <c r="T105" s="31"/>
      <c r="U105" s="31"/>
      <c r="V105" s="285">
        <f t="shared" si="405"/>
        <v>0</v>
      </c>
      <c r="W105" s="31"/>
      <c r="X105" s="31"/>
      <c r="Y105" s="31"/>
      <c r="Z105" s="31">
        <f t="shared" si="388"/>
        <v>0</v>
      </c>
      <c r="AA105" s="89">
        <f t="shared" si="406"/>
        <v>0</v>
      </c>
      <c r="AB105" s="31"/>
      <c r="AC105" s="31"/>
      <c r="AD105" s="31"/>
      <c r="AE105" s="167"/>
      <c r="AF105" s="699" t="e">
        <f t="shared" si="365"/>
        <v>#DIV/0!</v>
      </c>
      <c r="AG105" s="33"/>
      <c r="AH105" s="699" t="e">
        <f t="shared" si="366"/>
        <v>#DIV/0!</v>
      </c>
      <c r="AI105" s="89"/>
      <c r="AJ105" s="19"/>
      <c r="AK105" s="89"/>
      <c r="AL105" s="699" t="e">
        <f t="shared" si="390"/>
        <v>#DIV/0!</v>
      </c>
      <c r="AM105" s="31"/>
      <c r="AN105" s="31"/>
      <c r="AO105" s="31"/>
      <c r="AP105" s="31"/>
      <c r="AQ105" s="31"/>
      <c r="AR105" s="236"/>
      <c r="AS105" s="699" t="e">
        <f t="shared" si="370"/>
        <v>#DIV/0!</v>
      </c>
      <c r="AT105" s="33"/>
      <c r="AU105" s="699" t="e">
        <f t="shared" si="371"/>
        <v>#DIV/0!</v>
      </c>
      <c r="AV105" s="89"/>
      <c r="AW105" s="699"/>
      <c r="AX105" s="33"/>
      <c r="AY105" s="699" t="e">
        <f t="shared" si="373"/>
        <v>#DIV/0!</v>
      </c>
      <c r="AZ105" s="31"/>
      <c r="BA105" s="699"/>
      <c r="BB105" s="31"/>
      <c r="BC105" s="31"/>
      <c r="BD105" s="31"/>
      <c r="BE105" s="31"/>
      <c r="BF105" s="89"/>
      <c r="BG105" s="89"/>
      <c r="BH105" s="31"/>
      <c r="BI105" s="31"/>
      <c r="BJ105" s="31">
        <f t="shared" si="410"/>
        <v>0</v>
      </c>
      <c r="BK105" s="89"/>
      <c r="BL105" s="31"/>
      <c r="BM105" s="31"/>
      <c r="BN105" s="102">
        <f t="shared" si="411"/>
        <v>0</v>
      </c>
      <c r="BO105" s="89"/>
      <c r="BP105" s="89"/>
      <c r="BQ105" s="89"/>
      <c r="BR105" s="31"/>
      <c r="BS105" s="31"/>
      <c r="BT105" s="89"/>
      <c r="BU105" s="102">
        <f t="shared" si="412"/>
        <v>0</v>
      </c>
      <c r="BV105" s="89"/>
      <c r="BW105" s="89"/>
      <c r="BX105" s="89"/>
      <c r="BY105" s="31"/>
      <c r="BZ105" s="31"/>
      <c r="CD105" s="638"/>
      <c r="CE105" s="699"/>
    </row>
    <row r="106" spans="2:83" s="50" customFormat="1" ht="30" hidden="1" customHeight="1" x14ac:dyDescent="0.25">
      <c r="B106" s="200"/>
      <c r="C106" s="110"/>
      <c r="D106" s="236"/>
      <c r="E106" s="33"/>
      <c r="F106" s="33"/>
      <c r="G106" s="33"/>
      <c r="H106" s="236"/>
      <c r="I106" s="236"/>
      <c r="J106" s="109"/>
      <c r="K106" s="167">
        <f t="shared" si="404"/>
        <v>0</v>
      </c>
      <c r="L106" s="699" t="e">
        <f t="shared" si="362"/>
        <v>#DIV/0!</v>
      </c>
      <c r="M106" s="33"/>
      <c r="N106" s="699" t="e">
        <f t="shared" si="384"/>
        <v>#DIV/0!</v>
      </c>
      <c r="O106" s="89"/>
      <c r="P106" s="19"/>
      <c r="Q106" s="89"/>
      <c r="R106" s="699" t="e">
        <f t="shared" si="386"/>
        <v>#DIV/0!</v>
      </c>
      <c r="S106" s="31"/>
      <c r="T106" s="31"/>
      <c r="U106" s="31"/>
      <c r="V106" s="285">
        <f t="shared" si="405"/>
        <v>0</v>
      </c>
      <c r="W106" s="31"/>
      <c r="X106" s="31"/>
      <c r="Y106" s="31"/>
      <c r="Z106" s="31">
        <f t="shared" si="388"/>
        <v>0</v>
      </c>
      <c r="AA106" s="89">
        <f t="shared" si="406"/>
        <v>0</v>
      </c>
      <c r="AB106" s="31"/>
      <c r="AC106" s="31"/>
      <c r="AD106" s="31"/>
      <c r="AE106" s="167"/>
      <c r="AF106" s="699" t="e">
        <f t="shared" si="365"/>
        <v>#DIV/0!</v>
      </c>
      <c r="AG106" s="33"/>
      <c r="AH106" s="699" t="e">
        <f t="shared" si="366"/>
        <v>#DIV/0!</v>
      </c>
      <c r="AI106" s="89"/>
      <c r="AJ106" s="19"/>
      <c r="AK106" s="89"/>
      <c r="AL106" s="699" t="e">
        <f t="shared" si="390"/>
        <v>#DIV/0!</v>
      </c>
      <c r="AM106" s="31"/>
      <c r="AN106" s="31"/>
      <c r="AO106" s="31"/>
      <c r="AP106" s="31"/>
      <c r="AQ106" s="31"/>
      <c r="AR106" s="236"/>
      <c r="AS106" s="699" t="e">
        <f t="shared" si="370"/>
        <v>#DIV/0!</v>
      </c>
      <c r="AT106" s="33"/>
      <c r="AU106" s="699" t="e">
        <f t="shared" si="371"/>
        <v>#DIV/0!</v>
      </c>
      <c r="AV106" s="89"/>
      <c r="AW106" s="699"/>
      <c r="AX106" s="33"/>
      <c r="AY106" s="699" t="e">
        <f t="shared" si="373"/>
        <v>#DIV/0!</v>
      </c>
      <c r="AZ106" s="31"/>
      <c r="BA106" s="699"/>
      <c r="BB106" s="31"/>
      <c r="BC106" s="31"/>
      <c r="BD106" s="31"/>
      <c r="BE106" s="31"/>
      <c r="BF106" s="89"/>
      <c r="BG106" s="89"/>
      <c r="BH106" s="31"/>
      <c r="BI106" s="31"/>
      <c r="BJ106" s="31">
        <f t="shared" si="410"/>
        <v>0</v>
      </c>
      <c r="BK106" s="89"/>
      <c r="BL106" s="31"/>
      <c r="BM106" s="31"/>
      <c r="BN106" s="102">
        <f t="shared" si="411"/>
        <v>0</v>
      </c>
      <c r="BO106" s="89"/>
      <c r="BP106" s="89"/>
      <c r="BQ106" s="89"/>
      <c r="BR106" s="31"/>
      <c r="BS106" s="31"/>
      <c r="BT106" s="89"/>
      <c r="BU106" s="102">
        <f t="shared" si="412"/>
        <v>0</v>
      </c>
      <c r="BV106" s="89"/>
      <c r="BW106" s="89"/>
      <c r="BX106" s="89"/>
      <c r="BY106" s="31"/>
      <c r="BZ106" s="31"/>
      <c r="CD106" s="638"/>
      <c r="CE106" s="699"/>
    </row>
    <row r="107" spans="2:83" s="50" customFormat="1" ht="30" hidden="1" customHeight="1" x14ac:dyDescent="0.25">
      <c r="B107" s="200"/>
      <c r="C107" s="110"/>
      <c r="D107" s="236"/>
      <c r="E107" s="33"/>
      <c r="F107" s="33"/>
      <c r="G107" s="33"/>
      <c r="H107" s="236"/>
      <c r="I107" s="236"/>
      <c r="J107" s="109"/>
      <c r="K107" s="167">
        <f t="shared" si="404"/>
        <v>0</v>
      </c>
      <c r="L107" s="699" t="e">
        <f t="shared" si="362"/>
        <v>#DIV/0!</v>
      </c>
      <c r="M107" s="33"/>
      <c r="N107" s="699" t="e">
        <f t="shared" si="384"/>
        <v>#DIV/0!</v>
      </c>
      <c r="O107" s="89"/>
      <c r="P107" s="19"/>
      <c r="Q107" s="89"/>
      <c r="R107" s="699" t="e">
        <f t="shared" si="386"/>
        <v>#DIV/0!</v>
      </c>
      <c r="S107" s="31"/>
      <c r="T107" s="31"/>
      <c r="U107" s="31"/>
      <c r="V107" s="285">
        <f t="shared" si="405"/>
        <v>0</v>
      </c>
      <c r="W107" s="31"/>
      <c r="X107" s="31"/>
      <c r="Y107" s="31"/>
      <c r="Z107" s="31">
        <f t="shared" si="388"/>
        <v>0</v>
      </c>
      <c r="AA107" s="89">
        <f t="shared" si="406"/>
        <v>0</v>
      </c>
      <c r="AB107" s="31"/>
      <c r="AC107" s="31"/>
      <c r="AD107" s="31"/>
      <c r="AE107" s="167"/>
      <c r="AF107" s="699" t="e">
        <f t="shared" si="365"/>
        <v>#DIV/0!</v>
      </c>
      <c r="AG107" s="33"/>
      <c r="AH107" s="699" t="e">
        <f t="shared" si="366"/>
        <v>#DIV/0!</v>
      </c>
      <c r="AI107" s="89"/>
      <c r="AJ107" s="19"/>
      <c r="AK107" s="89"/>
      <c r="AL107" s="699" t="e">
        <f t="shared" si="390"/>
        <v>#DIV/0!</v>
      </c>
      <c r="AM107" s="31"/>
      <c r="AN107" s="31"/>
      <c r="AO107" s="31"/>
      <c r="AP107" s="31"/>
      <c r="AQ107" s="31"/>
      <c r="AR107" s="236"/>
      <c r="AS107" s="699" t="e">
        <f t="shared" si="370"/>
        <v>#DIV/0!</v>
      </c>
      <c r="AT107" s="33"/>
      <c r="AU107" s="699" t="e">
        <f t="shared" si="371"/>
        <v>#DIV/0!</v>
      </c>
      <c r="AV107" s="89"/>
      <c r="AW107" s="699"/>
      <c r="AX107" s="33"/>
      <c r="AY107" s="699" t="e">
        <f t="shared" si="373"/>
        <v>#DIV/0!</v>
      </c>
      <c r="AZ107" s="31"/>
      <c r="BA107" s="699"/>
      <c r="BB107" s="31"/>
      <c r="BC107" s="31"/>
      <c r="BD107" s="31"/>
      <c r="BE107" s="31"/>
      <c r="BF107" s="89"/>
      <c r="BG107" s="89"/>
      <c r="BH107" s="31"/>
      <c r="BI107" s="31"/>
      <c r="BJ107" s="31">
        <f t="shared" si="410"/>
        <v>0</v>
      </c>
      <c r="BK107" s="89"/>
      <c r="BL107" s="31"/>
      <c r="BM107" s="31"/>
      <c r="BN107" s="102">
        <f t="shared" si="411"/>
        <v>0</v>
      </c>
      <c r="BO107" s="89"/>
      <c r="BP107" s="89"/>
      <c r="BQ107" s="89"/>
      <c r="BR107" s="31"/>
      <c r="BS107" s="31"/>
      <c r="BT107" s="89"/>
      <c r="BU107" s="102">
        <f t="shared" si="412"/>
        <v>0</v>
      </c>
      <c r="BV107" s="89"/>
      <c r="BW107" s="89"/>
      <c r="BX107" s="89"/>
      <c r="BY107" s="31"/>
      <c r="BZ107" s="31"/>
      <c r="CD107" s="638"/>
      <c r="CE107" s="699"/>
    </row>
    <row r="108" spans="2:83" s="50" customFormat="1" ht="30" hidden="1" customHeight="1" x14ac:dyDescent="0.25">
      <c r="B108" s="200"/>
      <c r="C108" s="110"/>
      <c r="D108" s="236"/>
      <c r="E108" s="33"/>
      <c r="F108" s="33"/>
      <c r="G108" s="33"/>
      <c r="H108" s="236"/>
      <c r="I108" s="236"/>
      <c r="J108" s="109"/>
      <c r="K108" s="167">
        <f t="shared" si="404"/>
        <v>0</v>
      </c>
      <c r="L108" s="699" t="e">
        <f t="shared" si="362"/>
        <v>#DIV/0!</v>
      </c>
      <c r="M108" s="33"/>
      <c r="N108" s="699" t="e">
        <f t="shared" si="384"/>
        <v>#DIV/0!</v>
      </c>
      <c r="O108" s="89"/>
      <c r="P108" s="19"/>
      <c r="Q108" s="89"/>
      <c r="R108" s="699" t="e">
        <f t="shared" si="386"/>
        <v>#DIV/0!</v>
      </c>
      <c r="S108" s="31"/>
      <c r="T108" s="31"/>
      <c r="U108" s="31"/>
      <c r="V108" s="285">
        <f t="shared" si="405"/>
        <v>0</v>
      </c>
      <c r="W108" s="31"/>
      <c r="X108" s="31"/>
      <c r="Y108" s="31"/>
      <c r="Z108" s="31">
        <f t="shared" si="388"/>
        <v>0</v>
      </c>
      <c r="AA108" s="89">
        <f t="shared" si="406"/>
        <v>0</v>
      </c>
      <c r="AB108" s="31"/>
      <c r="AC108" s="31"/>
      <c r="AD108" s="31"/>
      <c r="AE108" s="167"/>
      <c r="AF108" s="699" t="e">
        <f t="shared" si="365"/>
        <v>#DIV/0!</v>
      </c>
      <c r="AG108" s="33"/>
      <c r="AH108" s="699" t="e">
        <f t="shared" si="366"/>
        <v>#DIV/0!</v>
      </c>
      <c r="AI108" s="89"/>
      <c r="AJ108" s="19"/>
      <c r="AK108" s="89"/>
      <c r="AL108" s="699" t="e">
        <f t="shared" si="390"/>
        <v>#DIV/0!</v>
      </c>
      <c r="AM108" s="31"/>
      <c r="AN108" s="31"/>
      <c r="AO108" s="31"/>
      <c r="AP108" s="31"/>
      <c r="AQ108" s="31"/>
      <c r="AR108" s="236"/>
      <c r="AS108" s="699" t="e">
        <f t="shared" si="370"/>
        <v>#DIV/0!</v>
      </c>
      <c r="AT108" s="33"/>
      <c r="AU108" s="699" t="e">
        <f t="shared" si="371"/>
        <v>#DIV/0!</v>
      </c>
      <c r="AV108" s="89"/>
      <c r="AW108" s="699"/>
      <c r="AX108" s="33"/>
      <c r="AY108" s="699" t="e">
        <f t="shared" si="373"/>
        <v>#DIV/0!</v>
      </c>
      <c r="AZ108" s="31"/>
      <c r="BA108" s="699"/>
      <c r="BB108" s="31"/>
      <c r="BC108" s="31"/>
      <c r="BD108" s="31"/>
      <c r="BE108" s="31"/>
      <c r="BF108" s="89"/>
      <c r="BG108" s="89"/>
      <c r="BH108" s="31"/>
      <c r="BI108" s="31"/>
      <c r="BJ108" s="31">
        <f t="shared" si="410"/>
        <v>0</v>
      </c>
      <c r="BK108" s="89"/>
      <c r="BL108" s="31"/>
      <c r="BM108" s="31"/>
      <c r="BN108" s="102">
        <f t="shared" si="411"/>
        <v>0</v>
      </c>
      <c r="BO108" s="89"/>
      <c r="BP108" s="89"/>
      <c r="BQ108" s="89"/>
      <c r="BR108" s="31"/>
      <c r="BS108" s="31"/>
      <c r="BT108" s="89"/>
      <c r="BU108" s="102">
        <f t="shared" si="412"/>
        <v>0</v>
      </c>
      <c r="BV108" s="89"/>
      <c r="BW108" s="89"/>
      <c r="BX108" s="89"/>
      <c r="BY108" s="31"/>
      <c r="BZ108" s="31"/>
      <c r="CD108" s="638"/>
      <c r="CE108" s="699"/>
    </row>
    <row r="109" spans="2:83" s="50" customFormat="1" ht="30" hidden="1" customHeight="1" x14ac:dyDescent="0.25">
      <c r="B109" s="200"/>
      <c r="C109" s="110"/>
      <c r="D109" s="236"/>
      <c r="E109" s="33"/>
      <c r="F109" s="33"/>
      <c r="G109" s="33"/>
      <c r="H109" s="236"/>
      <c r="I109" s="236"/>
      <c r="J109" s="109"/>
      <c r="K109" s="167">
        <f t="shared" si="404"/>
        <v>0</v>
      </c>
      <c r="L109" s="699" t="e">
        <f t="shared" si="362"/>
        <v>#DIV/0!</v>
      </c>
      <c r="M109" s="33"/>
      <c r="N109" s="699" t="e">
        <f t="shared" si="384"/>
        <v>#DIV/0!</v>
      </c>
      <c r="O109" s="89"/>
      <c r="P109" s="19"/>
      <c r="Q109" s="89"/>
      <c r="R109" s="699" t="e">
        <f t="shared" si="386"/>
        <v>#DIV/0!</v>
      </c>
      <c r="S109" s="31"/>
      <c r="T109" s="31"/>
      <c r="U109" s="31"/>
      <c r="V109" s="285">
        <f t="shared" si="405"/>
        <v>0</v>
      </c>
      <c r="W109" s="31"/>
      <c r="X109" s="31"/>
      <c r="Y109" s="31"/>
      <c r="Z109" s="31">
        <f t="shared" si="388"/>
        <v>0</v>
      </c>
      <c r="AA109" s="89">
        <f t="shared" si="406"/>
        <v>0</v>
      </c>
      <c r="AB109" s="31"/>
      <c r="AC109" s="31"/>
      <c r="AD109" s="31"/>
      <c r="AE109" s="167"/>
      <c r="AF109" s="699" t="e">
        <f t="shared" si="365"/>
        <v>#DIV/0!</v>
      </c>
      <c r="AG109" s="33"/>
      <c r="AH109" s="699" t="e">
        <f t="shared" si="366"/>
        <v>#DIV/0!</v>
      </c>
      <c r="AI109" s="89"/>
      <c r="AJ109" s="19"/>
      <c r="AK109" s="89"/>
      <c r="AL109" s="699" t="e">
        <f t="shared" si="390"/>
        <v>#DIV/0!</v>
      </c>
      <c r="AM109" s="31"/>
      <c r="AN109" s="31"/>
      <c r="AO109" s="31"/>
      <c r="AP109" s="31"/>
      <c r="AQ109" s="31"/>
      <c r="AR109" s="236"/>
      <c r="AS109" s="699" t="e">
        <f t="shared" si="370"/>
        <v>#DIV/0!</v>
      </c>
      <c r="AT109" s="33"/>
      <c r="AU109" s="699" t="e">
        <f t="shared" si="371"/>
        <v>#DIV/0!</v>
      </c>
      <c r="AV109" s="89"/>
      <c r="AW109" s="699"/>
      <c r="AX109" s="33"/>
      <c r="AY109" s="699" t="e">
        <f t="shared" si="373"/>
        <v>#DIV/0!</v>
      </c>
      <c r="AZ109" s="31"/>
      <c r="BA109" s="699"/>
      <c r="BB109" s="31"/>
      <c r="BC109" s="31"/>
      <c r="BD109" s="31"/>
      <c r="BE109" s="31"/>
      <c r="BF109" s="89"/>
      <c r="BG109" s="89"/>
      <c r="BH109" s="31"/>
      <c r="BI109" s="31"/>
      <c r="BJ109" s="31">
        <f t="shared" si="410"/>
        <v>0</v>
      </c>
      <c r="BK109" s="89"/>
      <c r="BL109" s="31"/>
      <c r="BM109" s="31"/>
      <c r="BN109" s="102">
        <f t="shared" si="411"/>
        <v>0</v>
      </c>
      <c r="BO109" s="89"/>
      <c r="BP109" s="89"/>
      <c r="BQ109" s="89"/>
      <c r="BR109" s="31"/>
      <c r="BS109" s="31"/>
      <c r="BT109" s="89"/>
      <c r="BU109" s="102">
        <f t="shared" si="412"/>
        <v>0</v>
      </c>
      <c r="BV109" s="89"/>
      <c r="BW109" s="89"/>
      <c r="BX109" s="89"/>
      <c r="BY109" s="31"/>
      <c r="BZ109" s="31"/>
      <c r="CD109" s="638"/>
      <c r="CE109" s="699"/>
    </row>
    <row r="110" spans="2:83" s="50" customFormat="1" ht="30" hidden="1" customHeight="1" x14ac:dyDescent="0.25">
      <c r="B110" s="200"/>
      <c r="C110" s="110"/>
      <c r="D110" s="236"/>
      <c r="E110" s="33"/>
      <c r="F110" s="33"/>
      <c r="G110" s="33"/>
      <c r="H110" s="236"/>
      <c r="I110" s="236"/>
      <c r="J110" s="109"/>
      <c r="K110" s="167">
        <f t="shared" si="404"/>
        <v>0</v>
      </c>
      <c r="L110" s="699" t="e">
        <f t="shared" si="362"/>
        <v>#DIV/0!</v>
      </c>
      <c r="M110" s="33"/>
      <c r="N110" s="699" t="e">
        <f t="shared" si="384"/>
        <v>#DIV/0!</v>
      </c>
      <c r="O110" s="89"/>
      <c r="P110" s="19"/>
      <c r="Q110" s="89"/>
      <c r="R110" s="699" t="e">
        <f t="shared" si="386"/>
        <v>#DIV/0!</v>
      </c>
      <c r="S110" s="31"/>
      <c r="T110" s="31"/>
      <c r="U110" s="31"/>
      <c r="V110" s="285">
        <f t="shared" si="405"/>
        <v>0</v>
      </c>
      <c r="W110" s="31"/>
      <c r="X110" s="31"/>
      <c r="Y110" s="31"/>
      <c r="Z110" s="31">
        <f t="shared" si="388"/>
        <v>0</v>
      </c>
      <c r="AA110" s="89">
        <f t="shared" si="406"/>
        <v>0</v>
      </c>
      <c r="AB110" s="31"/>
      <c r="AC110" s="31"/>
      <c r="AD110" s="31"/>
      <c r="AE110" s="167"/>
      <c r="AF110" s="699" t="e">
        <f t="shared" si="365"/>
        <v>#DIV/0!</v>
      </c>
      <c r="AG110" s="33"/>
      <c r="AH110" s="699" t="e">
        <f t="shared" si="366"/>
        <v>#DIV/0!</v>
      </c>
      <c r="AI110" s="89"/>
      <c r="AJ110" s="19"/>
      <c r="AK110" s="89"/>
      <c r="AL110" s="699" t="e">
        <f t="shared" si="390"/>
        <v>#DIV/0!</v>
      </c>
      <c r="AM110" s="31"/>
      <c r="AN110" s="31"/>
      <c r="AO110" s="31"/>
      <c r="AP110" s="31"/>
      <c r="AQ110" s="31"/>
      <c r="AR110" s="236"/>
      <c r="AS110" s="699" t="e">
        <f t="shared" si="370"/>
        <v>#DIV/0!</v>
      </c>
      <c r="AT110" s="33"/>
      <c r="AU110" s="699" t="e">
        <f t="shared" si="371"/>
        <v>#DIV/0!</v>
      </c>
      <c r="AV110" s="89"/>
      <c r="AW110" s="699"/>
      <c r="AX110" s="33"/>
      <c r="AY110" s="699" t="e">
        <f t="shared" si="373"/>
        <v>#DIV/0!</v>
      </c>
      <c r="AZ110" s="31"/>
      <c r="BA110" s="699"/>
      <c r="BB110" s="31"/>
      <c r="BC110" s="31"/>
      <c r="BD110" s="31"/>
      <c r="BE110" s="31"/>
      <c r="BF110" s="89"/>
      <c r="BG110" s="89"/>
      <c r="BH110" s="31"/>
      <c r="BI110" s="31"/>
      <c r="BJ110" s="31">
        <f t="shared" si="410"/>
        <v>0</v>
      </c>
      <c r="BK110" s="89"/>
      <c r="BL110" s="31"/>
      <c r="BM110" s="31"/>
      <c r="BN110" s="102">
        <f t="shared" si="411"/>
        <v>0</v>
      </c>
      <c r="BO110" s="89"/>
      <c r="BP110" s="89"/>
      <c r="BQ110" s="89"/>
      <c r="BR110" s="31"/>
      <c r="BS110" s="31"/>
      <c r="BT110" s="89"/>
      <c r="BU110" s="102">
        <f t="shared" si="412"/>
        <v>0</v>
      </c>
      <c r="BV110" s="89"/>
      <c r="BW110" s="89"/>
      <c r="BX110" s="89"/>
      <c r="BY110" s="31"/>
      <c r="BZ110" s="31"/>
      <c r="CD110" s="638"/>
      <c r="CE110" s="699"/>
    </row>
    <row r="111" spans="2:83" s="50" customFormat="1" ht="30" hidden="1" customHeight="1" x14ac:dyDescent="0.25">
      <c r="B111" s="200"/>
      <c r="C111" s="110"/>
      <c r="D111" s="236"/>
      <c r="E111" s="33"/>
      <c r="F111" s="33"/>
      <c r="G111" s="33"/>
      <c r="H111" s="236"/>
      <c r="I111" s="236"/>
      <c r="J111" s="109"/>
      <c r="K111" s="167">
        <f t="shared" si="404"/>
        <v>0</v>
      </c>
      <c r="L111" s="699" t="e">
        <f t="shared" si="362"/>
        <v>#DIV/0!</v>
      </c>
      <c r="M111" s="33"/>
      <c r="N111" s="699" t="e">
        <f t="shared" si="384"/>
        <v>#DIV/0!</v>
      </c>
      <c r="O111" s="89"/>
      <c r="P111" s="19"/>
      <c r="Q111" s="89"/>
      <c r="R111" s="699" t="e">
        <f t="shared" si="386"/>
        <v>#DIV/0!</v>
      </c>
      <c r="S111" s="31"/>
      <c r="T111" s="31"/>
      <c r="U111" s="31"/>
      <c r="V111" s="285">
        <f t="shared" si="405"/>
        <v>0</v>
      </c>
      <c r="W111" s="31"/>
      <c r="X111" s="31"/>
      <c r="Y111" s="31"/>
      <c r="Z111" s="31">
        <f t="shared" si="388"/>
        <v>0</v>
      </c>
      <c r="AA111" s="89">
        <f t="shared" si="406"/>
        <v>0</v>
      </c>
      <c r="AB111" s="31"/>
      <c r="AC111" s="31"/>
      <c r="AD111" s="31"/>
      <c r="AE111" s="167"/>
      <c r="AF111" s="699" t="e">
        <f t="shared" si="365"/>
        <v>#DIV/0!</v>
      </c>
      <c r="AG111" s="33"/>
      <c r="AH111" s="699" t="e">
        <f t="shared" si="366"/>
        <v>#DIV/0!</v>
      </c>
      <c r="AI111" s="89"/>
      <c r="AJ111" s="19"/>
      <c r="AK111" s="89"/>
      <c r="AL111" s="699" t="e">
        <f t="shared" si="390"/>
        <v>#DIV/0!</v>
      </c>
      <c r="AM111" s="31"/>
      <c r="AN111" s="31"/>
      <c r="AO111" s="31"/>
      <c r="AP111" s="31"/>
      <c r="AQ111" s="31"/>
      <c r="AR111" s="236"/>
      <c r="AS111" s="699" t="e">
        <f t="shared" si="370"/>
        <v>#DIV/0!</v>
      </c>
      <c r="AT111" s="33"/>
      <c r="AU111" s="699" t="e">
        <f t="shared" si="371"/>
        <v>#DIV/0!</v>
      </c>
      <c r="AV111" s="89"/>
      <c r="AW111" s="699"/>
      <c r="AX111" s="33"/>
      <c r="AY111" s="699" t="e">
        <f t="shared" si="373"/>
        <v>#DIV/0!</v>
      </c>
      <c r="AZ111" s="31"/>
      <c r="BA111" s="699"/>
      <c r="BB111" s="31"/>
      <c r="BC111" s="31"/>
      <c r="BD111" s="31"/>
      <c r="BE111" s="31"/>
      <c r="BF111" s="89"/>
      <c r="BG111" s="89"/>
      <c r="BH111" s="31"/>
      <c r="BI111" s="31"/>
      <c r="BJ111" s="31">
        <f t="shared" si="410"/>
        <v>0</v>
      </c>
      <c r="BK111" s="89"/>
      <c r="BL111" s="31"/>
      <c r="BM111" s="31"/>
      <c r="BN111" s="102">
        <f t="shared" si="411"/>
        <v>0</v>
      </c>
      <c r="BO111" s="89"/>
      <c r="BP111" s="89"/>
      <c r="BQ111" s="89"/>
      <c r="BR111" s="31"/>
      <c r="BS111" s="31"/>
      <c r="BT111" s="89"/>
      <c r="BU111" s="102">
        <f t="shared" si="412"/>
        <v>0</v>
      </c>
      <c r="BV111" s="89"/>
      <c r="BW111" s="89"/>
      <c r="BX111" s="89"/>
      <c r="BY111" s="31"/>
      <c r="BZ111" s="31"/>
      <c r="CD111" s="638"/>
      <c r="CE111" s="699"/>
    </row>
    <row r="112" spans="2:83" s="50" customFormat="1" ht="30" hidden="1" customHeight="1" x14ac:dyDescent="0.25">
      <c r="B112" s="200"/>
      <c r="C112" s="110"/>
      <c r="D112" s="236"/>
      <c r="E112" s="33"/>
      <c r="F112" s="33"/>
      <c r="G112" s="33"/>
      <c r="H112" s="236"/>
      <c r="I112" s="236"/>
      <c r="J112" s="109"/>
      <c r="K112" s="167">
        <f t="shared" si="404"/>
        <v>0</v>
      </c>
      <c r="L112" s="699" t="e">
        <f t="shared" si="362"/>
        <v>#DIV/0!</v>
      </c>
      <c r="M112" s="33"/>
      <c r="N112" s="699" t="e">
        <f t="shared" si="384"/>
        <v>#DIV/0!</v>
      </c>
      <c r="O112" s="89"/>
      <c r="P112" s="19"/>
      <c r="Q112" s="89"/>
      <c r="R112" s="699" t="e">
        <f t="shared" si="386"/>
        <v>#DIV/0!</v>
      </c>
      <c r="S112" s="31"/>
      <c r="T112" s="31"/>
      <c r="U112" s="31"/>
      <c r="V112" s="285">
        <f t="shared" si="405"/>
        <v>0</v>
      </c>
      <c r="W112" s="31"/>
      <c r="X112" s="31"/>
      <c r="Y112" s="31"/>
      <c r="Z112" s="31">
        <f t="shared" si="388"/>
        <v>0</v>
      </c>
      <c r="AA112" s="89">
        <f t="shared" si="406"/>
        <v>0</v>
      </c>
      <c r="AB112" s="31"/>
      <c r="AC112" s="31"/>
      <c r="AD112" s="31"/>
      <c r="AE112" s="167"/>
      <c r="AF112" s="699" t="e">
        <f t="shared" si="365"/>
        <v>#DIV/0!</v>
      </c>
      <c r="AG112" s="33"/>
      <c r="AH112" s="699" t="e">
        <f t="shared" si="366"/>
        <v>#DIV/0!</v>
      </c>
      <c r="AI112" s="89"/>
      <c r="AJ112" s="19"/>
      <c r="AK112" s="89"/>
      <c r="AL112" s="699" t="e">
        <f t="shared" si="390"/>
        <v>#DIV/0!</v>
      </c>
      <c r="AM112" s="31"/>
      <c r="AN112" s="31"/>
      <c r="AO112" s="31"/>
      <c r="AP112" s="31"/>
      <c r="AQ112" s="31"/>
      <c r="AR112" s="236"/>
      <c r="AS112" s="699" t="e">
        <f t="shared" si="370"/>
        <v>#DIV/0!</v>
      </c>
      <c r="AT112" s="33"/>
      <c r="AU112" s="699" t="e">
        <f t="shared" si="371"/>
        <v>#DIV/0!</v>
      </c>
      <c r="AV112" s="89"/>
      <c r="AW112" s="699"/>
      <c r="AX112" s="33"/>
      <c r="AY112" s="699" t="e">
        <f t="shared" si="373"/>
        <v>#DIV/0!</v>
      </c>
      <c r="AZ112" s="31"/>
      <c r="BA112" s="699"/>
      <c r="BB112" s="31"/>
      <c r="BC112" s="31"/>
      <c r="BD112" s="31"/>
      <c r="BE112" s="31"/>
      <c r="BF112" s="89"/>
      <c r="BG112" s="89"/>
      <c r="BH112" s="31"/>
      <c r="BI112" s="31"/>
      <c r="BJ112" s="31">
        <f t="shared" si="410"/>
        <v>0</v>
      </c>
      <c r="BK112" s="89"/>
      <c r="BL112" s="31"/>
      <c r="BM112" s="31"/>
      <c r="BN112" s="102">
        <f t="shared" si="411"/>
        <v>0</v>
      </c>
      <c r="BO112" s="89"/>
      <c r="BP112" s="89"/>
      <c r="BQ112" s="89"/>
      <c r="BR112" s="31"/>
      <c r="BS112" s="31"/>
      <c r="BT112" s="89"/>
      <c r="BU112" s="102">
        <f t="shared" si="412"/>
        <v>0</v>
      </c>
      <c r="BV112" s="89"/>
      <c r="BW112" s="89"/>
      <c r="BX112" s="89"/>
      <c r="BY112" s="31"/>
      <c r="BZ112" s="31"/>
      <c r="CD112" s="638"/>
      <c r="CE112" s="699"/>
    </row>
    <row r="113" spans="2:83" s="50" customFormat="1" ht="30" hidden="1" customHeight="1" x14ac:dyDescent="0.25">
      <c r="B113" s="200"/>
      <c r="C113" s="110"/>
      <c r="D113" s="236"/>
      <c r="E113" s="33"/>
      <c r="F113" s="33"/>
      <c r="G113" s="33"/>
      <c r="H113" s="236"/>
      <c r="I113" s="236"/>
      <c r="J113" s="109"/>
      <c r="K113" s="167">
        <f t="shared" si="404"/>
        <v>0</v>
      </c>
      <c r="L113" s="699" t="e">
        <f t="shared" si="362"/>
        <v>#DIV/0!</v>
      </c>
      <c r="M113" s="33"/>
      <c r="N113" s="699" t="e">
        <f t="shared" si="384"/>
        <v>#DIV/0!</v>
      </c>
      <c r="O113" s="89"/>
      <c r="P113" s="19"/>
      <c r="Q113" s="89"/>
      <c r="R113" s="699" t="e">
        <f t="shared" si="386"/>
        <v>#DIV/0!</v>
      </c>
      <c r="S113" s="31"/>
      <c r="T113" s="31"/>
      <c r="U113" s="31"/>
      <c r="V113" s="285">
        <f t="shared" si="405"/>
        <v>0</v>
      </c>
      <c r="W113" s="31"/>
      <c r="X113" s="31"/>
      <c r="Y113" s="31"/>
      <c r="Z113" s="31">
        <f t="shared" si="388"/>
        <v>0</v>
      </c>
      <c r="AA113" s="89">
        <f t="shared" si="406"/>
        <v>0</v>
      </c>
      <c r="AB113" s="31"/>
      <c r="AC113" s="31"/>
      <c r="AD113" s="31"/>
      <c r="AE113" s="167"/>
      <c r="AF113" s="699" t="e">
        <f t="shared" si="365"/>
        <v>#DIV/0!</v>
      </c>
      <c r="AG113" s="33"/>
      <c r="AH113" s="699" t="e">
        <f t="shared" si="366"/>
        <v>#DIV/0!</v>
      </c>
      <c r="AI113" s="89"/>
      <c r="AJ113" s="19"/>
      <c r="AK113" s="89"/>
      <c r="AL113" s="699" t="e">
        <f t="shared" si="390"/>
        <v>#DIV/0!</v>
      </c>
      <c r="AM113" s="31"/>
      <c r="AN113" s="31"/>
      <c r="AO113" s="31"/>
      <c r="AP113" s="31"/>
      <c r="AQ113" s="31"/>
      <c r="AR113" s="236"/>
      <c r="AS113" s="699" t="e">
        <f t="shared" si="370"/>
        <v>#DIV/0!</v>
      </c>
      <c r="AT113" s="33"/>
      <c r="AU113" s="699" t="e">
        <f t="shared" si="371"/>
        <v>#DIV/0!</v>
      </c>
      <c r="AV113" s="89"/>
      <c r="AW113" s="699"/>
      <c r="AX113" s="33"/>
      <c r="AY113" s="699" t="e">
        <f t="shared" si="373"/>
        <v>#DIV/0!</v>
      </c>
      <c r="AZ113" s="31"/>
      <c r="BA113" s="699"/>
      <c r="BB113" s="31"/>
      <c r="BC113" s="31"/>
      <c r="BD113" s="31"/>
      <c r="BE113" s="31"/>
      <c r="BF113" s="89"/>
      <c r="BG113" s="89"/>
      <c r="BH113" s="31"/>
      <c r="BI113" s="31"/>
      <c r="BJ113" s="31">
        <f t="shared" si="410"/>
        <v>0</v>
      </c>
      <c r="BK113" s="89"/>
      <c r="BL113" s="31"/>
      <c r="BM113" s="31"/>
      <c r="BN113" s="102">
        <f t="shared" si="411"/>
        <v>0</v>
      </c>
      <c r="BO113" s="89"/>
      <c r="BP113" s="89"/>
      <c r="BQ113" s="89"/>
      <c r="BR113" s="31"/>
      <c r="BS113" s="31"/>
      <c r="BT113" s="89"/>
      <c r="BU113" s="102">
        <f t="shared" si="412"/>
        <v>0</v>
      </c>
      <c r="BV113" s="89"/>
      <c r="BW113" s="89"/>
      <c r="BX113" s="89"/>
      <c r="BY113" s="31"/>
      <c r="BZ113" s="31"/>
      <c r="CD113" s="638"/>
      <c r="CE113" s="699"/>
    </row>
    <row r="114" spans="2:83" s="348" customFormat="1" ht="179.25" hidden="1" customHeight="1" x14ac:dyDescent="0.25">
      <c r="B114" s="344" t="s">
        <v>34</v>
      </c>
      <c r="C114" s="345" t="s">
        <v>335</v>
      </c>
      <c r="D114" s="870">
        <f>E114+G114+H114+I114</f>
        <v>0</v>
      </c>
      <c r="E114" s="870">
        <f>E115+E116</f>
        <v>0</v>
      </c>
      <c r="F114" s="870"/>
      <c r="G114" s="870">
        <f t="shared" ref="G114" si="421">G115+G116</f>
        <v>0</v>
      </c>
      <c r="H114" s="870">
        <f t="shared" ref="H114:I114" si="422">H115+H116</f>
        <v>0</v>
      </c>
      <c r="I114" s="870">
        <f t="shared" si="422"/>
        <v>0</v>
      </c>
      <c r="J114" s="870"/>
      <c r="K114" s="167">
        <f t="shared" si="404"/>
        <v>0</v>
      </c>
      <c r="L114" s="699" t="e">
        <f t="shared" si="362"/>
        <v>#DIV/0!</v>
      </c>
      <c r="M114" s="870">
        <f>M115+M116</f>
        <v>0</v>
      </c>
      <c r="N114" s="699" t="e">
        <f t="shared" si="384"/>
        <v>#DIV/0!</v>
      </c>
      <c r="O114" s="346"/>
      <c r="P114" s="706"/>
      <c r="Q114" s="346">
        <f t="shared" ref="Q114" si="423">Q115+Q116</f>
        <v>0</v>
      </c>
      <c r="R114" s="699" t="e">
        <f t="shared" si="386"/>
        <v>#DIV/0!</v>
      </c>
      <c r="S114" s="346">
        <f t="shared" ref="S114:U114" si="424">S115+S116</f>
        <v>0</v>
      </c>
      <c r="T114" s="706"/>
      <c r="U114" s="346">
        <f t="shared" si="424"/>
        <v>0</v>
      </c>
      <c r="V114" s="346"/>
      <c r="W114" s="346"/>
      <c r="X114" s="347"/>
      <c r="Y114" s="347"/>
      <c r="Z114" s="346"/>
      <c r="AA114" s="346"/>
      <c r="AB114" s="347"/>
      <c r="AC114" s="347"/>
      <c r="AD114" s="717"/>
      <c r="AE114" s="167">
        <f>AG114+AK114+AM114+AO114</f>
        <v>0</v>
      </c>
      <c r="AF114" s="699" t="e">
        <f t="shared" si="365"/>
        <v>#DIV/0!</v>
      </c>
      <c r="AG114" s="870">
        <f>AG115+AG116</f>
        <v>0</v>
      </c>
      <c r="AH114" s="699" t="e">
        <f t="shared" si="366"/>
        <v>#DIV/0!</v>
      </c>
      <c r="AI114" s="346"/>
      <c r="AJ114" s="706"/>
      <c r="AK114" s="346">
        <f t="shared" ref="AK114" si="425">AK115+AK116</f>
        <v>0</v>
      </c>
      <c r="AL114" s="699" t="e">
        <f t="shared" si="390"/>
        <v>#DIV/0!</v>
      </c>
      <c r="AM114" s="346">
        <f t="shared" ref="AM114" si="426">AM115+AM116</f>
        <v>0</v>
      </c>
      <c r="AN114" s="706"/>
      <c r="AO114" s="347">
        <f t="shared" ref="AO114" si="427">AO115+AO116</f>
        <v>0</v>
      </c>
      <c r="AP114" s="346"/>
      <c r="AQ114" s="706"/>
      <c r="AR114" s="882">
        <f>AT114+AX114+AZ114+BB114</f>
        <v>0</v>
      </c>
      <c r="AS114" s="699" t="e">
        <f t="shared" si="370"/>
        <v>#DIV/0!</v>
      </c>
      <c r="AT114" s="870">
        <f>AT115+AT116</f>
        <v>0</v>
      </c>
      <c r="AU114" s="699" t="e">
        <f t="shared" si="371"/>
        <v>#DIV/0!</v>
      </c>
      <c r="AV114" s="346"/>
      <c r="AW114" s="699"/>
      <c r="AX114" s="870">
        <f t="shared" ref="AX114" si="428">AX115+AX116</f>
        <v>0</v>
      </c>
      <c r="AY114" s="699" t="e">
        <f t="shared" si="373"/>
        <v>#DIV/0!</v>
      </c>
      <c r="AZ114" s="346">
        <f t="shared" ref="AZ114:BB114" si="429">AZ115+AZ116</f>
        <v>0</v>
      </c>
      <c r="BA114" s="699"/>
      <c r="BB114" s="347">
        <f t="shared" si="429"/>
        <v>0</v>
      </c>
      <c r="BC114" s="347"/>
      <c r="BD114" s="347"/>
      <c r="BE114" s="629">
        <f>BF114+BG114+BH114+BI114</f>
        <v>0</v>
      </c>
      <c r="BF114" s="346">
        <f>BF115+BF116</f>
        <v>0</v>
      </c>
      <c r="BG114" s="346">
        <f t="shared" ref="BG114" si="430">BG115+BG116</f>
        <v>0</v>
      </c>
      <c r="BH114" s="346">
        <f t="shared" ref="BH114" si="431">BH115+BH116</f>
        <v>0</v>
      </c>
      <c r="BI114" s="347">
        <f t="shared" ref="BI114" si="432">BI115+BI116</f>
        <v>0</v>
      </c>
      <c r="BJ114" s="346">
        <f>BK114</f>
        <v>0</v>
      </c>
      <c r="BK114" s="346">
        <f>BK115+BK116</f>
        <v>0</v>
      </c>
      <c r="BL114" s="347"/>
      <c r="BM114" s="347"/>
      <c r="BN114" s="102">
        <f t="shared" si="411"/>
        <v>0</v>
      </c>
      <c r="BO114" s="346">
        <f>BO115+BO116</f>
        <v>0</v>
      </c>
      <c r="BP114" s="346"/>
      <c r="BQ114" s="346">
        <f t="shared" ref="BQ114" si="433">BQ115+BQ116</f>
        <v>0</v>
      </c>
      <c r="BR114" s="347"/>
      <c r="BS114" s="347"/>
      <c r="BT114" s="346">
        <f t="shared" ref="BT114" si="434">BT115+BT116</f>
        <v>0</v>
      </c>
      <c r="BU114" s="102">
        <f t="shared" si="412"/>
        <v>0</v>
      </c>
      <c r="BV114" s="346">
        <f>BV115+BV116</f>
        <v>0</v>
      </c>
      <c r="BW114" s="346"/>
      <c r="BX114" s="346">
        <f t="shared" ref="BX114" si="435">BX115+BX116</f>
        <v>0</v>
      </c>
      <c r="BY114" s="346">
        <f t="shared" ref="BY114:BZ114" si="436">BY115+BY116</f>
        <v>0</v>
      </c>
      <c r="BZ114" s="347">
        <f t="shared" si="436"/>
        <v>0</v>
      </c>
      <c r="CD114" s="648"/>
      <c r="CE114" s="699"/>
    </row>
    <row r="115" spans="2:83" s="20" customFormat="1" ht="41.25" hidden="1" customHeight="1" x14ac:dyDescent="0.25">
      <c r="B115" s="200"/>
      <c r="C115" s="97" t="s">
        <v>31</v>
      </c>
      <c r="D115" s="185">
        <f>E115+G115+H115+I115</f>
        <v>0</v>
      </c>
      <c r="E115" s="185">
        <f>E119+E124</f>
        <v>0</v>
      </c>
      <c r="F115" s="185"/>
      <c r="G115" s="185">
        <f>G119+G124+G170</f>
        <v>0</v>
      </c>
      <c r="H115" s="185">
        <f t="shared" ref="H115" si="437">H119+H124</f>
        <v>0</v>
      </c>
      <c r="I115" s="185">
        <f t="shared" ref="I115" si="438">I119+I124</f>
        <v>0</v>
      </c>
      <c r="J115" s="185"/>
      <c r="K115" s="167">
        <f t="shared" si="404"/>
        <v>0</v>
      </c>
      <c r="L115" s="699" t="e">
        <f t="shared" si="362"/>
        <v>#DIV/0!</v>
      </c>
      <c r="M115" s="185">
        <f>M119+M124</f>
        <v>0</v>
      </c>
      <c r="N115" s="699" t="e">
        <f t="shared" si="384"/>
        <v>#DIV/0!</v>
      </c>
      <c r="O115" s="98"/>
      <c r="P115" s="98"/>
      <c r="Q115" s="98">
        <f>Q119+Q124+Q170</f>
        <v>0</v>
      </c>
      <c r="R115" s="699" t="e">
        <f t="shared" si="386"/>
        <v>#DIV/0!</v>
      </c>
      <c r="S115" s="98">
        <f t="shared" ref="S115:U115" si="439">S119+S124</f>
        <v>0</v>
      </c>
      <c r="T115" s="98"/>
      <c r="U115" s="98">
        <f t="shared" si="439"/>
        <v>0</v>
      </c>
      <c r="V115" s="98" t="e">
        <f>W115+X115+Y115</f>
        <v>#REF!</v>
      </c>
      <c r="W115" s="98" t="e">
        <f>W117+W190+#REF!+W286+W291+W297+W317+W145</f>
        <v>#REF!</v>
      </c>
      <c r="X115" s="98"/>
      <c r="Y115" s="98"/>
      <c r="Z115" s="98" t="e">
        <f t="shared" ref="Z115:Z116" si="440">AA115+AB115+AC115</f>
        <v>#REF!</v>
      </c>
      <c r="AA115" s="98" t="e">
        <f>AA117+AA190+#REF!+AA286+AA291+AA297+AA317+AA145+AA168</f>
        <v>#REF!</v>
      </c>
      <c r="AB115" s="98"/>
      <c r="AC115" s="98"/>
      <c r="AD115" s="98"/>
      <c r="AE115" s="167">
        <f>AG115+AK115+AM115+AO115</f>
        <v>0</v>
      </c>
      <c r="AF115" s="699" t="e">
        <f t="shared" si="365"/>
        <v>#DIV/0!</v>
      </c>
      <c r="AG115" s="185">
        <f>AG119+AG124</f>
        <v>0</v>
      </c>
      <c r="AH115" s="699" t="e">
        <f t="shared" si="366"/>
        <v>#DIV/0!</v>
      </c>
      <c r="AI115" s="98"/>
      <c r="AJ115" s="98"/>
      <c r="AK115" s="98">
        <f>AK119+AK124+AK170</f>
        <v>0</v>
      </c>
      <c r="AL115" s="699" t="e">
        <f t="shared" si="390"/>
        <v>#DIV/0!</v>
      </c>
      <c r="AM115" s="98">
        <f t="shared" ref="AM115:AO115" si="441">AM119+AM124</f>
        <v>0</v>
      </c>
      <c r="AN115" s="98"/>
      <c r="AO115" s="98">
        <f t="shared" si="441"/>
        <v>0</v>
      </c>
      <c r="AP115" s="98"/>
      <c r="AQ115" s="98"/>
      <c r="AR115" s="185">
        <f>AT115+AX115+AZ115+BB115</f>
        <v>0</v>
      </c>
      <c r="AS115" s="699" t="e">
        <f t="shared" si="370"/>
        <v>#DIV/0!</v>
      </c>
      <c r="AT115" s="185">
        <f>AT119+AT124</f>
        <v>0</v>
      </c>
      <c r="AU115" s="699" t="e">
        <f t="shared" si="371"/>
        <v>#DIV/0!</v>
      </c>
      <c r="AV115" s="98"/>
      <c r="AW115" s="699"/>
      <c r="AX115" s="185">
        <f>AX119+AX124+AX170</f>
        <v>0</v>
      </c>
      <c r="AY115" s="699" t="e">
        <f t="shared" si="373"/>
        <v>#DIV/0!</v>
      </c>
      <c r="AZ115" s="98">
        <f t="shared" ref="AZ115:BB115" si="442">AZ119+AZ124</f>
        <v>0</v>
      </c>
      <c r="BA115" s="699"/>
      <c r="BB115" s="98">
        <f t="shared" si="442"/>
        <v>0</v>
      </c>
      <c r="BC115" s="98"/>
      <c r="BD115" s="98"/>
      <c r="BE115" s="98">
        <f>BF115+BG115+BH115+BI115</f>
        <v>0</v>
      </c>
      <c r="BF115" s="98">
        <f>BF119+BF124</f>
        <v>0</v>
      </c>
      <c r="BG115" s="98">
        <f t="shared" ref="BG115:BI115" si="443">BG119+BG124</f>
        <v>0</v>
      </c>
      <c r="BH115" s="98">
        <f t="shared" si="443"/>
        <v>0</v>
      </c>
      <c r="BI115" s="98">
        <f t="shared" si="443"/>
        <v>0</v>
      </c>
      <c r="BJ115" s="98">
        <f>BK115+BL115+BM115</f>
        <v>0</v>
      </c>
      <c r="BK115" s="98">
        <f>BK119+BK124</f>
        <v>0</v>
      </c>
      <c r="BL115" s="98">
        <f t="shared" ref="BL115:BM115" si="444">BL119+BL124</f>
        <v>0</v>
      </c>
      <c r="BM115" s="98">
        <f t="shared" si="444"/>
        <v>0</v>
      </c>
      <c r="BN115" s="102">
        <f t="shared" si="411"/>
        <v>0</v>
      </c>
      <c r="BO115" s="98">
        <f>BO119+BO124</f>
        <v>0</v>
      </c>
      <c r="BP115" s="98"/>
      <c r="BQ115" s="98">
        <f>BQ119+BQ124+BQ170</f>
        <v>0</v>
      </c>
      <c r="BR115" s="98">
        <f t="shared" ref="BR115:BS115" si="445">BR119+BR124</f>
        <v>0</v>
      </c>
      <c r="BS115" s="98">
        <f t="shared" si="445"/>
        <v>0</v>
      </c>
      <c r="BT115" s="98">
        <f>BT119+BT124+BT170</f>
        <v>0</v>
      </c>
      <c r="BU115" s="102">
        <f t="shared" si="412"/>
        <v>0</v>
      </c>
      <c r="BV115" s="98">
        <f>BV119+BV124</f>
        <v>0</v>
      </c>
      <c r="BW115" s="98"/>
      <c r="BX115" s="98">
        <f>BX119+BX124+BX170</f>
        <v>0</v>
      </c>
      <c r="BY115" s="98">
        <f t="shared" ref="BY115:BZ115" si="446">BY119+BY124</f>
        <v>0</v>
      </c>
      <c r="BZ115" s="98">
        <f t="shared" si="446"/>
        <v>0</v>
      </c>
      <c r="CD115" s="639"/>
      <c r="CE115" s="699"/>
    </row>
    <row r="116" spans="2:83" s="23" customFormat="1" ht="46.5" hidden="1" customHeight="1" x14ac:dyDescent="0.25">
      <c r="B116" s="201"/>
      <c r="C116" s="101" t="s">
        <v>32</v>
      </c>
      <c r="D116" s="167">
        <f>E116+G116+H116+I116</f>
        <v>0</v>
      </c>
      <c r="E116" s="167">
        <f>E125</f>
        <v>0</v>
      </c>
      <c r="F116" s="167"/>
      <c r="G116" s="167">
        <f t="shared" ref="G116" si="447">G125</f>
        <v>0</v>
      </c>
      <c r="H116" s="167">
        <f t="shared" ref="H116:I116" si="448">H125</f>
        <v>0</v>
      </c>
      <c r="I116" s="167">
        <f t="shared" si="448"/>
        <v>0</v>
      </c>
      <c r="J116" s="167"/>
      <c r="K116" s="167">
        <f t="shared" si="404"/>
        <v>0</v>
      </c>
      <c r="L116" s="699" t="e">
        <f t="shared" si="362"/>
        <v>#DIV/0!</v>
      </c>
      <c r="M116" s="167">
        <f>M125</f>
        <v>0</v>
      </c>
      <c r="N116" s="699" t="e">
        <f t="shared" si="384"/>
        <v>#DIV/0!</v>
      </c>
      <c r="O116" s="102"/>
      <c r="P116" s="114"/>
      <c r="Q116" s="102">
        <f t="shared" ref="Q116" si="449">Q125</f>
        <v>0</v>
      </c>
      <c r="R116" s="699" t="e">
        <f t="shared" si="386"/>
        <v>#DIV/0!</v>
      </c>
      <c r="S116" s="102">
        <f t="shared" ref="S116:U116" si="450">S125</f>
        <v>0</v>
      </c>
      <c r="T116" s="114"/>
      <c r="U116" s="102">
        <f t="shared" si="450"/>
        <v>0</v>
      </c>
      <c r="V116" s="102" t="e">
        <f>W116+X116+Y116</f>
        <v>#REF!</v>
      </c>
      <c r="W116" s="102" t="e">
        <f>W191+#REF!+W290+W296+W316</f>
        <v>#REF!</v>
      </c>
      <c r="X116" s="102"/>
      <c r="Y116" s="102"/>
      <c r="Z116" s="102" t="e">
        <f t="shared" si="440"/>
        <v>#REF!</v>
      </c>
      <c r="AA116" s="102" t="e">
        <f>AA191+#REF!+AA290+AA293</f>
        <v>#REF!</v>
      </c>
      <c r="AB116" s="102"/>
      <c r="AC116" s="102"/>
      <c r="AD116" s="114"/>
      <c r="AE116" s="167">
        <f>AG116+AK116+AM116+AO116</f>
        <v>0</v>
      </c>
      <c r="AF116" s="699" t="e">
        <f t="shared" si="365"/>
        <v>#DIV/0!</v>
      </c>
      <c r="AG116" s="167">
        <f>AG125</f>
        <v>0</v>
      </c>
      <c r="AH116" s="699" t="e">
        <f t="shared" si="366"/>
        <v>#DIV/0!</v>
      </c>
      <c r="AI116" s="102"/>
      <c r="AJ116" s="114"/>
      <c r="AK116" s="102">
        <f t="shared" ref="AK116" si="451">AK125</f>
        <v>0</v>
      </c>
      <c r="AL116" s="699" t="e">
        <f t="shared" si="390"/>
        <v>#DIV/0!</v>
      </c>
      <c r="AM116" s="102">
        <f t="shared" ref="AM116:AO116" si="452">AM125</f>
        <v>0</v>
      </c>
      <c r="AN116" s="114"/>
      <c r="AO116" s="102">
        <f t="shared" si="452"/>
        <v>0</v>
      </c>
      <c r="AP116" s="102"/>
      <c r="AQ116" s="114"/>
      <c r="AR116" s="167">
        <f>AT116+AX116+AZ116+BB116</f>
        <v>0</v>
      </c>
      <c r="AS116" s="699" t="e">
        <f t="shared" si="370"/>
        <v>#DIV/0!</v>
      </c>
      <c r="AT116" s="167">
        <f>AT125</f>
        <v>0</v>
      </c>
      <c r="AU116" s="699" t="e">
        <f t="shared" si="371"/>
        <v>#DIV/0!</v>
      </c>
      <c r="AV116" s="102"/>
      <c r="AW116" s="699"/>
      <c r="AX116" s="167">
        <f t="shared" ref="AX116" si="453">AX125</f>
        <v>0</v>
      </c>
      <c r="AY116" s="699" t="e">
        <f t="shared" si="373"/>
        <v>#DIV/0!</v>
      </c>
      <c r="AZ116" s="102">
        <f t="shared" ref="AZ116:BB116" si="454">AZ125</f>
        <v>0</v>
      </c>
      <c r="BA116" s="699"/>
      <c r="BB116" s="102">
        <f t="shared" si="454"/>
        <v>0</v>
      </c>
      <c r="BC116" s="102"/>
      <c r="BD116" s="102"/>
      <c r="BE116" s="102">
        <f>BF116+BG116+BH116+BI116</f>
        <v>0</v>
      </c>
      <c r="BF116" s="102">
        <f>BF125</f>
        <v>0</v>
      </c>
      <c r="BG116" s="102">
        <f t="shared" ref="BG116:BI116" si="455">BG125</f>
        <v>0</v>
      </c>
      <c r="BH116" s="102">
        <f t="shared" si="455"/>
        <v>0</v>
      </c>
      <c r="BI116" s="102">
        <f t="shared" si="455"/>
        <v>0</v>
      </c>
      <c r="BJ116" s="102">
        <f>BK116+BL116+BM116</f>
        <v>0</v>
      </c>
      <c r="BK116" s="102">
        <f>BK125</f>
        <v>0</v>
      </c>
      <c r="BL116" s="102"/>
      <c r="BM116" s="102"/>
      <c r="BN116" s="102">
        <f t="shared" si="411"/>
        <v>0</v>
      </c>
      <c r="BO116" s="102">
        <f>BO125</f>
        <v>0</v>
      </c>
      <c r="BP116" s="102"/>
      <c r="BQ116" s="102">
        <f t="shared" ref="BQ116" si="456">BQ125</f>
        <v>0</v>
      </c>
      <c r="BR116" s="102"/>
      <c r="BS116" s="102"/>
      <c r="BT116" s="102">
        <f t="shared" ref="BT116" si="457">BT125</f>
        <v>0</v>
      </c>
      <c r="BU116" s="102">
        <f t="shared" si="412"/>
        <v>0</v>
      </c>
      <c r="BV116" s="102">
        <f>BV125</f>
        <v>0</v>
      </c>
      <c r="BW116" s="102"/>
      <c r="BX116" s="102">
        <f t="shared" ref="BX116" si="458">BX125</f>
        <v>0</v>
      </c>
      <c r="BY116" s="102">
        <f t="shared" ref="BY116:BZ116" si="459">BY125</f>
        <v>0</v>
      </c>
      <c r="BZ116" s="102">
        <f t="shared" si="459"/>
        <v>0</v>
      </c>
      <c r="CD116" s="637"/>
      <c r="CE116" s="699"/>
    </row>
    <row r="117" spans="2:83" s="50" customFormat="1" ht="116.25" hidden="1" customHeight="1" x14ac:dyDescent="0.25">
      <c r="B117" s="203" t="s">
        <v>36</v>
      </c>
      <c r="C117" s="107" t="s">
        <v>258</v>
      </c>
      <c r="D117" s="166">
        <f t="shared" ref="D117" si="460">E117</f>
        <v>0</v>
      </c>
      <c r="E117" s="166">
        <f>E118</f>
        <v>0</v>
      </c>
      <c r="F117" s="166"/>
      <c r="G117" s="166"/>
      <c r="H117" s="236"/>
      <c r="I117" s="236"/>
      <c r="J117" s="109"/>
      <c r="K117" s="167">
        <f t="shared" si="404"/>
        <v>0</v>
      </c>
      <c r="L117" s="699" t="e">
        <f t="shared" si="362"/>
        <v>#DIV/0!</v>
      </c>
      <c r="M117" s="166">
        <f>M118</f>
        <v>0</v>
      </c>
      <c r="N117" s="699" t="e">
        <f t="shared" si="384"/>
        <v>#DIV/0!</v>
      </c>
      <c r="O117" s="626"/>
      <c r="P117" s="687"/>
      <c r="Q117" s="694"/>
      <c r="R117" s="699" t="e">
        <f t="shared" si="386"/>
        <v>#DIV/0!</v>
      </c>
      <c r="S117" s="31"/>
      <c r="T117" s="31"/>
      <c r="U117" s="31"/>
      <c r="V117" s="285">
        <f t="shared" si="405"/>
        <v>0</v>
      </c>
      <c r="W117" s="31"/>
      <c r="X117" s="31"/>
      <c r="Y117" s="31"/>
      <c r="Z117" s="626">
        <f t="shared" si="388"/>
        <v>0</v>
      </c>
      <c r="AA117" s="626">
        <f>E117</f>
        <v>0</v>
      </c>
      <c r="AB117" s="31"/>
      <c r="AC117" s="31"/>
      <c r="AD117" s="31"/>
      <c r="AE117" s="167"/>
      <c r="AF117" s="699" t="e">
        <f t="shared" si="365"/>
        <v>#DIV/0!</v>
      </c>
      <c r="AG117" s="166">
        <f>AG118</f>
        <v>0</v>
      </c>
      <c r="AH117" s="699" t="e">
        <f t="shared" si="366"/>
        <v>#DIV/0!</v>
      </c>
      <c r="AI117" s="626"/>
      <c r="AJ117" s="687"/>
      <c r="AK117" s="694"/>
      <c r="AL117" s="699" t="e">
        <f t="shared" si="390"/>
        <v>#DIV/0!</v>
      </c>
      <c r="AM117" s="31"/>
      <c r="AN117" s="31"/>
      <c r="AO117" s="31"/>
      <c r="AP117" s="31"/>
      <c r="AQ117" s="31"/>
      <c r="AR117" s="236"/>
      <c r="AS117" s="699" t="e">
        <f t="shared" si="370"/>
        <v>#DIV/0!</v>
      </c>
      <c r="AT117" s="166">
        <f>AT118</f>
        <v>0</v>
      </c>
      <c r="AU117" s="699" t="e">
        <f t="shared" si="371"/>
        <v>#DIV/0!</v>
      </c>
      <c r="AV117" s="626"/>
      <c r="AW117" s="699"/>
      <c r="AX117" s="166"/>
      <c r="AY117" s="699" t="e">
        <f t="shared" si="373"/>
        <v>#DIV/0!</v>
      </c>
      <c r="AZ117" s="31"/>
      <c r="BA117" s="699"/>
      <c r="BB117" s="31"/>
      <c r="BC117" s="31"/>
      <c r="BD117" s="31"/>
      <c r="BE117" s="31"/>
      <c r="BF117" s="89"/>
      <c r="BG117" s="89"/>
      <c r="BH117" s="31"/>
      <c r="BI117" s="31"/>
      <c r="BJ117" s="31">
        <f t="shared" si="410"/>
        <v>0</v>
      </c>
      <c r="BK117" s="89"/>
      <c r="BL117" s="31"/>
      <c r="BM117" s="31"/>
      <c r="BN117" s="102">
        <f t="shared" si="411"/>
        <v>0</v>
      </c>
      <c r="BO117" s="626">
        <f>BO118</f>
        <v>0</v>
      </c>
      <c r="BP117" s="626"/>
      <c r="BQ117" s="626"/>
      <c r="BR117" s="31"/>
      <c r="BS117" s="31"/>
      <c r="BT117" s="626"/>
      <c r="BU117" s="102">
        <f t="shared" si="412"/>
        <v>0</v>
      </c>
      <c r="BV117" s="457">
        <f>BV118</f>
        <v>0</v>
      </c>
      <c r="BW117" s="522"/>
      <c r="BX117" s="457"/>
      <c r="BY117" s="31"/>
      <c r="BZ117" s="31"/>
      <c r="CD117" s="638"/>
      <c r="CE117" s="699"/>
    </row>
    <row r="118" spans="2:83" s="50" customFormat="1" ht="81" hidden="1" customHeight="1" x14ac:dyDescent="0.25">
      <c r="B118" s="200"/>
      <c r="C118" s="124" t="s">
        <v>248</v>
      </c>
      <c r="D118" s="166">
        <f>E118</f>
        <v>0</v>
      </c>
      <c r="E118" s="166">
        <f>E119</f>
        <v>0</v>
      </c>
      <c r="F118" s="166"/>
      <c r="G118" s="166"/>
      <c r="H118" s="237"/>
      <c r="I118" s="237"/>
      <c r="J118" s="166"/>
      <c r="K118" s="167">
        <f t="shared" si="404"/>
        <v>0</v>
      </c>
      <c r="L118" s="699" t="e">
        <f t="shared" si="362"/>
        <v>#DIV/0!</v>
      </c>
      <c r="M118" s="166">
        <f>M119</f>
        <v>0</v>
      </c>
      <c r="N118" s="699" t="e">
        <f t="shared" si="384"/>
        <v>#DIV/0!</v>
      </c>
      <c r="O118" s="626"/>
      <c r="P118" s="687"/>
      <c r="Q118" s="694"/>
      <c r="R118" s="699" t="e">
        <f t="shared" si="386"/>
        <v>#DIV/0!</v>
      </c>
      <c r="S118" s="19"/>
      <c r="T118" s="19"/>
      <c r="U118" s="19"/>
      <c r="V118" s="19">
        <f t="shared" si="405"/>
        <v>0</v>
      </c>
      <c r="W118" s="19"/>
      <c r="X118" s="19"/>
      <c r="Y118" s="19"/>
      <c r="Z118" s="626">
        <f t="shared" si="388"/>
        <v>0</v>
      </c>
      <c r="AA118" s="626">
        <f>E118</f>
        <v>0</v>
      </c>
      <c r="AB118" s="19"/>
      <c r="AC118" s="19"/>
      <c r="AD118" s="19"/>
      <c r="AE118" s="167"/>
      <c r="AF118" s="699" t="e">
        <f t="shared" si="365"/>
        <v>#DIV/0!</v>
      </c>
      <c r="AG118" s="166">
        <f>AG119</f>
        <v>0</v>
      </c>
      <c r="AH118" s="699" t="e">
        <f t="shared" si="366"/>
        <v>#DIV/0!</v>
      </c>
      <c r="AI118" s="626"/>
      <c r="AJ118" s="687"/>
      <c r="AK118" s="694"/>
      <c r="AL118" s="699" t="e">
        <f t="shared" si="390"/>
        <v>#DIV/0!</v>
      </c>
      <c r="AM118" s="19"/>
      <c r="AN118" s="19"/>
      <c r="AO118" s="19"/>
      <c r="AP118" s="19"/>
      <c r="AQ118" s="19"/>
      <c r="AR118" s="237"/>
      <c r="AS118" s="699" t="e">
        <f t="shared" si="370"/>
        <v>#DIV/0!</v>
      </c>
      <c r="AT118" s="166">
        <f>AT119</f>
        <v>0</v>
      </c>
      <c r="AU118" s="699" t="e">
        <f t="shared" si="371"/>
        <v>#DIV/0!</v>
      </c>
      <c r="AV118" s="626"/>
      <c r="AW118" s="699"/>
      <c r="AX118" s="166"/>
      <c r="AY118" s="699" t="e">
        <f t="shared" si="373"/>
        <v>#DIV/0!</v>
      </c>
      <c r="AZ118" s="19"/>
      <c r="BA118" s="699"/>
      <c r="BB118" s="19"/>
      <c r="BC118" s="19"/>
      <c r="BD118" s="19"/>
      <c r="BE118" s="19"/>
      <c r="BF118" s="19"/>
      <c r="BG118" s="19"/>
      <c r="BH118" s="19"/>
      <c r="BI118" s="19"/>
      <c r="BJ118" s="19">
        <f t="shared" si="410"/>
        <v>0</v>
      </c>
      <c r="BK118" s="19"/>
      <c r="BL118" s="19"/>
      <c r="BM118" s="19"/>
      <c r="BN118" s="102">
        <f t="shared" si="411"/>
        <v>0</v>
      </c>
      <c r="BO118" s="626">
        <f>BO119</f>
        <v>0</v>
      </c>
      <c r="BP118" s="626"/>
      <c r="BQ118" s="626"/>
      <c r="BR118" s="19"/>
      <c r="BS118" s="19"/>
      <c r="BT118" s="626"/>
      <c r="BU118" s="102">
        <f t="shared" si="412"/>
        <v>0</v>
      </c>
      <c r="BV118" s="457">
        <f>BV119</f>
        <v>0</v>
      </c>
      <c r="BW118" s="522"/>
      <c r="BX118" s="457"/>
      <c r="BY118" s="19"/>
      <c r="BZ118" s="19"/>
      <c r="CD118" s="638"/>
      <c r="CE118" s="699"/>
    </row>
    <row r="119" spans="2:83" s="50" customFormat="1" ht="58.5" hidden="1" customHeight="1" x14ac:dyDescent="0.25">
      <c r="B119" s="200"/>
      <c r="C119" s="97" t="s">
        <v>31</v>
      </c>
      <c r="D119" s="166">
        <f t="shared" ref="D119" si="461">E119</f>
        <v>0</v>
      </c>
      <c r="E119" s="166">
        <f>E120</f>
        <v>0</v>
      </c>
      <c r="F119" s="166"/>
      <c r="G119" s="166"/>
      <c r="H119" s="237"/>
      <c r="I119" s="237"/>
      <c r="J119" s="166"/>
      <c r="K119" s="167">
        <f t="shared" si="404"/>
        <v>0</v>
      </c>
      <c r="L119" s="699" t="e">
        <f t="shared" si="362"/>
        <v>#DIV/0!</v>
      </c>
      <c r="M119" s="166">
        <f>M120</f>
        <v>0</v>
      </c>
      <c r="N119" s="699" t="e">
        <f t="shared" si="384"/>
        <v>#DIV/0!</v>
      </c>
      <c r="O119" s="626"/>
      <c r="P119" s="687"/>
      <c r="Q119" s="694"/>
      <c r="R119" s="699" t="e">
        <f t="shared" si="386"/>
        <v>#DIV/0!</v>
      </c>
      <c r="S119" s="19"/>
      <c r="T119" s="19"/>
      <c r="U119" s="19"/>
      <c r="V119" s="19">
        <f t="shared" si="405"/>
        <v>0</v>
      </c>
      <c r="W119" s="19"/>
      <c r="X119" s="19"/>
      <c r="Y119" s="19"/>
      <c r="Z119" s="626">
        <f t="shared" si="388"/>
        <v>0</v>
      </c>
      <c r="AA119" s="626">
        <f>E119</f>
        <v>0</v>
      </c>
      <c r="AB119" s="19"/>
      <c r="AC119" s="19"/>
      <c r="AD119" s="19"/>
      <c r="AE119" s="167"/>
      <c r="AF119" s="699" t="e">
        <f t="shared" si="365"/>
        <v>#DIV/0!</v>
      </c>
      <c r="AG119" s="166">
        <f>AG120</f>
        <v>0</v>
      </c>
      <c r="AH119" s="699" t="e">
        <f t="shared" si="366"/>
        <v>#DIV/0!</v>
      </c>
      <c r="AI119" s="626"/>
      <c r="AJ119" s="687"/>
      <c r="AK119" s="694"/>
      <c r="AL119" s="699" t="e">
        <f t="shared" si="390"/>
        <v>#DIV/0!</v>
      </c>
      <c r="AM119" s="19"/>
      <c r="AN119" s="19"/>
      <c r="AO119" s="19"/>
      <c r="AP119" s="19"/>
      <c r="AQ119" s="19"/>
      <c r="AR119" s="237"/>
      <c r="AS119" s="699" t="e">
        <f t="shared" si="370"/>
        <v>#DIV/0!</v>
      </c>
      <c r="AT119" s="166">
        <f>AT120</f>
        <v>0</v>
      </c>
      <c r="AU119" s="699" t="e">
        <f t="shared" si="371"/>
        <v>#DIV/0!</v>
      </c>
      <c r="AV119" s="626"/>
      <c r="AW119" s="699"/>
      <c r="AX119" s="166"/>
      <c r="AY119" s="699" t="e">
        <f t="shared" si="373"/>
        <v>#DIV/0!</v>
      </c>
      <c r="AZ119" s="19"/>
      <c r="BA119" s="699"/>
      <c r="BB119" s="19"/>
      <c r="BC119" s="19"/>
      <c r="BD119" s="19"/>
      <c r="BE119" s="19"/>
      <c r="BF119" s="19"/>
      <c r="BG119" s="19"/>
      <c r="BH119" s="19"/>
      <c r="BI119" s="19"/>
      <c r="BJ119" s="19">
        <f t="shared" si="410"/>
        <v>0</v>
      </c>
      <c r="BK119" s="19"/>
      <c r="BL119" s="19"/>
      <c r="BM119" s="19"/>
      <c r="BN119" s="102">
        <f t="shared" si="411"/>
        <v>0</v>
      </c>
      <c r="BO119" s="626">
        <f>BO120</f>
        <v>0</v>
      </c>
      <c r="BP119" s="626"/>
      <c r="BQ119" s="626"/>
      <c r="BR119" s="19"/>
      <c r="BS119" s="19"/>
      <c r="BT119" s="626"/>
      <c r="BU119" s="102">
        <f t="shared" si="412"/>
        <v>0</v>
      </c>
      <c r="BV119" s="457">
        <f>BV120</f>
        <v>0</v>
      </c>
      <c r="BW119" s="522"/>
      <c r="BX119" s="457"/>
      <c r="BY119" s="19"/>
      <c r="BZ119" s="19"/>
      <c r="CD119" s="638"/>
      <c r="CE119" s="699"/>
    </row>
    <row r="120" spans="2:83" s="50" customFormat="1" ht="42.75" hidden="1" customHeight="1" x14ac:dyDescent="0.25">
      <c r="B120" s="203"/>
      <c r="C120" s="110" t="s">
        <v>39</v>
      </c>
      <c r="D120" s="109">
        <f>E120</f>
        <v>0</v>
      </c>
      <c r="E120" s="109">
        <v>0</v>
      </c>
      <c r="F120" s="109"/>
      <c r="G120" s="109"/>
      <c r="H120" s="236"/>
      <c r="I120" s="236"/>
      <c r="J120" s="109"/>
      <c r="K120" s="167">
        <f t="shared" si="404"/>
        <v>0</v>
      </c>
      <c r="L120" s="699" t="e">
        <f t="shared" si="362"/>
        <v>#DIV/0!</v>
      </c>
      <c r="M120" s="109">
        <v>0</v>
      </c>
      <c r="N120" s="699" t="e">
        <f t="shared" si="384"/>
        <v>#DIV/0!</v>
      </c>
      <c r="O120" s="106"/>
      <c r="P120" s="106"/>
      <c r="Q120" s="106"/>
      <c r="R120" s="699" t="e">
        <f t="shared" si="386"/>
        <v>#DIV/0!</v>
      </c>
      <c r="S120" s="31"/>
      <c r="T120" s="31"/>
      <c r="U120" s="31"/>
      <c r="V120" s="285">
        <f t="shared" si="405"/>
        <v>0</v>
      </c>
      <c r="W120" s="31"/>
      <c r="X120" s="31"/>
      <c r="Y120" s="31"/>
      <c r="Z120" s="106">
        <f t="shared" si="388"/>
        <v>0</v>
      </c>
      <c r="AA120" s="106">
        <f>E120</f>
        <v>0</v>
      </c>
      <c r="AB120" s="31"/>
      <c r="AC120" s="31"/>
      <c r="AD120" s="31"/>
      <c r="AE120" s="167"/>
      <c r="AF120" s="699" t="e">
        <f t="shared" si="365"/>
        <v>#DIV/0!</v>
      </c>
      <c r="AG120" s="109">
        <v>0</v>
      </c>
      <c r="AH120" s="699" t="e">
        <f t="shared" si="366"/>
        <v>#DIV/0!</v>
      </c>
      <c r="AI120" s="106"/>
      <c r="AJ120" s="106"/>
      <c r="AK120" s="106"/>
      <c r="AL120" s="699" t="e">
        <f t="shared" si="390"/>
        <v>#DIV/0!</v>
      </c>
      <c r="AM120" s="31"/>
      <c r="AN120" s="31"/>
      <c r="AO120" s="31"/>
      <c r="AP120" s="31"/>
      <c r="AQ120" s="31"/>
      <c r="AR120" s="236"/>
      <c r="AS120" s="699" t="e">
        <f t="shared" si="370"/>
        <v>#DIV/0!</v>
      </c>
      <c r="AT120" s="109">
        <v>0</v>
      </c>
      <c r="AU120" s="699" t="e">
        <f t="shared" si="371"/>
        <v>#DIV/0!</v>
      </c>
      <c r="AV120" s="106"/>
      <c r="AW120" s="699"/>
      <c r="AX120" s="109"/>
      <c r="AY120" s="699" t="e">
        <f t="shared" si="373"/>
        <v>#DIV/0!</v>
      </c>
      <c r="AZ120" s="31"/>
      <c r="BA120" s="699"/>
      <c r="BB120" s="31"/>
      <c r="BC120" s="31"/>
      <c r="BD120" s="31"/>
      <c r="BE120" s="31"/>
      <c r="BF120" s="89"/>
      <c r="BG120" s="89"/>
      <c r="BH120" s="31"/>
      <c r="BI120" s="31"/>
      <c r="BJ120" s="31">
        <f t="shared" si="410"/>
        <v>0</v>
      </c>
      <c r="BK120" s="89"/>
      <c r="BL120" s="31"/>
      <c r="BM120" s="31"/>
      <c r="BN120" s="102">
        <f t="shared" si="411"/>
        <v>0</v>
      </c>
      <c r="BO120" s="106">
        <v>0</v>
      </c>
      <c r="BP120" s="106"/>
      <c r="BQ120" s="106"/>
      <c r="BR120" s="31"/>
      <c r="BS120" s="31"/>
      <c r="BT120" s="106"/>
      <c r="BU120" s="102">
        <f t="shared" si="412"/>
        <v>0</v>
      </c>
      <c r="BV120" s="106">
        <v>0</v>
      </c>
      <c r="BW120" s="106"/>
      <c r="BX120" s="106"/>
      <c r="BY120" s="31"/>
      <c r="BZ120" s="31"/>
      <c r="CD120" s="638"/>
      <c r="CE120" s="699"/>
    </row>
    <row r="121" spans="2:83" s="50" customFormat="1" ht="42.75" hidden="1" customHeight="1" x14ac:dyDescent="0.25">
      <c r="B121" s="203"/>
      <c r="C121" s="110" t="s">
        <v>40</v>
      </c>
      <c r="D121" s="109"/>
      <c r="E121" s="109"/>
      <c r="F121" s="109"/>
      <c r="G121" s="109"/>
      <c r="H121" s="236"/>
      <c r="I121" s="236"/>
      <c r="J121" s="109"/>
      <c r="K121" s="167">
        <f t="shared" si="404"/>
        <v>0</v>
      </c>
      <c r="L121" s="699" t="e">
        <f t="shared" si="362"/>
        <v>#DIV/0!</v>
      </c>
      <c r="M121" s="109"/>
      <c r="N121" s="699" t="e">
        <f t="shared" si="384"/>
        <v>#DIV/0!</v>
      </c>
      <c r="O121" s="106"/>
      <c r="P121" s="106"/>
      <c r="Q121" s="106"/>
      <c r="R121" s="699" t="e">
        <f t="shared" si="386"/>
        <v>#DIV/0!</v>
      </c>
      <c r="S121" s="31"/>
      <c r="T121" s="31"/>
      <c r="U121" s="31"/>
      <c r="V121" s="285">
        <f t="shared" si="405"/>
        <v>0</v>
      </c>
      <c r="W121" s="31"/>
      <c r="X121" s="31"/>
      <c r="Y121" s="31"/>
      <c r="Z121" s="106">
        <f t="shared" si="388"/>
        <v>0</v>
      </c>
      <c r="AA121" s="106">
        <f>E121</f>
        <v>0</v>
      </c>
      <c r="AB121" s="31"/>
      <c r="AC121" s="31"/>
      <c r="AD121" s="31"/>
      <c r="AE121" s="167"/>
      <c r="AF121" s="699" t="e">
        <f t="shared" si="365"/>
        <v>#DIV/0!</v>
      </c>
      <c r="AG121" s="109"/>
      <c r="AH121" s="699" t="e">
        <f t="shared" si="366"/>
        <v>#DIV/0!</v>
      </c>
      <c r="AI121" s="106"/>
      <c r="AJ121" s="106"/>
      <c r="AK121" s="106"/>
      <c r="AL121" s="699" t="e">
        <f t="shared" si="390"/>
        <v>#DIV/0!</v>
      </c>
      <c r="AM121" s="31"/>
      <c r="AN121" s="31"/>
      <c r="AO121" s="31"/>
      <c r="AP121" s="31"/>
      <c r="AQ121" s="31"/>
      <c r="AR121" s="236"/>
      <c r="AS121" s="699" t="e">
        <f t="shared" si="370"/>
        <v>#DIV/0!</v>
      </c>
      <c r="AT121" s="109"/>
      <c r="AU121" s="699" t="e">
        <f t="shared" si="371"/>
        <v>#DIV/0!</v>
      </c>
      <c r="AV121" s="106"/>
      <c r="AW121" s="699"/>
      <c r="AX121" s="109"/>
      <c r="AY121" s="699" t="e">
        <f t="shared" si="373"/>
        <v>#DIV/0!</v>
      </c>
      <c r="AZ121" s="31"/>
      <c r="BA121" s="699"/>
      <c r="BB121" s="31"/>
      <c r="BC121" s="31"/>
      <c r="BD121" s="31"/>
      <c r="BE121" s="31"/>
      <c r="BF121" s="89"/>
      <c r="BG121" s="89"/>
      <c r="BH121" s="31"/>
      <c r="BI121" s="31"/>
      <c r="BJ121" s="31">
        <f t="shared" si="410"/>
        <v>0</v>
      </c>
      <c r="BK121" s="89"/>
      <c r="BL121" s="31"/>
      <c r="BM121" s="31"/>
      <c r="BN121" s="102">
        <f t="shared" si="411"/>
        <v>0</v>
      </c>
      <c r="BO121" s="106"/>
      <c r="BP121" s="106"/>
      <c r="BQ121" s="106"/>
      <c r="BR121" s="31"/>
      <c r="BS121" s="31"/>
      <c r="BT121" s="106"/>
      <c r="BU121" s="102">
        <f t="shared" si="412"/>
        <v>0</v>
      </c>
      <c r="BV121" s="106"/>
      <c r="BW121" s="106"/>
      <c r="BX121" s="106"/>
      <c r="BY121" s="31"/>
      <c r="BZ121" s="31"/>
      <c r="CD121" s="638"/>
      <c r="CE121" s="699"/>
    </row>
    <row r="122" spans="2:83" s="50" customFormat="1" ht="42.75" customHeight="1" x14ac:dyDescent="0.25">
      <c r="B122" s="203"/>
      <c r="C122" s="97" t="s">
        <v>411</v>
      </c>
      <c r="D122" s="185">
        <f>E122+G122</f>
        <v>2804083.9615500001</v>
      </c>
      <c r="E122" s="185">
        <f>E124+E197+E209</f>
        <v>1298867.6924000001</v>
      </c>
      <c r="F122" s="185"/>
      <c r="G122" s="185">
        <f t="shared" ref="G122" si="462">G124+G197+G209</f>
        <v>1505216.2691500001</v>
      </c>
      <c r="H122" s="236"/>
      <c r="I122" s="236"/>
      <c r="J122" s="185">
        <f>K122-D122</f>
        <v>-985179.11939999997</v>
      </c>
      <c r="K122" s="185">
        <f t="shared" si="404"/>
        <v>1818904.8421500002</v>
      </c>
      <c r="L122" s="699">
        <f t="shared" si="362"/>
        <v>0.64866276013524671</v>
      </c>
      <c r="M122" s="185">
        <f>M124+M197+M209</f>
        <v>1152285.7565200001</v>
      </c>
      <c r="N122" s="699">
        <f t="shared" si="384"/>
        <v>0.88714636853492657</v>
      </c>
      <c r="O122" s="98"/>
      <c r="P122" s="98"/>
      <c r="Q122" s="98">
        <f t="shared" ref="Q122" si="463">Q124+Q197+Q209</f>
        <v>666619.0856300001</v>
      </c>
      <c r="R122" s="699">
        <f t="shared" si="386"/>
        <v>0.44287262853360054</v>
      </c>
      <c r="S122" s="98">
        <f t="shared" ref="S122:U122" si="464">S124+S197+S209</f>
        <v>0</v>
      </c>
      <c r="T122" s="98"/>
      <c r="U122" s="98">
        <f t="shared" si="464"/>
        <v>0</v>
      </c>
      <c r="V122" s="285"/>
      <c r="W122" s="31"/>
      <c r="X122" s="31"/>
      <c r="Y122" s="31"/>
      <c r="Z122" s="106"/>
      <c r="AA122" s="106"/>
      <c r="AB122" s="31"/>
      <c r="AC122" s="31"/>
      <c r="AD122" s="31"/>
      <c r="AE122" s="185">
        <f>AG122+AK122+AM122+AO122</f>
        <v>1742318.43303</v>
      </c>
      <c r="AF122" s="699">
        <f t="shared" si="365"/>
        <v>0.62135030795115953</v>
      </c>
      <c r="AG122" s="185">
        <f>AG124+AG197+AG209</f>
        <v>1152814.1590499999</v>
      </c>
      <c r="AH122" s="699">
        <f t="shared" si="366"/>
        <v>0.88755318636024594</v>
      </c>
      <c r="AI122" s="98"/>
      <c r="AJ122" s="98"/>
      <c r="AK122" s="98">
        <f t="shared" ref="AK122" si="465">AK124+AK197+AK209</f>
        <v>589504.27398000006</v>
      </c>
      <c r="AL122" s="699">
        <f t="shared" si="390"/>
        <v>0.39164091304493726</v>
      </c>
      <c r="AM122" s="31"/>
      <c r="AN122" s="31"/>
      <c r="AO122" s="31"/>
      <c r="AP122" s="98">
        <f>AR122-AE122</f>
        <v>939503.43379000016</v>
      </c>
      <c r="AQ122" s="98"/>
      <c r="AR122" s="185">
        <f>AT122+AX122+AZ122+BB122</f>
        <v>2681821.8668200001</v>
      </c>
      <c r="AS122" s="699">
        <f t="shared" si="370"/>
        <v>0.95639856138172918</v>
      </c>
      <c r="AT122" s="185">
        <f>AT124+AT197+AT209</f>
        <v>1298867.6924000001</v>
      </c>
      <c r="AU122" s="699">
        <f t="shared" si="371"/>
        <v>1</v>
      </c>
      <c r="AV122" s="98"/>
      <c r="AW122" s="699"/>
      <c r="AX122" s="185">
        <f t="shared" ref="AX122" si="466">AX124+AX197+AX209</f>
        <v>1382954.1744200001</v>
      </c>
      <c r="AY122" s="699">
        <f t="shared" si="373"/>
        <v>0.91877439990796683</v>
      </c>
      <c r="AZ122" s="31"/>
      <c r="BA122" s="699"/>
      <c r="BB122" s="31"/>
      <c r="BC122" s="31"/>
      <c r="BD122" s="31"/>
      <c r="BE122" s="31"/>
      <c r="BF122" s="89"/>
      <c r="BG122" s="89"/>
      <c r="BH122" s="31"/>
      <c r="BI122" s="31"/>
      <c r="BJ122" s="31"/>
      <c r="BK122" s="89"/>
      <c r="BL122" s="31"/>
      <c r="BM122" s="31"/>
      <c r="BN122" s="98">
        <f>BO122+BQ122</f>
        <v>6004971.7364300005</v>
      </c>
      <c r="BO122" s="98">
        <f>BO124+BO197+BO209</f>
        <v>2454741.14286</v>
      </c>
      <c r="BP122" s="98"/>
      <c r="BQ122" s="98">
        <f t="shared" ref="BQ122" si="467">BQ124+BQ197+BQ209</f>
        <v>3550230.59357</v>
      </c>
      <c r="BR122" s="31"/>
      <c r="BS122" s="31"/>
      <c r="BT122" s="98">
        <f t="shared" ref="BT122" si="468">BT124+BT197+BT209</f>
        <v>0</v>
      </c>
      <c r="BU122" s="98">
        <f t="shared" si="412"/>
        <v>6004971.7364300005</v>
      </c>
      <c r="BV122" s="98">
        <f>BV124+BV197+BV209</f>
        <v>2454741.14286</v>
      </c>
      <c r="BW122" s="98"/>
      <c r="BX122" s="98">
        <f t="shared" ref="BX122" si="469">BX124+BX197+BX209</f>
        <v>3550230.59357</v>
      </c>
      <c r="BY122" s="31"/>
      <c r="BZ122" s="31"/>
      <c r="CD122" s="638"/>
      <c r="CE122" s="699"/>
    </row>
    <row r="123" spans="2:83" s="151" customFormat="1" ht="71.25" hidden="1" customHeight="1" x14ac:dyDescent="0.25">
      <c r="B123" s="370" t="s">
        <v>34</v>
      </c>
      <c r="C123" s="396" t="s">
        <v>211</v>
      </c>
      <c r="D123" s="375">
        <v>0</v>
      </c>
      <c r="E123" s="375">
        <f>E124+E125</f>
        <v>0</v>
      </c>
      <c r="F123" s="375"/>
      <c r="G123" s="375">
        <f t="shared" ref="G123:I123" si="470">G124+G125</f>
        <v>0</v>
      </c>
      <c r="H123" s="375">
        <f t="shared" si="470"/>
        <v>0</v>
      </c>
      <c r="I123" s="375">
        <f t="shared" si="470"/>
        <v>0</v>
      </c>
      <c r="J123" s="375">
        <f>J124+J125</f>
        <v>0</v>
      </c>
      <c r="K123" s="168">
        <f>M123+S123+U123+Q123</f>
        <v>0</v>
      </c>
      <c r="L123" s="699" t="e">
        <f t="shared" si="362"/>
        <v>#DIV/0!</v>
      </c>
      <c r="M123" s="375">
        <f>M124+M125</f>
        <v>0</v>
      </c>
      <c r="N123" s="772" t="e">
        <f t="shared" si="384"/>
        <v>#DIV/0!</v>
      </c>
      <c r="O123" s="376"/>
      <c r="P123" s="421"/>
      <c r="Q123" s="376">
        <f>Q124+Q125</f>
        <v>0</v>
      </c>
      <c r="R123" s="421"/>
      <c r="S123" s="376">
        <f t="shared" ref="S123:U123" si="471">S124+S125</f>
        <v>0</v>
      </c>
      <c r="T123" s="421"/>
      <c r="U123" s="376">
        <f t="shared" si="471"/>
        <v>0</v>
      </c>
      <c r="V123" s="376">
        <f>W123+X123+Y123</f>
        <v>3776254.7761300001</v>
      </c>
      <c r="W123" s="376">
        <f>W124+W125</f>
        <v>3776254.7761300001</v>
      </c>
      <c r="X123" s="376"/>
      <c r="Y123" s="376"/>
      <c r="Z123" s="376">
        <f>AA123+AB123+AC123</f>
        <v>3776254.7761300001</v>
      </c>
      <c r="AA123" s="376">
        <f>AA124+AA125</f>
        <v>3776254.7761300001</v>
      </c>
      <c r="AB123" s="376"/>
      <c r="AC123" s="376"/>
      <c r="AD123" s="421"/>
      <c r="AE123" s="375">
        <f>AG123+AM123+AO123+AK123</f>
        <v>0</v>
      </c>
      <c r="AF123" s="699" t="e">
        <f t="shared" si="365"/>
        <v>#DIV/0!</v>
      </c>
      <c r="AG123" s="375">
        <f>AG124+AG125</f>
        <v>0</v>
      </c>
      <c r="AH123" s="699" t="e">
        <f t="shared" si="366"/>
        <v>#DIV/0!</v>
      </c>
      <c r="AI123" s="376"/>
      <c r="AJ123" s="421"/>
      <c r="AK123" s="376">
        <f t="shared" ref="AK123" si="472">AK124+AK125</f>
        <v>0</v>
      </c>
      <c r="AL123" s="421"/>
      <c r="AM123" s="376">
        <f t="shared" ref="AM123" si="473">AM124+AM125</f>
        <v>0</v>
      </c>
      <c r="AN123" s="421"/>
      <c r="AO123" s="376">
        <f t="shared" ref="AO123" si="474">AO124+AO125</f>
        <v>0</v>
      </c>
      <c r="AP123" s="376">
        <f>AP124+AP125</f>
        <v>0</v>
      </c>
      <c r="AQ123" s="421"/>
      <c r="AR123" s="168">
        <f>AT123+AZ123+BB123+AX123</f>
        <v>0</v>
      </c>
      <c r="AS123" s="699" t="e">
        <f t="shared" si="370"/>
        <v>#DIV/0!</v>
      </c>
      <c r="AT123" s="375">
        <f>AT124+AT125</f>
        <v>0</v>
      </c>
      <c r="AU123" s="699" t="e">
        <f t="shared" si="371"/>
        <v>#DIV/0!</v>
      </c>
      <c r="AV123" s="376"/>
      <c r="AW123" s="699" t="e">
        <f t="shared" ref="AW123:AW127" si="475">AV123/F123</f>
        <v>#DIV/0!</v>
      </c>
      <c r="AX123" s="375">
        <f t="shared" ref="AX123" si="476">AX124+AX125</f>
        <v>0</v>
      </c>
      <c r="AY123" s="699" t="e">
        <f t="shared" si="373"/>
        <v>#DIV/0!</v>
      </c>
      <c r="AZ123" s="376">
        <f t="shared" ref="AZ123:BB123" si="477">AZ124+AZ125</f>
        <v>0</v>
      </c>
      <c r="BA123" s="699"/>
      <c r="BB123" s="376">
        <f t="shared" si="477"/>
        <v>0</v>
      </c>
      <c r="BC123" s="376"/>
      <c r="BD123" s="376"/>
      <c r="BE123" s="376">
        <f>BF123+BH123+BI123+BG123</f>
        <v>0</v>
      </c>
      <c r="BF123" s="376">
        <f>BF124+BF125</f>
        <v>0</v>
      </c>
      <c r="BG123" s="376">
        <f t="shared" ref="BG123" si="478">BG124+BG125</f>
        <v>0</v>
      </c>
      <c r="BH123" s="376">
        <f t="shared" ref="BH123" si="479">BH124+BH125</f>
        <v>0</v>
      </c>
      <c r="BI123" s="376">
        <f t="shared" ref="BI123" si="480">BI124+BI125</f>
        <v>0</v>
      </c>
      <c r="BJ123" s="376">
        <f>BK123+BL123+BM123</f>
        <v>0</v>
      </c>
      <c r="BK123" s="376">
        <f>BK124+BK125</f>
        <v>0</v>
      </c>
      <c r="BL123" s="376"/>
      <c r="BM123" s="376"/>
      <c r="BN123" s="376">
        <f>BO123+BR123+BS123</f>
        <v>0</v>
      </c>
      <c r="BO123" s="376">
        <f>BO124+BO125</f>
        <v>0</v>
      </c>
      <c r="BP123" s="376"/>
      <c r="BQ123" s="376"/>
      <c r="BR123" s="376"/>
      <c r="BS123" s="376"/>
      <c r="BT123" s="376"/>
      <c r="BU123" s="632">
        <f>BV123+BY123+BZ123+BX123</f>
        <v>0</v>
      </c>
      <c r="BV123" s="376">
        <f>BV124+BV125</f>
        <v>0</v>
      </c>
      <c r="BW123" s="376"/>
      <c r="BX123" s="376">
        <f t="shared" ref="BX123:BZ123" si="481">BX124+BX125</f>
        <v>0</v>
      </c>
      <c r="BY123" s="376">
        <f t="shared" si="481"/>
        <v>0</v>
      </c>
      <c r="BZ123" s="376">
        <f t="shared" si="481"/>
        <v>0</v>
      </c>
      <c r="CE123" s="699" t="e">
        <f t="shared" ref="CE123:CE127" si="482">BB123/I123</f>
        <v>#DIV/0!</v>
      </c>
    </row>
    <row r="124" spans="2:83" s="20" customFormat="1" ht="41.25" hidden="1" customHeight="1" x14ac:dyDescent="0.25">
      <c r="B124" s="200"/>
      <c r="C124" s="97" t="s">
        <v>411</v>
      </c>
      <c r="D124" s="185"/>
      <c r="E124" s="185">
        <f>E128+E131+E142+E153+E156+E159+E162+E165+E168</f>
        <v>0</v>
      </c>
      <c r="F124" s="185"/>
      <c r="G124" s="185"/>
      <c r="H124" s="185">
        <f t="shared" ref="H124:I124" si="483">H128+H131+H142+H153+H156+H159+H162+H165+H168</f>
        <v>0</v>
      </c>
      <c r="I124" s="185">
        <f t="shared" si="483"/>
        <v>0</v>
      </c>
      <c r="J124" s="185"/>
      <c r="K124" s="185">
        <f t="shared" ref="K124:K125" si="484">M124+Q124+S124+U124</f>
        <v>0</v>
      </c>
      <c r="L124" s="699" t="e">
        <f t="shared" si="362"/>
        <v>#DIV/0!</v>
      </c>
      <c r="M124" s="185">
        <f>M128+M131+M142+M153+M156+M159+M162+M165+M168</f>
        <v>0</v>
      </c>
      <c r="N124" s="772" t="e">
        <f t="shared" si="384"/>
        <v>#DIV/0!</v>
      </c>
      <c r="O124" s="98"/>
      <c r="P124" s="98"/>
      <c r="Q124" s="98">
        <f>Q128+Q131+Q142+Q156+Q159+Q162+Q165+Q168</f>
        <v>0</v>
      </c>
      <c r="R124" s="98"/>
      <c r="S124" s="98">
        <f t="shared" ref="S124:U124" si="485">S128+S131+S142+S153+S156+S159+S162+S165+S168</f>
        <v>0</v>
      </c>
      <c r="T124" s="98"/>
      <c r="U124" s="98">
        <f t="shared" si="485"/>
        <v>0</v>
      </c>
      <c r="V124" s="98">
        <f>W124+X124+Y124</f>
        <v>1246164.0761299999</v>
      </c>
      <c r="W124" s="98">
        <f>W128+W131+W142</f>
        <v>1246164.0761299999</v>
      </c>
      <c r="X124" s="98"/>
      <c r="Y124" s="98"/>
      <c r="Z124" s="98">
        <f>AA124+AB124+AC124</f>
        <v>1246164.0761299999</v>
      </c>
      <c r="AA124" s="98">
        <f>AA128+AA131+AA142</f>
        <v>1246164.0761299999</v>
      </c>
      <c r="AB124" s="98"/>
      <c r="AC124" s="98"/>
      <c r="AD124" s="98"/>
      <c r="AE124" s="185"/>
      <c r="AF124" s="699" t="e">
        <f t="shared" si="365"/>
        <v>#DIV/0!</v>
      </c>
      <c r="AG124" s="185">
        <f>AG128+AG131+AG142+AG153+AG156+AG159+AG162+AG165+AG168</f>
        <v>0</v>
      </c>
      <c r="AH124" s="699" t="e">
        <f t="shared" si="366"/>
        <v>#DIV/0!</v>
      </c>
      <c r="AI124" s="98"/>
      <c r="AJ124" s="98"/>
      <c r="AK124" s="98"/>
      <c r="AL124" s="98"/>
      <c r="AM124" s="98">
        <f t="shared" ref="AM124:AO124" si="486">AM128+AM131+AM142+AM153+AM156+AM159+AM162+AM165+AM168</f>
        <v>0</v>
      </c>
      <c r="AN124" s="98"/>
      <c r="AO124" s="98">
        <f t="shared" si="486"/>
        <v>0</v>
      </c>
      <c r="AP124" s="98"/>
      <c r="AQ124" s="98"/>
      <c r="AR124" s="185">
        <f>AT124+AX124+AZ124+BB124</f>
        <v>0</v>
      </c>
      <c r="AS124" s="699" t="e">
        <f t="shared" si="370"/>
        <v>#DIV/0!</v>
      </c>
      <c r="AT124" s="185">
        <f>AT128+AT131+AT142+AT153+AT156+AT159+AT162+AT165+AT168</f>
        <v>0</v>
      </c>
      <c r="AU124" s="699" t="e">
        <f t="shared" si="371"/>
        <v>#DIV/0!</v>
      </c>
      <c r="AV124" s="98"/>
      <c r="AW124" s="699" t="e">
        <f t="shared" si="475"/>
        <v>#DIV/0!</v>
      </c>
      <c r="AX124" s="185"/>
      <c r="AY124" s="699" t="e">
        <f t="shared" si="373"/>
        <v>#DIV/0!</v>
      </c>
      <c r="AZ124" s="98">
        <f t="shared" ref="AZ124:BB124" si="487">AZ128+AZ131+AZ142+AZ153+AZ156+AZ159+AZ162+AZ165+AZ168</f>
        <v>0</v>
      </c>
      <c r="BA124" s="699"/>
      <c r="BB124" s="98">
        <f t="shared" si="487"/>
        <v>0</v>
      </c>
      <c r="BC124" s="98"/>
      <c r="BD124" s="98"/>
      <c r="BE124" s="98">
        <f>BF124+BG124+BH124+BI124</f>
        <v>0</v>
      </c>
      <c r="BF124" s="98">
        <f>BF128+BF131+BF142+BF153+BF156+BF159+BF162+BF165+BF168</f>
        <v>0</v>
      </c>
      <c r="BG124" s="98">
        <f t="shared" ref="BG124:BI124" si="488">BG128+BG131+BG142+BG153+BG156+BG159+BG162+BG165+BG168</f>
        <v>0</v>
      </c>
      <c r="BH124" s="98">
        <f t="shared" si="488"/>
        <v>0</v>
      </c>
      <c r="BI124" s="98">
        <f t="shared" si="488"/>
        <v>0</v>
      </c>
      <c r="BJ124" s="98">
        <f>BK124+BL124+BM124</f>
        <v>0</v>
      </c>
      <c r="BK124" s="98">
        <f>BK128+BK131+BK142+BK153+BK156+BK159+BK162+BK165+BK168</f>
        <v>0</v>
      </c>
      <c r="BL124" s="98">
        <f t="shared" ref="BL124:BM124" si="489">BL128+BL131+BL142+BL153+BL156+BL159+BL162+BL165+BL168</f>
        <v>0</v>
      </c>
      <c r="BM124" s="98">
        <f t="shared" si="489"/>
        <v>0</v>
      </c>
      <c r="BN124" s="98">
        <f>BO124+BR124+BS124</f>
        <v>0</v>
      </c>
      <c r="BO124" s="98"/>
      <c r="BP124" s="98"/>
      <c r="BQ124" s="98"/>
      <c r="BR124" s="98">
        <f t="shared" ref="BR124:BS124" si="490">BR128+BR131+BR142+BR153+BR156+BR159+BR162+BR165+BR168</f>
        <v>0</v>
      </c>
      <c r="BS124" s="98">
        <f t="shared" si="490"/>
        <v>0</v>
      </c>
      <c r="BT124" s="98"/>
      <c r="BU124" s="98">
        <f>BV124+BX124+BY124+BZ124</f>
        <v>0</v>
      </c>
      <c r="BV124" s="98">
        <f>BV128+BV131+BV142+BV153+BV156+BV159+BV162+BV165+BV168</f>
        <v>0</v>
      </c>
      <c r="BW124" s="98"/>
      <c r="BX124" s="98">
        <f t="shared" ref="BX124:BZ124" si="491">BX128+BX131+BX142+BX153+BX156+BX159+BX162+BX165+BX168</f>
        <v>0</v>
      </c>
      <c r="BY124" s="98">
        <f t="shared" si="491"/>
        <v>0</v>
      </c>
      <c r="BZ124" s="98">
        <f t="shared" si="491"/>
        <v>0</v>
      </c>
      <c r="CE124" s="699" t="e">
        <f t="shared" si="482"/>
        <v>#DIV/0!</v>
      </c>
    </row>
    <row r="125" spans="2:83" s="23" customFormat="1" ht="46.5" hidden="1" customHeight="1" x14ac:dyDescent="0.25">
      <c r="B125" s="201"/>
      <c r="C125" s="101" t="s">
        <v>32</v>
      </c>
      <c r="D125" s="167"/>
      <c r="E125" s="167">
        <f>E127+E130+E133+E141+E152+E155+E158+E161+E164+E167</f>
        <v>0</v>
      </c>
      <c r="F125" s="167"/>
      <c r="G125" s="167"/>
      <c r="H125" s="167">
        <f t="shared" ref="H125:I125" si="492">H127+H130+H133+H141+H152+H155+H158+H161+H164+H167</f>
        <v>0</v>
      </c>
      <c r="I125" s="167">
        <f t="shared" si="492"/>
        <v>0</v>
      </c>
      <c r="J125" s="167"/>
      <c r="K125" s="167">
        <f t="shared" si="484"/>
        <v>0</v>
      </c>
      <c r="L125" s="699" t="e">
        <f t="shared" si="362"/>
        <v>#DIV/0!</v>
      </c>
      <c r="M125" s="167">
        <f>M127+M130+M133+M141+M152+M155+M158+M161+M164+M167</f>
        <v>0</v>
      </c>
      <c r="N125" s="772" t="e">
        <f t="shared" si="384"/>
        <v>#DIV/0!</v>
      </c>
      <c r="O125" s="102"/>
      <c r="P125" s="114"/>
      <c r="Q125" s="102">
        <f>Q127+Q130+Q141+Q133+Q155+Q158+Q161+Q164+Q167</f>
        <v>0</v>
      </c>
      <c r="R125" s="114"/>
      <c r="S125" s="102">
        <f t="shared" ref="S125:U125" si="493">S127+S130+S133+S141+S152+S155+S158+S161+S164+S167</f>
        <v>0</v>
      </c>
      <c r="T125" s="114"/>
      <c r="U125" s="102">
        <f t="shared" si="493"/>
        <v>0</v>
      </c>
      <c r="V125" s="102">
        <f>W125+X125+Y125</f>
        <v>2530090.7000000002</v>
      </c>
      <c r="W125" s="102">
        <f>W127+W130+W133+W139+W141</f>
        <v>2530090.7000000002</v>
      </c>
      <c r="X125" s="102"/>
      <c r="Y125" s="102"/>
      <c r="Z125" s="102">
        <f>AA125+AB125+AC125</f>
        <v>2530090.7000000002</v>
      </c>
      <c r="AA125" s="102">
        <f>AA127+AA130+AA133+AA139+AA141</f>
        <v>2530090.7000000002</v>
      </c>
      <c r="AB125" s="102"/>
      <c r="AC125" s="102"/>
      <c r="AD125" s="114"/>
      <c r="AE125" s="167"/>
      <c r="AF125" s="699" t="e">
        <f t="shared" si="365"/>
        <v>#DIV/0!</v>
      </c>
      <c r="AG125" s="167">
        <f>AG127+AG130+AG133+AG141+AG152+AG155+AG158+AG161+AG164+AG167</f>
        <v>0</v>
      </c>
      <c r="AH125" s="699" t="e">
        <f t="shared" si="366"/>
        <v>#DIV/0!</v>
      </c>
      <c r="AI125" s="102"/>
      <c r="AJ125" s="114"/>
      <c r="AK125" s="102"/>
      <c r="AL125" s="114"/>
      <c r="AM125" s="102">
        <f t="shared" ref="AM125:AO125" si="494">AM127+AM130+AM133+AM141+AM152+AM155+AM158+AM161+AM164+AM167</f>
        <v>0</v>
      </c>
      <c r="AN125" s="114"/>
      <c r="AO125" s="102">
        <f t="shared" si="494"/>
        <v>0</v>
      </c>
      <c r="AP125" s="102"/>
      <c r="AQ125" s="114"/>
      <c r="AR125" s="167">
        <f>AT125+AX125+AZ125+BB125</f>
        <v>0</v>
      </c>
      <c r="AS125" s="699" t="e">
        <f t="shared" si="370"/>
        <v>#DIV/0!</v>
      </c>
      <c r="AT125" s="167">
        <f>AT127+AT130+AT133+AT141+AT152+AT155+AT158+AT161+AT164+AT167</f>
        <v>0</v>
      </c>
      <c r="AU125" s="699" t="e">
        <f t="shared" si="371"/>
        <v>#DIV/0!</v>
      </c>
      <c r="AV125" s="102"/>
      <c r="AW125" s="699" t="e">
        <f t="shared" si="475"/>
        <v>#DIV/0!</v>
      </c>
      <c r="AX125" s="167"/>
      <c r="AY125" s="699" t="e">
        <f t="shared" si="373"/>
        <v>#DIV/0!</v>
      </c>
      <c r="AZ125" s="102">
        <f t="shared" ref="AZ125:BB125" si="495">AZ127+AZ130+AZ133+AZ141+AZ152+AZ155+AZ158+AZ161+AZ164+AZ167</f>
        <v>0</v>
      </c>
      <c r="BA125" s="699"/>
      <c r="BB125" s="102">
        <f t="shared" si="495"/>
        <v>0</v>
      </c>
      <c r="BC125" s="102"/>
      <c r="BD125" s="102"/>
      <c r="BE125" s="102">
        <f>BF125+BG125+BH125+BI125</f>
        <v>0</v>
      </c>
      <c r="BF125" s="102">
        <f>BF127+BF130+BF133+BF141+BF152+BF155+BF158+BF161+BF164+BF167</f>
        <v>0</v>
      </c>
      <c r="BG125" s="102">
        <f t="shared" ref="BG125:BI125" si="496">BG127+BG130+BG133+BG141+BG152+BG155+BG158+BG161+BG164+BG167</f>
        <v>0</v>
      </c>
      <c r="BH125" s="102">
        <f t="shared" si="496"/>
        <v>0</v>
      </c>
      <c r="BI125" s="102">
        <f t="shared" si="496"/>
        <v>0</v>
      </c>
      <c r="BJ125" s="102">
        <f>BK125+BL125+BM125</f>
        <v>0</v>
      </c>
      <c r="BK125" s="102">
        <f>BK127+BK130+BK133+BK141+BK152+BK155+BK158+BK161+BK164+BK167</f>
        <v>0</v>
      </c>
      <c r="BL125" s="102">
        <f t="shared" ref="BL125:BM125" si="497">BL127+BL130+BL133+BL141+BL152+BL155+BL158+BL161+BL164+BL167</f>
        <v>0</v>
      </c>
      <c r="BM125" s="102">
        <f t="shared" si="497"/>
        <v>0</v>
      </c>
      <c r="BN125" s="102">
        <f>BO125+BR125+BS125</f>
        <v>0</v>
      </c>
      <c r="BO125" s="102"/>
      <c r="BP125" s="102"/>
      <c r="BQ125" s="102"/>
      <c r="BR125" s="102">
        <f t="shared" ref="BR125:BS125" si="498">BR127+BR130+BR133+BR141+BR152+BR155+BR158+BR161+BR164+BR167</f>
        <v>0</v>
      </c>
      <c r="BS125" s="102">
        <f t="shared" si="498"/>
        <v>0</v>
      </c>
      <c r="BT125" s="102"/>
      <c r="BU125" s="102">
        <f>BV125+BX125+BY125+BZ125</f>
        <v>0</v>
      </c>
      <c r="BV125" s="102">
        <f>BV127+BV130+BV133+BV141+BV152+BV155+BV158+BV161+BV164+BV167</f>
        <v>0</v>
      </c>
      <c r="BW125" s="102"/>
      <c r="BX125" s="102">
        <f t="shared" ref="BX125:BZ125" si="499">BX127+BX130+BX133+BX141+BX152+BX155+BX158+BX161+BX164+BX167</f>
        <v>0</v>
      </c>
      <c r="BY125" s="102">
        <f t="shared" si="499"/>
        <v>0</v>
      </c>
      <c r="BZ125" s="102">
        <f t="shared" si="499"/>
        <v>0</v>
      </c>
      <c r="CE125" s="699" t="e">
        <f t="shared" si="482"/>
        <v>#DIV/0!</v>
      </c>
    </row>
    <row r="126" spans="2:83" s="50" customFormat="1" ht="151.5" hidden="1" customHeight="1" x14ac:dyDescent="0.25">
      <c r="B126" s="200" t="s">
        <v>36</v>
      </c>
      <c r="C126" s="108" t="s">
        <v>45</v>
      </c>
      <c r="D126" s="166"/>
      <c r="E126" s="166"/>
      <c r="F126" s="166"/>
      <c r="G126" s="166"/>
      <c r="H126" s="871"/>
      <c r="I126" s="239"/>
      <c r="J126" s="166"/>
      <c r="K126" s="166"/>
      <c r="L126" s="699" t="e">
        <f t="shared" si="362"/>
        <v>#DIV/0!</v>
      </c>
      <c r="M126" s="166">
        <f>M127+M128</f>
        <v>0</v>
      </c>
      <c r="N126" s="772" t="e">
        <f t="shared" si="384"/>
        <v>#DIV/0!</v>
      </c>
      <c r="O126" s="626"/>
      <c r="P126" s="687"/>
      <c r="Q126" s="626">
        <f>Q127+Q128</f>
        <v>0</v>
      </c>
      <c r="R126" s="687"/>
      <c r="S126" s="62"/>
      <c r="T126" s="41"/>
      <c r="U126" s="28"/>
      <c r="V126" s="626">
        <f t="shared" si="405"/>
        <v>1716417.9104499999</v>
      </c>
      <c r="W126" s="626">
        <f>W127+W128</f>
        <v>1716417.9104499999</v>
      </c>
      <c r="X126" s="28"/>
      <c r="Y126" s="28"/>
      <c r="Z126" s="626">
        <f t="shared" si="388"/>
        <v>1716417.9104499999</v>
      </c>
      <c r="AA126" s="626">
        <f>AA127+AA128</f>
        <v>1716417.9104499999</v>
      </c>
      <c r="AB126" s="62"/>
      <c r="AC126" s="28"/>
      <c r="AD126" s="19"/>
      <c r="AE126" s="166">
        <f>AG126+AK126+AM126+AO126</f>
        <v>0</v>
      </c>
      <c r="AF126" s="699" t="e">
        <f t="shared" si="365"/>
        <v>#DIV/0!</v>
      </c>
      <c r="AG126" s="166">
        <f>AG127+AG128</f>
        <v>0</v>
      </c>
      <c r="AH126" s="699" t="e">
        <f t="shared" si="366"/>
        <v>#DIV/0!</v>
      </c>
      <c r="AI126" s="626"/>
      <c r="AJ126" s="687"/>
      <c r="AK126" s="626"/>
      <c r="AL126" s="687"/>
      <c r="AM126" s="62"/>
      <c r="AN126" s="41"/>
      <c r="AO126" s="28"/>
      <c r="AP126" s="626"/>
      <c r="AQ126" s="687"/>
      <c r="AR126" s="166">
        <f>AT126+AX126+AZ126+BB126</f>
        <v>0</v>
      </c>
      <c r="AS126" s="699" t="e">
        <f t="shared" si="370"/>
        <v>#DIV/0!</v>
      </c>
      <c r="AT126" s="166">
        <f>AT127+AT128</f>
        <v>0</v>
      </c>
      <c r="AU126" s="699" t="e">
        <f t="shared" si="371"/>
        <v>#DIV/0!</v>
      </c>
      <c r="AV126" s="626"/>
      <c r="AW126" s="699" t="e">
        <f t="shared" si="475"/>
        <v>#DIV/0!</v>
      </c>
      <c r="AX126" s="166"/>
      <c r="AY126" s="699" t="e">
        <f t="shared" si="373"/>
        <v>#DIV/0!</v>
      </c>
      <c r="AZ126" s="62"/>
      <c r="BA126" s="699"/>
      <c r="BB126" s="28"/>
      <c r="BC126" s="62"/>
      <c r="BD126" s="28"/>
      <c r="BE126" s="626">
        <f>BF126+BG126+BH126+BI126</f>
        <v>0</v>
      </c>
      <c r="BF126" s="626">
        <f>BF127+BF128</f>
        <v>0</v>
      </c>
      <c r="BG126" s="626"/>
      <c r="BH126" s="62"/>
      <c r="BI126" s="28"/>
      <c r="BJ126" s="626">
        <f t="shared" ref="BJ126:BJ150" si="500">BK126+BL126+BM126</f>
        <v>0</v>
      </c>
      <c r="BK126" s="626"/>
      <c r="BL126" s="62"/>
      <c r="BM126" s="28"/>
      <c r="BN126" s="626">
        <f t="shared" ref="BN126:BN150" si="501">BO126+BR126+BS126</f>
        <v>0</v>
      </c>
      <c r="BO126" s="626"/>
      <c r="BP126" s="626"/>
      <c r="BQ126" s="626"/>
      <c r="BR126" s="62"/>
      <c r="BS126" s="28"/>
      <c r="BT126" s="626"/>
      <c r="BU126" s="626">
        <f>BV126+BX126+BY126+BZ126</f>
        <v>0</v>
      </c>
      <c r="BV126" s="435">
        <f>BV127+BV128</f>
        <v>0</v>
      </c>
      <c r="BW126" s="522"/>
      <c r="BX126" s="435"/>
      <c r="BY126" s="62"/>
      <c r="BZ126" s="28"/>
      <c r="CE126" s="699" t="e">
        <f t="shared" si="482"/>
        <v>#DIV/0!</v>
      </c>
    </row>
    <row r="127" spans="2:83" s="150" customFormat="1" ht="67.5" hidden="1" customHeight="1" x14ac:dyDescent="0.25">
      <c r="B127" s="210"/>
      <c r="C127" s="101" t="s">
        <v>32</v>
      </c>
      <c r="D127" s="176"/>
      <c r="E127" s="176"/>
      <c r="F127" s="176"/>
      <c r="G127" s="176"/>
      <c r="H127" s="238"/>
      <c r="I127" s="238"/>
      <c r="J127" s="176"/>
      <c r="K127" s="176"/>
      <c r="L127" s="699" t="e">
        <f t="shared" si="362"/>
        <v>#DIV/0!</v>
      </c>
      <c r="M127" s="176">
        <v>0</v>
      </c>
      <c r="N127" s="772" t="e">
        <f t="shared" si="384"/>
        <v>#DIV/0!</v>
      </c>
      <c r="O127" s="627"/>
      <c r="P127" s="687"/>
      <c r="Q127" s="627">
        <v>0</v>
      </c>
      <c r="R127" s="687"/>
      <c r="S127" s="279"/>
      <c r="T127" s="19"/>
      <c r="U127" s="279"/>
      <c r="V127" s="627">
        <f t="shared" si="405"/>
        <v>1150000</v>
      </c>
      <c r="W127" s="627">
        <f>AA127-E127</f>
        <v>1150000</v>
      </c>
      <c r="X127" s="279"/>
      <c r="Y127" s="279"/>
      <c r="Z127" s="627">
        <f t="shared" si="388"/>
        <v>1150000</v>
      </c>
      <c r="AA127" s="627">
        <v>1150000</v>
      </c>
      <c r="AB127" s="279"/>
      <c r="AC127" s="279"/>
      <c r="AD127" s="19"/>
      <c r="AE127" s="176">
        <f t="shared" ref="AE127:AE132" si="502">AG127</f>
        <v>0</v>
      </c>
      <c r="AF127" s="699" t="e">
        <f t="shared" si="365"/>
        <v>#DIV/0!</v>
      </c>
      <c r="AG127" s="176"/>
      <c r="AH127" s="699" t="e">
        <f t="shared" si="366"/>
        <v>#DIV/0!</v>
      </c>
      <c r="AI127" s="627"/>
      <c r="AJ127" s="687"/>
      <c r="AK127" s="627"/>
      <c r="AL127" s="687"/>
      <c r="AM127" s="279"/>
      <c r="AN127" s="19"/>
      <c r="AO127" s="279"/>
      <c r="AP127" s="627"/>
      <c r="AQ127" s="687"/>
      <c r="AR127" s="176">
        <f t="shared" ref="AR127" si="503">AT127</f>
        <v>0</v>
      </c>
      <c r="AS127" s="699" t="e">
        <f t="shared" si="370"/>
        <v>#DIV/0!</v>
      </c>
      <c r="AT127" s="176"/>
      <c r="AU127" s="699" t="e">
        <f t="shared" si="371"/>
        <v>#DIV/0!</v>
      </c>
      <c r="AV127" s="627"/>
      <c r="AW127" s="699" t="e">
        <f t="shared" si="475"/>
        <v>#DIV/0!</v>
      </c>
      <c r="AX127" s="176"/>
      <c r="AY127" s="699" t="e">
        <f t="shared" si="373"/>
        <v>#DIV/0!</v>
      </c>
      <c r="AZ127" s="279"/>
      <c r="BA127" s="699"/>
      <c r="BB127" s="279"/>
      <c r="BC127" s="279"/>
      <c r="BD127" s="279"/>
      <c r="BE127" s="627">
        <f t="shared" ref="BE127" si="504">BF127</f>
        <v>0</v>
      </c>
      <c r="BF127" s="627"/>
      <c r="BG127" s="627"/>
      <c r="BH127" s="279"/>
      <c r="BI127" s="279"/>
      <c r="BJ127" s="627">
        <f t="shared" si="500"/>
        <v>0</v>
      </c>
      <c r="BK127" s="627"/>
      <c r="BL127" s="279"/>
      <c r="BM127" s="279"/>
      <c r="BN127" s="627">
        <f t="shared" si="501"/>
        <v>0</v>
      </c>
      <c r="BO127" s="627"/>
      <c r="BP127" s="627"/>
      <c r="BQ127" s="627"/>
      <c r="BR127" s="279"/>
      <c r="BS127" s="279"/>
      <c r="BT127" s="627"/>
      <c r="BU127" s="627">
        <f t="shared" ref="BU127" si="505">BV127</f>
        <v>0</v>
      </c>
      <c r="BV127" s="443"/>
      <c r="BW127" s="520"/>
      <c r="BX127" s="443"/>
      <c r="BY127" s="279"/>
      <c r="BZ127" s="279"/>
      <c r="CE127" s="699" t="e">
        <f t="shared" si="482"/>
        <v>#DIV/0!</v>
      </c>
    </row>
    <row r="128" spans="2:83" s="150" customFormat="1" ht="67.5" hidden="1" customHeight="1" x14ac:dyDescent="0.25">
      <c r="B128" s="210"/>
      <c r="C128" s="97" t="s">
        <v>31</v>
      </c>
      <c r="D128" s="166"/>
      <c r="E128" s="166"/>
      <c r="F128" s="166"/>
      <c r="G128" s="166"/>
      <c r="H128" s="238"/>
      <c r="I128" s="238"/>
      <c r="J128" s="166"/>
      <c r="K128" s="166"/>
      <c r="L128" s="699" t="e">
        <f t="shared" ref="L128:L191" si="506">K128/D128</f>
        <v>#DIV/0!</v>
      </c>
      <c r="M128" s="166">
        <v>0</v>
      </c>
      <c r="N128" s="772" t="e">
        <f t="shared" si="384"/>
        <v>#DIV/0!</v>
      </c>
      <c r="O128" s="626"/>
      <c r="P128" s="687"/>
      <c r="Q128" s="626">
        <v>0</v>
      </c>
      <c r="R128" s="687"/>
      <c r="S128" s="279"/>
      <c r="T128" s="19"/>
      <c r="U128" s="279"/>
      <c r="V128" s="626">
        <f t="shared" si="405"/>
        <v>566417.91044999997</v>
      </c>
      <c r="W128" s="626">
        <f>AA128-E128</f>
        <v>566417.91044999997</v>
      </c>
      <c r="X128" s="279"/>
      <c r="Y128" s="279"/>
      <c r="Z128" s="626">
        <f t="shared" si="388"/>
        <v>566417.91044999997</v>
      </c>
      <c r="AA128" s="626">
        <f>566417.91045</f>
        <v>566417.91044999997</v>
      </c>
      <c r="AB128" s="279"/>
      <c r="AC128" s="279"/>
      <c r="AD128" s="19"/>
      <c r="AE128" s="166"/>
      <c r="AF128" s="699" t="e">
        <f t="shared" ref="AF128:AF191" si="507">AE128/D128</f>
        <v>#DIV/0!</v>
      </c>
      <c r="AG128" s="176"/>
      <c r="AH128" s="699" t="e">
        <f t="shared" ref="AH128:AH191" si="508">AG128/E128</f>
        <v>#DIV/0!</v>
      </c>
      <c r="AI128" s="627"/>
      <c r="AJ128" s="687"/>
      <c r="AK128" s="627"/>
      <c r="AL128" s="687"/>
      <c r="AM128" s="279"/>
      <c r="AN128" s="19"/>
      <c r="AO128" s="279"/>
      <c r="AP128" s="627"/>
      <c r="AQ128" s="687"/>
      <c r="AR128" s="176"/>
      <c r="AS128" s="699" t="e">
        <f t="shared" ref="AS128:AS191" si="509">AR128/D128</f>
        <v>#DIV/0!</v>
      </c>
      <c r="AT128" s="176"/>
      <c r="AU128" s="699" t="e">
        <f t="shared" ref="AU128:AU191" si="510">AT128/E128</f>
        <v>#DIV/0!</v>
      </c>
      <c r="AV128" s="627"/>
      <c r="AW128" s="699" t="e">
        <f t="shared" ref="AW128:AW191" si="511">AV128/F128</f>
        <v>#DIV/0!</v>
      </c>
      <c r="AX128" s="176"/>
      <c r="AY128" s="699" t="e">
        <f t="shared" ref="AY128:AY191" si="512">AX128/G128</f>
        <v>#DIV/0!</v>
      </c>
      <c r="AZ128" s="279"/>
      <c r="BA128" s="699"/>
      <c r="BB128" s="279"/>
      <c r="BC128" s="279"/>
      <c r="BD128" s="279"/>
      <c r="BE128" s="627"/>
      <c r="BF128" s="627"/>
      <c r="BG128" s="627"/>
      <c r="BH128" s="279"/>
      <c r="BI128" s="279"/>
      <c r="BJ128" s="627">
        <f t="shared" si="500"/>
        <v>0</v>
      </c>
      <c r="BK128" s="627"/>
      <c r="BL128" s="279"/>
      <c r="BM128" s="279"/>
      <c r="BN128" s="627">
        <f t="shared" si="501"/>
        <v>0</v>
      </c>
      <c r="BO128" s="627"/>
      <c r="BP128" s="627"/>
      <c r="BQ128" s="627"/>
      <c r="BR128" s="279"/>
      <c r="BS128" s="279"/>
      <c r="BT128" s="627"/>
      <c r="BU128" s="627"/>
      <c r="BV128" s="436"/>
      <c r="BW128" s="520"/>
      <c r="BX128" s="436"/>
      <c r="BY128" s="279"/>
      <c r="BZ128" s="279"/>
      <c r="CE128" s="699" t="e">
        <f t="shared" ref="CE128:CE191" si="513">BB128/I128</f>
        <v>#DIV/0!</v>
      </c>
    </row>
    <row r="129" spans="2:83" s="50" customFormat="1" ht="108.75" hidden="1" customHeight="1" x14ac:dyDescent="0.25">
      <c r="B129" s="200" t="s">
        <v>56</v>
      </c>
      <c r="C129" s="124" t="s">
        <v>227</v>
      </c>
      <c r="D129" s="166"/>
      <c r="E129" s="166"/>
      <c r="F129" s="166"/>
      <c r="G129" s="166"/>
      <c r="H129" s="166"/>
      <c r="I129" s="166"/>
      <c r="J129" s="166"/>
      <c r="K129" s="166"/>
      <c r="L129" s="699" t="e">
        <f t="shared" si="506"/>
        <v>#DIV/0!</v>
      </c>
      <c r="M129" s="166">
        <f>M130+M131</f>
        <v>0</v>
      </c>
      <c r="N129" s="772" t="e">
        <f t="shared" ref="N129:N192" si="514">M129/E129</f>
        <v>#DIV/0!</v>
      </c>
      <c r="O129" s="626"/>
      <c r="P129" s="687"/>
      <c r="Q129" s="626">
        <f t="shared" ref="Q129:U129" si="515">Q130+Q131</f>
        <v>0</v>
      </c>
      <c r="R129" s="687"/>
      <c r="S129" s="626">
        <f t="shared" si="515"/>
        <v>0</v>
      </c>
      <c r="T129" s="687"/>
      <c r="U129" s="626">
        <f t="shared" si="515"/>
        <v>0</v>
      </c>
      <c r="V129" s="626">
        <f t="shared" ref="V129:V131" si="516">W129+X129+Y129</f>
        <v>229604.47761</v>
      </c>
      <c r="W129" s="626">
        <f>W130+W131</f>
        <v>229604.47761</v>
      </c>
      <c r="X129" s="28"/>
      <c r="Y129" s="28"/>
      <c r="Z129" s="626">
        <f t="shared" si="388"/>
        <v>229604.47761</v>
      </c>
      <c r="AA129" s="626">
        <f>AA130+AA131</f>
        <v>229604.47761</v>
      </c>
      <c r="AB129" s="62"/>
      <c r="AC129" s="28"/>
      <c r="AD129" s="19"/>
      <c r="AE129" s="166">
        <f t="shared" si="502"/>
        <v>0</v>
      </c>
      <c r="AF129" s="699" t="e">
        <f t="shared" si="507"/>
        <v>#DIV/0!</v>
      </c>
      <c r="AG129" s="166">
        <f>AG130+AG131</f>
        <v>0</v>
      </c>
      <c r="AH129" s="699" t="e">
        <f t="shared" si="508"/>
        <v>#DIV/0!</v>
      </c>
      <c r="AI129" s="626"/>
      <c r="AJ129" s="687"/>
      <c r="AK129" s="626"/>
      <c r="AL129" s="687"/>
      <c r="AM129" s="62"/>
      <c r="AN129" s="41"/>
      <c r="AO129" s="28"/>
      <c r="AP129" s="626"/>
      <c r="AQ129" s="687"/>
      <c r="AR129" s="166">
        <f t="shared" ref="AR129:AR132" si="517">AT129</f>
        <v>0</v>
      </c>
      <c r="AS129" s="699" t="e">
        <f t="shared" si="509"/>
        <v>#DIV/0!</v>
      </c>
      <c r="AT129" s="166">
        <f>AT130+AT131</f>
        <v>0</v>
      </c>
      <c r="AU129" s="699" t="e">
        <f t="shared" si="510"/>
        <v>#DIV/0!</v>
      </c>
      <c r="AV129" s="626"/>
      <c r="AW129" s="699" t="e">
        <f t="shared" si="511"/>
        <v>#DIV/0!</v>
      </c>
      <c r="AX129" s="166"/>
      <c r="AY129" s="699" t="e">
        <f t="shared" si="512"/>
        <v>#DIV/0!</v>
      </c>
      <c r="AZ129" s="62"/>
      <c r="BA129" s="699"/>
      <c r="BB129" s="28"/>
      <c r="BC129" s="62"/>
      <c r="BD129" s="28"/>
      <c r="BE129" s="626">
        <f t="shared" ref="BE129:BE132" si="518">BF129</f>
        <v>0</v>
      </c>
      <c r="BF129" s="626">
        <f>BF130+BF131</f>
        <v>0</v>
      </c>
      <c r="BG129" s="626"/>
      <c r="BH129" s="62"/>
      <c r="BI129" s="28"/>
      <c r="BJ129" s="626">
        <f t="shared" si="500"/>
        <v>0</v>
      </c>
      <c r="BK129" s="626"/>
      <c r="BL129" s="62"/>
      <c r="BM129" s="28"/>
      <c r="BN129" s="626">
        <f t="shared" si="501"/>
        <v>0</v>
      </c>
      <c r="BO129" s="626"/>
      <c r="BP129" s="626"/>
      <c r="BQ129" s="626"/>
      <c r="BR129" s="62"/>
      <c r="BS129" s="28"/>
      <c r="BT129" s="626"/>
      <c r="BU129" s="626">
        <f t="shared" ref="BU129:BU132" si="519">BV129</f>
        <v>0</v>
      </c>
      <c r="BV129" s="435">
        <f>BV130+BV131</f>
        <v>0</v>
      </c>
      <c r="BW129" s="522"/>
      <c r="BX129" s="435"/>
      <c r="BY129" s="62"/>
      <c r="BZ129" s="28"/>
      <c r="CE129" s="699" t="e">
        <f t="shared" si="513"/>
        <v>#DIV/0!</v>
      </c>
    </row>
    <row r="130" spans="2:83" s="150" customFormat="1" ht="54" hidden="1" customHeight="1" x14ac:dyDescent="0.25">
      <c r="B130" s="210"/>
      <c r="C130" s="101" t="s">
        <v>32</v>
      </c>
      <c r="D130" s="176"/>
      <c r="E130" s="176"/>
      <c r="F130" s="176"/>
      <c r="G130" s="176"/>
      <c r="H130" s="872"/>
      <c r="I130" s="872"/>
      <c r="J130" s="176"/>
      <c r="K130" s="176"/>
      <c r="L130" s="699" t="e">
        <f t="shared" si="506"/>
        <v>#DIV/0!</v>
      </c>
      <c r="M130" s="176">
        <v>0</v>
      </c>
      <c r="N130" s="772" t="e">
        <f t="shared" si="514"/>
        <v>#DIV/0!</v>
      </c>
      <c r="O130" s="627"/>
      <c r="P130" s="687"/>
      <c r="Q130" s="627">
        <v>0</v>
      </c>
      <c r="R130" s="687"/>
      <c r="S130" s="73"/>
      <c r="T130" s="31"/>
      <c r="U130" s="73"/>
      <c r="V130" s="627">
        <f t="shared" si="516"/>
        <v>153835</v>
      </c>
      <c r="W130" s="627">
        <f>AA130-E130</f>
        <v>153835</v>
      </c>
      <c r="X130" s="73"/>
      <c r="Y130" s="73"/>
      <c r="Z130" s="627">
        <f t="shared" si="388"/>
        <v>153835</v>
      </c>
      <c r="AA130" s="627">
        <v>153835</v>
      </c>
      <c r="AB130" s="73"/>
      <c r="AC130" s="73"/>
      <c r="AD130" s="31"/>
      <c r="AE130" s="176">
        <f t="shared" si="502"/>
        <v>0</v>
      </c>
      <c r="AF130" s="699" t="e">
        <f t="shared" si="507"/>
        <v>#DIV/0!</v>
      </c>
      <c r="AG130" s="176"/>
      <c r="AH130" s="699" t="e">
        <f t="shared" si="508"/>
        <v>#DIV/0!</v>
      </c>
      <c r="AI130" s="627"/>
      <c r="AJ130" s="687"/>
      <c r="AK130" s="627"/>
      <c r="AL130" s="687"/>
      <c r="AM130" s="73"/>
      <c r="AN130" s="31"/>
      <c r="AO130" s="73"/>
      <c r="AP130" s="627"/>
      <c r="AQ130" s="687"/>
      <c r="AR130" s="176">
        <f t="shared" si="517"/>
        <v>0</v>
      </c>
      <c r="AS130" s="699" t="e">
        <f t="shared" si="509"/>
        <v>#DIV/0!</v>
      </c>
      <c r="AT130" s="176"/>
      <c r="AU130" s="699" t="e">
        <f t="shared" si="510"/>
        <v>#DIV/0!</v>
      </c>
      <c r="AV130" s="627"/>
      <c r="AW130" s="699" t="e">
        <f t="shared" si="511"/>
        <v>#DIV/0!</v>
      </c>
      <c r="AX130" s="176"/>
      <c r="AY130" s="699" t="e">
        <f t="shared" si="512"/>
        <v>#DIV/0!</v>
      </c>
      <c r="AZ130" s="73"/>
      <c r="BA130" s="699"/>
      <c r="BB130" s="73"/>
      <c r="BC130" s="73"/>
      <c r="BD130" s="73"/>
      <c r="BE130" s="627">
        <f t="shared" si="518"/>
        <v>0</v>
      </c>
      <c r="BF130" s="627"/>
      <c r="BG130" s="627"/>
      <c r="BH130" s="73"/>
      <c r="BI130" s="73"/>
      <c r="BJ130" s="627">
        <f t="shared" si="500"/>
        <v>0</v>
      </c>
      <c r="BK130" s="627"/>
      <c r="BL130" s="73"/>
      <c r="BM130" s="73"/>
      <c r="BN130" s="627">
        <f t="shared" si="501"/>
        <v>0</v>
      </c>
      <c r="BO130" s="627"/>
      <c r="BP130" s="627"/>
      <c r="BQ130" s="627"/>
      <c r="BR130" s="73"/>
      <c r="BS130" s="73"/>
      <c r="BT130" s="627"/>
      <c r="BU130" s="627">
        <f t="shared" si="519"/>
        <v>0</v>
      </c>
      <c r="BV130" s="443"/>
      <c r="BW130" s="520"/>
      <c r="BX130" s="443"/>
      <c r="BY130" s="73"/>
      <c r="BZ130" s="73"/>
      <c r="CE130" s="699" t="e">
        <f t="shared" si="513"/>
        <v>#DIV/0!</v>
      </c>
    </row>
    <row r="131" spans="2:83" s="50" customFormat="1" ht="54" hidden="1" customHeight="1" x14ac:dyDescent="0.25">
      <c r="B131" s="200"/>
      <c r="C131" s="97" t="s">
        <v>31</v>
      </c>
      <c r="D131" s="166"/>
      <c r="E131" s="166"/>
      <c r="F131" s="166"/>
      <c r="G131" s="166"/>
      <c r="H131" s="236"/>
      <c r="I131" s="236"/>
      <c r="J131" s="166"/>
      <c r="K131" s="166"/>
      <c r="L131" s="699" t="e">
        <f t="shared" si="506"/>
        <v>#DIV/0!</v>
      </c>
      <c r="M131" s="166">
        <v>0</v>
      </c>
      <c r="N131" s="772" t="e">
        <f t="shared" si="514"/>
        <v>#DIV/0!</v>
      </c>
      <c r="O131" s="626"/>
      <c r="P131" s="687"/>
      <c r="Q131" s="626">
        <v>0</v>
      </c>
      <c r="R131" s="687"/>
      <c r="S131" s="31"/>
      <c r="T131" s="31"/>
      <c r="U131" s="31"/>
      <c r="V131" s="626">
        <f t="shared" si="516"/>
        <v>75769.477610000002</v>
      </c>
      <c r="W131" s="626">
        <f>AA131-E131</f>
        <v>75769.477610000002</v>
      </c>
      <c r="X131" s="31"/>
      <c r="Y131" s="31"/>
      <c r="Z131" s="626">
        <f t="shared" si="388"/>
        <v>75769.477610000002</v>
      </c>
      <c r="AA131" s="626">
        <v>75769.477610000002</v>
      </c>
      <c r="AB131" s="31"/>
      <c r="AC131" s="31"/>
      <c r="AD131" s="31"/>
      <c r="AE131" s="166">
        <f t="shared" si="502"/>
        <v>0</v>
      </c>
      <c r="AF131" s="699" t="e">
        <f t="shared" si="507"/>
        <v>#DIV/0!</v>
      </c>
      <c r="AG131" s="166"/>
      <c r="AH131" s="699" t="e">
        <f t="shared" si="508"/>
        <v>#DIV/0!</v>
      </c>
      <c r="AI131" s="626"/>
      <c r="AJ131" s="687"/>
      <c r="AK131" s="626"/>
      <c r="AL131" s="687"/>
      <c r="AM131" s="31"/>
      <c r="AN131" s="31"/>
      <c r="AO131" s="31"/>
      <c r="AP131" s="626"/>
      <c r="AQ131" s="687"/>
      <c r="AR131" s="166">
        <f t="shared" si="517"/>
        <v>0</v>
      </c>
      <c r="AS131" s="699" t="e">
        <f t="shared" si="509"/>
        <v>#DIV/0!</v>
      </c>
      <c r="AT131" s="166"/>
      <c r="AU131" s="699" t="e">
        <f t="shared" si="510"/>
        <v>#DIV/0!</v>
      </c>
      <c r="AV131" s="626"/>
      <c r="AW131" s="699" t="e">
        <f t="shared" si="511"/>
        <v>#DIV/0!</v>
      </c>
      <c r="AX131" s="166"/>
      <c r="AY131" s="699" t="e">
        <f t="shared" si="512"/>
        <v>#DIV/0!</v>
      </c>
      <c r="AZ131" s="31"/>
      <c r="BA131" s="699"/>
      <c r="BB131" s="31"/>
      <c r="BC131" s="31"/>
      <c r="BD131" s="31"/>
      <c r="BE131" s="626">
        <f t="shared" si="518"/>
        <v>0</v>
      </c>
      <c r="BF131" s="626"/>
      <c r="BG131" s="626"/>
      <c r="BH131" s="31"/>
      <c r="BI131" s="31"/>
      <c r="BJ131" s="626">
        <f t="shared" si="500"/>
        <v>0</v>
      </c>
      <c r="BK131" s="626"/>
      <c r="BL131" s="31"/>
      <c r="BM131" s="31"/>
      <c r="BN131" s="626">
        <f t="shared" si="501"/>
        <v>0</v>
      </c>
      <c r="BO131" s="626"/>
      <c r="BP131" s="626"/>
      <c r="BQ131" s="626"/>
      <c r="BR131" s="31"/>
      <c r="BS131" s="31"/>
      <c r="BT131" s="626"/>
      <c r="BU131" s="626">
        <f t="shared" si="519"/>
        <v>0</v>
      </c>
      <c r="BV131" s="435"/>
      <c r="BW131" s="522"/>
      <c r="BX131" s="435"/>
      <c r="BY131" s="31"/>
      <c r="BZ131" s="31"/>
      <c r="CE131" s="699" t="e">
        <f t="shared" si="513"/>
        <v>#DIV/0!</v>
      </c>
    </row>
    <row r="132" spans="2:83" s="50" customFormat="1" ht="65.25" hidden="1" customHeight="1" x14ac:dyDescent="0.25">
      <c r="B132" s="200" t="s">
        <v>183</v>
      </c>
      <c r="C132" s="97" t="s">
        <v>41</v>
      </c>
      <c r="D132" s="166"/>
      <c r="E132" s="166"/>
      <c r="F132" s="166"/>
      <c r="G132" s="166"/>
      <c r="H132" s="871"/>
      <c r="I132" s="239"/>
      <c r="J132" s="166"/>
      <c r="K132" s="166"/>
      <c r="L132" s="699" t="e">
        <f t="shared" si="506"/>
        <v>#DIV/0!</v>
      </c>
      <c r="M132" s="166">
        <f>M133</f>
        <v>0</v>
      </c>
      <c r="N132" s="772" t="e">
        <f t="shared" si="514"/>
        <v>#DIV/0!</v>
      </c>
      <c r="O132" s="626"/>
      <c r="P132" s="687"/>
      <c r="Q132" s="626"/>
      <c r="R132" s="687"/>
      <c r="S132" s="62"/>
      <c r="T132" s="41"/>
      <c r="U132" s="28"/>
      <c r="V132" s="285">
        <f t="shared" si="405"/>
        <v>0</v>
      </c>
      <c r="W132" s="28"/>
      <c r="X132" s="28"/>
      <c r="Y132" s="28"/>
      <c r="Z132" s="626">
        <f t="shared" ref="Z132:Z278" si="520">AA132+AB132+AC132</f>
        <v>0</v>
      </c>
      <c r="AA132" s="626">
        <f t="shared" ref="AA132:AA139" si="521">E132</f>
        <v>0</v>
      </c>
      <c r="AB132" s="62"/>
      <c r="AC132" s="28"/>
      <c r="AD132" s="19"/>
      <c r="AE132" s="166">
        <f t="shared" si="502"/>
        <v>0</v>
      </c>
      <c r="AF132" s="699" t="e">
        <f t="shared" si="507"/>
        <v>#DIV/0!</v>
      </c>
      <c r="AG132" s="166">
        <f>AG133</f>
        <v>0</v>
      </c>
      <c r="AH132" s="699" t="e">
        <f t="shared" si="508"/>
        <v>#DIV/0!</v>
      </c>
      <c r="AI132" s="626"/>
      <c r="AJ132" s="687"/>
      <c r="AK132" s="626"/>
      <c r="AL132" s="687"/>
      <c r="AM132" s="62"/>
      <c r="AN132" s="41"/>
      <c r="AO132" s="28"/>
      <c r="AP132" s="626"/>
      <c r="AQ132" s="687"/>
      <c r="AR132" s="166">
        <f t="shared" si="517"/>
        <v>0</v>
      </c>
      <c r="AS132" s="699" t="e">
        <f t="shared" si="509"/>
        <v>#DIV/0!</v>
      </c>
      <c r="AT132" s="166">
        <f>AT133</f>
        <v>0</v>
      </c>
      <c r="AU132" s="699" t="e">
        <f t="shared" si="510"/>
        <v>#DIV/0!</v>
      </c>
      <c r="AV132" s="626"/>
      <c r="AW132" s="699" t="e">
        <f t="shared" si="511"/>
        <v>#DIV/0!</v>
      </c>
      <c r="AX132" s="166"/>
      <c r="AY132" s="699" t="e">
        <f t="shared" si="512"/>
        <v>#DIV/0!</v>
      </c>
      <c r="AZ132" s="62"/>
      <c r="BA132" s="699"/>
      <c r="BB132" s="28"/>
      <c r="BC132" s="62"/>
      <c r="BD132" s="28"/>
      <c r="BE132" s="626">
        <f t="shared" si="518"/>
        <v>0</v>
      </c>
      <c r="BF132" s="626">
        <f>BF133</f>
        <v>0</v>
      </c>
      <c r="BG132" s="626"/>
      <c r="BH132" s="62"/>
      <c r="BI132" s="28"/>
      <c r="BJ132" s="626">
        <f t="shared" si="500"/>
        <v>0</v>
      </c>
      <c r="BK132" s="626"/>
      <c r="BL132" s="62"/>
      <c r="BM132" s="28"/>
      <c r="BN132" s="626">
        <f t="shared" si="501"/>
        <v>0</v>
      </c>
      <c r="BO132" s="626"/>
      <c r="BP132" s="626"/>
      <c r="BQ132" s="626"/>
      <c r="BR132" s="62"/>
      <c r="BS132" s="28"/>
      <c r="BT132" s="626"/>
      <c r="BU132" s="626">
        <f t="shared" si="519"/>
        <v>0</v>
      </c>
      <c r="BV132" s="435">
        <f>BV133</f>
        <v>0</v>
      </c>
      <c r="BW132" s="522"/>
      <c r="BX132" s="435"/>
      <c r="BY132" s="62"/>
      <c r="BZ132" s="28"/>
      <c r="CE132" s="699" t="e">
        <f t="shared" si="513"/>
        <v>#DIV/0!</v>
      </c>
    </row>
    <row r="133" spans="2:83" s="50" customFormat="1" ht="45" hidden="1" customHeight="1" x14ac:dyDescent="0.25">
      <c r="B133" s="200"/>
      <c r="C133" s="101" t="s">
        <v>32</v>
      </c>
      <c r="D133" s="237"/>
      <c r="E133" s="236"/>
      <c r="F133" s="236"/>
      <c r="G133" s="236"/>
      <c r="H133" s="236"/>
      <c r="I133" s="236"/>
      <c r="J133" s="176"/>
      <c r="K133" s="237"/>
      <c r="L133" s="699" t="e">
        <f t="shared" si="506"/>
        <v>#DIV/0!</v>
      </c>
      <c r="M133" s="236"/>
      <c r="N133" s="772" t="e">
        <f t="shared" si="514"/>
        <v>#DIV/0!</v>
      </c>
      <c r="O133" s="31"/>
      <c r="P133" s="31"/>
      <c r="Q133" s="31"/>
      <c r="R133" s="31"/>
      <c r="S133" s="31"/>
      <c r="T133" s="31"/>
      <c r="U133" s="31"/>
      <c r="V133" s="285">
        <f t="shared" ref="V133:V278" si="522">W133+X133+Y133</f>
        <v>0</v>
      </c>
      <c r="W133" s="31"/>
      <c r="X133" s="31"/>
      <c r="Y133" s="31"/>
      <c r="Z133" s="19">
        <f t="shared" si="520"/>
        <v>0</v>
      </c>
      <c r="AA133" s="31">
        <f t="shared" si="521"/>
        <v>0</v>
      </c>
      <c r="AB133" s="31"/>
      <c r="AC133" s="31"/>
      <c r="AD133" s="31"/>
      <c r="AE133" s="237"/>
      <c r="AF133" s="699" t="e">
        <f t="shared" si="507"/>
        <v>#DIV/0!</v>
      </c>
      <c r="AG133" s="236"/>
      <c r="AH133" s="699" t="e">
        <f t="shared" si="508"/>
        <v>#DIV/0!</v>
      </c>
      <c r="AI133" s="31"/>
      <c r="AJ133" s="31"/>
      <c r="AK133" s="31"/>
      <c r="AL133" s="31"/>
      <c r="AM133" s="31"/>
      <c r="AN133" s="31"/>
      <c r="AO133" s="31"/>
      <c r="AP133" s="19"/>
      <c r="AQ133" s="19"/>
      <c r="AR133" s="237"/>
      <c r="AS133" s="699" t="e">
        <f t="shared" si="509"/>
        <v>#DIV/0!</v>
      </c>
      <c r="AT133" s="236"/>
      <c r="AU133" s="699" t="e">
        <f t="shared" si="510"/>
        <v>#DIV/0!</v>
      </c>
      <c r="AV133" s="31"/>
      <c r="AW133" s="699" t="e">
        <f t="shared" si="511"/>
        <v>#DIV/0!</v>
      </c>
      <c r="AX133" s="236"/>
      <c r="AY133" s="699" t="e">
        <f t="shared" si="512"/>
        <v>#DIV/0!</v>
      </c>
      <c r="AZ133" s="31"/>
      <c r="BA133" s="699"/>
      <c r="BB133" s="31"/>
      <c r="BC133" s="31"/>
      <c r="BD133" s="31"/>
      <c r="BE133" s="19"/>
      <c r="BF133" s="31"/>
      <c r="BG133" s="31"/>
      <c r="BH133" s="31"/>
      <c r="BI133" s="31"/>
      <c r="BJ133" s="19">
        <f t="shared" si="500"/>
        <v>0</v>
      </c>
      <c r="BK133" s="31"/>
      <c r="BL133" s="31"/>
      <c r="BM133" s="31"/>
      <c r="BN133" s="19">
        <f t="shared" si="501"/>
        <v>0</v>
      </c>
      <c r="BO133" s="31"/>
      <c r="BP133" s="31"/>
      <c r="BQ133" s="31"/>
      <c r="BR133" s="31"/>
      <c r="BS133" s="31"/>
      <c r="BT133" s="19"/>
      <c r="BU133" s="19"/>
      <c r="BV133" s="31"/>
      <c r="BW133" s="31"/>
      <c r="BX133" s="31"/>
      <c r="BY133" s="31"/>
      <c r="BZ133" s="31"/>
      <c r="CE133" s="699" t="e">
        <f t="shared" si="513"/>
        <v>#DIV/0!</v>
      </c>
    </row>
    <row r="134" spans="2:83" s="50" customFormat="1" ht="116.25" hidden="1" customHeight="1" x14ac:dyDescent="0.25">
      <c r="B134" s="200" t="s">
        <v>8</v>
      </c>
      <c r="C134" s="108" t="s">
        <v>95</v>
      </c>
      <c r="D134" s="166">
        <f>E134</f>
        <v>0</v>
      </c>
      <c r="E134" s="166">
        <f>E135</f>
        <v>0</v>
      </c>
      <c r="F134" s="166"/>
      <c r="G134" s="166"/>
      <c r="H134" s="871"/>
      <c r="I134" s="239"/>
      <c r="J134" s="166"/>
      <c r="K134" s="166">
        <f>M134</f>
        <v>0</v>
      </c>
      <c r="L134" s="699" t="e">
        <f t="shared" si="506"/>
        <v>#DIV/0!</v>
      </c>
      <c r="M134" s="166">
        <f>M135</f>
        <v>0</v>
      </c>
      <c r="N134" s="772" t="e">
        <f t="shared" si="514"/>
        <v>#DIV/0!</v>
      </c>
      <c r="O134" s="626"/>
      <c r="P134" s="687"/>
      <c r="Q134" s="626"/>
      <c r="R134" s="687"/>
      <c r="S134" s="62"/>
      <c r="T134" s="41"/>
      <c r="U134" s="28"/>
      <c r="V134" s="285">
        <f t="shared" si="522"/>
        <v>0</v>
      </c>
      <c r="W134" s="28"/>
      <c r="X134" s="28"/>
      <c r="Y134" s="28"/>
      <c r="Z134" s="626">
        <f t="shared" si="520"/>
        <v>0</v>
      </c>
      <c r="AA134" s="626">
        <f t="shared" si="521"/>
        <v>0</v>
      </c>
      <c r="AB134" s="62"/>
      <c r="AC134" s="28"/>
      <c r="AD134" s="19"/>
      <c r="AE134" s="166">
        <f>AG134</f>
        <v>0</v>
      </c>
      <c r="AF134" s="699" t="e">
        <f t="shared" si="507"/>
        <v>#DIV/0!</v>
      </c>
      <c r="AG134" s="166">
        <f>AG135</f>
        <v>0</v>
      </c>
      <c r="AH134" s="699" t="e">
        <f t="shared" si="508"/>
        <v>#DIV/0!</v>
      </c>
      <c r="AI134" s="626"/>
      <c r="AJ134" s="687"/>
      <c r="AK134" s="626"/>
      <c r="AL134" s="687"/>
      <c r="AM134" s="62"/>
      <c r="AN134" s="41"/>
      <c r="AO134" s="28"/>
      <c r="AP134" s="626"/>
      <c r="AQ134" s="687"/>
      <c r="AR134" s="166">
        <f>AT134</f>
        <v>0</v>
      </c>
      <c r="AS134" s="699" t="e">
        <f t="shared" si="509"/>
        <v>#DIV/0!</v>
      </c>
      <c r="AT134" s="166">
        <f>AT135</f>
        <v>0</v>
      </c>
      <c r="AU134" s="699" t="e">
        <f t="shared" si="510"/>
        <v>#DIV/0!</v>
      </c>
      <c r="AV134" s="626"/>
      <c r="AW134" s="699" t="e">
        <f t="shared" si="511"/>
        <v>#DIV/0!</v>
      </c>
      <c r="AX134" s="166"/>
      <c r="AY134" s="699" t="e">
        <f t="shared" si="512"/>
        <v>#DIV/0!</v>
      </c>
      <c r="AZ134" s="62"/>
      <c r="BA134" s="699"/>
      <c r="BB134" s="28"/>
      <c r="BC134" s="62"/>
      <c r="BD134" s="28"/>
      <c r="BE134" s="626">
        <f>BF134</f>
        <v>0</v>
      </c>
      <c r="BF134" s="626">
        <f>BF135</f>
        <v>0</v>
      </c>
      <c r="BG134" s="626"/>
      <c r="BH134" s="62"/>
      <c r="BI134" s="28"/>
      <c r="BJ134" s="626">
        <f t="shared" si="500"/>
        <v>0</v>
      </c>
      <c r="BK134" s="626"/>
      <c r="BL134" s="62"/>
      <c r="BM134" s="28"/>
      <c r="BN134" s="626">
        <f t="shared" si="501"/>
        <v>0</v>
      </c>
      <c r="BO134" s="626"/>
      <c r="BP134" s="626"/>
      <c r="BQ134" s="626"/>
      <c r="BR134" s="62"/>
      <c r="BS134" s="28"/>
      <c r="BT134" s="626"/>
      <c r="BU134" s="626">
        <f>BV134</f>
        <v>0</v>
      </c>
      <c r="BV134" s="435">
        <f>BV135</f>
        <v>0</v>
      </c>
      <c r="BW134" s="522"/>
      <c r="BX134" s="435"/>
      <c r="BY134" s="62"/>
      <c r="BZ134" s="28"/>
      <c r="CE134" s="699" t="e">
        <f t="shared" si="513"/>
        <v>#DIV/0!</v>
      </c>
    </row>
    <row r="135" spans="2:83" s="59" customFormat="1" ht="112.5" hidden="1" customHeight="1" x14ac:dyDescent="0.25">
      <c r="B135" s="211"/>
      <c r="C135" s="104"/>
      <c r="D135" s="871"/>
      <c r="E135" s="871"/>
      <c r="F135" s="871"/>
      <c r="G135" s="871"/>
      <c r="H135" s="871"/>
      <c r="I135" s="239"/>
      <c r="J135" s="873"/>
      <c r="K135" s="258"/>
      <c r="L135" s="699" t="e">
        <f t="shared" si="506"/>
        <v>#DIV/0!</v>
      </c>
      <c r="M135" s="871"/>
      <c r="N135" s="772" t="e">
        <f t="shared" si="514"/>
        <v>#DIV/0!</v>
      </c>
      <c r="O135" s="62"/>
      <c r="P135" s="41"/>
      <c r="Q135" s="62"/>
      <c r="R135" s="41"/>
      <c r="S135" s="62"/>
      <c r="T135" s="41"/>
      <c r="U135" s="28"/>
      <c r="V135" s="285">
        <f t="shared" si="522"/>
        <v>0</v>
      </c>
      <c r="W135" s="28"/>
      <c r="X135" s="28"/>
      <c r="Y135" s="28"/>
      <c r="Z135" s="62">
        <f t="shared" si="520"/>
        <v>0</v>
      </c>
      <c r="AA135" s="62">
        <f t="shared" si="521"/>
        <v>0</v>
      </c>
      <c r="AB135" s="62"/>
      <c r="AC135" s="28"/>
      <c r="AD135" s="19"/>
      <c r="AE135" s="258"/>
      <c r="AF135" s="699" t="e">
        <f t="shared" si="507"/>
        <v>#DIV/0!</v>
      </c>
      <c r="AG135" s="871"/>
      <c r="AH135" s="699" t="e">
        <f t="shared" si="508"/>
        <v>#DIV/0!</v>
      </c>
      <c r="AI135" s="62"/>
      <c r="AJ135" s="41"/>
      <c r="AK135" s="62"/>
      <c r="AL135" s="41"/>
      <c r="AM135" s="62"/>
      <c r="AN135" s="41"/>
      <c r="AO135" s="28"/>
      <c r="AP135" s="62"/>
      <c r="AQ135" s="41"/>
      <c r="AR135" s="871"/>
      <c r="AS135" s="699" t="e">
        <f t="shared" si="509"/>
        <v>#DIV/0!</v>
      </c>
      <c r="AT135" s="871"/>
      <c r="AU135" s="699" t="e">
        <f t="shared" si="510"/>
        <v>#DIV/0!</v>
      </c>
      <c r="AV135" s="62"/>
      <c r="AW135" s="699" t="e">
        <f t="shared" si="511"/>
        <v>#DIV/0!</v>
      </c>
      <c r="AX135" s="871"/>
      <c r="AY135" s="699" t="e">
        <f t="shared" si="512"/>
        <v>#DIV/0!</v>
      </c>
      <c r="AZ135" s="62"/>
      <c r="BA135" s="699"/>
      <c r="BB135" s="28"/>
      <c r="BC135" s="62"/>
      <c r="BD135" s="28"/>
      <c r="BE135" s="62"/>
      <c r="BF135" s="62"/>
      <c r="BG135" s="62"/>
      <c r="BH135" s="62"/>
      <c r="BI135" s="28"/>
      <c r="BJ135" s="62">
        <f t="shared" si="500"/>
        <v>0</v>
      </c>
      <c r="BK135" s="62"/>
      <c r="BL135" s="62"/>
      <c r="BM135" s="28"/>
      <c r="BN135" s="62">
        <f t="shared" si="501"/>
        <v>0</v>
      </c>
      <c r="BO135" s="62"/>
      <c r="BP135" s="62"/>
      <c r="BQ135" s="62"/>
      <c r="BR135" s="62"/>
      <c r="BS135" s="28"/>
      <c r="BT135" s="62"/>
      <c r="BU135" s="62"/>
      <c r="BV135" s="62"/>
      <c r="BW135" s="62"/>
      <c r="BX135" s="62"/>
      <c r="BY135" s="62"/>
      <c r="BZ135" s="28"/>
      <c r="CE135" s="699" t="e">
        <f t="shared" si="513"/>
        <v>#DIV/0!</v>
      </c>
    </row>
    <row r="136" spans="2:83" s="59" customFormat="1" ht="112.5" hidden="1" customHeight="1" x14ac:dyDescent="0.25">
      <c r="B136" s="211"/>
      <c r="C136" s="104"/>
      <c r="D136" s="871"/>
      <c r="E136" s="871"/>
      <c r="F136" s="871"/>
      <c r="G136" s="871"/>
      <c r="H136" s="871"/>
      <c r="I136" s="239"/>
      <c r="J136" s="873"/>
      <c r="K136" s="258"/>
      <c r="L136" s="699" t="e">
        <f t="shared" si="506"/>
        <v>#DIV/0!</v>
      </c>
      <c r="M136" s="871"/>
      <c r="N136" s="772" t="e">
        <f t="shared" si="514"/>
        <v>#DIV/0!</v>
      </c>
      <c r="O136" s="62"/>
      <c r="P136" s="41"/>
      <c r="Q136" s="62"/>
      <c r="R136" s="41"/>
      <c r="S136" s="62"/>
      <c r="T136" s="41"/>
      <c r="U136" s="28"/>
      <c r="V136" s="285">
        <f t="shared" si="522"/>
        <v>0</v>
      </c>
      <c r="W136" s="28"/>
      <c r="X136" s="28"/>
      <c r="Y136" s="28"/>
      <c r="Z136" s="62">
        <f t="shared" si="520"/>
        <v>0</v>
      </c>
      <c r="AA136" s="62">
        <f t="shared" si="521"/>
        <v>0</v>
      </c>
      <c r="AB136" s="62"/>
      <c r="AC136" s="28"/>
      <c r="AD136" s="19"/>
      <c r="AE136" s="258"/>
      <c r="AF136" s="699" t="e">
        <f t="shared" si="507"/>
        <v>#DIV/0!</v>
      </c>
      <c r="AG136" s="871"/>
      <c r="AH136" s="699" t="e">
        <f t="shared" si="508"/>
        <v>#DIV/0!</v>
      </c>
      <c r="AI136" s="62"/>
      <c r="AJ136" s="41"/>
      <c r="AK136" s="62"/>
      <c r="AL136" s="41"/>
      <c r="AM136" s="62"/>
      <c r="AN136" s="41"/>
      <c r="AO136" s="28"/>
      <c r="AP136" s="62"/>
      <c r="AQ136" s="41"/>
      <c r="AR136" s="871"/>
      <c r="AS136" s="699" t="e">
        <f t="shared" si="509"/>
        <v>#DIV/0!</v>
      </c>
      <c r="AT136" s="871"/>
      <c r="AU136" s="699" t="e">
        <f t="shared" si="510"/>
        <v>#DIV/0!</v>
      </c>
      <c r="AV136" s="62"/>
      <c r="AW136" s="699" t="e">
        <f t="shared" si="511"/>
        <v>#DIV/0!</v>
      </c>
      <c r="AX136" s="871"/>
      <c r="AY136" s="699" t="e">
        <f t="shared" si="512"/>
        <v>#DIV/0!</v>
      </c>
      <c r="AZ136" s="62"/>
      <c r="BA136" s="699"/>
      <c r="BB136" s="28"/>
      <c r="BC136" s="62"/>
      <c r="BD136" s="28"/>
      <c r="BE136" s="62"/>
      <c r="BF136" s="62"/>
      <c r="BG136" s="62"/>
      <c r="BH136" s="62"/>
      <c r="BI136" s="28"/>
      <c r="BJ136" s="62">
        <f t="shared" si="500"/>
        <v>0</v>
      </c>
      <c r="BK136" s="62"/>
      <c r="BL136" s="62"/>
      <c r="BM136" s="28"/>
      <c r="BN136" s="62">
        <f t="shared" si="501"/>
        <v>0</v>
      </c>
      <c r="BO136" s="62"/>
      <c r="BP136" s="62"/>
      <c r="BQ136" s="62"/>
      <c r="BR136" s="62"/>
      <c r="BS136" s="28"/>
      <c r="BT136" s="62"/>
      <c r="BU136" s="62"/>
      <c r="BV136" s="62"/>
      <c r="BW136" s="62"/>
      <c r="BX136" s="62"/>
      <c r="BY136" s="62"/>
      <c r="BZ136" s="28"/>
      <c r="CE136" s="699" t="e">
        <f t="shared" si="513"/>
        <v>#DIV/0!</v>
      </c>
    </row>
    <row r="137" spans="2:83" s="59" customFormat="1" ht="112.5" hidden="1" customHeight="1" x14ac:dyDescent="0.25">
      <c r="B137" s="211"/>
      <c r="C137" s="104"/>
      <c r="D137" s="871"/>
      <c r="E137" s="871"/>
      <c r="F137" s="871"/>
      <c r="G137" s="871"/>
      <c r="H137" s="871"/>
      <c r="I137" s="239"/>
      <c r="J137" s="873"/>
      <c r="K137" s="258"/>
      <c r="L137" s="699" t="e">
        <f t="shared" si="506"/>
        <v>#DIV/0!</v>
      </c>
      <c r="M137" s="871"/>
      <c r="N137" s="772" t="e">
        <f t="shared" si="514"/>
        <v>#DIV/0!</v>
      </c>
      <c r="O137" s="62"/>
      <c r="P137" s="41"/>
      <c r="Q137" s="62"/>
      <c r="R137" s="41"/>
      <c r="S137" s="62"/>
      <c r="T137" s="41"/>
      <c r="U137" s="28"/>
      <c r="V137" s="285">
        <f t="shared" si="522"/>
        <v>0</v>
      </c>
      <c r="W137" s="28"/>
      <c r="X137" s="28"/>
      <c r="Y137" s="28"/>
      <c r="Z137" s="62">
        <f t="shared" si="520"/>
        <v>0</v>
      </c>
      <c r="AA137" s="62">
        <f t="shared" si="521"/>
        <v>0</v>
      </c>
      <c r="AB137" s="62"/>
      <c r="AC137" s="28"/>
      <c r="AD137" s="19"/>
      <c r="AE137" s="258"/>
      <c r="AF137" s="699" t="e">
        <f t="shared" si="507"/>
        <v>#DIV/0!</v>
      </c>
      <c r="AG137" s="871"/>
      <c r="AH137" s="699" t="e">
        <f t="shared" si="508"/>
        <v>#DIV/0!</v>
      </c>
      <c r="AI137" s="62"/>
      <c r="AJ137" s="41"/>
      <c r="AK137" s="62"/>
      <c r="AL137" s="41"/>
      <c r="AM137" s="62"/>
      <c r="AN137" s="41"/>
      <c r="AO137" s="28"/>
      <c r="AP137" s="62"/>
      <c r="AQ137" s="41"/>
      <c r="AR137" s="871"/>
      <c r="AS137" s="699" t="e">
        <f t="shared" si="509"/>
        <v>#DIV/0!</v>
      </c>
      <c r="AT137" s="871"/>
      <c r="AU137" s="699" t="e">
        <f t="shared" si="510"/>
        <v>#DIV/0!</v>
      </c>
      <c r="AV137" s="62"/>
      <c r="AW137" s="699" t="e">
        <f t="shared" si="511"/>
        <v>#DIV/0!</v>
      </c>
      <c r="AX137" s="871"/>
      <c r="AY137" s="699" t="e">
        <f t="shared" si="512"/>
        <v>#DIV/0!</v>
      </c>
      <c r="AZ137" s="62"/>
      <c r="BA137" s="699"/>
      <c r="BB137" s="28"/>
      <c r="BC137" s="62"/>
      <c r="BD137" s="28"/>
      <c r="BE137" s="62"/>
      <c r="BF137" s="62"/>
      <c r="BG137" s="62"/>
      <c r="BH137" s="62"/>
      <c r="BI137" s="28"/>
      <c r="BJ137" s="62">
        <f t="shared" si="500"/>
        <v>0</v>
      </c>
      <c r="BK137" s="62"/>
      <c r="BL137" s="62"/>
      <c r="BM137" s="28"/>
      <c r="BN137" s="62">
        <f t="shared" si="501"/>
        <v>0</v>
      </c>
      <c r="BO137" s="62"/>
      <c r="BP137" s="62"/>
      <c r="BQ137" s="62"/>
      <c r="BR137" s="62"/>
      <c r="BS137" s="28"/>
      <c r="BT137" s="62"/>
      <c r="BU137" s="62"/>
      <c r="BV137" s="62"/>
      <c r="BW137" s="62"/>
      <c r="BX137" s="62"/>
      <c r="BY137" s="62"/>
      <c r="BZ137" s="28"/>
      <c r="CE137" s="699" t="e">
        <f t="shared" si="513"/>
        <v>#DIV/0!</v>
      </c>
    </row>
    <row r="138" spans="2:83" s="59" customFormat="1" ht="112.5" hidden="1" customHeight="1" x14ac:dyDescent="0.25">
      <c r="B138" s="211"/>
      <c r="C138" s="104"/>
      <c r="D138" s="871"/>
      <c r="E138" s="871"/>
      <c r="F138" s="871"/>
      <c r="G138" s="871"/>
      <c r="H138" s="871"/>
      <c r="I138" s="239"/>
      <c r="J138" s="873"/>
      <c r="K138" s="258"/>
      <c r="L138" s="699" t="e">
        <f t="shared" si="506"/>
        <v>#DIV/0!</v>
      </c>
      <c r="M138" s="871"/>
      <c r="N138" s="772" t="e">
        <f t="shared" si="514"/>
        <v>#DIV/0!</v>
      </c>
      <c r="O138" s="62"/>
      <c r="P138" s="41"/>
      <c r="Q138" s="62"/>
      <c r="R138" s="41"/>
      <c r="S138" s="62"/>
      <c r="T138" s="41"/>
      <c r="U138" s="28"/>
      <c r="V138" s="285">
        <f t="shared" si="522"/>
        <v>0</v>
      </c>
      <c r="W138" s="28"/>
      <c r="X138" s="28"/>
      <c r="Y138" s="28"/>
      <c r="Z138" s="62">
        <f t="shared" si="520"/>
        <v>0</v>
      </c>
      <c r="AA138" s="62">
        <f t="shared" si="521"/>
        <v>0</v>
      </c>
      <c r="AB138" s="62"/>
      <c r="AC138" s="28"/>
      <c r="AD138" s="19"/>
      <c r="AE138" s="258"/>
      <c r="AF138" s="699" t="e">
        <f t="shared" si="507"/>
        <v>#DIV/0!</v>
      </c>
      <c r="AG138" s="871"/>
      <c r="AH138" s="699" t="e">
        <f t="shared" si="508"/>
        <v>#DIV/0!</v>
      </c>
      <c r="AI138" s="62"/>
      <c r="AJ138" s="41"/>
      <c r="AK138" s="62"/>
      <c r="AL138" s="41"/>
      <c r="AM138" s="62"/>
      <c r="AN138" s="41"/>
      <c r="AO138" s="28"/>
      <c r="AP138" s="62"/>
      <c r="AQ138" s="41"/>
      <c r="AR138" s="871"/>
      <c r="AS138" s="699" t="e">
        <f t="shared" si="509"/>
        <v>#DIV/0!</v>
      </c>
      <c r="AT138" s="871"/>
      <c r="AU138" s="699" t="e">
        <f t="shared" si="510"/>
        <v>#DIV/0!</v>
      </c>
      <c r="AV138" s="62"/>
      <c r="AW138" s="699" t="e">
        <f t="shared" si="511"/>
        <v>#DIV/0!</v>
      </c>
      <c r="AX138" s="871"/>
      <c r="AY138" s="699" t="e">
        <f t="shared" si="512"/>
        <v>#DIV/0!</v>
      </c>
      <c r="AZ138" s="62"/>
      <c r="BA138" s="699"/>
      <c r="BB138" s="28"/>
      <c r="BC138" s="62"/>
      <c r="BD138" s="28"/>
      <c r="BE138" s="62"/>
      <c r="BF138" s="62"/>
      <c r="BG138" s="62"/>
      <c r="BH138" s="62"/>
      <c r="BI138" s="28"/>
      <c r="BJ138" s="62">
        <f t="shared" si="500"/>
        <v>0</v>
      </c>
      <c r="BK138" s="62"/>
      <c r="BL138" s="62"/>
      <c r="BM138" s="28"/>
      <c r="BN138" s="62">
        <f t="shared" si="501"/>
        <v>0</v>
      </c>
      <c r="BO138" s="62"/>
      <c r="BP138" s="62"/>
      <c r="BQ138" s="62"/>
      <c r="BR138" s="62"/>
      <c r="BS138" s="28"/>
      <c r="BT138" s="62"/>
      <c r="BU138" s="62"/>
      <c r="BV138" s="62"/>
      <c r="BW138" s="62"/>
      <c r="BX138" s="62"/>
      <c r="BY138" s="62"/>
      <c r="BZ138" s="28"/>
      <c r="CE138" s="699" t="e">
        <f t="shared" si="513"/>
        <v>#DIV/0!</v>
      </c>
    </row>
    <row r="139" spans="2:83" s="59" customFormat="1" ht="46.5" hidden="1" customHeight="1" x14ac:dyDescent="0.25">
      <c r="B139" s="211"/>
      <c r="C139" s="101" t="s">
        <v>32</v>
      </c>
      <c r="D139" s="871"/>
      <c r="E139" s="871"/>
      <c r="F139" s="871"/>
      <c r="G139" s="871"/>
      <c r="H139" s="871"/>
      <c r="I139" s="239"/>
      <c r="J139" s="873"/>
      <c r="K139" s="258"/>
      <c r="L139" s="699" t="e">
        <f t="shared" si="506"/>
        <v>#DIV/0!</v>
      </c>
      <c r="M139" s="871"/>
      <c r="N139" s="772" t="e">
        <f t="shared" si="514"/>
        <v>#DIV/0!</v>
      </c>
      <c r="O139" s="62"/>
      <c r="P139" s="41"/>
      <c r="Q139" s="62"/>
      <c r="R139" s="41"/>
      <c r="S139" s="62"/>
      <c r="T139" s="41"/>
      <c r="U139" s="28"/>
      <c r="V139" s="285">
        <f t="shared" si="522"/>
        <v>0</v>
      </c>
      <c r="W139" s="28"/>
      <c r="X139" s="28"/>
      <c r="Y139" s="28"/>
      <c r="Z139" s="62">
        <f t="shared" si="520"/>
        <v>0</v>
      </c>
      <c r="AA139" s="62">
        <f t="shared" si="521"/>
        <v>0</v>
      </c>
      <c r="AB139" s="62"/>
      <c r="AC139" s="28"/>
      <c r="AD139" s="19"/>
      <c r="AE139" s="258"/>
      <c r="AF139" s="699" t="e">
        <f t="shared" si="507"/>
        <v>#DIV/0!</v>
      </c>
      <c r="AG139" s="871"/>
      <c r="AH139" s="699" t="e">
        <f t="shared" si="508"/>
        <v>#DIV/0!</v>
      </c>
      <c r="AI139" s="62"/>
      <c r="AJ139" s="41"/>
      <c r="AK139" s="62"/>
      <c r="AL139" s="41"/>
      <c r="AM139" s="62"/>
      <c r="AN139" s="41"/>
      <c r="AO139" s="28"/>
      <c r="AP139" s="62"/>
      <c r="AQ139" s="41"/>
      <c r="AR139" s="871"/>
      <c r="AS139" s="699" t="e">
        <f t="shared" si="509"/>
        <v>#DIV/0!</v>
      </c>
      <c r="AT139" s="871"/>
      <c r="AU139" s="699" t="e">
        <f t="shared" si="510"/>
        <v>#DIV/0!</v>
      </c>
      <c r="AV139" s="62"/>
      <c r="AW139" s="699" t="e">
        <f t="shared" si="511"/>
        <v>#DIV/0!</v>
      </c>
      <c r="AX139" s="871"/>
      <c r="AY139" s="699" t="e">
        <f t="shared" si="512"/>
        <v>#DIV/0!</v>
      </c>
      <c r="AZ139" s="62"/>
      <c r="BA139" s="699"/>
      <c r="BB139" s="28"/>
      <c r="BC139" s="62"/>
      <c r="BD139" s="28"/>
      <c r="BE139" s="62"/>
      <c r="BF139" s="62"/>
      <c r="BG139" s="62"/>
      <c r="BH139" s="62"/>
      <c r="BI139" s="28"/>
      <c r="BJ139" s="62">
        <f t="shared" si="500"/>
        <v>0</v>
      </c>
      <c r="BK139" s="62"/>
      <c r="BL139" s="62"/>
      <c r="BM139" s="28"/>
      <c r="BN139" s="62">
        <f t="shared" si="501"/>
        <v>0</v>
      </c>
      <c r="BO139" s="62"/>
      <c r="BP139" s="62"/>
      <c r="BQ139" s="62"/>
      <c r="BR139" s="62"/>
      <c r="BS139" s="28"/>
      <c r="BT139" s="62"/>
      <c r="BU139" s="62"/>
      <c r="BV139" s="62"/>
      <c r="BW139" s="62"/>
      <c r="BX139" s="62"/>
      <c r="BY139" s="62"/>
      <c r="BZ139" s="28"/>
      <c r="CE139" s="699" t="e">
        <f t="shared" si="513"/>
        <v>#DIV/0!</v>
      </c>
    </row>
    <row r="140" spans="2:83" s="59" customFormat="1" ht="162" hidden="1" customHeight="1" x14ac:dyDescent="0.25">
      <c r="B140" s="200" t="s">
        <v>183</v>
      </c>
      <c r="C140" s="97" t="s">
        <v>53</v>
      </c>
      <c r="D140" s="166">
        <f>E140+G140+H140+I140</f>
        <v>0</v>
      </c>
      <c r="E140" s="166"/>
      <c r="F140" s="166"/>
      <c r="G140" s="166"/>
      <c r="H140" s="166"/>
      <c r="I140" s="166"/>
      <c r="J140" s="166">
        <f>J141+J142</f>
        <v>0</v>
      </c>
      <c r="K140" s="166">
        <f>M140+Q140+S140+U140</f>
        <v>0</v>
      </c>
      <c r="L140" s="699" t="e">
        <f t="shared" si="506"/>
        <v>#DIV/0!</v>
      </c>
      <c r="M140" s="166">
        <f>M141+M142</f>
        <v>0</v>
      </c>
      <c r="N140" s="772" t="e">
        <f t="shared" si="514"/>
        <v>#DIV/0!</v>
      </c>
      <c r="O140" s="626"/>
      <c r="P140" s="687"/>
      <c r="Q140" s="626">
        <f t="shared" ref="Q140:U140" si="523">Q141+Q142</f>
        <v>0</v>
      </c>
      <c r="R140" s="687"/>
      <c r="S140" s="626">
        <f t="shared" si="523"/>
        <v>0</v>
      </c>
      <c r="T140" s="687"/>
      <c r="U140" s="626">
        <f t="shared" si="523"/>
        <v>0</v>
      </c>
      <c r="V140" s="626">
        <f t="shared" si="522"/>
        <v>1830232.3880699999</v>
      </c>
      <c r="W140" s="626">
        <f>W141+W142</f>
        <v>1830232.3880699999</v>
      </c>
      <c r="X140" s="28"/>
      <c r="Y140" s="28"/>
      <c r="Z140" s="626">
        <f t="shared" si="520"/>
        <v>1830232.3880699999</v>
      </c>
      <c r="AA140" s="626">
        <f>AA141+AA142</f>
        <v>1830232.3880699999</v>
      </c>
      <c r="AB140" s="62"/>
      <c r="AC140" s="28"/>
      <c r="AD140" s="19"/>
      <c r="AE140" s="166">
        <f t="shared" ref="AE140:AE142" si="524">AG140</f>
        <v>0</v>
      </c>
      <c r="AF140" s="699" t="e">
        <f t="shared" si="507"/>
        <v>#DIV/0!</v>
      </c>
      <c r="AG140" s="166">
        <f>AG141+AG142</f>
        <v>0</v>
      </c>
      <c r="AH140" s="699" t="e">
        <f t="shared" si="508"/>
        <v>#DIV/0!</v>
      </c>
      <c r="AI140" s="626"/>
      <c r="AJ140" s="687"/>
      <c r="AK140" s="626"/>
      <c r="AL140" s="687"/>
      <c r="AM140" s="62"/>
      <c r="AN140" s="41"/>
      <c r="AO140" s="28"/>
      <c r="AP140" s="626">
        <f>AP141+AP142</f>
        <v>0</v>
      </c>
      <c r="AQ140" s="687"/>
      <c r="AR140" s="166">
        <f t="shared" ref="AR140:AR142" si="525">AT140</f>
        <v>0</v>
      </c>
      <c r="AS140" s="699" t="e">
        <f t="shared" si="509"/>
        <v>#DIV/0!</v>
      </c>
      <c r="AT140" s="166">
        <f>AT141+AT142</f>
        <v>0</v>
      </c>
      <c r="AU140" s="699" t="e">
        <f t="shared" si="510"/>
        <v>#DIV/0!</v>
      </c>
      <c r="AV140" s="626"/>
      <c r="AW140" s="699" t="e">
        <f t="shared" si="511"/>
        <v>#DIV/0!</v>
      </c>
      <c r="AX140" s="166"/>
      <c r="AY140" s="699" t="e">
        <f t="shared" si="512"/>
        <v>#DIV/0!</v>
      </c>
      <c r="AZ140" s="62"/>
      <c r="BA140" s="699"/>
      <c r="BB140" s="28"/>
      <c r="BC140" s="62"/>
      <c r="BD140" s="28"/>
      <c r="BE140" s="626">
        <f t="shared" ref="BE140:BE142" si="526">BF140</f>
        <v>0</v>
      </c>
      <c r="BF140" s="626">
        <f>BF141+BF142</f>
        <v>0</v>
      </c>
      <c r="BG140" s="626"/>
      <c r="BH140" s="62"/>
      <c r="BI140" s="28"/>
      <c r="BJ140" s="626">
        <f t="shared" si="500"/>
        <v>0</v>
      </c>
      <c r="BK140" s="626"/>
      <c r="BL140" s="62"/>
      <c r="BM140" s="28"/>
      <c r="BN140" s="626">
        <f t="shared" si="501"/>
        <v>0</v>
      </c>
      <c r="BO140" s="626"/>
      <c r="BP140" s="626"/>
      <c r="BQ140" s="626"/>
      <c r="BR140" s="62"/>
      <c r="BS140" s="28"/>
      <c r="BT140" s="626">
        <f>BT141+BT142</f>
        <v>0</v>
      </c>
      <c r="BU140" s="626">
        <f t="shared" ref="BU140:BU142" si="527">BV140</f>
        <v>0</v>
      </c>
      <c r="BV140" s="435">
        <f>BV141+BV142</f>
        <v>0</v>
      </c>
      <c r="BW140" s="522"/>
      <c r="BX140" s="435">
        <f>BX141+BX142</f>
        <v>0</v>
      </c>
      <c r="BY140" s="62"/>
      <c r="BZ140" s="28"/>
      <c r="CE140" s="699" t="e">
        <f t="shared" si="513"/>
        <v>#DIV/0!</v>
      </c>
    </row>
    <row r="141" spans="2:83" s="463" customFormat="1" ht="52.5" hidden="1" customHeight="1" x14ac:dyDescent="0.25">
      <c r="B141" s="201"/>
      <c r="C141" s="101" t="s">
        <v>32</v>
      </c>
      <c r="D141" s="176">
        <f>E141+G141+H141+I141</f>
        <v>0</v>
      </c>
      <c r="E141" s="176"/>
      <c r="F141" s="176"/>
      <c r="G141" s="176"/>
      <c r="H141" s="187"/>
      <c r="I141" s="238"/>
      <c r="J141" s="176">
        <f>Q141-G141</f>
        <v>0</v>
      </c>
      <c r="K141" s="176">
        <f>M141+Q141+S141+U141</f>
        <v>0</v>
      </c>
      <c r="L141" s="699" t="e">
        <f t="shared" si="506"/>
        <v>#DIV/0!</v>
      </c>
      <c r="M141" s="176">
        <v>0</v>
      </c>
      <c r="N141" s="772" t="e">
        <f t="shared" si="514"/>
        <v>#DIV/0!</v>
      </c>
      <c r="O141" s="627"/>
      <c r="P141" s="687"/>
      <c r="Q141" s="627">
        <v>0</v>
      </c>
      <c r="R141" s="687"/>
      <c r="S141" s="22"/>
      <c r="T141" s="41"/>
      <c r="U141" s="279"/>
      <c r="V141" s="627">
        <f t="shared" si="522"/>
        <v>1226255.7</v>
      </c>
      <c r="W141" s="627">
        <f>AA141-E141</f>
        <v>1226255.7</v>
      </c>
      <c r="X141" s="102"/>
      <c r="Y141" s="102"/>
      <c r="Z141" s="627">
        <f t="shared" si="520"/>
        <v>1226255.7</v>
      </c>
      <c r="AA141" s="627">
        <f>'[4]2 чт ФБ без оценки (2)'!$O$7</f>
        <v>1226255.7</v>
      </c>
      <c r="AB141" s="22"/>
      <c r="AC141" s="279"/>
      <c r="AD141" s="19"/>
      <c r="AE141" s="176">
        <f t="shared" si="524"/>
        <v>0</v>
      </c>
      <c r="AF141" s="699" t="e">
        <f t="shared" si="507"/>
        <v>#DIV/0!</v>
      </c>
      <c r="AG141" s="176">
        <v>0</v>
      </c>
      <c r="AH141" s="699" t="e">
        <f t="shared" si="508"/>
        <v>#DIV/0!</v>
      </c>
      <c r="AI141" s="627"/>
      <c r="AJ141" s="687"/>
      <c r="AK141" s="627"/>
      <c r="AL141" s="687"/>
      <c r="AM141" s="22"/>
      <c r="AN141" s="41"/>
      <c r="AO141" s="279"/>
      <c r="AP141" s="627">
        <f>AX141-AK141</f>
        <v>0</v>
      </c>
      <c r="AQ141" s="687"/>
      <c r="AR141" s="176">
        <f t="shared" si="525"/>
        <v>0</v>
      </c>
      <c r="AS141" s="699" t="e">
        <f t="shared" si="509"/>
        <v>#DIV/0!</v>
      </c>
      <c r="AT141" s="176">
        <v>0</v>
      </c>
      <c r="AU141" s="699" t="e">
        <f t="shared" si="510"/>
        <v>#DIV/0!</v>
      </c>
      <c r="AV141" s="627"/>
      <c r="AW141" s="699" t="e">
        <f t="shared" si="511"/>
        <v>#DIV/0!</v>
      </c>
      <c r="AX141" s="176"/>
      <c r="AY141" s="699" t="e">
        <f t="shared" si="512"/>
        <v>#DIV/0!</v>
      </c>
      <c r="AZ141" s="22"/>
      <c r="BA141" s="699"/>
      <c r="BB141" s="279"/>
      <c r="BC141" s="22"/>
      <c r="BD141" s="279"/>
      <c r="BE141" s="627">
        <f t="shared" si="526"/>
        <v>0</v>
      </c>
      <c r="BF141" s="627">
        <v>0</v>
      </c>
      <c r="BG141" s="627"/>
      <c r="BH141" s="22"/>
      <c r="BI141" s="279"/>
      <c r="BJ141" s="627">
        <f t="shared" si="500"/>
        <v>0</v>
      </c>
      <c r="BK141" s="627"/>
      <c r="BL141" s="22"/>
      <c r="BM141" s="279"/>
      <c r="BN141" s="627">
        <f t="shared" si="501"/>
        <v>0</v>
      </c>
      <c r="BO141" s="627"/>
      <c r="BP141" s="627"/>
      <c r="BQ141" s="627"/>
      <c r="BR141" s="22"/>
      <c r="BS141" s="279"/>
      <c r="BT141" s="627">
        <f>BX141-BG141</f>
        <v>0</v>
      </c>
      <c r="BU141" s="627">
        <f t="shared" si="527"/>
        <v>0</v>
      </c>
      <c r="BV141" s="443">
        <v>0</v>
      </c>
      <c r="BW141" s="520"/>
      <c r="BX141" s="443">
        <v>0</v>
      </c>
      <c r="BY141" s="22"/>
      <c r="BZ141" s="279"/>
      <c r="CE141" s="699" t="e">
        <f t="shared" si="513"/>
        <v>#DIV/0!</v>
      </c>
    </row>
    <row r="142" spans="2:83" s="50" customFormat="1" ht="54" hidden="1" customHeight="1" x14ac:dyDescent="0.25">
      <c r="B142" s="200"/>
      <c r="C142" s="97" t="s">
        <v>31</v>
      </c>
      <c r="D142" s="166">
        <f>E142+G142+H142+I142</f>
        <v>0</v>
      </c>
      <c r="E142" s="166"/>
      <c r="F142" s="166"/>
      <c r="G142" s="166"/>
      <c r="H142" s="236"/>
      <c r="I142" s="236"/>
      <c r="J142" s="166">
        <f>Q142-G142</f>
        <v>0</v>
      </c>
      <c r="K142" s="166">
        <f>M142+Q142+S142+U142</f>
        <v>0</v>
      </c>
      <c r="L142" s="699" t="e">
        <f t="shared" si="506"/>
        <v>#DIV/0!</v>
      </c>
      <c r="M142" s="166">
        <v>0</v>
      </c>
      <c r="N142" s="772" t="e">
        <f t="shared" si="514"/>
        <v>#DIV/0!</v>
      </c>
      <c r="O142" s="626"/>
      <c r="P142" s="687"/>
      <c r="Q142" s="626">
        <v>0</v>
      </c>
      <c r="R142" s="687"/>
      <c r="S142" s="31"/>
      <c r="T142" s="31"/>
      <c r="U142" s="31"/>
      <c r="V142" s="626">
        <f t="shared" si="522"/>
        <v>603976.68807000003</v>
      </c>
      <c r="W142" s="626">
        <f>AA142-E142</f>
        <v>603976.68807000003</v>
      </c>
      <c r="X142" s="31"/>
      <c r="Y142" s="31"/>
      <c r="Z142" s="626">
        <f t="shared" si="520"/>
        <v>603976.68807000003</v>
      </c>
      <c r="AA142" s="626">
        <v>603976.68807000003</v>
      </c>
      <c r="AB142" s="31"/>
      <c r="AC142" s="31"/>
      <c r="AD142" s="31"/>
      <c r="AE142" s="166">
        <f t="shared" si="524"/>
        <v>0</v>
      </c>
      <c r="AF142" s="699" t="e">
        <f t="shared" si="507"/>
        <v>#DIV/0!</v>
      </c>
      <c r="AG142" s="166">
        <v>0</v>
      </c>
      <c r="AH142" s="699" t="e">
        <f t="shared" si="508"/>
        <v>#DIV/0!</v>
      </c>
      <c r="AI142" s="626"/>
      <c r="AJ142" s="687"/>
      <c r="AK142" s="626"/>
      <c r="AL142" s="687"/>
      <c r="AM142" s="31"/>
      <c r="AN142" s="31"/>
      <c r="AO142" s="31"/>
      <c r="AP142" s="626">
        <f>AX142-AK142</f>
        <v>0</v>
      </c>
      <c r="AQ142" s="687"/>
      <c r="AR142" s="166">
        <f t="shared" si="525"/>
        <v>0</v>
      </c>
      <c r="AS142" s="699" t="e">
        <f t="shared" si="509"/>
        <v>#DIV/0!</v>
      </c>
      <c r="AT142" s="166">
        <v>0</v>
      </c>
      <c r="AU142" s="699" t="e">
        <f t="shared" si="510"/>
        <v>#DIV/0!</v>
      </c>
      <c r="AV142" s="626"/>
      <c r="AW142" s="699" t="e">
        <f t="shared" si="511"/>
        <v>#DIV/0!</v>
      </c>
      <c r="AX142" s="166"/>
      <c r="AY142" s="699" t="e">
        <f t="shared" si="512"/>
        <v>#DIV/0!</v>
      </c>
      <c r="AZ142" s="31"/>
      <c r="BA142" s="699"/>
      <c r="BB142" s="31"/>
      <c r="BC142" s="31"/>
      <c r="BD142" s="31"/>
      <c r="BE142" s="626">
        <f t="shared" si="526"/>
        <v>0</v>
      </c>
      <c r="BF142" s="626">
        <v>0</v>
      </c>
      <c r="BG142" s="626"/>
      <c r="BH142" s="31"/>
      <c r="BI142" s="31"/>
      <c r="BJ142" s="626">
        <f t="shared" si="500"/>
        <v>0</v>
      </c>
      <c r="BK142" s="626"/>
      <c r="BL142" s="31"/>
      <c r="BM142" s="31"/>
      <c r="BN142" s="626">
        <f t="shared" si="501"/>
        <v>0</v>
      </c>
      <c r="BO142" s="626"/>
      <c r="BP142" s="626"/>
      <c r="BQ142" s="626"/>
      <c r="BR142" s="31"/>
      <c r="BS142" s="31"/>
      <c r="BT142" s="626">
        <f>BX142-BG142</f>
        <v>0</v>
      </c>
      <c r="BU142" s="626">
        <f t="shared" si="527"/>
        <v>0</v>
      </c>
      <c r="BV142" s="435">
        <v>0</v>
      </c>
      <c r="BW142" s="522"/>
      <c r="BX142" s="435">
        <v>0</v>
      </c>
      <c r="BY142" s="31"/>
      <c r="BZ142" s="31"/>
      <c r="CE142" s="699" t="e">
        <f t="shared" si="513"/>
        <v>#DIV/0!</v>
      </c>
    </row>
    <row r="143" spans="2:83" s="50" customFormat="1" ht="114" hidden="1" customHeight="1" x14ac:dyDescent="0.25">
      <c r="B143" s="200" t="s">
        <v>10</v>
      </c>
      <c r="C143" s="97" t="s">
        <v>46</v>
      </c>
      <c r="D143" s="166"/>
      <c r="E143" s="166"/>
      <c r="F143" s="166"/>
      <c r="G143" s="166"/>
      <c r="H143" s="236"/>
      <c r="I143" s="236"/>
      <c r="J143" s="166"/>
      <c r="K143" s="166"/>
      <c r="L143" s="699" t="e">
        <f t="shared" si="506"/>
        <v>#DIV/0!</v>
      </c>
      <c r="M143" s="166"/>
      <c r="N143" s="772" t="e">
        <f t="shared" si="514"/>
        <v>#DIV/0!</v>
      </c>
      <c r="O143" s="626"/>
      <c r="P143" s="687"/>
      <c r="Q143" s="626"/>
      <c r="R143" s="687"/>
      <c r="S143" s="31"/>
      <c r="T143" s="31"/>
      <c r="U143" s="31"/>
      <c r="V143" s="285">
        <f t="shared" si="522"/>
        <v>0</v>
      </c>
      <c r="W143" s="31"/>
      <c r="X143" s="31"/>
      <c r="Y143" s="31"/>
      <c r="Z143" s="626">
        <f t="shared" si="520"/>
        <v>0</v>
      </c>
      <c r="AA143" s="626">
        <f t="shared" ref="AA143:AA150" si="528">E143</f>
        <v>0</v>
      </c>
      <c r="AB143" s="31"/>
      <c r="AC143" s="31"/>
      <c r="AD143" s="31"/>
      <c r="AE143" s="166"/>
      <c r="AF143" s="699" t="e">
        <f t="shared" si="507"/>
        <v>#DIV/0!</v>
      </c>
      <c r="AG143" s="166"/>
      <c r="AH143" s="699" t="e">
        <f t="shared" si="508"/>
        <v>#DIV/0!</v>
      </c>
      <c r="AI143" s="626"/>
      <c r="AJ143" s="687"/>
      <c r="AK143" s="626"/>
      <c r="AL143" s="687"/>
      <c r="AM143" s="31"/>
      <c r="AN143" s="31"/>
      <c r="AO143" s="31"/>
      <c r="AP143" s="626"/>
      <c r="AQ143" s="687"/>
      <c r="AR143" s="166"/>
      <c r="AS143" s="699" t="e">
        <f t="shared" si="509"/>
        <v>#DIV/0!</v>
      </c>
      <c r="AT143" s="166"/>
      <c r="AU143" s="699" t="e">
        <f t="shared" si="510"/>
        <v>#DIV/0!</v>
      </c>
      <c r="AV143" s="626"/>
      <c r="AW143" s="699" t="e">
        <f t="shared" si="511"/>
        <v>#DIV/0!</v>
      </c>
      <c r="AX143" s="166"/>
      <c r="AY143" s="699" t="e">
        <f t="shared" si="512"/>
        <v>#DIV/0!</v>
      </c>
      <c r="AZ143" s="31"/>
      <c r="BA143" s="699"/>
      <c r="BB143" s="31"/>
      <c r="BC143" s="31"/>
      <c r="BD143" s="31"/>
      <c r="BE143" s="626"/>
      <c r="BF143" s="626"/>
      <c r="BG143" s="626"/>
      <c r="BH143" s="31"/>
      <c r="BI143" s="31"/>
      <c r="BJ143" s="626">
        <f t="shared" si="500"/>
        <v>0</v>
      </c>
      <c r="BK143" s="626"/>
      <c r="BL143" s="31"/>
      <c r="BM143" s="31"/>
      <c r="BN143" s="626">
        <f t="shared" si="501"/>
        <v>0</v>
      </c>
      <c r="BO143" s="626"/>
      <c r="BP143" s="626"/>
      <c r="BQ143" s="626"/>
      <c r="BR143" s="31"/>
      <c r="BS143" s="31"/>
      <c r="BT143" s="626"/>
      <c r="BU143" s="626"/>
      <c r="BV143" s="435"/>
      <c r="BW143" s="522"/>
      <c r="BX143" s="435"/>
      <c r="BY143" s="31"/>
      <c r="BZ143" s="31"/>
      <c r="CE143" s="699" t="e">
        <f t="shared" si="513"/>
        <v>#DIV/0!</v>
      </c>
    </row>
    <row r="144" spans="2:83" s="150" customFormat="1" ht="54" hidden="1" customHeight="1" x14ac:dyDescent="0.25">
      <c r="B144" s="210"/>
      <c r="C144" s="101" t="s">
        <v>32</v>
      </c>
      <c r="D144" s="176"/>
      <c r="E144" s="176"/>
      <c r="F144" s="176"/>
      <c r="G144" s="176"/>
      <c r="H144" s="872"/>
      <c r="I144" s="872"/>
      <c r="J144" s="176"/>
      <c r="K144" s="166"/>
      <c r="L144" s="699" t="e">
        <f t="shared" si="506"/>
        <v>#DIV/0!</v>
      </c>
      <c r="M144" s="176"/>
      <c r="N144" s="772" t="e">
        <f t="shared" si="514"/>
        <v>#DIV/0!</v>
      </c>
      <c r="O144" s="627"/>
      <c r="P144" s="687"/>
      <c r="Q144" s="627"/>
      <c r="R144" s="687"/>
      <c r="S144" s="73"/>
      <c r="T144" s="31"/>
      <c r="U144" s="73"/>
      <c r="V144" s="285">
        <f t="shared" si="522"/>
        <v>0</v>
      </c>
      <c r="W144" s="73"/>
      <c r="X144" s="73"/>
      <c r="Y144" s="73"/>
      <c r="Z144" s="627">
        <f t="shared" si="520"/>
        <v>0</v>
      </c>
      <c r="AA144" s="627">
        <f t="shared" si="528"/>
        <v>0</v>
      </c>
      <c r="AB144" s="73"/>
      <c r="AC144" s="73"/>
      <c r="AD144" s="31"/>
      <c r="AE144" s="166"/>
      <c r="AF144" s="699" t="e">
        <f t="shared" si="507"/>
        <v>#DIV/0!</v>
      </c>
      <c r="AG144" s="176"/>
      <c r="AH144" s="699" t="e">
        <f t="shared" si="508"/>
        <v>#DIV/0!</v>
      </c>
      <c r="AI144" s="627"/>
      <c r="AJ144" s="687"/>
      <c r="AK144" s="627"/>
      <c r="AL144" s="687"/>
      <c r="AM144" s="73"/>
      <c r="AN144" s="31"/>
      <c r="AO144" s="73"/>
      <c r="AP144" s="627"/>
      <c r="AQ144" s="687"/>
      <c r="AR144" s="176"/>
      <c r="AS144" s="699" t="e">
        <f t="shared" si="509"/>
        <v>#DIV/0!</v>
      </c>
      <c r="AT144" s="176"/>
      <c r="AU144" s="699" t="e">
        <f t="shared" si="510"/>
        <v>#DIV/0!</v>
      </c>
      <c r="AV144" s="627"/>
      <c r="AW144" s="699" t="e">
        <f t="shared" si="511"/>
        <v>#DIV/0!</v>
      </c>
      <c r="AX144" s="176"/>
      <c r="AY144" s="699" t="e">
        <f t="shared" si="512"/>
        <v>#DIV/0!</v>
      </c>
      <c r="AZ144" s="73"/>
      <c r="BA144" s="699"/>
      <c r="BB144" s="73"/>
      <c r="BC144" s="73"/>
      <c r="BD144" s="73"/>
      <c r="BE144" s="627"/>
      <c r="BF144" s="627"/>
      <c r="BG144" s="627"/>
      <c r="BH144" s="73"/>
      <c r="BI144" s="73"/>
      <c r="BJ144" s="627">
        <f t="shared" si="500"/>
        <v>0</v>
      </c>
      <c r="BK144" s="627"/>
      <c r="BL144" s="73"/>
      <c r="BM144" s="73"/>
      <c r="BN144" s="627">
        <f t="shared" si="501"/>
        <v>0</v>
      </c>
      <c r="BO144" s="627"/>
      <c r="BP144" s="627"/>
      <c r="BQ144" s="627"/>
      <c r="BR144" s="73"/>
      <c r="BS144" s="73"/>
      <c r="BT144" s="627"/>
      <c r="BU144" s="627"/>
      <c r="BV144" s="436"/>
      <c r="BW144" s="520"/>
      <c r="BX144" s="436"/>
      <c r="BY144" s="73"/>
      <c r="BZ144" s="73"/>
      <c r="CE144" s="699" t="e">
        <f t="shared" si="513"/>
        <v>#DIV/0!</v>
      </c>
    </row>
    <row r="145" spans="2:83" s="264" customFormat="1" ht="113.25" hidden="1" customHeight="1" x14ac:dyDescent="0.25">
      <c r="B145" s="261" t="s">
        <v>206</v>
      </c>
      <c r="C145" s="262" t="s">
        <v>255</v>
      </c>
      <c r="D145" s="874"/>
      <c r="E145" s="874"/>
      <c r="F145" s="874"/>
      <c r="G145" s="874"/>
      <c r="H145" s="875"/>
      <c r="I145" s="875"/>
      <c r="J145" s="874"/>
      <c r="K145" s="166"/>
      <c r="L145" s="699" t="e">
        <f t="shared" si="506"/>
        <v>#DIV/0!</v>
      </c>
      <c r="M145" s="874"/>
      <c r="N145" s="772" t="e">
        <f t="shared" si="514"/>
        <v>#DIV/0!</v>
      </c>
      <c r="O145" s="269"/>
      <c r="P145" s="263"/>
      <c r="Q145" s="269"/>
      <c r="R145" s="263"/>
      <c r="S145" s="293"/>
      <c r="T145" s="294"/>
      <c r="U145" s="293"/>
      <c r="V145" s="285">
        <f t="shared" si="522"/>
        <v>0</v>
      </c>
      <c r="W145" s="293"/>
      <c r="X145" s="293"/>
      <c r="Y145" s="293"/>
      <c r="Z145" s="269">
        <f t="shared" si="520"/>
        <v>0</v>
      </c>
      <c r="AA145" s="269">
        <f t="shared" si="528"/>
        <v>0</v>
      </c>
      <c r="AB145" s="293"/>
      <c r="AC145" s="293"/>
      <c r="AD145" s="294"/>
      <c r="AE145" s="166"/>
      <c r="AF145" s="699" t="e">
        <f t="shared" si="507"/>
        <v>#DIV/0!</v>
      </c>
      <c r="AG145" s="874"/>
      <c r="AH145" s="699" t="e">
        <f t="shared" si="508"/>
        <v>#DIV/0!</v>
      </c>
      <c r="AI145" s="269"/>
      <c r="AJ145" s="263"/>
      <c r="AK145" s="269"/>
      <c r="AL145" s="263"/>
      <c r="AM145" s="293"/>
      <c r="AN145" s="294"/>
      <c r="AO145" s="293"/>
      <c r="AP145" s="269"/>
      <c r="AQ145" s="263"/>
      <c r="AR145" s="176"/>
      <c r="AS145" s="699" t="e">
        <f t="shared" si="509"/>
        <v>#DIV/0!</v>
      </c>
      <c r="AT145" s="176"/>
      <c r="AU145" s="699" t="e">
        <f t="shared" si="510"/>
        <v>#DIV/0!</v>
      </c>
      <c r="AV145" s="627"/>
      <c r="AW145" s="699" t="e">
        <f t="shared" si="511"/>
        <v>#DIV/0!</v>
      </c>
      <c r="AX145" s="874"/>
      <c r="AY145" s="699" t="e">
        <f t="shared" si="512"/>
        <v>#DIV/0!</v>
      </c>
      <c r="AZ145" s="293"/>
      <c r="BA145" s="699"/>
      <c r="BB145" s="293"/>
      <c r="BC145" s="293"/>
      <c r="BD145" s="293"/>
      <c r="BE145" s="627"/>
      <c r="BF145" s="269"/>
      <c r="BG145" s="269"/>
      <c r="BH145" s="293"/>
      <c r="BI145" s="293"/>
      <c r="BJ145" s="269">
        <f t="shared" si="500"/>
        <v>0</v>
      </c>
      <c r="BK145" s="269"/>
      <c r="BL145" s="293"/>
      <c r="BM145" s="293"/>
      <c r="BN145" s="269">
        <f t="shared" si="501"/>
        <v>0</v>
      </c>
      <c r="BO145" s="269"/>
      <c r="BP145" s="269"/>
      <c r="BQ145" s="269"/>
      <c r="BR145" s="293"/>
      <c r="BS145" s="293"/>
      <c r="BT145" s="269"/>
      <c r="BU145" s="627"/>
      <c r="BV145" s="269"/>
      <c r="BW145" s="269"/>
      <c r="BX145" s="269"/>
      <c r="BY145" s="293"/>
      <c r="BZ145" s="293"/>
      <c r="CE145" s="699" t="e">
        <f t="shared" si="513"/>
        <v>#DIV/0!</v>
      </c>
    </row>
    <row r="146" spans="2:83" s="264" customFormat="1" ht="54" hidden="1" customHeight="1" x14ac:dyDescent="0.25">
      <c r="B146" s="261"/>
      <c r="C146" s="265" t="s">
        <v>256</v>
      </c>
      <c r="D146" s="874"/>
      <c r="E146" s="874"/>
      <c r="F146" s="874"/>
      <c r="G146" s="874"/>
      <c r="H146" s="875"/>
      <c r="I146" s="875"/>
      <c r="J146" s="874"/>
      <c r="K146" s="166"/>
      <c r="L146" s="699" t="e">
        <f t="shared" si="506"/>
        <v>#DIV/0!</v>
      </c>
      <c r="M146" s="874"/>
      <c r="N146" s="772" t="e">
        <f t="shared" si="514"/>
        <v>#DIV/0!</v>
      </c>
      <c r="O146" s="269"/>
      <c r="P146" s="263"/>
      <c r="Q146" s="269"/>
      <c r="R146" s="263"/>
      <c r="S146" s="293"/>
      <c r="T146" s="294"/>
      <c r="U146" s="293"/>
      <c r="V146" s="285">
        <f t="shared" si="522"/>
        <v>0</v>
      </c>
      <c r="W146" s="293"/>
      <c r="X146" s="293"/>
      <c r="Y146" s="293"/>
      <c r="Z146" s="269">
        <f t="shared" si="520"/>
        <v>0</v>
      </c>
      <c r="AA146" s="269">
        <f t="shared" si="528"/>
        <v>0</v>
      </c>
      <c r="AB146" s="293"/>
      <c r="AC146" s="293"/>
      <c r="AD146" s="294"/>
      <c r="AE146" s="166"/>
      <c r="AF146" s="699" t="e">
        <f t="shared" si="507"/>
        <v>#DIV/0!</v>
      </c>
      <c r="AG146" s="874"/>
      <c r="AH146" s="699" t="e">
        <f t="shared" si="508"/>
        <v>#DIV/0!</v>
      </c>
      <c r="AI146" s="269"/>
      <c r="AJ146" s="263"/>
      <c r="AK146" s="269"/>
      <c r="AL146" s="263"/>
      <c r="AM146" s="293"/>
      <c r="AN146" s="294"/>
      <c r="AO146" s="293"/>
      <c r="AP146" s="269"/>
      <c r="AQ146" s="263"/>
      <c r="AR146" s="176"/>
      <c r="AS146" s="699" t="e">
        <f t="shared" si="509"/>
        <v>#DIV/0!</v>
      </c>
      <c r="AT146" s="176"/>
      <c r="AU146" s="699" t="e">
        <f t="shared" si="510"/>
        <v>#DIV/0!</v>
      </c>
      <c r="AV146" s="627"/>
      <c r="AW146" s="699" t="e">
        <f t="shared" si="511"/>
        <v>#DIV/0!</v>
      </c>
      <c r="AX146" s="874"/>
      <c r="AY146" s="699" t="e">
        <f t="shared" si="512"/>
        <v>#DIV/0!</v>
      </c>
      <c r="AZ146" s="293"/>
      <c r="BA146" s="699"/>
      <c r="BB146" s="293"/>
      <c r="BC146" s="293"/>
      <c r="BD146" s="293"/>
      <c r="BE146" s="627"/>
      <c r="BF146" s="269"/>
      <c r="BG146" s="269"/>
      <c r="BH146" s="293"/>
      <c r="BI146" s="293"/>
      <c r="BJ146" s="269">
        <f t="shared" si="500"/>
        <v>0</v>
      </c>
      <c r="BK146" s="269"/>
      <c r="BL146" s="293"/>
      <c r="BM146" s="293"/>
      <c r="BN146" s="269">
        <f t="shared" si="501"/>
        <v>0</v>
      </c>
      <c r="BO146" s="269"/>
      <c r="BP146" s="269"/>
      <c r="BQ146" s="269"/>
      <c r="BR146" s="293"/>
      <c r="BS146" s="293"/>
      <c r="BT146" s="269"/>
      <c r="BU146" s="627"/>
      <c r="BV146" s="269"/>
      <c r="BW146" s="269"/>
      <c r="BX146" s="269"/>
      <c r="BY146" s="293"/>
      <c r="BZ146" s="293"/>
      <c r="CE146" s="699" t="e">
        <f t="shared" si="513"/>
        <v>#DIV/0!</v>
      </c>
    </row>
    <row r="147" spans="2:83" s="264" customFormat="1" ht="54" hidden="1" customHeight="1" x14ac:dyDescent="0.25">
      <c r="B147" s="266" t="s">
        <v>34</v>
      </c>
      <c r="C147" s="267" t="s">
        <v>248</v>
      </c>
      <c r="D147" s="874"/>
      <c r="E147" s="874"/>
      <c r="F147" s="874"/>
      <c r="G147" s="874"/>
      <c r="H147" s="875"/>
      <c r="I147" s="875"/>
      <c r="J147" s="874"/>
      <c r="K147" s="166"/>
      <c r="L147" s="699" t="e">
        <f t="shared" si="506"/>
        <v>#DIV/0!</v>
      </c>
      <c r="M147" s="874"/>
      <c r="N147" s="772" t="e">
        <f t="shared" si="514"/>
        <v>#DIV/0!</v>
      </c>
      <c r="O147" s="269"/>
      <c r="P147" s="263"/>
      <c r="Q147" s="269"/>
      <c r="R147" s="263"/>
      <c r="S147" s="293"/>
      <c r="T147" s="294"/>
      <c r="U147" s="293"/>
      <c r="V147" s="285">
        <f t="shared" si="522"/>
        <v>0</v>
      </c>
      <c r="W147" s="293"/>
      <c r="X147" s="293"/>
      <c r="Y147" s="293"/>
      <c r="Z147" s="269">
        <f t="shared" si="520"/>
        <v>0</v>
      </c>
      <c r="AA147" s="269">
        <f t="shared" si="528"/>
        <v>0</v>
      </c>
      <c r="AB147" s="293"/>
      <c r="AC147" s="293"/>
      <c r="AD147" s="294"/>
      <c r="AE147" s="166"/>
      <c r="AF147" s="699" t="e">
        <f t="shared" si="507"/>
        <v>#DIV/0!</v>
      </c>
      <c r="AG147" s="874"/>
      <c r="AH147" s="699" t="e">
        <f t="shared" si="508"/>
        <v>#DIV/0!</v>
      </c>
      <c r="AI147" s="269"/>
      <c r="AJ147" s="263"/>
      <c r="AK147" s="269"/>
      <c r="AL147" s="263"/>
      <c r="AM147" s="293"/>
      <c r="AN147" s="294"/>
      <c r="AO147" s="293"/>
      <c r="AP147" s="269"/>
      <c r="AQ147" s="263"/>
      <c r="AR147" s="176"/>
      <c r="AS147" s="699" t="e">
        <f t="shared" si="509"/>
        <v>#DIV/0!</v>
      </c>
      <c r="AT147" s="176"/>
      <c r="AU147" s="699" t="e">
        <f t="shared" si="510"/>
        <v>#DIV/0!</v>
      </c>
      <c r="AV147" s="627"/>
      <c r="AW147" s="699" t="e">
        <f t="shared" si="511"/>
        <v>#DIV/0!</v>
      </c>
      <c r="AX147" s="874"/>
      <c r="AY147" s="699" t="e">
        <f t="shared" si="512"/>
        <v>#DIV/0!</v>
      </c>
      <c r="AZ147" s="293"/>
      <c r="BA147" s="699"/>
      <c r="BB147" s="293"/>
      <c r="BC147" s="293"/>
      <c r="BD147" s="293"/>
      <c r="BE147" s="627"/>
      <c r="BF147" s="269"/>
      <c r="BG147" s="269"/>
      <c r="BH147" s="293"/>
      <c r="BI147" s="293"/>
      <c r="BJ147" s="269">
        <f t="shared" si="500"/>
        <v>0</v>
      </c>
      <c r="BK147" s="269"/>
      <c r="BL147" s="293"/>
      <c r="BM147" s="293"/>
      <c r="BN147" s="269">
        <f t="shared" si="501"/>
        <v>0</v>
      </c>
      <c r="BO147" s="269"/>
      <c r="BP147" s="269"/>
      <c r="BQ147" s="269"/>
      <c r="BR147" s="293"/>
      <c r="BS147" s="293"/>
      <c r="BT147" s="269"/>
      <c r="BU147" s="627"/>
      <c r="BV147" s="269"/>
      <c r="BW147" s="269"/>
      <c r="BX147" s="269"/>
      <c r="BY147" s="293"/>
      <c r="BZ147" s="293"/>
      <c r="CE147" s="699" t="e">
        <f t="shared" si="513"/>
        <v>#DIV/0!</v>
      </c>
    </row>
    <row r="148" spans="2:83" s="264" customFormat="1" ht="54" hidden="1" customHeight="1" x14ac:dyDescent="0.25">
      <c r="B148" s="268"/>
      <c r="C148" s="265" t="s">
        <v>249</v>
      </c>
      <c r="D148" s="874"/>
      <c r="E148" s="874"/>
      <c r="F148" s="874"/>
      <c r="G148" s="874"/>
      <c r="H148" s="875"/>
      <c r="I148" s="875"/>
      <c r="J148" s="874"/>
      <c r="K148" s="166"/>
      <c r="L148" s="699" t="e">
        <f t="shared" si="506"/>
        <v>#DIV/0!</v>
      </c>
      <c r="M148" s="874"/>
      <c r="N148" s="772" t="e">
        <f t="shared" si="514"/>
        <v>#DIV/0!</v>
      </c>
      <c r="O148" s="269"/>
      <c r="P148" s="263"/>
      <c r="Q148" s="269"/>
      <c r="R148" s="263"/>
      <c r="S148" s="293"/>
      <c r="T148" s="294"/>
      <c r="U148" s="293"/>
      <c r="V148" s="285">
        <f t="shared" si="522"/>
        <v>0</v>
      </c>
      <c r="W148" s="293"/>
      <c r="X148" s="293"/>
      <c r="Y148" s="293"/>
      <c r="Z148" s="269">
        <f t="shared" si="520"/>
        <v>0</v>
      </c>
      <c r="AA148" s="269">
        <f t="shared" si="528"/>
        <v>0</v>
      </c>
      <c r="AB148" s="293"/>
      <c r="AC148" s="293"/>
      <c r="AD148" s="294"/>
      <c r="AE148" s="166"/>
      <c r="AF148" s="699" t="e">
        <f t="shared" si="507"/>
        <v>#DIV/0!</v>
      </c>
      <c r="AG148" s="874"/>
      <c r="AH148" s="699" t="e">
        <f t="shared" si="508"/>
        <v>#DIV/0!</v>
      </c>
      <c r="AI148" s="269"/>
      <c r="AJ148" s="263"/>
      <c r="AK148" s="269"/>
      <c r="AL148" s="263"/>
      <c r="AM148" s="293"/>
      <c r="AN148" s="294"/>
      <c r="AO148" s="293"/>
      <c r="AP148" s="269"/>
      <c r="AQ148" s="263"/>
      <c r="AR148" s="176"/>
      <c r="AS148" s="699" t="e">
        <f t="shared" si="509"/>
        <v>#DIV/0!</v>
      </c>
      <c r="AT148" s="176"/>
      <c r="AU148" s="699" t="e">
        <f t="shared" si="510"/>
        <v>#DIV/0!</v>
      </c>
      <c r="AV148" s="627"/>
      <c r="AW148" s="699" t="e">
        <f t="shared" si="511"/>
        <v>#DIV/0!</v>
      </c>
      <c r="AX148" s="874"/>
      <c r="AY148" s="699" t="e">
        <f t="shared" si="512"/>
        <v>#DIV/0!</v>
      </c>
      <c r="AZ148" s="293"/>
      <c r="BA148" s="699"/>
      <c r="BB148" s="293"/>
      <c r="BC148" s="293"/>
      <c r="BD148" s="293"/>
      <c r="BE148" s="627"/>
      <c r="BF148" s="269"/>
      <c r="BG148" s="269"/>
      <c r="BH148" s="293"/>
      <c r="BI148" s="293"/>
      <c r="BJ148" s="269">
        <f t="shared" si="500"/>
        <v>0</v>
      </c>
      <c r="BK148" s="269"/>
      <c r="BL148" s="293"/>
      <c r="BM148" s="293"/>
      <c r="BN148" s="269">
        <f t="shared" si="501"/>
        <v>0</v>
      </c>
      <c r="BO148" s="269"/>
      <c r="BP148" s="269"/>
      <c r="BQ148" s="269"/>
      <c r="BR148" s="293"/>
      <c r="BS148" s="293"/>
      <c r="BT148" s="269"/>
      <c r="BU148" s="627"/>
      <c r="BV148" s="269"/>
      <c r="BW148" s="269"/>
      <c r="BX148" s="269"/>
      <c r="BY148" s="293"/>
      <c r="BZ148" s="293"/>
      <c r="CE148" s="699" t="e">
        <f t="shared" si="513"/>
        <v>#DIV/0!</v>
      </c>
    </row>
    <row r="149" spans="2:83" s="271" customFormat="1" ht="54" hidden="1" customHeight="1" x14ac:dyDescent="0.25">
      <c r="B149" s="266" t="s">
        <v>63</v>
      </c>
      <c r="C149" s="270" t="s">
        <v>46</v>
      </c>
      <c r="D149" s="876"/>
      <c r="E149" s="876"/>
      <c r="F149" s="876"/>
      <c r="G149" s="876"/>
      <c r="H149" s="877"/>
      <c r="I149" s="877"/>
      <c r="J149" s="876"/>
      <c r="K149" s="166"/>
      <c r="L149" s="699" t="e">
        <f t="shared" si="506"/>
        <v>#DIV/0!</v>
      </c>
      <c r="M149" s="876"/>
      <c r="N149" s="772" t="e">
        <f t="shared" si="514"/>
        <v>#DIV/0!</v>
      </c>
      <c r="O149" s="263"/>
      <c r="P149" s="263"/>
      <c r="Q149" s="263"/>
      <c r="R149" s="263"/>
      <c r="S149" s="294"/>
      <c r="T149" s="294"/>
      <c r="U149" s="294"/>
      <c r="V149" s="285">
        <f t="shared" si="522"/>
        <v>0</v>
      </c>
      <c r="W149" s="294"/>
      <c r="X149" s="294"/>
      <c r="Y149" s="294"/>
      <c r="Z149" s="263">
        <f t="shared" si="520"/>
        <v>0</v>
      </c>
      <c r="AA149" s="263">
        <f t="shared" si="528"/>
        <v>0</v>
      </c>
      <c r="AB149" s="294"/>
      <c r="AC149" s="294"/>
      <c r="AD149" s="294"/>
      <c r="AE149" s="166"/>
      <c r="AF149" s="699" t="e">
        <f t="shared" si="507"/>
        <v>#DIV/0!</v>
      </c>
      <c r="AG149" s="876"/>
      <c r="AH149" s="699" t="e">
        <f t="shared" si="508"/>
        <v>#DIV/0!</v>
      </c>
      <c r="AI149" s="263"/>
      <c r="AJ149" s="263"/>
      <c r="AK149" s="263"/>
      <c r="AL149" s="263"/>
      <c r="AM149" s="294"/>
      <c r="AN149" s="294"/>
      <c r="AO149" s="294"/>
      <c r="AP149" s="263"/>
      <c r="AQ149" s="263"/>
      <c r="AR149" s="166"/>
      <c r="AS149" s="699" t="e">
        <f t="shared" si="509"/>
        <v>#DIV/0!</v>
      </c>
      <c r="AT149" s="166"/>
      <c r="AU149" s="699" t="e">
        <f t="shared" si="510"/>
        <v>#DIV/0!</v>
      </c>
      <c r="AV149" s="626"/>
      <c r="AW149" s="699" t="e">
        <f t="shared" si="511"/>
        <v>#DIV/0!</v>
      </c>
      <c r="AX149" s="876"/>
      <c r="AY149" s="699" t="e">
        <f t="shared" si="512"/>
        <v>#DIV/0!</v>
      </c>
      <c r="AZ149" s="294"/>
      <c r="BA149" s="699"/>
      <c r="BB149" s="294"/>
      <c r="BC149" s="294"/>
      <c r="BD149" s="294"/>
      <c r="BE149" s="626"/>
      <c r="BF149" s="263"/>
      <c r="BG149" s="263"/>
      <c r="BH149" s="294"/>
      <c r="BI149" s="294"/>
      <c r="BJ149" s="263">
        <f t="shared" si="500"/>
        <v>0</v>
      </c>
      <c r="BK149" s="263"/>
      <c r="BL149" s="294"/>
      <c r="BM149" s="294"/>
      <c r="BN149" s="263">
        <f t="shared" si="501"/>
        <v>0</v>
      </c>
      <c r="BO149" s="263"/>
      <c r="BP149" s="263"/>
      <c r="BQ149" s="263"/>
      <c r="BR149" s="294"/>
      <c r="BS149" s="294"/>
      <c r="BT149" s="263"/>
      <c r="BU149" s="626"/>
      <c r="BV149" s="263"/>
      <c r="BW149" s="263"/>
      <c r="BX149" s="263"/>
      <c r="BY149" s="294"/>
      <c r="BZ149" s="294"/>
      <c r="CE149" s="699" t="e">
        <f t="shared" si="513"/>
        <v>#DIV/0!</v>
      </c>
    </row>
    <row r="150" spans="2:83" s="271" customFormat="1" ht="54" hidden="1" customHeight="1" x14ac:dyDescent="0.25">
      <c r="B150" s="268"/>
      <c r="C150" s="265" t="s">
        <v>249</v>
      </c>
      <c r="D150" s="876"/>
      <c r="E150" s="876"/>
      <c r="F150" s="876"/>
      <c r="G150" s="876"/>
      <c r="H150" s="877"/>
      <c r="I150" s="877"/>
      <c r="J150" s="876"/>
      <c r="K150" s="166"/>
      <c r="L150" s="699" t="e">
        <f t="shared" si="506"/>
        <v>#DIV/0!</v>
      </c>
      <c r="M150" s="876"/>
      <c r="N150" s="772" t="e">
        <f t="shared" si="514"/>
        <v>#DIV/0!</v>
      </c>
      <c r="O150" s="263"/>
      <c r="P150" s="263"/>
      <c r="Q150" s="263"/>
      <c r="R150" s="263"/>
      <c r="S150" s="294"/>
      <c r="T150" s="294"/>
      <c r="U150" s="294"/>
      <c r="V150" s="285">
        <f t="shared" si="522"/>
        <v>0</v>
      </c>
      <c r="W150" s="294"/>
      <c r="X150" s="294"/>
      <c r="Y150" s="294"/>
      <c r="Z150" s="263">
        <f t="shared" si="520"/>
        <v>0</v>
      </c>
      <c r="AA150" s="263">
        <f t="shared" si="528"/>
        <v>0</v>
      </c>
      <c r="AB150" s="294"/>
      <c r="AC150" s="294"/>
      <c r="AD150" s="294"/>
      <c r="AE150" s="166"/>
      <c r="AF150" s="699" t="e">
        <f t="shared" si="507"/>
        <v>#DIV/0!</v>
      </c>
      <c r="AG150" s="876"/>
      <c r="AH150" s="699" t="e">
        <f t="shared" si="508"/>
        <v>#DIV/0!</v>
      </c>
      <c r="AI150" s="263"/>
      <c r="AJ150" s="263"/>
      <c r="AK150" s="263"/>
      <c r="AL150" s="263"/>
      <c r="AM150" s="294"/>
      <c r="AN150" s="294"/>
      <c r="AO150" s="294"/>
      <c r="AP150" s="263"/>
      <c r="AQ150" s="263"/>
      <c r="AR150" s="166"/>
      <c r="AS150" s="699" t="e">
        <f t="shared" si="509"/>
        <v>#DIV/0!</v>
      </c>
      <c r="AT150" s="166"/>
      <c r="AU150" s="699" t="e">
        <f t="shared" si="510"/>
        <v>#DIV/0!</v>
      </c>
      <c r="AV150" s="626"/>
      <c r="AW150" s="699" t="e">
        <f t="shared" si="511"/>
        <v>#DIV/0!</v>
      </c>
      <c r="AX150" s="876"/>
      <c r="AY150" s="699" t="e">
        <f t="shared" si="512"/>
        <v>#DIV/0!</v>
      </c>
      <c r="AZ150" s="294"/>
      <c r="BA150" s="699"/>
      <c r="BB150" s="294"/>
      <c r="BC150" s="294"/>
      <c r="BD150" s="294"/>
      <c r="BE150" s="626"/>
      <c r="BF150" s="263"/>
      <c r="BG150" s="263"/>
      <c r="BH150" s="294"/>
      <c r="BI150" s="294"/>
      <c r="BJ150" s="263">
        <f t="shared" si="500"/>
        <v>0</v>
      </c>
      <c r="BK150" s="263"/>
      <c r="BL150" s="294"/>
      <c r="BM150" s="294"/>
      <c r="BN150" s="263">
        <f t="shared" si="501"/>
        <v>0</v>
      </c>
      <c r="BO150" s="263"/>
      <c r="BP150" s="263"/>
      <c r="BQ150" s="263"/>
      <c r="BR150" s="294"/>
      <c r="BS150" s="294"/>
      <c r="BT150" s="263"/>
      <c r="BU150" s="626"/>
      <c r="BV150" s="263"/>
      <c r="BW150" s="263"/>
      <c r="BX150" s="263"/>
      <c r="BY150" s="294"/>
      <c r="BZ150" s="294"/>
      <c r="CE150" s="699" t="e">
        <f t="shared" si="513"/>
        <v>#DIV/0!</v>
      </c>
    </row>
    <row r="151" spans="2:83" s="45" customFormat="1" ht="54" hidden="1" customHeight="1" x14ac:dyDescent="0.25">
      <c r="B151" s="200" t="s">
        <v>206</v>
      </c>
      <c r="C151" s="97" t="s">
        <v>299</v>
      </c>
      <c r="D151" s="166"/>
      <c r="E151" s="166"/>
      <c r="F151" s="166"/>
      <c r="G151" s="166"/>
      <c r="H151" s="236"/>
      <c r="I151" s="236"/>
      <c r="J151" s="166"/>
      <c r="K151" s="166"/>
      <c r="L151" s="699" t="e">
        <f t="shared" si="506"/>
        <v>#DIV/0!</v>
      </c>
      <c r="M151" s="166"/>
      <c r="N151" s="772" t="e">
        <f t="shared" si="514"/>
        <v>#DIV/0!</v>
      </c>
      <c r="O151" s="626"/>
      <c r="P151" s="687"/>
      <c r="Q151" s="626"/>
      <c r="R151" s="687"/>
      <c r="S151" s="31"/>
      <c r="T151" s="31"/>
      <c r="U151" s="31"/>
      <c r="V151" s="285"/>
      <c r="W151" s="31"/>
      <c r="X151" s="31"/>
      <c r="Y151" s="31"/>
      <c r="Z151" s="626"/>
      <c r="AA151" s="626"/>
      <c r="AB151" s="31"/>
      <c r="AC151" s="31"/>
      <c r="AD151" s="31"/>
      <c r="AE151" s="166"/>
      <c r="AF151" s="699" t="e">
        <f t="shared" si="507"/>
        <v>#DIV/0!</v>
      </c>
      <c r="AG151" s="166"/>
      <c r="AH151" s="699" t="e">
        <f t="shared" si="508"/>
        <v>#DIV/0!</v>
      </c>
      <c r="AI151" s="626"/>
      <c r="AJ151" s="687"/>
      <c r="AK151" s="626"/>
      <c r="AL151" s="687"/>
      <c r="AM151" s="31"/>
      <c r="AN151" s="31"/>
      <c r="AO151" s="31"/>
      <c r="AP151" s="626"/>
      <c r="AQ151" s="687"/>
      <c r="AR151" s="166"/>
      <c r="AS151" s="699" t="e">
        <f t="shared" si="509"/>
        <v>#DIV/0!</v>
      </c>
      <c r="AT151" s="166"/>
      <c r="AU151" s="699" t="e">
        <f t="shared" si="510"/>
        <v>#DIV/0!</v>
      </c>
      <c r="AV151" s="626"/>
      <c r="AW151" s="699" t="e">
        <f t="shared" si="511"/>
        <v>#DIV/0!</v>
      </c>
      <c r="AX151" s="166"/>
      <c r="AY151" s="699" t="e">
        <f t="shared" si="512"/>
        <v>#DIV/0!</v>
      </c>
      <c r="AZ151" s="31"/>
      <c r="BA151" s="699"/>
      <c r="BB151" s="31"/>
      <c r="BC151" s="31"/>
      <c r="BD151" s="31"/>
      <c r="BE151" s="626"/>
      <c r="BF151" s="626"/>
      <c r="BG151" s="626"/>
      <c r="BH151" s="31"/>
      <c r="BI151" s="31"/>
      <c r="BJ151" s="626"/>
      <c r="BK151" s="626"/>
      <c r="BL151" s="31"/>
      <c r="BM151" s="31"/>
      <c r="BN151" s="626"/>
      <c r="BO151" s="626"/>
      <c r="BP151" s="626"/>
      <c r="BQ151" s="626"/>
      <c r="BR151" s="31"/>
      <c r="BS151" s="31"/>
      <c r="BT151" s="626"/>
      <c r="BU151" s="626"/>
      <c r="BV151" s="435"/>
      <c r="BW151" s="522"/>
      <c r="BX151" s="435"/>
      <c r="BY151" s="31"/>
      <c r="BZ151" s="31"/>
      <c r="CE151" s="699" t="e">
        <f t="shared" si="513"/>
        <v>#DIV/0!</v>
      </c>
    </row>
    <row r="152" spans="2:83" s="463" customFormat="1" ht="52.5" hidden="1" customHeight="1" x14ac:dyDescent="0.25">
      <c r="B152" s="201"/>
      <c r="C152" s="101" t="s">
        <v>32</v>
      </c>
      <c r="D152" s="176">
        <f t="shared" ref="D152:D153" si="529">E152</f>
        <v>0</v>
      </c>
      <c r="E152" s="176"/>
      <c r="F152" s="176"/>
      <c r="G152" s="176"/>
      <c r="H152" s="187"/>
      <c r="I152" s="238"/>
      <c r="J152" s="176"/>
      <c r="K152" s="176">
        <f t="shared" ref="K152:K153" si="530">M152</f>
        <v>0</v>
      </c>
      <c r="L152" s="699" t="e">
        <f t="shared" si="506"/>
        <v>#DIV/0!</v>
      </c>
      <c r="M152" s="176"/>
      <c r="N152" s="772" t="e">
        <f t="shared" si="514"/>
        <v>#DIV/0!</v>
      </c>
      <c r="O152" s="627"/>
      <c r="P152" s="687"/>
      <c r="Q152" s="627"/>
      <c r="R152" s="687"/>
      <c r="S152" s="22"/>
      <c r="T152" s="41"/>
      <c r="U152" s="279"/>
      <c r="V152" s="627">
        <f t="shared" ref="V152:V153" si="531">W152+X152+Y152</f>
        <v>0</v>
      </c>
      <c r="W152" s="627">
        <v>0</v>
      </c>
      <c r="X152" s="102"/>
      <c r="Y152" s="102"/>
      <c r="Z152" s="627">
        <f t="shared" ref="Z152:Z153" si="532">AA152+AB152+AC152</f>
        <v>0</v>
      </c>
      <c r="AA152" s="627">
        <v>0</v>
      </c>
      <c r="AB152" s="22"/>
      <c r="AC152" s="279"/>
      <c r="AD152" s="19"/>
      <c r="AE152" s="176">
        <f t="shared" ref="AE152:AE153" si="533">AG152</f>
        <v>0</v>
      </c>
      <c r="AF152" s="699" t="e">
        <f t="shared" si="507"/>
        <v>#DIV/0!</v>
      </c>
      <c r="AG152" s="176">
        <v>0</v>
      </c>
      <c r="AH152" s="699" t="e">
        <f t="shared" si="508"/>
        <v>#DIV/0!</v>
      </c>
      <c r="AI152" s="627"/>
      <c r="AJ152" s="687"/>
      <c r="AK152" s="627"/>
      <c r="AL152" s="687"/>
      <c r="AM152" s="22"/>
      <c r="AN152" s="41"/>
      <c r="AO152" s="279"/>
      <c r="AP152" s="627"/>
      <c r="AQ152" s="687"/>
      <c r="AR152" s="176">
        <f t="shared" ref="AR152:AR153" si="534">AT152</f>
        <v>0</v>
      </c>
      <c r="AS152" s="699" t="e">
        <f t="shared" si="509"/>
        <v>#DIV/0!</v>
      </c>
      <c r="AT152" s="176">
        <v>0</v>
      </c>
      <c r="AU152" s="699" t="e">
        <f t="shared" si="510"/>
        <v>#DIV/0!</v>
      </c>
      <c r="AV152" s="627"/>
      <c r="AW152" s="699" t="e">
        <f t="shared" si="511"/>
        <v>#DIV/0!</v>
      </c>
      <c r="AX152" s="176"/>
      <c r="AY152" s="699" t="e">
        <f t="shared" si="512"/>
        <v>#DIV/0!</v>
      </c>
      <c r="AZ152" s="22"/>
      <c r="BA152" s="699"/>
      <c r="BB152" s="279"/>
      <c r="BC152" s="22"/>
      <c r="BD152" s="279"/>
      <c r="BE152" s="627">
        <f t="shared" ref="BE152:BE156" si="535">BF152</f>
        <v>0</v>
      </c>
      <c r="BF152" s="627">
        <v>0</v>
      </c>
      <c r="BG152" s="627"/>
      <c r="BH152" s="22"/>
      <c r="BI152" s="279"/>
      <c r="BJ152" s="627">
        <f t="shared" ref="BJ152:BJ194" si="536">BK152+BL152+BM152</f>
        <v>0</v>
      </c>
      <c r="BK152" s="627"/>
      <c r="BL152" s="22"/>
      <c r="BM152" s="279"/>
      <c r="BN152" s="627">
        <f t="shared" ref="BN152:BN213" si="537">BO152+BR152+BS152</f>
        <v>0</v>
      </c>
      <c r="BO152" s="627"/>
      <c r="BP152" s="627"/>
      <c r="BQ152" s="627"/>
      <c r="BR152" s="22"/>
      <c r="BS152" s="279"/>
      <c r="BT152" s="627"/>
      <c r="BU152" s="627">
        <f t="shared" ref="BU152:BU156" si="538">BV152</f>
        <v>0</v>
      </c>
      <c r="BV152" s="443">
        <v>0</v>
      </c>
      <c r="BW152" s="520"/>
      <c r="BX152" s="443"/>
      <c r="BY152" s="22"/>
      <c r="BZ152" s="279"/>
      <c r="CE152" s="699" t="e">
        <f t="shared" si="513"/>
        <v>#DIV/0!</v>
      </c>
    </row>
    <row r="153" spans="2:83" s="50" customFormat="1" ht="54" hidden="1" customHeight="1" x14ac:dyDescent="0.25">
      <c r="B153" s="200"/>
      <c r="C153" s="97" t="s">
        <v>31</v>
      </c>
      <c r="D153" s="166">
        <f t="shared" si="529"/>
        <v>0</v>
      </c>
      <c r="E153" s="166"/>
      <c r="F153" s="166"/>
      <c r="G153" s="166"/>
      <c r="H153" s="236"/>
      <c r="I153" s="236"/>
      <c r="J153" s="166"/>
      <c r="K153" s="166">
        <f t="shared" si="530"/>
        <v>0</v>
      </c>
      <c r="L153" s="699" t="e">
        <f t="shared" si="506"/>
        <v>#DIV/0!</v>
      </c>
      <c r="M153" s="166"/>
      <c r="N153" s="772" t="e">
        <f t="shared" si="514"/>
        <v>#DIV/0!</v>
      </c>
      <c r="O153" s="626"/>
      <c r="P153" s="687"/>
      <c r="Q153" s="626"/>
      <c r="R153" s="687"/>
      <c r="S153" s="31"/>
      <c r="T153" s="31"/>
      <c r="U153" s="31"/>
      <c r="V153" s="626">
        <f t="shared" si="531"/>
        <v>0</v>
      </c>
      <c r="W153" s="626">
        <v>0</v>
      </c>
      <c r="X153" s="31"/>
      <c r="Y153" s="31"/>
      <c r="Z153" s="626">
        <f t="shared" si="532"/>
        <v>0</v>
      </c>
      <c r="AA153" s="626">
        <v>0</v>
      </c>
      <c r="AB153" s="31"/>
      <c r="AC153" s="31"/>
      <c r="AD153" s="31"/>
      <c r="AE153" s="166">
        <f t="shared" si="533"/>
        <v>0</v>
      </c>
      <c r="AF153" s="699" t="e">
        <f t="shared" si="507"/>
        <v>#DIV/0!</v>
      </c>
      <c r="AG153" s="166">
        <v>0</v>
      </c>
      <c r="AH153" s="699" t="e">
        <f t="shared" si="508"/>
        <v>#DIV/0!</v>
      </c>
      <c r="AI153" s="626"/>
      <c r="AJ153" s="687"/>
      <c r="AK153" s="626"/>
      <c r="AL153" s="687"/>
      <c r="AM153" s="31"/>
      <c r="AN153" s="31"/>
      <c r="AO153" s="31"/>
      <c r="AP153" s="626"/>
      <c r="AQ153" s="687"/>
      <c r="AR153" s="166">
        <f t="shared" si="534"/>
        <v>0</v>
      </c>
      <c r="AS153" s="699" t="e">
        <f t="shared" si="509"/>
        <v>#DIV/0!</v>
      </c>
      <c r="AT153" s="166">
        <v>0</v>
      </c>
      <c r="AU153" s="699" t="e">
        <f t="shared" si="510"/>
        <v>#DIV/0!</v>
      </c>
      <c r="AV153" s="626"/>
      <c r="AW153" s="699" t="e">
        <f t="shared" si="511"/>
        <v>#DIV/0!</v>
      </c>
      <c r="AX153" s="166"/>
      <c r="AY153" s="699" t="e">
        <f t="shared" si="512"/>
        <v>#DIV/0!</v>
      </c>
      <c r="AZ153" s="31"/>
      <c r="BA153" s="699"/>
      <c r="BB153" s="31"/>
      <c r="BC153" s="31"/>
      <c r="BD153" s="31"/>
      <c r="BE153" s="626">
        <f t="shared" si="535"/>
        <v>0</v>
      </c>
      <c r="BF153" s="626">
        <v>0</v>
      </c>
      <c r="BG153" s="626"/>
      <c r="BH153" s="31"/>
      <c r="BI153" s="31"/>
      <c r="BJ153" s="626">
        <f t="shared" si="536"/>
        <v>0</v>
      </c>
      <c r="BK153" s="626"/>
      <c r="BL153" s="31"/>
      <c r="BM153" s="31"/>
      <c r="BN153" s="626">
        <f t="shared" si="537"/>
        <v>0</v>
      </c>
      <c r="BO153" s="626"/>
      <c r="BP153" s="626"/>
      <c r="BQ153" s="626"/>
      <c r="BR153" s="31"/>
      <c r="BS153" s="31"/>
      <c r="BT153" s="626"/>
      <c r="BU153" s="626">
        <f t="shared" si="538"/>
        <v>0</v>
      </c>
      <c r="BV153" s="435">
        <v>0</v>
      </c>
      <c r="BW153" s="522"/>
      <c r="BX153" s="435"/>
      <c r="BY153" s="31"/>
      <c r="BZ153" s="31"/>
      <c r="CE153" s="699" t="e">
        <f t="shared" si="513"/>
        <v>#DIV/0!</v>
      </c>
    </row>
    <row r="154" spans="2:83" s="45" customFormat="1" ht="108.75" hidden="1" customHeight="1" x14ac:dyDescent="0.25">
      <c r="B154" s="200" t="s">
        <v>207</v>
      </c>
      <c r="C154" s="124" t="s">
        <v>228</v>
      </c>
      <c r="D154" s="166">
        <f>E154+G154</f>
        <v>0</v>
      </c>
      <c r="E154" s="166">
        <f>E155+E156</f>
        <v>0</v>
      </c>
      <c r="F154" s="166"/>
      <c r="G154" s="166"/>
      <c r="H154" s="871"/>
      <c r="I154" s="239"/>
      <c r="J154" s="166">
        <f>J155+J156</f>
        <v>0</v>
      </c>
      <c r="K154" s="166">
        <f>M154+Q154</f>
        <v>0</v>
      </c>
      <c r="L154" s="699" t="e">
        <f t="shared" si="506"/>
        <v>#DIV/0!</v>
      </c>
      <c r="M154" s="166">
        <f>M155+M156</f>
        <v>0</v>
      </c>
      <c r="N154" s="772" t="e">
        <f t="shared" si="514"/>
        <v>#DIV/0!</v>
      </c>
      <c r="O154" s="626"/>
      <c r="P154" s="687"/>
      <c r="Q154" s="626">
        <f>Q155+Q156</f>
        <v>0</v>
      </c>
      <c r="R154" s="687"/>
      <c r="S154" s="62"/>
      <c r="T154" s="41"/>
      <c r="U154" s="28"/>
      <c r="V154" s="626">
        <f t="shared" si="522"/>
        <v>0</v>
      </c>
      <c r="W154" s="626">
        <f>W155+W156</f>
        <v>0</v>
      </c>
      <c r="X154" s="28"/>
      <c r="Y154" s="28"/>
      <c r="Z154" s="626">
        <f t="shared" si="520"/>
        <v>0</v>
      </c>
      <c r="AA154" s="626">
        <f>AA155+AA156</f>
        <v>0</v>
      </c>
      <c r="AB154" s="62"/>
      <c r="AC154" s="28"/>
      <c r="AD154" s="19"/>
      <c r="AE154" s="166">
        <f t="shared" ref="AE154:AE185" si="539">AG154+AK154+AM154+AO154</f>
        <v>0</v>
      </c>
      <c r="AF154" s="699" t="e">
        <f t="shared" si="507"/>
        <v>#DIV/0!</v>
      </c>
      <c r="AG154" s="166">
        <f>AG155+AG156</f>
        <v>0</v>
      </c>
      <c r="AH154" s="699" t="e">
        <f t="shared" si="508"/>
        <v>#DIV/0!</v>
      </c>
      <c r="AI154" s="626"/>
      <c r="AJ154" s="687"/>
      <c r="AK154" s="626"/>
      <c r="AL154" s="687"/>
      <c r="AM154" s="626">
        <f t="shared" ref="AM154:AO154" si="540">AM155+AM156</f>
        <v>0</v>
      </c>
      <c r="AN154" s="687"/>
      <c r="AO154" s="626">
        <f t="shared" si="540"/>
        <v>0</v>
      </c>
      <c r="AP154" s="626">
        <f>AP155+AP156</f>
        <v>0</v>
      </c>
      <c r="AQ154" s="687"/>
      <c r="AR154" s="166">
        <f t="shared" ref="AR154:AR168" si="541">AT154+AX154+AZ154+BB154</f>
        <v>0</v>
      </c>
      <c r="AS154" s="699" t="e">
        <f t="shared" si="509"/>
        <v>#DIV/0!</v>
      </c>
      <c r="AT154" s="166">
        <f>AT155+AT156</f>
        <v>0</v>
      </c>
      <c r="AU154" s="699" t="e">
        <f t="shared" si="510"/>
        <v>#DIV/0!</v>
      </c>
      <c r="AV154" s="626"/>
      <c r="AW154" s="699" t="e">
        <f t="shared" si="511"/>
        <v>#DIV/0!</v>
      </c>
      <c r="AX154" s="166"/>
      <c r="AY154" s="699" t="e">
        <f t="shared" si="512"/>
        <v>#DIV/0!</v>
      </c>
      <c r="AZ154" s="626">
        <f t="shared" ref="AZ154:BB154" si="542">AZ155+AZ156</f>
        <v>0</v>
      </c>
      <c r="BA154" s="699"/>
      <c r="BB154" s="626">
        <f t="shared" si="542"/>
        <v>0</v>
      </c>
      <c r="BC154" s="62"/>
      <c r="BD154" s="28"/>
      <c r="BE154" s="626">
        <f t="shared" si="535"/>
        <v>0</v>
      </c>
      <c r="BF154" s="626">
        <f>BF155+BF156</f>
        <v>0</v>
      </c>
      <c r="BG154" s="626"/>
      <c r="BH154" s="62"/>
      <c r="BI154" s="28"/>
      <c r="BJ154" s="626">
        <f t="shared" si="536"/>
        <v>0</v>
      </c>
      <c r="BK154" s="626">
        <f>BK155+BK156</f>
        <v>0</v>
      </c>
      <c r="BL154" s="62"/>
      <c r="BM154" s="28"/>
      <c r="BN154" s="626">
        <f t="shared" si="537"/>
        <v>0</v>
      </c>
      <c r="BO154" s="626">
        <f>BO155+BO156</f>
        <v>0</v>
      </c>
      <c r="BP154" s="626"/>
      <c r="BQ154" s="626"/>
      <c r="BR154" s="62"/>
      <c r="BS154" s="28"/>
      <c r="BT154" s="626"/>
      <c r="BU154" s="626">
        <f t="shared" si="538"/>
        <v>0</v>
      </c>
      <c r="BV154" s="435">
        <f>BV155+BV156</f>
        <v>0</v>
      </c>
      <c r="BW154" s="522"/>
      <c r="BX154" s="435"/>
      <c r="BY154" s="62"/>
      <c r="BZ154" s="28"/>
      <c r="CE154" s="699" t="e">
        <f t="shared" si="513"/>
        <v>#DIV/0!</v>
      </c>
    </row>
    <row r="155" spans="2:83" s="150" customFormat="1" ht="54" hidden="1" customHeight="1" x14ac:dyDescent="0.25">
      <c r="B155" s="210"/>
      <c r="C155" s="101" t="s">
        <v>32</v>
      </c>
      <c r="D155" s="176">
        <f>E155+G155</f>
        <v>0</v>
      </c>
      <c r="E155" s="176"/>
      <c r="F155" s="176"/>
      <c r="G155" s="176"/>
      <c r="H155" s="872"/>
      <c r="I155" s="872"/>
      <c r="J155" s="176">
        <f>Q155-G155</f>
        <v>0</v>
      </c>
      <c r="K155" s="176">
        <f>M155+Q155</f>
        <v>0</v>
      </c>
      <c r="L155" s="699" t="e">
        <f t="shared" si="506"/>
        <v>#DIV/0!</v>
      </c>
      <c r="M155" s="176"/>
      <c r="N155" s="772" t="e">
        <f t="shared" si="514"/>
        <v>#DIV/0!</v>
      </c>
      <c r="O155" s="627"/>
      <c r="P155" s="687"/>
      <c r="Q155" s="627">
        <v>0</v>
      </c>
      <c r="R155" s="687"/>
      <c r="S155" s="73"/>
      <c r="T155" s="31"/>
      <c r="U155" s="73"/>
      <c r="V155" s="627">
        <f t="shared" si="522"/>
        <v>0</v>
      </c>
      <c r="W155" s="627">
        <f>AA155-E155</f>
        <v>0</v>
      </c>
      <c r="X155" s="73"/>
      <c r="Y155" s="73"/>
      <c r="Z155" s="627">
        <f t="shared" si="520"/>
        <v>0</v>
      </c>
      <c r="AA155" s="627"/>
      <c r="AB155" s="73"/>
      <c r="AC155" s="73"/>
      <c r="AD155" s="31"/>
      <c r="AE155" s="176">
        <f t="shared" si="539"/>
        <v>0</v>
      </c>
      <c r="AF155" s="699" t="e">
        <f t="shared" si="507"/>
        <v>#DIV/0!</v>
      </c>
      <c r="AG155" s="176">
        <v>0</v>
      </c>
      <c r="AH155" s="699" t="e">
        <f t="shared" si="508"/>
        <v>#DIV/0!</v>
      </c>
      <c r="AI155" s="627"/>
      <c r="AJ155" s="687"/>
      <c r="AK155" s="627"/>
      <c r="AL155" s="687"/>
      <c r="AM155" s="73"/>
      <c r="AN155" s="31"/>
      <c r="AO155" s="73"/>
      <c r="AP155" s="627">
        <f>AX155-AK155</f>
        <v>0</v>
      </c>
      <c r="AQ155" s="687"/>
      <c r="AR155" s="176">
        <f t="shared" si="541"/>
        <v>0</v>
      </c>
      <c r="AS155" s="699" t="e">
        <f t="shared" si="509"/>
        <v>#DIV/0!</v>
      </c>
      <c r="AT155" s="176">
        <v>0</v>
      </c>
      <c r="AU155" s="699" t="e">
        <f t="shared" si="510"/>
        <v>#DIV/0!</v>
      </c>
      <c r="AV155" s="627"/>
      <c r="AW155" s="699" t="e">
        <f t="shared" si="511"/>
        <v>#DIV/0!</v>
      </c>
      <c r="AX155" s="176"/>
      <c r="AY155" s="699" t="e">
        <f t="shared" si="512"/>
        <v>#DIV/0!</v>
      </c>
      <c r="AZ155" s="73"/>
      <c r="BA155" s="699"/>
      <c r="BB155" s="73"/>
      <c r="BC155" s="73"/>
      <c r="BD155" s="73"/>
      <c r="BE155" s="627">
        <f t="shared" si="535"/>
        <v>0</v>
      </c>
      <c r="BF155" s="627">
        <v>0</v>
      </c>
      <c r="BG155" s="627"/>
      <c r="BH155" s="73"/>
      <c r="BI155" s="73"/>
      <c r="BJ155" s="627">
        <f t="shared" si="536"/>
        <v>0</v>
      </c>
      <c r="BK155" s="627">
        <v>0</v>
      </c>
      <c r="BL155" s="73"/>
      <c r="BM155" s="73"/>
      <c r="BN155" s="627">
        <f t="shared" si="537"/>
        <v>0</v>
      </c>
      <c r="BO155" s="627">
        <v>0</v>
      </c>
      <c r="BP155" s="627"/>
      <c r="BQ155" s="627"/>
      <c r="BR155" s="73"/>
      <c r="BS155" s="73"/>
      <c r="BT155" s="627"/>
      <c r="BU155" s="627">
        <f t="shared" si="538"/>
        <v>0</v>
      </c>
      <c r="BV155" s="443">
        <v>0</v>
      </c>
      <c r="BW155" s="520"/>
      <c r="BX155" s="443"/>
      <c r="BY155" s="73"/>
      <c r="BZ155" s="73"/>
      <c r="CE155" s="699" t="e">
        <f t="shared" si="513"/>
        <v>#DIV/0!</v>
      </c>
    </row>
    <row r="156" spans="2:83" s="50" customFormat="1" ht="54" hidden="1" customHeight="1" x14ac:dyDescent="0.25">
      <c r="B156" s="200"/>
      <c r="C156" s="97" t="s">
        <v>31</v>
      </c>
      <c r="D156" s="166">
        <f>E156+G156</f>
        <v>0</v>
      </c>
      <c r="E156" s="166"/>
      <c r="F156" s="166"/>
      <c r="G156" s="166"/>
      <c r="H156" s="236"/>
      <c r="I156" s="236"/>
      <c r="J156" s="166">
        <f>Q156-G156</f>
        <v>0</v>
      </c>
      <c r="K156" s="166">
        <f>M156+Q156</f>
        <v>0</v>
      </c>
      <c r="L156" s="699" t="e">
        <f t="shared" si="506"/>
        <v>#DIV/0!</v>
      </c>
      <c r="M156" s="166"/>
      <c r="N156" s="772" t="e">
        <f t="shared" si="514"/>
        <v>#DIV/0!</v>
      </c>
      <c r="O156" s="626"/>
      <c r="P156" s="687"/>
      <c r="Q156" s="626">
        <v>0</v>
      </c>
      <c r="R156" s="687"/>
      <c r="S156" s="31"/>
      <c r="T156" s="31"/>
      <c r="U156" s="31"/>
      <c r="V156" s="626">
        <f t="shared" si="522"/>
        <v>0</v>
      </c>
      <c r="W156" s="626">
        <f>AA156-E156</f>
        <v>0</v>
      </c>
      <c r="X156" s="31"/>
      <c r="Y156" s="31"/>
      <c r="Z156" s="626">
        <f t="shared" si="520"/>
        <v>0</v>
      </c>
      <c r="AA156" s="626"/>
      <c r="AB156" s="31"/>
      <c r="AC156" s="31"/>
      <c r="AD156" s="31"/>
      <c r="AE156" s="166">
        <f t="shared" si="539"/>
        <v>0</v>
      </c>
      <c r="AF156" s="699" t="e">
        <f t="shared" si="507"/>
        <v>#DIV/0!</v>
      </c>
      <c r="AG156" s="166">
        <v>0</v>
      </c>
      <c r="AH156" s="699" t="e">
        <f t="shared" si="508"/>
        <v>#DIV/0!</v>
      </c>
      <c r="AI156" s="626"/>
      <c r="AJ156" s="687"/>
      <c r="AK156" s="626"/>
      <c r="AL156" s="687"/>
      <c r="AM156" s="31"/>
      <c r="AN156" s="31"/>
      <c r="AO156" s="31"/>
      <c r="AP156" s="626">
        <f>AX156-AK156</f>
        <v>0</v>
      </c>
      <c r="AQ156" s="687"/>
      <c r="AR156" s="166">
        <f t="shared" si="541"/>
        <v>0</v>
      </c>
      <c r="AS156" s="699" t="e">
        <f t="shared" si="509"/>
        <v>#DIV/0!</v>
      </c>
      <c r="AT156" s="166">
        <v>0</v>
      </c>
      <c r="AU156" s="699" t="e">
        <f t="shared" si="510"/>
        <v>#DIV/0!</v>
      </c>
      <c r="AV156" s="626"/>
      <c r="AW156" s="699" t="e">
        <f t="shared" si="511"/>
        <v>#DIV/0!</v>
      </c>
      <c r="AX156" s="166"/>
      <c r="AY156" s="699" t="e">
        <f t="shared" si="512"/>
        <v>#DIV/0!</v>
      </c>
      <c r="AZ156" s="31"/>
      <c r="BA156" s="699"/>
      <c r="BB156" s="31"/>
      <c r="BC156" s="31"/>
      <c r="BD156" s="31"/>
      <c r="BE156" s="626">
        <f t="shared" si="535"/>
        <v>0</v>
      </c>
      <c r="BF156" s="626">
        <v>0</v>
      </c>
      <c r="BG156" s="626"/>
      <c r="BH156" s="31"/>
      <c r="BI156" s="31"/>
      <c r="BJ156" s="626">
        <f t="shared" si="536"/>
        <v>0</v>
      </c>
      <c r="BK156" s="626">
        <v>0</v>
      </c>
      <c r="BL156" s="31"/>
      <c r="BM156" s="31"/>
      <c r="BN156" s="626">
        <f t="shared" si="537"/>
        <v>0</v>
      </c>
      <c r="BO156" s="626">
        <v>0</v>
      </c>
      <c r="BP156" s="626"/>
      <c r="BQ156" s="626"/>
      <c r="BR156" s="31"/>
      <c r="BS156" s="31"/>
      <c r="BT156" s="626"/>
      <c r="BU156" s="626">
        <f t="shared" si="538"/>
        <v>0</v>
      </c>
      <c r="BV156" s="435">
        <v>0</v>
      </c>
      <c r="BW156" s="522"/>
      <c r="BX156" s="435"/>
      <c r="BY156" s="31"/>
      <c r="BZ156" s="31"/>
      <c r="CE156" s="699" t="e">
        <f t="shared" si="513"/>
        <v>#DIV/0!</v>
      </c>
    </row>
    <row r="157" spans="2:83" s="45" customFormat="1" ht="100.5" hidden="1" customHeight="1" x14ac:dyDescent="0.25">
      <c r="B157" s="200" t="s">
        <v>208</v>
      </c>
      <c r="C157" s="108" t="s">
        <v>238</v>
      </c>
      <c r="D157" s="166"/>
      <c r="E157" s="166"/>
      <c r="F157" s="166"/>
      <c r="G157" s="166"/>
      <c r="H157" s="236"/>
      <c r="I157" s="236"/>
      <c r="J157" s="166"/>
      <c r="K157" s="166"/>
      <c r="L157" s="699" t="e">
        <f t="shared" si="506"/>
        <v>#DIV/0!</v>
      </c>
      <c r="M157" s="166"/>
      <c r="N157" s="772" t="e">
        <f t="shared" si="514"/>
        <v>#DIV/0!</v>
      </c>
      <c r="O157" s="626"/>
      <c r="P157" s="687"/>
      <c r="Q157" s="626"/>
      <c r="R157" s="687"/>
      <c r="S157" s="31"/>
      <c r="T157" s="31"/>
      <c r="U157" s="31"/>
      <c r="V157" s="285"/>
      <c r="W157" s="31"/>
      <c r="X157" s="31"/>
      <c r="Y157" s="31"/>
      <c r="Z157" s="626"/>
      <c r="AA157" s="626"/>
      <c r="AB157" s="31"/>
      <c r="AC157" s="31"/>
      <c r="AD157" s="31"/>
      <c r="AE157" s="166">
        <f t="shared" si="539"/>
        <v>0</v>
      </c>
      <c r="AF157" s="699" t="e">
        <f t="shared" si="507"/>
        <v>#DIV/0!</v>
      </c>
      <c r="AG157" s="166">
        <f>AG158+AG159</f>
        <v>0</v>
      </c>
      <c r="AH157" s="699" t="e">
        <f t="shared" si="508"/>
        <v>#DIV/0!</v>
      </c>
      <c r="AI157" s="626"/>
      <c r="AJ157" s="687"/>
      <c r="AK157" s="626"/>
      <c r="AL157" s="687"/>
      <c r="AM157" s="626">
        <f t="shared" ref="AM157:AO157" si="543">AM158+AM159</f>
        <v>0</v>
      </c>
      <c r="AN157" s="687"/>
      <c r="AO157" s="626">
        <f t="shared" si="543"/>
        <v>0</v>
      </c>
      <c r="AP157" s="626">
        <f>AP158+AP159</f>
        <v>0</v>
      </c>
      <c r="AQ157" s="687"/>
      <c r="AR157" s="166">
        <f t="shared" si="541"/>
        <v>0</v>
      </c>
      <c r="AS157" s="699" t="e">
        <f t="shared" si="509"/>
        <v>#DIV/0!</v>
      </c>
      <c r="AT157" s="166">
        <f>AT158+AT159</f>
        <v>0</v>
      </c>
      <c r="AU157" s="699" t="e">
        <f t="shared" si="510"/>
        <v>#DIV/0!</v>
      </c>
      <c r="AV157" s="626"/>
      <c r="AW157" s="699" t="e">
        <f t="shared" si="511"/>
        <v>#DIV/0!</v>
      </c>
      <c r="AX157" s="166"/>
      <c r="AY157" s="699" t="e">
        <f t="shared" si="512"/>
        <v>#DIV/0!</v>
      </c>
      <c r="AZ157" s="626">
        <f t="shared" ref="AZ157:BB157" si="544">AZ158+AZ159</f>
        <v>0</v>
      </c>
      <c r="BA157" s="699"/>
      <c r="BB157" s="626">
        <f t="shared" si="544"/>
        <v>0</v>
      </c>
      <c r="BC157" s="31"/>
      <c r="BD157" s="31"/>
      <c r="BE157" s="626">
        <f>BE158+BE159</f>
        <v>0</v>
      </c>
      <c r="BF157" s="626">
        <f>BF158+BF159</f>
        <v>0</v>
      </c>
      <c r="BG157" s="626"/>
      <c r="BH157" s="31"/>
      <c r="BI157" s="31"/>
      <c r="BJ157" s="626">
        <f t="shared" si="536"/>
        <v>0</v>
      </c>
      <c r="BK157" s="626">
        <f>BK158+BK159</f>
        <v>0</v>
      </c>
      <c r="BL157" s="62"/>
      <c r="BM157" s="28"/>
      <c r="BN157" s="626">
        <f t="shared" si="537"/>
        <v>0</v>
      </c>
      <c r="BO157" s="626">
        <f>BO158+BO159</f>
        <v>0</v>
      </c>
      <c r="BP157" s="626"/>
      <c r="BQ157" s="626"/>
      <c r="BR157" s="31"/>
      <c r="BS157" s="31"/>
      <c r="BT157" s="626"/>
      <c r="BU157" s="626">
        <f>BU158+BU159</f>
        <v>0</v>
      </c>
      <c r="BV157" s="435">
        <f>BV158+BV159</f>
        <v>0</v>
      </c>
      <c r="BW157" s="522"/>
      <c r="BX157" s="435"/>
      <c r="BY157" s="31"/>
      <c r="BZ157" s="31"/>
      <c r="CE157" s="699" t="e">
        <f t="shared" si="513"/>
        <v>#DIV/0!</v>
      </c>
    </row>
    <row r="158" spans="2:83" s="150" customFormat="1" ht="54" hidden="1" customHeight="1" x14ac:dyDescent="0.25">
      <c r="B158" s="210"/>
      <c r="C158" s="101" t="s">
        <v>32</v>
      </c>
      <c r="D158" s="176">
        <f t="shared" ref="D158:D159" si="545">E158</f>
        <v>0</v>
      </c>
      <c r="E158" s="176"/>
      <c r="F158" s="176"/>
      <c r="G158" s="176"/>
      <c r="H158" s="872"/>
      <c r="I158" s="872"/>
      <c r="J158" s="176"/>
      <c r="K158" s="176">
        <f t="shared" ref="K158:K159" si="546">M158</f>
        <v>0</v>
      </c>
      <c r="L158" s="699" t="e">
        <f t="shared" si="506"/>
        <v>#DIV/0!</v>
      </c>
      <c r="M158" s="176"/>
      <c r="N158" s="772" t="e">
        <f t="shared" si="514"/>
        <v>#DIV/0!</v>
      </c>
      <c r="O158" s="627"/>
      <c r="P158" s="687"/>
      <c r="Q158" s="627"/>
      <c r="R158" s="687"/>
      <c r="S158" s="73"/>
      <c r="T158" s="31"/>
      <c r="U158" s="73"/>
      <c r="V158" s="627">
        <f t="shared" ref="V158:V159" si="547">W158+X158+Y158</f>
        <v>0</v>
      </c>
      <c r="W158" s="627">
        <f>AA158-E158</f>
        <v>0</v>
      </c>
      <c r="X158" s="73"/>
      <c r="Y158" s="73"/>
      <c r="Z158" s="627">
        <f t="shared" ref="Z158:Z159" si="548">AA158+AB158+AC158</f>
        <v>0</v>
      </c>
      <c r="AA158" s="627"/>
      <c r="AB158" s="73"/>
      <c r="AC158" s="73"/>
      <c r="AD158" s="31"/>
      <c r="AE158" s="176">
        <f t="shared" si="539"/>
        <v>0</v>
      </c>
      <c r="AF158" s="699" t="e">
        <f t="shared" si="507"/>
        <v>#DIV/0!</v>
      </c>
      <c r="AG158" s="176">
        <v>0</v>
      </c>
      <c r="AH158" s="699" t="e">
        <f t="shared" si="508"/>
        <v>#DIV/0!</v>
      </c>
      <c r="AI158" s="627"/>
      <c r="AJ158" s="687"/>
      <c r="AK158" s="627"/>
      <c r="AL158" s="687"/>
      <c r="AM158" s="73"/>
      <c r="AN158" s="31"/>
      <c r="AO158" s="73"/>
      <c r="AP158" s="627">
        <f>AX158-AK158</f>
        <v>0</v>
      </c>
      <c r="AQ158" s="687"/>
      <c r="AR158" s="176">
        <f t="shared" si="541"/>
        <v>0</v>
      </c>
      <c r="AS158" s="699" t="e">
        <f t="shared" si="509"/>
        <v>#DIV/0!</v>
      </c>
      <c r="AT158" s="176">
        <v>0</v>
      </c>
      <c r="AU158" s="699" t="e">
        <f t="shared" si="510"/>
        <v>#DIV/0!</v>
      </c>
      <c r="AV158" s="627"/>
      <c r="AW158" s="699" t="e">
        <f t="shared" si="511"/>
        <v>#DIV/0!</v>
      </c>
      <c r="AX158" s="176"/>
      <c r="AY158" s="699" t="e">
        <f t="shared" si="512"/>
        <v>#DIV/0!</v>
      </c>
      <c r="AZ158" s="73"/>
      <c r="BA158" s="699"/>
      <c r="BB158" s="73"/>
      <c r="BC158" s="73"/>
      <c r="BD158" s="73"/>
      <c r="BE158" s="627">
        <f t="shared" ref="BE158:BE159" si="549">BF158</f>
        <v>0</v>
      </c>
      <c r="BF158" s="627">
        <v>0</v>
      </c>
      <c r="BG158" s="627"/>
      <c r="BH158" s="73"/>
      <c r="BI158" s="73"/>
      <c r="BJ158" s="627">
        <f t="shared" si="536"/>
        <v>0</v>
      </c>
      <c r="BK158" s="627"/>
      <c r="BL158" s="73"/>
      <c r="BM158" s="73"/>
      <c r="BN158" s="627">
        <f t="shared" si="537"/>
        <v>0</v>
      </c>
      <c r="BO158" s="627">
        <v>0</v>
      </c>
      <c r="BP158" s="627"/>
      <c r="BQ158" s="627"/>
      <c r="BR158" s="73"/>
      <c r="BS158" s="73"/>
      <c r="BT158" s="627"/>
      <c r="BU158" s="627">
        <f t="shared" ref="BU158:BU159" si="550">BV158</f>
        <v>0</v>
      </c>
      <c r="BV158" s="443">
        <v>0</v>
      </c>
      <c r="BW158" s="520"/>
      <c r="BX158" s="443"/>
      <c r="BY158" s="73"/>
      <c r="BZ158" s="73"/>
      <c r="CE158" s="699" t="e">
        <f t="shared" si="513"/>
        <v>#DIV/0!</v>
      </c>
    </row>
    <row r="159" spans="2:83" s="50" customFormat="1" ht="54" hidden="1" customHeight="1" x14ac:dyDescent="0.25">
      <c r="B159" s="200"/>
      <c r="C159" s="97" t="s">
        <v>31</v>
      </c>
      <c r="D159" s="166">
        <f t="shared" si="545"/>
        <v>0</v>
      </c>
      <c r="E159" s="166"/>
      <c r="F159" s="166"/>
      <c r="G159" s="166"/>
      <c r="H159" s="236"/>
      <c r="I159" s="236"/>
      <c r="J159" s="166"/>
      <c r="K159" s="166">
        <f t="shared" si="546"/>
        <v>0</v>
      </c>
      <c r="L159" s="699" t="e">
        <f t="shared" si="506"/>
        <v>#DIV/0!</v>
      </c>
      <c r="M159" s="166"/>
      <c r="N159" s="772" t="e">
        <f t="shared" si="514"/>
        <v>#DIV/0!</v>
      </c>
      <c r="O159" s="626"/>
      <c r="P159" s="687"/>
      <c r="Q159" s="626"/>
      <c r="R159" s="687"/>
      <c r="S159" s="31"/>
      <c r="T159" s="31"/>
      <c r="U159" s="31"/>
      <c r="V159" s="626">
        <f t="shared" si="547"/>
        <v>0</v>
      </c>
      <c r="W159" s="626">
        <f>AA159-E159</f>
        <v>0</v>
      </c>
      <c r="X159" s="31"/>
      <c r="Y159" s="31"/>
      <c r="Z159" s="626">
        <f t="shared" si="548"/>
        <v>0</v>
      </c>
      <c r="AA159" s="626"/>
      <c r="AB159" s="31"/>
      <c r="AC159" s="31"/>
      <c r="AD159" s="31"/>
      <c r="AE159" s="166">
        <f t="shared" si="539"/>
        <v>0</v>
      </c>
      <c r="AF159" s="699" t="e">
        <f t="shared" si="507"/>
        <v>#DIV/0!</v>
      </c>
      <c r="AG159" s="166">
        <v>0</v>
      </c>
      <c r="AH159" s="699" t="e">
        <f t="shared" si="508"/>
        <v>#DIV/0!</v>
      </c>
      <c r="AI159" s="626"/>
      <c r="AJ159" s="687"/>
      <c r="AK159" s="626"/>
      <c r="AL159" s="687"/>
      <c r="AM159" s="31"/>
      <c r="AN159" s="31"/>
      <c r="AO159" s="31"/>
      <c r="AP159" s="626">
        <f>AX159-AK159</f>
        <v>0</v>
      </c>
      <c r="AQ159" s="687"/>
      <c r="AR159" s="166">
        <f t="shared" si="541"/>
        <v>0</v>
      </c>
      <c r="AS159" s="699" t="e">
        <f t="shared" si="509"/>
        <v>#DIV/0!</v>
      </c>
      <c r="AT159" s="166">
        <v>0</v>
      </c>
      <c r="AU159" s="699" t="e">
        <f t="shared" si="510"/>
        <v>#DIV/0!</v>
      </c>
      <c r="AV159" s="626"/>
      <c r="AW159" s="699" t="e">
        <f t="shared" si="511"/>
        <v>#DIV/0!</v>
      </c>
      <c r="AX159" s="166"/>
      <c r="AY159" s="699" t="e">
        <f t="shared" si="512"/>
        <v>#DIV/0!</v>
      </c>
      <c r="AZ159" s="31"/>
      <c r="BA159" s="699"/>
      <c r="BB159" s="31"/>
      <c r="BC159" s="31"/>
      <c r="BD159" s="31"/>
      <c r="BE159" s="626">
        <f t="shared" si="549"/>
        <v>0</v>
      </c>
      <c r="BF159" s="626">
        <v>0</v>
      </c>
      <c r="BG159" s="626"/>
      <c r="BH159" s="31"/>
      <c r="BI159" s="31"/>
      <c r="BJ159" s="626">
        <f t="shared" si="536"/>
        <v>0</v>
      </c>
      <c r="BK159" s="626"/>
      <c r="BL159" s="31"/>
      <c r="BM159" s="31"/>
      <c r="BN159" s="626">
        <f t="shared" si="537"/>
        <v>0</v>
      </c>
      <c r="BO159" s="626">
        <v>0</v>
      </c>
      <c r="BP159" s="626"/>
      <c r="BQ159" s="626"/>
      <c r="BR159" s="31"/>
      <c r="BS159" s="31"/>
      <c r="BT159" s="626"/>
      <c r="BU159" s="626">
        <f t="shared" si="550"/>
        <v>0</v>
      </c>
      <c r="BV159" s="435">
        <v>0</v>
      </c>
      <c r="BW159" s="522"/>
      <c r="BX159" s="435"/>
      <c r="BY159" s="31"/>
      <c r="BZ159" s="31"/>
      <c r="CE159" s="699" t="e">
        <f t="shared" si="513"/>
        <v>#DIV/0!</v>
      </c>
    </row>
    <row r="160" spans="2:83" s="50" customFormat="1" ht="108.75" hidden="1" customHeight="1" x14ac:dyDescent="0.25">
      <c r="B160" s="200" t="s">
        <v>209</v>
      </c>
      <c r="C160" s="108" t="s">
        <v>296</v>
      </c>
      <c r="D160" s="166"/>
      <c r="E160" s="166"/>
      <c r="F160" s="166"/>
      <c r="G160" s="166"/>
      <c r="H160" s="236"/>
      <c r="I160" s="236"/>
      <c r="J160" s="166"/>
      <c r="K160" s="166"/>
      <c r="L160" s="699" t="e">
        <f t="shared" si="506"/>
        <v>#DIV/0!</v>
      </c>
      <c r="M160" s="166"/>
      <c r="N160" s="772" t="e">
        <f t="shared" si="514"/>
        <v>#DIV/0!</v>
      </c>
      <c r="O160" s="626"/>
      <c r="P160" s="687"/>
      <c r="Q160" s="626"/>
      <c r="R160" s="687"/>
      <c r="S160" s="31"/>
      <c r="T160" s="31"/>
      <c r="U160" s="31"/>
      <c r="V160" s="626"/>
      <c r="W160" s="626"/>
      <c r="X160" s="31"/>
      <c r="Y160" s="31"/>
      <c r="Z160" s="626"/>
      <c r="AA160" s="626"/>
      <c r="AB160" s="31"/>
      <c r="AC160" s="31"/>
      <c r="AD160" s="31"/>
      <c r="AE160" s="166">
        <f t="shared" si="539"/>
        <v>0</v>
      </c>
      <c r="AF160" s="699" t="e">
        <f t="shared" si="507"/>
        <v>#DIV/0!</v>
      </c>
      <c r="AG160" s="166">
        <f>AG161+AG162</f>
        <v>0</v>
      </c>
      <c r="AH160" s="699" t="e">
        <f t="shared" si="508"/>
        <v>#DIV/0!</v>
      </c>
      <c r="AI160" s="626"/>
      <c r="AJ160" s="687"/>
      <c r="AK160" s="626"/>
      <c r="AL160" s="687"/>
      <c r="AM160" s="626">
        <f t="shared" ref="AM160:AO160" si="551">AM161+AM162</f>
        <v>0</v>
      </c>
      <c r="AN160" s="687"/>
      <c r="AO160" s="626">
        <f t="shared" si="551"/>
        <v>0</v>
      </c>
      <c r="AP160" s="626">
        <f>AP161+AP162</f>
        <v>0</v>
      </c>
      <c r="AQ160" s="687"/>
      <c r="AR160" s="166">
        <f t="shared" si="541"/>
        <v>0</v>
      </c>
      <c r="AS160" s="699" t="e">
        <f t="shared" si="509"/>
        <v>#DIV/0!</v>
      </c>
      <c r="AT160" s="166">
        <f>AT161+AT162</f>
        <v>0</v>
      </c>
      <c r="AU160" s="699" t="e">
        <f t="shared" si="510"/>
        <v>#DIV/0!</v>
      </c>
      <c r="AV160" s="626"/>
      <c r="AW160" s="699" t="e">
        <f t="shared" si="511"/>
        <v>#DIV/0!</v>
      </c>
      <c r="AX160" s="166"/>
      <c r="AY160" s="699" t="e">
        <f t="shared" si="512"/>
        <v>#DIV/0!</v>
      </c>
      <c r="AZ160" s="626">
        <f t="shared" ref="AZ160:BB160" si="552">AZ161+AZ162</f>
        <v>0</v>
      </c>
      <c r="BA160" s="699"/>
      <c r="BB160" s="626">
        <f t="shared" si="552"/>
        <v>0</v>
      </c>
      <c r="BC160" s="31"/>
      <c r="BD160" s="31"/>
      <c r="BE160" s="626">
        <f>BE161+BE162</f>
        <v>0</v>
      </c>
      <c r="BF160" s="626">
        <f>BF161+BF162</f>
        <v>0</v>
      </c>
      <c r="BG160" s="626"/>
      <c r="BH160" s="31"/>
      <c r="BI160" s="31"/>
      <c r="BJ160" s="626">
        <f t="shared" si="536"/>
        <v>0</v>
      </c>
      <c r="BK160" s="626">
        <f>BK161+BK162</f>
        <v>0</v>
      </c>
      <c r="BL160" s="62"/>
      <c r="BM160" s="28"/>
      <c r="BN160" s="626">
        <f t="shared" si="537"/>
        <v>236704.47761</v>
      </c>
      <c r="BO160" s="626">
        <f>BO161+BO162</f>
        <v>236704.47761</v>
      </c>
      <c r="BP160" s="626"/>
      <c r="BQ160" s="626"/>
      <c r="BR160" s="31"/>
      <c r="BS160" s="31"/>
      <c r="BT160" s="626"/>
      <c r="BU160" s="626">
        <f>BU161+BU162</f>
        <v>0</v>
      </c>
      <c r="BV160" s="435">
        <f>BV161+BV162</f>
        <v>0</v>
      </c>
      <c r="BW160" s="522"/>
      <c r="BX160" s="435"/>
      <c r="BY160" s="31"/>
      <c r="BZ160" s="31"/>
      <c r="CE160" s="699" t="e">
        <f t="shared" si="513"/>
        <v>#DIV/0!</v>
      </c>
    </row>
    <row r="161" spans="2:83" s="150" customFormat="1" ht="54" hidden="1" customHeight="1" x14ac:dyDescent="0.25">
      <c r="B161" s="210"/>
      <c r="C161" s="101" t="s">
        <v>32</v>
      </c>
      <c r="D161" s="176">
        <f t="shared" ref="D161:D162" si="553">E161</f>
        <v>0</v>
      </c>
      <c r="E161" s="176"/>
      <c r="F161" s="176"/>
      <c r="G161" s="176"/>
      <c r="H161" s="872"/>
      <c r="I161" s="872"/>
      <c r="J161" s="176"/>
      <c r="K161" s="176">
        <f t="shared" ref="K161:K162" si="554">M161</f>
        <v>0</v>
      </c>
      <c r="L161" s="699" t="e">
        <f t="shared" si="506"/>
        <v>#DIV/0!</v>
      </c>
      <c r="M161" s="176"/>
      <c r="N161" s="772" t="e">
        <f t="shared" si="514"/>
        <v>#DIV/0!</v>
      </c>
      <c r="O161" s="627"/>
      <c r="P161" s="687"/>
      <c r="Q161" s="627"/>
      <c r="R161" s="687"/>
      <c r="S161" s="73"/>
      <c r="T161" s="31"/>
      <c r="U161" s="73"/>
      <c r="V161" s="627">
        <f t="shared" ref="V161:V162" si="555">W161+X161+Y161</f>
        <v>0</v>
      </c>
      <c r="W161" s="627">
        <f>AA161-E161</f>
        <v>0</v>
      </c>
      <c r="X161" s="73"/>
      <c r="Y161" s="73"/>
      <c r="Z161" s="627">
        <f t="shared" ref="Z161:Z162" si="556">AA161+AB161+AC161</f>
        <v>0</v>
      </c>
      <c r="AA161" s="627"/>
      <c r="AB161" s="73"/>
      <c r="AC161" s="73"/>
      <c r="AD161" s="31"/>
      <c r="AE161" s="176">
        <f t="shared" si="539"/>
        <v>0</v>
      </c>
      <c r="AF161" s="699" t="e">
        <f t="shared" si="507"/>
        <v>#DIV/0!</v>
      </c>
      <c r="AG161" s="176">
        <v>0</v>
      </c>
      <c r="AH161" s="699" t="e">
        <f t="shared" si="508"/>
        <v>#DIV/0!</v>
      </c>
      <c r="AI161" s="627"/>
      <c r="AJ161" s="687"/>
      <c r="AK161" s="627"/>
      <c r="AL161" s="687"/>
      <c r="AM161" s="73"/>
      <c r="AN161" s="31"/>
      <c r="AO161" s="73"/>
      <c r="AP161" s="627">
        <f>AX161-AK161</f>
        <v>0</v>
      </c>
      <c r="AQ161" s="687"/>
      <c r="AR161" s="176">
        <f t="shared" si="541"/>
        <v>0</v>
      </c>
      <c r="AS161" s="699" t="e">
        <f t="shared" si="509"/>
        <v>#DIV/0!</v>
      </c>
      <c r="AT161" s="176">
        <v>0</v>
      </c>
      <c r="AU161" s="699" t="e">
        <f t="shared" si="510"/>
        <v>#DIV/0!</v>
      </c>
      <c r="AV161" s="627"/>
      <c r="AW161" s="699" t="e">
        <f t="shared" si="511"/>
        <v>#DIV/0!</v>
      </c>
      <c r="AX161" s="176"/>
      <c r="AY161" s="699" t="e">
        <f t="shared" si="512"/>
        <v>#DIV/0!</v>
      </c>
      <c r="AZ161" s="73"/>
      <c r="BA161" s="699"/>
      <c r="BB161" s="73"/>
      <c r="BC161" s="73"/>
      <c r="BD161" s="73"/>
      <c r="BE161" s="627">
        <f t="shared" ref="BE161:BE162" si="557">BF161</f>
        <v>0</v>
      </c>
      <c r="BF161" s="627">
        <v>0</v>
      </c>
      <c r="BG161" s="627"/>
      <c r="BH161" s="73"/>
      <c r="BI161" s="73"/>
      <c r="BJ161" s="627">
        <f t="shared" si="536"/>
        <v>0</v>
      </c>
      <c r="BK161" s="627"/>
      <c r="BL161" s="73"/>
      <c r="BM161" s="73"/>
      <c r="BN161" s="627">
        <f t="shared" si="537"/>
        <v>158592</v>
      </c>
      <c r="BO161" s="627">
        <v>158592</v>
      </c>
      <c r="BP161" s="627"/>
      <c r="BQ161" s="627"/>
      <c r="BR161" s="73"/>
      <c r="BS161" s="73"/>
      <c r="BT161" s="627"/>
      <c r="BU161" s="627">
        <f t="shared" ref="BU161:BU162" si="558">BV161</f>
        <v>0</v>
      </c>
      <c r="BV161" s="443">
        <v>0</v>
      </c>
      <c r="BW161" s="520"/>
      <c r="BX161" s="443"/>
      <c r="BY161" s="73"/>
      <c r="BZ161" s="73"/>
      <c r="CE161" s="699" t="e">
        <f t="shared" si="513"/>
        <v>#DIV/0!</v>
      </c>
    </row>
    <row r="162" spans="2:83" s="50" customFormat="1" ht="54" hidden="1" customHeight="1" x14ac:dyDescent="0.25">
      <c r="B162" s="200"/>
      <c r="C162" s="97" t="s">
        <v>31</v>
      </c>
      <c r="D162" s="166">
        <f t="shared" si="553"/>
        <v>0</v>
      </c>
      <c r="E162" s="166"/>
      <c r="F162" s="166"/>
      <c r="G162" s="166"/>
      <c r="H162" s="236"/>
      <c r="I162" s="236"/>
      <c r="J162" s="166"/>
      <c r="K162" s="166">
        <f t="shared" si="554"/>
        <v>0</v>
      </c>
      <c r="L162" s="699" t="e">
        <f t="shared" si="506"/>
        <v>#DIV/0!</v>
      </c>
      <c r="M162" s="166"/>
      <c r="N162" s="772" t="e">
        <f t="shared" si="514"/>
        <v>#DIV/0!</v>
      </c>
      <c r="O162" s="626"/>
      <c r="P162" s="687"/>
      <c r="Q162" s="626"/>
      <c r="R162" s="687"/>
      <c r="S162" s="31"/>
      <c r="T162" s="31"/>
      <c r="U162" s="31"/>
      <c r="V162" s="626">
        <f t="shared" si="555"/>
        <v>0</v>
      </c>
      <c r="W162" s="626">
        <f>AA162-E162</f>
        <v>0</v>
      </c>
      <c r="X162" s="31"/>
      <c r="Y162" s="31"/>
      <c r="Z162" s="626">
        <f t="shared" si="556"/>
        <v>0</v>
      </c>
      <c r="AA162" s="626"/>
      <c r="AB162" s="31"/>
      <c r="AC162" s="31"/>
      <c r="AD162" s="31"/>
      <c r="AE162" s="166">
        <f t="shared" si="539"/>
        <v>0</v>
      </c>
      <c r="AF162" s="699" t="e">
        <f t="shared" si="507"/>
        <v>#DIV/0!</v>
      </c>
      <c r="AG162" s="166">
        <v>0</v>
      </c>
      <c r="AH162" s="699" t="e">
        <f t="shared" si="508"/>
        <v>#DIV/0!</v>
      </c>
      <c r="AI162" s="626"/>
      <c r="AJ162" s="687"/>
      <c r="AK162" s="626"/>
      <c r="AL162" s="687"/>
      <c r="AM162" s="31"/>
      <c r="AN162" s="31"/>
      <c r="AO162" s="31"/>
      <c r="AP162" s="626">
        <f>AX162-AK162</f>
        <v>0</v>
      </c>
      <c r="AQ162" s="687"/>
      <c r="AR162" s="166">
        <f t="shared" si="541"/>
        <v>0</v>
      </c>
      <c r="AS162" s="699" t="e">
        <f t="shared" si="509"/>
        <v>#DIV/0!</v>
      </c>
      <c r="AT162" s="166">
        <v>0</v>
      </c>
      <c r="AU162" s="699" t="e">
        <f t="shared" si="510"/>
        <v>#DIV/0!</v>
      </c>
      <c r="AV162" s="626"/>
      <c r="AW162" s="699" t="e">
        <f t="shared" si="511"/>
        <v>#DIV/0!</v>
      </c>
      <c r="AX162" s="166"/>
      <c r="AY162" s="699" t="e">
        <f t="shared" si="512"/>
        <v>#DIV/0!</v>
      </c>
      <c r="AZ162" s="31"/>
      <c r="BA162" s="699"/>
      <c r="BB162" s="31"/>
      <c r="BC162" s="31"/>
      <c r="BD162" s="31"/>
      <c r="BE162" s="626">
        <f t="shared" si="557"/>
        <v>0</v>
      </c>
      <c r="BF162" s="626">
        <v>0</v>
      </c>
      <c r="BG162" s="626"/>
      <c r="BH162" s="31"/>
      <c r="BI162" s="31"/>
      <c r="BJ162" s="626">
        <f t="shared" si="536"/>
        <v>0</v>
      </c>
      <c r="BK162" s="626"/>
      <c r="BL162" s="31"/>
      <c r="BM162" s="31"/>
      <c r="BN162" s="626">
        <f t="shared" si="537"/>
        <v>78112.477610000002</v>
      </c>
      <c r="BO162" s="626">
        <v>78112.477610000002</v>
      </c>
      <c r="BP162" s="626"/>
      <c r="BQ162" s="626"/>
      <c r="BR162" s="31"/>
      <c r="BS162" s="31"/>
      <c r="BT162" s="626"/>
      <c r="BU162" s="626">
        <f t="shared" si="558"/>
        <v>0</v>
      </c>
      <c r="BV162" s="435">
        <v>0</v>
      </c>
      <c r="BW162" s="522"/>
      <c r="BX162" s="435"/>
      <c r="BY162" s="31"/>
      <c r="BZ162" s="31"/>
      <c r="CE162" s="699" t="e">
        <f t="shared" si="513"/>
        <v>#DIV/0!</v>
      </c>
    </row>
    <row r="163" spans="2:83" s="45" customFormat="1" ht="54" hidden="1" customHeight="1" x14ac:dyDescent="0.25">
      <c r="B163" s="200" t="s">
        <v>210</v>
      </c>
      <c r="C163" s="108" t="s">
        <v>297</v>
      </c>
      <c r="D163" s="166"/>
      <c r="E163" s="166"/>
      <c r="F163" s="166"/>
      <c r="G163" s="166"/>
      <c r="H163" s="236"/>
      <c r="I163" s="236"/>
      <c r="J163" s="166"/>
      <c r="K163" s="166"/>
      <c r="L163" s="699" t="e">
        <f t="shared" si="506"/>
        <v>#DIV/0!</v>
      </c>
      <c r="M163" s="166"/>
      <c r="N163" s="772" t="e">
        <f t="shared" si="514"/>
        <v>#DIV/0!</v>
      </c>
      <c r="O163" s="626"/>
      <c r="P163" s="687"/>
      <c r="Q163" s="626"/>
      <c r="R163" s="687"/>
      <c r="S163" s="31"/>
      <c r="T163" s="31"/>
      <c r="U163" s="31"/>
      <c r="V163" s="626"/>
      <c r="W163" s="626"/>
      <c r="X163" s="31"/>
      <c r="Y163" s="31"/>
      <c r="Z163" s="626"/>
      <c r="AA163" s="626"/>
      <c r="AB163" s="31"/>
      <c r="AC163" s="31"/>
      <c r="AD163" s="31"/>
      <c r="AE163" s="166">
        <f t="shared" si="539"/>
        <v>0</v>
      </c>
      <c r="AF163" s="699" t="e">
        <f t="shared" si="507"/>
        <v>#DIV/0!</v>
      </c>
      <c r="AG163" s="166">
        <f>AG164+AG165</f>
        <v>0</v>
      </c>
      <c r="AH163" s="699" t="e">
        <f t="shared" si="508"/>
        <v>#DIV/0!</v>
      </c>
      <c r="AI163" s="626"/>
      <c r="AJ163" s="687"/>
      <c r="AK163" s="626"/>
      <c r="AL163" s="687"/>
      <c r="AM163" s="626">
        <f t="shared" ref="AM163:AO163" si="559">AM164+AM165</f>
        <v>0</v>
      </c>
      <c r="AN163" s="687"/>
      <c r="AO163" s="626">
        <f t="shared" si="559"/>
        <v>0</v>
      </c>
      <c r="AP163" s="626">
        <f>AP164+AP165</f>
        <v>0</v>
      </c>
      <c r="AQ163" s="687"/>
      <c r="AR163" s="166">
        <f t="shared" si="541"/>
        <v>0</v>
      </c>
      <c r="AS163" s="699" t="e">
        <f t="shared" si="509"/>
        <v>#DIV/0!</v>
      </c>
      <c r="AT163" s="166">
        <f>AT164+AT165</f>
        <v>0</v>
      </c>
      <c r="AU163" s="699" t="e">
        <f t="shared" si="510"/>
        <v>#DIV/0!</v>
      </c>
      <c r="AV163" s="626"/>
      <c r="AW163" s="699" t="e">
        <f t="shared" si="511"/>
        <v>#DIV/0!</v>
      </c>
      <c r="AX163" s="166"/>
      <c r="AY163" s="699" t="e">
        <f t="shared" si="512"/>
        <v>#DIV/0!</v>
      </c>
      <c r="AZ163" s="626">
        <f t="shared" ref="AZ163:BB163" si="560">AZ164+AZ165</f>
        <v>0</v>
      </c>
      <c r="BA163" s="699"/>
      <c r="BB163" s="626">
        <f t="shared" si="560"/>
        <v>0</v>
      </c>
      <c r="BC163" s="31"/>
      <c r="BD163" s="31"/>
      <c r="BE163" s="626">
        <f t="shared" ref="BE163" si="561">BF163+BH163+BI163</f>
        <v>0</v>
      </c>
      <c r="BF163" s="626">
        <v>0</v>
      </c>
      <c r="BG163" s="626"/>
      <c r="BH163" s="31"/>
      <c r="BI163" s="31"/>
      <c r="BJ163" s="626">
        <f t="shared" si="536"/>
        <v>0</v>
      </c>
      <c r="BK163" s="626">
        <f>BK164+BK165</f>
        <v>0</v>
      </c>
      <c r="BL163" s="62"/>
      <c r="BM163" s="28"/>
      <c r="BN163" s="626">
        <f t="shared" si="537"/>
        <v>0</v>
      </c>
      <c r="BO163" s="626">
        <v>0</v>
      </c>
      <c r="BP163" s="626"/>
      <c r="BQ163" s="626"/>
      <c r="BR163" s="31"/>
      <c r="BS163" s="31"/>
      <c r="BT163" s="626"/>
      <c r="BU163" s="626">
        <f t="shared" ref="BU163" si="562">BV163+BY163+BZ163</f>
        <v>0</v>
      </c>
      <c r="BV163" s="435">
        <v>0</v>
      </c>
      <c r="BW163" s="522"/>
      <c r="BX163" s="435"/>
      <c r="BY163" s="31"/>
      <c r="BZ163" s="31"/>
      <c r="CE163" s="699" t="e">
        <f t="shared" si="513"/>
        <v>#DIV/0!</v>
      </c>
    </row>
    <row r="164" spans="2:83" s="150" customFormat="1" ht="54" hidden="1" customHeight="1" x14ac:dyDescent="0.25">
      <c r="B164" s="210"/>
      <c r="C164" s="101" t="s">
        <v>32</v>
      </c>
      <c r="D164" s="176">
        <f t="shared" ref="D164:D165" si="563">E164</f>
        <v>0</v>
      </c>
      <c r="E164" s="176"/>
      <c r="F164" s="176"/>
      <c r="G164" s="176"/>
      <c r="H164" s="872"/>
      <c r="I164" s="872"/>
      <c r="J164" s="176"/>
      <c r="K164" s="176">
        <f t="shared" ref="K164:K165" si="564">M164</f>
        <v>0</v>
      </c>
      <c r="L164" s="699" t="e">
        <f t="shared" si="506"/>
        <v>#DIV/0!</v>
      </c>
      <c r="M164" s="176"/>
      <c r="N164" s="772" t="e">
        <f t="shared" si="514"/>
        <v>#DIV/0!</v>
      </c>
      <c r="O164" s="627"/>
      <c r="P164" s="687"/>
      <c r="Q164" s="627"/>
      <c r="R164" s="687"/>
      <c r="S164" s="73"/>
      <c r="T164" s="31"/>
      <c r="U164" s="73"/>
      <c r="V164" s="627">
        <f t="shared" ref="V164:V165" si="565">W164+X164+Y164</f>
        <v>0</v>
      </c>
      <c r="W164" s="627">
        <f>AA164-E164</f>
        <v>0</v>
      </c>
      <c r="X164" s="73"/>
      <c r="Y164" s="73"/>
      <c r="Z164" s="627">
        <f t="shared" ref="Z164:Z165" si="566">AA164+AB164+AC164</f>
        <v>0</v>
      </c>
      <c r="AA164" s="627"/>
      <c r="AB164" s="73"/>
      <c r="AC164" s="73"/>
      <c r="AD164" s="31"/>
      <c r="AE164" s="176">
        <f t="shared" si="539"/>
        <v>0</v>
      </c>
      <c r="AF164" s="699" t="e">
        <f t="shared" si="507"/>
        <v>#DIV/0!</v>
      </c>
      <c r="AG164" s="176">
        <v>0</v>
      </c>
      <c r="AH164" s="699" t="e">
        <f t="shared" si="508"/>
        <v>#DIV/0!</v>
      </c>
      <c r="AI164" s="627"/>
      <c r="AJ164" s="687"/>
      <c r="AK164" s="627"/>
      <c r="AL164" s="687"/>
      <c r="AM164" s="73"/>
      <c r="AN164" s="31"/>
      <c r="AO164" s="73"/>
      <c r="AP164" s="627">
        <f>AX164-AK164</f>
        <v>0</v>
      </c>
      <c r="AQ164" s="687"/>
      <c r="AR164" s="176">
        <f t="shared" si="541"/>
        <v>0</v>
      </c>
      <c r="AS164" s="699" t="e">
        <f t="shared" si="509"/>
        <v>#DIV/0!</v>
      </c>
      <c r="AT164" s="176">
        <v>0</v>
      </c>
      <c r="AU164" s="699" t="e">
        <f t="shared" si="510"/>
        <v>#DIV/0!</v>
      </c>
      <c r="AV164" s="627"/>
      <c r="AW164" s="699" t="e">
        <f t="shared" si="511"/>
        <v>#DIV/0!</v>
      </c>
      <c r="AX164" s="176"/>
      <c r="AY164" s="699" t="e">
        <f t="shared" si="512"/>
        <v>#DIV/0!</v>
      </c>
      <c r="AZ164" s="73"/>
      <c r="BA164" s="699"/>
      <c r="BB164" s="73"/>
      <c r="BC164" s="73"/>
      <c r="BD164" s="73"/>
      <c r="BE164" s="627">
        <f t="shared" ref="BE164:BE165" si="567">BF164</f>
        <v>0</v>
      </c>
      <c r="BF164" s="627">
        <v>0</v>
      </c>
      <c r="BG164" s="627"/>
      <c r="BH164" s="73"/>
      <c r="BI164" s="73"/>
      <c r="BJ164" s="627">
        <f t="shared" si="536"/>
        <v>0</v>
      </c>
      <c r="BK164" s="627"/>
      <c r="BL164" s="73"/>
      <c r="BM164" s="73"/>
      <c r="BN164" s="627">
        <f t="shared" si="537"/>
        <v>0</v>
      </c>
      <c r="BO164" s="627">
        <v>0</v>
      </c>
      <c r="BP164" s="627"/>
      <c r="BQ164" s="627"/>
      <c r="BR164" s="73"/>
      <c r="BS164" s="73"/>
      <c r="BT164" s="627"/>
      <c r="BU164" s="627">
        <f t="shared" ref="BU164:BU165" si="568">BV164</f>
        <v>0</v>
      </c>
      <c r="BV164" s="443">
        <v>0</v>
      </c>
      <c r="BW164" s="520"/>
      <c r="BX164" s="443"/>
      <c r="BY164" s="73"/>
      <c r="BZ164" s="73"/>
      <c r="CE164" s="699" t="e">
        <f t="shared" si="513"/>
        <v>#DIV/0!</v>
      </c>
    </row>
    <row r="165" spans="2:83" s="50" customFormat="1" ht="104.25" hidden="1" customHeight="1" x14ac:dyDescent="0.25">
      <c r="B165" s="200"/>
      <c r="C165" s="97" t="s">
        <v>31</v>
      </c>
      <c r="D165" s="166">
        <f t="shared" si="563"/>
        <v>0</v>
      </c>
      <c r="E165" s="166"/>
      <c r="F165" s="166"/>
      <c r="G165" s="166"/>
      <c r="H165" s="236"/>
      <c r="I165" s="236"/>
      <c r="J165" s="166"/>
      <c r="K165" s="166">
        <f t="shared" si="564"/>
        <v>0</v>
      </c>
      <c r="L165" s="699" t="e">
        <f t="shared" si="506"/>
        <v>#DIV/0!</v>
      </c>
      <c r="M165" s="166"/>
      <c r="N165" s="772" t="e">
        <f t="shared" si="514"/>
        <v>#DIV/0!</v>
      </c>
      <c r="O165" s="626"/>
      <c r="P165" s="687"/>
      <c r="Q165" s="626"/>
      <c r="R165" s="687"/>
      <c r="S165" s="31"/>
      <c r="T165" s="31"/>
      <c r="U165" s="31"/>
      <c r="V165" s="626">
        <f t="shared" si="565"/>
        <v>0</v>
      </c>
      <c r="W165" s="626">
        <f>AA165-E165</f>
        <v>0</v>
      </c>
      <c r="X165" s="31"/>
      <c r="Y165" s="31"/>
      <c r="Z165" s="626">
        <f t="shared" si="566"/>
        <v>0</v>
      </c>
      <c r="AA165" s="626"/>
      <c r="AB165" s="31"/>
      <c r="AC165" s="31"/>
      <c r="AD165" s="31"/>
      <c r="AE165" s="166">
        <f t="shared" si="539"/>
        <v>0</v>
      </c>
      <c r="AF165" s="699" t="e">
        <f t="shared" si="507"/>
        <v>#DIV/0!</v>
      </c>
      <c r="AG165" s="166">
        <v>0</v>
      </c>
      <c r="AH165" s="699" t="e">
        <f t="shared" si="508"/>
        <v>#DIV/0!</v>
      </c>
      <c r="AI165" s="626"/>
      <c r="AJ165" s="687"/>
      <c r="AK165" s="626"/>
      <c r="AL165" s="687"/>
      <c r="AM165" s="31"/>
      <c r="AN165" s="31"/>
      <c r="AO165" s="31"/>
      <c r="AP165" s="626">
        <f>AX165-AK165</f>
        <v>0</v>
      </c>
      <c r="AQ165" s="687"/>
      <c r="AR165" s="166">
        <f t="shared" si="541"/>
        <v>0</v>
      </c>
      <c r="AS165" s="699" t="e">
        <f t="shared" si="509"/>
        <v>#DIV/0!</v>
      </c>
      <c r="AT165" s="166">
        <v>0</v>
      </c>
      <c r="AU165" s="699" t="e">
        <f t="shared" si="510"/>
        <v>#DIV/0!</v>
      </c>
      <c r="AV165" s="626"/>
      <c r="AW165" s="699" t="e">
        <f t="shared" si="511"/>
        <v>#DIV/0!</v>
      </c>
      <c r="AX165" s="166"/>
      <c r="AY165" s="699" t="e">
        <f t="shared" si="512"/>
        <v>#DIV/0!</v>
      </c>
      <c r="AZ165" s="31"/>
      <c r="BA165" s="699"/>
      <c r="BB165" s="31"/>
      <c r="BC165" s="31"/>
      <c r="BD165" s="31"/>
      <c r="BE165" s="626">
        <f t="shared" si="567"/>
        <v>0</v>
      </c>
      <c r="BF165" s="626">
        <v>0</v>
      </c>
      <c r="BG165" s="626"/>
      <c r="BH165" s="31"/>
      <c r="BI165" s="31"/>
      <c r="BJ165" s="626">
        <f t="shared" si="536"/>
        <v>0</v>
      </c>
      <c r="BK165" s="626"/>
      <c r="BL165" s="31"/>
      <c r="BM165" s="31"/>
      <c r="BN165" s="626">
        <f t="shared" si="537"/>
        <v>78112.477610000002</v>
      </c>
      <c r="BO165" s="626">
        <v>78112.477610000002</v>
      </c>
      <c r="BP165" s="626"/>
      <c r="BQ165" s="626"/>
      <c r="BR165" s="31"/>
      <c r="BS165" s="31"/>
      <c r="BT165" s="626"/>
      <c r="BU165" s="626">
        <f t="shared" si="568"/>
        <v>0</v>
      </c>
      <c r="BV165" s="435">
        <v>0</v>
      </c>
      <c r="BW165" s="522"/>
      <c r="BX165" s="435"/>
      <c r="BY165" s="31"/>
      <c r="BZ165" s="31"/>
      <c r="CE165" s="699" t="e">
        <f t="shared" si="513"/>
        <v>#DIV/0!</v>
      </c>
    </row>
    <row r="166" spans="2:83" s="50" customFormat="1" ht="107.25" hidden="1" customHeight="1" x14ac:dyDescent="0.25">
      <c r="B166" s="200" t="s">
        <v>392</v>
      </c>
      <c r="C166" s="108" t="s">
        <v>298</v>
      </c>
      <c r="D166" s="166"/>
      <c r="E166" s="166"/>
      <c r="F166" s="166"/>
      <c r="G166" s="166"/>
      <c r="H166" s="236"/>
      <c r="I166" s="236"/>
      <c r="J166" s="166"/>
      <c r="K166" s="166"/>
      <c r="L166" s="699" t="e">
        <f t="shared" si="506"/>
        <v>#DIV/0!</v>
      </c>
      <c r="M166" s="166"/>
      <c r="N166" s="772" t="e">
        <f t="shared" si="514"/>
        <v>#DIV/0!</v>
      </c>
      <c r="O166" s="626"/>
      <c r="P166" s="687"/>
      <c r="Q166" s="626"/>
      <c r="R166" s="687"/>
      <c r="S166" s="31"/>
      <c r="T166" s="31"/>
      <c r="U166" s="31"/>
      <c r="V166" s="626"/>
      <c r="W166" s="626"/>
      <c r="X166" s="31"/>
      <c r="Y166" s="31"/>
      <c r="Z166" s="626"/>
      <c r="AA166" s="626"/>
      <c r="AB166" s="31"/>
      <c r="AC166" s="31"/>
      <c r="AD166" s="31"/>
      <c r="AE166" s="166">
        <f t="shared" si="539"/>
        <v>0</v>
      </c>
      <c r="AF166" s="699" t="e">
        <f t="shared" si="507"/>
        <v>#DIV/0!</v>
      </c>
      <c r="AG166" s="166">
        <f>AG167+AG168</f>
        <v>0</v>
      </c>
      <c r="AH166" s="699" t="e">
        <f t="shared" si="508"/>
        <v>#DIV/0!</v>
      </c>
      <c r="AI166" s="626"/>
      <c r="AJ166" s="687"/>
      <c r="AK166" s="626"/>
      <c r="AL166" s="687"/>
      <c r="AM166" s="31"/>
      <c r="AN166" s="31"/>
      <c r="AO166" s="31"/>
      <c r="AP166" s="626">
        <f>AP167+AP168</f>
        <v>0</v>
      </c>
      <c r="AQ166" s="687"/>
      <c r="AR166" s="166">
        <f t="shared" si="541"/>
        <v>0</v>
      </c>
      <c r="AS166" s="699" t="e">
        <f t="shared" si="509"/>
        <v>#DIV/0!</v>
      </c>
      <c r="AT166" s="166">
        <f>AT167+AT168</f>
        <v>0</v>
      </c>
      <c r="AU166" s="699" t="e">
        <f t="shared" si="510"/>
        <v>#DIV/0!</v>
      </c>
      <c r="AV166" s="626"/>
      <c r="AW166" s="699" t="e">
        <f t="shared" si="511"/>
        <v>#DIV/0!</v>
      </c>
      <c r="AX166" s="166"/>
      <c r="AY166" s="699" t="e">
        <f t="shared" si="512"/>
        <v>#DIV/0!</v>
      </c>
      <c r="AZ166" s="31"/>
      <c r="BA166" s="699"/>
      <c r="BB166" s="31"/>
      <c r="BC166" s="31"/>
      <c r="BD166" s="31"/>
      <c r="BE166" s="626">
        <f t="shared" ref="BE166" si="569">BF166+BH166+BI166</f>
        <v>0</v>
      </c>
      <c r="BF166" s="626">
        <f>BF167+BF168</f>
        <v>0</v>
      </c>
      <c r="BG166" s="626"/>
      <c r="BH166" s="31"/>
      <c r="BI166" s="31"/>
      <c r="BJ166" s="626">
        <f t="shared" si="536"/>
        <v>0</v>
      </c>
      <c r="BK166" s="626">
        <f>BK167+BK168</f>
        <v>0</v>
      </c>
      <c r="BL166" s="62"/>
      <c r="BM166" s="28"/>
      <c r="BN166" s="626">
        <f t="shared" si="537"/>
        <v>236704.47761</v>
      </c>
      <c r="BO166" s="626">
        <f>BO167+BO168</f>
        <v>236704.47761</v>
      </c>
      <c r="BP166" s="626"/>
      <c r="BQ166" s="626"/>
      <c r="BR166" s="31"/>
      <c r="BS166" s="31"/>
      <c r="BT166" s="626"/>
      <c r="BU166" s="626">
        <f t="shared" ref="BU166" si="570">BV166+BY166+BZ166</f>
        <v>0</v>
      </c>
      <c r="BV166" s="435">
        <f>BV167+BV168</f>
        <v>0</v>
      </c>
      <c r="BW166" s="522"/>
      <c r="BX166" s="435"/>
      <c r="BY166" s="31"/>
      <c r="BZ166" s="31"/>
      <c r="CE166" s="699" t="e">
        <f t="shared" si="513"/>
        <v>#DIV/0!</v>
      </c>
    </row>
    <row r="167" spans="2:83" s="150" customFormat="1" ht="54" hidden="1" customHeight="1" x14ac:dyDescent="0.25">
      <c r="B167" s="210"/>
      <c r="C167" s="101" t="s">
        <v>32</v>
      </c>
      <c r="D167" s="176">
        <f t="shared" ref="D167:D168" si="571">E167</f>
        <v>0</v>
      </c>
      <c r="E167" s="176"/>
      <c r="F167" s="176"/>
      <c r="G167" s="176"/>
      <c r="H167" s="872"/>
      <c r="I167" s="872"/>
      <c r="J167" s="176"/>
      <c r="K167" s="176">
        <f t="shared" ref="K167:K168" si="572">M167</f>
        <v>0</v>
      </c>
      <c r="L167" s="699" t="e">
        <f t="shared" si="506"/>
        <v>#DIV/0!</v>
      </c>
      <c r="M167" s="176"/>
      <c r="N167" s="772" t="e">
        <f t="shared" si="514"/>
        <v>#DIV/0!</v>
      </c>
      <c r="O167" s="627"/>
      <c r="P167" s="687"/>
      <c r="Q167" s="627"/>
      <c r="R167" s="687"/>
      <c r="S167" s="73"/>
      <c r="T167" s="31"/>
      <c r="U167" s="73"/>
      <c r="V167" s="627">
        <f t="shared" ref="V167:V168" si="573">W167+X167+Y167</f>
        <v>0</v>
      </c>
      <c r="W167" s="627">
        <f>AA167-E167</f>
        <v>0</v>
      </c>
      <c r="X167" s="73"/>
      <c r="Y167" s="73"/>
      <c r="Z167" s="627">
        <f t="shared" ref="Z167:Z168" si="574">AA167+AB167+AC167</f>
        <v>0</v>
      </c>
      <c r="AA167" s="627"/>
      <c r="AB167" s="73"/>
      <c r="AC167" s="73"/>
      <c r="AD167" s="31"/>
      <c r="AE167" s="176">
        <f t="shared" si="539"/>
        <v>0</v>
      </c>
      <c r="AF167" s="699" t="e">
        <f t="shared" si="507"/>
        <v>#DIV/0!</v>
      </c>
      <c r="AG167" s="176">
        <v>0</v>
      </c>
      <c r="AH167" s="699" t="e">
        <f t="shared" si="508"/>
        <v>#DIV/0!</v>
      </c>
      <c r="AI167" s="627"/>
      <c r="AJ167" s="687"/>
      <c r="AK167" s="627"/>
      <c r="AL167" s="687"/>
      <c r="AM167" s="73"/>
      <c r="AN167" s="31"/>
      <c r="AO167" s="73"/>
      <c r="AP167" s="627">
        <f>AX167-AK167</f>
        <v>0</v>
      </c>
      <c r="AQ167" s="687"/>
      <c r="AR167" s="176">
        <f t="shared" si="541"/>
        <v>0</v>
      </c>
      <c r="AS167" s="699" t="e">
        <f t="shared" si="509"/>
        <v>#DIV/0!</v>
      </c>
      <c r="AT167" s="176">
        <v>0</v>
      </c>
      <c r="AU167" s="699" t="e">
        <f t="shared" si="510"/>
        <v>#DIV/0!</v>
      </c>
      <c r="AV167" s="627"/>
      <c r="AW167" s="699" t="e">
        <f t="shared" si="511"/>
        <v>#DIV/0!</v>
      </c>
      <c r="AX167" s="176"/>
      <c r="AY167" s="699" t="e">
        <f t="shared" si="512"/>
        <v>#DIV/0!</v>
      </c>
      <c r="AZ167" s="73"/>
      <c r="BA167" s="699"/>
      <c r="BB167" s="73"/>
      <c r="BC167" s="73"/>
      <c r="BD167" s="73"/>
      <c r="BE167" s="627">
        <f t="shared" ref="BE167:BE211" si="575">BF167</f>
        <v>0</v>
      </c>
      <c r="BF167" s="627">
        <v>0</v>
      </c>
      <c r="BG167" s="627"/>
      <c r="BH167" s="73"/>
      <c r="BI167" s="73"/>
      <c r="BJ167" s="627">
        <f t="shared" si="536"/>
        <v>0</v>
      </c>
      <c r="BK167" s="627"/>
      <c r="BL167" s="73"/>
      <c r="BM167" s="73"/>
      <c r="BN167" s="627">
        <f t="shared" si="537"/>
        <v>158592</v>
      </c>
      <c r="BO167" s="627">
        <v>158592</v>
      </c>
      <c r="BP167" s="627"/>
      <c r="BQ167" s="627"/>
      <c r="BR167" s="73"/>
      <c r="BS167" s="73"/>
      <c r="BT167" s="627"/>
      <c r="BU167" s="627">
        <f t="shared" ref="BU167:BU211" si="576">BV167</f>
        <v>0</v>
      </c>
      <c r="BV167" s="443">
        <v>0</v>
      </c>
      <c r="BW167" s="520"/>
      <c r="BX167" s="443"/>
      <c r="BY167" s="73"/>
      <c r="BZ167" s="73"/>
      <c r="CE167" s="699" t="e">
        <f t="shared" si="513"/>
        <v>#DIV/0!</v>
      </c>
    </row>
    <row r="168" spans="2:83" s="50" customFormat="1" ht="54" hidden="1" customHeight="1" x14ac:dyDescent="0.25">
      <c r="B168" s="200"/>
      <c r="C168" s="97" t="s">
        <v>31</v>
      </c>
      <c r="D168" s="166">
        <f t="shared" si="571"/>
        <v>0</v>
      </c>
      <c r="E168" s="166"/>
      <c r="F168" s="166"/>
      <c r="G168" s="166"/>
      <c r="H168" s="236"/>
      <c r="I168" s="236"/>
      <c r="J168" s="166"/>
      <c r="K168" s="166">
        <f t="shared" si="572"/>
        <v>0</v>
      </c>
      <c r="L168" s="699" t="e">
        <f t="shared" si="506"/>
        <v>#DIV/0!</v>
      </c>
      <c r="M168" s="166"/>
      <c r="N168" s="772" t="e">
        <f t="shared" si="514"/>
        <v>#DIV/0!</v>
      </c>
      <c r="O168" s="626"/>
      <c r="P168" s="687"/>
      <c r="Q168" s="626"/>
      <c r="R168" s="687"/>
      <c r="S168" s="31"/>
      <c r="T168" s="31"/>
      <c r="U168" s="31"/>
      <c r="V168" s="626">
        <f t="shared" si="573"/>
        <v>0</v>
      </c>
      <c r="W168" s="626">
        <f>AA168-E168</f>
        <v>0</v>
      </c>
      <c r="X168" s="31"/>
      <c r="Y168" s="31"/>
      <c r="Z168" s="626">
        <f t="shared" si="574"/>
        <v>0</v>
      </c>
      <c r="AA168" s="626"/>
      <c r="AB168" s="31"/>
      <c r="AC168" s="31"/>
      <c r="AD168" s="31"/>
      <c r="AE168" s="166">
        <f t="shared" si="539"/>
        <v>0</v>
      </c>
      <c r="AF168" s="699" t="e">
        <f t="shared" si="507"/>
        <v>#DIV/0!</v>
      </c>
      <c r="AG168" s="166">
        <v>0</v>
      </c>
      <c r="AH168" s="699" t="e">
        <f t="shared" si="508"/>
        <v>#DIV/0!</v>
      </c>
      <c r="AI168" s="626"/>
      <c r="AJ168" s="687"/>
      <c r="AK168" s="626"/>
      <c r="AL168" s="687"/>
      <c r="AM168" s="31"/>
      <c r="AN168" s="31"/>
      <c r="AO168" s="31"/>
      <c r="AP168" s="626">
        <f>AX168-AK168</f>
        <v>0</v>
      </c>
      <c r="AQ168" s="687"/>
      <c r="AR168" s="166">
        <f t="shared" si="541"/>
        <v>0</v>
      </c>
      <c r="AS168" s="699" t="e">
        <f t="shared" si="509"/>
        <v>#DIV/0!</v>
      </c>
      <c r="AT168" s="166">
        <v>0</v>
      </c>
      <c r="AU168" s="699" t="e">
        <f t="shared" si="510"/>
        <v>#DIV/0!</v>
      </c>
      <c r="AV168" s="626"/>
      <c r="AW168" s="699" t="e">
        <f t="shared" si="511"/>
        <v>#DIV/0!</v>
      </c>
      <c r="AX168" s="166"/>
      <c r="AY168" s="699" t="e">
        <f t="shared" si="512"/>
        <v>#DIV/0!</v>
      </c>
      <c r="AZ168" s="31"/>
      <c r="BA168" s="699"/>
      <c r="BB168" s="31"/>
      <c r="BC168" s="31"/>
      <c r="BD168" s="31"/>
      <c r="BE168" s="626">
        <f t="shared" si="575"/>
        <v>0</v>
      </c>
      <c r="BF168" s="626">
        <v>0</v>
      </c>
      <c r="BG168" s="626"/>
      <c r="BH168" s="31"/>
      <c r="BI168" s="31"/>
      <c r="BJ168" s="626">
        <f t="shared" si="536"/>
        <v>0</v>
      </c>
      <c r="BK168" s="626"/>
      <c r="BL168" s="31"/>
      <c r="BM168" s="31"/>
      <c r="BN168" s="626">
        <f t="shared" si="537"/>
        <v>78112.477610000002</v>
      </c>
      <c r="BO168" s="626">
        <v>78112.477610000002</v>
      </c>
      <c r="BP168" s="626"/>
      <c r="BQ168" s="626"/>
      <c r="BR168" s="31"/>
      <c r="BS168" s="31"/>
      <c r="BT168" s="626"/>
      <c r="BU168" s="626">
        <f t="shared" si="576"/>
        <v>0</v>
      </c>
      <c r="BV168" s="435">
        <v>0</v>
      </c>
      <c r="BW168" s="522"/>
      <c r="BX168" s="435"/>
      <c r="BY168" s="31"/>
      <c r="BZ168" s="31"/>
      <c r="CE168" s="699" t="e">
        <f t="shared" si="513"/>
        <v>#DIV/0!</v>
      </c>
    </row>
    <row r="169" spans="2:83" s="151" customFormat="1" ht="71.25" hidden="1" customHeight="1" x14ac:dyDescent="0.25">
      <c r="B169" s="203" t="s">
        <v>63</v>
      </c>
      <c r="C169" s="107" t="s">
        <v>211</v>
      </c>
      <c r="D169" s="168">
        <f>E169+H169+I169+G169</f>
        <v>0</v>
      </c>
      <c r="E169" s="168">
        <f>E170+E171</f>
        <v>0</v>
      </c>
      <c r="F169" s="168"/>
      <c r="G169" s="168">
        <f t="shared" ref="G169:I169" si="577">G170+G171</f>
        <v>0</v>
      </c>
      <c r="H169" s="168">
        <f t="shared" si="577"/>
        <v>0</v>
      </c>
      <c r="I169" s="168">
        <f t="shared" si="577"/>
        <v>0</v>
      </c>
      <c r="J169" s="168">
        <f>K169+M169+Q169</f>
        <v>0</v>
      </c>
      <c r="K169" s="166">
        <f>M169+S169+U169+Q169</f>
        <v>0</v>
      </c>
      <c r="L169" s="699" t="e">
        <f t="shared" si="506"/>
        <v>#DIV/0!</v>
      </c>
      <c r="M169" s="168">
        <f>M170+M171</f>
        <v>0</v>
      </c>
      <c r="N169" s="772" t="e">
        <f t="shared" si="514"/>
        <v>#DIV/0!</v>
      </c>
      <c r="O169" s="632"/>
      <c r="P169" s="687"/>
      <c r="Q169" s="632">
        <f t="shared" ref="Q169:U169" si="578">Q170+Q171</f>
        <v>0</v>
      </c>
      <c r="R169" s="687"/>
      <c r="S169" s="632">
        <f t="shared" si="578"/>
        <v>0</v>
      </c>
      <c r="T169" s="687"/>
      <c r="U169" s="632">
        <f t="shared" si="578"/>
        <v>0</v>
      </c>
      <c r="V169" s="632" t="e">
        <f>W169+X169+Y169</f>
        <v>#REF!</v>
      </c>
      <c r="W169" s="632" t="e">
        <f>W170+W171</f>
        <v>#REF!</v>
      </c>
      <c r="X169" s="89"/>
      <c r="Y169" s="89"/>
      <c r="Z169" s="632" t="e">
        <f>AA169+AB169+AC169</f>
        <v>#REF!</v>
      </c>
      <c r="AA169" s="632" t="e">
        <f>AA170+AA171</f>
        <v>#REF!</v>
      </c>
      <c r="AB169" s="89"/>
      <c r="AC169" s="89"/>
      <c r="AD169" s="19"/>
      <c r="AE169" s="166">
        <f>AG169+AM169+AO169+AK169</f>
        <v>0</v>
      </c>
      <c r="AF169" s="699" t="e">
        <f t="shared" si="507"/>
        <v>#DIV/0!</v>
      </c>
      <c r="AG169" s="168">
        <f>AG170+AG171</f>
        <v>0</v>
      </c>
      <c r="AH169" s="699" t="e">
        <f t="shared" si="508"/>
        <v>#DIV/0!</v>
      </c>
      <c r="AI169" s="632"/>
      <c r="AJ169" s="687"/>
      <c r="AK169" s="632"/>
      <c r="AL169" s="687"/>
      <c r="AM169" s="632">
        <f t="shared" ref="AM169:AO169" si="579">AM170+AM171</f>
        <v>0</v>
      </c>
      <c r="AN169" s="687"/>
      <c r="AO169" s="632">
        <f t="shared" si="579"/>
        <v>0</v>
      </c>
      <c r="AP169" s="632"/>
      <c r="AQ169" s="687"/>
      <c r="AR169" s="168">
        <f>AT169+AZ169+BB169+AX169</f>
        <v>0</v>
      </c>
      <c r="AS169" s="699" t="e">
        <f t="shared" si="509"/>
        <v>#DIV/0!</v>
      </c>
      <c r="AT169" s="168">
        <f>AT170+AT171</f>
        <v>0</v>
      </c>
      <c r="AU169" s="699" t="e">
        <f t="shared" si="510"/>
        <v>#DIV/0!</v>
      </c>
      <c r="AV169" s="632"/>
      <c r="AW169" s="699" t="e">
        <f t="shared" si="511"/>
        <v>#DIV/0!</v>
      </c>
      <c r="AX169" s="168"/>
      <c r="AY169" s="699" t="e">
        <f t="shared" si="512"/>
        <v>#DIV/0!</v>
      </c>
      <c r="AZ169" s="632">
        <f t="shared" ref="AZ169:BB169" si="580">AZ170+AZ171</f>
        <v>0</v>
      </c>
      <c r="BA169" s="699"/>
      <c r="BB169" s="632">
        <f t="shared" si="580"/>
        <v>0</v>
      </c>
      <c r="BC169" s="89"/>
      <c r="BD169" s="89"/>
      <c r="BE169" s="632">
        <f>BF169+BH169+BI169+BG169</f>
        <v>0</v>
      </c>
      <c r="BF169" s="632">
        <f>BF170+BF171</f>
        <v>0</v>
      </c>
      <c r="BG169" s="632">
        <f t="shared" ref="BG169:BI169" si="581">BG170+BG171</f>
        <v>0</v>
      </c>
      <c r="BH169" s="632">
        <f t="shared" si="581"/>
        <v>0</v>
      </c>
      <c r="BI169" s="632">
        <f t="shared" si="581"/>
        <v>0</v>
      </c>
      <c r="BJ169" s="632">
        <f>BK169+BL169+BM169</f>
        <v>0</v>
      </c>
      <c r="BK169" s="632">
        <f>BK170+BK171</f>
        <v>0</v>
      </c>
      <c r="BL169" s="89"/>
      <c r="BM169" s="89"/>
      <c r="BN169" s="632">
        <f>BO169+BR169+BS169</f>
        <v>8703173.1428599991</v>
      </c>
      <c r="BO169" s="632">
        <f>BO170+BO171</f>
        <v>8703173.1428599991</v>
      </c>
      <c r="BP169" s="632"/>
      <c r="BQ169" s="632"/>
      <c r="BR169" s="89"/>
      <c r="BS169" s="89"/>
      <c r="BT169" s="632"/>
      <c r="BU169" s="632">
        <f>BV169+BY169+BZ169+BX169</f>
        <v>0</v>
      </c>
      <c r="BV169" s="439">
        <f>BV170+BV171</f>
        <v>0</v>
      </c>
      <c r="BW169" s="515"/>
      <c r="BX169" s="439">
        <f t="shared" ref="BX169:BZ169" si="582">BX170+BX171</f>
        <v>0</v>
      </c>
      <c r="BY169" s="439">
        <f t="shared" si="582"/>
        <v>0</v>
      </c>
      <c r="BZ169" s="439">
        <f t="shared" si="582"/>
        <v>0</v>
      </c>
      <c r="CE169" s="699" t="e">
        <f t="shared" si="513"/>
        <v>#DIV/0!</v>
      </c>
    </row>
    <row r="170" spans="2:83" s="20" customFormat="1" ht="41.25" hidden="1" customHeight="1" x14ac:dyDescent="0.25">
      <c r="B170" s="200"/>
      <c r="C170" s="97" t="s">
        <v>391</v>
      </c>
      <c r="D170" s="185">
        <f t="shared" ref="D170" si="583">E170+G170+H170+I170</f>
        <v>0</v>
      </c>
      <c r="E170" s="185">
        <f>E174+E177+E180</f>
        <v>0</v>
      </c>
      <c r="F170" s="185"/>
      <c r="G170" s="185">
        <f>G174+G177+G180</f>
        <v>0</v>
      </c>
      <c r="H170" s="185">
        <f>H174+H177+H180</f>
        <v>0</v>
      </c>
      <c r="I170" s="185">
        <f>I174+I183+I194+I212+I216+I226+I229+I232+I235</f>
        <v>0</v>
      </c>
      <c r="J170" s="185">
        <f>K170+M170+Q170</f>
        <v>0</v>
      </c>
      <c r="K170" s="185">
        <f t="shared" ref="K170" si="584">M170+Q170+S170+U170</f>
        <v>0</v>
      </c>
      <c r="L170" s="699" t="e">
        <f t="shared" si="506"/>
        <v>#DIV/0!</v>
      </c>
      <c r="M170" s="185">
        <f>M174+M177+M180</f>
        <v>0</v>
      </c>
      <c r="N170" s="772" t="e">
        <f t="shared" si="514"/>
        <v>#DIV/0!</v>
      </c>
      <c r="O170" s="98"/>
      <c r="P170" s="98"/>
      <c r="Q170" s="98">
        <f>Q174+Q177+Q180</f>
        <v>0</v>
      </c>
      <c r="R170" s="98"/>
      <c r="S170" s="98">
        <f>S174+S177+S180</f>
        <v>0</v>
      </c>
      <c r="T170" s="98"/>
      <c r="U170" s="98">
        <f>U174+U183+U194+U212+U216+U226+U229+U232+U235</f>
        <v>0</v>
      </c>
      <c r="V170" s="98">
        <f>W170+X170+Y170</f>
        <v>603976.68807000003</v>
      </c>
      <c r="W170" s="98">
        <f>W174+W183+W194</f>
        <v>603976.68807000003</v>
      </c>
      <c r="X170" s="98"/>
      <c r="Y170" s="98"/>
      <c r="Z170" s="98">
        <f>AA170+AB170+AC170</f>
        <v>603976.68807000003</v>
      </c>
      <c r="AA170" s="98">
        <f>AA174+AA183+AA194</f>
        <v>603976.68807000003</v>
      </c>
      <c r="AB170" s="98"/>
      <c r="AC170" s="98"/>
      <c r="AD170" s="98"/>
      <c r="AE170" s="185">
        <f t="shared" ref="AE170" si="585">AG170+AK170+AM170+AO170</f>
        <v>0</v>
      </c>
      <c r="AF170" s="699" t="e">
        <f t="shared" si="507"/>
        <v>#DIV/0!</v>
      </c>
      <c r="AG170" s="185">
        <f>AG174+AG177+AG180</f>
        <v>0</v>
      </c>
      <c r="AH170" s="699" t="e">
        <f t="shared" si="508"/>
        <v>#DIV/0!</v>
      </c>
      <c r="AI170" s="98"/>
      <c r="AJ170" s="98"/>
      <c r="AK170" s="98">
        <f>AK174+AK177+AK180</f>
        <v>0</v>
      </c>
      <c r="AL170" s="98"/>
      <c r="AM170" s="98">
        <f>AM174+AM177+AM180</f>
        <v>0</v>
      </c>
      <c r="AN170" s="98"/>
      <c r="AO170" s="98">
        <f>AO174+AO183+AO194+AO212+AO216+AO226+AO229+AO232+AO235</f>
        <v>0</v>
      </c>
      <c r="AP170" s="98"/>
      <c r="AQ170" s="98"/>
      <c r="AR170" s="185">
        <f t="shared" ref="AR170" si="586">AT170+AX170+AZ170+BB170</f>
        <v>0</v>
      </c>
      <c r="AS170" s="699" t="e">
        <f t="shared" si="509"/>
        <v>#DIV/0!</v>
      </c>
      <c r="AT170" s="185">
        <f>AT174+AT177+AT180</f>
        <v>0</v>
      </c>
      <c r="AU170" s="699" t="e">
        <f t="shared" si="510"/>
        <v>#DIV/0!</v>
      </c>
      <c r="AV170" s="98"/>
      <c r="AW170" s="699" t="e">
        <f t="shared" si="511"/>
        <v>#DIV/0!</v>
      </c>
      <c r="AX170" s="185">
        <f>AX174+AX177+AX180</f>
        <v>0</v>
      </c>
      <c r="AY170" s="699" t="e">
        <f t="shared" si="512"/>
        <v>#DIV/0!</v>
      </c>
      <c r="AZ170" s="98">
        <f>AZ174+AZ177+AZ180</f>
        <v>0</v>
      </c>
      <c r="BA170" s="699"/>
      <c r="BB170" s="98">
        <f>BB174+BB183+BB194+BB212+BB216+BB226+BB229+BB232+BB235</f>
        <v>0</v>
      </c>
      <c r="BC170" s="98"/>
      <c r="BD170" s="98"/>
      <c r="BE170" s="98">
        <f t="shared" ref="BE170" si="587">BF170+BG170+BH170+BI170</f>
        <v>0</v>
      </c>
      <c r="BF170" s="98">
        <f>BF174+BF177+BF180</f>
        <v>0</v>
      </c>
      <c r="BG170" s="98">
        <f>BG174+BG177+BG180</f>
        <v>0</v>
      </c>
      <c r="BH170" s="98">
        <f>BH174+BH177+BH180</f>
        <v>0</v>
      </c>
      <c r="BI170" s="98">
        <f>BI174+BI183+BI194+BI212+BI216+BI226+BI229+BI232+BI235</f>
        <v>0</v>
      </c>
      <c r="BJ170" s="98">
        <f>BK170+BL170+BM170</f>
        <v>0</v>
      </c>
      <c r="BK170" s="98">
        <f>BK174+BK183+BK194+BK212+BK216+BK226+BK229+BK232+BK235</f>
        <v>0</v>
      </c>
      <c r="BL170" s="98">
        <f>BL174+BL183+BL194+BL212+BL216+BL226+BL229+BL232+BL235</f>
        <v>0</v>
      </c>
      <c r="BM170" s="98">
        <f>BM174+BM183+BM194+BM212+BM216+BM226+BM229+BM232+BM235</f>
        <v>0</v>
      </c>
      <c r="BN170" s="98">
        <f>BO170+BR170+BS170</f>
        <v>3124216</v>
      </c>
      <c r="BO170" s="98">
        <f>BO174+BO183+BO194+BO212+BO216+BO226+BO229+BO232+BO235</f>
        <v>3124216</v>
      </c>
      <c r="BP170" s="98"/>
      <c r="BQ170" s="98"/>
      <c r="BR170" s="98">
        <f>BR174+BR183+BR194+BR212+BR216+BR226+BR229+BR232+BR235</f>
        <v>0</v>
      </c>
      <c r="BS170" s="98">
        <f>BS174+BS183+BS194+BS212+BS216+BS226+BS229+BS232+BS235</f>
        <v>0</v>
      </c>
      <c r="BT170" s="98"/>
      <c r="BU170" s="98">
        <f t="shared" ref="BU170" si="588">BV170+BX170+BY170+BZ170</f>
        <v>0</v>
      </c>
      <c r="BV170" s="98">
        <f>BV174+BV177+BV180</f>
        <v>0</v>
      </c>
      <c r="BW170" s="98"/>
      <c r="BX170" s="98">
        <f>BX174+BX177+BX180</f>
        <v>0</v>
      </c>
      <c r="BY170" s="98">
        <f>BY174+BY177+BY180</f>
        <v>0</v>
      </c>
      <c r="BZ170" s="98">
        <f>BZ174+BZ183+BZ194+BZ212+BZ216+BZ226+BZ229+BZ232+BZ235</f>
        <v>0</v>
      </c>
      <c r="CE170" s="699" t="e">
        <f t="shared" si="513"/>
        <v>#DIV/0!</v>
      </c>
    </row>
    <row r="171" spans="2:83" s="150" customFormat="1" ht="67.5" hidden="1" customHeight="1" x14ac:dyDescent="0.25">
      <c r="B171" s="210"/>
      <c r="C171" s="101" t="s">
        <v>32</v>
      </c>
      <c r="D171" s="176">
        <f>D173+D176+D179</f>
        <v>0</v>
      </c>
      <c r="E171" s="176">
        <f>E173+E176+E179</f>
        <v>0</v>
      </c>
      <c r="F171" s="176"/>
      <c r="G171" s="176">
        <f>G173+G176+G179</f>
        <v>0</v>
      </c>
      <c r="H171" s="176">
        <f>H173+H176+H179</f>
        <v>0</v>
      </c>
      <c r="I171" s="176">
        <f>I173+I182+I185+I193+I211+I215+I225+I228+I231+I234</f>
        <v>0</v>
      </c>
      <c r="J171" s="176">
        <f>K171+M171+Q171</f>
        <v>0</v>
      </c>
      <c r="K171" s="166">
        <f>K173+K176+K179</f>
        <v>0</v>
      </c>
      <c r="L171" s="699" t="e">
        <f t="shared" si="506"/>
        <v>#DIV/0!</v>
      </c>
      <c r="M171" s="176">
        <f>M173+M176+M179</f>
        <v>0</v>
      </c>
      <c r="N171" s="772" t="e">
        <f t="shared" si="514"/>
        <v>#DIV/0!</v>
      </c>
      <c r="O171" s="627"/>
      <c r="P171" s="687"/>
      <c r="Q171" s="627">
        <f>Q173+Q176+Q179</f>
        <v>0</v>
      </c>
      <c r="R171" s="687"/>
      <c r="S171" s="627">
        <f>S173+S176+S179</f>
        <v>0</v>
      </c>
      <c r="T171" s="687"/>
      <c r="U171" s="627">
        <f>U173+U182+U185+U193+U211+U215+U225+U228+U231+U234</f>
        <v>0</v>
      </c>
      <c r="V171" s="627" t="e">
        <f>W171+X171+Y171</f>
        <v>#REF!</v>
      </c>
      <c r="W171" s="627" t="e">
        <f>W173+W182+W185+W191+W193</f>
        <v>#REF!</v>
      </c>
      <c r="X171" s="279"/>
      <c r="Y171" s="279"/>
      <c r="Z171" s="627" t="e">
        <f>AA171+AB171+AC171</f>
        <v>#REF!</v>
      </c>
      <c r="AA171" s="627" t="e">
        <f>AA173+AA182+AA185+AA191+AA193</f>
        <v>#REF!</v>
      </c>
      <c r="AB171" s="279"/>
      <c r="AC171" s="279"/>
      <c r="AD171" s="19"/>
      <c r="AE171" s="166">
        <f>AE173+AE176+AE179</f>
        <v>0</v>
      </c>
      <c r="AF171" s="699" t="e">
        <f t="shared" si="507"/>
        <v>#DIV/0!</v>
      </c>
      <c r="AG171" s="176">
        <f>AG173+AG176+AG179</f>
        <v>0</v>
      </c>
      <c r="AH171" s="699" t="e">
        <f t="shared" si="508"/>
        <v>#DIV/0!</v>
      </c>
      <c r="AI171" s="627"/>
      <c r="AJ171" s="687"/>
      <c r="AK171" s="627">
        <f>AK173+AK176+AK179</f>
        <v>0</v>
      </c>
      <c r="AL171" s="687"/>
      <c r="AM171" s="627">
        <f>AM173+AM176+AM179</f>
        <v>0</v>
      </c>
      <c r="AN171" s="687"/>
      <c r="AO171" s="627">
        <f>AO173+AO182+AO185+AO193+AO211+AO215+AO225+AO228+AO231+AO234</f>
        <v>0</v>
      </c>
      <c r="AP171" s="627"/>
      <c r="AQ171" s="687"/>
      <c r="AR171" s="176">
        <f>AR173+AR176+AR179</f>
        <v>0</v>
      </c>
      <c r="AS171" s="699" t="e">
        <f t="shared" si="509"/>
        <v>#DIV/0!</v>
      </c>
      <c r="AT171" s="176">
        <f>AT173+AT176+AT179</f>
        <v>0</v>
      </c>
      <c r="AU171" s="699" t="e">
        <f t="shared" si="510"/>
        <v>#DIV/0!</v>
      </c>
      <c r="AV171" s="627"/>
      <c r="AW171" s="699" t="e">
        <f t="shared" si="511"/>
        <v>#DIV/0!</v>
      </c>
      <c r="AX171" s="176">
        <f>AX173+AX176+AX179</f>
        <v>0</v>
      </c>
      <c r="AY171" s="699" t="e">
        <f t="shared" si="512"/>
        <v>#DIV/0!</v>
      </c>
      <c r="AZ171" s="627">
        <f>AZ173+AZ176+AZ179</f>
        <v>0</v>
      </c>
      <c r="BA171" s="699"/>
      <c r="BB171" s="627">
        <f>BB173+BB182+BB185+BB193+BB211+BB215+BB225+BB228+BB231+BB234</f>
        <v>0</v>
      </c>
      <c r="BC171" s="279"/>
      <c r="BD171" s="279"/>
      <c r="BE171" s="627">
        <f>BE173+BE176+BE179</f>
        <v>0</v>
      </c>
      <c r="BF171" s="627">
        <f>BF173+BF176+BF179</f>
        <v>0</v>
      </c>
      <c r="BG171" s="627">
        <f>BG173+BG176+BG179</f>
        <v>0</v>
      </c>
      <c r="BH171" s="627">
        <f>BH173+BH176+BH179</f>
        <v>0</v>
      </c>
      <c r="BI171" s="627">
        <f>BI173+BI182+BI185+BI193+BI211+BI215+BI225+BI228+BI231+BI234</f>
        <v>0</v>
      </c>
      <c r="BJ171" s="627">
        <f>BK171+BL171+BM171</f>
        <v>0</v>
      </c>
      <c r="BK171" s="627">
        <f>BK173+BK182+BK185+BK193+BK211+BK215+BK225+BK228+BK231+BK234</f>
        <v>0</v>
      </c>
      <c r="BL171" s="627">
        <f>BL173+BL182+BL185+BL193+BL211+BL215+BL225+BL228+BL231+BL234</f>
        <v>0</v>
      </c>
      <c r="BM171" s="627">
        <f>BM173+BM182+BM185+BM193+BM211+BM215+BM225+BM228+BM231+BM234</f>
        <v>0</v>
      </c>
      <c r="BN171" s="627">
        <f>BO171+BR171+BS171</f>
        <v>5578957.14286</v>
      </c>
      <c r="BO171" s="627">
        <f>BO173+BO182+BO185+BO193+BO211+BO215+BO225+BO228+BO231+BO234</f>
        <v>5578957.14286</v>
      </c>
      <c r="BP171" s="627"/>
      <c r="BQ171" s="627"/>
      <c r="BR171" s="627">
        <f>BR173+BR182+BR185+BR193+BR211+BR215+BR225+BR228+BR231+BR234</f>
        <v>0</v>
      </c>
      <c r="BS171" s="627">
        <f>BS173+BS182+BS185+BS193+BS211+BS215+BS225+BS228+BS231+BS234</f>
        <v>0</v>
      </c>
      <c r="BT171" s="627"/>
      <c r="BU171" s="627">
        <f>BU173+BU176+BU179</f>
        <v>0</v>
      </c>
      <c r="BV171" s="436">
        <f>BV173+BV176+BV179</f>
        <v>0</v>
      </c>
      <c r="BW171" s="520"/>
      <c r="BX171" s="436">
        <f>BX173+BX176+BX179</f>
        <v>0</v>
      </c>
      <c r="BY171" s="436">
        <f>BY173+BY176+BY179</f>
        <v>0</v>
      </c>
      <c r="BZ171" s="436">
        <f>BZ173+BZ182+BZ185+BZ193+BZ211+BZ215+BZ225+BZ228+BZ231+BZ234</f>
        <v>0</v>
      </c>
      <c r="CE171" s="699" t="e">
        <f t="shared" si="513"/>
        <v>#DIV/0!</v>
      </c>
    </row>
    <row r="172" spans="2:83" s="59" customFormat="1" ht="162" hidden="1" customHeight="1" x14ac:dyDescent="0.25">
      <c r="B172" s="200" t="s">
        <v>184</v>
      </c>
      <c r="C172" s="108" t="s">
        <v>388</v>
      </c>
      <c r="D172" s="166">
        <f t="shared" ref="D172:D177" si="589">E172+G172+H172+I172</f>
        <v>0</v>
      </c>
      <c r="E172" s="166">
        <f>E173+E174</f>
        <v>0</v>
      </c>
      <c r="F172" s="166"/>
      <c r="G172" s="166">
        <f t="shared" ref="G172:I172" si="590">G173+G174</f>
        <v>0</v>
      </c>
      <c r="H172" s="166">
        <f t="shared" si="590"/>
        <v>0</v>
      </c>
      <c r="I172" s="166">
        <f t="shared" si="590"/>
        <v>0</v>
      </c>
      <c r="J172" s="166">
        <f t="shared" ref="J172:J174" si="591">K172</f>
        <v>0</v>
      </c>
      <c r="K172" s="166">
        <f t="shared" ref="K172:K177" si="592">M172+Q172+S172+U172</f>
        <v>0</v>
      </c>
      <c r="L172" s="699" t="e">
        <f t="shared" si="506"/>
        <v>#DIV/0!</v>
      </c>
      <c r="M172" s="166">
        <f>M173+M174</f>
        <v>0</v>
      </c>
      <c r="N172" s="772" t="e">
        <f t="shared" si="514"/>
        <v>#DIV/0!</v>
      </c>
      <c r="O172" s="626"/>
      <c r="P172" s="687"/>
      <c r="Q172" s="626">
        <f t="shared" ref="Q172:U172" si="593">Q173+Q174</f>
        <v>0</v>
      </c>
      <c r="R172" s="687"/>
      <c r="S172" s="626">
        <f t="shared" si="593"/>
        <v>0</v>
      </c>
      <c r="T172" s="687"/>
      <c r="U172" s="626">
        <f t="shared" si="593"/>
        <v>0</v>
      </c>
      <c r="V172" s="626">
        <f t="shared" ref="V172:V174" si="594">W172+X172+Y172</f>
        <v>1830232.3880699999</v>
      </c>
      <c r="W172" s="626">
        <f>W173+W174</f>
        <v>1830232.3880699999</v>
      </c>
      <c r="X172" s="28"/>
      <c r="Y172" s="28"/>
      <c r="Z172" s="626">
        <f t="shared" ref="Z172:Z174" si="595">AA172+AB172+AC172</f>
        <v>1830232.3880699999</v>
      </c>
      <c r="AA172" s="626">
        <f>AA173+AA174</f>
        <v>1830232.3880699999</v>
      </c>
      <c r="AB172" s="62"/>
      <c r="AC172" s="28"/>
      <c r="AD172" s="19"/>
      <c r="AE172" s="166">
        <f t="shared" ref="AE172:AE174" si="596">AG172</f>
        <v>0</v>
      </c>
      <c r="AF172" s="699" t="e">
        <f t="shared" si="507"/>
        <v>#DIV/0!</v>
      </c>
      <c r="AG172" s="166">
        <f>AG173+AG174</f>
        <v>0</v>
      </c>
      <c r="AH172" s="699" t="e">
        <f t="shared" si="508"/>
        <v>#DIV/0!</v>
      </c>
      <c r="AI172" s="626"/>
      <c r="AJ172" s="687"/>
      <c r="AK172" s="626"/>
      <c r="AL172" s="687"/>
      <c r="AM172" s="62"/>
      <c r="AN172" s="41"/>
      <c r="AO172" s="28"/>
      <c r="AP172" s="626"/>
      <c r="AQ172" s="687"/>
      <c r="AR172" s="166">
        <f t="shared" ref="AR172:AR177" si="597">AT172</f>
        <v>0</v>
      </c>
      <c r="AS172" s="699" t="e">
        <f t="shared" si="509"/>
        <v>#DIV/0!</v>
      </c>
      <c r="AT172" s="166">
        <f>AT173+AT174</f>
        <v>0</v>
      </c>
      <c r="AU172" s="699" t="e">
        <f t="shared" si="510"/>
        <v>#DIV/0!</v>
      </c>
      <c r="AV172" s="626"/>
      <c r="AW172" s="699" t="e">
        <f t="shared" si="511"/>
        <v>#DIV/0!</v>
      </c>
      <c r="AX172" s="166"/>
      <c r="AY172" s="699" t="e">
        <f t="shared" si="512"/>
        <v>#DIV/0!</v>
      </c>
      <c r="AZ172" s="62"/>
      <c r="BA172" s="699"/>
      <c r="BB172" s="28"/>
      <c r="BC172" s="62"/>
      <c r="BD172" s="28"/>
      <c r="BE172" s="626">
        <f t="shared" ref="BE172:BE174" si="598">BF172</f>
        <v>0</v>
      </c>
      <c r="BF172" s="626">
        <f>BF173+BF174</f>
        <v>0</v>
      </c>
      <c r="BG172" s="626"/>
      <c r="BH172" s="62"/>
      <c r="BI172" s="28"/>
      <c r="BJ172" s="626">
        <f t="shared" ref="BJ172:BJ174" si="599">BK172+BL172+BM172</f>
        <v>0</v>
      </c>
      <c r="BK172" s="626"/>
      <c r="BL172" s="62"/>
      <c r="BM172" s="28"/>
      <c r="BN172" s="626">
        <f t="shared" ref="BN172:BN174" si="600">BO172+BR172+BS172</f>
        <v>0</v>
      </c>
      <c r="BO172" s="626"/>
      <c r="BP172" s="626"/>
      <c r="BQ172" s="626"/>
      <c r="BR172" s="62"/>
      <c r="BS172" s="28"/>
      <c r="BT172" s="626"/>
      <c r="BU172" s="626">
        <f t="shared" ref="BU172:BU180" si="601">BV172</f>
        <v>0</v>
      </c>
      <c r="BV172" s="435">
        <f>BV173+BV174</f>
        <v>0</v>
      </c>
      <c r="BW172" s="522"/>
      <c r="BX172" s="435"/>
      <c r="BY172" s="62"/>
      <c r="BZ172" s="28"/>
      <c r="CE172" s="699" t="e">
        <f t="shared" si="513"/>
        <v>#DIV/0!</v>
      </c>
    </row>
    <row r="173" spans="2:83" s="59" customFormat="1" ht="52.5" hidden="1" customHeight="1" x14ac:dyDescent="0.25">
      <c r="B173" s="211"/>
      <c r="C173" s="101" t="s">
        <v>32</v>
      </c>
      <c r="D173" s="176">
        <f t="shared" si="589"/>
        <v>0</v>
      </c>
      <c r="E173" s="176">
        <v>0</v>
      </c>
      <c r="F173" s="176"/>
      <c r="G173" s="176">
        <v>0</v>
      </c>
      <c r="H173" s="871"/>
      <c r="I173" s="239"/>
      <c r="J173" s="176">
        <f t="shared" si="591"/>
        <v>0</v>
      </c>
      <c r="K173" s="166">
        <f t="shared" si="592"/>
        <v>0</v>
      </c>
      <c r="L173" s="699" t="e">
        <f t="shared" si="506"/>
        <v>#DIV/0!</v>
      </c>
      <c r="M173" s="176">
        <v>0</v>
      </c>
      <c r="N173" s="772" t="e">
        <f t="shared" si="514"/>
        <v>#DIV/0!</v>
      </c>
      <c r="O173" s="627"/>
      <c r="P173" s="687"/>
      <c r="Q173" s="627">
        <v>0</v>
      </c>
      <c r="R173" s="687"/>
      <c r="S173" s="62"/>
      <c r="T173" s="41"/>
      <c r="U173" s="28"/>
      <c r="V173" s="627">
        <f t="shared" si="594"/>
        <v>1226255.7</v>
      </c>
      <c r="W173" s="627">
        <f>AA173-E173</f>
        <v>1226255.7</v>
      </c>
      <c r="X173" s="292"/>
      <c r="Y173" s="292"/>
      <c r="Z173" s="627">
        <f t="shared" si="595"/>
        <v>1226255.7</v>
      </c>
      <c r="AA173" s="627">
        <f>'[4]2 чт ФБ без оценки (2)'!$O$7</f>
        <v>1226255.7</v>
      </c>
      <c r="AB173" s="62"/>
      <c r="AC173" s="28"/>
      <c r="AD173" s="19"/>
      <c r="AE173" s="166">
        <f t="shared" si="596"/>
        <v>0</v>
      </c>
      <c r="AF173" s="699" t="e">
        <f t="shared" si="507"/>
        <v>#DIV/0!</v>
      </c>
      <c r="AG173" s="176">
        <v>0</v>
      </c>
      <c r="AH173" s="699" t="e">
        <f t="shared" si="508"/>
        <v>#DIV/0!</v>
      </c>
      <c r="AI173" s="627"/>
      <c r="AJ173" s="687"/>
      <c r="AK173" s="627"/>
      <c r="AL173" s="687"/>
      <c r="AM173" s="62"/>
      <c r="AN173" s="41"/>
      <c r="AO173" s="28"/>
      <c r="AP173" s="627"/>
      <c r="AQ173" s="687"/>
      <c r="AR173" s="176">
        <f t="shared" si="597"/>
        <v>0</v>
      </c>
      <c r="AS173" s="699" t="e">
        <f t="shared" si="509"/>
        <v>#DIV/0!</v>
      </c>
      <c r="AT173" s="176">
        <v>0</v>
      </c>
      <c r="AU173" s="699" t="e">
        <f t="shared" si="510"/>
        <v>#DIV/0!</v>
      </c>
      <c r="AV173" s="627"/>
      <c r="AW173" s="699" t="e">
        <f t="shared" si="511"/>
        <v>#DIV/0!</v>
      </c>
      <c r="AX173" s="176"/>
      <c r="AY173" s="699" t="e">
        <f t="shared" si="512"/>
        <v>#DIV/0!</v>
      </c>
      <c r="AZ173" s="62"/>
      <c r="BA173" s="699"/>
      <c r="BB173" s="28"/>
      <c r="BC173" s="62"/>
      <c r="BD173" s="28"/>
      <c r="BE173" s="627">
        <f t="shared" si="598"/>
        <v>0</v>
      </c>
      <c r="BF173" s="627">
        <v>0</v>
      </c>
      <c r="BG173" s="627"/>
      <c r="BH173" s="62"/>
      <c r="BI173" s="28"/>
      <c r="BJ173" s="627">
        <f t="shared" si="599"/>
        <v>0</v>
      </c>
      <c r="BK173" s="627"/>
      <c r="BL173" s="62"/>
      <c r="BM173" s="28"/>
      <c r="BN173" s="627">
        <f t="shared" si="600"/>
        <v>0</v>
      </c>
      <c r="BO173" s="627"/>
      <c r="BP173" s="627"/>
      <c r="BQ173" s="627"/>
      <c r="BR173" s="62"/>
      <c r="BS173" s="28"/>
      <c r="BT173" s="627"/>
      <c r="BU173" s="627">
        <f t="shared" si="601"/>
        <v>0</v>
      </c>
      <c r="BV173" s="436">
        <v>0</v>
      </c>
      <c r="BW173" s="520"/>
      <c r="BX173" s="436"/>
      <c r="BY173" s="62"/>
      <c r="BZ173" s="28"/>
      <c r="CE173" s="699" t="e">
        <f t="shared" si="513"/>
        <v>#DIV/0!</v>
      </c>
    </row>
    <row r="174" spans="2:83" s="50" customFormat="1" ht="54" hidden="1" customHeight="1" x14ac:dyDescent="0.25">
      <c r="B174" s="200"/>
      <c r="C174" s="97" t="s">
        <v>391</v>
      </c>
      <c r="D174" s="166">
        <f t="shared" si="589"/>
        <v>0</v>
      </c>
      <c r="E174" s="166">
        <v>0</v>
      </c>
      <c r="F174" s="166"/>
      <c r="G174" s="166"/>
      <c r="H174" s="236"/>
      <c r="I174" s="236"/>
      <c r="J174" s="166">
        <f t="shared" si="591"/>
        <v>0</v>
      </c>
      <c r="K174" s="166">
        <f t="shared" si="592"/>
        <v>0</v>
      </c>
      <c r="L174" s="699" t="e">
        <f t="shared" si="506"/>
        <v>#DIV/0!</v>
      </c>
      <c r="M174" s="166">
        <v>0</v>
      </c>
      <c r="N174" s="772" t="e">
        <f t="shared" si="514"/>
        <v>#DIV/0!</v>
      </c>
      <c r="O174" s="626"/>
      <c r="P174" s="687"/>
      <c r="Q174" s="626"/>
      <c r="R174" s="687"/>
      <c r="S174" s="31"/>
      <c r="T174" s="31"/>
      <c r="U174" s="31"/>
      <c r="V174" s="626">
        <f t="shared" si="594"/>
        <v>603976.68807000003</v>
      </c>
      <c r="W174" s="626">
        <f>AA174-E174</f>
        <v>603976.68807000003</v>
      </c>
      <c r="X174" s="31"/>
      <c r="Y174" s="31"/>
      <c r="Z174" s="626">
        <f t="shared" si="595"/>
        <v>603976.68807000003</v>
      </c>
      <c r="AA174" s="626">
        <v>603976.68807000003</v>
      </c>
      <c r="AB174" s="31"/>
      <c r="AC174" s="31"/>
      <c r="AD174" s="31"/>
      <c r="AE174" s="166">
        <f t="shared" si="596"/>
        <v>0</v>
      </c>
      <c r="AF174" s="699" t="e">
        <f t="shared" si="507"/>
        <v>#DIV/0!</v>
      </c>
      <c r="AG174" s="166">
        <v>0</v>
      </c>
      <c r="AH174" s="699" t="e">
        <f t="shared" si="508"/>
        <v>#DIV/0!</v>
      </c>
      <c r="AI174" s="626"/>
      <c r="AJ174" s="687"/>
      <c r="AK174" s="626"/>
      <c r="AL174" s="687"/>
      <c r="AM174" s="31"/>
      <c r="AN174" s="31"/>
      <c r="AO174" s="31"/>
      <c r="AP174" s="626"/>
      <c r="AQ174" s="687"/>
      <c r="AR174" s="166">
        <f t="shared" si="597"/>
        <v>0</v>
      </c>
      <c r="AS174" s="699" t="e">
        <f t="shared" si="509"/>
        <v>#DIV/0!</v>
      </c>
      <c r="AT174" s="166">
        <v>0</v>
      </c>
      <c r="AU174" s="699" t="e">
        <f t="shared" si="510"/>
        <v>#DIV/0!</v>
      </c>
      <c r="AV174" s="626"/>
      <c r="AW174" s="699" t="e">
        <f t="shared" si="511"/>
        <v>#DIV/0!</v>
      </c>
      <c r="AX174" s="166"/>
      <c r="AY174" s="699" t="e">
        <f t="shared" si="512"/>
        <v>#DIV/0!</v>
      </c>
      <c r="AZ174" s="31"/>
      <c r="BA174" s="699"/>
      <c r="BB174" s="31"/>
      <c r="BC174" s="31"/>
      <c r="BD174" s="31"/>
      <c r="BE174" s="626">
        <f t="shared" si="598"/>
        <v>0</v>
      </c>
      <c r="BF174" s="626">
        <v>0</v>
      </c>
      <c r="BG174" s="626"/>
      <c r="BH174" s="31"/>
      <c r="BI174" s="31"/>
      <c r="BJ174" s="626">
        <f t="shared" si="599"/>
        <v>0</v>
      </c>
      <c r="BK174" s="626"/>
      <c r="BL174" s="31"/>
      <c r="BM174" s="31"/>
      <c r="BN174" s="626">
        <f t="shared" si="600"/>
        <v>0</v>
      </c>
      <c r="BO174" s="626"/>
      <c r="BP174" s="626"/>
      <c r="BQ174" s="626"/>
      <c r="BR174" s="31"/>
      <c r="BS174" s="31"/>
      <c r="BT174" s="626"/>
      <c r="BU174" s="626">
        <f t="shared" si="601"/>
        <v>0</v>
      </c>
      <c r="BV174" s="435">
        <v>0</v>
      </c>
      <c r="BW174" s="522"/>
      <c r="BX174" s="435"/>
      <c r="BY174" s="31"/>
      <c r="BZ174" s="31"/>
      <c r="CE174" s="699" t="e">
        <f t="shared" si="513"/>
        <v>#DIV/0!</v>
      </c>
    </row>
    <row r="175" spans="2:83" s="59" customFormat="1" ht="195.75" hidden="1" customHeight="1" x14ac:dyDescent="0.25">
      <c r="B175" s="200" t="s">
        <v>185</v>
      </c>
      <c r="C175" s="97" t="s">
        <v>387</v>
      </c>
      <c r="D175" s="166">
        <f t="shared" si="589"/>
        <v>0</v>
      </c>
      <c r="E175" s="166">
        <f>E176+E177</f>
        <v>0</v>
      </c>
      <c r="F175" s="166"/>
      <c r="G175" s="166">
        <f t="shared" ref="G175:I175" si="602">G176+G177</f>
        <v>0</v>
      </c>
      <c r="H175" s="166">
        <f t="shared" si="602"/>
        <v>0</v>
      </c>
      <c r="I175" s="166">
        <f t="shared" si="602"/>
        <v>0</v>
      </c>
      <c r="J175" s="166">
        <f t="shared" ref="J175:J177" si="603">K175</f>
        <v>0</v>
      </c>
      <c r="K175" s="166">
        <f t="shared" si="592"/>
        <v>0</v>
      </c>
      <c r="L175" s="699" t="e">
        <f t="shared" si="506"/>
        <v>#DIV/0!</v>
      </c>
      <c r="M175" s="166">
        <f>M176+M177</f>
        <v>0</v>
      </c>
      <c r="N175" s="772" t="e">
        <f t="shared" si="514"/>
        <v>#DIV/0!</v>
      </c>
      <c r="O175" s="626"/>
      <c r="P175" s="687"/>
      <c r="Q175" s="626">
        <f t="shared" ref="Q175:U175" si="604">Q176+Q177</f>
        <v>0</v>
      </c>
      <c r="R175" s="687"/>
      <c r="S175" s="626">
        <f t="shared" si="604"/>
        <v>0</v>
      </c>
      <c r="T175" s="687"/>
      <c r="U175" s="626">
        <f t="shared" si="604"/>
        <v>0</v>
      </c>
      <c r="V175" s="626">
        <f t="shared" ref="V175:V180" si="605">W175+X175+Y175</f>
        <v>1830232.3880699999</v>
      </c>
      <c r="W175" s="626">
        <f>W176+W177</f>
        <v>1830232.3880699999</v>
      </c>
      <c r="X175" s="28"/>
      <c r="Y175" s="28"/>
      <c r="Z175" s="626">
        <f t="shared" ref="Z175:Z180" si="606">AA175+AB175+AC175</f>
        <v>1830232.3880699999</v>
      </c>
      <c r="AA175" s="626">
        <f>AA176+AA177</f>
        <v>1830232.3880699999</v>
      </c>
      <c r="AB175" s="62"/>
      <c r="AC175" s="28"/>
      <c r="AD175" s="19"/>
      <c r="AE175" s="166">
        <f t="shared" ref="AE175:AE177" si="607">AG175</f>
        <v>0</v>
      </c>
      <c r="AF175" s="699" t="e">
        <f t="shared" si="507"/>
        <v>#DIV/0!</v>
      </c>
      <c r="AG175" s="166">
        <f>AG176+AG177</f>
        <v>0</v>
      </c>
      <c r="AH175" s="699" t="e">
        <f t="shared" si="508"/>
        <v>#DIV/0!</v>
      </c>
      <c r="AI175" s="626"/>
      <c r="AJ175" s="687"/>
      <c r="AK175" s="626"/>
      <c r="AL175" s="687"/>
      <c r="AM175" s="62"/>
      <c r="AN175" s="41"/>
      <c r="AO175" s="28"/>
      <c r="AP175" s="626"/>
      <c r="AQ175" s="687"/>
      <c r="AR175" s="166">
        <f t="shared" si="597"/>
        <v>0</v>
      </c>
      <c r="AS175" s="699" t="e">
        <f t="shared" si="509"/>
        <v>#DIV/0!</v>
      </c>
      <c r="AT175" s="166">
        <f>AT176+AT177</f>
        <v>0</v>
      </c>
      <c r="AU175" s="699" t="e">
        <f t="shared" si="510"/>
        <v>#DIV/0!</v>
      </c>
      <c r="AV175" s="626"/>
      <c r="AW175" s="699" t="e">
        <f t="shared" si="511"/>
        <v>#DIV/0!</v>
      </c>
      <c r="AX175" s="166"/>
      <c r="AY175" s="699" t="e">
        <f t="shared" si="512"/>
        <v>#DIV/0!</v>
      </c>
      <c r="AZ175" s="62"/>
      <c r="BA175" s="699"/>
      <c r="BB175" s="28"/>
      <c r="BC175" s="62"/>
      <c r="BD175" s="28"/>
      <c r="BE175" s="626">
        <f t="shared" ref="BE175:BE180" si="608">BF175</f>
        <v>0</v>
      </c>
      <c r="BF175" s="626">
        <f>BF176+BF177</f>
        <v>0</v>
      </c>
      <c r="BG175" s="626"/>
      <c r="BH175" s="62"/>
      <c r="BI175" s="28"/>
      <c r="BJ175" s="626">
        <f t="shared" ref="BJ175:BJ180" si="609">BK175+BL175+BM175</f>
        <v>0</v>
      </c>
      <c r="BK175" s="626"/>
      <c r="BL175" s="62"/>
      <c r="BM175" s="28"/>
      <c r="BN175" s="626">
        <f t="shared" ref="BN175:BN180" si="610">BO175+BR175+BS175</f>
        <v>0</v>
      </c>
      <c r="BO175" s="626"/>
      <c r="BP175" s="626"/>
      <c r="BQ175" s="626"/>
      <c r="BR175" s="62"/>
      <c r="BS175" s="28"/>
      <c r="BT175" s="626"/>
      <c r="BU175" s="626">
        <f t="shared" si="601"/>
        <v>0</v>
      </c>
      <c r="BV175" s="435">
        <f>BV176+BV177</f>
        <v>0</v>
      </c>
      <c r="BW175" s="522"/>
      <c r="BX175" s="435"/>
      <c r="BY175" s="62"/>
      <c r="BZ175" s="28"/>
      <c r="CE175" s="699" t="e">
        <f t="shared" si="513"/>
        <v>#DIV/0!</v>
      </c>
    </row>
    <row r="176" spans="2:83" s="59" customFormat="1" ht="52.5" hidden="1" customHeight="1" x14ac:dyDescent="0.25">
      <c r="B176" s="211"/>
      <c r="C176" s="101" t="s">
        <v>32</v>
      </c>
      <c r="D176" s="176">
        <f t="shared" si="589"/>
        <v>0</v>
      </c>
      <c r="E176" s="176">
        <v>0</v>
      </c>
      <c r="F176" s="176"/>
      <c r="G176" s="176">
        <v>0</v>
      </c>
      <c r="H176" s="871"/>
      <c r="I176" s="239"/>
      <c r="J176" s="176">
        <f t="shared" si="603"/>
        <v>0</v>
      </c>
      <c r="K176" s="166">
        <f t="shared" si="592"/>
        <v>0</v>
      </c>
      <c r="L176" s="699" t="e">
        <f t="shared" si="506"/>
        <v>#DIV/0!</v>
      </c>
      <c r="M176" s="176">
        <v>0</v>
      </c>
      <c r="N176" s="772" t="e">
        <f t="shared" si="514"/>
        <v>#DIV/0!</v>
      </c>
      <c r="O176" s="627"/>
      <c r="P176" s="687"/>
      <c r="Q176" s="627">
        <v>0</v>
      </c>
      <c r="R176" s="687"/>
      <c r="S176" s="62"/>
      <c r="T176" s="41"/>
      <c r="U176" s="28"/>
      <c r="V176" s="627">
        <f t="shared" si="605"/>
        <v>1226255.7</v>
      </c>
      <c r="W176" s="627">
        <f>AA176-E176</f>
        <v>1226255.7</v>
      </c>
      <c r="X176" s="292"/>
      <c r="Y176" s="292"/>
      <c r="Z176" s="627">
        <f t="shared" si="606"/>
        <v>1226255.7</v>
      </c>
      <c r="AA176" s="627">
        <f>'[4]2 чт ФБ без оценки (2)'!$O$7</f>
        <v>1226255.7</v>
      </c>
      <c r="AB176" s="62"/>
      <c r="AC176" s="28"/>
      <c r="AD176" s="19"/>
      <c r="AE176" s="166">
        <f t="shared" si="607"/>
        <v>0</v>
      </c>
      <c r="AF176" s="699" t="e">
        <f t="shared" si="507"/>
        <v>#DIV/0!</v>
      </c>
      <c r="AG176" s="176">
        <v>0</v>
      </c>
      <c r="AH176" s="699" t="e">
        <f t="shared" si="508"/>
        <v>#DIV/0!</v>
      </c>
      <c r="AI176" s="627"/>
      <c r="AJ176" s="687"/>
      <c r="AK176" s="627"/>
      <c r="AL176" s="687"/>
      <c r="AM176" s="62"/>
      <c r="AN176" s="41"/>
      <c r="AO176" s="28"/>
      <c r="AP176" s="627"/>
      <c r="AQ176" s="687"/>
      <c r="AR176" s="176">
        <f t="shared" si="597"/>
        <v>0</v>
      </c>
      <c r="AS176" s="699" t="e">
        <f t="shared" si="509"/>
        <v>#DIV/0!</v>
      </c>
      <c r="AT176" s="176">
        <v>0</v>
      </c>
      <c r="AU176" s="699" t="e">
        <f t="shared" si="510"/>
        <v>#DIV/0!</v>
      </c>
      <c r="AV176" s="627"/>
      <c r="AW176" s="699" t="e">
        <f t="shared" si="511"/>
        <v>#DIV/0!</v>
      </c>
      <c r="AX176" s="176"/>
      <c r="AY176" s="699" t="e">
        <f t="shared" si="512"/>
        <v>#DIV/0!</v>
      </c>
      <c r="AZ176" s="62"/>
      <c r="BA176" s="699"/>
      <c r="BB176" s="28"/>
      <c r="BC176" s="62"/>
      <c r="BD176" s="28"/>
      <c r="BE176" s="627">
        <f t="shared" si="608"/>
        <v>0</v>
      </c>
      <c r="BF176" s="627">
        <v>0</v>
      </c>
      <c r="BG176" s="627"/>
      <c r="BH176" s="62"/>
      <c r="BI176" s="28"/>
      <c r="BJ176" s="627">
        <f t="shared" si="609"/>
        <v>0</v>
      </c>
      <c r="BK176" s="627"/>
      <c r="BL176" s="62"/>
      <c r="BM176" s="28"/>
      <c r="BN176" s="627">
        <f t="shared" si="610"/>
        <v>0</v>
      </c>
      <c r="BO176" s="627"/>
      <c r="BP176" s="627"/>
      <c r="BQ176" s="627"/>
      <c r="BR176" s="62"/>
      <c r="BS176" s="28"/>
      <c r="BT176" s="627"/>
      <c r="BU176" s="627">
        <f t="shared" si="601"/>
        <v>0</v>
      </c>
      <c r="BV176" s="436">
        <v>0</v>
      </c>
      <c r="BW176" s="520"/>
      <c r="BX176" s="436"/>
      <c r="BY176" s="62"/>
      <c r="BZ176" s="28"/>
      <c r="CE176" s="699" t="e">
        <f t="shared" si="513"/>
        <v>#DIV/0!</v>
      </c>
    </row>
    <row r="177" spans="2:83" s="50" customFormat="1" ht="54" hidden="1" customHeight="1" x14ac:dyDescent="0.25">
      <c r="B177" s="200"/>
      <c r="C177" s="97" t="s">
        <v>391</v>
      </c>
      <c r="D177" s="166">
        <f t="shared" si="589"/>
        <v>0</v>
      </c>
      <c r="E177" s="166">
        <v>0</v>
      </c>
      <c r="F177" s="166"/>
      <c r="G177" s="166"/>
      <c r="H177" s="236"/>
      <c r="I177" s="236"/>
      <c r="J177" s="166">
        <f t="shared" si="603"/>
        <v>0</v>
      </c>
      <c r="K177" s="166">
        <f t="shared" si="592"/>
        <v>0</v>
      </c>
      <c r="L177" s="699" t="e">
        <f t="shared" si="506"/>
        <v>#DIV/0!</v>
      </c>
      <c r="M177" s="166">
        <v>0</v>
      </c>
      <c r="N177" s="772" t="e">
        <f t="shared" si="514"/>
        <v>#DIV/0!</v>
      </c>
      <c r="O177" s="626"/>
      <c r="P177" s="687"/>
      <c r="Q177" s="626"/>
      <c r="R177" s="687"/>
      <c r="S177" s="31"/>
      <c r="T177" s="31"/>
      <c r="U177" s="31"/>
      <c r="V177" s="626">
        <f t="shared" si="605"/>
        <v>603976.68807000003</v>
      </c>
      <c r="W177" s="626">
        <f>AA177-E177</f>
        <v>603976.68807000003</v>
      </c>
      <c r="X177" s="31"/>
      <c r="Y177" s="31"/>
      <c r="Z177" s="626">
        <f t="shared" si="606"/>
        <v>603976.68807000003</v>
      </c>
      <c r="AA177" s="626">
        <v>603976.68807000003</v>
      </c>
      <c r="AB177" s="31"/>
      <c r="AC177" s="31"/>
      <c r="AD177" s="31"/>
      <c r="AE177" s="166">
        <f t="shared" si="607"/>
        <v>0</v>
      </c>
      <c r="AF177" s="699" t="e">
        <f t="shared" si="507"/>
        <v>#DIV/0!</v>
      </c>
      <c r="AG177" s="166">
        <v>0</v>
      </c>
      <c r="AH177" s="699" t="e">
        <f t="shared" si="508"/>
        <v>#DIV/0!</v>
      </c>
      <c r="AI177" s="626"/>
      <c r="AJ177" s="687"/>
      <c r="AK177" s="626"/>
      <c r="AL177" s="687"/>
      <c r="AM177" s="31"/>
      <c r="AN177" s="31"/>
      <c r="AO177" s="31"/>
      <c r="AP177" s="626"/>
      <c r="AQ177" s="687"/>
      <c r="AR177" s="166">
        <f t="shared" si="597"/>
        <v>0</v>
      </c>
      <c r="AS177" s="699" t="e">
        <f t="shared" si="509"/>
        <v>#DIV/0!</v>
      </c>
      <c r="AT177" s="166">
        <v>0</v>
      </c>
      <c r="AU177" s="699" t="e">
        <f t="shared" si="510"/>
        <v>#DIV/0!</v>
      </c>
      <c r="AV177" s="626"/>
      <c r="AW177" s="699" t="e">
        <f t="shared" si="511"/>
        <v>#DIV/0!</v>
      </c>
      <c r="AX177" s="166"/>
      <c r="AY177" s="699" t="e">
        <f t="shared" si="512"/>
        <v>#DIV/0!</v>
      </c>
      <c r="AZ177" s="31"/>
      <c r="BA177" s="699"/>
      <c r="BB177" s="31"/>
      <c r="BC177" s="31"/>
      <c r="BD177" s="31"/>
      <c r="BE177" s="626">
        <f t="shared" si="608"/>
        <v>0</v>
      </c>
      <c r="BF177" s="626">
        <v>0</v>
      </c>
      <c r="BG177" s="626"/>
      <c r="BH177" s="31"/>
      <c r="BI177" s="31"/>
      <c r="BJ177" s="626">
        <f t="shared" si="609"/>
        <v>0</v>
      </c>
      <c r="BK177" s="626"/>
      <c r="BL177" s="31"/>
      <c r="BM177" s="31"/>
      <c r="BN177" s="626">
        <f t="shared" si="610"/>
        <v>0</v>
      </c>
      <c r="BO177" s="626"/>
      <c r="BP177" s="626"/>
      <c r="BQ177" s="626"/>
      <c r="BR177" s="31"/>
      <c r="BS177" s="31"/>
      <c r="BT177" s="626"/>
      <c r="BU177" s="626">
        <f t="shared" si="601"/>
        <v>0</v>
      </c>
      <c r="BV177" s="435">
        <v>0</v>
      </c>
      <c r="BW177" s="522"/>
      <c r="BX177" s="435"/>
      <c r="BY177" s="31"/>
      <c r="BZ177" s="31"/>
      <c r="CE177" s="699" t="e">
        <f t="shared" si="513"/>
        <v>#DIV/0!</v>
      </c>
    </row>
    <row r="178" spans="2:83" s="45" customFormat="1" ht="108.75" hidden="1" customHeight="1" x14ac:dyDescent="0.25">
      <c r="B178" s="200" t="s">
        <v>67</v>
      </c>
      <c r="C178" s="124" t="s">
        <v>228</v>
      </c>
      <c r="D178" s="166">
        <f>G178</f>
        <v>0</v>
      </c>
      <c r="E178" s="166">
        <f>E179+E180</f>
        <v>0</v>
      </c>
      <c r="F178" s="166"/>
      <c r="G178" s="166">
        <f>G180</f>
        <v>0</v>
      </c>
      <c r="H178" s="871"/>
      <c r="I178" s="239"/>
      <c r="J178" s="166">
        <f>K178</f>
        <v>0</v>
      </c>
      <c r="K178" s="166">
        <f>Q178</f>
        <v>0</v>
      </c>
      <c r="L178" s="699" t="e">
        <f t="shared" si="506"/>
        <v>#DIV/0!</v>
      </c>
      <c r="M178" s="166">
        <f>M179+M180</f>
        <v>0</v>
      </c>
      <c r="N178" s="772" t="e">
        <f t="shared" si="514"/>
        <v>#DIV/0!</v>
      </c>
      <c r="O178" s="626"/>
      <c r="P178" s="687"/>
      <c r="Q178" s="626">
        <f>Q180</f>
        <v>0</v>
      </c>
      <c r="R178" s="687"/>
      <c r="S178" s="62"/>
      <c r="T178" s="41"/>
      <c r="U178" s="28"/>
      <c r="V178" s="626">
        <f t="shared" si="605"/>
        <v>0</v>
      </c>
      <c r="W178" s="626">
        <f>W179+W180</f>
        <v>0</v>
      </c>
      <c r="X178" s="28"/>
      <c r="Y178" s="28"/>
      <c r="Z178" s="626">
        <f t="shared" si="606"/>
        <v>0</v>
      </c>
      <c r="AA178" s="626">
        <f>AA179+AA180</f>
        <v>0</v>
      </c>
      <c r="AB178" s="62"/>
      <c r="AC178" s="28"/>
      <c r="AD178" s="19"/>
      <c r="AE178" s="166">
        <f t="shared" ref="AE178:AE180" si="611">AG178+AK178+AM178+AO178</f>
        <v>0</v>
      </c>
      <c r="AF178" s="699" t="e">
        <f t="shared" si="507"/>
        <v>#DIV/0!</v>
      </c>
      <c r="AG178" s="166">
        <f>AG179+AG180</f>
        <v>0</v>
      </c>
      <c r="AH178" s="699" t="e">
        <f t="shared" si="508"/>
        <v>#DIV/0!</v>
      </c>
      <c r="AI178" s="626"/>
      <c r="AJ178" s="687"/>
      <c r="AK178" s="626">
        <f t="shared" ref="AK178:AO178" si="612">AK179+AK180</f>
        <v>0</v>
      </c>
      <c r="AL178" s="687"/>
      <c r="AM178" s="626">
        <f t="shared" si="612"/>
        <v>0</v>
      </c>
      <c r="AN178" s="687"/>
      <c r="AO178" s="626">
        <f t="shared" si="612"/>
        <v>0</v>
      </c>
      <c r="AP178" s="626"/>
      <c r="AQ178" s="687"/>
      <c r="AR178" s="166">
        <f t="shared" ref="AR178:AR180" si="613">AT178+AX178+AZ178+BB178</f>
        <v>0</v>
      </c>
      <c r="AS178" s="699" t="e">
        <f t="shared" si="509"/>
        <v>#DIV/0!</v>
      </c>
      <c r="AT178" s="166">
        <f>AT179+AT180</f>
        <v>0</v>
      </c>
      <c r="AU178" s="699" t="e">
        <f t="shared" si="510"/>
        <v>#DIV/0!</v>
      </c>
      <c r="AV178" s="626"/>
      <c r="AW178" s="699" t="e">
        <f t="shared" si="511"/>
        <v>#DIV/0!</v>
      </c>
      <c r="AX178" s="166">
        <f t="shared" ref="AX178" si="614">AX179+AX180</f>
        <v>0</v>
      </c>
      <c r="AY178" s="699" t="e">
        <f t="shared" si="512"/>
        <v>#DIV/0!</v>
      </c>
      <c r="AZ178" s="626">
        <f t="shared" ref="AZ178:BB178" si="615">AZ179+AZ180</f>
        <v>0</v>
      </c>
      <c r="BA178" s="699"/>
      <c r="BB178" s="626">
        <f t="shared" si="615"/>
        <v>0</v>
      </c>
      <c r="BC178" s="62"/>
      <c r="BD178" s="28"/>
      <c r="BE178" s="626">
        <f t="shared" si="608"/>
        <v>0</v>
      </c>
      <c r="BF178" s="626">
        <f>BF179+BF180</f>
        <v>0</v>
      </c>
      <c r="BG178" s="626"/>
      <c r="BH178" s="62"/>
      <c r="BI178" s="28"/>
      <c r="BJ178" s="626">
        <f t="shared" si="609"/>
        <v>0</v>
      </c>
      <c r="BK178" s="626">
        <f>BK179+BK180</f>
        <v>0</v>
      </c>
      <c r="BL178" s="62"/>
      <c r="BM178" s="28"/>
      <c r="BN178" s="626">
        <f t="shared" si="610"/>
        <v>0</v>
      </c>
      <c r="BO178" s="626">
        <f>BO179+BO180</f>
        <v>0</v>
      </c>
      <c r="BP178" s="626"/>
      <c r="BQ178" s="626"/>
      <c r="BR178" s="62"/>
      <c r="BS178" s="28"/>
      <c r="BT178" s="626"/>
      <c r="BU178" s="626">
        <f t="shared" si="601"/>
        <v>0</v>
      </c>
      <c r="BV178" s="435">
        <f>BV179+BV180</f>
        <v>0</v>
      </c>
      <c r="BW178" s="522"/>
      <c r="BX178" s="435"/>
      <c r="BY178" s="62"/>
      <c r="BZ178" s="28"/>
      <c r="CE178" s="699" t="e">
        <f t="shared" si="513"/>
        <v>#DIV/0!</v>
      </c>
    </row>
    <row r="179" spans="2:83" s="50" customFormat="1" ht="54" hidden="1" customHeight="1" x14ac:dyDescent="0.25">
      <c r="B179" s="200"/>
      <c r="C179" s="101" t="s">
        <v>32</v>
      </c>
      <c r="D179" s="176">
        <f t="shared" ref="D179" si="616">E179</f>
        <v>0</v>
      </c>
      <c r="E179" s="176"/>
      <c r="F179" s="176"/>
      <c r="G179" s="176">
        <v>0</v>
      </c>
      <c r="H179" s="236"/>
      <c r="I179" s="236"/>
      <c r="J179" s="176">
        <f>K179</f>
        <v>0</v>
      </c>
      <c r="K179" s="166">
        <f t="shared" ref="K179" si="617">M179</f>
        <v>0</v>
      </c>
      <c r="L179" s="699" t="e">
        <f t="shared" si="506"/>
        <v>#DIV/0!</v>
      </c>
      <c r="M179" s="176"/>
      <c r="N179" s="772" t="e">
        <f t="shared" si="514"/>
        <v>#DIV/0!</v>
      </c>
      <c r="O179" s="627"/>
      <c r="P179" s="687"/>
      <c r="Q179" s="627">
        <v>0</v>
      </c>
      <c r="R179" s="687"/>
      <c r="S179" s="31"/>
      <c r="T179" s="31"/>
      <c r="U179" s="31"/>
      <c r="V179" s="627">
        <f t="shared" si="605"/>
        <v>0</v>
      </c>
      <c r="W179" s="627">
        <f>AA179-E179</f>
        <v>0</v>
      </c>
      <c r="X179" s="31"/>
      <c r="Y179" s="31"/>
      <c r="Z179" s="627">
        <f t="shared" si="606"/>
        <v>0</v>
      </c>
      <c r="AA179" s="627"/>
      <c r="AB179" s="31"/>
      <c r="AC179" s="31"/>
      <c r="AD179" s="31"/>
      <c r="AE179" s="166">
        <f t="shared" si="611"/>
        <v>0</v>
      </c>
      <c r="AF179" s="699" t="e">
        <f t="shared" si="507"/>
        <v>#DIV/0!</v>
      </c>
      <c r="AG179" s="176">
        <v>0</v>
      </c>
      <c r="AH179" s="699" t="e">
        <f t="shared" si="508"/>
        <v>#DIV/0!</v>
      </c>
      <c r="AI179" s="627"/>
      <c r="AJ179" s="687"/>
      <c r="AK179" s="627">
        <v>0</v>
      </c>
      <c r="AL179" s="687"/>
      <c r="AM179" s="31"/>
      <c r="AN179" s="31"/>
      <c r="AO179" s="31"/>
      <c r="AP179" s="627"/>
      <c r="AQ179" s="687"/>
      <c r="AR179" s="176">
        <f t="shared" si="613"/>
        <v>0</v>
      </c>
      <c r="AS179" s="699" t="e">
        <f t="shared" si="509"/>
        <v>#DIV/0!</v>
      </c>
      <c r="AT179" s="176">
        <v>0</v>
      </c>
      <c r="AU179" s="699" t="e">
        <f t="shared" si="510"/>
        <v>#DIV/0!</v>
      </c>
      <c r="AV179" s="627"/>
      <c r="AW179" s="699" t="e">
        <f t="shared" si="511"/>
        <v>#DIV/0!</v>
      </c>
      <c r="AX179" s="176">
        <v>0</v>
      </c>
      <c r="AY179" s="699" t="e">
        <f t="shared" si="512"/>
        <v>#DIV/0!</v>
      </c>
      <c r="AZ179" s="31"/>
      <c r="BA179" s="699"/>
      <c r="BB179" s="31"/>
      <c r="BC179" s="31"/>
      <c r="BD179" s="31"/>
      <c r="BE179" s="627">
        <f t="shared" si="608"/>
        <v>0</v>
      </c>
      <c r="BF179" s="627">
        <v>0</v>
      </c>
      <c r="BG179" s="627"/>
      <c r="BH179" s="31"/>
      <c r="BI179" s="31"/>
      <c r="BJ179" s="627">
        <f t="shared" si="609"/>
        <v>0</v>
      </c>
      <c r="BK179" s="627">
        <v>0</v>
      </c>
      <c r="BL179" s="31"/>
      <c r="BM179" s="31"/>
      <c r="BN179" s="627">
        <f t="shared" si="610"/>
        <v>0</v>
      </c>
      <c r="BO179" s="627">
        <v>0</v>
      </c>
      <c r="BP179" s="627"/>
      <c r="BQ179" s="627"/>
      <c r="BR179" s="31"/>
      <c r="BS179" s="31"/>
      <c r="BT179" s="627"/>
      <c r="BU179" s="627">
        <f t="shared" si="601"/>
        <v>0</v>
      </c>
      <c r="BV179" s="436">
        <v>0</v>
      </c>
      <c r="BW179" s="520"/>
      <c r="BX179" s="436"/>
      <c r="BY179" s="31"/>
      <c r="BZ179" s="31"/>
      <c r="CE179" s="699" t="e">
        <f t="shared" si="513"/>
        <v>#DIV/0!</v>
      </c>
    </row>
    <row r="180" spans="2:83" s="50" customFormat="1" ht="54" hidden="1" customHeight="1" x14ac:dyDescent="0.25">
      <c r="B180" s="200"/>
      <c r="C180" s="97" t="s">
        <v>391</v>
      </c>
      <c r="D180" s="166">
        <f>E180+G180+H180+I180</f>
        <v>0</v>
      </c>
      <c r="E180" s="166"/>
      <c r="F180" s="166"/>
      <c r="G180" s="166"/>
      <c r="H180" s="236"/>
      <c r="I180" s="236"/>
      <c r="J180" s="166">
        <f>K180</f>
        <v>0</v>
      </c>
      <c r="K180" s="166">
        <f>M180+Q180+S180+U180</f>
        <v>0</v>
      </c>
      <c r="L180" s="699" t="e">
        <f t="shared" si="506"/>
        <v>#DIV/0!</v>
      </c>
      <c r="M180" s="166"/>
      <c r="N180" s="772" t="e">
        <f t="shared" si="514"/>
        <v>#DIV/0!</v>
      </c>
      <c r="O180" s="626"/>
      <c r="P180" s="687"/>
      <c r="Q180" s="626"/>
      <c r="R180" s="687"/>
      <c r="S180" s="31"/>
      <c r="T180" s="31"/>
      <c r="U180" s="31"/>
      <c r="V180" s="626">
        <f t="shared" si="605"/>
        <v>0</v>
      </c>
      <c r="W180" s="626">
        <f>AA180-E180</f>
        <v>0</v>
      </c>
      <c r="X180" s="31"/>
      <c r="Y180" s="31"/>
      <c r="Z180" s="626">
        <f t="shared" si="606"/>
        <v>0</v>
      </c>
      <c r="AA180" s="626"/>
      <c r="AB180" s="31"/>
      <c r="AC180" s="31"/>
      <c r="AD180" s="31"/>
      <c r="AE180" s="166">
        <f t="shared" si="611"/>
        <v>0</v>
      </c>
      <c r="AF180" s="699" t="e">
        <f t="shared" si="507"/>
        <v>#DIV/0!</v>
      </c>
      <c r="AG180" s="166">
        <v>0</v>
      </c>
      <c r="AH180" s="699" t="e">
        <f t="shared" si="508"/>
        <v>#DIV/0!</v>
      </c>
      <c r="AI180" s="626"/>
      <c r="AJ180" s="687"/>
      <c r="AK180" s="626">
        <v>0</v>
      </c>
      <c r="AL180" s="687"/>
      <c r="AM180" s="31"/>
      <c r="AN180" s="31"/>
      <c r="AO180" s="31"/>
      <c r="AP180" s="626"/>
      <c r="AQ180" s="687"/>
      <c r="AR180" s="166">
        <f t="shared" si="613"/>
        <v>0</v>
      </c>
      <c r="AS180" s="699" t="e">
        <f t="shared" si="509"/>
        <v>#DIV/0!</v>
      </c>
      <c r="AT180" s="166">
        <v>0</v>
      </c>
      <c r="AU180" s="699" t="e">
        <f t="shared" si="510"/>
        <v>#DIV/0!</v>
      </c>
      <c r="AV180" s="626"/>
      <c r="AW180" s="699" t="e">
        <f t="shared" si="511"/>
        <v>#DIV/0!</v>
      </c>
      <c r="AX180" s="166">
        <v>0</v>
      </c>
      <c r="AY180" s="699" t="e">
        <f t="shared" si="512"/>
        <v>#DIV/0!</v>
      </c>
      <c r="AZ180" s="31"/>
      <c r="BA180" s="699"/>
      <c r="BB180" s="31"/>
      <c r="BC180" s="31"/>
      <c r="BD180" s="31"/>
      <c r="BE180" s="626">
        <f t="shared" si="608"/>
        <v>0</v>
      </c>
      <c r="BF180" s="626">
        <v>0</v>
      </c>
      <c r="BG180" s="626"/>
      <c r="BH180" s="31"/>
      <c r="BI180" s="31"/>
      <c r="BJ180" s="626">
        <f t="shared" si="609"/>
        <v>0</v>
      </c>
      <c r="BK180" s="626">
        <v>0</v>
      </c>
      <c r="BL180" s="31"/>
      <c r="BM180" s="31"/>
      <c r="BN180" s="626">
        <f t="shared" si="610"/>
        <v>0</v>
      </c>
      <c r="BO180" s="626">
        <v>0</v>
      </c>
      <c r="BP180" s="626"/>
      <c r="BQ180" s="626"/>
      <c r="BR180" s="31"/>
      <c r="BS180" s="31"/>
      <c r="BT180" s="626"/>
      <c r="BU180" s="626">
        <f t="shared" si="601"/>
        <v>0</v>
      </c>
      <c r="BV180" s="435">
        <v>0</v>
      </c>
      <c r="BW180" s="522"/>
      <c r="BX180" s="435"/>
      <c r="BY180" s="31"/>
      <c r="BZ180" s="31"/>
      <c r="CE180" s="699" t="e">
        <f t="shared" si="513"/>
        <v>#DIV/0!</v>
      </c>
    </row>
    <row r="181" spans="2:83" s="50" customFormat="1" ht="54" hidden="1" customHeight="1" x14ac:dyDescent="0.25">
      <c r="B181" s="200"/>
      <c r="C181" s="97"/>
      <c r="D181" s="166"/>
      <c r="E181" s="166"/>
      <c r="F181" s="166"/>
      <c r="G181" s="166"/>
      <c r="H181" s="236"/>
      <c r="I181" s="236"/>
      <c r="J181" s="166"/>
      <c r="K181" s="166"/>
      <c r="L181" s="699" t="e">
        <f t="shared" si="506"/>
        <v>#DIV/0!</v>
      </c>
      <c r="M181" s="166"/>
      <c r="N181" s="772" t="e">
        <f t="shared" si="514"/>
        <v>#DIV/0!</v>
      </c>
      <c r="O181" s="626"/>
      <c r="P181" s="687"/>
      <c r="Q181" s="626"/>
      <c r="R181" s="687"/>
      <c r="S181" s="31"/>
      <c r="T181" s="31"/>
      <c r="U181" s="31"/>
      <c r="V181" s="626"/>
      <c r="W181" s="626"/>
      <c r="X181" s="31"/>
      <c r="Y181" s="31"/>
      <c r="Z181" s="626"/>
      <c r="AA181" s="626"/>
      <c r="AB181" s="31"/>
      <c r="AC181" s="31"/>
      <c r="AD181" s="31"/>
      <c r="AE181" s="166"/>
      <c r="AF181" s="699" t="e">
        <f t="shared" si="507"/>
        <v>#DIV/0!</v>
      </c>
      <c r="AG181" s="166"/>
      <c r="AH181" s="699" t="e">
        <f t="shared" si="508"/>
        <v>#DIV/0!</v>
      </c>
      <c r="AI181" s="626"/>
      <c r="AJ181" s="687"/>
      <c r="AK181" s="626"/>
      <c r="AL181" s="687"/>
      <c r="AM181" s="31"/>
      <c r="AN181" s="31"/>
      <c r="AO181" s="31"/>
      <c r="AP181" s="626"/>
      <c r="AQ181" s="687"/>
      <c r="AR181" s="166"/>
      <c r="AS181" s="699" t="e">
        <f t="shared" si="509"/>
        <v>#DIV/0!</v>
      </c>
      <c r="AT181" s="166"/>
      <c r="AU181" s="699" t="e">
        <f t="shared" si="510"/>
        <v>#DIV/0!</v>
      </c>
      <c r="AV181" s="626"/>
      <c r="AW181" s="699" t="e">
        <f t="shared" si="511"/>
        <v>#DIV/0!</v>
      </c>
      <c r="AX181" s="166"/>
      <c r="AY181" s="699" t="e">
        <f t="shared" si="512"/>
        <v>#DIV/0!</v>
      </c>
      <c r="AZ181" s="31"/>
      <c r="BA181" s="699"/>
      <c r="BB181" s="31"/>
      <c r="BC181" s="31"/>
      <c r="BD181" s="31"/>
      <c r="BE181" s="626"/>
      <c r="BF181" s="626"/>
      <c r="BG181" s="626"/>
      <c r="BH181" s="31"/>
      <c r="BI181" s="31"/>
      <c r="BJ181" s="626"/>
      <c r="BK181" s="626"/>
      <c r="BL181" s="31"/>
      <c r="BM181" s="31"/>
      <c r="BN181" s="626"/>
      <c r="BO181" s="626"/>
      <c r="BP181" s="626"/>
      <c r="BQ181" s="626"/>
      <c r="BR181" s="31"/>
      <c r="BS181" s="31"/>
      <c r="BT181" s="626"/>
      <c r="BU181" s="626"/>
      <c r="BV181" s="435"/>
      <c r="BW181" s="522"/>
      <c r="BX181" s="435"/>
      <c r="BY181" s="31"/>
      <c r="BZ181" s="31"/>
      <c r="CE181" s="699" t="e">
        <f t="shared" si="513"/>
        <v>#DIV/0!</v>
      </c>
    </row>
    <row r="182" spans="2:83" s="50" customFormat="1" ht="54" hidden="1" customHeight="1" x14ac:dyDescent="0.25">
      <c r="B182" s="200"/>
      <c r="C182" s="97"/>
      <c r="D182" s="166"/>
      <c r="E182" s="166"/>
      <c r="F182" s="166"/>
      <c r="G182" s="166"/>
      <c r="H182" s="236"/>
      <c r="I182" s="236"/>
      <c r="J182" s="166"/>
      <c r="K182" s="166"/>
      <c r="L182" s="699" t="e">
        <f t="shared" si="506"/>
        <v>#DIV/0!</v>
      </c>
      <c r="M182" s="166"/>
      <c r="N182" s="772" t="e">
        <f t="shared" si="514"/>
        <v>#DIV/0!</v>
      </c>
      <c r="O182" s="626"/>
      <c r="P182" s="687"/>
      <c r="Q182" s="626"/>
      <c r="R182" s="687"/>
      <c r="S182" s="31"/>
      <c r="T182" s="31"/>
      <c r="U182" s="31"/>
      <c r="V182" s="626"/>
      <c r="W182" s="626"/>
      <c r="X182" s="31"/>
      <c r="Y182" s="31"/>
      <c r="Z182" s="626"/>
      <c r="AA182" s="626"/>
      <c r="AB182" s="31"/>
      <c r="AC182" s="31"/>
      <c r="AD182" s="31"/>
      <c r="AE182" s="166"/>
      <c r="AF182" s="699" t="e">
        <f t="shared" si="507"/>
        <v>#DIV/0!</v>
      </c>
      <c r="AG182" s="166"/>
      <c r="AH182" s="699" t="e">
        <f t="shared" si="508"/>
        <v>#DIV/0!</v>
      </c>
      <c r="AI182" s="626"/>
      <c r="AJ182" s="687"/>
      <c r="AK182" s="626"/>
      <c r="AL182" s="687"/>
      <c r="AM182" s="31"/>
      <c r="AN182" s="31"/>
      <c r="AO182" s="31"/>
      <c r="AP182" s="626"/>
      <c r="AQ182" s="687"/>
      <c r="AR182" s="166"/>
      <c r="AS182" s="699" t="e">
        <f t="shared" si="509"/>
        <v>#DIV/0!</v>
      </c>
      <c r="AT182" s="166"/>
      <c r="AU182" s="699" t="e">
        <f t="shared" si="510"/>
        <v>#DIV/0!</v>
      </c>
      <c r="AV182" s="626"/>
      <c r="AW182" s="699" t="e">
        <f t="shared" si="511"/>
        <v>#DIV/0!</v>
      </c>
      <c r="AX182" s="166"/>
      <c r="AY182" s="699" t="e">
        <f t="shared" si="512"/>
        <v>#DIV/0!</v>
      </c>
      <c r="AZ182" s="31"/>
      <c r="BA182" s="699"/>
      <c r="BB182" s="31"/>
      <c r="BC182" s="31"/>
      <c r="BD182" s="31"/>
      <c r="BE182" s="626"/>
      <c r="BF182" s="626"/>
      <c r="BG182" s="626"/>
      <c r="BH182" s="31"/>
      <c r="BI182" s="31"/>
      <c r="BJ182" s="626"/>
      <c r="BK182" s="626"/>
      <c r="BL182" s="31"/>
      <c r="BM182" s="31"/>
      <c r="BN182" s="626"/>
      <c r="BO182" s="626"/>
      <c r="BP182" s="626"/>
      <c r="BQ182" s="626"/>
      <c r="BR182" s="31"/>
      <c r="BS182" s="31"/>
      <c r="BT182" s="626"/>
      <c r="BU182" s="626"/>
      <c r="BV182" s="435"/>
      <c r="BW182" s="522"/>
      <c r="BX182" s="435"/>
      <c r="BY182" s="31"/>
      <c r="BZ182" s="31"/>
      <c r="CE182" s="699" t="e">
        <f t="shared" si="513"/>
        <v>#DIV/0!</v>
      </c>
    </row>
    <row r="183" spans="2:83" s="348" customFormat="1" ht="179.25" hidden="1" customHeight="1" x14ac:dyDescent="0.25">
      <c r="B183" s="344" t="s">
        <v>63</v>
      </c>
      <c r="C183" s="345" t="s">
        <v>337</v>
      </c>
      <c r="D183" s="870" t="e">
        <f>E183+G183+H183+I183</f>
        <v>#REF!</v>
      </c>
      <c r="E183" s="870" t="e">
        <f>E184+E185</f>
        <v>#REF!</v>
      </c>
      <c r="F183" s="870"/>
      <c r="G183" s="870"/>
      <c r="H183" s="870"/>
      <c r="I183" s="870"/>
      <c r="J183" s="870"/>
      <c r="K183" s="166" t="e">
        <f>M183+Q183+S183+U183</f>
        <v>#REF!</v>
      </c>
      <c r="L183" s="699" t="e">
        <f t="shared" si="506"/>
        <v>#REF!</v>
      </c>
      <c r="M183" s="870" t="e">
        <f>M184+M185</f>
        <v>#REF!</v>
      </c>
      <c r="N183" s="772" t="e">
        <f t="shared" si="514"/>
        <v>#REF!</v>
      </c>
      <c r="O183" s="346"/>
      <c r="P183" s="706"/>
      <c r="Q183" s="346"/>
      <c r="R183" s="706"/>
      <c r="S183" s="346"/>
      <c r="T183" s="706"/>
      <c r="U183" s="346"/>
      <c r="V183" s="346"/>
      <c r="W183" s="346"/>
      <c r="X183" s="347"/>
      <c r="Y183" s="347"/>
      <c r="Z183" s="346"/>
      <c r="AA183" s="346"/>
      <c r="AB183" s="347"/>
      <c r="AC183" s="347"/>
      <c r="AD183" s="717"/>
      <c r="AE183" s="166" t="e">
        <f t="shared" si="539"/>
        <v>#REF!</v>
      </c>
      <c r="AF183" s="699" t="e">
        <f t="shared" si="507"/>
        <v>#REF!</v>
      </c>
      <c r="AG183" s="870" t="e">
        <f>AG184+AG185</f>
        <v>#REF!</v>
      </c>
      <c r="AH183" s="699" t="e">
        <f t="shared" si="508"/>
        <v>#REF!</v>
      </c>
      <c r="AI183" s="346"/>
      <c r="AJ183" s="706"/>
      <c r="AK183" s="346"/>
      <c r="AL183" s="706"/>
      <c r="AM183" s="346"/>
      <c r="AN183" s="706"/>
      <c r="AO183" s="347"/>
      <c r="AP183" s="346"/>
      <c r="AQ183" s="706"/>
      <c r="AR183" s="882">
        <f t="shared" ref="AR183:AR185" si="618">AT183+AX183+AZ183+BB183</f>
        <v>0</v>
      </c>
      <c r="AS183" s="699" t="e">
        <f t="shared" si="509"/>
        <v>#REF!</v>
      </c>
      <c r="AT183" s="882">
        <f>AT184+AT185</f>
        <v>0</v>
      </c>
      <c r="AU183" s="699" t="e">
        <f t="shared" si="510"/>
        <v>#REF!</v>
      </c>
      <c r="AV183" s="629"/>
      <c r="AW183" s="699" t="e">
        <f t="shared" si="511"/>
        <v>#DIV/0!</v>
      </c>
      <c r="AX183" s="870"/>
      <c r="AY183" s="699" t="e">
        <f t="shared" si="512"/>
        <v>#DIV/0!</v>
      </c>
      <c r="AZ183" s="346"/>
      <c r="BA183" s="699"/>
      <c r="BB183" s="347"/>
      <c r="BC183" s="347"/>
      <c r="BD183" s="347"/>
      <c r="BE183" s="629">
        <f>BF183+BG183+BH183+BI183</f>
        <v>0</v>
      </c>
      <c r="BF183" s="346">
        <f>BF184+BF185</f>
        <v>0</v>
      </c>
      <c r="BG183" s="346"/>
      <c r="BH183" s="346"/>
      <c r="BI183" s="347"/>
      <c r="BJ183" s="346">
        <f>BK183</f>
        <v>0</v>
      </c>
      <c r="BK183" s="346">
        <f>BK184+BK185</f>
        <v>0</v>
      </c>
      <c r="BL183" s="347"/>
      <c r="BM183" s="347"/>
      <c r="BN183" s="346">
        <f>BO183</f>
        <v>0</v>
      </c>
      <c r="BO183" s="346">
        <f>BO184+BO185</f>
        <v>0</v>
      </c>
      <c r="BP183" s="346"/>
      <c r="BQ183" s="346"/>
      <c r="BR183" s="347"/>
      <c r="BS183" s="347"/>
      <c r="BT183" s="346"/>
      <c r="BU183" s="629">
        <f>BV183+BX183+BY183+BZ183</f>
        <v>0</v>
      </c>
      <c r="BV183" s="346">
        <f>BV184+BV185</f>
        <v>0</v>
      </c>
      <c r="BW183" s="346"/>
      <c r="BX183" s="346"/>
      <c r="BY183" s="346"/>
      <c r="BZ183" s="347"/>
      <c r="CE183" s="699" t="e">
        <f t="shared" si="513"/>
        <v>#DIV/0!</v>
      </c>
    </row>
    <row r="184" spans="2:83" s="50" customFormat="1" ht="54" hidden="1" customHeight="1" x14ac:dyDescent="0.25">
      <c r="B184" s="200"/>
      <c r="C184" s="101" t="s">
        <v>32</v>
      </c>
      <c r="D184" s="176"/>
      <c r="E184" s="176"/>
      <c r="F184" s="176"/>
      <c r="G184" s="176"/>
      <c r="H184" s="236"/>
      <c r="I184" s="236"/>
      <c r="J184" s="176">
        <f>K184</f>
        <v>0</v>
      </c>
      <c r="K184" s="166">
        <f>M184+Q184+S184+U184</f>
        <v>0</v>
      </c>
      <c r="L184" s="699" t="e">
        <f t="shared" si="506"/>
        <v>#DIV/0!</v>
      </c>
      <c r="M184" s="176"/>
      <c r="N184" s="772" t="e">
        <f t="shared" si="514"/>
        <v>#DIV/0!</v>
      </c>
      <c r="O184" s="627"/>
      <c r="P184" s="687"/>
      <c r="Q184" s="627"/>
      <c r="R184" s="687"/>
      <c r="S184" s="31"/>
      <c r="T184" s="31"/>
      <c r="U184" s="31"/>
      <c r="V184" s="627">
        <f t="shared" ref="V184:V185" si="619">W184+X184+Y184</f>
        <v>0</v>
      </c>
      <c r="W184" s="627">
        <f>AA184-E184</f>
        <v>0</v>
      </c>
      <c r="X184" s="31"/>
      <c r="Y184" s="31"/>
      <c r="Z184" s="627">
        <f t="shared" ref="Z184:Z185" si="620">AA184+AB184+AC184</f>
        <v>0</v>
      </c>
      <c r="AA184" s="627"/>
      <c r="AB184" s="31"/>
      <c r="AC184" s="31"/>
      <c r="AD184" s="31"/>
      <c r="AE184" s="166">
        <f t="shared" si="539"/>
        <v>0</v>
      </c>
      <c r="AF184" s="699" t="e">
        <f t="shared" si="507"/>
        <v>#DIV/0!</v>
      </c>
      <c r="AG184" s="176">
        <f>AG196</f>
        <v>0</v>
      </c>
      <c r="AH184" s="699" t="e">
        <f t="shared" si="508"/>
        <v>#DIV/0!</v>
      </c>
      <c r="AI184" s="627"/>
      <c r="AJ184" s="687"/>
      <c r="AK184" s="627"/>
      <c r="AL184" s="687"/>
      <c r="AM184" s="31"/>
      <c r="AN184" s="31"/>
      <c r="AO184" s="31"/>
      <c r="AP184" s="627"/>
      <c r="AQ184" s="687"/>
      <c r="AR184" s="176">
        <f t="shared" si="618"/>
        <v>0</v>
      </c>
      <c r="AS184" s="699" t="e">
        <f t="shared" si="509"/>
        <v>#DIV/0!</v>
      </c>
      <c r="AT184" s="176">
        <f>AT196</f>
        <v>0</v>
      </c>
      <c r="AU184" s="699" t="e">
        <f t="shared" si="510"/>
        <v>#DIV/0!</v>
      </c>
      <c r="AV184" s="627"/>
      <c r="AW184" s="699" t="e">
        <f t="shared" si="511"/>
        <v>#DIV/0!</v>
      </c>
      <c r="AX184" s="176"/>
      <c r="AY184" s="699" t="e">
        <f t="shared" si="512"/>
        <v>#DIV/0!</v>
      </c>
      <c r="AZ184" s="31"/>
      <c r="BA184" s="699"/>
      <c r="BB184" s="31"/>
      <c r="BC184" s="31"/>
      <c r="BD184" s="31"/>
      <c r="BE184" s="627">
        <f>BF184+BG184+BH184+BI184</f>
        <v>0</v>
      </c>
      <c r="BF184" s="627">
        <v>0</v>
      </c>
      <c r="BG184" s="627"/>
      <c r="BH184" s="31"/>
      <c r="BI184" s="31"/>
      <c r="BJ184" s="627">
        <f>BK184</f>
        <v>0</v>
      </c>
      <c r="BK184" s="627">
        <f>BK196</f>
        <v>0</v>
      </c>
      <c r="BL184" s="31"/>
      <c r="BM184" s="31"/>
      <c r="BN184" s="627">
        <f>BO184</f>
        <v>0</v>
      </c>
      <c r="BO184" s="627">
        <f>BO196</f>
        <v>0</v>
      </c>
      <c r="BP184" s="627"/>
      <c r="BQ184" s="627"/>
      <c r="BR184" s="31"/>
      <c r="BS184" s="31"/>
      <c r="BT184" s="627"/>
      <c r="BU184" s="627">
        <f>BV184+BX184+BY184+BZ184</f>
        <v>0</v>
      </c>
      <c r="BV184" s="436">
        <v>0</v>
      </c>
      <c r="BW184" s="520"/>
      <c r="BX184" s="436"/>
      <c r="BY184" s="31"/>
      <c r="BZ184" s="31"/>
      <c r="CE184" s="699" t="e">
        <f t="shared" si="513"/>
        <v>#DIV/0!</v>
      </c>
    </row>
    <row r="185" spans="2:83" s="50" customFormat="1" ht="54" hidden="1" customHeight="1" x14ac:dyDescent="0.25">
      <c r="B185" s="200"/>
      <c r="C185" s="97" t="s">
        <v>31</v>
      </c>
      <c r="D185" s="166" t="e">
        <f>E185+G185+H185+I185</f>
        <v>#REF!</v>
      </c>
      <c r="E185" s="166" t="e">
        <f>E187+E190+E197+E199</f>
        <v>#REF!</v>
      </c>
      <c r="F185" s="166"/>
      <c r="G185" s="166"/>
      <c r="H185" s="236"/>
      <c r="I185" s="236"/>
      <c r="J185" s="166" t="e">
        <f>K185</f>
        <v>#REF!</v>
      </c>
      <c r="K185" s="166" t="e">
        <f>M185+Q185+S185+U185</f>
        <v>#REF!</v>
      </c>
      <c r="L185" s="699" t="e">
        <f t="shared" si="506"/>
        <v>#REF!</v>
      </c>
      <c r="M185" s="166" t="e">
        <f>M187+M190+M197+M199</f>
        <v>#REF!</v>
      </c>
      <c r="N185" s="772" t="e">
        <f t="shared" si="514"/>
        <v>#REF!</v>
      </c>
      <c r="O185" s="626"/>
      <c r="P185" s="687"/>
      <c r="Q185" s="626"/>
      <c r="R185" s="687"/>
      <c r="S185" s="31"/>
      <c r="T185" s="31"/>
      <c r="U185" s="31"/>
      <c r="V185" s="626" t="e">
        <f t="shared" si="619"/>
        <v>#REF!</v>
      </c>
      <c r="W185" s="626" t="e">
        <f>AA185-E185</f>
        <v>#REF!</v>
      </c>
      <c r="X185" s="31"/>
      <c r="Y185" s="31"/>
      <c r="Z185" s="626">
        <f t="shared" si="620"/>
        <v>0</v>
      </c>
      <c r="AA185" s="626"/>
      <c r="AB185" s="31"/>
      <c r="AC185" s="31"/>
      <c r="AD185" s="31"/>
      <c r="AE185" s="166" t="e">
        <f t="shared" si="539"/>
        <v>#REF!</v>
      </c>
      <c r="AF185" s="699" t="e">
        <f t="shared" si="507"/>
        <v>#REF!</v>
      </c>
      <c r="AG185" s="166" t="e">
        <f>AG187+AG190+AG197</f>
        <v>#REF!</v>
      </c>
      <c r="AH185" s="699" t="e">
        <f t="shared" si="508"/>
        <v>#REF!</v>
      </c>
      <c r="AI185" s="626"/>
      <c r="AJ185" s="687"/>
      <c r="AK185" s="626"/>
      <c r="AL185" s="687"/>
      <c r="AM185" s="31"/>
      <c r="AN185" s="31"/>
      <c r="AO185" s="31"/>
      <c r="AP185" s="626"/>
      <c r="AQ185" s="687"/>
      <c r="AR185" s="166">
        <f t="shared" si="618"/>
        <v>0</v>
      </c>
      <c r="AS185" s="699" t="e">
        <f t="shared" si="509"/>
        <v>#REF!</v>
      </c>
      <c r="AT185" s="166">
        <f>AT187+AT190+AT197</f>
        <v>0</v>
      </c>
      <c r="AU185" s="699" t="e">
        <f t="shared" si="510"/>
        <v>#REF!</v>
      </c>
      <c r="AV185" s="626"/>
      <c r="AW185" s="699" t="e">
        <f t="shared" si="511"/>
        <v>#DIV/0!</v>
      </c>
      <c r="AX185" s="166"/>
      <c r="AY185" s="699" t="e">
        <f t="shared" si="512"/>
        <v>#DIV/0!</v>
      </c>
      <c r="AZ185" s="31"/>
      <c r="BA185" s="699"/>
      <c r="BB185" s="31"/>
      <c r="BC185" s="31"/>
      <c r="BD185" s="31"/>
      <c r="BE185" s="626">
        <f>BF185+BG185+BH185+BI185</f>
        <v>0</v>
      </c>
      <c r="BF185" s="626">
        <v>0</v>
      </c>
      <c r="BG185" s="626"/>
      <c r="BH185" s="31"/>
      <c r="BI185" s="31"/>
      <c r="BJ185" s="626">
        <f>BK185</f>
        <v>0</v>
      </c>
      <c r="BK185" s="626">
        <f>BK187+BK190+BK197</f>
        <v>0</v>
      </c>
      <c r="BL185" s="31"/>
      <c r="BM185" s="31"/>
      <c r="BN185" s="626">
        <f>BO185</f>
        <v>0</v>
      </c>
      <c r="BO185" s="626">
        <f>BO187+BO190+BO197</f>
        <v>0</v>
      </c>
      <c r="BP185" s="626"/>
      <c r="BQ185" s="626"/>
      <c r="BR185" s="31"/>
      <c r="BS185" s="31"/>
      <c r="BT185" s="626"/>
      <c r="BU185" s="626">
        <f>BV185+BX185+BY185+BZ185</f>
        <v>0</v>
      </c>
      <c r="BV185" s="435">
        <v>0</v>
      </c>
      <c r="BW185" s="522"/>
      <c r="BX185" s="435"/>
      <c r="BY185" s="31"/>
      <c r="BZ185" s="31"/>
      <c r="CE185" s="699" t="e">
        <f t="shared" si="513"/>
        <v>#DIV/0!</v>
      </c>
    </row>
    <row r="186" spans="2:83" s="50" customFormat="1" ht="99" hidden="1" customHeight="1" x14ac:dyDescent="0.25">
      <c r="B186" s="203" t="s">
        <v>184</v>
      </c>
      <c r="C186" s="107" t="s">
        <v>177</v>
      </c>
      <c r="D186" s="168">
        <f t="shared" ref="D186:D189" si="621">E186</f>
        <v>0</v>
      </c>
      <c r="E186" s="240">
        <f>E187</f>
        <v>0</v>
      </c>
      <c r="F186" s="240"/>
      <c r="G186" s="240"/>
      <c r="H186" s="33"/>
      <c r="I186" s="236"/>
      <c r="J186" s="168">
        <f t="shared" ref="J186:J193" si="622">K186</f>
        <v>0</v>
      </c>
      <c r="K186" s="166">
        <f t="shared" ref="K186:K206" si="623">M186</f>
        <v>0</v>
      </c>
      <c r="L186" s="699" t="e">
        <f t="shared" si="506"/>
        <v>#DIV/0!</v>
      </c>
      <c r="M186" s="240">
        <f>M187</f>
        <v>0</v>
      </c>
      <c r="N186" s="772" t="e">
        <f t="shared" si="514"/>
        <v>#DIV/0!</v>
      </c>
      <c r="O186" s="111"/>
      <c r="P186" s="114"/>
      <c r="Q186" s="111"/>
      <c r="R186" s="114"/>
      <c r="S186" s="89"/>
      <c r="T186" s="19"/>
      <c r="U186" s="31"/>
      <c r="V186" s="285">
        <f t="shared" si="522"/>
        <v>0</v>
      </c>
      <c r="W186" s="31"/>
      <c r="X186" s="31"/>
      <c r="Y186" s="31"/>
      <c r="Z186" s="632">
        <f t="shared" si="520"/>
        <v>0</v>
      </c>
      <c r="AA186" s="111">
        <f>E186</f>
        <v>0</v>
      </c>
      <c r="AB186" s="89"/>
      <c r="AC186" s="31"/>
      <c r="AD186" s="31"/>
      <c r="AE186" s="166">
        <f t="shared" ref="AE186:AE194" si="624">AG186</f>
        <v>0</v>
      </c>
      <c r="AF186" s="699" t="e">
        <f t="shared" si="507"/>
        <v>#DIV/0!</v>
      </c>
      <c r="AG186" s="240">
        <f>AG187</f>
        <v>0</v>
      </c>
      <c r="AH186" s="699" t="e">
        <f t="shared" si="508"/>
        <v>#DIV/0!</v>
      </c>
      <c r="AI186" s="111"/>
      <c r="AJ186" s="114"/>
      <c r="AK186" s="111"/>
      <c r="AL186" s="114"/>
      <c r="AM186" s="89"/>
      <c r="AN186" s="19"/>
      <c r="AO186" s="31"/>
      <c r="AP186" s="632"/>
      <c r="AQ186" s="687"/>
      <c r="AR186" s="168">
        <f t="shared" ref="AR186:AR197" si="625">AT186</f>
        <v>0</v>
      </c>
      <c r="AS186" s="699" t="e">
        <f t="shared" si="509"/>
        <v>#DIV/0!</v>
      </c>
      <c r="AT186" s="240">
        <f>AT187</f>
        <v>0</v>
      </c>
      <c r="AU186" s="699" t="e">
        <f t="shared" si="510"/>
        <v>#DIV/0!</v>
      </c>
      <c r="AV186" s="111"/>
      <c r="AW186" s="699" t="e">
        <f t="shared" si="511"/>
        <v>#DIV/0!</v>
      </c>
      <c r="AX186" s="240"/>
      <c r="AY186" s="699" t="e">
        <f t="shared" si="512"/>
        <v>#DIV/0!</v>
      </c>
      <c r="AZ186" s="89"/>
      <c r="BA186" s="699"/>
      <c r="BB186" s="31"/>
      <c r="BC186" s="89"/>
      <c r="BD186" s="31"/>
      <c r="BE186" s="632">
        <f t="shared" si="575"/>
        <v>0</v>
      </c>
      <c r="BF186" s="111">
        <f>BF187</f>
        <v>0</v>
      </c>
      <c r="BG186" s="111"/>
      <c r="BH186" s="89"/>
      <c r="BI186" s="31"/>
      <c r="BJ186" s="632">
        <f t="shared" si="536"/>
        <v>0</v>
      </c>
      <c r="BK186" s="111"/>
      <c r="BL186" s="89"/>
      <c r="BM186" s="31"/>
      <c r="BN186" s="632">
        <f t="shared" si="537"/>
        <v>0</v>
      </c>
      <c r="BO186" s="111"/>
      <c r="BP186" s="111"/>
      <c r="BQ186" s="111"/>
      <c r="BR186" s="89"/>
      <c r="BS186" s="31"/>
      <c r="BT186" s="632"/>
      <c r="BU186" s="632">
        <f t="shared" si="576"/>
        <v>0</v>
      </c>
      <c r="BV186" s="111">
        <f>BV187</f>
        <v>0</v>
      </c>
      <c r="BW186" s="111"/>
      <c r="BX186" s="111"/>
      <c r="BY186" s="89"/>
      <c r="BZ186" s="31"/>
      <c r="CE186" s="699" t="e">
        <f t="shared" si="513"/>
        <v>#DIV/0!</v>
      </c>
    </row>
    <row r="187" spans="2:83" s="37" customFormat="1" ht="100.5" hidden="1" customHeight="1" x14ac:dyDescent="0.25">
      <c r="B187" s="212" t="s">
        <v>343</v>
      </c>
      <c r="C187" s="38" t="s">
        <v>110</v>
      </c>
      <c r="D187" s="844">
        <f t="shared" si="621"/>
        <v>0</v>
      </c>
      <c r="E187" s="844">
        <f>E188+E189</f>
        <v>0</v>
      </c>
      <c r="F187" s="844"/>
      <c r="G187" s="844"/>
      <c r="H187" s="258"/>
      <c r="I187" s="258"/>
      <c r="J187" s="844">
        <f t="shared" si="622"/>
        <v>0</v>
      </c>
      <c r="K187" s="844">
        <f t="shared" si="623"/>
        <v>0</v>
      </c>
      <c r="L187" s="699" t="e">
        <f t="shared" si="506"/>
        <v>#DIV/0!</v>
      </c>
      <c r="M187" s="963">
        <f>M188+M189</f>
        <v>0</v>
      </c>
      <c r="N187" s="772" t="e">
        <f t="shared" si="514"/>
        <v>#DIV/0!</v>
      </c>
      <c r="O187" s="114"/>
      <c r="P187" s="114"/>
      <c r="Q187" s="114"/>
      <c r="R187" s="114"/>
      <c r="S187" s="41"/>
      <c r="T187" s="41"/>
      <c r="U187" s="41"/>
      <c r="V187" s="285">
        <f t="shared" si="522"/>
        <v>0</v>
      </c>
      <c r="W187" s="19"/>
      <c r="X187" s="19"/>
      <c r="Y187" s="19"/>
      <c r="Z187" s="114">
        <f t="shared" si="520"/>
        <v>0</v>
      </c>
      <c r="AA187" s="114">
        <f>E187</f>
        <v>0</v>
      </c>
      <c r="AB187" s="41"/>
      <c r="AC187" s="41"/>
      <c r="AD187" s="41"/>
      <c r="AE187" s="963">
        <f t="shared" si="624"/>
        <v>0</v>
      </c>
      <c r="AF187" s="699" t="e">
        <f t="shared" si="507"/>
        <v>#DIV/0!</v>
      </c>
      <c r="AG187" s="963">
        <f>AG188+AG189</f>
        <v>0</v>
      </c>
      <c r="AH187" s="699" t="e">
        <f t="shared" si="508"/>
        <v>#DIV/0!</v>
      </c>
      <c r="AI187" s="114"/>
      <c r="AJ187" s="114"/>
      <c r="AK187" s="114"/>
      <c r="AL187" s="114"/>
      <c r="AM187" s="41"/>
      <c r="AN187" s="41"/>
      <c r="AO187" s="41"/>
      <c r="AP187" s="114"/>
      <c r="AQ187" s="114"/>
      <c r="AR187" s="844">
        <f t="shared" si="625"/>
        <v>0</v>
      </c>
      <c r="AS187" s="699" t="e">
        <f t="shared" si="509"/>
        <v>#DIV/0!</v>
      </c>
      <c r="AT187" s="963">
        <f>AT188+AT189</f>
        <v>0</v>
      </c>
      <c r="AU187" s="699" t="e">
        <f t="shared" si="510"/>
        <v>#DIV/0!</v>
      </c>
      <c r="AV187" s="114"/>
      <c r="AW187" s="699" t="e">
        <f t="shared" si="511"/>
        <v>#DIV/0!</v>
      </c>
      <c r="AX187" s="963"/>
      <c r="AY187" s="699" t="e">
        <f t="shared" si="512"/>
        <v>#DIV/0!</v>
      </c>
      <c r="AZ187" s="41"/>
      <c r="BA187" s="699"/>
      <c r="BB187" s="41"/>
      <c r="BC187" s="41"/>
      <c r="BD187" s="41"/>
      <c r="BE187" s="114">
        <f t="shared" si="575"/>
        <v>0</v>
      </c>
      <c r="BF187" s="114">
        <f>BF188+BF189</f>
        <v>0</v>
      </c>
      <c r="BG187" s="114"/>
      <c r="BH187" s="41"/>
      <c r="BI187" s="41"/>
      <c r="BJ187" s="114">
        <f t="shared" si="536"/>
        <v>0</v>
      </c>
      <c r="BK187" s="114"/>
      <c r="BL187" s="41"/>
      <c r="BM187" s="41"/>
      <c r="BN187" s="114">
        <f t="shared" si="537"/>
        <v>0</v>
      </c>
      <c r="BO187" s="114"/>
      <c r="BP187" s="114"/>
      <c r="BQ187" s="114"/>
      <c r="BR187" s="41"/>
      <c r="BS187" s="41"/>
      <c r="BT187" s="114"/>
      <c r="BU187" s="114">
        <f t="shared" si="576"/>
        <v>0</v>
      </c>
      <c r="BV187" s="114">
        <f>BV188+BV189</f>
        <v>0</v>
      </c>
      <c r="BW187" s="114"/>
      <c r="BX187" s="114"/>
      <c r="BY187" s="41"/>
      <c r="BZ187" s="41"/>
      <c r="CE187" s="699" t="e">
        <f t="shared" si="513"/>
        <v>#DIV/0!</v>
      </c>
    </row>
    <row r="188" spans="2:83" s="37" customFormat="1" ht="35.25" hidden="1" customHeight="1" x14ac:dyDescent="0.25">
      <c r="B188" s="213"/>
      <c r="C188" s="38" t="s">
        <v>105</v>
      </c>
      <c r="D188" s="171">
        <f t="shared" si="621"/>
        <v>0</v>
      </c>
      <c r="E188" s="171">
        <v>0</v>
      </c>
      <c r="F188" s="171"/>
      <c r="G188" s="171"/>
      <c r="H188" s="258"/>
      <c r="I188" s="258"/>
      <c r="J188" s="171">
        <f t="shared" si="622"/>
        <v>0</v>
      </c>
      <c r="K188" s="171">
        <f t="shared" si="623"/>
        <v>0</v>
      </c>
      <c r="L188" s="699" t="e">
        <f t="shared" si="506"/>
        <v>#DIV/0!</v>
      </c>
      <c r="M188" s="171">
        <v>0</v>
      </c>
      <c r="N188" s="772" t="e">
        <f t="shared" si="514"/>
        <v>#DIV/0!</v>
      </c>
      <c r="O188" s="116"/>
      <c r="P188" s="116"/>
      <c r="Q188" s="116"/>
      <c r="R188" s="116"/>
      <c r="S188" s="41"/>
      <c r="T188" s="41"/>
      <c r="U188" s="41"/>
      <c r="V188" s="285">
        <f t="shared" si="522"/>
        <v>0</v>
      </c>
      <c r="W188" s="41"/>
      <c r="X188" s="41"/>
      <c r="Y188" s="41"/>
      <c r="Z188" s="116">
        <f t="shared" si="520"/>
        <v>0</v>
      </c>
      <c r="AA188" s="116">
        <f>E188</f>
        <v>0</v>
      </c>
      <c r="AB188" s="41"/>
      <c r="AC188" s="41"/>
      <c r="AD188" s="41"/>
      <c r="AE188" s="171">
        <f t="shared" si="624"/>
        <v>0</v>
      </c>
      <c r="AF188" s="699" t="e">
        <f t="shared" si="507"/>
        <v>#DIV/0!</v>
      </c>
      <c r="AG188" s="171">
        <v>0</v>
      </c>
      <c r="AH188" s="699" t="e">
        <f t="shared" si="508"/>
        <v>#DIV/0!</v>
      </c>
      <c r="AI188" s="116"/>
      <c r="AJ188" s="116"/>
      <c r="AK188" s="116"/>
      <c r="AL188" s="116"/>
      <c r="AM188" s="41"/>
      <c r="AN188" s="41"/>
      <c r="AO188" s="41"/>
      <c r="AP188" s="116"/>
      <c r="AQ188" s="116"/>
      <c r="AR188" s="171">
        <f t="shared" si="625"/>
        <v>0</v>
      </c>
      <c r="AS188" s="699" t="e">
        <f t="shared" si="509"/>
        <v>#DIV/0!</v>
      </c>
      <c r="AT188" s="171">
        <v>0</v>
      </c>
      <c r="AU188" s="699" t="e">
        <f t="shared" si="510"/>
        <v>#DIV/0!</v>
      </c>
      <c r="AV188" s="116"/>
      <c r="AW188" s="699" t="e">
        <f t="shared" si="511"/>
        <v>#DIV/0!</v>
      </c>
      <c r="AX188" s="171"/>
      <c r="AY188" s="699" t="e">
        <f t="shared" si="512"/>
        <v>#DIV/0!</v>
      </c>
      <c r="AZ188" s="41"/>
      <c r="BA188" s="699"/>
      <c r="BB188" s="41"/>
      <c r="BC188" s="41"/>
      <c r="BD188" s="41"/>
      <c r="BE188" s="116">
        <f t="shared" si="575"/>
        <v>0</v>
      </c>
      <c r="BF188" s="116">
        <v>0</v>
      </c>
      <c r="BG188" s="116"/>
      <c r="BH188" s="41"/>
      <c r="BI188" s="41"/>
      <c r="BJ188" s="116">
        <f t="shared" si="536"/>
        <v>0</v>
      </c>
      <c r="BK188" s="116"/>
      <c r="BL188" s="41"/>
      <c r="BM188" s="41"/>
      <c r="BN188" s="116">
        <f t="shared" si="537"/>
        <v>0</v>
      </c>
      <c r="BO188" s="116"/>
      <c r="BP188" s="116"/>
      <c r="BQ188" s="116"/>
      <c r="BR188" s="41"/>
      <c r="BS188" s="41"/>
      <c r="BT188" s="116"/>
      <c r="BU188" s="116">
        <f t="shared" si="576"/>
        <v>0</v>
      </c>
      <c r="BV188" s="116">
        <v>0</v>
      </c>
      <c r="BW188" s="116"/>
      <c r="BX188" s="116"/>
      <c r="BY188" s="41"/>
      <c r="BZ188" s="41"/>
      <c r="CE188" s="699" t="e">
        <f t="shared" si="513"/>
        <v>#DIV/0!</v>
      </c>
    </row>
    <row r="189" spans="2:83" s="37" customFormat="1" ht="40.5" hidden="1" customHeight="1" x14ac:dyDescent="0.25">
      <c r="B189" s="213"/>
      <c r="C189" s="63" t="s">
        <v>111</v>
      </c>
      <c r="D189" s="171">
        <f t="shared" si="621"/>
        <v>0</v>
      </c>
      <c r="E189" s="171">
        <v>0</v>
      </c>
      <c r="F189" s="171"/>
      <c r="G189" s="171"/>
      <c r="H189" s="258"/>
      <c r="I189" s="258"/>
      <c r="J189" s="171">
        <f t="shared" si="622"/>
        <v>0</v>
      </c>
      <c r="K189" s="171">
        <f t="shared" si="623"/>
        <v>0</v>
      </c>
      <c r="L189" s="699" t="e">
        <f t="shared" si="506"/>
        <v>#DIV/0!</v>
      </c>
      <c r="M189" s="171">
        <v>0</v>
      </c>
      <c r="N189" s="772" t="e">
        <f t="shared" si="514"/>
        <v>#DIV/0!</v>
      </c>
      <c r="O189" s="116"/>
      <c r="P189" s="116"/>
      <c r="Q189" s="116"/>
      <c r="R189" s="116"/>
      <c r="S189" s="41"/>
      <c r="T189" s="41"/>
      <c r="U189" s="41"/>
      <c r="V189" s="285">
        <f t="shared" si="522"/>
        <v>0</v>
      </c>
      <c r="W189" s="41"/>
      <c r="X189" s="41"/>
      <c r="Y189" s="41"/>
      <c r="Z189" s="116">
        <f t="shared" si="520"/>
        <v>0</v>
      </c>
      <c r="AA189" s="116">
        <f>E189</f>
        <v>0</v>
      </c>
      <c r="AB189" s="41"/>
      <c r="AC189" s="41"/>
      <c r="AD189" s="41"/>
      <c r="AE189" s="171">
        <f t="shared" si="624"/>
        <v>0</v>
      </c>
      <c r="AF189" s="699" t="e">
        <f t="shared" si="507"/>
        <v>#DIV/0!</v>
      </c>
      <c r="AG189" s="171">
        <v>0</v>
      </c>
      <c r="AH189" s="699" t="e">
        <f t="shared" si="508"/>
        <v>#DIV/0!</v>
      </c>
      <c r="AI189" s="116"/>
      <c r="AJ189" s="116"/>
      <c r="AK189" s="116"/>
      <c r="AL189" s="116"/>
      <c r="AM189" s="41"/>
      <c r="AN189" s="41"/>
      <c r="AO189" s="41"/>
      <c r="AP189" s="116"/>
      <c r="AQ189" s="116"/>
      <c r="AR189" s="171">
        <f t="shared" si="625"/>
        <v>0</v>
      </c>
      <c r="AS189" s="699" t="e">
        <f t="shared" si="509"/>
        <v>#DIV/0!</v>
      </c>
      <c r="AT189" s="171">
        <v>0</v>
      </c>
      <c r="AU189" s="699" t="e">
        <f t="shared" si="510"/>
        <v>#DIV/0!</v>
      </c>
      <c r="AV189" s="116"/>
      <c r="AW189" s="699" t="e">
        <f t="shared" si="511"/>
        <v>#DIV/0!</v>
      </c>
      <c r="AX189" s="171"/>
      <c r="AY189" s="699" t="e">
        <f t="shared" si="512"/>
        <v>#DIV/0!</v>
      </c>
      <c r="AZ189" s="41"/>
      <c r="BA189" s="699"/>
      <c r="BB189" s="41"/>
      <c r="BC189" s="41"/>
      <c r="BD189" s="41"/>
      <c r="BE189" s="116">
        <f t="shared" si="575"/>
        <v>0</v>
      </c>
      <c r="BF189" s="116">
        <v>0</v>
      </c>
      <c r="BG189" s="116"/>
      <c r="BH189" s="41"/>
      <c r="BI189" s="41"/>
      <c r="BJ189" s="116">
        <f t="shared" si="536"/>
        <v>0</v>
      </c>
      <c r="BK189" s="116"/>
      <c r="BL189" s="41"/>
      <c r="BM189" s="41"/>
      <c r="BN189" s="116">
        <f t="shared" si="537"/>
        <v>0</v>
      </c>
      <c r="BO189" s="116"/>
      <c r="BP189" s="116"/>
      <c r="BQ189" s="116"/>
      <c r="BR189" s="41"/>
      <c r="BS189" s="41"/>
      <c r="BT189" s="116"/>
      <c r="BU189" s="116">
        <f t="shared" si="576"/>
        <v>0</v>
      </c>
      <c r="BV189" s="116">
        <v>0</v>
      </c>
      <c r="BW189" s="116"/>
      <c r="BX189" s="116"/>
      <c r="BY189" s="41"/>
      <c r="BZ189" s="41"/>
      <c r="CE189" s="699" t="e">
        <f t="shared" si="513"/>
        <v>#DIV/0!</v>
      </c>
    </row>
    <row r="190" spans="2:83" s="142" customFormat="1" ht="76.5" hidden="1" customHeight="1" x14ac:dyDescent="0.25">
      <c r="B190" s="211" t="s">
        <v>344</v>
      </c>
      <c r="C190" s="99" t="s">
        <v>176</v>
      </c>
      <c r="D190" s="168" t="e">
        <f t="shared" ref="D190:D194" si="626">E190</f>
        <v>#REF!</v>
      </c>
      <c r="E190" s="240" t="e">
        <f>E191+E192</f>
        <v>#REF!</v>
      </c>
      <c r="F190" s="240"/>
      <c r="G190" s="240"/>
      <c r="H190" s="241"/>
      <c r="I190" s="33"/>
      <c r="J190" s="168" t="e">
        <f t="shared" si="622"/>
        <v>#REF!</v>
      </c>
      <c r="K190" s="166" t="e">
        <f t="shared" si="623"/>
        <v>#REF!</v>
      </c>
      <c r="L190" s="699" t="e">
        <f t="shared" si="506"/>
        <v>#REF!</v>
      </c>
      <c r="M190" s="240" t="e">
        <f>M191+M192</f>
        <v>#REF!</v>
      </c>
      <c r="N190" s="772" t="e">
        <f t="shared" si="514"/>
        <v>#REF!</v>
      </c>
      <c r="O190" s="111"/>
      <c r="P190" s="114"/>
      <c r="Q190" s="111"/>
      <c r="R190" s="114"/>
      <c r="S190" s="43"/>
      <c r="T190" s="41"/>
      <c r="U190" s="89"/>
      <c r="V190" s="114">
        <f t="shared" si="522"/>
        <v>0</v>
      </c>
      <c r="W190" s="114">
        <f>W191+W192</f>
        <v>0</v>
      </c>
      <c r="X190" s="89"/>
      <c r="Y190" s="89"/>
      <c r="Z190" s="632">
        <f t="shared" si="520"/>
        <v>0</v>
      </c>
      <c r="AA190" s="111">
        <f>AA192</f>
        <v>0</v>
      </c>
      <c r="AB190" s="43"/>
      <c r="AC190" s="89"/>
      <c r="AD190" s="19"/>
      <c r="AE190" s="166" t="e">
        <f t="shared" si="624"/>
        <v>#REF!</v>
      </c>
      <c r="AF190" s="699" t="e">
        <f t="shared" si="507"/>
        <v>#REF!</v>
      </c>
      <c r="AG190" s="240" t="e">
        <f>AG191+AG192</f>
        <v>#REF!</v>
      </c>
      <c r="AH190" s="699" t="e">
        <f t="shared" si="508"/>
        <v>#REF!</v>
      </c>
      <c r="AI190" s="111"/>
      <c r="AJ190" s="114"/>
      <c r="AK190" s="111"/>
      <c r="AL190" s="114"/>
      <c r="AM190" s="43"/>
      <c r="AN190" s="41"/>
      <c r="AO190" s="89"/>
      <c r="AP190" s="632"/>
      <c r="AQ190" s="687"/>
      <c r="AR190" s="168">
        <f t="shared" si="625"/>
        <v>0</v>
      </c>
      <c r="AS190" s="699" t="e">
        <f t="shared" si="509"/>
        <v>#REF!</v>
      </c>
      <c r="AT190" s="240">
        <f>AT191+AT192</f>
        <v>0</v>
      </c>
      <c r="AU190" s="699" t="e">
        <f t="shared" si="510"/>
        <v>#REF!</v>
      </c>
      <c r="AV190" s="111"/>
      <c r="AW190" s="699" t="e">
        <f t="shared" si="511"/>
        <v>#DIV/0!</v>
      </c>
      <c r="AX190" s="240"/>
      <c r="AY190" s="699" t="e">
        <f t="shared" si="512"/>
        <v>#DIV/0!</v>
      </c>
      <c r="AZ190" s="43"/>
      <c r="BA190" s="699"/>
      <c r="BB190" s="89"/>
      <c r="BC190" s="43"/>
      <c r="BD190" s="89"/>
      <c r="BE190" s="632">
        <f t="shared" si="575"/>
        <v>0</v>
      </c>
      <c r="BF190" s="111">
        <f>BF191+BF192</f>
        <v>0</v>
      </c>
      <c r="BG190" s="111"/>
      <c r="BH190" s="43"/>
      <c r="BI190" s="89"/>
      <c r="BJ190" s="632">
        <f t="shared" si="536"/>
        <v>0</v>
      </c>
      <c r="BK190" s="111"/>
      <c r="BL190" s="43"/>
      <c r="BM190" s="89"/>
      <c r="BN190" s="632">
        <f t="shared" si="537"/>
        <v>0</v>
      </c>
      <c r="BO190" s="111"/>
      <c r="BP190" s="111"/>
      <c r="BQ190" s="111"/>
      <c r="BR190" s="43"/>
      <c r="BS190" s="89"/>
      <c r="BT190" s="632"/>
      <c r="BU190" s="632">
        <f t="shared" si="576"/>
        <v>0</v>
      </c>
      <c r="BV190" s="111">
        <f>BV191+BV192</f>
        <v>0</v>
      </c>
      <c r="BW190" s="111"/>
      <c r="BX190" s="111"/>
      <c r="BY190" s="43"/>
      <c r="BZ190" s="89"/>
      <c r="CE190" s="699" t="e">
        <f t="shared" si="513"/>
        <v>#DIV/0!</v>
      </c>
    </row>
    <row r="191" spans="2:83" s="165" customFormat="1" ht="54.75" hidden="1" customHeight="1" x14ac:dyDescent="0.3">
      <c r="B191" s="135"/>
      <c r="C191" s="112" t="s">
        <v>32</v>
      </c>
      <c r="D191" s="187" t="e">
        <f t="shared" si="626"/>
        <v>#REF!</v>
      </c>
      <c r="E191" s="187" t="e">
        <f>#REF!+#REF!</f>
        <v>#REF!</v>
      </c>
      <c r="F191" s="187"/>
      <c r="G191" s="187"/>
      <c r="H191" s="187"/>
      <c r="I191" s="187"/>
      <c r="J191" s="167" t="e">
        <f t="shared" si="622"/>
        <v>#REF!</v>
      </c>
      <c r="K191" s="258" t="e">
        <f t="shared" si="623"/>
        <v>#REF!</v>
      </c>
      <c r="L191" s="699" t="e">
        <f t="shared" si="506"/>
        <v>#REF!</v>
      </c>
      <c r="M191" s="187" t="e">
        <f>#REF!+H191</f>
        <v>#REF!</v>
      </c>
      <c r="N191" s="772" t="e">
        <f t="shared" si="514"/>
        <v>#REF!</v>
      </c>
      <c r="O191" s="22"/>
      <c r="P191" s="41"/>
      <c r="Q191" s="22"/>
      <c r="R191" s="41"/>
      <c r="S191" s="22"/>
      <c r="T191" s="41"/>
      <c r="U191" s="22"/>
      <c r="V191" s="285">
        <f t="shared" si="522"/>
        <v>0</v>
      </c>
      <c r="W191" s="22"/>
      <c r="X191" s="22"/>
      <c r="Y191" s="22"/>
      <c r="Z191" s="22" t="e">
        <f t="shared" si="520"/>
        <v>#REF!</v>
      </c>
      <c r="AA191" s="22" t="e">
        <f>E191</f>
        <v>#REF!</v>
      </c>
      <c r="AB191" s="22"/>
      <c r="AC191" s="22"/>
      <c r="AD191" s="41"/>
      <c r="AE191" s="258" t="e">
        <f t="shared" si="624"/>
        <v>#REF!</v>
      </c>
      <c r="AF191" s="699" t="e">
        <f t="shared" si="507"/>
        <v>#REF!</v>
      </c>
      <c r="AG191" s="187" t="e">
        <f>I191+#REF!</f>
        <v>#REF!</v>
      </c>
      <c r="AH191" s="699" t="e">
        <f t="shared" si="508"/>
        <v>#REF!</v>
      </c>
      <c r="AI191" s="22"/>
      <c r="AJ191" s="41"/>
      <c r="AK191" s="22"/>
      <c r="AL191" s="41"/>
      <c r="AM191" s="22"/>
      <c r="AN191" s="41"/>
      <c r="AO191" s="22"/>
      <c r="AP191" s="22"/>
      <c r="AQ191" s="41"/>
      <c r="AR191" s="187">
        <f t="shared" si="625"/>
        <v>0</v>
      </c>
      <c r="AS191" s="699" t="e">
        <f t="shared" si="509"/>
        <v>#REF!</v>
      </c>
      <c r="AT191" s="187">
        <f>U191+W191</f>
        <v>0</v>
      </c>
      <c r="AU191" s="699" t="e">
        <f t="shared" si="510"/>
        <v>#REF!</v>
      </c>
      <c r="AV191" s="22"/>
      <c r="AW191" s="699" t="e">
        <f t="shared" si="511"/>
        <v>#DIV/0!</v>
      </c>
      <c r="AX191" s="187"/>
      <c r="AY191" s="699" t="e">
        <f t="shared" si="512"/>
        <v>#DIV/0!</v>
      </c>
      <c r="AZ191" s="22"/>
      <c r="BA191" s="699"/>
      <c r="BB191" s="22"/>
      <c r="BC191" s="22"/>
      <c r="BD191" s="22"/>
      <c r="BE191" s="22">
        <f t="shared" si="575"/>
        <v>0</v>
      </c>
      <c r="BF191" s="22">
        <f>V191+AC191</f>
        <v>0</v>
      </c>
      <c r="BG191" s="22"/>
      <c r="BH191" s="22"/>
      <c r="BI191" s="22"/>
      <c r="BJ191" s="22">
        <f t="shared" si="536"/>
        <v>0</v>
      </c>
      <c r="BK191" s="22"/>
      <c r="BL191" s="22"/>
      <c r="BM191" s="22"/>
      <c r="BN191" s="22">
        <f t="shared" si="537"/>
        <v>0</v>
      </c>
      <c r="BO191" s="22"/>
      <c r="BP191" s="22"/>
      <c r="BQ191" s="22"/>
      <c r="BR191" s="22"/>
      <c r="BS191" s="22"/>
      <c r="BT191" s="22"/>
      <c r="BU191" s="22">
        <f t="shared" si="576"/>
        <v>0</v>
      </c>
      <c r="BV191" s="22">
        <f>BF191+BM191</f>
        <v>0</v>
      </c>
      <c r="BW191" s="22"/>
      <c r="BX191" s="22"/>
      <c r="BY191" s="22"/>
      <c r="BZ191" s="22"/>
      <c r="CE191" s="699" t="e">
        <f t="shared" si="513"/>
        <v>#DIV/0!</v>
      </c>
    </row>
    <row r="192" spans="2:83" s="65" customFormat="1" ht="53.25" hidden="1" customHeight="1" x14ac:dyDescent="0.3">
      <c r="B192" s="214"/>
      <c r="C192" s="113" t="s">
        <v>31</v>
      </c>
      <c r="D192" s="844">
        <f t="shared" si="626"/>
        <v>0</v>
      </c>
      <c r="E192" s="844">
        <f>SUM(E193:E194)</f>
        <v>0</v>
      </c>
      <c r="F192" s="844"/>
      <c r="G192" s="844"/>
      <c r="H192" s="258"/>
      <c r="I192" s="258"/>
      <c r="J192" s="844">
        <f t="shared" si="622"/>
        <v>0</v>
      </c>
      <c r="K192" s="844">
        <f t="shared" si="623"/>
        <v>0</v>
      </c>
      <c r="L192" s="699" t="e">
        <f t="shared" ref="L192:L255" si="627">K192/D192</f>
        <v>#DIV/0!</v>
      </c>
      <c r="M192" s="963">
        <f>SUM(M193:M194)</f>
        <v>0</v>
      </c>
      <c r="N192" s="772" t="e">
        <f t="shared" si="514"/>
        <v>#DIV/0!</v>
      </c>
      <c r="O192" s="114"/>
      <c r="P192" s="114"/>
      <c r="Q192" s="114"/>
      <c r="R192" s="114"/>
      <c r="S192" s="41"/>
      <c r="T192" s="41"/>
      <c r="U192" s="41"/>
      <c r="V192" s="114">
        <f t="shared" si="522"/>
        <v>0</v>
      </c>
      <c r="W192" s="114">
        <f>W193</f>
        <v>0</v>
      </c>
      <c r="X192" s="41"/>
      <c r="Y192" s="41"/>
      <c r="Z192" s="114">
        <f t="shared" si="520"/>
        <v>0</v>
      </c>
      <c r="AA192" s="114">
        <f>AA193+AA194</f>
        <v>0</v>
      </c>
      <c r="AB192" s="41"/>
      <c r="AC192" s="41"/>
      <c r="AD192" s="41"/>
      <c r="AE192" s="963">
        <f t="shared" si="624"/>
        <v>0</v>
      </c>
      <c r="AF192" s="699" t="e">
        <f t="shared" ref="AF192:AF255" si="628">AE192/D192</f>
        <v>#DIV/0!</v>
      </c>
      <c r="AG192" s="963">
        <f>AG193</f>
        <v>0</v>
      </c>
      <c r="AH192" s="699" t="e">
        <f t="shared" ref="AH192:AH214" si="629">AG192/E192</f>
        <v>#DIV/0!</v>
      </c>
      <c r="AI192" s="114"/>
      <c r="AJ192" s="114"/>
      <c r="AK192" s="114"/>
      <c r="AL192" s="114"/>
      <c r="AM192" s="41"/>
      <c r="AN192" s="41"/>
      <c r="AO192" s="41"/>
      <c r="AP192" s="114"/>
      <c r="AQ192" s="114"/>
      <c r="AR192" s="844">
        <f t="shared" si="625"/>
        <v>0</v>
      </c>
      <c r="AS192" s="699" t="e">
        <f t="shared" ref="AS192:AS255" si="630">AR192/D192</f>
        <v>#DIV/0!</v>
      </c>
      <c r="AT192" s="963">
        <f>AT193</f>
        <v>0</v>
      </c>
      <c r="AU192" s="699" t="e">
        <f t="shared" ref="AU192:AU214" si="631">AT192/E192</f>
        <v>#DIV/0!</v>
      </c>
      <c r="AV192" s="114"/>
      <c r="AW192" s="699" t="e">
        <f t="shared" ref="AW192:AW206" si="632">AV192/F192</f>
        <v>#DIV/0!</v>
      </c>
      <c r="AX192" s="963"/>
      <c r="AY192" s="699" t="e">
        <f t="shared" ref="AY192:AY255" si="633">AX192/G192</f>
        <v>#DIV/0!</v>
      </c>
      <c r="AZ192" s="41"/>
      <c r="BA192" s="699"/>
      <c r="BB192" s="41"/>
      <c r="BC192" s="41"/>
      <c r="BD192" s="41"/>
      <c r="BE192" s="114">
        <f t="shared" si="575"/>
        <v>0</v>
      </c>
      <c r="BF192" s="114">
        <f>BF193</f>
        <v>0</v>
      </c>
      <c r="BG192" s="114"/>
      <c r="BH192" s="41"/>
      <c r="BI192" s="41"/>
      <c r="BJ192" s="114">
        <f t="shared" si="536"/>
        <v>0</v>
      </c>
      <c r="BK192" s="114"/>
      <c r="BL192" s="41"/>
      <c r="BM192" s="41"/>
      <c r="BN192" s="114">
        <f t="shared" si="537"/>
        <v>0</v>
      </c>
      <c r="BO192" s="114"/>
      <c r="BP192" s="114"/>
      <c r="BQ192" s="114"/>
      <c r="BR192" s="41"/>
      <c r="BS192" s="41"/>
      <c r="BT192" s="114"/>
      <c r="BU192" s="114">
        <f t="shared" si="576"/>
        <v>0</v>
      </c>
      <c r="BV192" s="114">
        <f>BV193</f>
        <v>0</v>
      </c>
      <c r="BW192" s="114"/>
      <c r="BX192" s="114"/>
      <c r="BY192" s="41"/>
      <c r="BZ192" s="41"/>
      <c r="CE192" s="699" t="e">
        <f t="shared" ref="CE192:CE206" si="634">BB192/I192</f>
        <v>#DIV/0!</v>
      </c>
    </row>
    <row r="193" spans="1:12295" s="65" customFormat="1" ht="36.75" hidden="1" customHeight="1" x14ac:dyDescent="0.3">
      <c r="B193" s="214"/>
      <c r="C193" s="115" t="s">
        <v>108</v>
      </c>
      <c r="D193" s="171">
        <f t="shared" si="626"/>
        <v>0</v>
      </c>
      <c r="E193" s="171">
        <v>0</v>
      </c>
      <c r="F193" s="171"/>
      <c r="G193" s="171"/>
      <c r="H193" s="172"/>
      <c r="I193" s="258"/>
      <c r="J193" s="171">
        <f t="shared" si="622"/>
        <v>0</v>
      </c>
      <c r="K193" s="171">
        <f t="shared" si="623"/>
        <v>0</v>
      </c>
      <c r="L193" s="699" t="e">
        <f t="shared" si="627"/>
        <v>#DIV/0!</v>
      </c>
      <c r="M193" s="171">
        <v>0</v>
      </c>
      <c r="N193" s="772" t="e">
        <f t="shared" ref="N193:N206" si="635">M193/E193</f>
        <v>#DIV/0!</v>
      </c>
      <c r="O193" s="116"/>
      <c r="P193" s="116"/>
      <c r="Q193" s="116"/>
      <c r="R193" s="116"/>
      <c r="S193" s="35"/>
      <c r="T193" s="35"/>
      <c r="U193" s="41"/>
      <c r="V193" s="116">
        <f t="shared" si="522"/>
        <v>0</v>
      </c>
      <c r="W193" s="116">
        <f>AA193-E193</f>
        <v>0</v>
      </c>
      <c r="X193" s="41"/>
      <c r="Y193" s="41"/>
      <c r="Z193" s="116">
        <f t="shared" si="520"/>
        <v>0</v>
      </c>
      <c r="AA193" s="116">
        <f>E193</f>
        <v>0</v>
      </c>
      <c r="AB193" s="35"/>
      <c r="AC193" s="41"/>
      <c r="AD193" s="41"/>
      <c r="AE193" s="171">
        <f t="shared" si="624"/>
        <v>0</v>
      </c>
      <c r="AF193" s="699" t="e">
        <f t="shared" si="628"/>
        <v>#DIV/0!</v>
      </c>
      <c r="AG193" s="171">
        <v>0</v>
      </c>
      <c r="AH193" s="699" t="e">
        <f t="shared" si="629"/>
        <v>#DIV/0!</v>
      </c>
      <c r="AI193" s="116"/>
      <c r="AJ193" s="116"/>
      <c r="AK193" s="116"/>
      <c r="AL193" s="116"/>
      <c r="AM193" s="35"/>
      <c r="AN193" s="35"/>
      <c r="AO193" s="41"/>
      <c r="AP193" s="116"/>
      <c r="AQ193" s="116"/>
      <c r="AR193" s="171">
        <f t="shared" si="625"/>
        <v>0</v>
      </c>
      <c r="AS193" s="699" t="e">
        <f t="shared" si="630"/>
        <v>#DIV/0!</v>
      </c>
      <c r="AT193" s="171">
        <v>0</v>
      </c>
      <c r="AU193" s="699" t="e">
        <f t="shared" si="631"/>
        <v>#DIV/0!</v>
      </c>
      <c r="AV193" s="116"/>
      <c r="AW193" s="699" t="e">
        <f t="shared" si="632"/>
        <v>#DIV/0!</v>
      </c>
      <c r="AX193" s="171"/>
      <c r="AY193" s="699" t="e">
        <f t="shared" si="633"/>
        <v>#DIV/0!</v>
      </c>
      <c r="AZ193" s="35"/>
      <c r="BA193" s="699"/>
      <c r="BB193" s="41"/>
      <c r="BC193" s="35"/>
      <c r="BD193" s="41"/>
      <c r="BE193" s="116">
        <f t="shared" si="575"/>
        <v>0</v>
      </c>
      <c r="BF193" s="116">
        <v>0</v>
      </c>
      <c r="BG193" s="116"/>
      <c r="BH193" s="35"/>
      <c r="BI193" s="41"/>
      <c r="BJ193" s="116">
        <f t="shared" si="536"/>
        <v>0</v>
      </c>
      <c r="BK193" s="116"/>
      <c r="BL193" s="35"/>
      <c r="BM193" s="41"/>
      <c r="BN193" s="116">
        <f t="shared" si="537"/>
        <v>0</v>
      </c>
      <c r="BO193" s="116"/>
      <c r="BP193" s="116"/>
      <c r="BQ193" s="116"/>
      <c r="BR193" s="35"/>
      <c r="BS193" s="41"/>
      <c r="BT193" s="116"/>
      <c r="BU193" s="116">
        <f t="shared" si="576"/>
        <v>0</v>
      </c>
      <c r="BV193" s="116">
        <v>0</v>
      </c>
      <c r="BW193" s="116"/>
      <c r="BX193" s="116"/>
      <c r="BY193" s="35"/>
      <c r="BZ193" s="41"/>
      <c r="CE193" s="699" t="e">
        <f t="shared" si="634"/>
        <v>#DIV/0!</v>
      </c>
    </row>
    <row r="194" spans="1:12295" s="70" customFormat="1" ht="54" hidden="1" customHeight="1" x14ac:dyDescent="0.3">
      <c r="B194" s="215"/>
      <c r="C194" s="115" t="s">
        <v>111</v>
      </c>
      <c r="D194" s="171">
        <f t="shared" si="626"/>
        <v>0</v>
      </c>
      <c r="E194" s="109">
        <v>0</v>
      </c>
      <c r="F194" s="109"/>
      <c r="G194" s="109"/>
      <c r="H194" s="236"/>
      <c r="I194" s="236"/>
      <c r="J194" s="109"/>
      <c r="K194" s="171">
        <f t="shared" si="623"/>
        <v>0</v>
      </c>
      <c r="L194" s="699" t="e">
        <f t="shared" si="627"/>
        <v>#DIV/0!</v>
      </c>
      <c r="M194" s="109">
        <v>0</v>
      </c>
      <c r="N194" s="772" t="e">
        <f t="shared" si="635"/>
        <v>#DIV/0!</v>
      </c>
      <c r="O194" s="106"/>
      <c r="P194" s="106"/>
      <c r="Q194" s="106"/>
      <c r="R194" s="106"/>
      <c r="S194" s="31"/>
      <c r="T194" s="31"/>
      <c r="U194" s="31"/>
      <c r="V194" s="285">
        <f t="shared" si="522"/>
        <v>0</v>
      </c>
      <c r="W194" s="31"/>
      <c r="X194" s="31"/>
      <c r="Y194" s="31"/>
      <c r="Z194" s="116">
        <f t="shared" si="520"/>
        <v>0</v>
      </c>
      <c r="AA194" s="106">
        <f>E194</f>
        <v>0</v>
      </c>
      <c r="AB194" s="31"/>
      <c r="AC194" s="31"/>
      <c r="AD194" s="31"/>
      <c r="AE194" s="171">
        <f t="shared" si="624"/>
        <v>0</v>
      </c>
      <c r="AF194" s="699" t="e">
        <f t="shared" si="628"/>
        <v>#DIV/0!</v>
      </c>
      <c r="AG194" s="109">
        <v>0</v>
      </c>
      <c r="AH194" s="699" t="e">
        <f t="shared" si="629"/>
        <v>#DIV/0!</v>
      </c>
      <c r="AI194" s="106"/>
      <c r="AJ194" s="106"/>
      <c r="AK194" s="106"/>
      <c r="AL194" s="106"/>
      <c r="AM194" s="31"/>
      <c r="AN194" s="31"/>
      <c r="AO194" s="31"/>
      <c r="AP194" s="116"/>
      <c r="AQ194" s="116"/>
      <c r="AR194" s="171">
        <f t="shared" si="625"/>
        <v>0</v>
      </c>
      <c r="AS194" s="699" t="e">
        <f t="shared" si="630"/>
        <v>#DIV/0!</v>
      </c>
      <c r="AT194" s="109">
        <v>0</v>
      </c>
      <c r="AU194" s="699" t="e">
        <f t="shared" si="631"/>
        <v>#DIV/0!</v>
      </c>
      <c r="AV194" s="106"/>
      <c r="AW194" s="699" t="e">
        <f t="shared" si="632"/>
        <v>#DIV/0!</v>
      </c>
      <c r="AX194" s="109"/>
      <c r="AY194" s="699" t="e">
        <f t="shared" si="633"/>
        <v>#DIV/0!</v>
      </c>
      <c r="AZ194" s="31"/>
      <c r="BA194" s="699"/>
      <c r="BB194" s="31"/>
      <c r="BC194" s="31"/>
      <c r="BD194" s="31"/>
      <c r="BE194" s="116">
        <f t="shared" si="575"/>
        <v>0</v>
      </c>
      <c r="BF194" s="106">
        <v>0</v>
      </c>
      <c r="BG194" s="106"/>
      <c r="BH194" s="31"/>
      <c r="BI194" s="31"/>
      <c r="BJ194" s="116">
        <f t="shared" si="536"/>
        <v>0</v>
      </c>
      <c r="BK194" s="106"/>
      <c r="BL194" s="31"/>
      <c r="BM194" s="31"/>
      <c r="BN194" s="116">
        <f t="shared" si="537"/>
        <v>0</v>
      </c>
      <c r="BO194" s="106"/>
      <c r="BP194" s="106"/>
      <c r="BQ194" s="106"/>
      <c r="BR194" s="31"/>
      <c r="BS194" s="31"/>
      <c r="BT194" s="116"/>
      <c r="BU194" s="116">
        <f t="shared" si="576"/>
        <v>0</v>
      </c>
      <c r="BV194" s="106">
        <v>0</v>
      </c>
      <c r="BW194" s="106"/>
      <c r="BX194" s="106"/>
      <c r="BY194" s="31"/>
      <c r="BZ194" s="31"/>
      <c r="CE194" s="699" t="e">
        <f t="shared" si="634"/>
        <v>#DIV/0!</v>
      </c>
    </row>
    <row r="195" spans="1:12295" s="70" customFormat="1" ht="72.75" hidden="1" customHeight="1" x14ac:dyDescent="0.3">
      <c r="A195" s="370"/>
      <c r="B195" s="451">
        <v>1</v>
      </c>
      <c r="C195" s="397" t="s">
        <v>400</v>
      </c>
      <c r="D195" s="375">
        <f t="shared" ref="D195:D206" si="636">E195</f>
        <v>0</v>
      </c>
      <c r="E195" s="375">
        <f>E196+E197+E206</f>
        <v>0</v>
      </c>
      <c r="F195" s="375"/>
      <c r="G195" s="375"/>
      <c r="H195" s="375"/>
      <c r="I195" s="375"/>
      <c r="J195" s="375">
        <f>J196+J197+J206</f>
        <v>0</v>
      </c>
      <c r="K195" s="168">
        <f t="shared" si="623"/>
        <v>0</v>
      </c>
      <c r="L195" s="699" t="e">
        <f t="shared" si="627"/>
        <v>#DIV/0!</v>
      </c>
      <c r="M195" s="375">
        <f>M196+M197+M206</f>
        <v>0</v>
      </c>
      <c r="N195" s="772" t="e">
        <f t="shared" si="635"/>
        <v>#DIV/0!</v>
      </c>
      <c r="O195" s="376"/>
      <c r="P195" s="421"/>
      <c r="Q195" s="376"/>
      <c r="R195" s="421"/>
      <c r="S195" s="376"/>
      <c r="T195" s="421"/>
      <c r="U195" s="376"/>
      <c r="V195" s="376">
        <f t="shared" si="522"/>
        <v>0</v>
      </c>
      <c r="W195" s="376">
        <f>W196+W197</f>
        <v>0</v>
      </c>
      <c r="X195" s="376"/>
      <c r="Y195" s="376"/>
      <c r="Z195" s="376">
        <f t="shared" si="520"/>
        <v>0</v>
      </c>
      <c r="AA195" s="376">
        <f>AA196+AA197</f>
        <v>0</v>
      </c>
      <c r="AB195" s="376"/>
      <c r="AC195" s="376"/>
      <c r="AD195" s="421"/>
      <c r="AE195" s="375">
        <f t="shared" ref="AE195:AE197" si="637">AG195</f>
        <v>0</v>
      </c>
      <c r="AF195" s="699" t="e">
        <f t="shared" si="628"/>
        <v>#DIV/0!</v>
      </c>
      <c r="AG195" s="375">
        <f>AG196+AG197</f>
        <v>0</v>
      </c>
      <c r="AH195" s="699" t="e">
        <f t="shared" si="629"/>
        <v>#DIV/0!</v>
      </c>
      <c r="AI195" s="376"/>
      <c r="AJ195" s="421"/>
      <c r="AK195" s="376"/>
      <c r="AL195" s="421"/>
      <c r="AM195" s="376"/>
      <c r="AN195" s="421"/>
      <c r="AO195" s="376"/>
      <c r="AP195" s="376">
        <f>AP196+AP197</f>
        <v>0</v>
      </c>
      <c r="AQ195" s="421"/>
      <c r="AR195" s="168">
        <f t="shared" si="625"/>
        <v>0</v>
      </c>
      <c r="AS195" s="699" t="e">
        <f t="shared" si="630"/>
        <v>#DIV/0!</v>
      </c>
      <c r="AT195" s="375">
        <f>AT196+AT197</f>
        <v>0</v>
      </c>
      <c r="AU195" s="699" t="e">
        <f t="shared" si="631"/>
        <v>#DIV/0!</v>
      </c>
      <c r="AV195" s="376"/>
      <c r="AW195" s="699" t="e">
        <f t="shared" si="632"/>
        <v>#DIV/0!</v>
      </c>
      <c r="AX195" s="375"/>
      <c r="AY195" s="699" t="e">
        <f t="shared" si="633"/>
        <v>#DIV/0!</v>
      </c>
      <c r="AZ195" s="376"/>
      <c r="BA195" s="699"/>
      <c r="BB195" s="376"/>
      <c r="BC195" s="376"/>
      <c r="BD195" s="376"/>
      <c r="BE195" s="376">
        <f t="shared" si="575"/>
        <v>0</v>
      </c>
      <c r="BF195" s="376">
        <f>BF196+BF197</f>
        <v>0</v>
      </c>
      <c r="BG195" s="376"/>
      <c r="BH195" s="376"/>
      <c r="BI195" s="376"/>
      <c r="BJ195" s="376">
        <f>BK195</f>
        <v>0</v>
      </c>
      <c r="BK195" s="376">
        <f>BK196+BK197</f>
        <v>0</v>
      </c>
      <c r="BL195" s="376"/>
      <c r="BM195" s="376"/>
      <c r="BN195" s="376">
        <f t="shared" si="537"/>
        <v>0</v>
      </c>
      <c r="BO195" s="376">
        <f>BO196+BO197</f>
        <v>0</v>
      </c>
      <c r="BP195" s="376"/>
      <c r="BQ195" s="376"/>
      <c r="BR195" s="376"/>
      <c r="BS195" s="376"/>
      <c r="BT195" s="376"/>
      <c r="BU195" s="632">
        <f t="shared" si="576"/>
        <v>0</v>
      </c>
      <c r="BV195" s="376">
        <f>BV196+BV197</f>
        <v>0</v>
      </c>
      <c r="BW195" s="376"/>
      <c r="BX195" s="376"/>
      <c r="BY195" s="376"/>
      <c r="BZ195" s="370"/>
      <c r="CA195" s="376"/>
      <c r="CB195" s="376"/>
      <c r="CC195" s="376"/>
      <c r="CD195" s="376"/>
      <c r="CE195" s="699" t="e">
        <f t="shared" si="634"/>
        <v>#DIV/0!</v>
      </c>
      <c r="CF195" s="376"/>
      <c r="CG195" s="376"/>
      <c r="CH195" s="376"/>
      <c r="CI195" s="376"/>
      <c r="CJ195" s="376"/>
      <c r="CK195" s="376"/>
      <c r="CL195" s="376"/>
      <c r="CM195" s="376"/>
      <c r="CN195" s="376"/>
      <c r="CO195" s="377"/>
      <c r="CP195" s="377"/>
      <c r="CQ195" s="377"/>
      <c r="CR195" s="377"/>
      <c r="CS195" s="377"/>
      <c r="CT195" s="376"/>
      <c r="CU195" s="376"/>
      <c r="CV195" s="377"/>
      <c r="CW195" s="377"/>
      <c r="CX195" s="376"/>
      <c r="CY195" s="376"/>
      <c r="CZ195" s="377"/>
      <c r="DA195" s="377"/>
      <c r="DB195" s="376"/>
      <c r="DC195" s="376"/>
      <c r="DD195" s="376"/>
      <c r="DE195" s="376"/>
      <c r="DF195" s="376"/>
      <c r="DG195" s="376"/>
      <c r="DH195" s="376"/>
      <c r="DI195" s="377"/>
      <c r="DJ195" s="377"/>
      <c r="DK195" s="376"/>
      <c r="DL195" s="376"/>
      <c r="DM195" s="377"/>
      <c r="DN195" s="377"/>
      <c r="DO195" s="376"/>
      <c r="DP195" s="376"/>
      <c r="DQ195" s="376"/>
      <c r="DR195" s="376"/>
      <c r="DS195" s="376"/>
      <c r="DT195" s="370"/>
      <c r="DU195" s="396"/>
      <c r="DV195" s="376"/>
      <c r="DW195" s="376"/>
      <c r="DX195" s="376"/>
      <c r="DY195" s="376"/>
      <c r="DZ195" s="376"/>
      <c r="EA195" s="376"/>
      <c r="EB195" s="376"/>
      <c r="EC195" s="375"/>
      <c r="ED195" s="375"/>
      <c r="EE195" s="375"/>
      <c r="EF195" s="375"/>
      <c r="EG195" s="375"/>
      <c r="EH195" s="375"/>
      <c r="EI195" s="375"/>
      <c r="EJ195" s="375"/>
      <c r="EK195" s="375"/>
      <c r="EL195" s="375"/>
      <c r="EM195" s="375"/>
      <c r="EN195" s="375"/>
      <c r="EO195" s="375"/>
      <c r="EP195" s="375"/>
      <c r="EQ195" s="375"/>
      <c r="ER195" s="375"/>
      <c r="ES195" s="375"/>
      <c r="ET195" s="375"/>
      <c r="EU195" s="375"/>
      <c r="EV195" s="375"/>
      <c r="EW195" s="375"/>
      <c r="EX195" s="375"/>
      <c r="EY195" s="375"/>
      <c r="EZ195" s="375"/>
      <c r="FA195" s="375"/>
      <c r="FB195" s="375"/>
      <c r="FC195" s="375"/>
      <c r="FD195" s="375"/>
      <c r="FE195" s="375"/>
      <c r="FF195" s="375"/>
      <c r="FG195" s="375"/>
      <c r="FH195" s="375"/>
      <c r="FI195" s="375"/>
      <c r="FJ195" s="375"/>
      <c r="FK195" s="375"/>
      <c r="FL195" s="375"/>
      <c r="FM195" s="375"/>
      <c r="FN195" s="375"/>
      <c r="FO195" s="375"/>
      <c r="FP195" s="375"/>
      <c r="FQ195" s="375"/>
      <c r="FR195" s="375"/>
      <c r="FS195" s="375"/>
      <c r="FT195" s="375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7"/>
      <c r="GT195" s="377"/>
      <c r="GU195" s="377"/>
      <c r="GV195" s="377"/>
      <c r="GW195" s="377"/>
      <c r="GX195" s="376"/>
      <c r="GY195" s="376"/>
      <c r="GZ195" s="377"/>
      <c r="HA195" s="377"/>
      <c r="HB195" s="376"/>
      <c r="HC195" s="376"/>
      <c r="HD195" s="377"/>
      <c r="HE195" s="377"/>
      <c r="HF195" s="376"/>
      <c r="HG195" s="376"/>
      <c r="HH195" s="376"/>
      <c r="HI195" s="376"/>
      <c r="HJ195" s="376"/>
      <c r="HK195" s="376"/>
      <c r="HL195" s="376"/>
      <c r="HM195" s="377"/>
      <c r="HN195" s="377"/>
      <c r="HO195" s="376"/>
      <c r="HP195" s="376"/>
      <c r="HQ195" s="377"/>
      <c r="HR195" s="377"/>
      <c r="HS195" s="376"/>
      <c r="HT195" s="376"/>
      <c r="HU195" s="376"/>
      <c r="HV195" s="376"/>
      <c r="HW195" s="376"/>
      <c r="HX195" s="370"/>
      <c r="HY195" s="396"/>
      <c r="HZ195" s="376"/>
      <c r="IA195" s="376"/>
      <c r="IB195" s="376"/>
      <c r="IC195" s="376"/>
      <c r="ID195" s="376"/>
      <c r="IE195" s="376"/>
      <c r="IF195" s="376"/>
      <c r="IG195" s="375"/>
      <c r="IH195" s="375"/>
      <c r="II195" s="375"/>
      <c r="IJ195" s="375"/>
      <c r="IK195" s="375"/>
      <c r="IL195" s="375"/>
      <c r="IM195" s="375"/>
      <c r="IN195" s="375"/>
      <c r="IO195" s="375"/>
      <c r="IP195" s="375"/>
      <c r="IQ195" s="375"/>
      <c r="IR195" s="375"/>
      <c r="IS195" s="375"/>
      <c r="IT195" s="375"/>
      <c r="IU195" s="375"/>
      <c r="IV195" s="375"/>
      <c r="IW195" s="375"/>
      <c r="IX195" s="375"/>
      <c r="IY195" s="375"/>
      <c r="IZ195" s="375"/>
      <c r="JA195" s="375"/>
      <c r="JB195" s="375"/>
      <c r="JC195" s="375"/>
      <c r="JD195" s="375"/>
      <c r="JE195" s="375"/>
      <c r="JF195" s="375"/>
      <c r="JG195" s="375"/>
      <c r="JH195" s="375"/>
      <c r="JI195" s="375"/>
      <c r="JJ195" s="375"/>
      <c r="JK195" s="375"/>
      <c r="JL195" s="375"/>
      <c r="JM195" s="375"/>
      <c r="JN195" s="375"/>
      <c r="JO195" s="375"/>
      <c r="JP195" s="375"/>
      <c r="JQ195" s="375"/>
      <c r="JR195" s="375"/>
      <c r="JS195" s="375"/>
      <c r="JT195" s="375"/>
      <c r="JU195" s="375"/>
      <c r="JV195" s="375"/>
      <c r="JW195" s="375"/>
      <c r="JX195" s="375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7"/>
      <c r="KX195" s="377"/>
      <c r="KY195" s="377"/>
      <c r="KZ195" s="377"/>
      <c r="LA195" s="377"/>
      <c r="LB195" s="376"/>
      <c r="LC195" s="376"/>
      <c r="LD195" s="377"/>
      <c r="LE195" s="377"/>
      <c r="LF195" s="376"/>
      <c r="LG195" s="376"/>
      <c r="LH195" s="377"/>
      <c r="LI195" s="377"/>
      <c r="LJ195" s="376"/>
      <c r="LK195" s="376"/>
      <c r="LL195" s="376"/>
      <c r="LM195" s="376"/>
      <c r="LN195" s="376"/>
      <c r="LO195" s="376"/>
      <c r="LP195" s="376"/>
      <c r="LQ195" s="377"/>
      <c r="LR195" s="377"/>
      <c r="LS195" s="376"/>
      <c r="LT195" s="376"/>
      <c r="LU195" s="377"/>
      <c r="LV195" s="377"/>
      <c r="LW195" s="376"/>
      <c r="LX195" s="376"/>
      <c r="LY195" s="376"/>
      <c r="LZ195" s="376"/>
      <c r="MA195" s="376"/>
      <c r="MB195" s="370"/>
      <c r="MC195" s="396"/>
      <c r="MD195" s="376"/>
      <c r="ME195" s="376"/>
      <c r="MF195" s="376"/>
      <c r="MG195" s="376"/>
      <c r="MH195" s="376"/>
      <c r="MI195" s="376"/>
      <c r="MJ195" s="376"/>
      <c r="MK195" s="375"/>
      <c r="ML195" s="375"/>
      <c r="MM195" s="375"/>
      <c r="MN195" s="375"/>
      <c r="MO195" s="375"/>
      <c r="MP195" s="375"/>
      <c r="MQ195" s="375"/>
      <c r="MR195" s="375"/>
      <c r="MS195" s="375"/>
      <c r="MT195" s="375"/>
      <c r="MU195" s="375"/>
      <c r="MV195" s="375"/>
      <c r="MW195" s="375"/>
      <c r="MX195" s="375"/>
      <c r="MY195" s="375"/>
      <c r="MZ195" s="375"/>
      <c r="NA195" s="375"/>
      <c r="NB195" s="375"/>
      <c r="NC195" s="375"/>
      <c r="ND195" s="375"/>
      <c r="NE195" s="375"/>
      <c r="NF195" s="375"/>
      <c r="NG195" s="375"/>
      <c r="NH195" s="375"/>
      <c r="NI195" s="375"/>
      <c r="NJ195" s="375"/>
      <c r="NK195" s="375"/>
      <c r="NL195" s="375"/>
      <c r="NM195" s="375"/>
      <c r="NN195" s="375"/>
      <c r="NO195" s="375"/>
      <c r="NP195" s="375"/>
      <c r="NQ195" s="375"/>
      <c r="NR195" s="375"/>
      <c r="NS195" s="375"/>
      <c r="NT195" s="375"/>
      <c r="NU195" s="375"/>
      <c r="NV195" s="375"/>
      <c r="NW195" s="375"/>
      <c r="NX195" s="375"/>
      <c r="NY195" s="375"/>
      <c r="NZ195" s="375"/>
      <c r="OA195" s="375"/>
      <c r="OB195" s="375"/>
      <c r="OC195" s="376"/>
      <c r="OD195" s="376"/>
      <c r="OE195" s="376"/>
      <c r="OF195" s="376"/>
      <c r="OG195" s="376"/>
      <c r="OH195" s="376"/>
      <c r="OI195" s="376"/>
      <c r="OJ195" s="376"/>
      <c r="OK195" s="376"/>
      <c r="OL195" s="376"/>
      <c r="OM195" s="376"/>
      <c r="ON195" s="376"/>
      <c r="OO195" s="376"/>
      <c r="OP195" s="376"/>
      <c r="OQ195" s="376"/>
      <c r="OR195" s="376"/>
      <c r="OS195" s="376"/>
      <c r="OT195" s="376"/>
      <c r="OU195" s="376"/>
      <c r="OV195" s="376"/>
      <c r="OW195" s="376"/>
      <c r="OX195" s="376"/>
      <c r="OY195" s="376"/>
      <c r="OZ195" s="376"/>
      <c r="PA195" s="377"/>
      <c r="PB195" s="377"/>
      <c r="PC195" s="377"/>
      <c r="PD195" s="377"/>
      <c r="PE195" s="377"/>
      <c r="PF195" s="376"/>
      <c r="PG195" s="376"/>
      <c r="PH195" s="377"/>
      <c r="PI195" s="377"/>
      <c r="PJ195" s="376"/>
      <c r="PK195" s="376"/>
      <c r="PL195" s="377"/>
      <c r="PM195" s="377"/>
      <c r="PN195" s="376"/>
      <c r="PO195" s="376"/>
      <c r="PP195" s="376"/>
      <c r="PQ195" s="376"/>
      <c r="PR195" s="376"/>
      <c r="PS195" s="376"/>
      <c r="PT195" s="376"/>
      <c r="PU195" s="377"/>
      <c r="PV195" s="377"/>
      <c r="PW195" s="376"/>
      <c r="PX195" s="376"/>
      <c r="PY195" s="377"/>
      <c r="PZ195" s="377"/>
      <c r="QA195" s="376"/>
      <c r="QB195" s="376"/>
      <c r="QC195" s="376"/>
      <c r="QD195" s="376"/>
      <c r="QE195" s="376"/>
      <c r="QF195" s="370"/>
      <c r="QG195" s="396"/>
      <c r="QH195" s="376"/>
      <c r="QI195" s="376"/>
      <c r="QJ195" s="376"/>
      <c r="QK195" s="376"/>
      <c r="QL195" s="376"/>
      <c r="QM195" s="376"/>
      <c r="QN195" s="376"/>
      <c r="QO195" s="375"/>
      <c r="QP195" s="375"/>
      <c r="QQ195" s="375"/>
      <c r="QR195" s="375"/>
      <c r="QS195" s="375"/>
      <c r="QT195" s="375"/>
      <c r="QU195" s="375"/>
      <c r="QV195" s="375"/>
      <c r="QW195" s="375"/>
      <c r="QX195" s="375"/>
      <c r="QY195" s="375"/>
      <c r="QZ195" s="375"/>
      <c r="RA195" s="375"/>
      <c r="RB195" s="375"/>
      <c r="RC195" s="375"/>
      <c r="RD195" s="375"/>
      <c r="RE195" s="375"/>
      <c r="RF195" s="375"/>
      <c r="RG195" s="375"/>
      <c r="RH195" s="375"/>
      <c r="RI195" s="375"/>
      <c r="RJ195" s="375"/>
      <c r="RK195" s="375"/>
      <c r="RL195" s="375"/>
      <c r="RM195" s="375"/>
      <c r="RN195" s="375"/>
      <c r="RO195" s="375"/>
      <c r="RP195" s="375"/>
      <c r="RQ195" s="375"/>
      <c r="RR195" s="375"/>
      <c r="RS195" s="375"/>
      <c r="RT195" s="375"/>
      <c r="RU195" s="375"/>
      <c r="RV195" s="375"/>
      <c r="RW195" s="375"/>
      <c r="RX195" s="375"/>
      <c r="RY195" s="375"/>
      <c r="RZ195" s="375"/>
      <c r="SA195" s="375"/>
      <c r="SB195" s="375"/>
      <c r="SC195" s="375"/>
      <c r="SD195" s="375"/>
      <c r="SE195" s="375"/>
      <c r="SF195" s="375"/>
      <c r="SG195" s="376"/>
      <c r="SH195" s="376"/>
      <c r="SI195" s="376"/>
      <c r="SJ195" s="376"/>
      <c r="SK195" s="376"/>
      <c r="SL195" s="376"/>
      <c r="SM195" s="376"/>
      <c r="SN195" s="376"/>
      <c r="SO195" s="376"/>
      <c r="SP195" s="376"/>
      <c r="SQ195" s="376"/>
      <c r="SR195" s="376"/>
      <c r="SS195" s="376"/>
      <c r="ST195" s="376"/>
      <c r="SU195" s="376"/>
      <c r="SV195" s="376"/>
      <c r="SW195" s="376"/>
      <c r="SX195" s="376"/>
      <c r="SY195" s="376"/>
      <c r="SZ195" s="376"/>
      <c r="TA195" s="376"/>
      <c r="TB195" s="376"/>
      <c r="TC195" s="376"/>
      <c r="TD195" s="376"/>
      <c r="TE195" s="377"/>
      <c r="TF195" s="377"/>
      <c r="TG195" s="377"/>
      <c r="TH195" s="377"/>
      <c r="TI195" s="377"/>
      <c r="TJ195" s="376"/>
      <c r="TK195" s="376"/>
      <c r="TL195" s="377"/>
      <c r="TM195" s="377"/>
      <c r="TN195" s="376"/>
      <c r="TO195" s="376"/>
      <c r="TP195" s="377"/>
      <c r="TQ195" s="377"/>
      <c r="TR195" s="376"/>
      <c r="TS195" s="376"/>
      <c r="TT195" s="376"/>
      <c r="TU195" s="376"/>
      <c r="TV195" s="376"/>
      <c r="TW195" s="376"/>
      <c r="TX195" s="376"/>
      <c r="TY195" s="377"/>
      <c r="TZ195" s="377"/>
      <c r="UA195" s="376"/>
      <c r="UB195" s="376"/>
      <c r="UC195" s="377"/>
      <c r="UD195" s="377"/>
      <c r="UE195" s="376"/>
      <c r="UF195" s="376"/>
      <c r="UG195" s="376"/>
      <c r="UH195" s="376"/>
      <c r="UI195" s="376"/>
      <c r="UJ195" s="370"/>
      <c r="UK195" s="396"/>
      <c r="UL195" s="376"/>
      <c r="UM195" s="376"/>
      <c r="UN195" s="376"/>
      <c r="UO195" s="376"/>
      <c r="UP195" s="376"/>
      <c r="UQ195" s="376"/>
      <c r="UR195" s="376"/>
      <c r="US195" s="375"/>
      <c r="UT195" s="375"/>
      <c r="UU195" s="375"/>
      <c r="UV195" s="375"/>
      <c r="UW195" s="375"/>
      <c r="UX195" s="375"/>
      <c r="UY195" s="375"/>
      <c r="UZ195" s="375"/>
      <c r="VA195" s="375"/>
      <c r="VB195" s="375"/>
      <c r="VC195" s="375"/>
      <c r="VD195" s="375"/>
      <c r="VE195" s="375"/>
      <c r="VF195" s="375"/>
      <c r="VG195" s="375"/>
      <c r="VH195" s="375"/>
      <c r="VI195" s="375"/>
      <c r="VJ195" s="375"/>
      <c r="VK195" s="375"/>
      <c r="VL195" s="375"/>
      <c r="VM195" s="375"/>
      <c r="VN195" s="375"/>
      <c r="VO195" s="375"/>
      <c r="VP195" s="375"/>
      <c r="VQ195" s="375"/>
      <c r="VR195" s="375"/>
      <c r="VS195" s="375"/>
      <c r="VT195" s="375"/>
      <c r="VU195" s="375"/>
      <c r="VV195" s="375"/>
      <c r="VW195" s="375"/>
      <c r="VX195" s="375"/>
      <c r="VY195" s="375"/>
      <c r="VZ195" s="375"/>
      <c r="WA195" s="375"/>
      <c r="WB195" s="375"/>
      <c r="WC195" s="375"/>
      <c r="WD195" s="375"/>
      <c r="WE195" s="375"/>
      <c r="WF195" s="375"/>
      <c r="WG195" s="375"/>
      <c r="WH195" s="375"/>
      <c r="WI195" s="375"/>
      <c r="WJ195" s="375"/>
      <c r="WK195" s="376"/>
      <c r="WL195" s="376"/>
      <c r="WM195" s="376"/>
      <c r="WN195" s="376"/>
      <c r="WO195" s="376"/>
      <c r="WP195" s="376"/>
      <c r="WQ195" s="376"/>
      <c r="WR195" s="376"/>
      <c r="WS195" s="376"/>
      <c r="WT195" s="376"/>
      <c r="WU195" s="376"/>
      <c r="WV195" s="376"/>
      <c r="WW195" s="376"/>
      <c r="WX195" s="376"/>
      <c r="WY195" s="376"/>
      <c r="WZ195" s="376"/>
      <c r="XA195" s="376"/>
      <c r="XB195" s="376"/>
      <c r="XC195" s="376"/>
      <c r="XD195" s="376"/>
      <c r="XE195" s="376"/>
      <c r="XF195" s="376"/>
      <c r="XG195" s="376"/>
      <c r="XH195" s="376"/>
      <c r="XI195" s="377"/>
      <c r="XJ195" s="377"/>
      <c r="XK195" s="377"/>
      <c r="XL195" s="377"/>
      <c r="XM195" s="377"/>
      <c r="XN195" s="376"/>
      <c r="XO195" s="376"/>
      <c r="XP195" s="377"/>
      <c r="XQ195" s="377"/>
      <c r="XR195" s="376"/>
      <c r="XS195" s="376"/>
      <c r="XT195" s="377"/>
      <c r="XU195" s="377"/>
      <c r="XV195" s="376"/>
      <c r="XW195" s="376"/>
      <c r="XX195" s="376"/>
      <c r="XY195" s="376"/>
      <c r="XZ195" s="376"/>
      <c r="YA195" s="376"/>
      <c r="YB195" s="376"/>
      <c r="YC195" s="377"/>
      <c r="YD195" s="377"/>
      <c r="YE195" s="376"/>
      <c r="YF195" s="376"/>
      <c r="YG195" s="377"/>
      <c r="YH195" s="377"/>
      <c r="YI195" s="376"/>
      <c r="YJ195" s="376"/>
      <c r="YK195" s="376"/>
      <c r="YL195" s="376"/>
      <c r="YM195" s="376"/>
      <c r="YN195" s="370"/>
      <c r="YO195" s="396"/>
      <c r="YP195" s="376"/>
      <c r="YQ195" s="376"/>
      <c r="YR195" s="376"/>
      <c r="YS195" s="376"/>
      <c r="YT195" s="376"/>
      <c r="YU195" s="376"/>
      <c r="YV195" s="376"/>
      <c r="YW195" s="375"/>
      <c r="YX195" s="375"/>
      <c r="YY195" s="375"/>
      <c r="YZ195" s="375"/>
      <c r="ZA195" s="375"/>
      <c r="ZB195" s="375"/>
      <c r="ZC195" s="375"/>
      <c r="ZD195" s="375"/>
      <c r="ZE195" s="375"/>
      <c r="ZF195" s="375"/>
      <c r="ZG195" s="375"/>
      <c r="ZH195" s="375"/>
      <c r="ZI195" s="375"/>
      <c r="ZJ195" s="375"/>
      <c r="ZK195" s="375"/>
      <c r="ZL195" s="375"/>
      <c r="ZM195" s="375"/>
      <c r="ZN195" s="375"/>
      <c r="ZO195" s="375"/>
      <c r="ZP195" s="375"/>
      <c r="ZQ195" s="375"/>
      <c r="ZR195" s="375"/>
      <c r="ZS195" s="375"/>
      <c r="ZT195" s="375"/>
      <c r="ZU195" s="375"/>
      <c r="ZV195" s="375"/>
      <c r="ZW195" s="375"/>
      <c r="ZX195" s="375"/>
      <c r="ZY195" s="375"/>
      <c r="ZZ195" s="375"/>
      <c r="AAA195" s="375"/>
      <c r="AAB195" s="375"/>
      <c r="AAC195" s="375"/>
      <c r="AAD195" s="375"/>
      <c r="AAE195" s="375"/>
      <c r="AAF195" s="375"/>
      <c r="AAG195" s="375"/>
      <c r="AAH195" s="375"/>
      <c r="AAI195" s="375"/>
      <c r="AAJ195" s="375"/>
      <c r="AAK195" s="375"/>
      <c r="AAL195" s="375"/>
      <c r="AAM195" s="375"/>
      <c r="AAN195" s="375"/>
      <c r="AAO195" s="376"/>
      <c r="AAP195" s="376"/>
      <c r="AAQ195" s="376"/>
      <c r="AAR195" s="376"/>
      <c r="AAS195" s="376"/>
      <c r="AAT195" s="376"/>
      <c r="AAU195" s="376"/>
      <c r="AAV195" s="376"/>
      <c r="AAW195" s="376"/>
      <c r="AAX195" s="376"/>
      <c r="AAY195" s="376"/>
      <c r="AAZ195" s="376"/>
      <c r="ABA195" s="376"/>
      <c r="ABB195" s="376"/>
      <c r="ABC195" s="376"/>
      <c r="ABD195" s="376"/>
      <c r="ABE195" s="376"/>
      <c r="ABF195" s="376"/>
      <c r="ABG195" s="376"/>
      <c r="ABH195" s="376"/>
      <c r="ABI195" s="376"/>
      <c r="ABJ195" s="376"/>
      <c r="ABK195" s="376"/>
      <c r="ABL195" s="376"/>
      <c r="ABM195" s="377"/>
      <c r="ABN195" s="377"/>
      <c r="ABO195" s="377"/>
      <c r="ABP195" s="377"/>
      <c r="ABQ195" s="377"/>
      <c r="ABR195" s="376"/>
      <c r="ABS195" s="376"/>
      <c r="ABT195" s="377"/>
      <c r="ABU195" s="377"/>
      <c r="ABV195" s="376"/>
      <c r="ABW195" s="376"/>
      <c r="ABX195" s="377"/>
      <c r="ABY195" s="377"/>
      <c r="ABZ195" s="376"/>
      <c r="ACA195" s="376"/>
      <c r="ACB195" s="376"/>
      <c r="ACC195" s="376"/>
      <c r="ACD195" s="376"/>
      <c r="ACE195" s="376"/>
      <c r="ACF195" s="376"/>
      <c r="ACG195" s="377"/>
      <c r="ACH195" s="377"/>
      <c r="ACI195" s="376"/>
      <c r="ACJ195" s="376"/>
      <c r="ACK195" s="377"/>
      <c r="ACL195" s="377"/>
      <c r="ACM195" s="376"/>
      <c r="ACN195" s="376"/>
      <c r="ACO195" s="376"/>
      <c r="ACP195" s="376"/>
      <c r="ACQ195" s="376"/>
      <c r="ACR195" s="370"/>
      <c r="ACS195" s="396"/>
      <c r="ACT195" s="376"/>
      <c r="ACU195" s="376"/>
      <c r="ACV195" s="376"/>
      <c r="ACW195" s="376"/>
      <c r="ACX195" s="376"/>
      <c r="ACY195" s="376"/>
      <c r="ACZ195" s="376"/>
      <c r="ADA195" s="375"/>
      <c r="ADB195" s="375"/>
      <c r="ADC195" s="375"/>
      <c r="ADD195" s="375"/>
      <c r="ADE195" s="375"/>
      <c r="ADF195" s="375"/>
      <c r="ADG195" s="375"/>
      <c r="ADH195" s="375"/>
      <c r="ADI195" s="375"/>
      <c r="ADJ195" s="375"/>
      <c r="ADK195" s="375"/>
      <c r="ADL195" s="375"/>
      <c r="ADM195" s="375"/>
      <c r="ADN195" s="375"/>
      <c r="ADO195" s="375"/>
      <c r="ADP195" s="375"/>
      <c r="ADQ195" s="375"/>
      <c r="ADR195" s="375"/>
      <c r="ADS195" s="375"/>
      <c r="ADT195" s="375"/>
      <c r="ADU195" s="375"/>
      <c r="ADV195" s="375"/>
      <c r="ADW195" s="375"/>
      <c r="ADX195" s="375"/>
      <c r="ADY195" s="375"/>
      <c r="ADZ195" s="375"/>
      <c r="AEA195" s="375"/>
      <c r="AEB195" s="375"/>
      <c r="AEC195" s="375"/>
      <c r="AED195" s="375"/>
      <c r="AEE195" s="375"/>
      <c r="AEF195" s="375"/>
      <c r="AEG195" s="375"/>
      <c r="AEH195" s="375"/>
      <c r="AEI195" s="375"/>
      <c r="AEJ195" s="375"/>
      <c r="AEK195" s="375"/>
      <c r="AEL195" s="375"/>
      <c r="AEM195" s="375"/>
      <c r="AEN195" s="375"/>
      <c r="AEO195" s="375"/>
      <c r="AEP195" s="375"/>
      <c r="AEQ195" s="375"/>
      <c r="AER195" s="375"/>
      <c r="AES195" s="376"/>
      <c r="AET195" s="376"/>
      <c r="AEU195" s="376"/>
      <c r="AEV195" s="376"/>
      <c r="AEW195" s="376"/>
      <c r="AEX195" s="376"/>
      <c r="AEY195" s="376"/>
      <c r="AEZ195" s="376"/>
      <c r="AFA195" s="376"/>
      <c r="AFB195" s="376"/>
      <c r="AFC195" s="376"/>
      <c r="AFD195" s="376"/>
      <c r="AFE195" s="376"/>
      <c r="AFF195" s="376"/>
      <c r="AFG195" s="376"/>
      <c r="AFH195" s="376"/>
      <c r="AFI195" s="376"/>
      <c r="AFJ195" s="376"/>
      <c r="AFK195" s="376"/>
      <c r="AFL195" s="376"/>
      <c r="AFM195" s="376"/>
      <c r="AFN195" s="376"/>
      <c r="AFO195" s="376"/>
      <c r="AFP195" s="376"/>
      <c r="AFQ195" s="377"/>
      <c r="AFR195" s="377"/>
      <c r="AFS195" s="377"/>
      <c r="AFT195" s="377"/>
      <c r="AFU195" s="377"/>
      <c r="AFV195" s="376"/>
      <c r="AFW195" s="376"/>
      <c r="AFX195" s="377"/>
      <c r="AFY195" s="377"/>
      <c r="AFZ195" s="376"/>
      <c r="AGA195" s="376"/>
      <c r="AGB195" s="377"/>
      <c r="AGC195" s="377"/>
      <c r="AGD195" s="376"/>
      <c r="AGE195" s="376"/>
      <c r="AGF195" s="376"/>
      <c r="AGG195" s="376"/>
      <c r="AGH195" s="376"/>
      <c r="AGI195" s="376"/>
      <c r="AGJ195" s="376"/>
      <c r="AGK195" s="377"/>
      <c r="AGL195" s="377"/>
      <c r="AGM195" s="376"/>
      <c r="AGN195" s="376"/>
      <c r="AGO195" s="377"/>
      <c r="AGP195" s="377"/>
      <c r="AGQ195" s="376"/>
      <c r="AGR195" s="376"/>
      <c r="AGS195" s="376"/>
      <c r="AGT195" s="376"/>
      <c r="AGU195" s="376"/>
      <c r="AGV195" s="370"/>
      <c r="AGW195" s="396"/>
      <c r="AGX195" s="376"/>
      <c r="AGY195" s="376"/>
      <c r="AGZ195" s="376"/>
      <c r="AHA195" s="376"/>
      <c r="AHB195" s="376"/>
      <c r="AHC195" s="376"/>
      <c r="AHD195" s="376"/>
      <c r="AHE195" s="375"/>
      <c r="AHF195" s="375"/>
      <c r="AHG195" s="375"/>
      <c r="AHH195" s="375"/>
      <c r="AHI195" s="375"/>
      <c r="AHJ195" s="375"/>
      <c r="AHK195" s="375"/>
      <c r="AHL195" s="375"/>
      <c r="AHM195" s="375"/>
      <c r="AHN195" s="375"/>
      <c r="AHO195" s="375"/>
      <c r="AHP195" s="375"/>
      <c r="AHQ195" s="375"/>
      <c r="AHR195" s="375"/>
      <c r="AHS195" s="375"/>
      <c r="AHT195" s="375"/>
      <c r="AHU195" s="375"/>
      <c r="AHV195" s="375"/>
      <c r="AHW195" s="375"/>
      <c r="AHX195" s="375"/>
      <c r="AHY195" s="375"/>
      <c r="AHZ195" s="375"/>
      <c r="AIA195" s="375"/>
      <c r="AIB195" s="375"/>
      <c r="AIC195" s="375"/>
      <c r="AID195" s="375"/>
      <c r="AIE195" s="375"/>
      <c r="AIF195" s="375"/>
      <c r="AIG195" s="375"/>
      <c r="AIH195" s="375"/>
      <c r="AII195" s="375"/>
      <c r="AIJ195" s="375"/>
      <c r="AIK195" s="375"/>
      <c r="AIL195" s="375"/>
      <c r="AIM195" s="375"/>
      <c r="AIN195" s="375"/>
      <c r="AIO195" s="375"/>
      <c r="AIP195" s="375"/>
      <c r="AIQ195" s="375"/>
      <c r="AIR195" s="375"/>
      <c r="AIS195" s="375"/>
      <c r="AIT195" s="375"/>
      <c r="AIU195" s="375"/>
      <c r="AIV195" s="375"/>
      <c r="AIW195" s="376"/>
      <c r="AIX195" s="376"/>
      <c r="AIY195" s="376"/>
      <c r="AIZ195" s="376"/>
      <c r="AJA195" s="376"/>
      <c r="AJB195" s="376"/>
      <c r="AJC195" s="376"/>
      <c r="AJD195" s="376"/>
      <c r="AJE195" s="376"/>
      <c r="AJF195" s="376"/>
      <c r="AJG195" s="376"/>
      <c r="AJH195" s="376"/>
      <c r="AJI195" s="376"/>
      <c r="AJJ195" s="376"/>
      <c r="AJK195" s="376"/>
      <c r="AJL195" s="376"/>
      <c r="AJM195" s="376"/>
      <c r="AJN195" s="376"/>
      <c r="AJO195" s="376"/>
      <c r="AJP195" s="376"/>
      <c r="AJQ195" s="376"/>
      <c r="AJR195" s="376"/>
      <c r="AJS195" s="376"/>
      <c r="AJT195" s="376"/>
      <c r="AJU195" s="377"/>
      <c r="AJV195" s="377"/>
      <c r="AJW195" s="377"/>
      <c r="AJX195" s="377"/>
      <c r="AJY195" s="377"/>
      <c r="AJZ195" s="376"/>
      <c r="AKA195" s="376"/>
      <c r="AKB195" s="377"/>
      <c r="AKC195" s="377"/>
      <c r="AKD195" s="376"/>
      <c r="AKE195" s="376"/>
      <c r="AKF195" s="377"/>
      <c r="AKG195" s="377"/>
      <c r="AKH195" s="376"/>
      <c r="AKI195" s="376"/>
      <c r="AKJ195" s="376"/>
      <c r="AKK195" s="376"/>
      <c r="AKL195" s="376"/>
      <c r="AKM195" s="376"/>
      <c r="AKN195" s="376"/>
      <c r="AKO195" s="377"/>
      <c r="AKP195" s="377"/>
      <c r="AKQ195" s="376"/>
      <c r="AKR195" s="376"/>
      <c r="AKS195" s="377"/>
      <c r="AKT195" s="377"/>
      <c r="AKU195" s="376"/>
      <c r="AKV195" s="376"/>
      <c r="AKW195" s="376"/>
      <c r="AKX195" s="376"/>
      <c r="AKY195" s="376"/>
      <c r="AKZ195" s="370"/>
      <c r="ALA195" s="396"/>
      <c r="ALB195" s="376"/>
      <c r="ALC195" s="376"/>
      <c r="ALD195" s="376"/>
      <c r="ALE195" s="376"/>
      <c r="ALF195" s="376"/>
      <c r="ALG195" s="376"/>
      <c r="ALH195" s="376"/>
      <c r="ALI195" s="375"/>
      <c r="ALJ195" s="375"/>
      <c r="ALK195" s="375"/>
      <c r="ALL195" s="375"/>
      <c r="ALM195" s="375"/>
      <c r="ALN195" s="375"/>
      <c r="ALO195" s="375"/>
      <c r="ALP195" s="375"/>
      <c r="ALQ195" s="375"/>
      <c r="ALR195" s="375"/>
      <c r="ALS195" s="375"/>
      <c r="ALT195" s="375"/>
      <c r="ALU195" s="375"/>
      <c r="ALV195" s="375"/>
      <c r="ALW195" s="375"/>
      <c r="ALX195" s="375"/>
      <c r="ALY195" s="375"/>
      <c r="ALZ195" s="375"/>
      <c r="AMA195" s="375"/>
      <c r="AMB195" s="375"/>
      <c r="AMC195" s="375"/>
      <c r="AMD195" s="375"/>
      <c r="AME195" s="375"/>
      <c r="AMF195" s="375"/>
      <c r="AMG195" s="375"/>
      <c r="AMH195" s="375"/>
      <c r="AMI195" s="375"/>
      <c r="AMJ195" s="375"/>
      <c r="AMK195" s="375"/>
      <c r="AML195" s="375"/>
      <c r="AMM195" s="375"/>
      <c r="AMN195" s="375"/>
      <c r="AMO195" s="375"/>
      <c r="AMP195" s="375"/>
      <c r="AMQ195" s="375"/>
      <c r="AMR195" s="375"/>
      <c r="AMS195" s="375"/>
      <c r="AMT195" s="375"/>
      <c r="AMU195" s="375"/>
      <c r="AMV195" s="375"/>
      <c r="AMW195" s="375"/>
      <c r="AMX195" s="375"/>
      <c r="AMY195" s="375"/>
      <c r="AMZ195" s="375"/>
      <c r="ANA195" s="376"/>
      <c r="ANB195" s="376"/>
      <c r="ANC195" s="376"/>
      <c r="AND195" s="376"/>
      <c r="ANE195" s="376"/>
      <c r="ANF195" s="376"/>
      <c r="ANG195" s="376"/>
      <c r="ANH195" s="376"/>
      <c r="ANI195" s="376"/>
      <c r="ANJ195" s="376"/>
      <c r="ANK195" s="376"/>
      <c r="ANL195" s="376"/>
      <c r="ANM195" s="376"/>
      <c r="ANN195" s="376"/>
      <c r="ANO195" s="376"/>
      <c r="ANP195" s="376"/>
      <c r="ANQ195" s="376"/>
      <c r="ANR195" s="376"/>
      <c r="ANS195" s="376"/>
      <c r="ANT195" s="376"/>
      <c r="ANU195" s="376"/>
      <c r="ANV195" s="376"/>
      <c r="ANW195" s="376"/>
      <c r="ANX195" s="376"/>
      <c r="ANY195" s="377"/>
      <c r="ANZ195" s="377"/>
      <c r="AOA195" s="377"/>
      <c r="AOB195" s="377"/>
      <c r="AOC195" s="377"/>
      <c r="AOD195" s="376"/>
      <c r="AOE195" s="376"/>
      <c r="AOF195" s="377"/>
      <c r="AOG195" s="377"/>
      <c r="AOH195" s="376"/>
      <c r="AOI195" s="376"/>
      <c r="AOJ195" s="377"/>
      <c r="AOK195" s="377"/>
      <c r="AOL195" s="376"/>
      <c r="AOM195" s="376"/>
      <c r="AON195" s="376"/>
      <c r="AOO195" s="376"/>
      <c r="AOP195" s="376"/>
      <c r="AOQ195" s="376"/>
      <c r="AOR195" s="376"/>
      <c r="AOS195" s="377"/>
      <c r="AOT195" s="377"/>
      <c r="AOU195" s="376"/>
      <c r="AOV195" s="376"/>
      <c r="AOW195" s="377"/>
      <c r="AOX195" s="377"/>
      <c r="AOY195" s="376"/>
      <c r="AOZ195" s="376"/>
      <c r="APA195" s="376"/>
      <c r="APB195" s="376"/>
      <c r="APC195" s="376"/>
      <c r="APD195" s="370"/>
      <c r="APE195" s="396"/>
      <c r="APF195" s="376"/>
      <c r="APG195" s="376"/>
      <c r="APH195" s="376"/>
      <c r="API195" s="376"/>
      <c r="APJ195" s="376"/>
      <c r="APK195" s="376"/>
      <c r="APL195" s="376"/>
      <c r="APM195" s="375"/>
      <c r="APN195" s="375"/>
      <c r="APO195" s="375"/>
      <c r="APP195" s="375"/>
      <c r="APQ195" s="375"/>
      <c r="APR195" s="375"/>
      <c r="APS195" s="375"/>
      <c r="APT195" s="375"/>
      <c r="APU195" s="375"/>
      <c r="APV195" s="375"/>
      <c r="APW195" s="375"/>
      <c r="APX195" s="375"/>
      <c r="APY195" s="375"/>
      <c r="APZ195" s="375"/>
      <c r="AQA195" s="375"/>
      <c r="AQB195" s="375"/>
      <c r="AQC195" s="375"/>
      <c r="AQD195" s="375"/>
      <c r="AQE195" s="375"/>
      <c r="AQF195" s="375"/>
      <c r="AQG195" s="375"/>
      <c r="AQH195" s="375"/>
      <c r="AQI195" s="375"/>
      <c r="AQJ195" s="375"/>
      <c r="AQK195" s="375"/>
      <c r="AQL195" s="375"/>
      <c r="AQM195" s="375"/>
      <c r="AQN195" s="375"/>
      <c r="AQO195" s="375"/>
      <c r="AQP195" s="375"/>
      <c r="AQQ195" s="375"/>
      <c r="AQR195" s="375"/>
      <c r="AQS195" s="375"/>
      <c r="AQT195" s="375"/>
      <c r="AQU195" s="375"/>
      <c r="AQV195" s="375"/>
      <c r="AQW195" s="375"/>
      <c r="AQX195" s="375"/>
      <c r="AQY195" s="375"/>
      <c r="AQZ195" s="375"/>
      <c r="ARA195" s="375"/>
      <c r="ARB195" s="375"/>
      <c r="ARC195" s="375"/>
      <c r="ARD195" s="375"/>
      <c r="ARE195" s="376"/>
      <c r="ARF195" s="376"/>
      <c r="ARG195" s="376"/>
      <c r="ARH195" s="376"/>
      <c r="ARI195" s="376"/>
      <c r="ARJ195" s="376"/>
      <c r="ARK195" s="376"/>
      <c r="ARL195" s="376"/>
      <c r="ARM195" s="376"/>
      <c r="ARN195" s="376"/>
      <c r="ARO195" s="376"/>
      <c r="ARP195" s="376"/>
      <c r="ARQ195" s="376"/>
      <c r="ARR195" s="376"/>
      <c r="ARS195" s="376"/>
      <c r="ART195" s="376"/>
      <c r="ARU195" s="376"/>
      <c r="ARV195" s="376"/>
      <c r="ARW195" s="376"/>
      <c r="ARX195" s="376"/>
      <c r="ARY195" s="376"/>
      <c r="ARZ195" s="376"/>
      <c r="ASA195" s="376"/>
      <c r="ASB195" s="376"/>
      <c r="ASC195" s="377"/>
      <c r="ASD195" s="377"/>
      <c r="ASE195" s="377"/>
      <c r="ASF195" s="377"/>
      <c r="ASG195" s="377"/>
      <c r="ASH195" s="376"/>
      <c r="ASI195" s="376"/>
      <c r="ASJ195" s="377"/>
      <c r="ASK195" s="377"/>
      <c r="ASL195" s="376"/>
      <c r="ASM195" s="376"/>
      <c r="ASN195" s="377"/>
      <c r="ASO195" s="377"/>
      <c r="ASP195" s="376"/>
      <c r="ASQ195" s="376"/>
      <c r="ASR195" s="376"/>
      <c r="ASS195" s="376"/>
      <c r="AST195" s="376"/>
      <c r="ASU195" s="376"/>
      <c r="ASV195" s="376"/>
      <c r="ASW195" s="377"/>
      <c r="ASX195" s="377"/>
      <c r="ASY195" s="376"/>
      <c r="ASZ195" s="376"/>
      <c r="ATA195" s="377"/>
      <c r="ATB195" s="377"/>
      <c r="ATC195" s="376"/>
      <c r="ATD195" s="376"/>
      <c r="ATE195" s="376"/>
      <c r="ATF195" s="376"/>
      <c r="ATG195" s="376"/>
      <c r="ATH195" s="370"/>
      <c r="ATI195" s="396"/>
      <c r="ATJ195" s="376"/>
      <c r="ATK195" s="376"/>
      <c r="ATL195" s="376"/>
      <c r="ATM195" s="376"/>
      <c r="ATN195" s="376"/>
      <c r="ATO195" s="376"/>
      <c r="ATP195" s="376"/>
      <c r="ATQ195" s="375"/>
      <c r="ATR195" s="375"/>
      <c r="ATS195" s="375"/>
      <c r="ATT195" s="375"/>
      <c r="ATU195" s="375"/>
      <c r="ATV195" s="375"/>
      <c r="ATW195" s="375"/>
      <c r="ATX195" s="375"/>
      <c r="ATY195" s="375"/>
      <c r="ATZ195" s="375"/>
      <c r="AUA195" s="375"/>
      <c r="AUB195" s="375"/>
      <c r="AUC195" s="375"/>
      <c r="AUD195" s="375"/>
      <c r="AUE195" s="375"/>
      <c r="AUF195" s="375"/>
      <c r="AUG195" s="375"/>
      <c r="AUH195" s="375"/>
      <c r="AUI195" s="375"/>
      <c r="AUJ195" s="375"/>
      <c r="AUK195" s="375"/>
      <c r="AUL195" s="375"/>
      <c r="AUM195" s="375"/>
      <c r="AUN195" s="375"/>
      <c r="AUO195" s="375"/>
      <c r="AUP195" s="375"/>
      <c r="AUQ195" s="375"/>
      <c r="AUR195" s="375"/>
      <c r="AUS195" s="375"/>
      <c r="AUT195" s="375"/>
      <c r="AUU195" s="375"/>
      <c r="AUV195" s="375"/>
      <c r="AUW195" s="375"/>
      <c r="AUX195" s="375"/>
      <c r="AUY195" s="375"/>
      <c r="AUZ195" s="375"/>
      <c r="AVA195" s="375"/>
      <c r="AVB195" s="375"/>
      <c r="AVC195" s="375"/>
      <c r="AVD195" s="375"/>
      <c r="AVE195" s="375"/>
      <c r="AVF195" s="375"/>
      <c r="AVG195" s="375"/>
      <c r="AVH195" s="375"/>
      <c r="AVI195" s="376"/>
      <c r="AVJ195" s="376"/>
      <c r="AVK195" s="376"/>
      <c r="AVL195" s="376"/>
      <c r="AVM195" s="376"/>
      <c r="AVN195" s="376"/>
      <c r="AVO195" s="376"/>
      <c r="AVP195" s="376"/>
      <c r="AVQ195" s="376"/>
      <c r="AVR195" s="376"/>
      <c r="AVS195" s="376"/>
      <c r="AVT195" s="376"/>
      <c r="AVU195" s="376"/>
      <c r="AVV195" s="376"/>
      <c r="AVW195" s="376"/>
      <c r="AVX195" s="376"/>
      <c r="AVY195" s="376"/>
      <c r="AVZ195" s="376"/>
      <c r="AWA195" s="376"/>
      <c r="AWB195" s="376"/>
      <c r="AWC195" s="376"/>
      <c r="AWD195" s="376"/>
      <c r="AWE195" s="376"/>
      <c r="AWF195" s="376"/>
      <c r="AWG195" s="377"/>
      <c r="AWH195" s="377"/>
      <c r="AWI195" s="377"/>
      <c r="AWJ195" s="377"/>
      <c r="AWK195" s="377"/>
      <c r="AWL195" s="376"/>
      <c r="AWM195" s="376"/>
      <c r="AWN195" s="377"/>
      <c r="AWO195" s="377"/>
      <c r="AWP195" s="376"/>
      <c r="AWQ195" s="376"/>
      <c r="AWR195" s="377"/>
      <c r="AWS195" s="377"/>
      <c r="AWT195" s="376"/>
      <c r="AWU195" s="376"/>
      <c r="AWV195" s="376"/>
      <c r="AWW195" s="376"/>
      <c r="AWX195" s="376"/>
      <c r="AWY195" s="376"/>
      <c r="AWZ195" s="376"/>
      <c r="AXA195" s="377"/>
      <c r="AXB195" s="377"/>
      <c r="AXC195" s="376"/>
      <c r="AXD195" s="376"/>
      <c r="AXE195" s="377"/>
      <c r="AXF195" s="377"/>
      <c r="AXG195" s="376"/>
      <c r="AXH195" s="376"/>
      <c r="AXI195" s="376"/>
      <c r="AXJ195" s="376"/>
      <c r="AXK195" s="376"/>
      <c r="AXL195" s="370"/>
      <c r="AXM195" s="396"/>
      <c r="AXN195" s="376"/>
      <c r="AXO195" s="376"/>
      <c r="AXP195" s="376"/>
      <c r="AXQ195" s="376"/>
      <c r="AXR195" s="376"/>
      <c r="AXS195" s="376"/>
      <c r="AXT195" s="376"/>
      <c r="AXU195" s="375"/>
      <c r="AXV195" s="375"/>
      <c r="AXW195" s="375"/>
      <c r="AXX195" s="375"/>
      <c r="AXY195" s="375"/>
      <c r="AXZ195" s="375"/>
      <c r="AYA195" s="375"/>
      <c r="AYB195" s="375"/>
      <c r="AYC195" s="375"/>
      <c r="AYD195" s="375"/>
      <c r="AYE195" s="375"/>
      <c r="AYF195" s="375"/>
      <c r="AYG195" s="375"/>
      <c r="AYH195" s="375"/>
      <c r="AYI195" s="375"/>
      <c r="AYJ195" s="375"/>
      <c r="AYK195" s="375"/>
      <c r="AYL195" s="375"/>
      <c r="AYM195" s="375"/>
      <c r="AYN195" s="375"/>
      <c r="AYO195" s="375"/>
      <c r="AYP195" s="375"/>
      <c r="AYQ195" s="375"/>
      <c r="AYR195" s="375"/>
      <c r="AYS195" s="375"/>
      <c r="AYT195" s="375"/>
      <c r="AYU195" s="375"/>
      <c r="AYV195" s="375"/>
      <c r="AYW195" s="375"/>
      <c r="AYX195" s="375"/>
      <c r="AYY195" s="375"/>
      <c r="AYZ195" s="375"/>
      <c r="AZA195" s="375"/>
      <c r="AZB195" s="375"/>
      <c r="AZC195" s="375"/>
      <c r="AZD195" s="375"/>
      <c r="AZE195" s="375"/>
      <c r="AZF195" s="375"/>
      <c r="AZG195" s="375"/>
      <c r="AZH195" s="375"/>
      <c r="AZI195" s="375"/>
      <c r="AZJ195" s="375"/>
      <c r="AZK195" s="375"/>
      <c r="AZL195" s="375"/>
      <c r="AZM195" s="376"/>
      <c r="AZN195" s="376"/>
      <c r="AZO195" s="376"/>
      <c r="AZP195" s="376"/>
      <c r="AZQ195" s="376"/>
      <c r="AZR195" s="376"/>
      <c r="AZS195" s="376"/>
      <c r="AZT195" s="376"/>
      <c r="AZU195" s="376"/>
      <c r="AZV195" s="376"/>
      <c r="AZW195" s="376"/>
      <c r="AZX195" s="376"/>
      <c r="AZY195" s="376"/>
      <c r="AZZ195" s="376"/>
      <c r="BAA195" s="376"/>
      <c r="BAB195" s="376"/>
      <c r="BAC195" s="376"/>
      <c r="BAD195" s="376"/>
      <c r="BAE195" s="376"/>
      <c r="BAF195" s="376"/>
      <c r="BAG195" s="376"/>
      <c r="BAH195" s="376"/>
      <c r="BAI195" s="376"/>
      <c r="BAJ195" s="376"/>
      <c r="BAK195" s="377"/>
      <c r="BAL195" s="377"/>
      <c r="BAM195" s="377"/>
      <c r="BAN195" s="377"/>
      <c r="BAO195" s="377"/>
      <c r="BAP195" s="376"/>
      <c r="BAQ195" s="376"/>
      <c r="BAR195" s="377"/>
      <c r="BAS195" s="377"/>
      <c r="BAT195" s="376"/>
      <c r="BAU195" s="376"/>
      <c r="BAV195" s="377"/>
      <c r="BAW195" s="377"/>
      <c r="BAX195" s="376"/>
      <c r="BAY195" s="376"/>
      <c r="BAZ195" s="376"/>
      <c r="BBA195" s="376"/>
      <c r="BBB195" s="376"/>
      <c r="BBC195" s="376"/>
      <c r="BBD195" s="376"/>
      <c r="BBE195" s="377"/>
      <c r="BBF195" s="377"/>
      <c r="BBG195" s="376"/>
      <c r="BBH195" s="376"/>
      <c r="BBI195" s="377"/>
      <c r="BBJ195" s="377"/>
      <c r="BBK195" s="376"/>
      <c r="BBL195" s="376"/>
      <c r="BBM195" s="376"/>
      <c r="BBN195" s="376"/>
      <c r="BBO195" s="376"/>
      <c r="BBP195" s="370"/>
      <c r="BBQ195" s="396"/>
      <c r="BBR195" s="376"/>
      <c r="BBS195" s="376"/>
      <c r="BBT195" s="376"/>
      <c r="BBU195" s="376"/>
      <c r="BBV195" s="376"/>
      <c r="BBW195" s="376"/>
      <c r="BBX195" s="376"/>
      <c r="BBY195" s="375"/>
      <c r="BBZ195" s="375"/>
      <c r="BCA195" s="375"/>
      <c r="BCB195" s="375"/>
      <c r="BCC195" s="375"/>
      <c r="BCD195" s="375"/>
      <c r="BCE195" s="375"/>
      <c r="BCF195" s="375"/>
      <c r="BCG195" s="375"/>
      <c r="BCH195" s="375"/>
      <c r="BCI195" s="375"/>
      <c r="BCJ195" s="375"/>
      <c r="BCK195" s="375"/>
      <c r="BCL195" s="375"/>
      <c r="BCM195" s="375"/>
      <c r="BCN195" s="375"/>
      <c r="BCO195" s="375"/>
      <c r="BCP195" s="375"/>
      <c r="BCQ195" s="375"/>
      <c r="BCR195" s="375"/>
      <c r="BCS195" s="375"/>
      <c r="BCT195" s="375"/>
      <c r="BCU195" s="375"/>
      <c r="BCV195" s="375"/>
      <c r="BCW195" s="375"/>
      <c r="BCX195" s="375"/>
      <c r="BCY195" s="375"/>
      <c r="BCZ195" s="375"/>
      <c r="BDA195" s="375"/>
      <c r="BDB195" s="375"/>
      <c r="BDC195" s="375"/>
      <c r="BDD195" s="375"/>
      <c r="BDE195" s="375"/>
      <c r="BDF195" s="375"/>
      <c r="BDG195" s="375"/>
      <c r="BDH195" s="375"/>
      <c r="BDI195" s="375"/>
      <c r="BDJ195" s="375"/>
      <c r="BDK195" s="375"/>
      <c r="BDL195" s="375"/>
      <c r="BDM195" s="375"/>
      <c r="BDN195" s="375"/>
      <c r="BDO195" s="375"/>
      <c r="BDP195" s="375"/>
      <c r="BDQ195" s="376"/>
      <c r="BDR195" s="376"/>
      <c r="BDS195" s="376"/>
      <c r="BDT195" s="376"/>
      <c r="BDU195" s="376"/>
      <c r="BDV195" s="376"/>
      <c r="BDW195" s="376"/>
      <c r="BDX195" s="376"/>
      <c r="BDY195" s="376"/>
      <c r="BDZ195" s="376"/>
      <c r="BEA195" s="376"/>
      <c r="BEB195" s="376"/>
      <c r="BEC195" s="376"/>
      <c r="BED195" s="376"/>
      <c r="BEE195" s="376"/>
      <c r="BEF195" s="376"/>
      <c r="BEG195" s="376"/>
      <c r="BEH195" s="376"/>
      <c r="BEI195" s="376"/>
      <c r="BEJ195" s="376"/>
      <c r="BEK195" s="376"/>
      <c r="BEL195" s="376"/>
      <c r="BEM195" s="376"/>
      <c r="BEN195" s="376"/>
      <c r="BEO195" s="377"/>
      <c r="BEP195" s="377"/>
      <c r="BEQ195" s="377"/>
      <c r="BER195" s="377"/>
      <c r="BES195" s="377"/>
      <c r="BET195" s="376"/>
      <c r="BEU195" s="376"/>
      <c r="BEV195" s="377"/>
      <c r="BEW195" s="377"/>
      <c r="BEX195" s="376"/>
      <c r="BEY195" s="376"/>
      <c r="BEZ195" s="377"/>
      <c r="BFA195" s="377"/>
      <c r="BFB195" s="376"/>
      <c r="BFC195" s="376"/>
      <c r="BFD195" s="376"/>
      <c r="BFE195" s="376"/>
      <c r="BFF195" s="376"/>
      <c r="BFG195" s="376"/>
      <c r="BFH195" s="376"/>
      <c r="BFI195" s="377"/>
      <c r="BFJ195" s="377"/>
      <c r="BFK195" s="376"/>
      <c r="BFL195" s="376"/>
      <c r="BFM195" s="377"/>
      <c r="BFN195" s="377"/>
      <c r="BFO195" s="376"/>
      <c r="BFP195" s="376"/>
      <c r="BFQ195" s="376"/>
      <c r="BFR195" s="376"/>
      <c r="BFS195" s="376"/>
      <c r="BFT195" s="370"/>
      <c r="BFU195" s="396"/>
      <c r="BFV195" s="376"/>
      <c r="BFW195" s="376"/>
      <c r="BFX195" s="376"/>
      <c r="BFY195" s="376"/>
      <c r="BFZ195" s="376"/>
      <c r="BGA195" s="376"/>
      <c r="BGB195" s="376"/>
      <c r="BGC195" s="375"/>
      <c r="BGD195" s="375"/>
      <c r="BGE195" s="375"/>
      <c r="BGF195" s="375"/>
      <c r="BGG195" s="375"/>
      <c r="BGH195" s="375"/>
      <c r="BGI195" s="375"/>
      <c r="BGJ195" s="375"/>
      <c r="BGK195" s="375"/>
      <c r="BGL195" s="375"/>
      <c r="BGM195" s="375"/>
      <c r="BGN195" s="375"/>
      <c r="BGO195" s="375"/>
      <c r="BGP195" s="375"/>
      <c r="BGQ195" s="375"/>
      <c r="BGR195" s="375"/>
      <c r="BGS195" s="375"/>
      <c r="BGT195" s="375"/>
      <c r="BGU195" s="375"/>
      <c r="BGV195" s="375"/>
      <c r="BGW195" s="375"/>
      <c r="BGX195" s="375"/>
      <c r="BGY195" s="375"/>
      <c r="BGZ195" s="375"/>
      <c r="BHA195" s="375"/>
      <c r="BHB195" s="375"/>
      <c r="BHC195" s="375"/>
      <c r="BHD195" s="375"/>
      <c r="BHE195" s="375"/>
      <c r="BHF195" s="375"/>
      <c r="BHG195" s="375"/>
      <c r="BHH195" s="375"/>
      <c r="BHI195" s="375"/>
      <c r="BHJ195" s="375"/>
      <c r="BHK195" s="375"/>
      <c r="BHL195" s="375"/>
      <c r="BHM195" s="375"/>
      <c r="BHN195" s="375"/>
      <c r="BHO195" s="375"/>
      <c r="BHP195" s="375"/>
      <c r="BHQ195" s="375"/>
      <c r="BHR195" s="375"/>
      <c r="BHS195" s="375"/>
      <c r="BHT195" s="375"/>
      <c r="BHU195" s="376"/>
      <c r="BHV195" s="376"/>
      <c r="BHW195" s="376"/>
      <c r="BHX195" s="376"/>
      <c r="BHY195" s="376"/>
      <c r="BHZ195" s="376"/>
      <c r="BIA195" s="376"/>
      <c r="BIB195" s="376"/>
      <c r="BIC195" s="376"/>
      <c r="BID195" s="376"/>
      <c r="BIE195" s="376"/>
      <c r="BIF195" s="376"/>
      <c r="BIG195" s="376"/>
      <c r="BIH195" s="376"/>
      <c r="BII195" s="376"/>
      <c r="BIJ195" s="376"/>
      <c r="BIK195" s="376"/>
      <c r="BIL195" s="376"/>
      <c r="BIM195" s="376"/>
      <c r="BIN195" s="376"/>
      <c r="BIO195" s="376"/>
      <c r="BIP195" s="376"/>
      <c r="BIQ195" s="376"/>
      <c r="BIR195" s="376"/>
      <c r="BIS195" s="377"/>
      <c r="BIT195" s="377"/>
      <c r="BIU195" s="377"/>
      <c r="BIV195" s="377"/>
      <c r="BIW195" s="377"/>
      <c r="BIX195" s="376"/>
      <c r="BIY195" s="376"/>
      <c r="BIZ195" s="377"/>
      <c r="BJA195" s="377"/>
      <c r="BJB195" s="376"/>
      <c r="BJC195" s="376"/>
      <c r="BJD195" s="377"/>
      <c r="BJE195" s="377"/>
      <c r="BJF195" s="376"/>
      <c r="BJG195" s="376"/>
      <c r="BJH195" s="376"/>
      <c r="BJI195" s="376"/>
      <c r="BJJ195" s="376"/>
      <c r="BJK195" s="376"/>
      <c r="BJL195" s="376"/>
      <c r="BJM195" s="377"/>
      <c r="BJN195" s="377"/>
      <c r="BJO195" s="376"/>
      <c r="BJP195" s="376"/>
      <c r="BJQ195" s="377"/>
      <c r="BJR195" s="377"/>
      <c r="BJS195" s="376"/>
      <c r="BJT195" s="376"/>
      <c r="BJU195" s="376"/>
      <c r="BJV195" s="376"/>
      <c r="BJW195" s="376"/>
      <c r="BJX195" s="370"/>
      <c r="BJY195" s="396"/>
      <c r="BJZ195" s="376"/>
      <c r="BKA195" s="376"/>
      <c r="BKB195" s="376"/>
      <c r="BKC195" s="376"/>
      <c r="BKD195" s="376"/>
      <c r="BKE195" s="376"/>
      <c r="BKF195" s="376"/>
      <c r="BKG195" s="375"/>
      <c r="BKH195" s="375"/>
      <c r="BKI195" s="375"/>
      <c r="BKJ195" s="375"/>
      <c r="BKK195" s="375"/>
      <c r="BKL195" s="375"/>
      <c r="BKM195" s="375"/>
      <c r="BKN195" s="375"/>
      <c r="BKO195" s="375"/>
      <c r="BKP195" s="375"/>
      <c r="BKQ195" s="375"/>
      <c r="BKR195" s="375"/>
      <c r="BKS195" s="375"/>
      <c r="BKT195" s="375"/>
      <c r="BKU195" s="375"/>
      <c r="BKV195" s="375"/>
      <c r="BKW195" s="375"/>
      <c r="BKX195" s="375"/>
      <c r="BKY195" s="375"/>
      <c r="BKZ195" s="375"/>
      <c r="BLA195" s="375"/>
      <c r="BLB195" s="375"/>
      <c r="BLC195" s="375"/>
      <c r="BLD195" s="375"/>
      <c r="BLE195" s="375"/>
      <c r="BLF195" s="375"/>
      <c r="BLG195" s="375"/>
      <c r="BLH195" s="375"/>
      <c r="BLI195" s="375"/>
      <c r="BLJ195" s="375"/>
      <c r="BLK195" s="375"/>
      <c r="BLL195" s="375"/>
      <c r="BLM195" s="375"/>
      <c r="BLN195" s="375"/>
      <c r="BLO195" s="375"/>
      <c r="BLP195" s="375"/>
      <c r="BLQ195" s="375"/>
      <c r="BLR195" s="375"/>
      <c r="BLS195" s="375"/>
      <c r="BLT195" s="375"/>
      <c r="BLU195" s="375"/>
      <c r="BLV195" s="375"/>
      <c r="BLW195" s="375"/>
      <c r="BLX195" s="375"/>
      <c r="BLY195" s="376"/>
      <c r="BLZ195" s="376"/>
      <c r="BMA195" s="376"/>
      <c r="BMB195" s="376"/>
      <c r="BMC195" s="376"/>
      <c r="BMD195" s="376"/>
      <c r="BME195" s="376"/>
      <c r="BMF195" s="376"/>
      <c r="BMG195" s="376"/>
      <c r="BMH195" s="376"/>
      <c r="BMI195" s="376"/>
      <c r="BMJ195" s="376"/>
      <c r="BMK195" s="376"/>
      <c r="BML195" s="376"/>
      <c r="BMM195" s="376"/>
      <c r="BMN195" s="376"/>
      <c r="BMO195" s="376"/>
      <c r="BMP195" s="376"/>
      <c r="BMQ195" s="376"/>
      <c r="BMR195" s="376"/>
      <c r="BMS195" s="376"/>
      <c r="BMT195" s="376"/>
      <c r="BMU195" s="376"/>
      <c r="BMV195" s="376"/>
      <c r="BMW195" s="377"/>
      <c r="BMX195" s="377"/>
      <c r="BMY195" s="377"/>
      <c r="BMZ195" s="377"/>
      <c r="BNA195" s="377"/>
      <c r="BNB195" s="376"/>
      <c r="BNC195" s="376"/>
      <c r="BND195" s="377"/>
      <c r="BNE195" s="377"/>
      <c r="BNF195" s="376"/>
      <c r="BNG195" s="376"/>
      <c r="BNH195" s="377"/>
      <c r="BNI195" s="377"/>
      <c r="BNJ195" s="376"/>
      <c r="BNK195" s="376"/>
      <c r="BNL195" s="376"/>
      <c r="BNM195" s="376"/>
      <c r="BNN195" s="376"/>
      <c r="BNO195" s="376"/>
      <c r="BNP195" s="376"/>
      <c r="BNQ195" s="377"/>
      <c r="BNR195" s="377"/>
      <c r="BNS195" s="376"/>
      <c r="BNT195" s="376"/>
      <c r="BNU195" s="377"/>
      <c r="BNV195" s="377"/>
      <c r="BNW195" s="376"/>
      <c r="BNX195" s="376"/>
      <c r="BNY195" s="376"/>
      <c r="BNZ195" s="376"/>
      <c r="BOA195" s="376"/>
      <c r="BOB195" s="370"/>
      <c r="BOC195" s="396"/>
      <c r="BOD195" s="376"/>
      <c r="BOE195" s="376"/>
      <c r="BOF195" s="376"/>
      <c r="BOG195" s="376"/>
      <c r="BOH195" s="376"/>
      <c r="BOI195" s="376"/>
      <c r="BOJ195" s="376"/>
      <c r="BOK195" s="375"/>
      <c r="BOL195" s="375"/>
      <c r="BOM195" s="375"/>
      <c r="BON195" s="375"/>
      <c r="BOO195" s="375"/>
      <c r="BOP195" s="375"/>
      <c r="BOQ195" s="375"/>
      <c r="BOR195" s="375"/>
      <c r="BOS195" s="375"/>
      <c r="BOT195" s="375"/>
      <c r="BOU195" s="375"/>
      <c r="BOV195" s="375"/>
      <c r="BOW195" s="375"/>
      <c r="BOX195" s="375"/>
      <c r="BOY195" s="375"/>
      <c r="BOZ195" s="375"/>
      <c r="BPA195" s="375"/>
      <c r="BPB195" s="375"/>
      <c r="BPC195" s="375"/>
      <c r="BPD195" s="375"/>
      <c r="BPE195" s="375"/>
      <c r="BPF195" s="375"/>
      <c r="BPG195" s="375"/>
      <c r="BPH195" s="375"/>
      <c r="BPI195" s="375"/>
      <c r="BPJ195" s="375"/>
      <c r="BPK195" s="375"/>
      <c r="BPL195" s="375"/>
      <c r="BPM195" s="375"/>
      <c r="BPN195" s="375"/>
      <c r="BPO195" s="375"/>
      <c r="BPP195" s="375"/>
      <c r="BPQ195" s="375"/>
      <c r="BPR195" s="375"/>
      <c r="BPS195" s="375"/>
      <c r="BPT195" s="375"/>
      <c r="BPU195" s="375"/>
      <c r="BPV195" s="375"/>
      <c r="BPW195" s="375"/>
      <c r="BPX195" s="375"/>
      <c r="BPY195" s="375"/>
      <c r="BPZ195" s="375"/>
      <c r="BQA195" s="375"/>
      <c r="BQB195" s="375"/>
      <c r="BQC195" s="376"/>
      <c r="BQD195" s="376"/>
      <c r="BQE195" s="376"/>
      <c r="BQF195" s="376"/>
      <c r="BQG195" s="376"/>
      <c r="BQH195" s="376"/>
      <c r="BQI195" s="376"/>
      <c r="BQJ195" s="376"/>
      <c r="BQK195" s="376"/>
      <c r="BQL195" s="376"/>
      <c r="BQM195" s="376"/>
      <c r="BQN195" s="376"/>
      <c r="BQO195" s="376"/>
      <c r="BQP195" s="376"/>
      <c r="BQQ195" s="376"/>
      <c r="BQR195" s="376"/>
      <c r="BQS195" s="376"/>
      <c r="BQT195" s="376"/>
      <c r="BQU195" s="376"/>
      <c r="BQV195" s="376"/>
      <c r="BQW195" s="376"/>
      <c r="BQX195" s="376"/>
      <c r="BQY195" s="376"/>
      <c r="BQZ195" s="376"/>
      <c r="BRA195" s="377"/>
      <c r="BRB195" s="377"/>
      <c r="BRC195" s="377"/>
      <c r="BRD195" s="377"/>
      <c r="BRE195" s="377"/>
      <c r="BRF195" s="376"/>
      <c r="BRG195" s="376"/>
      <c r="BRH195" s="377"/>
      <c r="BRI195" s="377"/>
      <c r="BRJ195" s="376"/>
      <c r="BRK195" s="376"/>
      <c r="BRL195" s="377"/>
      <c r="BRM195" s="377"/>
      <c r="BRN195" s="376"/>
      <c r="BRO195" s="376"/>
      <c r="BRP195" s="376"/>
      <c r="BRQ195" s="376"/>
      <c r="BRR195" s="376"/>
      <c r="BRS195" s="376"/>
      <c r="BRT195" s="376"/>
      <c r="BRU195" s="377"/>
      <c r="BRV195" s="377"/>
      <c r="BRW195" s="376"/>
      <c r="BRX195" s="376"/>
      <c r="BRY195" s="377"/>
      <c r="BRZ195" s="377"/>
      <c r="BSA195" s="376"/>
      <c r="BSB195" s="376"/>
      <c r="BSC195" s="376"/>
      <c r="BSD195" s="376"/>
      <c r="BSE195" s="376"/>
      <c r="BSF195" s="370"/>
      <c r="BSG195" s="396"/>
      <c r="BSH195" s="376"/>
      <c r="BSI195" s="376"/>
      <c r="BSJ195" s="376"/>
      <c r="BSK195" s="376"/>
      <c r="BSL195" s="376"/>
      <c r="BSM195" s="376"/>
      <c r="BSN195" s="376"/>
      <c r="BSO195" s="375"/>
      <c r="BSP195" s="375"/>
      <c r="BSQ195" s="375"/>
      <c r="BSR195" s="375"/>
      <c r="BSS195" s="375"/>
      <c r="BST195" s="375"/>
      <c r="BSU195" s="375"/>
      <c r="BSV195" s="375"/>
      <c r="BSW195" s="375"/>
      <c r="BSX195" s="375"/>
      <c r="BSY195" s="375"/>
      <c r="BSZ195" s="375"/>
      <c r="BTA195" s="375"/>
      <c r="BTB195" s="375"/>
      <c r="BTC195" s="375"/>
      <c r="BTD195" s="375"/>
      <c r="BTE195" s="375"/>
      <c r="BTF195" s="375"/>
      <c r="BTG195" s="375"/>
      <c r="BTH195" s="375"/>
      <c r="BTI195" s="375"/>
      <c r="BTJ195" s="375"/>
      <c r="BTK195" s="375"/>
      <c r="BTL195" s="375"/>
      <c r="BTM195" s="375"/>
      <c r="BTN195" s="375"/>
      <c r="BTO195" s="375"/>
      <c r="BTP195" s="375"/>
      <c r="BTQ195" s="375"/>
      <c r="BTR195" s="375"/>
      <c r="BTS195" s="375"/>
      <c r="BTT195" s="375"/>
      <c r="BTU195" s="375"/>
      <c r="BTV195" s="375"/>
      <c r="BTW195" s="375"/>
      <c r="BTX195" s="375"/>
      <c r="BTY195" s="375"/>
      <c r="BTZ195" s="375"/>
      <c r="BUA195" s="375"/>
      <c r="BUB195" s="375"/>
      <c r="BUC195" s="375"/>
      <c r="BUD195" s="375"/>
      <c r="BUE195" s="375"/>
      <c r="BUF195" s="375"/>
      <c r="BUG195" s="376"/>
      <c r="BUH195" s="376"/>
      <c r="BUI195" s="376"/>
      <c r="BUJ195" s="376"/>
      <c r="BUK195" s="376"/>
      <c r="BUL195" s="376"/>
      <c r="BUM195" s="376"/>
      <c r="BUN195" s="376"/>
      <c r="BUO195" s="376"/>
      <c r="BUP195" s="376"/>
      <c r="BUQ195" s="376"/>
      <c r="BUR195" s="376"/>
      <c r="BUS195" s="376"/>
      <c r="BUT195" s="376"/>
      <c r="BUU195" s="376"/>
      <c r="BUV195" s="376"/>
      <c r="BUW195" s="376"/>
      <c r="BUX195" s="376"/>
      <c r="BUY195" s="376"/>
      <c r="BUZ195" s="376"/>
      <c r="BVA195" s="376"/>
      <c r="BVB195" s="376"/>
      <c r="BVC195" s="376"/>
      <c r="BVD195" s="376"/>
      <c r="BVE195" s="377"/>
      <c r="BVF195" s="377"/>
      <c r="BVG195" s="377"/>
      <c r="BVH195" s="377"/>
      <c r="BVI195" s="377"/>
      <c r="BVJ195" s="376"/>
      <c r="BVK195" s="376"/>
      <c r="BVL195" s="377"/>
      <c r="BVM195" s="377"/>
      <c r="BVN195" s="376"/>
      <c r="BVO195" s="376"/>
      <c r="BVP195" s="377"/>
      <c r="BVQ195" s="377"/>
      <c r="BVR195" s="376"/>
      <c r="BVS195" s="376"/>
      <c r="BVT195" s="376"/>
      <c r="BVU195" s="376"/>
      <c r="BVV195" s="376"/>
      <c r="BVW195" s="376"/>
      <c r="BVX195" s="376"/>
      <c r="BVY195" s="377"/>
      <c r="BVZ195" s="377"/>
      <c r="BWA195" s="376"/>
      <c r="BWB195" s="376"/>
      <c r="BWC195" s="377"/>
      <c r="BWD195" s="377"/>
      <c r="BWE195" s="376"/>
      <c r="BWF195" s="376"/>
      <c r="BWG195" s="376"/>
      <c r="BWH195" s="376"/>
      <c r="BWI195" s="376"/>
      <c r="BWJ195" s="370"/>
      <c r="BWK195" s="396"/>
      <c r="BWL195" s="376"/>
      <c r="BWM195" s="376"/>
      <c r="BWN195" s="376"/>
      <c r="BWO195" s="376"/>
      <c r="BWP195" s="376"/>
      <c r="BWQ195" s="376"/>
      <c r="BWR195" s="376"/>
      <c r="BWS195" s="375"/>
      <c r="BWT195" s="375"/>
      <c r="BWU195" s="375"/>
      <c r="BWV195" s="375"/>
      <c r="BWW195" s="375"/>
      <c r="BWX195" s="375"/>
      <c r="BWY195" s="375"/>
      <c r="BWZ195" s="375"/>
      <c r="BXA195" s="375"/>
      <c r="BXB195" s="375"/>
      <c r="BXC195" s="375"/>
      <c r="BXD195" s="375"/>
      <c r="BXE195" s="375"/>
      <c r="BXF195" s="375"/>
      <c r="BXG195" s="375"/>
      <c r="BXH195" s="375"/>
      <c r="BXI195" s="375"/>
      <c r="BXJ195" s="375"/>
      <c r="BXK195" s="375"/>
      <c r="BXL195" s="375"/>
      <c r="BXM195" s="375"/>
      <c r="BXN195" s="375"/>
      <c r="BXO195" s="375"/>
      <c r="BXP195" s="375"/>
      <c r="BXQ195" s="375"/>
      <c r="BXR195" s="375"/>
      <c r="BXS195" s="375"/>
      <c r="BXT195" s="375"/>
      <c r="BXU195" s="375"/>
      <c r="BXV195" s="375"/>
      <c r="BXW195" s="375"/>
      <c r="BXX195" s="375"/>
      <c r="BXY195" s="375"/>
      <c r="BXZ195" s="375"/>
      <c r="BYA195" s="375"/>
      <c r="BYB195" s="375"/>
      <c r="BYC195" s="375"/>
      <c r="BYD195" s="375"/>
      <c r="BYE195" s="375"/>
      <c r="BYF195" s="375"/>
      <c r="BYG195" s="375"/>
      <c r="BYH195" s="375"/>
      <c r="BYI195" s="375"/>
      <c r="BYJ195" s="375"/>
      <c r="BYK195" s="376"/>
      <c r="BYL195" s="376"/>
      <c r="BYM195" s="376"/>
      <c r="BYN195" s="376"/>
      <c r="BYO195" s="376"/>
      <c r="BYP195" s="376"/>
      <c r="BYQ195" s="376"/>
      <c r="BYR195" s="376"/>
      <c r="BYS195" s="376"/>
      <c r="BYT195" s="376"/>
      <c r="BYU195" s="376"/>
      <c r="BYV195" s="376"/>
      <c r="BYW195" s="376"/>
      <c r="BYX195" s="376"/>
      <c r="BYY195" s="376"/>
      <c r="BYZ195" s="376"/>
      <c r="BZA195" s="376"/>
      <c r="BZB195" s="376"/>
      <c r="BZC195" s="376"/>
      <c r="BZD195" s="376"/>
      <c r="BZE195" s="376"/>
      <c r="BZF195" s="376"/>
      <c r="BZG195" s="376"/>
      <c r="BZH195" s="376"/>
      <c r="BZI195" s="377"/>
      <c r="BZJ195" s="377"/>
      <c r="BZK195" s="377"/>
      <c r="BZL195" s="377"/>
      <c r="BZM195" s="377"/>
      <c r="BZN195" s="376"/>
      <c r="BZO195" s="376"/>
      <c r="BZP195" s="377"/>
      <c r="BZQ195" s="377"/>
      <c r="BZR195" s="376"/>
      <c r="BZS195" s="376"/>
      <c r="BZT195" s="377"/>
      <c r="BZU195" s="377"/>
      <c r="BZV195" s="376"/>
      <c r="BZW195" s="376"/>
      <c r="BZX195" s="376"/>
      <c r="BZY195" s="376"/>
      <c r="BZZ195" s="376"/>
      <c r="CAA195" s="376"/>
      <c r="CAB195" s="376"/>
      <c r="CAC195" s="377"/>
      <c r="CAD195" s="377"/>
      <c r="CAE195" s="376"/>
      <c r="CAF195" s="376"/>
      <c r="CAG195" s="377"/>
      <c r="CAH195" s="377"/>
      <c r="CAI195" s="376"/>
      <c r="CAJ195" s="376"/>
      <c r="CAK195" s="376"/>
      <c r="CAL195" s="376"/>
      <c r="CAM195" s="376"/>
      <c r="CAN195" s="370"/>
      <c r="CAO195" s="396"/>
      <c r="CAP195" s="376"/>
      <c r="CAQ195" s="376"/>
      <c r="CAR195" s="376"/>
      <c r="CAS195" s="376"/>
      <c r="CAT195" s="376"/>
      <c r="CAU195" s="376"/>
      <c r="CAV195" s="376"/>
      <c r="CAW195" s="375"/>
      <c r="CAX195" s="375"/>
      <c r="CAY195" s="375"/>
      <c r="CAZ195" s="375"/>
      <c r="CBA195" s="375"/>
      <c r="CBB195" s="375"/>
      <c r="CBC195" s="375"/>
      <c r="CBD195" s="375"/>
      <c r="CBE195" s="375"/>
      <c r="CBF195" s="375"/>
      <c r="CBG195" s="375"/>
      <c r="CBH195" s="375"/>
      <c r="CBI195" s="375"/>
      <c r="CBJ195" s="375"/>
      <c r="CBK195" s="375"/>
      <c r="CBL195" s="375"/>
      <c r="CBM195" s="375"/>
      <c r="CBN195" s="375"/>
      <c r="CBO195" s="375"/>
      <c r="CBP195" s="375"/>
      <c r="CBQ195" s="375"/>
      <c r="CBR195" s="375"/>
      <c r="CBS195" s="375"/>
      <c r="CBT195" s="375"/>
      <c r="CBU195" s="375"/>
      <c r="CBV195" s="375"/>
      <c r="CBW195" s="375"/>
      <c r="CBX195" s="375"/>
      <c r="CBY195" s="375"/>
      <c r="CBZ195" s="375"/>
      <c r="CCA195" s="375"/>
      <c r="CCB195" s="375"/>
      <c r="CCC195" s="375"/>
      <c r="CCD195" s="375"/>
      <c r="CCE195" s="375"/>
      <c r="CCF195" s="375"/>
      <c r="CCG195" s="375"/>
      <c r="CCH195" s="375"/>
      <c r="CCI195" s="375"/>
      <c r="CCJ195" s="375"/>
      <c r="CCK195" s="375"/>
      <c r="CCL195" s="375"/>
      <c r="CCM195" s="375"/>
      <c r="CCN195" s="375"/>
      <c r="CCO195" s="376"/>
      <c r="CCP195" s="376"/>
      <c r="CCQ195" s="376"/>
      <c r="CCR195" s="376"/>
      <c r="CCS195" s="376"/>
      <c r="CCT195" s="376"/>
      <c r="CCU195" s="376"/>
      <c r="CCV195" s="376"/>
      <c r="CCW195" s="376"/>
      <c r="CCX195" s="376"/>
      <c r="CCY195" s="376"/>
      <c r="CCZ195" s="376"/>
      <c r="CDA195" s="376"/>
      <c r="CDB195" s="376"/>
      <c r="CDC195" s="376"/>
      <c r="CDD195" s="376"/>
      <c r="CDE195" s="376"/>
      <c r="CDF195" s="376"/>
      <c r="CDG195" s="376"/>
      <c r="CDH195" s="376"/>
      <c r="CDI195" s="376"/>
      <c r="CDJ195" s="376"/>
      <c r="CDK195" s="376"/>
      <c r="CDL195" s="376"/>
      <c r="CDM195" s="377"/>
      <c r="CDN195" s="377"/>
      <c r="CDO195" s="377"/>
      <c r="CDP195" s="377"/>
      <c r="CDQ195" s="377"/>
      <c r="CDR195" s="376"/>
      <c r="CDS195" s="376"/>
      <c r="CDT195" s="377"/>
      <c r="CDU195" s="377"/>
      <c r="CDV195" s="376"/>
      <c r="CDW195" s="376"/>
      <c r="CDX195" s="377"/>
      <c r="CDY195" s="377"/>
      <c r="CDZ195" s="376"/>
      <c r="CEA195" s="376"/>
      <c r="CEB195" s="376"/>
      <c r="CEC195" s="376"/>
      <c r="CED195" s="376"/>
      <c r="CEE195" s="376"/>
      <c r="CEF195" s="376"/>
      <c r="CEG195" s="377"/>
      <c r="CEH195" s="377"/>
      <c r="CEI195" s="376"/>
      <c r="CEJ195" s="376"/>
      <c r="CEK195" s="377"/>
      <c r="CEL195" s="377"/>
      <c r="CEM195" s="376"/>
      <c r="CEN195" s="376"/>
      <c r="CEO195" s="376"/>
      <c r="CEP195" s="376"/>
      <c r="CEQ195" s="376"/>
      <c r="CER195" s="370"/>
      <c r="CES195" s="396"/>
      <c r="CET195" s="376"/>
      <c r="CEU195" s="376"/>
      <c r="CEV195" s="376"/>
      <c r="CEW195" s="376"/>
      <c r="CEX195" s="376"/>
      <c r="CEY195" s="376"/>
      <c r="CEZ195" s="376"/>
      <c r="CFA195" s="375"/>
      <c r="CFB195" s="375"/>
      <c r="CFC195" s="375"/>
      <c r="CFD195" s="375"/>
      <c r="CFE195" s="375"/>
      <c r="CFF195" s="375"/>
      <c r="CFG195" s="375"/>
      <c r="CFH195" s="375"/>
      <c r="CFI195" s="375"/>
      <c r="CFJ195" s="375"/>
      <c r="CFK195" s="375"/>
      <c r="CFL195" s="375"/>
      <c r="CFM195" s="375"/>
      <c r="CFN195" s="375"/>
      <c r="CFO195" s="375"/>
      <c r="CFP195" s="375"/>
      <c r="CFQ195" s="375"/>
      <c r="CFR195" s="375"/>
      <c r="CFS195" s="375"/>
      <c r="CFT195" s="375"/>
      <c r="CFU195" s="375"/>
      <c r="CFV195" s="375"/>
      <c r="CFW195" s="375"/>
      <c r="CFX195" s="375"/>
      <c r="CFY195" s="375"/>
      <c r="CFZ195" s="375"/>
      <c r="CGA195" s="375"/>
      <c r="CGB195" s="375"/>
      <c r="CGC195" s="375"/>
      <c r="CGD195" s="375"/>
      <c r="CGE195" s="375"/>
      <c r="CGF195" s="375"/>
      <c r="CGG195" s="375"/>
      <c r="CGH195" s="375"/>
      <c r="CGI195" s="375"/>
      <c r="CGJ195" s="375"/>
      <c r="CGK195" s="375"/>
      <c r="CGL195" s="375"/>
      <c r="CGM195" s="375"/>
      <c r="CGN195" s="375"/>
      <c r="CGO195" s="375"/>
      <c r="CGP195" s="375"/>
      <c r="CGQ195" s="375"/>
      <c r="CGR195" s="375"/>
      <c r="CGS195" s="376"/>
      <c r="CGT195" s="376"/>
      <c r="CGU195" s="376"/>
      <c r="CGV195" s="376"/>
      <c r="CGW195" s="376"/>
      <c r="CGX195" s="376"/>
      <c r="CGY195" s="376"/>
      <c r="CGZ195" s="376"/>
      <c r="CHA195" s="376"/>
      <c r="CHB195" s="376"/>
      <c r="CHC195" s="376"/>
      <c r="CHD195" s="376"/>
      <c r="CHE195" s="376"/>
      <c r="CHF195" s="376"/>
      <c r="CHG195" s="376"/>
      <c r="CHH195" s="376"/>
      <c r="CHI195" s="376"/>
      <c r="CHJ195" s="376"/>
      <c r="CHK195" s="376"/>
      <c r="CHL195" s="376"/>
      <c r="CHM195" s="376"/>
      <c r="CHN195" s="376"/>
      <c r="CHO195" s="376"/>
      <c r="CHP195" s="376"/>
      <c r="CHQ195" s="377"/>
      <c r="CHR195" s="377"/>
      <c r="CHS195" s="377"/>
      <c r="CHT195" s="377"/>
      <c r="CHU195" s="377"/>
      <c r="CHV195" s="376"/>
      <c r="CHW195" s="376"/>
      <c r="CHX195" s="377"/>
      <c r="CHY195" s="377"/>
      <c r="CHZ195" s="376"/>
      <c r="CIA195" s="376"/>
      <c r="CIB195" s="377"/>
      <c r="CIC195" s="377"/>
      <c r="CID195" s="376"/>
      <c r="CIE195" s="376"/>
      <c r="CIF195" s="376"/>
      <c r="CIG195" s="376"/>
      <c r="CIH195" s="376"/>
      <c r="CII195" s="376"/>
      <c r="CIJ195" s="376"/>
      <c r="CIK195" s="377"/>
      <c r="CIL195" s="377"/>
      <c r="CIM195" s="376"/>
      <c r="CIN195" s="376"/>
      <c r="CIO195" s="377"/>
      <c r="CIP195" s="377"/>
      <c r="CIQ195" s="376"/>
      <c r="CIR195" s="376"/>
      <c r="CIS195" s="376"/>
      <c r="CIT195" s="376"/>
      <c r="CIU195" s="376"/>
      <c r="CIV195" s="370"/>
      <c r="CIW195" s="396"/>
      <c r="CIX195" s="376"/>
      <c r="CIY195" s="376"/>
      <c r="CIZ195" s="376"/>
      <c r="CJA195" s="376"/>
      <c r="CJB195" s="376"/>
      <c r="CJC195" s="376"/>
      <c r="CJD195" s="376"/>
      <c r="CJE195" s="375"/>
      <c r="CJF195" s="375"/>
      <c r="CJG195" s="375"/>
      <c r="CJH195" s="375"/>
      <c r="CJI195" s="375"/>
      <c r="CJJ195" s="375"/>
      <c r="CJK195" s="375"/>
      <c r="CJL195" s="375"/>
      <c r="CJM195" s="375"/>
      <c r="CJN195" s="375"/>
      <c r="CJO195" s="375"/>
      <c r="CJP195" s="375"/>
      <c r="CJQ195" s="375"/>
      <c r="CJR195" s="375"/>
      <c r="CJS195" s="375"/>
      <c r="CJT195" s="375"/>
      <c r="CJU195" s="375"/>
      <c r="CJV195" s="375"/>
      <c r="CJW195" s="375"/>
      <c r="CJX195" s="375"/>
      <c r="CJY195" s="375"/>
      <c r="CJZ195" s="375"/>
      <c r="CKA195" s="375"/>
      <c r="CKB195" s="375"/>
      <c r="CKC195" s="375"/>
      <c r="CKD195" s="375"/>
      <c r="CKE195" s="375"/>
      <c r="CKF195" s="375"/>
      <c r="CKG195" s="375"/>
      <c r="CKH195" s="375"/>
      <c r="CKI195" s="375"/>
      <c r="CKJ195" s="375"/>
      <c r="CKK195" s="375"/>
      <c r="CKL195" s="375"/>
      <c r="CKM195" s="375"/>
      <c r="CKN195" s="375"/>
      <c r="CKO195" s="375"/>
      <c r="CKP195" s="375"/>
      <c r="CKQ195" s="375"/>
      <c r="CKR195" s="375"/>
      <c r="CKS195" s="375"/>
      <c r="CKT195" s="375"/>
      <c r="CKU195" s="375"/>
      <c r="CKV195" s="375"/>
      <c r="CKW195" s="376"/>
      <c r="CKX195" s="376"/>
      <c r="CKY195" s="376"/>
      <c r="CKZ195" s="376"/>
      <c r="CLA195" s="376"/>
      <c r="CLB195" s="376"/>
      <c r="CLC195" s="376"/>
      <c r="CLD195" s="376"/>
      <c r="CLE195" s="376"/>
      <c r="CLF195" s="376"/>
      <c r="CLG195" s="376"/>
      <c r="CLH195" s="376"/>
      <c r="CLI195" s="376"/>
      <c r="CLJ195" s="376"/>
      <c r="CLK195" s="376"/>
      <c r="CLL195" s="376"/>
      <c r="CLM195" s="376"/>
      <c r="CLN195" s="376"/>
      <c r="CLO195" s="376"/>
      <c r="CLP195" s="376"/>
      <c r="CLQ195" s="376"/>
      <c r="CLR195" s="376"/>
      <c r="CLS195" s="376"/>
      <c r="CLT195" s="376"/>
      <c r="CLU195" s="377"/>
      <c r="CLV195" s="377"/>
      <c r="CLW195" s="377"/>
      <c r="CLX195" s="377"/>
      <c r="CLY195" s="377"/>
      <c r="CLZ195" s="376"/>
      <c r="CMA195" s="376"/>
      <c r="CMB195" s="377"/>
      <c r="CMC195" s="377"/>
      <c r="CMD195" s="376"/>
      <c r="CME195" s="376"/>
      <c r="CMF195" s="377"/>
      <c r="CMG195" s="377"/>
      <c r="CMH195" s="376"/>
      <c r="CMI195" s="376"/>
      <c r="CMJ195" s="376"/>
      <c r="CMK195" s="376"/>
      <c r="CML195" s="376"/>
      <c r="CMM195" s="376"/>
      <c r="CMN195" s="376"/>
      <c r="CMO195" s="377"/>
      <c r="CMP195" s="377"/>
      <c r="CMQ195" s="376"/>
      <c r="CMR195" s="376"/>
      <c r="CMS195" s="377"/>
      <c r="CMT195" s="377"/>
      <c r="CMU195" s="376"/>
      <c r="CMV195" s="376"/>
      <c r="CMW195" s="376"/>
      <c r="CMX195" s="376"/>
      <c r="CMY195" s="376"/>
      <c r="CMZ195" s="370"/>
      <c r="CNA195" s="396"/>
      <c r="CNB195" s="376"/>
      <c r="CNC195" s="376"/>
      <c r="CND195" s="376"/>
      <c r="CNE195" s="376"/>
      <c r="CNF195" s="376"/>
      <c r="CNG195" s="376"/>
      <c r="CNH195" s="376"/>
      <c r="CNI195" s="375"/>
      <c r="CNJ195" s="375"/>
      <c r="CNK195" s="375"/>
      <c r="CNL195" s="375"/>
      <c r="CNM195" s="375"/>
      <c r="CNN195" s="375"/>
      <c r="CNO195" s="375"/>
      <c r="CNP195" s="375"/>
      <c r="CNQ195" s="375"/>
      <c r="CNR195" s="375"/>
      <c r="CNS195" s="375"/>
      <c r="CNT195" s="375"/>
      <c r="CNU195" s="375"/>
      <c r="CNV195" s="375"/>
      <c r="CNW195" s="375"/>
      <c r="CNX195" s="375"/>
      <c r="CNY195" s="375"/>
      <c r="CNZ195" s="375"/>
      <c r="COA195" s="375"/>
      <c r="COB195" s="375"/>
      <c r="COC195" s="375"/>
      <c r="COD195" s="375"/>
      <c r="COE195" s="375"/>
      <c r="COF195" s="375"/>
      <c r="COG195" s="375"/>
      <c r="COH195" s="375"/>
      <c r="COI195" s="375"/>
      <c r="COJ195" s="375"/>
      <c r="COK195" s="375"/>
      <c r="COL195" s="375"/>
      <c r="COM195" s="375"/>
      <c r="CON195" s="375"/>
      <c r="COO195" s="375"/>
      <c r="COP195" s="375"/>
      <c r="COQ195" s="375"/>
      <c r="COR195" s="375"/>
      <c r="COS195" s="375"/>
      <c r="COT195" s="375"/>
      <c r="COU195" s="375"/>
      <c r="COV195" s="375"/>
      <c r="COW195" s="375"/>
      <c r="COX195" s="375"/>
      <c r="COY195" s="375"/>
      <c r="COZ195" s="375"/>
      <c r="CPA195" s="376"/>
      <c r="CPB195" s="376"/>
      <c r="CPC195" s="376"/>
      <c r="CPD195" s="376"/>
      <c r="CPE195" s="376"/>
      <c r="CPF195" s="376"/>
      <c r="CPG195" s="376"/>
      <c r="CPH195" s="376"/>
      <c r="CPI195" s="376"/>
      <c r="CPJ195" s="376"/>
      <c r="CPK195" s="376"/>
      <c r="CPL195" s="376"/>
      <c r="CPM195" s="376"/>
      <c r="CPN195" s="376"/>
      <c r="CPO195" s="376"/>
      <c r="CPP195" s="376"/>
      <c r="CPQ195" s="376"/>
      <c r="CPR195" s="376"/>
      <c r="CPS195" s="376"/>
      <c r="CPT195" s="376"/>
      <c r="CPU195" s="376"/>
      <c r="CPV195" s="376"/>
      <c r="CPW195" s="376"/>
      <c r="CPX195" s="376"/>
      <c r="CPY195" s="377"/>
      <c r="CPZ195" s="377"/>
      <c r="CQA195" s="377"/>
      <c r="CQB195" s="377"/>
      <c r="CQC195" s="377"/>
      <c r="CQD195" s="376"/>
      <c r="CQE195" s="376"/>
      <c r="CQF195" s="377"/>
      <c r="CQG195" s="377"/>
      <c r="CQH195" s="376"/>
      <c r="CQI195" s="376"/>
      <c r="CQJ195" s="377"/>
      <c r="CQK195" s="377"/>
      <c r="CQL195" s="376"/>
      <c r="CQM195" s="376"/>
      <c r="CQN195" s="376"/>
      <c r="CQO195" s="376"/>
      <c r="CQP195" s="376"/>
      <c r="CQQ195" s="376"/>
      <c r="CQR195" s="376"/>
      <c r="CQS195" s="377"/>
      <c r="CQT195" s="377"/>
      <c r="CQU195" s="376"/>
      <c r="CQV195" s="376"/>
      <c r="CQW195" s="377"/>
      <c r="CQX195" s="377"/>
      <c r="CQY195" s="376"/>
      <c r="CQZ195" s="376"/>
      <c r="CRA195" s="376"/>
      <c r="CRB195" s="376"/>
      <c r="CRC195" s="376"/>
      <c r="CRD195" s="370"/>
      <c r="CRE195" s="396"/>
      <c r="CRF195" s="376"/>
      <c r="CRG195" s="376"/>
      <c r="CRH195" s="376"/>
      <c r="CRI195" s="376"/>
      <c r="CRJ195" s="376"/>
      <c r="CRK195" s="376"/>
      <c r="CRL195" s="376"/>
      <c r="CRM195" s="375"/>
      <c r="CRN195" s="375"/>
      <c r="CRO195" s="375"/>
      <c r="CRP195" s="375"/>
      <c r="CRQ195" s="375"/>
      <c r="CRR195" s="375"/>
      <c r="CRS195" s="375"/>
      <c r="CRT195" s="375"/>
      <c r="CRU195" s="375"/>
      <c r="CRV195" s="375"/>
      <c r="CRW195" s="375"/>
      <c r="CRX195" s="375"/>
      <c r="CRY195" s="375"/>
      <c r="CRZ195" s="375"/>
      <c r="CSA195" s="375"/>
      <c r="CSB195" s="375"/>
      <c r="CSC195" s="375"/>
      <c r="CSD195" s="375"/>
      <c r="CSE195" s="375"/>
      <c r="CSF195" s="375"/>
      <c r="CSG195" s="375"/>
      <c r="CSH195" s="375"/>
      <c r="CSI195" s="375"/>
      <c r="CSJ195" s="375"/>
      <c r="CSK195" s="375"/>
      <c r="CSL195" s="375"/>
      <c r="CSM195" s="375"/>
      <c r="CSN195" s="375"/>
      <c r="CSO195" s="375"/>
      <c r="CSP195" s="375"/>
      <c r="CSQ195" s="375"/>
      <c r="CSR195" s="375"/>
      <c r="CSS195" s="375"/>
      <c r="CST195" s="375"/>
      <c r="CSU195" s="375"/>
      <c r="CSV195" s="375"/>
      <c r="CSW195" s="375"/>
      <c r="CSX195" s="375"/>
      <c r="CSY195" s="375"/>
      <c r="CSZ195" s="375"/>
      <c r="CTA195" s="375"/>
      <c r="CTB195" s="375"/>
      <c r="CTC195" s="375"/>
      <c r="CTD195" s="375"/>
      <c r="CTE195" s="376"/>
      <c r="CTF195" s="376"/>
      <c r="CTG195" s="376"/>
      <c r="CTH195" s="376"/>
      <c r="CTI195" s="376"/>
      <c r="CTJ195" s="376"/>
      <c r="CTK195" s="376"/>
      <c r="CTL195" s="376"/>
      <c r="CTM195" s="376"/>
      <c r="CTN195" s="376"/>
      <c r="CTO195" s="376"/>
      <c r="CTP195" s="376"/>
      <c r="CTQ195" s="376"/>
      <c r="CTR195" s="376"/>
      <c r="CTS195" s="376"/>
      <c r="CTT195" s="376"/>
      <c r="CTU195" s="376"/>
      <c r="CTV195" s="376"/>
      <c r="CTW195" s="376"/>
      <c r="CTX195" s="376"/>
      <c r="CTY195" s="376"/>
      <c r="CTZ195" s="376"/>
      <c r="CUA195" s="376"/>
      <c r="CUB195" s="376"/>
      <c r="CUC195" s="377"/>
      <c r="CUD195" s="377"/>
      <c r="CUE195" s="377"/>
      <c r="CUF195" s="377"/>
      <c r="CUG195" s="377"/>
      <c r="CUH195" s="376"/>
      <c r="CUI195" s="376"/>
      <c r="CUJ195" s="377"/>
      <c r="CUK195" s="377"/>
      <c r="CUL195" s="376"/>
      <c r="CUM195" s="376"/>
      <c r="CUN195" s="377"/>
      <c r="CUO195" s="377"/>
      <c r="CUP195" s="376"/>
      <c r="CUQ195" s="376"/>
      <c r="CUR195" s="376"/>
      <c r="CUS195" s="376"/>
      <c r="CUT195" s="376"/>
      <c r="CUU195" s="376"/>
      <c r="CUV195" s="376"/>
      <c r="CUW195" s="377"/>
      <c r="CUX195" s="377"/>
      <c r="CUY195" s="376"/>
      <c r="CUZ195" s="376"/>
      <c r="CVA195" s="377"/>
      <c r="CVB195" s="377"/>
      <c r="CVC195" s="376"/>
      <c r="CVD195" s="376"/>
      <c r="CVE195" s="376"/>
      <c r="CVF195" s="376"/>
      <c r="CVG195" s="376"/>
      <c r="CVH195" s="370"/>
      <c r="CVI195" s="396"/>
      <c r="CVJ195" s="376"/>
      <c r="CVK195" s="376"/>
      <c r="CVL195" s="376"/>
      <c r="CVM195" s="376"/>
      <c r="CVN195" s="376"/>
      <c r="CVO195" s="376"/>
      <c r="CVP195" s="376"/>
      <c r="CVQ195" s="375"/>
      <c r="CVR195" s="375"/>
      <c r="CVS195" s="375"/>
      <c r="CVT195" s="375"/>
      <c r="CVU195" s="375"/>
      <c r="CVV195" s="375"/>
      <c r="CVW195" s="375"/>
      <c r="CVX195" s="375"/>
      <c r="CVY195" s="375"/>
      <c r="CVZ195" s="375"/>
      <c r="CWA195" s="375"/>
      <c r="CWB195" s="375"/>
      <c r="CWC195" s="375"/>
      <c r="CWD195" s="375"/>
      <c r="CWE195" s="375"/>
      <c r="CWF195" s="375"/>
      <c r="CWG195" s="375"/>
      <c r="CWH195" s="375"/>
      <c r="CWI195" s="375"/>
      <c r="CWJ195" s="375"/>
      <c r="CWK195" s="375"/>
      <c r="CWL195" s="375"/>
      <c r="CWM195" s="375"/>
      <c r="CWN195" s="375"/>
      <c r="CWO195" s="375"/>
      <c r="CWP195" s="375"/>
      <c r="CWQ195" s="375"/>
      <c r="CWR195" s="375"/>
      <c r="CWS195" s="375"/>
      <c r="CWT195" s="375"/>
      <c r="CWU195" s="375"/>
      <c r="CWV195" s="375"/>
      <c r="CWW195" s="375"/>
      <c r="CWX195" s="375"/>
      <c r="CWY195" s="375"/>
      <c r="CWZ195" s="375"/>
      <c r="CXA195" s="375"/>
      <c r="CXB195" s="375"/>
      <c r="CXC195" s="375"/>
      <c r="CXD195" s="375"/>
      <c r="CXE195" s="375"/>
      <c r="CXF195" s="375"/>
      <c r="CXG195" s="375"/>
      <c r="CXH195" s="375"/>
      <c r="CXI195" s="376"/>
      <c r="CXJ195" s="376"/>
      <c r="CXK195" s="376"/>
      <c r="CXL195" s="376"/>
      <c r="CXM195" s="376"/>
      <c r="CXN195" s="376"/>
      <c r="CXO195" s="376"/>
      <c r="CXP195" s="376"/>
      <c r="CXQ195" s="376"/>
      <c r="CXR195" s="376"/>
      <c r="CXS195" s="376"/>
      <c r="CXT195" s="376"/>
      <c r="CXU195" s="376"/>
      <c r="CXV195" s="376"/>
      <c r="CXW195" s="376"/>
      <c r="CXX195" s="376"/>
      <c r="CXY195" s="376"/>
      <c r="CXZ195" s="376"/>
      <c r="CYA195" s="376"/>
      <c r="CYB195" s="376"/>
      <c r="CYC195" s="376"/>
      <c r="CYD195" s="376"/>
      <c r="CYE195" s="376"/>
      <c r="CYF195" s="376"/>
      <c r="CYG195" s="377"/>
      <c r="CYH195" s="377"/>
      <c r="CYI195" s="377"/>
      <c r="CYJ195" s="377"/>
      <c r="CYK195" s="377"/>
      <c r="CYL195" s="376"/>
      <c r="CYM195" s="376"/>
      <c r="CYN195" s="377"/>
      <c r="CYO195" s="377"/>
      <c r="CYP195" s="376"/>
      <c r="CYQ195" s="376"/>
      <c r="CYR195" s="377"/>
      <c r="CYS195" s="377"/>
      <c r="CYT195" s="376"/>
      <c r="CYU195" s="376"/>
      <c r="CYV195" s="376"/>
      <c r="CYW195" s="376"/>
      <c r="CYX195" s="376"/>
      <c r="CYY195" s="376"/>
      <c r="CYZ195" s="376"/>
      <c r="CZA195" s="377"/>
      <c r="CZB195" s="377"/>
      <c r="CZC195" s="376"/>
      <c r="CZD195" s="376"/>
      <c r="CZE195" s="377"/>
      <c r="CZF195" s="377"/>
      <c r="CZG195" s="376"/>
      <c r="CZH195" s="376"/>
      <c r="CZI195" s="376"/>
      <c r="CZJ195" s="376"/>
      <c r="CZK195" s="376"/>
      <c r="CZL195" s="370"/>
      <c r="CZM195" s="396"/>
      <c r="CZN195" s="376"/>
      <c r="CZO195" s="376"/>
      <c r="CZP195" s="376"/>
      <c r="CZQ195" s="376"/>
      <c r="CZR195" s="376"/>
      <c r="CZS195" s="376"/>
      <c r="CZT195" s="376"/>
      <c r="CZU195" s="375"/>
      <c r="CZV195" s="375"/>
      <c r="CZW195" s="375"/>
      <c r="CZX195" s="375"/>
      <c r="CZY195" s="375"/>
      <c r="CZZ195" s="375"/>
      <c r="DAA195" s="375"/>
      <c r="DAB195" s="375"/>
      <c r="DAC195" s="375"/>
      <c r="DAD195" s="375"/>
      <c r="DAE195" s="375"/>
      <c r="DAF195" s="375"/>
      <c r="DAG195" s="375"/>
      <c r="DAH195" s="375"/>
      <c r="DAI195" s="375"/>
      <c r="DAJ195" s="375"/>
      <c r="DAK195" s="375"/>
      <c r="DAL195" s="375"/>
      <c r="DAM195" s="375"/>
      <c r="DAN195" s="375"/>
      <c r="DAO195" s="375"/>
      <c r="DAP195" s="375"/>
      <c r="DAQ195" s="375"/>
      <c r="DAR195" s="375"/>
      <c r="DAS195" s="375"/>
      <c r="DAT195" s="375"/>
      <c r="DAU195" s="375"/>
      <c r="DAV195" s="375"/>
      <c r="DAW195" s="375"/>
      <c r="DAX195" s="375"/>
      <c r="DAY195" s="375"/>
      <c r="DAZ195" s="375"/>
      <c r="DBA195" s="375"/>
      <c r="DBB195" s="375"/>
      <c r="DBC195" s="375"/>
      <c r="DBD195" s="375"/>
      <c r="DBE195" s="375"/>
      <c r="DBF195" s="375"/>
      <c r="DBG195" s="375"/>
      <c r="DBH195" s="375"/>
      <c r="DBI195" s="375"/>
      <c r="DBJ195" s="375"/>
      <c r="DBK195" s="375"/>
      <c r="DBL195" s="375"/>
      <c r="DBM195" s="376"/>
      <c r="DBN195" s="376"/>
      <c r="DBO195" s="376"/>
      <c r="DBP195" s="376"/>
      <c r="DBQ195" s="376"/>
      <c r="DBR195" s="376"/>
      <c r="DBS195" s="376"/>
      <c r="DBT195" s="376"/>
      <c r="DBU195" s="376"/>
      <c r="DBV195" s="376"/>
      <c r="DBW195" s="376"/>
      <c r="DBX195" s="376"/>
      <c r="DBY195" s="376"/>
      <c r="DBZ195" s="376"/>
      <c r="DCA195" s="376"/>
      <c r="DCB195" s="376"/>
      <c r="DCC195" s="376"/>
      <c r="DCD195" s="376"/>
      <c r="DCE195" s="376"/>
      <c r="DCF195" s="376"/>
      <c r="DCG195" s="376"/>
      <c r="DCH195" s="376"/>
      <c r="DCI195" s="376"/>
      <c r="DCJ195" s="376"/>
      <c r="DCK195" s="377"/>
      <c r="DCL195" s="377"/>
      <c r="DCM195" s="377"/>
      <c r="DCN195" s="377"/>
      <c r="DCO195" s="377"/>
      <c r="DCP195" s="376"/>
      <c r="DCQ195" s="376"/>
      <c r="DCR195" s="377"/>
      <c r="DCS195" s="377"/>
      <c r="DCT195" s="376"/>
      <c r="DCU195" s="376"/>
      <c r="DCV195" s="377"/>
      <c r="DCW195" s="377"/>
      <c r="DCX195" s="376"/>
      <c r="DCY195" s="376"/>
      <c r="DCZ195" s="376"/>
      <c r="DDA195" s="376"/>
      <c r="DDB195" s="376"/>
      <c r="DDC195" s="376"/>
      <c r="DDD195" s="376"/>
      <c r="DDE195" s="377"/>
      <c r="DDF195" s="377"/>
      <c r="DDG195" s="376"/>
      <c r="DDH195" s="376"/>
      <c r="DDI195" s="377"/>
      <c r="DDJ195" s="377"/>
      <c r="DDK195" s="376"/>
      <c r="DDL195" s="376"/>
      <c r="DDM195" s="376"/>
      <c r="DDN195" s="376"/>
      <c r="DDO195" s="376"/>
      <c r="DDP195" s="370"/>
      <c r="DDQ195" s="396"/>
      <c r="DDR195" s="376"/>
      <c r="DDS195" s="376"/>
      <c r="DDT195" s="376"/>
      <c r="DDU195" s="376"/>
      <c r="DDV195" s="376"/>
      <c r="DDW195" s="376"/>
      <c r="DDX195" s="376"/>
      <c r="DDY195" s="375"/>
      <c r="DDZ195" s="375"/>
      <c r="DEA195" s="375"/>
      <c r="DEB195" s="375"/>
      <c r="DEC195" s="375"/>
      <c r="DED195" s="375"/>
      <c r="DEE195" s="375"/>
      <c r="DEF195" s="375"/>
      <c r="DEG195" s="375"/>
      <c r="DEH195" s="375"/>
      <c r="DEI195" s="375"/>
      <c r="DEJ195" s="375"/>
      <c r="DEK195" s="375"/>
      <c r="DEL195" s="375"/>
      <c r="DEM195" s="375"/>
      <c r="DEN195" s="375"/>
      <c r="DEO195" s="375"/>
      <c r="DEP195" s="375"/>
      <c r="DEQ195" s="375"/>
      <c r="DER195" s="375"/>
      <c r="DES195" s="375"/>
      <c r="DET195" s="375"/>
      <c r="DEU195" s="375"/>
      <c r="DEV195" s="375"/>
      <c r="DEW195" s="375"/>
      <c r="DEX195" s="375"/>
      <c r="DEY195" s="375"/>
      <c r="DEZ195" s="375"/>
      <c r="DFA195" s="375"/>
      <c r="DFB195" s="375"/>
      <c r="DFC195" s="375"/>
      <c r="DFD195" s="375"/>
      <c r="DFE195" s="375"/>
      <c r="DFF195" s="375"/>
      <c r="DFG195" s="375"/>
      <c r="DFH195" s="375"/>
      <c r="DFI195" s="375"/>
      <c r="DFJ195" s="375"/>
      <c r="DFK195" s="375"/>
      <c r="DFL195" s="375"/>
      <c r="DFM195" s="375"/>
      <c r="DFN195" s="375"/>
      <c r="DFO195" s="375"/>
      <c r="DFP195" s="375"/>
      <c r="DFQ195" s="376"/>
      <c r="DFR195" s="376"/>
      <c r="DFS195" s="376"/>
      <c r="DFT195" s="376"/>
      <c r="DFU195" s="376"/>
      <c r="DFV195" s="376"/>
      <c r="DFW195" s="376"/>
      <c r="DFX195" s="376"/>
      <c r="DFY195" s="376"/>
      <c r="DFZ195" s="376"/>
      <c r="DGA195" s="376"/>
      <c r="DGB195" s="376"/>
      <c r="DGC195" s="376"/>
      <c r="DGD195" s="376"/>
      <c r="DGE195" s="376"/>
      <c r="DGF195" s="376"/>
      <c r="DGG195" s="376"/>
      <c r="DGH195" s="376"/>
      <c r="DGI195" s="376"/>
      <c r="DGJ195" s="376"/>
      <c r="DGK195" s="376"/>
      <c r="DGL195" s="376"/>
      <c r="DGM195" s="376"/>
      <c r="DGN195" s="376"/>
      <c r="DGO195" s="377"/>
      <c r="DGP195" s="377"/>
      <c r="DGQ195" s="377"/>
      <c r="DGR195" s="377"/>
      <c r="DGS195" s="377"/>
      <c r="DGT195" s="376"/>
      <c r="DGU195" s="376"/>
      <c r="DGV195" s="377"/>
      <c r="DGW195" s="377"/>
      <c r="DGX195" s="376"/>
      <c r="DGY195" s="376"/>
      <c r="DGZ195" s="377"/>
      <c r="DHA195" s="377"/>
      <c r="DHB195" s="376"/>
      <c r="DHC195" s="376"/>
      <c r="DHD195" s="376"/>
      <c r="DHE195" s="376"/>
      <c r="DHF195" s="376"/>
      <c r="DHG195" s="376"/>
      <c r="DHH195" s="376"/>
      <c r="DHI195" s="377"/>
      <c r="DHJ195" s="377"/>
      <c r="DHK195" s="376"/>
      <c r="DHL195" s="376"/>
      <c r="DHM195" s="377"/>
      <c r="DHN195" s="377"/>
      <c r="DHO195" s="376"/>
      <c r="DHP195" s="376"/>
      <c r="DHQ195" s="376"/>
      <c r="DHR195" s="376"/>
      <c r="DHS195" s="376"/>
      <c r="DHT195" s="370"/>
      <c r="DHU195" s="396"/>
      <c r="DHV195" s="376"/>
      <c r="DHW195" s="376"/>
      <c r="DHX195" s="376"/>
      <c r="DHY195" s="376"/>
      <c r="DHZ195" s="376"/>
      <c r="DIA195" s="376"/>
      <c r="DIB195" s="376"/>
      <c r="DIC195" s="375"/>
      <c r="DID195" s="375"/>
      <c r="DIE195" s="375"/>
      <c r="DIF195" s="375"/>
      <c r="DIG195" s="375"/>
      <c r="DIH195" s="375"/>
      <c r="DII195" s="375"/>
      <c r="DIJ195" s="375"/>
      <c r="DIK195" s="375"/>
      <c r="DIL195" s="375"/>
      <c r="DIM195" s="375"/>
      <c r="DIN195" s="375"/>
      <c r="DIO195" s="375"/>
      <c r="DIP195" s="375"/>
      <c r="DIQ195" s="375"/>
      <c r="DIR195" s="375"/>
      <c r="DIS195" s="375"/>
      <c r="DIT195" s="375"/>
      <c r="DIU195" s="375"/>
      <c r="DIV195" s="375"/>
      <c r="DIW195" s="375"/>
      <c r="DIX195" s="375"/>
      <c r="DIY195" s="375"/>
      <c r="DIZ195" s="375"/>
      <c r="DJA195" s="375"/>
      <c r="DJB195" s="375"/>
      <c r="DJC195" s="375"/>
      <c r="DJD195" s="375"/>
      <c r="DJE195" s="375"/>
      <c r="DJF195" s="375"/>
      <c r="DJG195" s="375"/>
      <c r="DJH195" s="375"/>
      <c r="DJI195" s="375"/>
      <c r="DJJ195" s="375"/>
      <c r="DJK195" s="375"/>
      <c r="DJL195" s="375"/>
      <c r="DJM195" s="375"/>
      <c r="DJN195" s="375"/>
      <c r="DJO195" s="375"/>
      <c r="DJP195" s="375"/>
      <c r="DJQ195" s="375"/>
      <c r="DJR195" s="375"/>
      <c r="DJS195" s="375"/>
      <c r="DJT195" s="375"/>
      <c r="DJU195" s="376"/>
      <c r="DJV195" s="376"/>
      <c r="DJW195" s="376"/>
      <c r="DJX195" s="376"/>
      <c r="DJY195" s="376"/>
      <c r="DJZ195" s="376"/>
      <c r="DKA195" s="376"/>
      <c r="DKB195" s="376"/>
      <c r="DKC195" s="376"/>
      <c r="DKD195" s="376"/>
      <c r="DKE195" s="376"/>
      <c r="DKF195" s="376"/>
      <c r="DKG195" s="376"/>
      <c r="DKH195" s="376"/>
      <c r="DKI195" s="376"/>
      <c r="DKJ195" s="376"/>
      <c r="DKK195" s="376"/>
      <c r="DKL195" s="376"/>
      <c r="DKM195" s="376"/>
      <c r="DKN195" s="376"/>
      <c r="DKO195" s="376"/>
      <c r="DKP195" s="376"/>
      <c r="DKQ195" s="376"/>
      <c r="DKR195" s="376"/>
      <c r="DKS195" s="377"/>
      <c r="DKT195" s="377"/>
      <c r="DKU195" s="377"/>
      <c r="DKV195" s="377"/>
      <c r="DKW195" s="377"/>
      <c r="DKX195" s="376"/>
      <c r="DKY195" s="376"/>
      <c r="DKZ195" s="377"/>
      <c r="DLA195" s="377"/>
      <c r="DLB195" s="376"/>
      <c r="DLC195" s="376"/>
      <c r="DLD195" s="377"/>
      <c r="DLE195" s="377"/>
      <c r="DLF195" s="376"/>
      <c r="DLG195" s="376"/>
      <c r="DLH195" s="376"/>
      <c r="DLI195" s="376"/>
      <c r="DLJ195" s="376"/>
      <c r="DLK195" s="376"/>
      <c r="DLL195" s="376"/>
      <c r="DLM195" s="377"/>
      <c r="DLN195" s="377"/>
      <c r="DLO195" s="376"/>
      <c r="DLP195" s="376"/>
      <c r="DLQ195" s="377"/>
      <c r="DLR195" s="377"/>
      <c r="DLS195" s="376"/>
      <c r="DLT195" s="376"/>
      <c r="DLU195" s="376"/>
      <c r="DLV195" s="376"/>
      <c r="DLW195" s="376"/>
      <c r="DLX195" s="370"/>
      <c r="DLY195" s="396"/>
      <c r="DLZ195" s="376"/>
      <c r="DMA195" s="376"/>
      <c r="DMB195" s="376"/>
      <c r="DMC195" s="376"/>
      <c r="DMD195" s="376"/>
      <c r="DME195" s="376"/>
      <c r="DMF195" s="376"/>
      <c r="DMG195" s="375"/>
      <c r="DMH195" s="375"/>
      <c r="DMI195" s="375"/>
      <c r="DMJ195" s="375"/>
      <c r="DMK195" s="375"/>
      <c r="DML195" s="375"/>
      <c r="DMM195" s="375"/>
      <c r="DMN195" s="375"/>
      <c r="DMO195" s="375"/>
      <c r="DMP195" s="375"/>
      <c r="DMQ195" s="375"/>
      <c r="DMR195" s="375"/>
      <c r="DMS195" s="375"/>
      <c r="DMT195" s="375"/>
      <c r="DMU195" s="375"/>
      <c r="DMV195" s="375"/>
      <c r="DMW195" s="375"/>
      <c r="DMX195" s="375"/>
      <c r="DMY195" s="375"/>
      <c r="DMZ195" s="375"/>
      <c r="DNA195" s="375"/>
      <c r="DNB195" s="375"/>
      <c r="DNC195" s="375"/>
      <c r="DND195" s="375"/>
      <c r="DNE195" s="375"/>
      <c r="DNF195" s="375"/>
      <c r="DNG195" s="375"/>
      <c r="DNH195" s="375"/>
      <c r="DNI195" s="375"/>
      <c r="DNJ195" s="375"/>
      <c r="DNK195" s="375"/>
      <c r="DNL195" s="375"/>
      <c r="DNM195" s="375"/>
      <c r="DNN195" s="375"/>
      <c r="DNO195" s="375"/>
      <c r="DNP195" s="375"/>
      <c r="DNQ195" s="375"/>
      <c r="DNR195" s="375"/>
      <c r="DNS195" s="375"/>
      <c r="DNT195" s="375"/>
      <c r="DNU195" s="375"/>
      <c r="DNV195" s="375"/>
      <c r="DNW195" s="375"/>
      <c r="DNX195" s="375"/>
      <c r="DNY195" s="376"/>
      <c r="DNZ195" s="376"/>
      <c r="DOA195" s="376"/>
      <c r="DOB195" s="376"/>
      <c r="DOC195" s="376"/>
      <c r="DOD195" s="376"/>
      <c r="DOE195" s="376"/>
      <c r="DOF195" s="376"/>
      <c r="DOG195" s="376"/>
      <c r="DOH195" s="376"/>
      <c r="DOI195" s="376"/>
      <c r="DOJ195" s="376"/>
      <c r="DOK195" s="376"/>
      <c r="DOL195" s="376"/>
      <c r="DOM195" s="376"/>
      <c r="DON195" s="376"/>
      <c r="DOO195" s="376"/>
      <c r="DOP195" s="376"/>
      <c r="DOQ195" s="376"/>
      <c r="DOR195" s="376"/>
      <c r="DOS195" s="376"/>
      <c r="DOT195" s="376"/>
      <c r="DOU195" s="376"/>
      <c r="DOV195" s="376"/>
      <c r="DOW195" s="377"/>
      <c r="DOX195" s="377"/>
      <c r="DOY195" s="377"/>
      <c r="DOZ195" s="377"/>
      <c r="DPA195" s="377"/>
      <c r="DPB195" s="376"/>
      <c r="DPC195" s="376"/>
      <c r="DPD195" s="377"/>
      <c r="DPE195" s="377"/>
      <c r="DPF195" s="376"/>
      <c r="DPG195" s="376"/>
      <c r="DPH195" s="377"/>
      <c r="DPI195" s="377"/>
      <c r="DPJ195" s="376"/>
      <c r="DPK195" s="376"/>
      <c r="DPL195" s="376"/>
      <c r="DPM195" s="376"/>
      <c r="DPN195" s="376"/>
      <c r="DPO195" s="376"/>
      <c r="DPP195" s="376"/>
      <c r="DPQ195" s="377"/>
      <c r="DPR195" s="377"/>
      <c r="DPS195" s="376"/>
      <c r="DPT195" s="376"/>
      <c r="DPU195" s="377"/>
      <c r="DPV195" s="377"/>
      <c r="DPW195" s="376"/>
      <c r="DPX195" s="376"/>
      <c r="DPY195" s="376"/>
      <c r="DPZ195" s="376"/>
      <c r="DQA195" s="376"/>
      <c r="DQB195" s="370"/>
      <c r="DQC195" s="396"/>
      <c r="DQD195" s="376"/>
      <c r="DQE195" s="376"/>
      <c r="DQF195" s="376"/>
      <c r="DQG195" s="376"/>
      <c r="DQH195" s="376"/>
      <c r="DQI195" s="376"/>
      <c r="DQJ195" s="376"/>
      <c r="DQK195" s="375"/>
      <c r="DQL195" s="375"/>
      <c r="DQM195" s="375"/>
      <c r="DQN195" s="375"/>
      <c r="DQO195" s="375"/>
      <c r="DQP195" s="375"/>
      <c r="DQQ195" s="375"/>
      <c r="DQR195" s="375"/>
      <c r="DQS195" s="375"/>
      <c r="DQT195" s="375"/>
      <c r="DQU195" s="375"/>
      <c r="DQV195" s="375"/>
      <c r="DQW195" s="375"/>
      <c r="DQX195" s="375"/>
      <c r="DQY195" s="375"/>
      <c r="DQZ195" s="375"/>
      <c r="DRA195" s="375"/>
      <c r="DRB195" s="375"/>
      <c r="DRC195" s="375"/>
      <c r="DRD195" s="375"/>
      <c r="DRE195" s="375"/>
      <c r="DRF195" s="375"/>
      <c r="DRG195" s="375"/>
      <c r="DRH195" s="375"/>
      <c r="DRI195" s="375"/>
      <c r="DRJ195" s="375"/>
      <c r="DRK195" s="375"/>
      <c r="DRL195" s="375"/>
      <c r="DRM195" s="375"/>
      <c r="DRN195" s="375"/>
      <c r="DRO195" s="375"/>
      <c r="DRP195" s="375"/>
      <c r="DRQ195" s="375"/>
      <c r="DRR195" s="375"/>
      <c r="DRS195" s="375"/>
      <c r="DRT195" s="375"/>
      <c r="DRU195" s="375"/>
      <c r="DRV195" s="375"/>
      <c r="DRW195" s="375"/>
      <c r="DRX195" s="375"/>
      <c r="DRY195" s="375"/>
      <c r="DRZ195" s="375"/>
      <c r="DSA195" s="375"/>
      <c r="DSB195" s="375"/>
      <c r="DSC195" s="376"/>
      <c r="DSD195" s="376"/>
      <c r="DSE195" s="376"/>
      <c r="DSF195" s="376"/>
      <c r="DSG195" s="376"/>
      <c r="DSH195" s="376"/>
      <c r="DSI195" s="376"/>
      <c r="DSJ195" s="376"/>
      <c r="DSK195" s="376"/>
      <c r="DSL195" s="376"/>
      <c r="DSM195" s="376"/>
      <c r="DSN195" s="376"/>
      <c r="DSO195" s="376"/>
      <c r="DSP195" s="376"/>
      <c r="DSQ195" s="376"/>
      <c r="DSR195" s="376"/>
      <c r="DSS195" s="376"/>
      <c r="DST195" s="376"/>
      <c r="DSU195" s="376"/>
      <c r="DSV195" s="376"/>
      <c r="DSW195" s="376"/>
      <c r="DSX195" s="376"/>
      <c r="DSY195" s="376"/>
      <c r="DSZ195" s="376"/>
      <c r="DTA195" s="377"/>
      <c r="DTB195" s="377"/>
      <c r="DTC195" s="377"/>
      <c r="DTD195" s="377"/>
      <c r="DTE195" s="377"/>
      <c r="DTF195" s="376"/>
      <c r="DTG195" s="376"/>
      <c r="DTH195" s="377"/>
      <c r="DTI195" s="377"/>
      <c r="DTJ195" s="376"/>
      <c r="DTK195" s="376"/>
      <c r="DTL195" s="377"/>
      <c r="DTM195" s="377"/>
      <c r="DTN195" s="376"/>
      <c r="DTO195" s="376"/>
      <c r="DTP195" s="376"/>
      <c r="DTQ195" s="376"/>
      <c r="DTR195" s="376"/>
      <c r="DTS195" s="376"/>
      <c r="DTT195" s="376"/>
      <c r="DTU195" s="377"/>
      <c r="DTV195" s="377"/>
      <c r="DTW195" s="376"/>
      <c r="DTX195" s="376"/>
      <c r="DTY195" s="377"/>
      <c r="DTZ195" s="377"/>
      <c r="DUA195" s="376"/>
      <c r="DUB195" s="376"/>
      <c r="DUC195" s="376"/>
      <c r="DUD195" s="376"/>
      <c r="DUE195" s="376"/>
      <c r="DUF195" s="370"/>
      <c r="DUG195" s="396"/>
      <c r="DUH195" s="376"/>
      <c r="DUI195" s="376"/>
      <c r="DUJ195" s="376"/>
      <c r="DUK195" s="376"/>
      <c r="DUL195" s="376"/>
      <c r="DUM195" s="376"/>
      <c r="DUN195" s="376"/>
      <c r="DUO195" s="375"/>
      <c r="DUP195" s="375"/>
      <c r="DUQ195" s="375"/>
      <c r="DUR195" s="375"/>
      <c r="DUS195" s="375"/>
      <c r="DUT195" s="375"/>
      <c r="DUU195" s="375"/>
      <c r="DUV195" s="375"/>
      <c r="DUW195" s="375"/>
      <c r="DUX195" s="375"/>
      <c r="DUY195" s="375"/>
      <c r="DUZ195" s="375"/>
      <c r="DVA195" s="375"/>
      <c r="DVB195" s="375"/>
      <c r="DVC195" s="375"/>
      <c r="DVD195" s="375"/>
      <c r="DVE195" s="375"/>
      <c r="DVF195" s="375"/>
      <c r="DVG195" s="375"/>
      <c r="DVH195" s="375"/>
      <c r="DVI195" s="375"/>
      <c r="DVJ195" s="375"/>
      <c r="DVK195" s="375"/>
      <c r="DVL195" s="375"/>
      <c r="DVM195" s="375"/>
      <c r="DVN195" s="375"/>
      <c r="DVO195" s="375"/>
      <c r="DVP195" s="375"/>
      <c r="DVQ195" s="375"/>
      <c r="DVR195" s="375"/>
      <c r="DVS195" s="375"/>
      <c r="DVT195" s="375"/>
      <c r="DVU195" s="375"/>
      <c r="DVV195" s="375"/>
      <c r="DVW195" s="375"/>
      <c r="DVX195" s="375"/>
      <c r="DVY195" s="375"/>
      <c r="DVZ195" s="375"/>
      <c r="DWA195" s="375"/>
      <c r="DWB195" s="375"/>
      <c r="DWC195" s="375"/>
      <c r="DWD195" s="375"/>
      <c r="DWE195" s="375"/>
      <c r="DWF195" s="375"/>
      <c r="DWG195" s="376"/>
      <c r="DWH195" s="376"/>
      <c r="DWI195" s="376"/>
      <c r="DWJ195" s="376"/>
      <c r="DWK195" s="376"/>
      <c r="DWL195" s="376"/>
      <c r="DWM195" s="376"/>
      <c r="DWN195" s="376"/>
      <c r="DWO195" s="376"/>
      <c r="DWP195" s="376"/>
      <c r="DWQ195" s="376"/>
      <c r="DWR195" s="376"/>
      <c r="DWS195" s="376"/>
      <c r="DWT195" s="376"/>
      <c r="DWU195" s="376"/>
      <c r="DWV195" s="376"/>
      <c r="DWW195" s="376"/>
      <c r="DWX195" s="376"/>
      <c r="DWY195" s="376"/>
      <c r="DWZ195" s="376"/>
      <c r="DXA195" s="376"/>
      <c r="DXB195" s="376"/>
      <c r="DXC195" s="376"/>
      <c r="DXD195" s="376"/>
      <c r="DXE195" s="377"/>
      <c r="DXF195" s="377"/>
      <c r="DXG195" s="377"/>
      <c r="DXH195" s="377"/>
      <c r="DXI195" s="377"/>
      <c r="DXJ195" s="376"/>
      <c r="DXK195" s="376"/>
      <c r="DXL195" s="377"/>
      <c r="DXM195" s="377"/>
      <c r="DXN195" s="376"/>
      <c r="DXO195" s="376"/>
      <c r="DXP195" s="377"/>
      <c r="DXQ195" s="377"/>
      <c r="DXR195" s="376"/>
      <c r="DXS195" s="376"/>
      <c r="DXT195" s="376"/>
      <c r="DXU195" s="376"/>
      <c r="DXV195" s="376"/>
      <c r="DXW195" s="376"/>
      <c r="DXX195" s="376"/>
      <c r="DXY195" s="377"/>
      <c r="DXZ195" s="377"/>
      <c r="DYA195" s="376"/>
      <c r="DYB195" s="376"/>
      <c r="DYC195" s="377"/>
      <c r="DYD195" s="377"/>
      <c r="DYE195" s="376"/>
      <c r="DYF195" s="376"/>
      <c r="DYG195" s="376"/>
      <c r="DYH195" s="376"/>
      <c r="DYI195" s="376"/>
      <c r="DYJ195" s="370"/>
      <c r="DYK195" s="396"/>
      <c r="DYL195" s="376"/>
      <c r="DYM195" s="376"/>
      <c r="DYN195" s="376"/>
      <c r="DYO195" s="376"/>
      <c r="DYP195" s="376"/>
      <c r="DYQ195" s="376"/>
      <c r="DYR195" s="376"/>
      <c r="DYS195" s="375"/>
      <c r="DYT195" s="375"/>
      <c r="DYU195" s="375"/>
      <c r="DYV195" s="375"/>
      <c r="DYW195" s="375"/>
      <c r="DYX195" s="375"/>
      <c r="DYY195" s="375"/>
      <c r="DYZ195" s="375"/>
      <c r="DZA195" s="375"/>
      <c r="DZB195" s="375"/>
      <c r="DZC195" s="375"/>
      <c r="DZD195" s="375"/>
      <c r="DZE195" s="375"/>
      <c r="DZF195" s="375"/>
      <c r="DZG195" s="375"/>
      <c r="DZH195" s="375"/>
      <c r="DZI195" s="375"/>
      <c r="DZJ195" s="375"/>
      <c r="DZK195" s="375"/>
      <c r="DZL195" s="375"/>
      <c r="DZM195" s="375"/>
      <c r="DZN195" s="375"/>
      <c r="DZO195" s="375"/>
      <c r="DZP195" s="375"/>
      <c r="DZQ195" s="375"/>
      <c r="DZR195" s="375"/>
      <c r="DZS195" s="375"/>
      <c r="DZT195" s="375"/>
      <c r="DZU195" s="375"/>
      <c r="DZV195" s="375"/>
      <c r="DZW195" s="375"/>
      <c r="DZX195" s="375"/>
      <c r="DZY195" s="375"/>
      <c r="DZZ195" s="375"/>
      <c r="EAA195" s="375"/>
      <c r="EAB195" s="375"/>
      <c r="EAC195" s="375"/>
      <c r="EAD195" s="375"/>
      <c r="EAE195" s="375"/>
      <c r="EAF195" s="375"/>
      <c r="EAG195" s="375"/>
      <c r="EAH195" s="375"/>
      <c r="EAI195" s="375"/>
      <c r="EAJ195" s="375"/>
      <c r="EAK195" s="376"/>
      <c r="EAL195" s="376"/>
      <c r="EAM195" s="376"/>
      <c r="EAN195" s="376"/>
      <c r="EAO195" s="376"/>
      <c r="EAP195" s="376"/>
      <c r="EAQ195" s="376"/>
      <c r="EAR195" s="376"/>
      <c r="EAS195" s="376"/>
      <c r="EAT195" s="376"/>
      <c r="EAU195" s="376"/>
      <c r="EAV195" s="376"/>
      <c r="EAW195" s="376"/>
      <c r="EAX195" s="376"/>
      <c r="EAY195" s="376"/>
      <c r="EAZ195" s="376"/>
      <c r="EBA195" s="376"/>
      <c r="EBB195" s="376"/>
      <c r="EBC195" s="376"/>
      <c r="EBD195" s="376"/>
      <c r="EBE195" s="376"/>
      <c r="EBF195" s="376"/>
      <c r="EBG195" s="376"/>
      <c r="EBH195" s="376"/>
      <c r="EBI195" s="377"/>
      <c r="EBJ195" s="377"/>
      <c r="EBK195" s="377"/>
      <c r="EBL195" s="377"/>
      <c r="EBM195" s="377"/>
      <c r="EBN195" s="376"/>
      <c r="EBO195" s="376"/>
      <c r="EBP195" s="377"/>
      <c r="EBQ195" s="377"/>
      <c r="EBR195" s="376"/>
      <c r="EBS195" s="376"/>
      <c r="EBT195" s="377"/>
      <c r="EBU195" s="377"/>
      <c r="EBV195" s="376"/>
      <c r="EBW195" s="376"/>
      <c r="EBX195" s="376"/>
      <c r="EBY195" s="376"/>
      <c r="EBZ195" s="376"/>
      <c r="ECA195" s="376"/>
      <c r="ECB195" s="376"/>
      <c r="ECC195" s="377"/>
      <c r="ECD195" s="377"/>
      <c r="ECE195" s="376"/>
      <c r="ECF195" s="376"/>
      <c r="ECG195" s="377"/>
      <c r="ECH195" s="377"/>
      <c r="ECI195" s="376"/>
      <c r="ECJ195" s="376"/>
      <c r="ECK195" s="376"/>
      <c r="ECL195" s="376"/>
      <c r="ECM195" s="376"/>
      <c r="ECN195" s="370"/>
      <c r="ECO195" s="396"/>
      <c r="ECP195" s="376"/>
      <c r="ECQ195" s="376"/>
      <c r="ECR195" s="376"/>
      <c r="ECS195" s="376"/>
      <c r="ECT195" s="376"/>
      <c r="ECU195" s="376"/>
      <c r="ECV195" s="376"/>
      <c r="ECW195" s="375"/>
      <c r="ECX195" s="375"/>
      <c r="ECY195" s="375"/>
      <c r="ECZ195" s="375"/>
      <c r="EDA195" s="375"/>
      <c r="EDB195" s="375"/>
      <c r="EDC195" s="375"/>
      <c r="EDD195" s="375"/>
      <c r="EDE195" s="375"/>
      <c r="EDF195" s="375"/>
      <c r="EDG195" s="375"/>
      <c r="EDH195" s="375"/>
      <c r="EDI195" s="375"/>
      <c r="EDJ195" s="375"/>
      <c r="EDK195" s="375"/>
      <c r="EDL195" s="375"/>
      <c r="EDM195" s="375"/>
      <c r="EDN195" s="375"/>
      <c r="EDO195" s="375"/>
      <c r="EDP195" s="375"/>
      <c r="EDQ195" s="375"/>
      <c r="EDR195" s="375"/>
      <c r="EDS195" s="375"/>
      <c r="EDT195" s="375"/>
      <c r="EDU195" s="375"/>
      <c r="EDV195" s="375"/>
      <c r="EDW195" s="375"/>
      <c r="EDX195" s="375"/>
      <c r="EDY195" s="375"/>
      <c r="EDZ195" s="375"/>
      <c r="EEA195" s="375"/>
      <c r="EEB195" s="375"/>
      <c r="EEC195" s="375"/>
      <c r="EED195" s="375"/>
      <c r="EEE195" s="375"/>
      <c r="EEF195" s="375"/>
      <c r="EEG195" s="375"/>
      <c r="EEH195" s="375"/>
      <c r="EEI195" s="375"/>
      <c r="EEJ195" s="375"/>
      <c r="EEK195" s="375"/>
      <c r="EEL195" s="375"/>
      <c r="EEM195" s="375"/>
      <c r="EEN195" s="375"/>
      <c r="EEO195" s="376"/>
      <c r="EEP195" s="376"/>
      <c r="EEQ195" s="376"/>
      <c r="EER195" s="376"/>
      <c r="EES195" s="376"/>
      <c r="EET195" s="376"/>
      <c r="EEU195" s="376"/>
      <c r="EEV195" s="376"/>
      <c r="EEW195" s="376"/>
      <c r="EEX195" s="376"/>
      <c r="EEY195" s="376"/>
      <c r="EEZ195" s="376"/>
      <c r="EFA195" s="376"/>
      <c r="EFB195" s="376"/>
      <c r="EFC195" s="376"/>
      <c r="EFD195" s="376"/>
      <c r="EFE195" s="376"/>
      <c r="EFF195" s="376"/>
      <c r="EFG195" s="376"/>
      <c r="EFH195" s="376"/>
      <c r="EFI195" s="376"/>
      <c r="EFJ195" s="376"/>
      <c r="EFK195" s="376"/>
      <c r="EFL195" s="376"/>
      <c r="EFM195" s="377"/>
      <c r="EFN195" s="377"/>
      <c r="EFO195" s="377"/>
      <c r="EFP195" s="377"/>
      <c r="EFQ195" s="377"/>
      <c r="EFR195" s="376"/>
      <c r="EFS195" s="376"/>
      <c r="EFT195" s="377"/>
      <c r="EFU195" s="377"/>
      <c r="EFV195" s="376"/>
      <c r="EFW195" s="376"/>
      <c r="EFX195" s="377"/>
      <c r="EFY195" s="377"/>
      <c r="EFZ195" s="376"/>
      <c r="EGA195" s="376"/>
      <c r="EGB195" s="376"/>
      <c r="EGC195" s="376"/>
      <c r="EGD195" s="376"/>
      <c r="EGE195" s="376"/>
      <c r="EGF195" s="376"/>
      <c r="EGG195" s="377"/>
      <c r="EGH195" s="377"/>
      <c r="EGI195" s="376"/>
      <c r="EGJ195" s="376"/>
      <c r="EGK195" s="377"/>
      <c r="EGL195" s="377"/>
      <c r="EGM195" s="376"/>
      <c r="EGN195" s="376"/>
      <c r="EGO195" s="376"/>
      <c r="EGP195" s="376"/>
      <c r="EGQ195" s="376"/>
      <c r="EGR195" s="370"/>
      <c r="EGS195" s="396"/>
      <c r="EGT195" s="376"/>
      <c r="EGU195" s="376"/>
      <c r="EGV195" s="376"/>
      <c r="EGW195" s="376"/>
      <c r="EGX195" s="376"/>
      <c r="EGY195" s="376"/>
      <c r="EGZ195" s="376"/>
      <c r="EHA195" s="375"/>
      <c r="EHB195" s="375"/>
      <c r="EHC195" s="375"/>
      <c r="EHD195" s="375"/>
      <c r="EHE195" s="375"/>
      <c r="EHF195" s="375"/>
      <c r="EHG195" s="375"/>
      <c r="EHH195" s="375"/>
      <c r="EHI195" s="375"/>
      <c r="EHJ195" s="375"/>
      <c r="EHK195" s="375"/>
      <c r="EHL195" s="375"/>
      <c r="EHM195" s="375"/>
      <c r="EHN195" s="375"/>
      <c r="EHO195" s="375"/>
      <c r="EHP195" s="375"/>
      <c r="EHQ195" s="375"/>
      <c r="EHR195" s="375"/>
      <c r="EHS195" s="375"/>
      <c r="EHT195" s="375"/>
      <c r="EHU195" s="375"/>
      <c r="EHV195" s="375"/>
      <c r="EHW195" s="375"/>
      <c r="EHX195" s="375"/>
      <c r="EHY195" s="375"/>
      <c r="EHZ195" s="375"/>
      <c r="EIA195" s="375"/>
      <c r="EIB195" s="375"/>
      <c r="EIC195" s="375"/>
      <c r="EID195" s="375"/>
      <c r="EIE195" s="375"/>
      <c r="EIF195" s="375"/>
      <c r="EIG195" s="375"/>
      <c r="EIH195" s="375"/>
      <c r="EII195" s="375"/>
      <c r="EIJ195" s="375"/>
      <c r="EIK195" s="375"/>
      <c r="EIL195" s="375"/>
      <c r="EIM195" s="375"/>
      <c r="EIN195" s="375"/>
      <c r="EIO195" s="375"/>
      <c r="EIP195" s="375"/>
      <c r="EIQ195" s="375"/>
      <c r="EIR195" s="375"/>
      <c r="EIS195" s="376"/>
      <c r="EIT195" s="376"/>
      <c r="EIU195" s="376"/>
      <c r="EIV195" s="376"/>
      <c r="EIW195" s="376"/>
      <c r="EIX195" s="376"/>
      <c r="EIY195" s="376"/>
      <c r="EIZ195" s="376"/>
      <c r="EJA195" s="376"/>
      <c r="EJB195" s="376"/>
      <c r="EJC195" s="376"/>
      <c r="EJD195" s="376"/>
      <c r="EJE195" s="376"/>
      <c r="EJF195" s="376"/>
      <c r="EJG195" s="376"/>
      <c r="EJH195" s="376"/>
      <c r="EJI195" s="376"/>
      <c r="EJJ195" s="376"/>
      <c r="EJK195" s="376"/>
      <c r="EJL195" s="376"/>
      <c r="EJM195" s="376"/>
      <c r="EJN195" s="376"/>
      <c r="EJO195" s="376"/>
      <c r="EJP195" s="376"/>
      <c r="EJQ195" s="377"/>
      <c r="EJR195" s="377"/>
      <c r="EJS195" s="377"/>
      <c r="EJT195" s="377"/>
      <c r="EJU195" s="377"/>
      <c r="EJV195" s="376"/>
      <c r="EJW195" s="376"/>
      <c r="EJX195" s="377"/>
      <c r="EJY195" s="377"/>
      <c r="EJZ195" s="376"/>
      <c r="EKA195" s="376"/>
      <c r="EKB195" s="377"/>
      <c r="EKC195" s="377"/>
      <c r="EKD195" s="376"/>
      <c r="EKE195" s="376"/>
      <c r="EKF195" s="376"/>
      <c r="EKG195" s="376"/>
      <c r="EKH195" s="376"/>
      <c r="EKI195" s="376"/>
      <c r="EKJ195" s="376"/>
      <c r="EKK195" s="377"/>
      <c r="EKL195" s="377"/>
      <c r="EKM195" s="376"/>
      <c r="EKN195" s="376"/>
      <c r="EKO195" s="377"/>
      <c r="EKP195" s="377"/>
      <c r="EKQ195" s="376"/>
      <c r="EKR195" s="376"/>
      <c r="EKS195" s="376"/>
      <c r="EKT195" s="376"/>
      <c r="EKU195" s="376"/>
      <c r="EKV195" s="370"/>
      <c r="EKW195" s="396"/>
      <c r="EKX195" s="376"/>
      <c r="EKY195" s="376"/>
      <c r="EKZ195" s="376"/>
      <c r="ELA195" s="376"/>
      <c r="ELB195" s="376"/>
      <c r="ELC195" s="376"/>
      <c r="ELD195" s="376"/>
      <c r="ELE195" s="375"/>
      <c r="ELF195" s="375"/>
      <c r="ELG195" s="375"/>
      <c r="ELH195" s="375"/>
      <c r="ELI195" s="375"/>
      <c r="ELJ195" s="375"/>
      <c r="ELK195" s="375"/>
      <c r="ELL195" s="375"/>
      <c r="ELM195" s="375"/>
      <c r="ELN195" s="375"/>
      <c r="ELO195" s="375"/>
      <c r="ELP195" s="375"/>
      <c r="ELQ195" s="375"/>
      <c r="ELR195" s="375"/>
      <c r="ELS195" s="375"/>
      <c r="ELT195" s="375"/>
      <c r="ELU195" s="375"/>
      <c r="ELV195" s="375"/>
      <c r="ELW195" s="375"/>
      <c r="ELX195" s="375"/>
      <c r="ELY195" s="375"/>
      <c r="ELZ195" s="375"/>
      <c r="EMA195" s="375"/>
      <c r="EMB195" s="375"/>
      <c r="EMC195" s="375"/>
      <c r="EMD195" s="375"/>
      <c r="EME195" s="375"/>
      <c r="EMF195" s="375"/>
      <c r="EMG195" s="375"/>
      <c r="EMH195" s="375"/>
      <c r="EMI195" s="375"/>
      <c r="EMJ195" s="375"/>
      <c r="EMK195" s="375"/>
      <c r="EML195" s="375"/>
      <c r="EMM195" s="375"/>
      <c r="EMN195" s="375"/>
      <c r="EMO195" s="375"/>
      <c r="EMP195" s="375"/>
      <c r="EMQ195" s="375"/>
      <c r="EMR195" s="375"/>
      <c r="EMS195" s="375"/>
      <c r="EMT195" s="375"/>
      <c r="EMU195" s="375"/>
      <c r="EMV195" s="375"/>
      <c r="EMW195" s="376"/>
      <c r="EMX195" s="376"/>
      <c r="EMY195" s="376"/>
      <c r="EMZ195" s="376"/>
      <c r="ENA195" s="376"/>
      <c r="ENB195" s="376"/>
      <c r="ENC195" s="376"/>
      <c r="END195" s="376"/>
      <c r="ENE195" s="376"/>
      <c r="ENF195" s="376"/>
      <c r="ENG195" s="376"/>
      <c r="ENH195" s="376"/>
      <c r="ENI195" s="376"/>
      <c r="ENJ195" s="376"/>
      <c r="ENK195" s="376"/>
      <c r="ENL195" s="376"/>
      <c r="ENM195" s="376"/>
      <c r="ENN195" s="376"/>
      <c r="ENO195" s="376"/>
      <c r="ENP195" s="376"/>
      <c r="ENQ195" s="376"/>
      <c r="ENR195" s="376"/>
      <c r="ENS195" s="376"/>
      <c r="ENT195" s="376"/>
      <c r="ENU195" s="377"/>
      <c r="ENV195" s="377"/>
      <c r="ENW195" s="377"/>
      <c r="ENX195" s="377"/>
      <c r="ENY195" s="377"/>
      <c r="ENZ195" s="376"/>
      <c r="EOA195" s="376"/>
      <c r="EOB195" s="377"/>
      <c r="EOC195" s="377"/>
      <c r="EOD195" s="376"/>
      <c r="EOE195" s="376"/>
      <c r="EOF195" s="377"/>
      <c r="EOG195" s="377"/>
      <c r="EOH195" s="376"/>
      <c r="EOI195" s="376"/>
      <c r="EOJ195" s="376"/>
      <c r="EOK195" s="376"/>
      <c r="EOL195" s="376"/>
      <c r="EOM195" s="376"/>
      <c r="EON195" s="376"/>
      <c r="EOO195" s="377"/>
      <c r="EOP195" s="377"/>
      <c r="EOQ195" s="376"/>
      <c r="EOR195" s="376"/>
      <c r="EOS195" s="377"/>
      <c r="EOT195" s="377"/>
      <c r="EOU195" s="376"/>
      <c r="EOV195" s="376"/>
      <c r="EOW195" s="376"/>
      <c r="EOX195" s="376"/>
      <c r="EOY195" s="376"/>
      <c r="EOZ195" s="370"/>
      <c r="EPA195" s="396"/>
      <c r="EPB195" s="376"/>
      <c r="EPC195" s="376"/>
      <c r="EPD195" s="376"/>
      <c r="EPE195" s="376"/>
      <c r="EPF195" s="376"/>
      <c r="EPG195" s="376"/>
      <c r="EPH195" s="376"/>
      <c r="EPI195" s="375"/>
      <c r="EPJ195" s="375"/>
      <c r="EPK195" s="375"/>
      <c r="EPL195" s="375"/>
      <c r="EPM195" s="375"/>
      <c r="EPN195" s="375"/>
      <c r="EPO195" s="375"/>
      <c r="EPP195" s="375"/>
      <c r="EPQ195" s="375"/>
      <c r="EPR195" s="375"/>
      <c r="EPS195" s="375"/>
      <c r="EPT195" s="375"/>
      <c r="EPU195" s="375"/>
      <c r="EPV195" s="375"/>
      <c r="EPW195" s="375"/>
      <c r="EPX195" s="375"/>
      <c r="EPY195" s="375"/>
      <c r="EPZ195" s="375"/>
      <c r="EQA195" s="375"/>
      <c r="EQB195" s="375"/>
      <c r="EQC195" s="375"/>
      <c r="EQD195" s="375"/>
      <c r="EQE195" s="375"/>
      <c r="EQF195" s="375"/>
      <c r="EQG195" s="375"/>
      <c r="EQH195" s="375"/>
      <c r="EQI195" s="375"/>
      <c r="EQJ195" s="375"/>
      <c r="EQK195" s="375"/>
      <c r="EQL195" s="375"/>
      <c r="EQM195" s="375"/>
      <c r="EQN195" s="375"/>
      <c r="EQO195" s="375"/>
      <c r="EQP195" s="375"/>
      <c r="EQQ195" s="375"/>
      <c r="EQR195" s="375"/>
      <c r="EQS195" s="375"/>
      <c r="EQT195" s="375"/>
      <c r="EQU195" s="375"/>
      <c r="EQV195" s="375"/>
      <c r="EQW195" s="375"/>
      <c r="EQX195" s="375"/>
      <c r="EQY195" s="375"/>
      <c r="EQZ195" s="375"/>
      <c r="ERA195" s="376"/>
      <c r="ERB195" s="376"/>
      <c r="ERC195" s="376"/>
      <c r="ERD195" s="376"/>
      <c r="ERE195" s="376"/>
      <c r="ERF195" s="376"/>
      <c r="ERG195" s="376"/>
      <c r="ERH195" s="376"/>
      <c r="ERI195" s="376"/>
      <c r="ERJ195" s="376"/>
      <c r="ERK195" s="376"/>
      <c r="ERL195" s="376"/>
      <c r="ERM195" s="376"/>
      <c r="ERN195" s="376"/>
      <c r="ERO195" s="376"/>
      <c r="ERP195" s="376"/>
      <c r="ERQ195" s="376"/>
      <c r="ERR195" s="376"/>
      <c r="ERS195" s="376"/>
      <c r="ERT195" s="376"/>
      <c r="ERU195" s="376"/>
      <c r="ERV195" s="376"/>
      <c r="ERW195" s="376"/>
      <c r="ERX195" s="376"/>
      <c r="ERY195" s="377"/>
      <c r="ERZ195" s="377"/>
      <c r="ESA195" s="377"/>
      <c r="ESB195" s="377"/>
      <c r="ESC195" s="377"/>
      <c r="ESD195" s="376"/>
      <c r="ESE195" s="376"/>
      <c r="ESF195" s="377"/>
      <c r="ESG195" s="377"/>
      <c r="ESH195" s="376"/>
      <c r="ESI195" s="376"/>
      <c r="ESJ195" s="377"/>
      <c r="ESK195" s="377"/>
      <c r="ESL195" s="376"/>
      <c r="ESM195" s="376"/>
      <c r="ESN195" s="376"/>
      <c r="ESO195" s="376"/>
      <c r="ESP195" s="376"/>
      <c r="ESQ195" s="376"/>
      <c r="ESR195" s="376"/>
      <c r="ESS195" s="377"/>
      <c r="EST195" s="377"/>
      <c r="ESU195" s="376"/>
      <c r="ESV195" s="376"/>
      <c r="ESW195" s="377"/>
      <c r="ESX195" s="377"/>
      <c r="ESY195" s="376"/>
      <c r="ESZ195" s="376"/>
      <c r="ETA195" s="376"/>
      <c r="ETB195" s="376"/>
      <c r="ETC195" s="376"/>
      <c r="ETD195" s="370"/>
      <c r="ETE195" s="396"/>
      <c r="ETF195" s="376"/>
      <c r="ETG195" s="376"/>
      <c r="ETH195" s="376"/>
      <c r="ETI195" s="376"/>
      <c r="ETJ195" s="376"/>
      <c r="ETK195" s="376"/>
      <c r="ETL195" s="376"/>
      <c r="ETM195" s="375"/>
      <c r="ETN195" s="375"/>
      <c r="ETO195" s="375"/>
      <c r="ETP195" s="375"/>
      <c r="ETQ195" s="375"/>
      <c r="ETR195" s="375"/>
      <c r="ETS195" s="375"/>
      <c r="ETT195" s="375"/>
      <c r="ETU195" s="375"/>
      <c r="ETV195" s="375"/>
      <c r="ETW195" s="375"/>
      <c r="ETX195" s="375"/>
      <c r="ETY195" s="375"/>
      <c r="ETZ195" s="375"/>
      <c r="EUA195" s="375"/>
      <c r="EUB195" s="375"/>
      <c r="EUC195" s="375"/>
      <c r="EUD195" s="375"/>
      <c r="EUE195" s="375"/>
      <c r="EUF195" s="375"/>
      <c r="EUG195" s="375"/>
      <c r="EUH195" s="375"/>
      <c r="EUI195" s="375"/>
      <c r="EUJ195" s="375"/>
      <c r="EUK195" s="375"/>
      <c r="EUL195" s="375"/>
      <c r="EUM195" s="375"/>
      <c r="EUN195" s="375"/>
      <c r="EUO195" s="375"/>
      <c r="EUP195" s="375"/>
      <c r="EUQ195" s="375"/>
      <c r="EUR195" s="375"/>
      <c r="EUS195" s="375"/>
      <c r="EUT195" s="375"/>
      <c r="EUU195" s="375"/>
      <c r="EUV195" s="375"/>
      <c r="EUW195" s="375"/>
      <c r="EUX195" s="375"/>
      <c r="EUY195" s="375"/>
      <c r="EUZ195" s="375"/>
      <c r="EVA195" s="375"/>
      <c r="EVB195" s="375"/>
      <c r="EVC195" s="375"/>
      <c r="EVD195" s="375"/>
      <c r="EVE195" s="376"/>
      <c r="EVF195" s="376"/>
      <c r="EVG195" s="376"/>
      <c r="EVH195" s="376"/>
      <c r="EVI195" s="376"/>
      <c r="EVJ195" s="376"/>
      <c r="EVK195" s="376"/>
      <c r="EVL195" s="376"/>
      <c r="EVM195" s="376"/>
      <c r="EVN195" s="376"/>
      <c r="EVO195" s="376"/>
      <c r="EVP195" s="376"/>
      <c r="EVQ195" s="376"/>
      <c r="EVR195" s="376"/>
      <c r="EVS195" s="376"/>
      <c r="EVT195" s="376"/>
      <c r="EVU195" s="376"/>
      <c r="EVV195" s="376"/>
      <c r="EVW195" s="376"/>
      <c r="EVX195" s="376"/>
      <c r="EVY195" s="376"/>
      <c r="EVZ195" s="376"/>
      <c r="EWA195" s="376"/>
      <c r="EWB195" s="376"/>
      <c r="EWC195" s="377"/>
      <c r="EWD195" s="377"/>
      <c r="EWE195" s="377"/>
      <c r="EWF195" s="377"/>
      <c r="EWG195" s="377"/>
      <c r="EWH195" s="376"/>
      <c r="EWI195" s="376"/>
      <c r="EWJ195" s="377"/>
      <c r="EWK195" s="377"/>
      <c r="EWL195" s="376"/>
      <c r="EWM195" s="376"/>
      <c r="EWN195" s="377"/>
      <c r="EWO195" s="377"/>
      <c r="EWP195" s="376"/>
      <c r="EWQ195" s="376"/>
      <c r="EWR195" s="376"/>
      <c r="EWS195" s="376"/>
      <c r="EWT195" s="376"/>
      <c r="EWU195" s="376"/>
      <c r="EWV195" s="376"/>
      <c r="EWW195" s="377"/>
      <c r="EWX195" s="377"/>
      <c r="EWY195" s="376"/>
      <c r="EWZ195" s="376"/>
      <c r="EXA195" s="377"/>
      <c r="EXB195" s="377"/>
      <c r="EXC195" s="376"/>
      <c r="EXD195" s="376"/>
      <c r="EXE195" s="376"/>
      <c r="EXF195" s="376"/>
      <c r="EXG195" s="376"/>
      <c r="EXH195" s="370"/>
      <c r="EXI195" s="396"/>
      <c r="EXJ195" s="376"/>
      <c r="EXK195" s="376"/>
      <c r="EXL195" s="376"/>
      <c r="EXM195" s="376"/>
      <c r="EXN195" s="376"/>
      <c r="EXO195" s="376"/>
      <c r="EXP195" s="376"/>
      <c r="EXQ195" s="375"/>
      <c r="EXR195" s="375"/>
      <c r="EXS195" s="375"/>
      <c r="EXT195" s="375"/>
      <c r="EXU195" s="375"/>
      <c r="EXV195" s="375"/>
      <c r="EXW195" s="375"/>
      <c r="EXX195" s="375"/>
      <c r="EXY195" s="375"/>
      <c r="EXZ195" s="375"/>
      <c r="EYA195" s="375"/>
      <c r="EYB195" s="375"/>
      <c r="EYC195" s="375"/>
      <c r="EYD195" s="375"/>
      <c r="EYE195" s="375"/>
      <c r="EYF195" s="375"/>
      <c r="EYG195" s="375"/>
      <c r="EYH195" s="375"/>
      <c r="EYI195" s="375"/>
      <c r="EYJ195" s="375"/>
      <c r="EYK195" s="375"/>
      <c r="EYL195" s="375"/>
      <c r="EYM195" s="375"/>
      <c r="EYN195" s="375"/>
      <c r="EYO195" s="375"/>
      <c r="EYP195" s="375"/>
      <c r="EYQ195" s="375"/>
      <c r="EYR195" s="375"/>
      <c r="EYS195" s="375"/>
      <c r="EYT195" s="375"/>
      <c r="EYU195" s="375"/>
      <c r="EYV195" s="375"/>
      <c r="EYW195" s="375"/>
      <c r="EYX195" s="375"/>
      <c r="EYY195" s="375"/>
      <c r="EYZ195" s="375"/>
      <c r="EZA195" s="375"/>
      <c r="EZB195" s="375"/>
      <c r="EZC195" s="375"/>
      <c r="EZD195" s="375"/>
      <c r="EZE195" s="375"/>
      <c r="EZF195" s="375"/>
      <c r="EZG195" s="375"/>
      <c r="EZH195" s="375"/>
      <c r="EZI195" s="376"/>
      <c r="EZJ195" s="376"/>
      <c r="EZK195" s="376"/>
      <c r="EZL195" s="376"/>
      <c r="EZM195" s="376"/>
      <c r="EZN195" s="376"/>
      <c r="EZO195" s="376"/>
      <c r="EZP195" s="376"/>
      <c r="EZQ195" s="376"/>
      <c r="EZR195" s="376"/>
      <c r="EZS195" s="376"/>
      <c r="EZT195" s="376"/>
      <c r="EZU195" s="376"/>
      <c r="EZV195" s="376"/>
      <c r="EZW195" s="376"/>
      <c r="EZX195" s="376"/>
      <c r="EZY195" s="376"/>
      <c r="EZZ195" s="376"/>
      <c r="FAA195" s="376"/>
      <c r="FAB195" s="376"/>
      <c r="FAC195" s="376"/>
      <c r="FAD195" s="376"/>
      <c r="FAE195" s="376"/>
      <c r="FAF195" s="376"/>
      <c r="FAG195" s="377"/>
      <c r="FAH195" s="377"/>
      <c r="FAI195" s="377"/>
      <c r="FAJ195" s="377"/>
      <c r="FAK195" s="377"/>
      <c r="FAL195" s="376"/>
      <c r="FAM195" s="376"/>
      <c r="FAN195" s="377"/>
      <c r="FAO195" s="377"/>
      <c r="FAP195" s="376"/>
      <c r="FAQ195" s="376"/>
      <c r="FAR195" s="377"/>
      <c r="FAS195" s="377"/>
      <c r="FAT195" s="376"/>
      <c r="FAU195" s="376"/>
      <c r="FAV195" s="376"/>
      <c r="FAW195" s="376"/>
      <c r="FAX195" s="376"/>
      <c r="FAY195" s="376"/>
      <c r="FAZ195" s="376"/>
      <c r="FBA195" s="377"/>
      <c r="FBB195" s="377"/>
      <c r="FBC195" s="376"/>
      <c r="FBD195" s="376"/>
      <c r="FBE195" s="377"/>
      <c r="FBF195" s="377"/>
      <c r="FBG195" s="376"/>
      <c r="FBH195" s="376"/>
      <c r="FBI195" s="376"/>
      <c r="FBJ195" s="376"/>
      <c r="FBK195" s="376"/>
      <c r="FBL195" s="370"/>
      <c r="FBM195" s="396"/>
      <c r="FBN195" s="376"/>
      <c r="FBO195" s="376"/>
      <c r="FBP195" s="376"/>
      <c r="FBQ195" s="376"/>
      <c r="FBR195" s="376"/>
      <c r="FBS195" s="376"/>
      <c r="FBT195" s="376"/>
      <c r="FBU195" s="375"/>
      <c r="FBV195" s="375"/>
      <c r="FBW195" s="375"/>
      <c r="FBX195" s="375"/>
      <c r="FBY195" s="375"/>
      <c r="FBZ195" s="375"/>
      <c r="FCA195" s="375"/>
      <c r="FCB195" s="375"/>
      <c r="FCC195" s="375"/>
      <c r="FCD195" s="375"/>
      <c r="FCE195" s="375"/>
      <c r="FCF195" s="375"/>
      <c r="FCG195" s="375"/>
      <c r="FCH195" s="375"/>
      <c r="FCI195" s="375"/>
      <c r="FCJ195" s="375"/>
      <c r="FCK195" s="375"/>
      <c r="FCL195" s="375"/>
      <c r="FCM195" s="375"/>
      <c r="FCN195" s="375"/>
      <c r="FCO195" s="375"/>
      <c r="FCP195" s="375"/>
      <c r="FCQ195" s="375"/>
      <c r="FCR195" s="375"/>
      <c r="FCS195" s="375"/>
      <c r="FCT195" s="375"/>
      <c r="FCU195" s="375"/>
      <c r="FCV195" s="375"/>
      <c r="FCW195" s="375"/>
      <c r="FCX195" s="375"/>
      <c r="FCY195" s="375"/>
      <c r="FCZ195" s="375"/>
      <c r="FDA195" s="375"/>
      <c r="FDB195" s="375"/>
      <c r="FDC195" s="375"/>
      <c r="FDD195" s="375"/>
      <c r="FDE195" s="375"/>
      <c r="FDF195" s="375"/>
      <c r="FDG195" s="375"/>
      <c r="FDH195" s="375"/>
      <c r="FDI195" s="375"/>
      <c r="FDJ195" s="375"/>
      <c r="FDK195" s="375"/>
      <c r="FDL195" s="375"/>
      <c r="FDM195" s="376"/>
      <c r="FDN195" s="376"/>
      <c r="FDO195" s="376"/>
      <c r="FDP195" s="376"/>
      <c r="FDQ195" s="376"/>
      <c r="FDR195" s="376"/>
      <c r="FDS195" s="376"/>
      <c r="FDT195" s="376"/>
      <c r="FDU195" s="376"/>
      <c r="FDV195" s="376"/>
      <c r="FDW195" s="376"/>
      <c r="FDX195" s="376"/>
      <c r="FDY195" s="376"/>
      <c r="FDZ195" s="376"/>
      <c r="FEA195" s="376"/>
      <c r="FEB195" s="376"/>
      <c r="FEC195" s="376"/>
      <c r="FED195" s="376"/>
      <c r="FEE195" s="376"/>
      <c r="FEF195" s="376"/>
      <c r="FEG195" s="376"/>
      <c r="FEH195" s="376"/>
      <c r="FEI195" s="376"/>
      <c r="FEJ195" s="376"/>
      <c r="FEK195" s="377"/>
      <c r="FEL195" s="377"/>
      <c r="FEM195" s="377"/>
      <c r="FEN195" s="377"/>
      <c r="FEO195" s="377"/>
      <c r="FEP195" s="376"/>
      <c r="FEQ195" s="376"/>
      <c r="FER195" s="377"/>
      <c r="FES195" s="377"/>
      <c r="FET195" s="376"/>
      <c r="FEU195" s="376"/>
      <c r="FEV195" s="377"/>
      <c r="FEW195" s="377"/>
      <c r="FEX195" s="376"/>
      <c r="FEY195" s="376"/>
      <c r="FEZ195" s="376"/>
      <c r="FFA195" s="376"/>
      <c r="FFB195" s="376"/>
      <c r="FFC195" s="376"/>
      <c r="FFD195" s="376"/>
      <c r="FFE195" s="377"/>
      <c r="FFF195" s="377"/>
      <c r="FFG195" s="376"/>
      <c r="FFH195" s="376"/>
      <c r="FFI195" s="377"/>
      <c r="FFJ195" s="377"/>
      <c r="FFK195" s="376"/>
      <c r="FFL195" s="376"/>
      <c r="FFM195" s="376"/>
      <c r="FFN195" s="376"/>
      <c r="FFO195" s="376"/>
      <c r="FFP195" s="370"/>
      <c r="FFQ195" s="396"/>
      <c r="FFR195" s="376"/>
      <c r="FFS195" s="376"/>
      <c r="FFT195" s="376"/>
      <c r="FFU195" s="376"/>
      <c r="FFV195" s="376"/>
      <c r="FFW195" s="376"/>
      <c r="FFX195" s="376"/>
      <c r="FFY195" s="375"/>
      <c r="FFZ195" s="375"/>
      <c r="FGA195" s="375"/>
      <c r="FGB195" s="375"/>
      <c r="FGC195" s="375"/>
      <c r="FGD195" s="375"/>
      <c r="FGE195" s="375"/>
      <c r="FGF195" s="375"/>
      <c r="FGG195" s="375"/>
      <c r="FGH195" s="375"/>
      <c r="FGI195" s="375"/>
      <c r="FGJ195" s="375"/>
      <c r="FGK195" s="375"/>
      <c r="FGL195" s="375"/>
      <c r="FGM195" s="375"/>
      <c r="FGN195" s="375"/>
      <c r="FGO195" s="375"/>
      <c r="FGP195" s="375"/>
      <c r="FGQ195" s="375"/>
      <c r="FGR195" s="375"/>
      <c r="FGS195" s="375"/>
      <c r="FGT195" s="375"/>
      <c r="FGU195" s="375"/>
      <c r="FGV195" s="375"/>
      <c r="FGW195" s="375"/>
      <c r="FGX195" s="375"/>
      <c r="FGY195" s="375"/>
      <c r="FGZ195" s="375"/>
      <c r="FHA195" s="375"/>
      <c r="FHB195" s="375"/>
      <c r="FHC195" s="375"/>
      <c r="FHD195" s="375"/>
      <c r="FHE195" s="375"/>
      <c r="FHF195" s="375"/>
      <c r="FHG195" s="375"/>
      <c r="FHH195" s="375"/>
      <c r="FHI195" s="375"/>
      <c r="FHJ195" s="375"/>
      <c r="FHK195" s="375"/>
      <c r="FHL195" s="375"/>
      <c r="FHM195" s="375"/>
      <c r="FHN195" s="375"/>
      <c r="FHO195" s="375"/>
      <c r="FHP195" s="375"/>
      <c r="FHQ195" s="376"/>
      <c r="FHR195" s="376"/>
      <c r="FHS195" s="376"/>
      <c r="FHT195" s="376"/>
      <c r="FHU195" s="376"/>
      <c r="FHV195" s="376"/>
      <c r="FHW195" s="376"/>
      <c r="FHX195" s="376"/>
      <c r="FHY195" s="376"/>
      <c r="FHZ195" s="376"/>
      <c r="FIA195" s="376"/>
      <c r="FIB195" s="376"/>
      <c r="FIC195" s="376"/>
      <c r="FID195" s="376"/>
      <c r="FIE195" s="376"/>
      <c r="FIF195" s="376"/>
      <c r="FIG195" s="376"/>
      <c r="FIH195" s="376"/>
      <c r="FII195" s="376"/>
      <c r="FIJ195" s="376"/>
      <c r="FIK195" s="376"/>
      <c r="FIL195" s="376"/>
      <c r="FIM195" s="376"/>
      <c r="FIN195" s="376"/>
      <c r="FIO195" s="377"/>
      <c r="FIP195" s="377"/>
      <c r="FIQ195" s="377"/>
      <c r="FIR195" s="377"/>
      <c r="FIS195" s="377"/>
      <c r="FIT195" s="376"/>
      <c r="FIU195" s="376"/>
      <c r="FIV195" s="377"/>
      <c r="FIW195" s="377"/>
      <c r="FIX195" s="376"/>
      <c r="FIY195" s="376"/>
      <c r="FIZ195" s="377"/>
      <c r="FJA195" s="377"/>
      <c r="FJB195" s="376"/>
      <c r="FJC195" s="376"/>
      <c r="FJD195" s="376"/>
      <c r="FJE195" s="376"/>
      <c r="FJF195" s="376"/>
      <c r="FJG195" s="376"/>
      <c r="FJH195" s="376"/>
      <c r="FJI195" s="377"/>
      <c r="FJJ195" s="377"/>
      <c r="FJK195" s="376"/>
      <c r="FJL195" s="376"/>
      <c r="FJM195" s="377"/>
      <c r="FJN195" s="377"/>
      <c r="FJO195" s="376"/>
      <c r="FJP195" s="376"/>
      <c r="FJQ195" s="376"/>
      <c r="FJR195" s="376"/>
      <c r="FJS195" s="376"/>
      <c r="FJT195" s="370"/>
      <c r="FJU195" s="396"/>
      <c r="FJV195" s="376"/>
      <c r="FJW195" s="376"/>
      <c r="FJX195" s="376"/>
      <c r="FJY195" s="376"/>
      <c r="FJZ195" s="376"/>
      <c r="FKA195" s="376"/>
      <c r="FKB195" s="376"/>
      <c r="FKC195" s="375"/>
      <c r="FKD195" s="375"/>
      <c r="FKE195" s="375"/>
      <c r="FKF195" s="375"/>
      <c r="FKG195" s="375"/>
      <c r="FKH195" s="375"/>
      <c r="FKI195" s="375"/>
      <c r="FKJ195" s="375"/>
      <c r="FKK195" s="375"/>
      <c r="FKL195" s="375"/>
      <c r="FKM195" s="375"/>
      <c r="FKN195" s="375"/>
      <c r="FKO195" s="375"/>
      <c r="FKP195" s="375"/>
      <c r="FKQ195" s="375"/>
      <c r="FKR195" s="375"/>
      <c r="FKS195" s="375"/>
      <c r="FKT195" s="375"/>
      <c r="FKU195" s="375"/>
      <c r="FKV195" s="375"/>
      <c r="FKW195" s="375"/>
      <c r="FKX195" s="375"/>
      <c r="FKY195" s="375"/>
      <c r="FKZ195" s="375"/>
      <c r="FLA195" s="375"/>
      <c r="FLB195" s="375"/>
      <c r="FLC195" s="375"/>
      <c r="FLD195" s="375"/>
      <c r="FLE195" s="375"/>
      <c r="FLF195" s="375"/>
      <c r="FLG195" s="375"/>
      <c r="FLH195" s="375"/>
      <c r="FLI195" s="375"/>
      <c r="FLJ195" s="375"/>
      <c r="FLK195" s="375"/>
      <c r="FLL195" s="375"/>
      <c r="FLM195" s="375"/>
      <c r="FLN195" s="375"/>
      <c r="FLO195" s="375"/>
      <c r="FLP195" s="375"/>
      <c r="FLQ195" s="375"/>
      <c r="FLR195" s="375"/>
      <c r="FLS195" s="375"/>
      <c r="FLT195" s="375"/>
      <c r="FLU195" s="376"/>
      <c r="FLV195" s="376"/>
      <c r="FLW195" s="376"/>
      <c r="FLX195" s="376"/>
      <c r="FLY195" s="376"/>
      <c r="FLZ195" s="376"/>
      <c r="FMA195" s="376"/>
      <c r="FMB195" s="376"/>
      <c r="FMC195" s="376"/>
      <c r="FMD195" s="376"/>
      <c r="FME195" s="376"/>
      <c r="FMF195" s="376"/>
      <c r="FMG195" s="376"/>
      <c r="FMH195" s="376"/>
      <c r="FMI195" s="376"/>
      <c r="FMJ195" s="376"/>
      <c r="FMK195" s="376"/>
      <c r="FML195" s="376"/>
      <c r="FMM195" s="376"/>
      <c r="FMN195" s="376"/>
      <c r="FMO195" s="376"/>
      <c r="FMP195" s="376"/>
      <c r="FMQ195" s="376"/>
      <c r="FMR195" s="376"/>
      <c r="FMS195" s="377"/>
      <c r="FMT195" s="377"/>
      <c r="FMU195" s="377"/>
      <c r="FMV195" s="377"/>
      <c r="FMW195" s="377"/>
      <c r="FMX195" s="376"/>
      <c r="FMY195" s="376"/>
      <c r="FMZ195" s="377"/>
      <c r="FNA195" s="377"/>
      <c r="FNB195" s="376"/>
      <c r="FNC195" s="376"/>
      <c r="FND195" s="377"/>
      <c r="FNE195" s="377"/>
      <c r="FNF195" s="376"/>
      <c r="FNG195" s="376"/>
      <c r="FNH195" s="376"/>
      <c r="FNI195" s="376"/>
      <c r="FNJ195" s="376"/>
      <c r="FNK195" s="376"/>
      <c r="FNL195" s="376"/>
      <c r="FNM195" s="377"/>
      <c r="FNN195" s="377"/>
      <c r="FNO195" s="376"/>
      <c r="FNP195" s="376"/>
      <c r="FNQ195" s="377"/>
      <c r="FNR195" s="377"/>
      <c r="FNS195" s="376"/>
      <c r="FNT195" s="376"/>
      <c r="FNU195" s="376"/>
      <c r="FNV195" s="376"/>
      <c r="FNW195" s="376"/>
      <c r="FNX195" s="370"/>
      <c r="FNY195" s="396"/>
      <c r="FNZ195" s="376"/>
      <c r="FOA195" s="376"/>
      <c r="FOB195" s="376"/>
      <c r="FOC195" s="376"/>
      <c r="FOD195" s="376"/>
      <c r="FOE195" s="376"/>
      <c r="FOF195" s="376"/>
      <c r="FOG195" s="375"/>
      <c r="FOH195" s="375"/>
      <c r="FOI195" s="375"/>
      <c r="FOJ195" s="375"/>
      <c r="FOK195" s="375"/>
      <c r="FOL195" s="375"/>
      <c r="FOM195" s="375"/>
      <c r="FON195" s="375"/>
      <c r="FOO195" s="375"/>
      <c r="FOP195" s="375"/>
      <c r="FOQ195" s="375"/>
      <c r="FOR195" s="375"/>
      <c r="FOS195" s="375"/>
      <c r="FOT195" s="375"/>
      <c r="FOU195" s="375"/>
      <c r="FOV195" s="375"/>
      <c r="FOW195" s="375"/>
      <c r="FOX195" s="375"/>
      <c r="FOY195" s="375"/>
      <c r="FOZ195" s="375"/>
      <c r="FPA195" s="375"/>
      <c r="FPB195" s="375"/>
      <c r="FPC195" s="375"/>
      <c r="FPD195" s="375"/>
      <c r="FPE195" s="375"/>
      <c r="FPF195" s="375"/>
      <c r="FPG195" s="375"/>
      <c r="FPH195" s="375"/>
      <c r="FPI195" s="375"/>
      <c r="FPJ195" s="375"/>
      <c r="FPK195" s="375"/>
      <c r="FPL195" s="375"/>
      <c r="FPM195" s="375"/>
      <c r="FPN195" s="375"/>
      <c r="FPO195" s="375"/>
      <c r="FPP195" s="375"/>
      <c r="FPQ195" s="375"/>
      <c r="FPR195" s="375"/>
      <c r="FPS195" s="375"/>
      <c r="FPT195" s="375"/>
      <c r="FPU195" s="375"/>
      <c r="FPV195" s="375"/>
      <c r="FPW195" s="375"/>
      <c r="FPX195" s="375"/>
      <c r="FPY195" s="376"/>
      <c r="FPZ195" s="376"/>
      <c r="FQA195" s="376"/>
      <c r="FQB195" s="376"/>
      <c r="FQC195" s="376"/>
      <c r="FQD195" s="376"/>
      <c r="FQE195" s="376"/>
      <c r="FQF195" s="376"/>
      <c r="FQG195" s="376"/>
      <c r="FQH195" s="376"/>
      <c r="FQI195" s="376"/>
      <c r="FQJ195" s="376"/>
      <c r="FQK195" s="376"/>
      <c r="FQL195" s="376"/>
      <c r="FQM195" s="376"/>
      <c r="FQN195" s="376"/>
      <c r="FQO195" s="376"/>
      <c r="FQP195" s="376"/>
      <c r="FQQ195" s="376"/>
      <c r="FQR195" s="376"/>
      <c r="FQS195" s="376"/>
      <c r="FQT195" s="376"/>
      <c r="FQU195" s="376"/>
      <c r="FQV195" s="376"/>
      <c r="FQW195" s="377"/>
      <c r="FQX195" s="377"/>
      <c r="FQY195" s="377"/>
      <c r="FQZ195" s="377"/>
      <c r="FRA195" s="377"/>
      <c r="FRB195" s="376"/>
      <c r="FRC195" s="376"/>
      <c r="FRD195" s="377"/>
      <c r="FRE195" s="377"/>
      <c r="FRF195" s="376"/>
      <c r="FRG195" s="376"/>
      <c r="FRH195" s="377"/>
      <c r="FRI195" s="377"/>
      <c r="FRJ195" s="376"/>
      <c r="FRK195" s="376"/>
      <c r="FRL195" s="376"/>
      <c r="FRM195" s="376"/>
      <c r="FRN195" s="376"/>
      <c r="FRO195" s="376"/>
      <c r="FRP195" s="376"/>
      <c r="FRQ195" s="377"/>
      <c r="FRR195" s="377"/>
      <c r="FRS195" s="376"/>
      <c r="FRT195" s="376"/>
      <c r="FRU195" s="377"/>
      <c r="FRV195" s="377"/>
      <c r="FRW195" s="376"/>
      <c r="FRX195" s="376"/>
      <c r="FRY195" s="376"/>
      <c r="FRZ195" s="376"/>
      <c r="FSA195" s="376"/>
      <c r="FSB195" s="370"/>
      <c r="FSC195" s="396"/>
      <c r="FSD195" s="376"/>
      <c r="FSE195" s="376"/>
      <c r="FSF195" s="376"/>
      <c r="FSG195" s="376"/>
      <c r="FSH195" s="376"/>
      <c r="FSI195" s="376"/>
      <c r="FSJ195" s="376"/>
      <c r="FSK195" s="375"/>
      <c r="FSL195" s="375"/>
      <c r="FSM195" s="375"/>
      <c r="FSN195" s="375"/>
      <c r="FSO195" s="375"/>
      <c r="FSP195" s="375"/>
      <c r="FSQ195" s="375"/>
      <c r="FSR195" s="375"/>
      <c r="FSS195" s="375"/>
      <c r="FST195" s="375"/>
      <c r="FSU195" s="375"/>
      <c r="FSV195" s="375"/>
      <c r="FSW195" s="375"/>
      <c r="FSX195" s="375"/>
      <c r="FSY195" s="375"/>
      <c r="FSZ195" s="375"/>
      <c r="FTA195" s="375"/>
      <c r="FTB195" s="375"/>
      <c r="FTC195" s="375"/>
      <c r="FTD195" s="375"/>
      <c r="FTE195" s="375"/>
      <c r="FTF195" s="375"/>
      <c r="FTG195" s="375"/>
      <c r="FTH195" s="375"/>
      <c r="FTI195" s="375"/>
      <c r="FTJ195" s="375"/>
      <c r="FTK195" s="375"/>
      <c r="FTL195" s="375"/>
      <c r="FTM195" s="375"/>
      <c r="FTN195" s="375"/>
      <c r="FTO195" s="375"/>
      <c r="FTP195" s="375"/>
      <c r="FTQ195" s="375"/>
      <c r="FTR195" s="375"/>
      <c r="FTS195" s="375"/>
      <c r="FTT195" s="375"/>
      <c r="FTU195" s="375"/>
      <c r="FTV195" s="375"/>
      <c r="FTW195" s="375"/>
      <c r="FTX195" s="375"/>
      <c r="FTY195" s="375"/>
      <c r="FTZ195" s="375"/>
      <c r="FUA195" s="375"/>
      <c r="FUB195" s="375"/>
      <c r="FUC195" s="376"/>
      <c r="FUD195" s="376"/>
      <c r="FUE195" s="376"/>
      <c r="FUF195" s="376"/>
      <c r="FUG195" s="376"/>
      <c r="FUH195" s="376"/>
      <c r="FUI195" s="376"/>
      <c r="FUJ195" s="376"/>
      <c r="FUK195" s="376"/>
      <c r="FUL195" s="376"/>
      <c r="FUM195" s="376"/>
      <c r="FUN195" s="376"/>
      <c r="FUO195" s="376"/>
      <c r="FUP195" s="376"/>
      <c r="FUQ195" s="376"/>
      <c r="FUR195" s="376"/>
      <c r="FUS195" s="376"/>
      <c r="FUT195" s="376"/>
      <c r="FUU195" s="376"/>
      <c r="FUV195" s="376"/>
      <c r="FUW195" s="376"/>
      <c r="FUX195" s="376"/>
      <c r="FUY195" s="376"/>
      <c r="FUZ195" s="376"/>
      <c r="FVA195" s="377"/>
      <c r="FVB195" s="377"/>
      <c r="FVC195" s="377"/>
      <c r="FVD195" s="377"/>
      <c r="FVE195" s="377"/>
      <c r="FVF195" s="376"/>
      <c r="FVG195" s="376"/>
      <c r="FVH195" s="377"/>
      <c r="FVI195" s="377"/>
      <c r="FVJ195" s="376"/>
      <c r="FVK195" s="376"/>
      <c r="FVL195" s="377"/>
      <c r="FVM195" s="377"/>
      <c r="FVN195" s="376"/>
      <c r="FVO195" s="376"/>
      <c r="FVP195" s="376"/>
      <c r="FVQ195" s="376"/>
      <c r="FVR195" s="376"/>
      <c r="FVS195" s="376"/>
      <c r="FVT195" s="376"/>
      <c r="FVU195" s="377"/>
      <c r="FVV195" s="377"/>
      <c r="FVW195" s="376"/>
      <c r="FVX195" s="376"/>
      <c r="FVY195" s="377"/>
      <c r="FVZ195" s="377"/>
      <c r="FWA195" s="376"/>
      <c r="FWB195" s="376"/>
      <c r="FWC195" s="376"/>
      <c r="FWD195" s="376"/>
      <c r="FWE195" s="376"/>
      <c r="FWF195" s="370"/>
      <c r="FWG195" s="396"/>
      <c r="FWH195" s="376"/>
      <c r="FWI195" s="376"/>
      <c r="FWJ195" s="376"/>
      <c r="FWK195" s="376"/>
      <c r="FWL195" s="376"/>
      <c r="FWM195" s="376"/>
      <c r="FWN195" s="376"/>
      <c r="FWO195" s="375"/>
      <c r="FWP195" s="375"/>
      <c r="FWQ195" s="375"/>
      <c r="FWR195" s="375"/>
      <c r="FWS195" s="375"/>
      <c r="FWT195" s="375"/>
      <c r="FWU195" s="375"/>
      <c r="FWV195" s="375"/>
      <c r="FWW195" s="375"/>
      <c r="FWX195" s="375"/>
      <c r="FWY195" s="375"/>
      <c r="FWZ195" s="375"/>
      <c r="FXA195" s="375"/>
      <c r="FXB195" s="375"/>
      <c r="FXC195" s="375"/>
      <c r="FXD195" s="375"/>
      <c r="FXE195" s="375"/>
      <c r="FXF195" s="375"/>
      <c r="FXG195" s="375"/>
      <c r="FXH195" s="375"/>
      <c r="FXI195" s="375"/>
      <c r="FXJ195" s="375"/>
      <c r="FXK195" s="375"/>
      <c r="FXL195" s="375"/>
      <c r="FXM195" s="375"/>
      <c r="FXN195" s="375"/>
      <c r="FXO195" s="375"/>
      <c r="FXP195" s="375"/>
      <c r="FXQ195" s="375"/>
      <c r="FXR195" s="375"/>
      <c r="FXS195" s="375"/>
      <c r="FXT195" s="375"/>
      <c r="FXU195" s="375"/>
      <c r="FXV195" s="375"/>
      <c r="FXW195" s="375"/>
      <c r="FXX195" s="375"/>
      <c r="FXY195" s="375"/>
      <c r="FXZ195" s="375"/>
      <c r="FYA195" s="375"/>
      <c r="FYB195" s="375"/>
      <c r="FYC195" s="375"/>
      <c r="FYD195" s="375"/>
      <c r="FYE195" s="375"/>
      <c r="FYF195" s="375"/>
      <c r="FYG195" s="376"/>
      <c r="FYH195" s="376"/>
      <c r="FYI195" s="376"/>
      <c r="FYJ195" s="376"/>
      <c r="FYK195" s="376"/>
      <c r="FYL195" s="376"/>
      <c r="FYM195" s="376"/>
      <c r="FYN195" s="376"/>
      <c r="FYO195" s="376"/>
      <c r="FYP195" s="376"/>
      <c r="FYQ195" s="376"/>
      <c r="FYR195" s="376"/>
      <c r="FYS195" s="376"/>
      <c r="FYT195" s="376"/>
      <c r="FYU195" s="376"/>
      <c r="FYV195" s="376"/>
      <c r="FYW195" s="376"/>
      <c r="FYX195" s="376"/>
      <c r="FYY195" s="376"/>
      <c r="FYZ195" s="376"/>
      <c r="FZA195" s="376"/>
      <c r="FZB195" s="376"/>
      <c r="FZC195" s="376"/>
      <c r="FZD195" s="376"/>
      <c r="FZE195" s="377"/>
      <c r="FZF195" s="377"/>
      <c r="FZG195" s="377"/>
      <c r="FZH195" s="377"/>
      <c r="FZI195" s="377"/>
      <c r="FZJ195" s="376"/>
      <c r="FZK195" s="376"/>
      <c r="FZL195" s="377"/>
      <c r="FZM195" s="377"/>
      <c r="FZN195" s="376"/>
      <c r="FZO195" s="376"/>
      <c r="FZP195" s="377"/>
      <c r="FZQ195" s="377"/>
      <c r="FZR195" s="376"/>
      <c r="FZS195" s="376"/>
      <c r="FZT195" s="376"/>
      <c r="FZU195" s="376"/>
      <c r="FZV195" s="376"/>
      <c r="FZW195" s="376"/>
      <c r="FZX195" s="376"/>
      <c r="FZY195" s="377"/>
      <c r="FZZ195" s="377"/>
      <c r="GAA195" s="376"/>
      <c r="GAB195" s="376"/>
      <c r="GAC195" s="377"/>
      <c r="GAD195" s="377"/>
      <c r="GAE195" s="376"/>
      <c r="GAF195" s="376"/>
      <c r="GAG195" s="376"/>
      <c r="GAH195" s="376"/>
      <c r="GAI195" s="376"/>
      <c r="GAJ195" s="370"/>
      <c r="GAK195" s="396"/>
      <c r="GAL195" s="376"/>
      <c r="GAM195" s="376"/>
      <c r="GAN195" s="376"/>
      <c r="GAO195" s="376"/>
      <c r="GAP195" s="376"/>
      <c r="GAQ195" s="376"/>
      <c r="GAR195" s="376"/>
      <c r="GAS195" s="375"/>
      <c r="GAT195" s="375"/>
      <c r="GAU195" s="375"/>
      <c r="GAV195" s="375"/>
      <c r="GAW195" s="375"/>
      <c r="GAX195" s="375"/>
      <c r="GAY195" s="375"/>
      <c r="GAZ195" s="375"/>
      <c r="GBA195" s="375"/>
      <c r="GBB195" s="375"/>
      <c r="GBC195" s="375"/>
      <c r="GBD195" s="375"/>
      <c r="GBE195" s="375"/>
      <c r="GBF195" s="375"/>
      <c r="GBG195" s="375"/>
      <c r="GBH195" s="375"/>
      <c r="GBI195" s="375"/>
      <c r="GBJ195" s="375"/>
      <c r="GBK195" s="375"/>
      <c r="GBL195" s="375"/>
      <c r="GBM195" s="375"/>
      <c r="GBN195" s="375"/>
      <c r="GBO195" s="375"/>
      <c r="GBP195" s="375"/>
      <c r="GBQ195" s="375"/>
      <c r="GBR195" s="375"/>
      <c r="GBS195" s="375"/>
      <c r="GBT195" s="375"/>
      <c r="GBU195" s="375"/>
      <c r="GBV195" s="375"/>
      <c r="GBW195" s="375"/>
      <c r="GBX195" s="375"/>
      <c r="GBY195" s="375"/>
      <c r="GBZ195" s="375"/>
      <c r="GCA195" s="375"/>
      <c r="GCB195" s="375"/>
      <c r="GCC195" s="375"/>
      <c r="GCD195" s="375"/>
      <c r="GCE195" s="375"/>
      <c r="GCF195" s="375"/>
      <c r="GCG195" s="375"/>
      <c r="GCH195" s="375"/>
      <c r="GCI195" s="375"/>
      <c r="GCJ195" s="375"/>
      <c r="GCK195" s="376"/>
      <c r="GCL195" s="376"/>
      <c r="GCM195" s="376"/>
      <c r="GCN195" s="376"/>
      <c r="GCO195" s="376"/>
      <c r="GCP195" s="376"/>
      <c r="GCQ195" s="376"/>
      <c r="GCR195" s="376"/>
      <c r="GCS195" s="376"/>
      <c r="GCT195" s="376"/>
      <c r="GCU195" s="376"/>
      <c r="GCV195" s="376"/>
      <c r="GCW195" s="376"/>
      <c r="GCX195" s="376"/>
      <c r="GCY195" s="376"/>
      <c r="GCZ195" s="376"/>
      <c r="GDA195" s="376"/>
      <c r="GDB195" s="376"/>
      <c r="GDC195" s="376"/>
      <c r="GDD195" s="376"/>
      <c r="GDE195" s="376"/>
      <c r="GDF195" s="376"/>
      <c r="GDG195" s="376"/>
      <c r="GDH195" s="376"/>
      <c r="GDI195" s="377"/>
      <c r="GDJ195" s="377"/>
      <c r="GDK195" s="377"/>
      <c r="GDL195" s="377"/>
      <c r="GDM195" s="377"/>
      <c r="GDN195" s="376"/>
      <c r="GDO195" s="376"/>
      <c r="GDP195" s="377"/>
      <c r="GDQ195" s="377"/>
      <c r="GDR195" s="376"/>
      <c r="GDS195" s="376"/>
      <c r="GDT195" s="377"/>
      <c r="GDU195" s="377"/>
      <c r="GDV195" s="376"/>
      <c r="GDW195" s="376"/>
      <c r="GDX195" s="376"/>
      <c r="GDY195" s="376"/>
      <c r="GDZ195" s="376"/>
      <c r="GEA195" s="376"/>
      <c r="GEB195" s="376"/>
      <c r="GEC195" s="377"/>
      <c r="GED195" s="377"/>
      <c r="GEE195" s="376"/>
      <c r="GEF195" s="376"/>
      <c r="GEG195" s="377"/>
      <c r="GEH195" s="377"/>
      <c r="GEI195" s="376"/>
      <c r="GEJ195" s="376"/>
      <c r="GEK195" s="376"/>
      <c r="GEL195" s="376"/>
      <c r="GEM195" s="376"/>
      <c r="GEN195" s="370"/>
      <c r="GEO195" s="396"/>
      <c r="GEP195" s="376"/>
      <c r="GEQ195" s="376"/>
      <c r="GER195" s="376"/>
      <c r="GES195" s="376"/>
      <c r="GET195" s="376"/>
      <c r="GEU195" s="376"/>
      <c r="GEV195" s="376"/>
      <c r="GEW195" s="375"/>
      <c r="GEX195" s="375"/>
      <c r="GEY195" s="375"/>
      <c r="GEZ195" s="375"/>
      <c r="GFA195" s="375"/>
      <c r="GFB195" s="375"/>
      <c r="GFC195" s="375"/>
      <c r="GFD195" s="375"/>
      <c r="GFE195" s="375"/>
      <c r="GFF195" s="375"/>
      <c r="GFG195" s="375"/>
      <c r="GFH195" s="375"/>
      <c r="GFI195" s="375"/>
      <c r="GFJ195" s="375"/>
      <c r="GFK195" s="375"/>
      <c r="GFL195" s="375"/>
      <c r="GFM195" s="375"/>
      <c r="GFN195" s="375"/>
      <c r="GFO195" s="375"/>
      <c r="GFP195" s="375"/>
      <c r="GFQ195" s="375"/>
      <c r="GFR195" s="375"/>
      <c r="GFS195" s="375"/>
      <c r="GFT195" s="375"/>
      <c r="GFU195" s="375"/>
      <c r="GFV195" s="375"/>
      <c r="GFW195" s="375"/>
      <c r="GFX195" s="375"/>
      <c r="GFY195" s="375"/>
      <c r="GFZ195" s="375"/>
      <c r="GGA195" s="375"/>
      <c r="GGB195" s="375"/>
      <c r="GGC195" s="375"/>
      <c r="GGD195" s="375"/>
      <c r="GGE195" s="375"/>
      <c r="GGF195" s="375"/>
      <c r="GGG195" s="375"/>
      <c r="GGH195" s="375"/>
      <c r="GGI195" s="375"/>
      <c r="GGJ195" s="375"/>
      <c r="GGK195" s="375"/>
      <c r="GGL195" s="375"/>
      <c r="GGM195" s="375"/>
      <c r="GGN195" s="375"/>
      <c r="GGO195" s="376"/>
      <c r="GGP195" s="376"/>
      <c r="GGQ195" s="376"/>
      <c r="GGR195" s="376"/>
      <c r="GGS195" s="376"/>
      <c r="GGT195" s="376"/>
      <c r="GGU195" s="376"/>
      <c r="GGV195" s="376"/>
      <c r="GGW195" s="376"/>
      <c r="GGX195" s="376"/>
      <c r="GGY195" s="376"/>
      <c r="GGZ195" s="376"/>
      <c r="GHA195" s="376"/>
      <c r="GHB195" s="376"/>
      <c r="GHC195" s="376"/>
      <c r="GHD195" s="376"/>
      <c r="GHE195" s="376"/>
      <c r="GHF195" s="376"/>
      <c r="GHG195" s="376"/>
      <c r="GHH195" s="376"/>
      <c r="GHI195" s="376"/>
      <c r="GHJ195" s="376"/>
      <c r="GHK195" s="376"/>
      <c r="GHL195" s="376"/>
      <c r="GHM195" s="377"/>
      <c r="GHN195" s="377"/>
      <c r="GHO195" s="377"/>
      <c r="GHP195" s="377"/>
      <c r="GHQ195" s="377"/>
      <c r="GHR195" s="376"/>
      <c r="GHS195" s="376"/>
      <c r="GHT195" s="377"/>
      <c r="GHU195" s="377"/>
      <c r="GHV195" s="376"/>
      <c r="GHW195" s="376"/>
      <c r="GHX195" s="377"/>
      <c r="GHY195" s="377"/>
      <c r="GHZ195" s="376"/>
      <c r="GIA195" s="376"/>
      <c r="GIB195" s="376"/>
      <c r="GIC195" s="376"/>
      <c r="GID195" s="376"/>
      <c r="GIE195" s="376"/>
      <c r="GIF195" s="376"/>
      <c r="GIG195" s="377"/>
      <c r="GIH195" s="377"/>
      <c r="GII195" s="376"/>
      <c r="GIJ195" s="376"/>
      <c r="GIK195" s="377"/>
      <c r="GIL195" s="377"/>
      <c r="GIM195" s="376"/>
      <c r="GIN195" s="376"/>
      <c r="GIO195" s="376"/>
      <c r="GIP195" s="376"/>
      <c r="GIQ195" s="376"/>
      <c r="GIR195" s="370"/>
      <c r="GIS195" s="396"/>
      <c r="GIT195" s="376"/>
      <c r="GIU195" s="376"/>
      <c r="GIV195" s="376"/>
      <c r="GIW195" s="376"/>
      <c r="GIX195" s="376"/>
      <c r="GIY195" s="376"/>
      <c r="GIZ195" s="376"/>
      <c r="GJA195" s="375"/>
      <c r="GJB195" s="375"/>
      <c r="GJC195" s="375"/>
      <c r="GJD195" s="375"/>
      <c r="GJE195" s="375"/>
      <c r="GJF195" s="375"/>
      <c r="GJG195" s="375"/>
      <c r="GJH195" s="375"/>
      <c r="GJI195" s="375"/>
      <c r="GJJ195" s="375"/>
      <c r="GJK195" s="375"/>
      <c r="GJL195" s="375"/>
      <c r="GJM195" s="375"/>
      <c r="GJN195" s="375"/>
      <c r="GJO195" s="375"/>
      <c r="GJP195" s="375"/>
      <c r="GJQ195" s="375"/>
      <c r="GJR195" s="375"/>
      <c r="GJS195" s="375"/>
      <c r="GJT195" s="375"/>
      <c r="GJU195" s="375"/>
      <c r="GJV195" s="375"/>
      <c r="GJW195" s="375"/>
      <c r="GJX195" s="375"/>
      <c r="GJY195" s="375"/>
      <c r="GJZ195" s="375"/>
      <c r="GKA195" s="375"/>
      <c r="GKB195" s="375"/>
      <c r="GKC195" s="375"/>
      <c r="GKD195" s="375"/>
      <c r="GKE195" s="375"/>
      <c r="GKF195" s="375"/>
      <c r="GKG195" s="375"/>
      <c r="GKH195" s="375"/>
      <c r="GKI195" s="375"/>
      <c r="GKJ195" s="375"/>
      <c r="GKK195" s="375"/>
      <c r="GKL195" s="375"/>
      <c r="GKM195" s="375"/>
      <c r="GKN195" s="375"/>
      <c r="GKO195" s="375"/>
      <c r="GKP195" s="375"/>
      <c r="GKQ195" s="375"/>
      <c r="GKR195" s="375"/>
      <c r="GKS195" s="376"/>
      <c r="GKT195" s="376"/>
      <c r="GKU195" s="376"/>
      <c r="GKV195" s="376"/>
      <c r="GKW195" s="376"/>
      <c r="GKX195" s="376"/>
      <c r="GKY195" s="376"/>
      <c r="GKZ195" s="376"/>
      <c r="GLA195" s="376"/>
      <c r="GLB195" s="376"/>
      <c r="GLC195" s="376"/>
      <c r="GLD195" s="376"/>
      <c r="GLE195" s="376"/>
      <c r="GLF195" s="376"/>
      <c r="GLG195" s="376"/>
      <c r="GLH195" s="376"/>
      <c r="GLI195" s="376"/>
      <c r="GLJ195" s="376"/>
      <c r="GLK195" s="376"/>
      <c r="GLL195" s="376"/>
      <c r="GLM195" s="376"/>
      <c r="GLN195" s="376"/>
      <c r="GLO195" s="376"/>
      <c r="GLP195" s="376"/>
      <c r="GLQ195" s="377"/>
      <c r="GLR195" s="377"/>
      <c r="GLS195" s="377"/>
      <c r="GLT195" s="377"/>
      <c r="GLU195" s="377"/>
      <c r="GLV195" s="376"/>
      <c r="GLW195" s="376"/>
      <c r="GLX195" s="377"/>
      <c r="GLY195" s="377"/>
      <c r="GLZ195" s="376"/>
      <c r="GMA195" s="376"/>
      <c r="GMB195" s="377"/>
      <c r="GMC195" s="377"/>
      <c r="GMD195" s="376"/>
      <c r="GME195" s="376"/>
      <c r="GMF195" s="376"/>
      <c r="GMG195" s="376"/>
      <c r="GMH195" s="376"/>
      <c r="GMI195" s="376"/>
      <c r="GMJ195" s="376"/>
      <c r="GMK195" s="377"/>
      <c r="GML195" s="377"/>
      <c r="GMM195" s="376"/>
      <c r="GMN195" s="376"/>
      <c r="GMO195" s="377"/>
      <c r="GMP195" s="377"/>
      <c r="GMQ195" s="376"/>
      <c r="GMR195" s="376"/>
      <c r="GMS195" s="376"/>
      <c r="GMT195" s="376"/>
      <c r="GMU195" s="376"/>
      <c r="GMV195" s="370"/>
      <c r="GMW195" s="396"/>
      <c r="GMX195" s="376"/>
      <c r="GMY195" s="376"/>
      <c r="GMZ195" s="376"/>
      <c r="GNA195" s="376"/>
      <c r="GNB195" s="376"/>
      <c r="GNC195" s="376"/>
      <c r="GND195" s="376"/>
      <c r="GNE195" s="375"/>
      <c r="GNF195" s="375"/>
      <c r="GNG195" s="375"/>
      <c r="GNH195" s="375"/>
      <c r="GNI195" s="375"/>
      <c r="GNJ195" s="375"/>
      <c r="GNK195" s="375"/>
      <c r="GNL195" s="375"/>
      <c r="GNM195" s="375"/>
      <c r="GNN195" s="375"/>
      <c r="GNO195" s="375"/>
      <c r="GNP195" s="375"/>
      <c r="GNQ195" s="375"/>
      <c r="GNR195" s="375"/>
      <c r="GNS195" s="375"/>
      <c r="GNT195" s="375"/>
      <c r="GNU195" s="375"/>
      <c r="GNV195" s="375"/>
      <c r="GNW195" s="375"/>
      <c r="GNX195" s="375"/>
      <c r="GNY195" s="375"/>
      <c r="GNZ195" s="375"/>
      <c r="GOA195" s="375"/>
      <c r="GOB195" s="375"/>
      <c r="GOC195" s="375"/>
      <c r="GOD195" s="375"/>
      <c r="GOE195" s="375"/>
      <c r="GOF195" s="375"/>
      <c r="GOG195" s="375"/>
      <c r="GOH195" s="375"/>
      <c r="GOI195" s="375"/>
      <c r="GOJ195" s="375"/>
      <c r="GOK195" s="375"/>
      <c r="GOL195" s="375"/>
      <c r="GOM195" s="375"/>
      <c r="GON195" s="375"/>
      <c r="GOO195" s="375"/>
      <c r="GOP195" s="375"/>
      <c r="GOQ195" s="375"/>
      <c r="GOR195" s="375"/>
      <c r="GOS195" s="375"/>
      <c r="GOT195" s="375"/>
      <c r="GOU195" s="375"/>
      <c r="GOV195" s="375"/>
      <c r="GOW195" s="376"/>
      <c r="GOX195" s="376"/>
      <c r="GOY195" s="376"/>
      <c r="GOZ195" s="376"/>
      <c r="GPA195" s="376"/>
      <c r="GPB195" s="376"/>
      <c r="GPC195" s="376"/>
      <c r="GPD195" s="376"/>
      <c r="GPE195" s="376"/>
      <c r="GPF195" s="376"/>
      <c r="GPG195" s="376"/>
      <c r="GPH195" s="376"/>
      <c r="GPI195" s="376"/>
      <c r="GPJ195" s="376"/>
      <c r="GPK195" s="376"/>
      <c r="GPL195" s="376"/>
      <c r="GPM195" s="376"/>
      <c r="GPN195" s="376"/>
      <c r="GPO195" s="376"/>
      <c r="GPP195" s="376"/>
      <c r="GPQ195" s="376"/>
      <c r="GPR195" s="376"/>
      <c r="GPS195" s="376"/>
      <c r="GPT195" s="376"/>
      <c r="GPU195" s="377"/>
      <c r="GPV195" s="377"/>
      <c r="GPW195" s="377"/>
      <c r="GPX195" s="377"/>
      <c r="GPY195" s="377"/>
      <c r="GPZ195" s="376"/>
      <c r="GQA195" s="376"/>
      <c r="GQB195" s="377"/>
      <c r="GQC195" s="377"/>
      <c r="GQD195" s="376"/>
      <c r="GQE195" s="376"/>
      <c r="GQF195" s="377"/>
      <c r="GQG195" s="377"/>
      <c r="GQH195" s="376"/>
      <c r="GQI195" s="376"/>
      <c r="GQJ195" s="376"/>
      <c r="GQK195" s="376"/>
      <c r="GQL195" s="376"/>
      <c r="GQM195" s="376"/>
      <c r="GQN195" s="376"/>
      <c r="GQO195" s="377"/>
      <c r="GQP195" s="377"/>
      <c r="GQQ195" s="376"/>
      <c r="GQR195" s="376"/>
      <c r="GQS195" s="377"/>
      <c r="GQT195" s="377"/>
      <c r="GQU195" s="376"/>
      <c r="GQV195" s="376"/>
      <c r="GQW195" s="376"/>
      <c r="GQX195" s="376"/>
      <c r="GQY195" s="376"/>
      <c r="GQZ195" s="370"/>
      <c r="GRA195" s="396"/>
      <c r="GRB195" s="376"/>
      <c r="GRC195" s="376"/>
      <c r="GRD195" s="376"/>
      <c r="GRE195" s="376"/>
      <c r="GRF195" s="376"/>
      <c r="GRG195" s="376"/>
      <c r="GRH195" s="376"/>
      <c r="GRI195" s="375"/>
      <c r="GRJ195" s="375"/>
      <c r="GRK195" s="375"/>
      <c r="GRL195" s="375"/>
      <c r="GRM195" s="375"/>
      <c r="GRN195" s="375"/>
      <c r="GRO195" s="375"/>
      <c r="GRP195" s="375"/>
      <c r="GRQ195" s="375"/>
      <c r="GRR195" s="375"/>
      <c r="GRS195" s="375"/>
      <c r="GRT195" s="375"/>
      <c r="GRU195" s="375"/>
      <c r="GRV195" s="375"/>
      <c r="GRW195" s="375"/>
      <c r="GRX195" s="375"/>
      <c r="GRY195" s="375"/>
      <c r="GRZ195" s="375"/>
      <c r="GSA195" s="375"/>
      <c r="GSB195" s="375"/>
      <c r="GSC195" s="375"/>
      <c r="GSD195" s="375"/>
      <c r="GSE195" s="375"/>
      <c r="GSF195" s="375"/>
      <c r="GSG195" s="375"/>
      <c r="GSH195" s="375"/>
      <c r="GSI195" s="375"/>
      <c r="GSJ195" s="375"/>
      <c r="GSK195" s="375"/>
      <c r="GSL195" s="375"/>
      <c r="GSM195" s="375"/>
      <c r="GSN195" s="375"/>
      <c r="GSO195" s="375"/>
      <c r="GSP195" s="375"/>
      <c r="GSQ195" s="375"/>
      <c r="GSR195" s="375"/>
      <c r="GSS195" s="375"/>
      <c r="GST195" s="375"/>
      <c r="GSU195" s="375"/>
      <c r="GSV195" s="375"/>
      <c r="GSW195" s="375"/>
      <c r="GSX195" s="375"/>
      <c r="GSY195" s="375"/>
      <c r="GSZ195" s="375"/>
      <c r="GTA195" s="376"/>
      <c r="GTB195" s="376"/>
      <c r="GTC195" s="376"/>
      <c r="GTD195" s="376"/>
      <c r="GTE195" s="376"/>
      <c r="GTF195" s="376"/>
      <c r="GTG195" s="376"/>
      <c r="GTH195" s="376"/>
      <c r="GTI195" s="376"/>
      <c r="GTJ195" s="376"/>
      <c r="GTK195" s="376"/>
      <c r="GTL195" s="376"/>
      <c r="GTM195" s="376"/>
      <c r="GTN195" s="376"/>
      <c r="GTO195" s="376"/>
      <c r="GTP195" s="376"/>
      <c r="GTQ195" s="376"/>
      <c r="GTR195" s="376"/>
      <c r="GTS195" s="376"/>
      <c r="GTT195" s="376"/>
      <c r="GTU195" s="376"/>
      <c r="GTV195" s="376"/>
      <c r="GTW195" s="376"/>
      <c r="GTX195" s="376"/>
      <c r="GTY195" s="377"/>
      <c r="GTZ195" s="377"/>
      <c r="GUA195" s="377"/>
      <c r="GUB195" s="377"/>
      <c r="GUC195" s="377"/>
      <c r="GUD195" s="376"/>
      <c r="GUE195" s="376"/>
      <c r="GUF195" s="377"/>
      <c r="GUG195" s="377"/>
      <c r="GUH195" s="376"/>
      <c r="GUI195" s="376"/>
      <c r="GUJ195" s="377"/>
      <c r="GUK195" s="377"/>
      <c r="GUL195" s="376"/>
      <c r="GUM195" s="376"/>
      <c r="GUN195" s="376"/>
      <c r="GUO195" s="376"/>
      <c r="GUP195" s="376"/>
      <c r="GUQ195" s="376"/>
      <c r="GUR195" s="376"/>
      <c r="GUS195" s="377"/>
      <c r="GUT195" s="377"/>
      <c r="GUU195" s="376"/>
      <c r="GUV195" s="376"/>
      <c r="GUW195" s="377"/>
      <c r="GUX195" s="377"/>
      <c r="GUY195" s="376"/>
      <c r="GUZ195" s="376"/>
      <c r="GVA195" s="376"/>
      <c r="GVB195" s="376"/>
      <c r="GVC195" s="376"/>
      <c r="GVD195" s="370"/>
      <c r="GVE195" s="396"/>
      <c r="GVF195" s="376"/>
      <c r="GVG195" s="376"/>
      <c r="GVH195" s="376"/>
      <c r="GVI195" s="376"/>
      <c r="GVJ195" s="376"/>
      <c r="GVK195" s="376"/>
      <c r="GVL195" s="376"/>
      <c r="GVM195" s="375"/>
      <c r="GVN195" s="375"/>
      <c r="GVO195" s="375"/>
      <c r="GVP195" s="375"/>
      <c r="GVQ195" s="375"/>
      <c r="GVR195" s="375"/>
      <c r="GVS195" s="375"/>
      <c r="GVT195" s="375"/>
      <c r="GVU195" s="375"/>
      <c r="GVV195" s="375"/>
      <c r="GVW195" s="375"/>
      <c r="GVX195" s="375"/>
      <c r="GVY195" s="375"/>
      <c r="GVZ195" s="375"/>
      <c r="GWA195" s="375"/>
      <c r="GWB195" s="375"/>
      <c r="GWC195" s="375"/>
      <c r="GWD195" s="375"/>
      <c r="GWE195" s="375"/>
      <c r="GWF195" s="375"/>
      <c r="GWG195" s="375"/>
      <c r="GWH195" s="375"/>
      <c r="GWI195" s="375"/>
      <c r="GWJ195" s="375"/>
      <c r="GWK195" s="375"/>
      <c r="GWL195" s="375"/>
      <c r="GWM195" s="375"/>
      <c r="GWN195" s="375"/>
      <c r="GWO195" s="375"/>
      <c r="GWP195" s="375"/>
      <c r="GWQ195" s="375"/>
      <c r="GWR195" s="375"/>
      <c r="GWS195" s="375"/>
      <c r="GWT195" s="375"/>
      <c r="GWU195" s="375"/>
      <c r="GWV195" s="375"/>
      <c r="GWW195" s="375"/>
      <c r="GWX195" s="375"/>
      <c r="GWY195" s="375"/>
      <c r="GWZ195" s="375"/>
      <c r="GXA195" s="375"/>
      <c r="GXB195" s="375"/>
      <c r="GXC195" s="375"/>
      <c r="GXD195" s="375"/>
      <c r="GXE195" s="376"/>
      <c r="GXF195" s="376"/>
      <c r="GXG195" s="376"/>
      <c r="GXH195" s="376"/>
      <c r="GXI195" s="376"/>
      <c r="GXJ195" s="376"/>
      <c r="GXK195" s="376"/>
      <c r="GXL195" s="376"/>
      <c r="GXM195" s="376"/>
      <c r="GXN195" s="376"/>
      <c r="GXO195" s="376"/>
      <c r="GXP195" s="376"/>
      <c r="GXQ195" s="376"/>
      <c r="GXR195" s="376"/>
      <c r="GXS195" s="376"/>
      <c r="GXT195" s="376"/>
      <c r="GXU195" s="376"/>
      <c r="GXV195" s="376"/>
      <c r="GXW195" s="376"/>
      <c r="GXX195" s="376"/>
      <c r="GXY195" s="376"/>
      <c r="GXZ195" s="376"/>
      <c r="GYA195" s="376"/>
      <c r="GYB195" s="376"/>
      <c r="GYC195" s="377"/>
      <c r="GYD195" s="377"/>
      <c r="GYE195" s="377"/>
      <c r="GYF195" s="377"/>
      <c r="GYG195" s="377"/>
      <c r="GYH195" s="376"/>
      <c r="GYI195" s="376"/>
      <c r="GYJ195" s="377"/>
      <c r="GYK195" s="377"/>
      <c r="GYL195" s="376"/>
      <c r="GYM195" s="376"/>
      <c r="GYN195" s="377"/>
      <c r="GYO195" s="377"/>
      <c r="GYP195" s="376"/>
      <c r="GYQ195" s="376"/>
      <c r="GYR195" s="376"/>
      <c r="GYS195" s="376"/>
      <c r="GYT195" s="376"/>
      <c r="GYU195" s="376"/>
      <c r="GYV195" s="376"/>
      <c r="GYW195" s="377"/>
      <c r="GYX195" s="377"/>
      <c r="GYY195" s="376"/>
      <c r="GYZ195" s="376"/>
      <c r="GZA195" s="377"/>
      <c r="GZB195" s="377"/>
      <c r="GZC195" s="376"/>
      <c r="GZD195" s="376"/>
      <c r="GZE195" s="376"/>
      <c r="GZF195" s="376"/>
      <c r="GZG195" s="376"/>
      <c r="GZH195" s="370"/>
      <c r="GZI195" s="396"/>
      <c r="GZJ195" s="376"/>
      <c r="GZK195" s="376"/>
      <c r="GZL195" s="376"/>
      <c r="GZM195" s="376"/>
      <c r="GZN195" s="376"/>
      <c r="GZO195" s="376"/>
      <c r="GZP195" s="376"/>
      <c r="GZQ195" s="375"/>
      <c r="GZR195" s="375"/>
      <c r="GZS195" s="375"/>
      <c r="GZT195" s="375"/>
      <c r="GZU195" s="375"/>
      <c r="GZV195" s="375"/>
      <c r="GZW195" s="375"/>
      <c r="GZX195" s="375"/>
      <c r="GZY195" s="375"/>
      <c r="GZZ195" s="375"/>
      <c r="HAA195" s="375"/>
      <c r="HAB195" s="375"/>
      <c r="HAC195" s="375"/>
      <c r="HAD195" s="375"/>
      <c r="HAE195" s="375"/>
      <c r="HAF195" s="375"/>
      <c r="HAG195" s="375"/>
      <c r="HAH195" s="375"/>
      <c r="HAI195" s="375"/>
      <c r="HAJ195" s="375"/>
      <c r="HAK195" s="375"/>
      <c r="HAL195" s="375"/>
      <c r="HAM195" s="375"/>
      <c r="HAN195" s="375"/>
      <c r="HAO195" s="375"/>
      <c r="HAP195" s="375"/>
      <c r="HAQ195" s="375"/>
      <c r="HAR195" s="375"/>
      <c r="HAS195" s="375"/>
      <c r="HAT195" s="375"/>
      <c r="HAU195" s="375"/>
      <c r="HAV195" s="375"/>
      <c r="HAW195" s="375"/>
      <c r="HAX195" s="375"/>
      <c r="HAY195" s="375"/>
      <c r="HAZ195" s="375"/>
      <c r="HBA195" s="375"/>
      <c r="HBB195" s="375"/>
      <c r="HBC195" s="375"/>
      <c r="HBD195" s="375"/>
      <c r="HBE195" s="375"/>
      <c r="HBF195" s="375"/>
      <c r="HBG195" s="375"/>
      <c r="HBH195" s="375"/>
      <c r="HBI195" s="376"/>
      <c r="HBJ195" s="376"/>
      <c r="HBK195" s="376"/>
      <c r="HBL195" s="376"/>
      <c r="HBM195" s="376"/>
      <c r="HBN195" s="376"/>
      <c r="HBO195" s="376"/>
      <c r="HBP195" s="376"/>
      <c r="HBQ195" s="376"/>
      <c r="HBR195" s="376"/>
      <c r="HBS195" s="376"/>
      <c r="HBT195" s="376"/>
      <c r="HBU195" s="376"/>
      <c r="HBV195" s="376"/>
      <c r="HBW195" s="376"/>
      <c r="HBX195" s="376"/>
      <c r="HBY195" s="376"/>
      <c r="HBZ195" s="376"/>
      <c r="HCA195" s="376"/>
      <c r="HCB195" s="376"/>
      <c r="HCC195" s="376"/>
      <c r="HCD195" s="376"/>
      <c r="HCE195" s="376"/>
      <c r="HCF195" s="376"/>
      <c r="HCG195" s="377"/>
      <c r="HCH195" s="377"/>
      <c r="HCI195" s="377"/>
      <c r="HCJ195" s="377"/>
      <c r="HCK195" s="377"/>
      <c r="HCL195" s="376"/>
      <c r="HCM195" s="376"/>
      <c r="HCN195" s="377"/>
      <c r="HCO195" s="377"/>
      <c r="HCP195" s="376"/>
      <c r="HCQ195" s="376"/>
      <c r="HCR195" s="377"/>
      <c r="HCS195" s="377"/>
      <c r="HCT195" s="376"/>
      <c r="HCU195" s="376"/>
      <c r="HCV195" s="376"/>
      <c r="HCW195" s="376"/>
      <c r="HCX195" s="376"/>
      <c r="HCY195" s="376"/>
      <c r="HCZ195" s="376"/>
      <c r="HDA195" s="377"/>
      <c r="HDB195" s="377"/>
      <c r="HDC195" s="376"/>
      <c r="HDD195" s="376"/>
      <c r="HDE195" s="377"/>
      <c r="HDF195" s="377"/>
      <c r="HDG195" s="376"/>
      <c r="HDH195" s="376"/>
      <c r="HDI195" s="376"/>
      <c r="HDJ195" s="376"/>
      <c r="HDK195" s="376"/>
      <c r="HDL195" s="370"/>
      <c r="HDM195" s="396"/>
      <c r="HDN195" s="376"/>
      <c r="HDO195" s="376"/>
      <c r="HDP195" s="376"/>
      <c r="HDQ195" s="376"/>
      <c r="HDR195" s="376"/>
      <c r="HDS195" s="376"/>
      <c r="HDT195" s="376"/>
      <c r="HDU195" s="375"/>
      <c r="HDV195" s="375"/>
      <c r="HDW195" s="375"/>
      <c r="HDX195" s="375"/>
      <c r="HDY195" s="375"/>
      <c r="HDZ195" s="375"/>
      <c r="HEA195" s="375"/>
      <c r="HEB195" s="375"/>
      <c r="HEC195" s="375"/>
      <c r="HED195" s="375"/>
      <c r="HEE195" s="375"/>
      <c r="HEF195" s="375"/>
      <c r="HEG195" s="375"/>
      <c r="HEH195" s="375"/>
      <c r="HEI195" s="375"/>
      <c r="HEJ195" s="375"/>
      <c r="HEK195" s="375"/>
      <c r="HEL195" s="375"/>
      <c r="HEM195" s="375"/>
      <c r="HEN195" s="375"/>
      <c r="HEO195" s="375"/>
      <c r="HEP195" s="375"/>
      <c r="HEQ195" s="375"/>
      <c r="HER195" s="375"/>
      <c r="HES195" s="375"/>
      <c r="HET195" s="375"/>
      <c r="HEU195" s="375"/>
      <c r="HEV195" s="375"/>
      <c r="HEW195" s="375"/>
      <c r="HEX195" s="375"/>
      <c r="HEY195" s="375"/>
      <c r="HEZ195" s="375"/>
      <c r="HFA195" s="375"/>
      <c r="HFB195" s="375"/>
      <c r="HFC195" s="375"/>
      <c r="HFD195" s="375"/>
      <c r="HFE195" s="375"/>
      <c r="HFF195" s="375"/>
      <c r="HFG195" s="375"/>
      <c r="HFH195" s="375"/>
      <c r="HFI195" s="375"/>
      <c r="HFJ195" s="375"/>
      <c r="HFK195" s="375"/>
      <c r="HFL195" s="375"/>
      <c r="HFM195" s="376"/>
      <c r="HFN195" s="376"/>
      <c r="HFO195" s="376"/>
      <c r="HFP195" s="376"/>
      <c r="HFQ195" s="376"/>
      <c r="HFR195" s="376"/>
      <c r="HFS195" s="376"/>
      <c r="HFT195" s="376"/>
      <c r="HFU195" s="376"/>
      <c r="HFV195" s="376"/>
      <c r="HFW195" s="376"/>
      <c r="HFX195" s="376"/>
      <c r="HFY195" s="376"/>
      <c r="HFZ195" s="376"/>
      <c r="HGA195" s="376"/>
      <c r="HGB195" s="376"/>
      <c r="HGC195" s="376"/>
      <c r="HGD195" s="376"/>
      <c r="HGE195" s="376"/>
      <c r="HGF195" s="376"/>
      <c r="HGG195" s="376"/>
      <c r="HGH195" s="376"/>
      <c r="HGI195" s="376"/>
      <c r="HGJ195" s="376"/>
      <c r="HGK195" s="377"/>
      <c r="HGL195" s="377"/>
      <c r="HGM195" s="377"/>
      <c r="HGN195" s="377"/>
      <c r="HGO195" s="377"/>
      <c r="HGP195" s="376"/>
      <c r="HGQ195" s="376"/>
      <c r="HGR195" s="377"/>
      <c r="HGS195" s="377"/>
      <c r="HGT195" s="376"/>
      <c r="HGU195" s="376"/>
      <c r="HGV195" s="377"/>
      <c r="HGW195" s="377"/>
      <c r="HGX195" s="376"/>
      <c r="HGY195" s="376"/>
      <c r="HGZ195" s="376"/>
      <c r="HHA195" s="376"/>
      <c r="HHB195" s="376"/>
      <c r="HHC195" s="376"/>
      <c r="HHD195" s="376"/>
      <c r="HHE195" s="377"/>
      <c r="HHF195" s="377"/>
      <c r="HHG195" s="376"/>
      <c r="HHH195" s="376"/>
      <c r="HHI195" s="377"/>
      <c r="HHJ195" s="377"/>
      <c r="HHK195" s="376"/>
      <c r="HHL195" s="376"/>
      <c r="HHM195" s="376"/>
      <c r="HHN195" s="376"/>
      <c r="HHO195" s="376"/>
      <c r="HHP195" s="370"/>
      <c r="HHQ195" s="396"/>
      <c r="HHR195" s="376"/>
      <c r="HHS195" s="376"/>
      <c r="HHT195" s="376"/>
      <c r="HHU195" s="376"/>
      <c r="HHV195" s="376"/>
      <c r="HHW195" s="376"/>
      <c r="HHX195" s="376"/>
      <c r="HHY195" s="375"/>
      <c r="HHZ195" s="375"/>
      <c r="HIA195" s="375"/>
      <c r="HIB195" s="375"/>
      <c r="HIC195" s="375"/>
      <c r="HID195" s="375"/>
      <c r="HIE195" s="375"/>
      <c r="HIF195" s="375"/>
      <c r="HIG195" s="375"/>
      <c r="HIH195" s="375"/>
      <c r="HII195" s="375"/>
      <c r="HIJ195" s="375"/>
      <c r="HIK195" s="375"/>
      <c r="HIL195" s="375"/>
      <c r="HIM195" s="375"/>
      <c r="HIN195" s="375"/>
      <c r="HIO195" s="375"/>
      <c r="HIP195" s="375"/>
      <c r="HIQ195" s="375"/>
      <c r="HIR195" s="375"/>
      <c r="HIS195" s="375"/>
      <c r="HIT195" s="375"/>
      <c r="HIU195" s="375"/>
      <c r="HIV195" s="375"/>
      <c r="HIW195" s="375"/>
      <c r="HIX195" s="375"/>
      <c r="HIY195" s="375"/>
      <c r="HIZ195" s="375"/>
      <c r="HJA195" s="375"/>
      <c r="HJB195" s="375"/>
      <c r="HJC195" s="375"/>
      <c r="HJD195" s="375"/>
      <c r="HJE195" s="375"/>
      <c r="HJF195" s="375"/>
      <c r="HJG195" s="375"/>
      <c r="HJH195" s="375"/>
      <c r="HJI195" s="375"/>
      <c r="HJJ195" s="375"/>
      <c r="HJK195" s="375"/>
      <c r="HJL195" s="375"/>
      <c r="HJM195" s="375"/>
      <c r="HJN195" s="375"/>
      <c r="HJO195" s="375"/>
      <c r="HJP195" s="375"/>
      <c r="HJQ195" s="376"/>
      <c r="HJR195" s="376"/>
      <c r="HJS195" s="376"/>
      <c r="HJT195" s="376"/>
      <c r="HJU195" s="376"/>
      <c r="HJV195" s="376"/>
      <c r="HJW195" s="376"/>
      <c r="HJX195" s="376"/>
      <c r="HJY195" s="376"/>
      <c r="HJZ195" s="376"/>
      <c r="HKA195" s="376"/>
      <c r="HKB195" s="376"/>
      <c r="HKC195" s="376"/>
      <c r="HKD195" s="376"/>
      <c r="HKE195" s="376"/>
      <c r="HKF195" s="376"/>
      <c r="HKG195" s="376"/>
      <c r="HKH195" s="376"/>
      <c r="HKI195" s="376"/>
      <c r="HKJ195" s="376"/>
      <c r="HKK195" s="376"/>
      <c r="HKL195" s="376"/>
      <c r="HKM195" s="376"/>
      <c r="HKN195" s="376"/>
      <c r="HKO195" s="377"/>
      <c r="HKP195" s="377"/>
      <c r="HKQ195" s="377"/>
      <c r="HKR195" s="377"/>
      <c r="HKS195" s="377"/>
      <c r="HKT195" s="376"/>
      <c r="HKU195" s="376"/>
      <c r="HKV195" s="377"/>
      <c r="HKW195" s="377"/>
      <c r="HKX195" s="376"/>
      <c r="HKY195" s="376"/>
      <c r="HKZ195" s="377"/>
      <c r="HLA195" s="377"/>
      <c r="HLB195" s="376"/>
      <c r="HLC195" s="376"/>
      <c r="HLD195" s="376"/>
      <c r="HLE195" s="376"/>
      <c r="HLF195" s="376"/>
      <c r="HLG195" s="376"/>
      <c r="HLH195" s="376"/>
      <c r="HLI195" s="377"/>
      <c r="HLJ195" s="377"/>
      <c r="HLK195" s="376"/>
      <c r="HLL195" s="376"/>
      <c r="HLM195" s="377"/>
      <c r="HLN195" s="377"/>
      <c r="HLO195" s="376"/>
      <c r="HLP195" s="376"/>
      <c r="HLQ195" s="376"/>
      <c r="HLR195" s="376"/>
      <c r="HLS195" s="376"/>
      <c r="HLT195" s="370"/>
      <c r="HLU195" s="396"/>
      <c r="HLV195" s="376"/>
      <c r="HLW195" s="376"/>
      <c r="HLX195" s="376"/>
      <c r="HLY195" s="376"/>
      <c r="HLZ195" s="376"/>
      <c r="HMA195" s="376"/>
      <c r="HMB195" s="376"/>
      <c r="HMC195" s="375"/>
      <c r="HMD195" s="375"/>
      <c r="HME195" s="375"/>
      <c r="HMF195" s="375"/>
      <c r="HMG195" s="375"/>
      <c r="HMH195" s="375"/>
      <c r="HMI195" s="375"/>
      <c r="HMJ195" s="375"/>
      <c r="HMK195" s="375"/>
      <c r="HML195" s="375"/>
      <c r="HMM195" s="375"/>
      <c r="HMN195" s="375"/>
      <c r="HMO195" s="375"/>
      <c r="HMP195" s="375"/>
      <c r="HMQ195" s="375"/>
      <c r="HMR195" s="375"/>
      <c r="HMS195" s="375"/>
      <c r="HMT195" s="375"/>
      <c r="HMU195" s="375"/>
      <c r="HMV195" s="375"/>
      <c r="HMW195" s="375"/>
      <c r="HMX195" s="375"/>
      <c r="HMY195" s="375"/>
      <c r="HMZ195" s="375"/>
      <c r="HNA195" s="375"/>
      <c r="HNB195" s="375"/>
      <c r="HNC195" s="375"/>
      <c r="HND195" s="375"/>
      <c r="HNE195" s="375"/>
      <c r="HNF195" s="375"/>
      <c r="HNG195" s="375"/>
      <c r="HNH195" s="375"/>
      <c r="HNI195" s="375"/>
      <c r="HNJ195" s="375"/>
      <c r="HNK195" s="375"/>
      <c r="HNL195" s="375"/>
      <c r="HNM195" s="375"/>
      <c r="HNN195" s="375"/>
      <c r="HNO195" s="375"/>
      <c r="HNP195" s="375"/>
      <c r="HNQ195" s="375"/>
      <c r="HNR195" s="375"/>
      <c r="HNS195" s="375"/>
      <c r="HNT195" s="375"/>
      <c r="HNU195" s="376"/>
      <c r="HNV195" s="376"/>
      <c r="HNW195" s="376"/>
      <c r="HNX195" s="376"/>
      <c r="HNY195" s="376"/>
      <c r="HNZ195" s="376"/>
      <c r="HOA195" s="376"/>
      <c r="HOB195" s="376"/>
      <c r="HOC195" s="376"/>
      <c r="HOD195" s="376"/>
      <c r="HOE195" s="376"/>
      <c r="HOF195" s="376"/>
      <c r="HOG195" s="376"/>
      <c r="HOH195" s="376"/>
      <c r="HOI195" s="376"/>
      <c r="HOJ195" s="376"/>
      <c r="HOK195" s="376"/>
      <c r="HOL195" s="376"/>
      <c r="HOM195" s="376"/>
      <c r="HON195" s="376"/>
      <c r="HOO195" s="376"/>
      <c r="HOP195" s="376"/>
      <c r="HOQ195" s="376"/>
      <c r="HOR195" s="376"/>
      <c r="HOS195" s="377"/>
      <c r="HOT195" s="377"/>
      <c r="HOU195" s="377"/>
      <c r="HOV195" s="377"/>
      <c r="HOW195" s="377"/>
      <c r="HOX195" s="376"/>
      <c r="HOY195" s="376"/>
      <c r="HOZ195" s="377"/>
      <c r="HPA195" s="377"/>
      <c r="HPB195" s="376"/>
      <c r="HPC195" s="376"/>
      <c r="HPD195" s="377"/>
      <c r="HPE195" s="377"/>
      <c r="HPF195" s="376"/>
      <c r="HPG195" s="376"/>
      <c r="HPH195" s="376"/>
      <c r="HPI195" s="376"/>
      <c r="HPJ195" s="376"/>
      <c r="HPK195" s="376"/>
      <c r="HPL195" s="376"/>
      <c r="HPM195" s="377"/>
      <c r="HPN195" s="377"/>
      <c r="HPO195" s="376"/>
      <c r="HPP195" s="376"/>
      <c r="HPQ195" s="377"/>
      <c r="HPR195" s="377"/>
      <c r="HPS195" s="376"/>
      <c r="HPT195" s="376"/>
      <c r="HPU195" s="376"/>
      <c r="HPV195" s="376"/>
      <c r="HPW195" s="376"/>
      <c r="HPX195" s="370"/>
      <c r="HPY195" s="396"/>
      <c r="HPZ195" s="376"/>
      <c r="HQA195" s="376"/>
      <c r="HQB195" s="376"/>
      <c r="HQC195" s="376"/>
      <c r="HQD195" s="376"/>
      <c r="HQE195" s="376"/>
      <c r="HQF195" s="376"/>
      <c r="HQG195" s="375"/>
      <c r="HQH195" s="375"/>
      <c r="HQI195" s="375"/>
      <c r="HQJ195" s="375"/>
      <c r="HQK195" s="375"/>
      <c r="HQL195" s="375"/>
      <c r="HQM195" s="375"/>
      <c r="HQN195" s="375"/>
      <c r="HQO195" s="375"/>
      <c r="HQP195" s="375"/>
      <c r="HQQ195" s="375"/>
      <c r="HQR195" s="375"/>
      <c r="HQS195" s="375"/>
      <c r="HQT195" s="375"/>
      <c r="HQU195" s="375"/>
      <c r="HQV195" s="375"/>
      <c r="HQW195" s="375"/>
      <c r="HQX195" s="375"/>
      <c r="HQY195" s="375"/>
      <c r="HQZ195" s="375"/>
      <c r="HRA195" s="375"/>
      <c r="HRB195" s="375"/>
      <c r="HRC195" s="375"/>
      <c r="HRD195" s="375"/>
      <c r="HRE195" s="375"/>
      <c r="HRF195" s="375"/>
      <c r="HRG195" s="375"/>
      <c r="HRH195" s="375"/>
      <c r="HRI195" s="375"/>
      <c r="HRJ195" s="375"/>
      <c r="HRK195" s="375"/>
      <c r="HRL195" s="375"/>
      <c r="HRM195" s="375"/>
      <c r="HRN195" s="375"/>
      <c r="HRO195" s="375"/>
      <c r="HRP195" s="375"/>
      <c r="HRQ195" s="375"/>
      <c r="HRR195" s="375"/>
      <c r="HRS195" s="375"/>
      <c r="HRT195" s="375"/>
      <c r="HRU195" s="375"/>
      <c r="HRV195" s="375"/>
      <c r="HRW195" s="375"/>
      <c r="HRX195" s="375"/>
      <c r="HRY195" s="376"/>
      <c r="HRZ195" s="376"/>
      <c r="HSA195" s="376"/>
      <c r="HSB195" s="376"/>
      <c r="HSC195" s="376"/>
      <c r="HSD195" s="376"/>
      <c r="HSE195" s="376"/>
      <c r="HSF195" s="376"/>
      <c r="HSG195" s="376"/>
      <c r="HSH195" s="376"/>
      <c r="HSI195" s="376"/>
      <c r="HSJ195" s="376"/>
      <c r="HSK195" s="376"/>
      <c r="HSL195" s="376"/>
      <c r="HSM195" s="376"/>
      <c r="HSN195" s="376"/>
      <c r="HSO195" s="376"/>
      <c r="HSP195" s="376"/>
      <c r="HSQ195" s="376"/>
      <c r="HSR195" s="376"/>
      <c r="HSS195" s="376"/>
      <c r="HST195" s="376"/>
      <c r="HSU195" s="376"/>
      <c r="HSV195" s="376"/>
      <c r="HSW195" s="377"/>
      <c r="HSX195" s="377"/>
      <c r="HSY195" s="377"/>
      <c r="HSZ195" s="377"/>
      <c r="HTA195" s="377"/>
      <c r="HTB195" s="376"/>
      <c r="HTC195" s="376"/>
      <c r="HTD195" s="377"/>
      <c r="HTE195" s="377"/>
      <c r="HTF195" s="376"/>
      <c r="HTG195" s="376"/>
      <c r="HTH195" s="377"/>
      <c r="HTI195" s="377"/>
      <c r="HTJ195" s="376"/>
      <c r="HTK195" s="376"/>
      <c r="HTL195" s="376"/>
      <c r="HTM195" s="376"/>
      <c r="HTN195" s="376"/>
      <c r="HTO195" s="376"/>
      <c r="HTP195" s="376"/>
      <c r="HTQ195" s="377"/>
      <c r="HTR195" s="377"/>
      <c r="HTS195" s="376"/>
      <c r="HTT195" s="376"/>
      <c r="HTU195" s="377"/>
      <c r="HTV195" s="377"/>
      <c r="HTW195" s="376"/>
      <c r="HTX195" s="376"/>
      <c r="HTY195" s="376"/>
      <c r="HTZ195" s="376"/>
      <c r="HUA195" s="376"/>
      <c r="HUB195" s="370"/>
      <c r="HUC195" s="396"/>
      <c r="HUD195" s="376"/>
      <c r="HUE195" s="376"/>
      <c r="HUF195" s="376"/>
      <c r="HUG195" s="376"/>
      <c r="HUH195" s="376"/>
      <c r="HUI195" s="376"/>
      <c r="HUJ195" s="376"/>
      <c r="HUK195" s="375"/>
      <c r="HUL195" s="375"/>
      <c r="HUM195" s="375"/>
      <c r="HUN195" s="375"/>
      <c r="HUO195" s="375"/>
      <c r="HUP195" s="375"/>
      <c r="HUQ195" s="375"/>
      <c r="HUR195" s="375"/>
      <c r="HUS195" s="375"/>
      <c r="HUT195" s="375"/>
      <c r="HUU195" s="375"/>
      <c r="HUV195" s="375"/>
      <c r="HUW195" s="375"/>
      <c r="HUX195" s="375"/>
      <c r="HUY195" s="375"/>
      <c r="HUZ195" s="375"/>
      <c r="HVA195" s="375"/>
      <c r="HVB195" s="375"/>
      <c r="HVC195" s="375"/>
      <c r="HVD195" s="375"/>
      <c r="HVE195" s="375"/>
      <c r="HVF195" s="375"/>
      <c r="HVG195" s="375"/>
      <c r="HVH195" s="375"/>
      <c r="HVI195" s="375"/>
      <c r="HVJ195" s="375"/>
      <c r="HVK195" s="375"/>
      <c r="HVL195" s="375"/>
      <c r="HVM195" s="375"/>
      <c r="HVN195" s="375"/>
      <c r="HVO195" s="375"/>
      <c r="HVP195" s="375"/>
      <c r="HVQ195" s="375"/>
      <c r="HVR195" s="375"/>
      <c r="HVS195" s="375"/>
      <c r="HVT195" s="375"/>
      <c r="HVU195" s="375"/>
      <c r="HVV195" s="375"/>
      <c r="HVW195" s="375"/>
      <c r="HVX195" s="375"/>
      <c r="HVY195" s="375"/>
      <c r="HVZ195" s="375"/>
      <c r="HWA195" s="375"/>
      <c r="HWB195" s="375"/>
      <c r="HWC195" s="376"/>
      <c r="HWD195" s="376"/>
      <c r="HWE195" s="376"/>
      <c r="HWF195" s="376"/>
      <c r="HWG195" s="376"/>
      <c r="HWH195" s="376"/>
      <c r="HWI195" s="376"/>
      <c r="HWJ195" s="376"/>
      <c r="HWK195" s="376"/>
      <c r="HWL195" s="376"/>
      <c r="HWM195" s="376"/>
      <c r="HWN195" s="376"/>
      <c r="HWO195" s="376"/>
      <c r="HWP195" s="376"/>
      <c r="HWQ195" s="376"/>
      <c r="HWR195" s="376"/>
      <c r="HWS195" s="376"/>
      <c r="HWT195" s="376"/>
      <c r="HWU195" s="376"/>
      <c r="HWV195" s="376"/>
      <c r="HWW195" s="376"/>
      <c r="HWX195" s="376"/>
      <c r="HWY195" s="376"/>
      <c r="HWZ195" s="376"/>
      <c r="HXA195" s="377"/>
      <c r="HXB195" s="377"/>
      <c r="HXC195" s="377"/>
      <c r="HXD195" s="377"/>
      <c r="HXE195" s="377"/>
      <c r="HXF195" s="376"/>
      <c r="HXG195" s="376"/>
      <c r="HXH195" s="377"/>
      <c r="HXI195" s="377"/>
      <c r="HXJ195" s="376"/>
      <c r="HXK195" s="376"/>
      <c r="HXL195" s="377"/>
      <c r="HXM195" s="377"/>
      <c r="HXN195" s="376"/>
      <c r="HXO195" s="376"/>
      <c r="HXP195" s="376"/>
      <c r="HXQ195" s="376"/>
      <c r="HXR195" s="376"/>
      <c r="HXS195" s="376"/>
      <c r="HXT195" s="376"/>
      <c r="HXU195" s="377"/>
      <c r="HXV195" s="377"/>
      <c r="HXW195" s="376"/>
      <c r="HXX195" s="376"/>
      <c r="HXY195" s="377"/>
      <c r="HXZ195" s="377"/>
      <c r="HYA195" s="376"/>
      <c r="HYB195" s="376"/>
      <c r="HYC195" s="376"/>
      <c r="HYD195" s="376"/>
      <c r="HYE195" s="376"/>
      <c r="HYF195" s="370"/>
      <c r="HYG195" s="396"/>
      <c r="HYH195" s="376"/>
      <c r="HYI195" s="376"/>
      <c r="HYJ195" s="376"/>
      <c r="HYK195" s="376"/>
      <c r="HYL195" s="376"/>
      <c r="HYM195" s="376"/>
      <c r="HYN195" s="376"/>
      <c r="HYO195" s="375"/>
      <c r="HYP195" s="375"/>
      <c r="HYQ195" s="375"/>
      <c r="HYR195" s="375"/>
      <c r="HYS195" s="375"/>
      <c r="HYT195" s="375"/>
      <c r="HYU195" s="375"/>
      <c r="HYV195" s="375"/>
      <c r="HYW195" s="375"/>
      <c r="HYX195" s="375"/>
      <c r="HYY195" s="375"/>
      <c r="HYZ195" s="375"/>
      <c r="HZA195" s="375"/>
      <c r="HZB195" s="375"/>
      <c r="HZC195" s="375"/>
      <c r="HZD195" s="375"/>
      <c r="HZE195" s="375"/>
      <c r="HZF195" s="375"/>
      <c r="HZG195" s="375"/>
      <c r="HZH195" s="375"/>
      <c r="HZI195" s="375"/>
      <c r="HZJ195" s="375"/>
      <c r="HZK195" s="375"/>
      <c r="HZL195" s="375"/>
      <c r="HZM195" s="375"/>
      <c r="HZN195" s="375"/>
      <c r="HZO195" s="375"/>
      <c r="HZP195" s="375"/>
      <c r="HZQ195" s="375"/>
      <c r="HZR195" s="375"/>
      <c r="HZS195" s="375"/>
      <c r="HZT195" s="375"/>
      <c r="HZU195" s="375"/>
      <c r="HZV195" s="375"/>
      <c r="HZW195" s="375"/>
      <c r="HZX195" s="375"/>
      <c r="HZY195" s="375"/>
      <c r="HZZ195" s="375"/>
      <c r="IAA195" s="375"/>
      <c r="IAB195" s="375"/>
      <c r="IAC195" s="375"/>
      <c r="IAD195" s="375"/>
      <c r="IAE195" s="375"/>
      <c r="IAF195" s="375"/>
      <c r="IAG195" s="376"/>
      <c r="IAH195" s="376"/>
      <c r="IAI195" s="376"/>
      <c r="IAJ195" s="376"/>
      <c r="IAK195" s="376"/>
      <c r="IAL195" s="376"/>
      <c r="IAM195" s="376"/>
      <c r="IAN195" s="376"/>
      <c r="IAO195" s="376"/>
      <c r="IAP195" s="376"/>
      <c r="IAQ195" s="376"/>
      <c r="IAR195" s="376"/>
      <c r="IAS195" s="376"/>
      <c r="IAT195" s="376"/>
      <c r="IAU195" s="376"/>
      <c r="IAV195" s="376"/>
      <c r="IAW195" s="376"/>
      <c r="IAX195" s="376"/>
      <c r="IAY195" s="376"/>
      <c r="IAZ195" s="376"/>
      <c r="IBA195" s="376"/>
      <c r="IBB195" s="376"/>
      <c r="IBC195" s="376"/>
      <c r="IBD195" s="376"/>
      <c r="IBE195" s="377"/>
      <c r="IBF195" s="377"/>
      <c r="IBG195" s="377"/>
      <c r="IBH195" s="377"/>
      <c r="IBI195" s="377"/>
      <c r="IBJ195" s="376"/>
      <c r="IBK195" s="376"/>
      <c r="IBL195" s="377"/>
      <c r="IBM195" s="377"/>
      <c r="IBN195" s="376"/>
      <c r="IBO195" s="376"/>
      <c r="IBP195" s="377"/>
      <c r="IBQ195" s="377"/>
      <c r="IBR195" s="376"/>
      <c r="IBS195" s="376"/>
      <c r="IBT195" s="376"/>
      <c r="IBU195" s="376"/>
      <c r="IBV195" s="376"/>
      <c r="IBW195" s="376"/>
      <c r="IBX195" s="376"/>
      <c r="IBY195" s="377"/>
      <c r="IBZ195" s="377"/>
      <c r="ICA195" s="376"/>
      <c r="ICB195" s="376"/>
      <c r="ICC195" s="377"/>
      <c r="ICD195" s="377"/>
      <c r="ICE195" s="376"/>
      <c r="ICF195" s="376"/>
      <c r="ICG195" s="376"/>
      <c r="ICH195" s="376"/>
      <c r="ICI195" s="376"/>
      <c r="ICJ195" s="370"/>
      <c r="ICK195" s="396"/>
      <c r="ICL195" s="376"/>
      <c r="ICM195" s="376"/>
      <c r="ICN195" s="376"/>
      <c r="ICO195" s="376"/>
      <c r="ICP195" s="376"/>
      <c r="ICQ195" s="376"/>
      <c r="ICR195" s="376"/>
      <c r="ICS195" s="375"/>
      <c r="ICT195" s="375"/>
      <c r="ICU195" s="375"/>
      <c r="ICV195" s="375"/>
      <c r="ICW195" s="375"/>
      <c r="ICX195" s="375"/>
      <c r="ICY195" s="375"/>
      <c r="ICZ195" s="375"/>
      <c r="IDA195" s="375"/>
      <c r="IDB195" s="375"/>
      <c r="IDC195" s="375"/>
      <c r="IDD195" s="375"/>
      <c r="IDE195" s="375"/>
      <c r="IDF195" s="375"/>
      <c r="IDG195" s="375"/>
      <c r="IDH195" s="375"/>
      <c r="IDI195" s="375"/>
      <c r="IDJ195" s="375"/>
      <c r="IDK195" s="375"/>
      <c r="IDL195" s="375"/>
      <c r="IDM195" s="375"/>
      <c r="IDN195" s="375"/>
      <c r="IDO195" s="375"/>
      <c r="IDP195" s="375"/>
      <c r="IDQ195" s="375"/>
      <c r="IDR195" s="375"/>
      <c r="IDS195" s="375"/>
      <c r="IDT195" s="375"/>
      <c r="IDU195" s="375"/>
      <c r="IDV195" s="375"/>
      <c r="IDW195" s="375"/>
      <c r="IDX195" s="375"/>
      <c r="IDY195" s="375"/>
      <c r="IDZ195" s="375"/>
      <c r="IEA195" s="375"/>
      <c r="IEB195" s="375"/>
      <c r="IEC195" s="375"/>
      <c r="IED195" s="375"/>
      <c r="IEE195" s="375"/>
      <c r="IEF195" s="375"/>
      <c r="IEG195" s="375"/>
      <c r="IEH195" s="375"/>
      <c r="IEI195" s="375"/>
      <c r="IEJ195" s="375"/>
      <c r="IEK195" s="376"/>
      <c r="IEL195" s="376"/>
      <c r="IEM195" s="376"/>
      <c r="IEN195" s="376"/>
      <c r="IEO195" s="376"/>
      <c r="IEP195" s="376"/>
      <c r="IEQ195" s="376"/>
      <c r="IER195" s="376"/>
      <c r="IES195" s="376"/>
      <c r="IET195" s="376"/>
      <c r="IEU195" s="376"/>
      <c r="IEV195" s="376"/>
      <c r="IEW195" s="376"/>
      <c r="IEX195" s="376"/>
      <c r="IEY195" s="376"/>
      <c r="IEZ195" s="376"/>
      <c r="IFA195" s="376"/>
      <c r="IFB195" s="376"/>
      <c r="IFC195" s="376"/>
      <c r="IFD195" s="376"/>
      <c r="IFE195" s="376"/>
      <c r="IFF195" s="376"/>
      <c r="IFG195" s="376"/>
      <c r="IFH195" s="376"/>
      <c r="IFI195" s="377"/>
      <c r="IFJ195" s="377"/>
      <c r="IFK195" s="377"/>
      <c r="IFL195" s="377"/>
      <c r="IFM195" s="377"/>
      <c r="IFN195" s="376"/>
      <c r="IFO195" s="376"/>
      <c r="IFP195" s="377"/>
      <c r="IFQ195" s="377"/>
      <c r="IFR195" s="376"/>
      <c r="IFS195" s="376"/>
      <c r="IFT195" s="377"/>
      <c r="IFU195" s="377"/>
      <c r="IFV195" s="376"/>
      <c r="IFW195" s="376"/>
      <c r="IFX195" s="376"/>
      <c r="IFY195" s="376"/>
      <c r="IFZ195" s="376"/>
      <c r="IGA195" s="376"/>
      <c r="IGB195" s="376"/>
      <c r="IGC195" s="377"/>
      <c r="IGD195" s="377"/>
      <c r="IGE195" s="376"/>
      <c r="IGF195" s="376"/>
      <c r="IGG195" s="377"/>
      <c r="IGH195" s="377"/>
      <c r="IGI195" s="376"/>
      <c r="IGJ195" s="376"/>
      <c r="IGK195" s="376"/>
      <c r="IGL195" s="376"/>
      <c r="IGM195" s="376"/>
      <c r="IGN195" s="370"/>
      <c r="IGO195" s="396"/>
      <c r="IGP195" s="376"/>
      <c r="IGQ195" s="376"/>
      <c r="IGR195" s="376"/>
      <c r="IGS195" s="376"/>
      <c r="IGT195" s="376"/>
      <c r="IGU195" s="376"/>
      <c r="IGV195" s="376"/>
      <c r="IGW195" s="375"/>
      <c r="IGX195" s="375"/>
      <c r="IGY195" s="375"/>
      <c r="IGZ195" s="375"/>
      <c r="IHA195" s="375"/>
      <c r="IHB195" s="375"/>
      <c r="IHC195" s="375"/>
      <c r="IHD195" s="375"/>
      <c r="IHE195" s="375"/>
      <c r="IHF195" s="375"/>
      <c r="IHG195" s="375"/>
      <c r="IHH195" s="375"/>
      <c r="IHI195" s="375"/>
      <c r="IHJ195" s="375"/>
      <c r="IHK195" s="375"/>
      <c r="IHL195" s="375"/>
      <c r="IHM195" s="375"/>
      <c r="IHN195" s="375"/>
      <c r="IHO195" s="375"/>
      <c r="IHP195" s="375"/>
      <c r="IHQ195" s="375"/>
      <c r="IHR195" s="375"/>
      <c r="IHS195" s="375"/>
      <c r="IHT195" s="375"/>
      <c r="IHU195" s="375"/>
      <c r="IHV195" s="375"/>
      <c r="IHW195" s="375"/>
      <c r="IHX195" s="375"/>
      <c r="IHY195" s="375"/>
      <c r="IHZ195" s="375"/>
      <c r="IIA195" s="375"/>
      <c r="IIB195" s="375"/>
      <c r="IIC195" s="375"/>
      <c r="IID195" s="375"/>
      <c r="IIE195" s="375"/>
      <c r="IIF195" s="375"/>
      <c r="IIG195" s="375"/>
      <c r="IIH195" s="375"/>
      <c r="III195" s="375"/>
      <c r="IIJ195" s="375"/>
      <c r="IIK195" s="375"/>
      <c r="IIL195" s="375"/>
      <c r="IIM195" s="375"/>
      <c r="IIN195" s="375"/>
      <c r="IIO195" s="376"/>
      <c r="IIP195" s="376"/>
      <c r="IIQ195" s="376"/>
      <c r="IIR195" s="376"/>
      <c r="IIS195" s="376"/>
      <c r="IIT195" s="376"/>
      <c r="IIU195" s="376"/>
      <c r="IIV195" s="376"/>
      <c r="IIW195" s="376"/>
      <c r="IIX195" s="376"/>
      <c r="IIY195" s="376"/>
      <c r="IIZ195" s="376"/>
      <c r="IJA195" s="376"/>
      <c r="IJB195" s="376"/>
      <c r="IJC195" s="376"/>
      <c r="IJD195" s="376"/>
      <c r="IJE195" s="376"/>
      <c r="IJF195" s="376"/>
      <c r="IJG195" s="376"/>
      <c r="IJH195" s="376"/>
      <c r="IJI195" s="376"/>
      <c r="IJJ195" s="376"/>
      <c r="IJK195" s="376"/>
      <c r="IJL195" s="376"/>
      <c r="IJM195" s="377"/>
      <c r="IJN195" s="377"/>
      <c r="IJO195" s="377"/>
      <c r="IJP195" s="377"/>
      <c r="IJQ195" s="377"/>
      <c r="IJR195" s="376"/>
      <c r="IJS195" s="376"/>
      <c r="IJT195" s="377"/>
      <c r="IJU195" s="377"/>
      <c r="IJV195" s="376"/>
      <c r="IJW195" s="376"/>
      <c r="IJX195" s="377"/>
      <c r="IJY195" s="377"/>
      <c r="IJZ195" s="376"/>
      <c r="IKA195" s="376"/>
      <c r="IKB195" s="376"/>
      <c r="IKC195" s="376"/>
      <c r="IKD195" s="376"/>
      <c r="IKE195" s="376"/>
      <c r="IKF195" s="376"/>
      <c r="IKG195" s="377"/>
      <c r="IKH195" s="377"/>
      <c r="IKI195" s="376"/>
      <c r="IKJ195" s="376"/>
      <c r="IKK195" s="377"/>
      <c r="IKL195" s="377"/>
      <c r="IKM195" s="376"/>
      <c r="IKN195" s="376"/>
      <c r="IKO195" s="376"/>
      <c r="IKP195" s="376"/>
      <c r="IKQ195" s="376"/>
      <c r="IKR195" s="370"/>
      <c r="IKS195" s="396"/>
      <c r="IKT195" s="376"/>
      <c r="IKU195" s="376"/>
      <c r="IKV195" s="376"/>
      <c r="IKW195" s="376"/>
      <c r="IKX195" s="376"/>
      <c r="IKY195" s="376"/>
      <c r="IKZ195" s="376"/>
      <c r="ILA195" s="375"/>
      <c r="ILB195" s="375"/>
      <c r="ILC195" s="375"/>
      <c r="ILD195" s="375"/>
      <c r="ILE195" s="375"/>
      <c r="ILF195" s="375"/>
      <c r="ILG195" s="375"/>
      <c r="ILH195" s="375"/>
      <c r="ILI195" s="375"/>
      <c r="ILJ195" s="375"/>
      <c r="ILK195" s="375"/>
      <c r="ILL195" s="375"/>
      <c r="ILM195" s="375"/>
      <c r="ILN195" s="375"/>
      <c r="ILO195" s="375"/>
      <c r="ILP195" s="375"/>
      <c r="ILQ195" s="375"/>
      <c r="ILR195" s="375"/>
      <c r="ILS195" s="375"/>
      <c r="ILT195" s="375"/>
      <c r="ILU195" s="375"/>
      <c r="ILV195" s="375"/>
      <c r="ILW195" s="375"/>
      <c r="ILX195" s="375"/>
      <c r="ILY195" s="375"/>
      <c r="ILZ195" s="375"/>
      <c r="IMA195" s="375"/>
      <c r="IMB195" s="375"/>
      <c r="IMC195" s="375"/>
      <c r="IMD195" s="375"/>
      <c r="IME195" s="375"/>
      <c r="IMF195" s="375"/>
      <c r="IMG195" s="375"/>
      <c r="IMH195" s="375"/>
      <c r="IMI195" s="375"/>
      <c r="IMJ195" s="375"/>
      <c r="IMK195" s="375"/>
      <c r="IML195" s="375"/>
      <c r="IMM195" s="375"/>
      <c r="IMN195" s="375"/>
      <c r="IMO195" s="375"/>
      <c r="IMP195" s="375"/>
      <c r="IMQ195" s="375"/>
      <c r="IMR195" s="375"/>
      <c r="IMS195" s="376"/>
      <c r="IMT195" s="376"/>
      <c r="IMU195" s="376"/>
      <c r="IMV195" s="376"/>
      <c r="IMW195" s="376"/>
      <c r="IMX195" s="376"/>
      <c r="IMY195" s="376"/>
      <c r="IMZ195" s="376"/>
      <c r="INA195" s="376"/>
      <c r="INB195" s="376"/>
      <c r="INC195" s="376"/>
      <c r="IND195" s="376"/>
      <c r="INE195" s="376"/>
      <c r="INF195" s="376"/>
      <c r="ING195" s="376"/>
      <c r="INH195" s="376"/>
      <c r="INI195" s="376"/>
      <c r="INJ195" s="376"/>
      <c r="INK195" s="376"/>
      <c r="INL195" s="376"/>
      <c r="INM195" s="376"/>
      <c r="INN195" s="376"/>
      <c r="INO195" s="376"/>
      <c r="INP195" s="376"/>
      <c r="INQ195" s="377"/>
      <c r="INR195" s="377"/>
      <c r="INS195" s="377"/>
      <c r="INT195" s="377"/>
      <c r="INU195" s="377"/>
      <c r="INV195" s="376"/>
      <c r="INW195" s="376"/>
      <c r="INX195" s="377"/>
      <c r="INY195" s="377"/>
      <c r="INZ195" s="376"/>
      <c r="IOA195" s="376"/>
      <c r="IOB195" s="377"/>
      <c r="IOC195" s="377"/>
      <c r="IOD195" s="376"/>
      <c r="IOE195" s="376"/>
      <c r="IOF195" s="376"/>
      <c r="IOG195" s="376"/>
      <c r="IOH195" s="376"/>
      <c r="IOI195" s="376"/>
      <c r="IOJ195" s="376"/>
      <c r="IOK195" s="377"/>
      <c r="IOL195" s="377"/>
      <c r="IOM195" s="376"/>
      <c r="ION195" s="376"/>
      <c r="IOO195" s="377"/>
      <c r="IOP195" s="377"/>
      <c r="IOQ195" s="376"/>
      <c r="IOR195" s="376"/>
      <c r="IOS195" s="376"/>
      <c r="IOT195" s="376"/>
      <c r="IOU195" s="376"/>
      <c r="IOV195" s="370"/>
      <c r="IOW195" s="396"/>
      <c r="IOX195" s="376"/>
      <c r="IOY195" s="376"/>
      <c r="IOZ195" s="376"/>
      <c r="IPA195" s="376"/>
      <c r="IPB195" s="376"/>
      <c r="IPC195" s="376"/>
      <c r="IPD195" s="376"/>
      <c r="IPE195" s="375"/>
      <c r="IPF195" s="375"/>
      <c r="IPG195" s="375"/>
      <c r="IPH195" s="375"/>
      <c r="IPI195" s="375"/>
      <c r="IPJ195" s="375"/>
      <c r="IPK195" s="375"/>
      <c r="IPL195" s="375"/>
      <c r="IPM195" s="375"/>
      <c r="IPN195" s="375"/>
      <c r="IPO195" s="375"/>
      <c r="IPP195" s="375"/>
      <c r="IPQ195" s="375"/>
      <c r="IPR195" s="375"/>
      <c r="IPS195" s="375"/>
      <c r="IPT195" s="375"/>
      <c r="IPU195" s="375"/>
      <c r="IPV195" s="375"/>
      <c r="IPW195" s="375"/>
      <c r="IPX195" s="375"/>
      <c r="IPY195" s="375"/>
      <c r="IPZ195" s="375"/>
      <c r="IQA195" s="375"/>
      <c r="IQB195" s="375"/>
      <c r="IQC195" s="375"/>
      <c r="IQD195" s="375"/>
      <c r="IQE195" s="375"/>
      <c r="IQF195" s="375"/>
      <c r="IQG195" s="375"/>
      <c r="IQH195" s="375"/>
      <c r="IQI195" s="375"/>
      <c r="IQJ195" s="375"/>
      <c r="IQK195" s="375"/>
      <c r="IQL195" s="375"/>
      <c r="IQM195" s="375"/>
      <c r="IQN195" s="375"/>
      <c r="IQO195" s="375"/>
      <c r="IQP195" s="375"/>
      <c r="IQQ195" s="375"/>
      <c r="IQR195" s="375"/>
      <c r="IQS195" s="375"/>
      <c r="IQT195" s="375"/>
      <c r="IQU195" s="375"/>
      <c r="IQV195" s="375"/>
      <c r="IQW195" s="376"/>
      <c r="IQX195" s="376"/>
      <c r="IQY195" s="376"/>
      <c r="IQZ195" s="376"/>
      <c r="IRA195" s="376"/>
      <c r="IRB195" s="376"/>
      <c r="IRC195" s="376"/>
      <c r="IRD195" s="376"/>
      <c r="IRE195" s="376"/>
      <c r="IRF195" s="376"/>
      <c r="IRG195" s="376"/>
      <c r="IRH195" s="376"/>
      <c r="IRI195" s="376"/>
      <c r="IRJ195" s="376"/>
      <c r="IRK195" s="376"/>
      <c r="IRL195" s="376"/>
      <c r="IRM195" s="376"/>
      <c r="IRN195" s="376"/>
      <c r="IRO195" s="376"/>
      <c r="IRP195" s="376"/>
      <c r="IRQ195" s="376"/>
      <c r="IRR195" s="376"/>
      <c r="IRS195" s="376"/>
      <c r="IRT195" s="376"/>
      <c r="IRU195" s="377"/>
      <c r="IRV195" s="377"/>
      <c r="IRW195" s="377"/>
      <c r="IRX195" s="377"/>
      <c r="IRY195" s="377"/>
      <c r="IRZ195" s="376"/>
      <c r="ISA195" s="376"/>
      <c r="ISB195" s="377"/>
      <c r="ISC195" s="377"/>
      <c r="ISD195" s="376"/>
      <c r="ISE195" s="376"/>
      <c r="ISF195" s="377"/>
      <c r="ISG195" s="377"/>
      <c r="ISH195" s="376"/>
      <c r="ISI195" s="376"/>
      <c r="ISJ195" s="376"/>
      <c r="ISK195" s="376"/>
      <c r="ISL195" s="376"/>
      <c r="ISM195" s="376"/>
      <c r="ISN195" s="376"/>
      <c r="ISO195" s="377"/>
      <c r="ISP195" s="377"/>
      <c r="ISQ195" s="376"/>
      <c r="ISR195" s="376"/>
      <c r="ISS195" s="377"/>
      <c r="IST195" s="377"/>
      <c r="ISU195" s="376"/>
      <c r="ISV195" s="376"/>
      <c r="ISW195" s="376"/>
      <c r="ISX195" s="376"/>
      <c r="ISY195" s="376"/>
      <c r="ISZ195" s="370"/>
      <c r="ITA195" s="396"/>
      <c r="ITB195" s="376"/>
      <c r="ITC195" s="376"/>
      <c r="ITD195" s="376"/>
      <c r="ITE195" s="376"/>
      <c r="ITF195" s="376"/>
      <c r="ITG195" s="376"/>
      <c r="ITH195" s="376"/>
      <c r="ITI195" s="375"/>
      <c r="ITJ195" s="375"/>
      <c r="ITK195" s="375"/>
      <c r="ITL195" s="375"/>
      <c r="ITM195" s="375"/>
      <c r="ITN195" s="375"/>
      <c r="ITO195" s="375"/>
      <c r="ITP195" s="375"/>
      <c r="ITQ195" s="375"/>
      <c r="ITR195" s="375"/>
      <c r="ITS195" s="375"/>
      <c r="ITT195" s="375"/>
      <c r="ITU195" s="375"/>
      <c r="ITV195" s="375"/>
      <c r="ITW195" s="375"/>
      <c r="ITX195" s="375"/>
      <c r="ITY195" s="375"/>
      <c r="ITZ195" s="375"/>
      <c r="IUA195" s="375"/>
      <c r="IUB195" s="375"/>
      <c r="IUC195" s="375"/>
      <c r="IUD195" s="375"/>
      <c r="IUE195" s="375"/>
      <c r="IUF195" s="375"/>
      <c r="IUG195" s="375"/>
      <c r="IUH195" s="375"/>
      <c r="IUI195" s="375"/>
      <c r="IUJ195" s="375"/>
      <c r="IUK195" s="375"/>
      <c r="IUL195" s="375"/>
      <c r="IUM195" s="375"/>
      <c r="IUN195" s="375"/>
      <c r="IUO195" s="375"/>
      <c r="IUP195" s="375"/>
      <c r="IUQ195" s="375"/>
      <c r="IUR195" s="375"/>
      <c r="IUS195" s="375"/>
      <c r="IUT195" s="375"/>
      <c r="IUU195" s="375"/>
      <c r="IUV195" s="375"/>
      <c r="IUW195" s="375"/>
      <c r="IUX195" s="375"/>
      <c r="IUY195" s="375"/>
      <c r="IUZ195" s="375"/>
      <c r="IVA195" s="376"/>
      <c r="IVB195" s="376"/>
      <c r="IVC195" s="376"/>
      <c r="IVD195" s="376"/>
      <c r="IVE195" s="376"/>
      <c r="IVF195" s="376"/>
      <c r="IVG195" s="376"/>
      <c r="IVH195" s="376"/>
      <c r="IVI195" s="376"/>
      <c r="IVJ195" s="376"/>
      <c r="IVK195" s="376"/>
      <c r="IVL195" s="376"/>
      <c r="IVM195" s="376"/>
      <c r="IVN195" s="376"/>
      <c r="IVO195" s="376"/>
      <c r="IVP195" s="376"/>
      <c r="IVQ195" s="376"/>
      <c r="IVR195" s="376"/>
      <c r="IVS195" s="376"/>
      <c r="IVT195" s="376"/>
      <c r="IVU195" s="376"/>
      <c r="IVV195" s="376"/>
      <c r="IVW195" s="376"/>
      <c r="IVX195" s="376"/>
      <c r="IVY195" s="377"/>
      <c r="IVZ195" s="377"/>
      <c r="IWA195" s="377"/>
      <c r="IWB195" s="377"/>
      <c r="IWC195" s="377"/>
      <c r="IWD195" s="376"/>
      <c r="IWE195" s="376"/>
      <c r="IWF195" s="377"/>
      <c r="IWG195" s="377"/>
      <c r="IWH195" s="376"/>
      <c r="IWI195" s="376"/>
      <c r="IWJ195" s="377"/>
      <c r="IWK195" s="377"/>
      <c r="IWL195" s="376"/>
      <c r="IWM195" s="376"/>
      <c r="IWN195" s="376"/>
      <c r="IWO195" s="376"/>
      <c r="IWP195" s="376"/>
      <c r="IWQ195" s="376"/>
      <c r="IWR195" s="376"/>
      <c r="IWS195" s="377"/>
      <c r="IWT195" s="377"/>
      <c r="IWU195" s="376"/>
      <c r="IWV195" s="376"/>
      <c r="IWW195" s="377"/>
      <c r="IWX195" s="377"/>
      <c r="IWY195" s="376"/>
      <c r="IWZ195" s="376"/>
      <c r="IXA195" s="376"/>
      <c r="IXB195" s="376"/>
      <c r="IXC195" s="376"/>
      <c r="IXD195" s="370"/>
      <c r="IXE195" s="396"/>
      <c r="IXF195" s="376"/>
      <c r="IXG195" s="376"/>
      <c r="IXH195" s="376"/>
      <c r="IXI195" s="376"/>
      <c r="IXJ195" s="376"/>
      <c r="IXK195" s="376"/>
      <c r="IXL195" s="376"/>
      <c r="IXM195" s="375"/>
      <c r="IXN195" s="375"/>
      <c r="IXO195" s="375"/>
      <c r="IXP195" s="375"/>
      <c r="IXQ195" s="375"/>
      <c r="IXR195" s="375"/>
      <c r="IXS195" s="375"/>
      <c r="IXT195" s="375"/>
      <c r="IXU195" s="375"/>
      <c r="IXV195" s="375"/>
      <c r="IXW195" s="375"/>
      <c r="IXX195" s="375"/>
      <c r="IXY195" s="375"/>
      <c r="IXZ195" s="375"/>
      <c r="IYA195" s="375"/>
      <c r="IYB195" s="375"/>
      <c r="IYC195" s="375"/>
      <c r="IYD195" s="375"/>
      <c r="IYE195" s="375"/>
      <c r="IYF195" s="375"/>
      <c r="IYG195" s="375"/>
      <c r="IYH195" s="375"/>
      <c r="IYI195" s="375"/>
      <c r="IYJ195" s="375"/>
      <c r="IYK195" s="375"/>
      <c r="IYL195" s="375"/>
      <c r="IYM195" s="375"/>
      <c r="IYN195" s="375"/>
      <c r="IYO195" s="375"/>
      <c r="IYP195" s="375"/>
      <c r="IYQ195" s="375"/>
      <c r="IYR195" s="375"/>
      <c r="IYS195" s="375"/>
      <c r="IYT195" s="375"/>
      <c r="IYU195" s="375"/>
      <c r="IYV195" s="375"/>
      <c r="IYW195" s="375"/>
      <c r="IYX195" s="375"/>
      <c r="IYY195" s="375"/>
      <c r="IYZ195" s="375"/>
      <c r="IZA195" s="375"/>
      <c r="IZB195" s="375"/>
      <c r="IZC195" s="375"/>
      <c r="IZD195" s="375"/>
      <c r="IZE195" s="376"/>
      <c r="IZF195" s="376"/>
      <c r="IZG195" s="376"/>
      <c r="IZH195" s="376"/>
      <c r="IZI195" s="376"/>
      <c r="IZJ195" s="376"/>
      <c r="IZK195" s="376"/>
      <c r="IZL195" s="376"/>
      <c r="IZM195" s="376"/>
      <c r="IZN195" s="376"/>
      <c r="IZO195" s="376"/>
      <c r="IZP195" s="376"/>
      <c r="IZQ195" s="376"/>
      <c r="IZR195" s="376"/>
      <c r="IZS195" s="376"/>
      <c r="IZT195" s="376"/>
      <c r="IZU195" s="376"/>
      <c r="IZV195" s="376"/>
      <c r="IZW195" s="376"/>
      <c r="IZX195" s="376"/>
      <c r="IZY195" s="376"/>
      <c r="IZZ195" s="376"/>
      <c r="JAA195" s="376"/>
      <c r="JAB195" s="376"/>
      <c r="JAC195" s="377"/>
      <c r="JAD195" s="377"/>
      <c r="JAE195" s="377"/>
      <c r="JAF195" s="377"/>
      <c r="JAG195" s="377"/>
      <c r="JAH195" s="376"/>
      <c r="JAI195" s="376"/>
      <c r="JAJ195" s="377"/>
      <c r="JAK195" s="377"/>
      <c r="JAL195" s="376"/>
      <c r="JAM195" s="376"/>
      <c r="JAN195" s="377"/>
      <c r="JAO195" s="377"/>
      <c r="JAP195" s="376"/>
      <c r="JAQ195" s="376"/>
      <c r="JAR195" s="376"/>
      <c r="JAS195" s="376"/>
      <c r="JAT195" s="376"/>
      <c r="JAU195" s="376"/>
      <c r="JAV195" s="376"/>
      <c r="JAW195" s="377"/>
      <c r="JAX195" s="377"/>
      <c r="JAY195" s="376"/>
      <c r="JAZ195" s="376"/>
      <c r="JBA195" s="377"/>
      <c r="JBB195" s="377"/>
      <c r="JBC195" s="376"/>
      <c r="JBD195" s="376"/>
      <c r="JBE195" s="376"/>
      <c r="JBF195" s="376"/>
      <c r="JBG195" s="376"/>
      <c r="JBH195" s="370"/>
      <c r="JBI195" s="396"/>
      <c r="JBJ195" s="376"/>
      <c r="JBK195" s="376"/>
      <c r="JBL195" s="376"/>
      <c r="JBM195" s="376"/>
      <c r="JBN195" s="376"/>
      <c r="JBO195" s="376"/>
      <c r="JBP195" s="376"/>
      <c r="JBQ195" s="375"/>
      <c r="JBR195" s="375"/>
      <c r="JBS195" s="375"/>
      <c r="JBT195" s="375"/>
      <c r="JBU195" s="375"/>
      <c r="JBV195" s="375"/>
      <c r="JBW195" s="375"/>
      <c r="JBX195" s="375"/>
      <c r="JBY195" s="375"/>
      <c r="JBZ195" s="375"/>
      <c r="JCA195" s="375"/>
      <c r="JCB195" s="375"/>
      <c r="JCC195" s="375"/>
      <c r="JCD195" s="375"/>
      <c r="JCE195" s="375"/>
      <c r="JCF195" s="375"/>
      <c r="JCG195" s="375"/>
      <c r="JCH195" s="375"/>
      <c r="JCI195" s="375"/>
      <c r="JCJ195" s="375"/>
      <c r="JCK195" s="375"/>
      <c r="JCL195" s="375"/>
      <c r="JCM195" s="375"/>
      <c r="JCN195" s="375"/>
      <c r="JCO195" s="375"/>
      <c r="JCP195" s="375"/>
      <c r="JCQ195" s="375"/>
      <c r="JCR195" s="375"/>
      <c r="JCS195" s="375"/>
      <c r="JCT195" s="375"/>
      <c r="JCU195" s="375"/>
      <c r="JCV195" s="375"/>
      <c r="JCW195" s="375"/>
      <c r="JCX195" s="375"/>
      <c r="JCY195" s="375"/>
      <c r="JCZ195" s="375"/>
      <c r="JDA195" s="375"/>
      <c r="JDB195" s="375"/>
      <c r="JDC195" s="375"/>
      <c r="JDD195" s="375"/>
      <c r="JDE195" s="375"/>
      <c r="JDF195" s="375"/>
      <c r="JDG195" s="375"/>
      <c r="JDH195" s="375"/>
      <c r="JDI195" s="376"/>
      <c r="JDJ195" s="376"/>
      <c r="JDK195" s="376"/>
      <c r="JDL195" s="376"/>
      <c r="JDM195" s="376"/>
      <c r="JDN195" s="376"/>
      <c r="JDO195" s="376"/>
      <c r="JDP195" s="376"/>
      <c r="JDQ195" s="376"/>
      <c r="JDR195" s="376"/>
      <c r="JDS195" s="376"/>
      <c r="JDT195" s="376"/>
      <c r="JDU195" s="376"/>
      <c r="JDV195" s="376"/>
      <c r="JDW195" s="376"/>
      <c r="JDX195" s="376"/>
      <c r="JDY195" s="376"/>
      <c r="JDZ195" s="376"/>
      <c r="JEA195" s="376"/>
      <c r="JEB195" s="376"/>
      <c r="JEC195" s="376"/>
      <c r="JED195" s="376"/>
      <c r="JEE195" s="376"/>
      <c r="JEF195" s="376"/>
      <c r="JEG195" s="377"/>
      <c r="JEH195" s="377"/>
      <c r="JEI195" s="377"/>
      <c r="JEJ195" s="377"/>
      <c r="JEK195" s="377"/>
      <c r="JEL195" s="376"/>
      <c r="JEM195" s="376"/>
      <c r="JEN195" s="377"/>
      <c r="JEO195" s="377"/>
      <c r="JEP195" s="376"/>
      <c r="JEQ195" s="376"/>
      <c r="JER195" s="377"/>
      <c r="JES195" s="377"/>
      <c r="JET195" s="376"/>
      <c r="JEU195" s="376"/>
      <c r="JEV195" s="376"/>
      <c r="JEW195" s="376"/>
      <c r="JEX195" s="376"/>
      <c r="JEY195" s="376"/>
      <c r="JEZ195" s="376"/>
      <c r="JFA195" s="377"/>
      <c r="JFB195" s="377"/>
      <c r="JFC195" s="376"/>
      <c r="JFD195" s="376"/>
      <c r="JFE195" s="377"/>
      <c r="JFF195" s="377"/>
      <c r="JFG195" s="376"/>
      <c r="JFH195" s="376"/>
      <c r="JFI195" s="376"/>
      <c r="JFJ195" s="376"/>
      <c r="JFK195" s="376"/>
      <c r="JFL195" s="370"/>
      <c r="JFM195" s="396"/>
      <c r="JFN195" s="376"/>
      <c r="JFO195" s="376"/>
      <c r="JFP195" s="376"/>
      <c r="JFQ195" s="376"/>
      <c r="JFR195" s="376"/>
      <c r="JFS195" s="376"/>
      <c r="JFT195" s="376"/>
      <c r="JFU195" s="375"/>
      <c r="JFV195" s="375"/>
      <c r="JFW195" s="375"/>
      <c r="JFX195" s="375"/>
      <c r="JFY195" s="375"/>
      <c r="JFZ195" s="375"/>
      <c r="JGA195" s="375"/>
      <c r="JGB195" s="375"/>
      <c r="JGC195" s="375"/>
      <c r="JGD195" s="375"/>
      <c r="JGE195" s="375"/>
      <c r="JGF195" s="375"/>
      <c r="JGG195" s="375"/>
      <c r="JGH195" s="375"/>
      <c r="JGI195" s="375"/>
      <c r="JGJ195" s="375"/>
      <c r="JGK195" s="375"/>
      <c r="JGL195" s="375"/>
      <c r="JGM195" s="375"/>
      <c r="JGN195" s="375"/>
      <c r="JGO195" s="375"/>
      <c r="JGP195" s="375"/>
      <c r="JGQ195" s="375"/>
      <c r="JGR195" s="375"/>
      <c r="JGS195" s="375"/>
      <c r="JGT195" s="375"/>
      <c r="JGU195" s="375"/>
      <c r="JGV195" s="375"/>
      <c r="JGW195" s="375"/>
      <c r="JGX195" s="375"/>
      <c r="JGY195" s="375"/>
      <c r="JGZ195" s="375"/>
      <c r="JHA195" s="375"/>
      <c r="JHB195" s="375"/>
      <c r="JHC195" s="375"/>
      <c r="JHD195" s="375"/>
      <c r="JHE195" s="375"/>
      <c r="JHF195" s="375"/>
      <c r="JHG195" s="375"/>
      <c r="JHH195" s="375"/>
      <c r="JHI195" s="375"/>
      <c r="JHJ195" s="375"/>
      <c r="JHK195" s="375"/>
      <c r="JHL195" s="375"/>
      <c r="JHM195" s="376"/>
      <c r="JHN195" s="376"/>
      <c r="JHO195" s="376"/>
      <c r="JHP195" s="376"/>
      <c r="JHQ195" s="376"/>
      <c r="JHR195" s="376"/>
      <c r="JHS195" s="376"/>
      <c r="JHT195" s="376"/>
      <c r="JHU195" s="376"/>
      <c r="JHV195" s="376"/>
      <c r="JHW195" s="376"/>
      <c r="JHX195" s="376"/>
      <c r="JHY195" s="376"/>
      <c r="JHZ195" s="376"/>
      <c r="JIA195" s="376"/>
      <c r="JIB195" s="376"/>
      <c r="JIC195" s="376"/>
      <c r="JID195" s="376"/>
      <c r="JIE195" s="376"/>
      <c r="JIF195" s="376"/>
      <c r="JIG195" s="376"/>
      <c r="JIH195" s="376"/>
      <c r="JII195" s="376"/>
      <c r="JIJ195" s="376"/>
      <c r="JIK195" s="377"/>
      <c r="JIL195" s="377"/>
      <c r="JIM195" s="377"/>
      <c r="JIN195" s="377"/>
      <c r="JIO195" s="377"/>
      <c r="JIP195" s="376"/>
      <c r="JIQ195" s="376"/>
      <c r="JIR195" s="377"/>
      <c r="JIS195" s="377"/>
      <c r="JIT195" s="376"/>
      <c r="JIU195" s="376"/>
      <c r="JIV195" s="377"/>
      <c r="JIW195" s="377"/>
      <c r="JIX195" s="376"/>
      <c r="JIY195" s="376"/>
      <c r="JIZ195" s="376"/>
      <c r="JJA195" s="376"/>
      <c r="JJB195" s="376"/>
      <c r="JJC195" s="376"/>
      <c r="JJD195" s="376"/>
      <c r="JJE195" s="377"/>
      <c r="JJF195" s="377"/>
      <c r="JJG195" s="376"/>
      <c r="JJH195" s="376"/>
      <c r="JJI195" s="377"/>
      <c r="JJJ195" s="377"/>
      <c r="JJK195" s="376"/>
      <c r="JJL195" s="376"/>
      <c r="JJM195" s="376"/>
      <c r="JJN195" s="376"/>
      <c r="JJO195" s="376"/>
      <c r="JJP195" s="370"/>
      <c r="JJQ195" s="396"/>
      <c r="JJR195" s="376"/>
      <c r="JJS195" s="376"/>
      <c r="JJT195" s="376"/>
      <c r="JJU195" s="376"/>
      <c r="JJV195" s="376"/>
      <c r="JJW195" s="376"/>
      <c r="JJX195" s="376"/>
      <c r="JJY195" s="375"/>
      <c r="JJZ195" s="375"/>
      <c r="JKA195" s="375"/>
      <c r="JKB195" s="375"/>
      <c r="JKC195" s="375"/>
      <c r="JKD195" s="375"/>
      <c r="JKE195" s="375"/>
      <c r="JKF195" s="375"/>
      <c r="JKG195" s="375"/>
      <c r="JKH195" s="375"/>
      <c r="JKI195" s="375"/>
      <c r="JKJ195" s="375"/>
      <c r="JKK195" s="375"/>
      <c r="JKL195" s="375"/>
      <c r="JKM195" s="375"/>
      <c r="JKN195" s="375"/>
      <c r="JKO195" s="375"/>
      <c r="JKP195" s="375"/>
      <c r="JKQ195" s="375"/>
      <c r="JKR195" s="375"/>
      <c r="JKS195" s="375"/>
      <c r="JKT195" s="375"/>
      <c r="JKU195" s="375"/>
      <c r="JKV195" s="375"/>
      <c r="JKW195" s="375"/>
      <c r="JKX195" s="375"/>
      <c r="JKY195" s="375"/>
      <c r="JKZ195" s="375"/>
      <c r="JLA195" s="375"/>
      <c r="JLB195" s="375"/>
      <c r="JLC195" s="375"/>
      <c r="JLD195" s="375"/>
      <c r="JLE195" s="375"/>
      <c r="JLF195" s="375"/>
      <c r="JLG195" s="375"/>
      <c r="JLH195" s="375"/>
      <c r="JLI195" s="375"/>
      <c r="JLJ195" s="375"/>
      <c r="JLK195" s="375"/>
      <c r="JLL195" s="375"/>
      <c r="JLM195" s="375"/>
      <c r="JLN195" s="375"/>
      <c r="JLO195" s="375"/>
      <c r="JLP195" s="375"/>
      <c r="JLQ195" s="376"/>
      <c r="JLR195" s="376"/>
      <c r="JLS195" s="376"/>
      <c r="JLT195" s="376"/>
      <c r="JLU195" s="376"/>
      <c r="JLV195" s="376"/>
      <c r="JLW195" s="376"/>
      <c r="JLX195" s="376"/>
      <c r="JLY195" s="376"/>
      <c r="JLZ195" s="376"/>
      <c r="JMA195" s="376"/>
      <c r="JMB195" s="376"/>
      <c r="JMC195" s="376"/>
      <c r="JMD195" s="376"/>
      <c r="JME195" s="376"/>
      <c r="JMF195" s="376"/>
      <c r="JMG195" s="376"/>
      <c r="JMH195" s="376"/>
      <c r="JMI195" s="376"/>
      <c r="JMJ195" s="376"/>
      <c r="JMK195" s="376"/>
      <c r="JML195" s="376"/>
      <c r="JMM195" s="376"/>
      <c r="JMN195" s="376"/>
      <c r="JMO195" s="377"/>
      <c r="JMP195" s="377"/>
      <c r="JMQ195" s="377"/>
      <c r="JMR195" s="377"/>
      <c r="JMS195" s="377"/>
      <c r="JMT195" s="376"/>
      <c r="JMU195" s="376"/>
      <c r="JMV195" s="377"/>
      <c r="JMW195" s="377"/>
      <c r="JMX195" s="376"/>
      <c r="JMY195" s="376"/>
      <c r="JMZ195" s="377"/>
      <c r="JNA195" s="377"/>
      <c r="JNB195" s="376"/>
      <c r="JNC195" s="376"/>
      <c r="JND195" s="376"/>
      <c r="JNE195" s="376"/>
      <c r="JNF195" s="376"/>
      <c r="JNG195" s="376"/>
      <c r="JNH195" s="376"/>
      <c r="JNI195" s="377"/>
      <c r="JNJ195" s="377"/>
      <c r="JNK195" s="376"/>
      <c r="JNL195" s="376"/>
      <c r="JNM195" s="377"/>
      <c r="JNN195" s="377"/>
      <c r="JNO195" s="376"/>
      <c r="JNP195" s="376"/>
      <c r="JNQ195" s="376"/>
      <c r="JNR195" s="376"/>
      <c r="JNS195" s="376"/>
      <c r="JNT195" s="370"/>
      <c r="JNU195" s="396"/>
      <c r="JNV195" s="376"/>
      <c r="JNW195" s="376"/>
      <c r="JNX195" s="376"/>
      <c r="JNY195" s="376"/>
      <c r="JNZ195" s="376"/>
      <c r="JOA195" s="376"/>
      <c r="JOB195" s="376"/>
      <c r="JOC195" s="375"/>
      <c r="JOD195" s="375"/>
      <c r="JOE195" s="375"/>
      <c r="JOF195" s="375"/>
      <c r="JOG195" s="375"/>
      <c r="JOH195" s="375"/>
      <c r="JOI195" s="375"/>
      <c r="JOJ195" s="375"/>
      <c r="JOK195" s="375"/>
      <c r="JOL195" s="375"/>
      <c r="JOM195" s="375"/>
      <c r="JON195" s="375"/>
      <c r="JOO195" s="375"/>
      <c r="JOP195" s="375"/>
      <c r="JOQ195" s="375"/>
      <c r="JOR195" s="375"/>
      <c r="JOS195" s="375"/>
      <c r="JOT195" s="375"/>
      <c r="JOU195" s="375"/>
      <c r="JOV195" s="375"/>
      <c r="JOW195" s="375"/>
      <c r="JOX195" s="375"/>
      <c r="JOY195" s="375"/>
      <c r="JOZ195" s="375"/>
      <c r="JPA195" s="375"/>
      <c r="JPB195" s="375"/>
      <c r="JPC195" s="375"/>
      <c r="JPD195" s="375"/>
      <c r="JPE195" s="375"/>
      <c r="JPF195" s="375"/>
      <c r="JPG195" s="375"/>
      <c r="JPH195" s="375"/>
      <c r="JPI195" s="375"/>
      <c r="JPJ195" s="375"/>
      <c r="JPK195" s="375"/>
      <c r="JPL195" s="375"/>
      <c r="JPM195" s="375"/>
      <c r="JPN195" s="375"/>
      <c r="JPO195" s="375"/>
      <c r="JPP195" s="375"/>
      <c r="JPQ195" s="375"/>
      <c r="JPR195" s="375"/>
      <c r="JPS195" s="375"/>
      <c r="JPT195" s="375"/>
      <c r="JPU195" s="376"/>
      <c r="JPV195" s="376"/>
      <c r="JPW195" s="376"/>
      <c r="JPX195" s="376"/>
      <c r="JPY195" s="376"/>
      <c r="JPZ195" s="376"/>
      <c r="JQA195" s="376"/>
      <c r="JQB195" s="376"/>
      <c r="JQC195" s="376"/>
      <c r="JQD195" s="376"/>
      <c r="JQE195" s="376"/>
      <c r="JQF195" s="376"/>
      <c r="JQG195" s="376"/>
      <c r="JQH195" s="376"/>
      <c r="JQI195" s="376"/>
      <c r="JQJ195" s="376"/>
      <c r="JQK195" s="376"/>
      <c r="JQL195" s="376"/>
      <c r="JQM195" s="376"/>
      <c r="JQN195" s="376"/>
      <c r="JQO195" s="376"/>
      <c r="JQP195" s="376"/>
      <c r="JQQ195" s="376"/>
      <c r="JQR195" s="376"/>
      <c r="JQS195" s="377"/>
      <c r="JQT195" s="377"/>
      <c r="JQU195" s="377"/>
      <c r="JQV195" s="377"/>
      <c r="JQW195" s="377"/>
      <c r="JQX195" s="376"/>
      <c r="JQY195" s="376"/>
      <c r="JQZ195" s="377"/>
      <c r="JRA195" s="377"/>
      <c r="JRB195" s="376"/>
      <c r="JRC195" s="376"/>
      <c r="JRD195" s="377"/>
      <c r="JRE195" s="377"/>
      <c r="JRF195" s="376"/>
      <c r="JRG195" s="376"/>
      <c r="JRH195" s="376"/>
      <c r="JRI195" s="376"/>
      <c r="JRJ195" s="376"/>
      <c r="JRK195" s="376"/>
      <c r="JRL195" s="376"/>
      <c r="JRM195" s="377"/>
      <c r="JRN195" s="377"/>
      <c r="JRO195" s="376"/>
      <c r="JRP195" s="376"/>
      <c r="JRQ195" s="377"/>
      <c r="JRR195" s="377"/>
      <c r="JRS195" s="376"/>
      <c r="JRT195" s="376"/>
      <c r="JRU195" s="376"/>
      <c r="JRV195" s="376"/>
      <c r="JRW195" s="376"/>
      <c r="JRX195" s="370"/>
      <c r="JRY195" s="396"/>
      <c r="JRZ195" s="376"/>
      <c r="JSA195" s="376"/>
      <c r="JSB195" s="376"/>
      <c r="JSC195" s="376"/>
      <c r="JSD195" s="376"/>
      <c r="JSE195" s="376"/>
      <c r="JSF195" s="376"/>
      <c r="JSG195" s="375"/>
      <c r="JSH195" s="375"/>
      <c r="JSI195" s="375"/>
      <c r="JSJ195" s="375"/>
      <c r="JSK195" s="375"/>
      <c r="JSL195" s="375"/>
      <c r="JSM195" s="375"/>
      <c r="JSN195" s="375"/>
      <c r="JSO195" s="375"/>
      <c r="JSP195" s="375"/>
      <c r="JSQ195" s="375"/>
      <c r="JSR195" s="375"/>
      <c r="JSS195" s="375"/>
      <c r="JST195" s="375"/>
      <c r="JSU195" s="375"/>
      <c r="JSV195" s="375"/>
      <c r="JSW195" s="375"/>
      <c r="JSX195" s="375"/>
      <c r="JSY195" s="375"/>
      <c r="JSZ195" s="375"/>
      <c r="JTA195" s="375"/>
      <c r="JTB195" s="375"/>
      <c r="JTC195" s="375"/>
      <c r="JTD195" s="375"/>
      <c r="JTE195" s="375"/>
      <c r="JTF195" s="375"/>
      <c r="JTG195" s="375"/>
      <c r="JTH195" s="375"/>
      <c r="JTI195" s="375"/>
      <c r="JTJ195" s="375"/>
      <c r="JTK195" s="375"/>
      <c r="JTL195" s="375"/>
      <c r="JTM195" s="375"/>
      <c r="JTN195" s="375"/>
      <c r="JTO195" s="375"/>
      <c r="JTP195" s="375"/>
      <c r="JTQ195" s="375"/>
      <c r="JTR195" s="375"/>
      <c r="JTS195" s="375"/>
      <c r="JTT195" s="375"/>
      <c r="JTU195" s="375"/>
      <c r="JTV195" s="375"/>
      <c r="JTW195" s="375"/>
      <c r="JTX195" s="375"/>
      <c r="JTY195" s="376"/>
      <c r="JTZ195" s="376"/>
      <c r="JUA195" s="376"/>
      <c r="JUB195" s="376"/>
      <c r="JUC195" s="376"/>
      <c r="JUD195" s="376"/>
      <c r="JUE195" s="376"/>
      <c r="JUF195" s="376"/>
      <c r="JUG195" s="376"/>
      <c r="JUH195" s="376"/>
      <c r="JUI195" s="376"/>
      <c r="JUJ195" s="376"/>
      <c r="JUK195" s="376"/>
      <c r="JUL195" s="376"/>
      <c r="JUM195" s="376"/>
      <c r="JUN195" s="376"/>
      <c r="JUO195" s="376"/>
      <c r="JUP195" s="376"/>
      <c r="JUQ195" s="376"/>
      <c r="JUR195" s="376"/>
      <c r="JUS195" s="376"/>
      <c r="JUT195" s="376"/>
      <c r="JUU195" s="376"/>
      <c r="JUV195" s="376"/>
      <c r="JUW195" s="377"/>
      <c r="JUX195" s="377"/>
      <c r="JUY195" s="377"/>
      <c r="JUZ195" s="377"/>
      <c r="JVA195" s="377"/>
      <c r="JVB195" s="376"/>
      <c r="JVC195" s="376"/>
      <c r="JVD195" s="377"/>
      <c r="JVE195" s="377"/>
      <c r="JVF195" s="376"/>
      <c r="JVG195" s="376"/>
      <c r="JVH195" s="377"/>
      <c r="JVI195" s="377"/>
      <c r="JVJ195" s="376"/>
      <c r="JVK195" s="376"/>
      <c r="JVL195" s="376"/>
      <c r="JVM195" s="376"/>
      <c r="JVN195" s="376"/>
      <c r="JVO195" s="376"/>
      <c r="JVP195" s="376"/>
      <c r="JVQ195" s="377"/>
      <c r="JVR195" s="377"/>
      <c r="JVS195" s="376"/>
      <c r="JVT195" s="376"/>
      <c r="JVU195" s="377"/>
      <c r="JVV195" s="377"/>
      <c r="JVW195" s="376"/>
      <c r="JVX195" s="376"/>
      <c r="JVY195" s="376"/>
      <c r="JVZ195" s="376"/>
      <c r="JWA195" s="376"/>
      <c r="JWB195" s="370"/>
      <c r="JWC195" s="396"/>
      <c r="JWD195" s="376"/>
      <c r="JWE195" s="376"/>
      <c r="JWF195" s="376"/>
      <c r="JWG195" s="376"/>
      <c r="JWH195" s="376"/>
      <c r="JWI195" s="376"/>
      <c r="JWJ195" s="376"/>
      <c r="JWK195" s="375"/>
      <c r="JWL195" s="375"/>
      <c r="JWM195" s="375"/>
      <c r="JWN195" s="375"/>
      <c r="JWO195" s="375"/>
      <c r="JWP195" s="375"/>
      <c r="JWQ195" s="375"/>
      <c r="JWR195" s="375"/>
      <c r="JWS195" s="375"/>
      <c r="JWT195" s="375"/>
      <c r="JWU195" s="375"/>
      <c r="JWV195" s="375"/>
      <c r="JWW195" s="375"/>
      <c r="JWX195" s="375"/>
      <c r="JWY195" s="375"/>
      <c r="JWZ195" s="375"/>
      <c r="JXA195" s="375"/>
      <c r="JXB195" s="375"/>
      <c r="JXC195" s="375"/>
      <c r="JXD195" s="375"/>
      <c r="JXE195" s="375"/>
      <c r="JXF195" s="375"/>
      <c r="JXG195" s="375"/>
      <c r="JXH195" s="375"/>
      <c r="JXI195" s="375"/>
      <c r="JXJ195" s="375"/>
      <c r="JXK195" s="375"/>
      <c r="JXL195" s="375"/>
      <c r="JXM195" s="375"/>
      <c r="JXN195" s="375"/>
      <c r="JXO195" s="375"/>
      <c r="JXP195" s="375"/>
      <c r="JXQ195" s="375"/>
      <c r="JXR195" s="375"/>
      <c r="JXS195" s="375"/>
      <c r="JXT195" s="375"/>
      <c r="JXU195" s="375"/>
      <c r="JXV195" s="375"/>
      <c r="JXW195" s="375"/>
      <c r="JXX195" s="375"/>
      <c r="JXY195" s="375"/>
      <c r="JXZ195" s="375"/>
      <c r="JYA195" s="375"/>
      <c r="JYB195" s="375"/>
      <c r="JYC195" s="376"/>
      <c r="JYD195" s="376"/>
      <c r="JYE195" s="376"/>
      <c r="JYF195" s="376"/>
      <c r="JYG195" s="376"/>
      <c r="JYH195" s="376"/>
      <c r="JYI195" s="376"/>
      <c r="JYJ195" s="376"/>
      <c r="JYK195" s="376"/>
      <c r="JYL195" s="376"/>
      <c r="JYM195" s="376"/>
      <c r="JYN195" s="376"/>
      <c r="JYO195" s="376"/>
      <c r="JYP195" s="376"/>
      <c r="JYQ195" s="376"/>
      <c r="JYR195" s="376"/>
      <c r="JYS195" s="376"/>
      <c r="JYT195" s="376"/>
      <c r="JYU195" s="376"/>
      <c r="JYV195" s="376"/>
      <c r="JYW195" s="376"/>
      <c r="JYX195" s="376"/>
      <c r="JYY195" s="376"/>
      <c r="JYZ195" s="376"/>
      <c r="JZA195" s="377"/>
      <c r="JZB195" s="377"/>
      <c r="JZC195" s="377"/>
      <c r="JZD195" s="377"/>
      <c r="JZE195" s="377"/>
      <c r="JZF195" s="376"/>
      <c r="JZG195" s="376"/>
      <c r="JZH195" s="377"/>
      <c r="JZI195" s="377"/>
      <c r="JZJ195" s="376"/>
      <c r="JZK195" s="376"/>
      <c r="JZL195" s="377"/>
      <c r="JZM195" s="377"/>
      <c r="JZN195" s="376"/>
      <c r="JZO195" s="376"/>
      <c r="JZP195" s="376"/>
      <c r="JZQ195" s="376"/>
      <c r="JZR195" s="376"/>
      <c r="JZS195" s="376"/>
      <c r="JZT195" s="376"/>
      <c r="JZU195" s="377"/>
      <c r="JZV195" s="377"/>
      <c r="JZW195" s="376"/>
      <c r="JZX195" s="376"/>
      <c r="JZY195" s="377"/>
      <c r="JZZ195" s="377"/>
      <c r="KAA195" s="376"/>
      <c r="KAB195" s="376"/>
      <c r="KAC195" s="376"/>
      <c r="KAD195" s="376"/>
      <c r="KAE195" s="376"/>
      <c r="KAF195" s="370"/>
      <c r="KAG195" s="396"/>
      <c r="KAH195" s="376"/>
      <c r="KAI195" s="376"/>
      <c r="KAJ195" s="376"/>
      <c r="KAK195" s="376"/>
      <c r="KAL195" s="376"/>
      <c r="KAM195" s="376"/>
      <c r="KAN195" s="376"/>
      <c r="KAO195" s="375"/>
      <c r="KAP195" s="375"/>
      <c r="KAQ195" s="375"/>
      <c r="KAR195" s="375"/>
      <c r="KAS195" s="375"/>
      <c r="KAT195" s="375"/>
      <c r="KAU195" s="375"/>
      <c r="KAV195" s="375"/>
      <c r="KAW195" s="375"/>
      <c r="KAX195" s="375"/>
      <c r="KAY195" s="375"/>
      <c r="KAZ195" s="375"/>
      <c r="KBA195" s="375"/>
      <c r="KBB195" s="375"/>
      <c r="KBC195" s="375"/>
      <c r="KBD195" s="375"/>
      <c r="KBE195" s="375"/>
      <c r="KBF195" s="375"/>
      <c r="KBG195" s="375"/>
      <c r="KBH195" s="375"/>
      <c r="KBI195" s="375"/>
      <c r="KBJ195" s="375"/>
      <c r="KBK195" s="375"/>
      <c r="KBL195" s="375"/>
      <c r="KBM195" s="375"/>
      <c r="KBN195" s="375"/>
      <c r="KBO195" s="375"/>
      <c r="KBP195" s="375"/>
      <c r="KBQ195" s="375"/>
      <c r="KBR195" s="375"/>
      <c r="KBS195" s="375"/>
      <c r="KBT195" s="375"/>
      <c r="KBU195" s="375"/>
      <c r="KBV195" s="375"/>
      <c r="KBW195" s="375"/>
      <c r="KBX195" s="375"/>
      <c r="KBY195" s="375"/>
      <c r="KBZ195" s="375"/>
      <c r="KCA195" s="375"/>
      <c r="KCB195" s="375"/>
      <c r="KCC195" s="375"/>
      <c r="KCD195" s="375"/>
      <c r="KCE195" s="375"/>
      <c r="KCF195" s="375"/>
      <c r="KCG195" s="376"/>
      <c r="KCH195" s="376"/>
      <c r="KCI195" s="376"/>
      <c r="KCJ195" s="376"/>
      <c r="KCK195" s="376"/>
      <c r="KCL195" s="376"/>
      <c r="KCM195" s="376"/>
      <c r="KCN195" s="376"/>
      <c r="KCO195" s="376"/>
      <c r="KCP195" s="376"/>
      <c r="KCQ195" s="376"/>
      <c r="KCR195" s="376"/>
      <c r="KCS195" s="376"/>
      <c r="KCT195" s="376"/>
      <c r="KCU195" s="376"/>
      <c r="KCV195" s="376"/>
      <c r="KCW195" s="376"/>
      <c r="KCX195" s="376"/>
      <c r="KCY195" s="376"/>
      <c r="KCZ195" s="376"/>
      <c r="KDA195" s="376"/>
      <c r="KDB195" s="376"/>
      <c r="KDC195" s="376"/>
      <c r="KDD195" s="376"/>
      <c r="KDE195" s="377"/>
      <c r="KDF195" s="377"/>
      <c r="KDG195" s="377"/>
      <c r="KDH195" s="377"/>
      <c r="KDI195" s="377"/>
      <c r="KDJ195" s="376"/>
      <c r="KDK195" s="376"/>
      <c r="KDL195" s="377"/>
      <c r="KDM195" s="377"/>
      <c r="KDN195" s="376"/>
      <c r="KDO195" s="376"/>
      <c r="KDP195" s="377"/>
      <c r="KDQ195" s="377"/>
      <c r="KDR195" s="376"/>
      <c r="KDS195" s="376"/>
      <c r="KDT195" s="376"/>
      <c r="KDU195" s="376"/>
      <c r="KDV195" s="376"/>
      <c r="KDW195" s="376"/>
      <c r="KDX195" s="376"/>
      <c r="KDY195" s="377"/>
      <c r="KDZ195" s="377"/>
      <c r="KEA195" s="376"/>
      <c r="KEB195" s="376"/>
      <c r="KEC195" s="377"/>
      <c r="KED195" s="377"/>
      <c r="KEE195" s="376"/>
      <c r="KEF195" s="376"/>
      <c r="KEG195" s="376"/>
      <c r="KEH195" s="376"/>
      <c r="KEI195" s="376"/>
      <c r="KEJ195" s="370"/>
      <c r="KEK195" s="396"/>
      <c r="KEL195" s="376"/>
      <c r="KEM195" s="376"/>
      <c r="KEN195" s="376"/>
      <c r="KEO195" s="376"/>
      <c r="KEP195" s="376"/>
      <c r="KEQ195" s="376"/>
      <c r="KER195" s="376"/>
      <c r="KES195" s="375"/>
      <c r="KET195" s="375"/>
      <c r="KEU195" s="375"/>
      <c r="KEV195" s="375"/>
      <c r="KEW195" s="375"/>
      <c r="KEX195" s="375"/>
      <c r="KEY195" s="375"/>
      <c r="KEZ195" s="375"/>
      <c r="KFA195" s="375"/>
      <c r="KFB195" s="375"/>
      <c r="KFC195" s="375"/>
      <c r="KFD195" s="375"/>
      <c r="KFE195" s="375"/>
      <c r="KFF195" s="375"/>
      <c r="KFG195" s="375"/>
      <c r="KFH195" s="375"/>
      <c r="KFI195" s="375"/>
      <c r="KFJ195" s="375"/>
      <c r="KFK195" s="375"/>
      <c r="KFL195" s="375"/>
      <c r="KFM195" s="375"/>
      <c r="KFN195" s="375"/>
      <c r="KFO195" s="375"/>
      <c r="KFP195" s="375"/>
      <c r="KFQ195" s="375"/>
      <c r="KFR195" s="375"/>
      <c r="KFS195" s="375"/>
      <c r="KFT195" s="375"/>
      <c r="KFU195" s="375"/>
      <c r="KFV195" s="375"/>
      <c r="KFW195" s="375"/>
      <c r="KFX195" s="375"/>
      <c r="KFY195" s="375"/>
      <c r="KFZ195" s="375"/>
      <c r="KGA195" s="375"/>
      <c r="KGB195" s="375"/>
      <c r="KGC195" s="375"/>
      <c r="KGD195" s="375"/>
      <c r="KGE195" s="375"/>
      <c r="KGF195" s="375"/>
      <c r="KGG195" s="375"/>
      <c r="KGH195" s="375"/>
      <c r="KGI195" s="375"/>
      <c r="KGJ195" s="375"/>
      <c r="KGK195" s="376"/>
      <c r="KGL195" s="376"/>
      <c r="KGM195" s="376"/>
      <c r="KGN195" s="376"/>
      <c r="KGO195" s="376"/>
      <c r="KGP195" s="376"/>
      <c r="KGQ195" s="376"/>
      <c r="KGR195" s="376"/>
      <c r="KGS195" s="376"/>
      <c r="KGT195" s="376"/>
      <c r="KGU195" s="376"/>
      <c r="KGV195" s="376"/>
      <c r="KGW195" s="376"/>
      <c r="KGX195" s="376"/>
      <c r="KGY195" s="376"/>
      <c r="KGZ195" s="376"/>
      <c r="KHA195" s="376"/>
      <c r="KHB195" s="376"/>
      <c r="KHC195" s="376"/>
      <c r="KHD195" s="376"/>
      <c r="KHE195" s="376"/>
      <c r="KHF195" s="376"/>
      <c r="KHG195" s="376"/>
      <c r="KHH195" s="376"/>
      <c r="KHI195" s="377"/>
      <c r="KHJ195" s="377"/>
      <c r="KHK195" s="377"/>
      <c r="KHL195" s="377"/>
      <c r="KHM195" s="377"/>
      <c r="KHN195" s="376"/>
      <c r="KHO195" s="376"/>
      <c r="KHP195" s="377"/>
      <c r="KHQ195" s="377"/>
      <c r="KHR195" s="376"/>
      <c r="KHS195" s="376"/>
      <c r="KHT195" s="377"/>
      <c r="KHU195" s="377"/>
      <c r="KHV195" s="376"/>
      <c r="KHW195" s="376"/>
      <c r="KHX195" s="376"/>
      <c r="KHY195" s="376"/>
      <c r="KHZ195" s="376"/>
      <c r="KIA195" s="376"/>
      <c r="KIB195" s="376"/>
      <c r="KIC195" s="377"/>
      <c r="KID195" s="377"/>
      <c r="KIE195" s="376"/>
      <c r="KIF195" s="376"/>
      <c r="KIG195" s="377"/>
      <c r="KIH195" s="377"/>
      <c r="KII195" s="376"/>
      <c r="KIJ195" s="376"/>
      <c r="KIK195" s="376"/>
      <c r="KIL195" s="376"/>
      <c r="KIM195" s="376"/>
      <c r="KIN195" s="370"/>
      <c r="KIO195" s="396"/>
      <c r="KIP195" s="376"/>
      <c r="KIQ195" s="376"/>
      <c r="KIR195" s="376"/>
      <c r="KIS195" s="376"/>
      <c r="KIT195" s="376"/>
      <c r="KIU195" s="376"/>
      <c r="KIV195" s="376"/>
      <c r="KIW195" s="375"/>
      <c r="KIX195" s="375"/>
      <c r="KIY195" s="375"/>
      <c r="KIZ195" s="375"/>
      <c r="KJA195" s="375"/>
      <c r="KJB195" s="375"/>
      <c r="KJC195" s="375"/>
      <c r="KJD195" s="375"/>
      <c r="KJE195" s="375"/>
      <c r="KJF195" s="375"/>
      <c r="KJG195" s="375"/>
      <c r="KJH195" s="375"/>
      <c r="KJI195" s="375"/>
      <c r="KJJ195" s="375"/>
      <c r="KJK195" s="375"/>
      <c r="KJL195" s="375"/>
      <c r="KJM195" s="375"/>
      <c r="KJN195" s="375"/>
      <c r="KJO195" s="375"/>
      <c r="KJP195" s="375"/>
      <c r="KJQ195" s="375"/>
      <c r="KJR195" s="375"/>
      <c r="KJS195" s="375"/>
      <c r="KJT195" s="375"/>
      <c r="KJU195" s="375"/>
      <c r="KJV195" s="375"/>
      <c r="KJW195" s="375"/>
      <c r="KJX195" s="375"/>
      <c r="KJY195" s="375"/>
      <c r="KJZ195" s="375"/>
      <c r="KKA195" s="375"/>
      <c r="KKB195" s="375"/>
      <c r="KKC195" s="375"/>
      <c r="KKD195" s="375"/>
      <c r="KKE195" s="375"/>
      <c r="KKF195" s="375"/>
      <c r="KKG195" s="375"/>
      <c r="KKH195" s="375"/>
      <c r="KKI195" s="375"/>
      <c r="KKJ195" s="375"/>
      <c r="KKK195" s="375"/>
      <c r="KKL195" s="375"/>
      <c r="KKM195" s="375"/>
      <c r="KKN195" s="375"/>
      <c r="KKO195" s="376"/>
      <c r="KKP195" s="376"/>
      <c r="KKQ195" s="376"/>
      <c r="KKR195" s="376"/>
      <c r="KKS195" s="376"/>
      <c r="KKT195" s="376"/>
      <c r="KKU195" s="376"/>
      <c r="KKV195" s="376"/>
      <c r="KKW195" s="376"/>
      <c r="KKX195" s="376"/>
      <c r="KKY195" s="376"/>
      <c r="KKZ195" s="376"/>
      <c r="KLA195" s="376"/>
      <c r="KLB195" s="376"/>
      <c r="KLC195" s="376"/>
      <c r="KLD195" s="376"/>
      <c r="KLE195" s="376"/>
      <c r="KLF195" s="376"/>
      <c r="KLG195" s="376"/>
      <c r="KLH195" s="376"/>
      <c r="KLI195" s="376"/>
      <c r="KLJ195" s="376"/>
      <c r="KLK195" s="376"/>
      <c r="KLL195" s="376"/>
      <c r="KLM195" s="377"/>
      <c r="KLN195" s="377"/>
      <c r="KLO195" s="377"/>
      <c r="KLP195" s="377"/>
      <c r="KLQ195" s="377"/>
      <c r="KLR195" s="376"/>
      <c r="KLS195" s="376"/>
      <c r="KLT195" s="377"/>
      <c r="KLU195" s="377"/>
      <c r="KLV195" s="376"/>
      <c r="KLW195" s="376"/>
      <c r="KLX195" s="377"/>
      <c r="KLY195" s="377"/>
      <c r="KLZ195" s="376"/>
      <c r="KMA195" s="376"/>
      <c r="KMB195" s="376"/>
      <c r="KMC195" s="376"/>
      <c r="KMD195" s="376"/>
      <c r="KME195" s="376"/>
      <c r="KMF195" s="376"/>
      <c r="KMG195" s="377"/>
      <c r="KMH195" s="377"/>
      <c r="KMI195" s="376"/>
      <c r="KMJ195" s="376"/>
      <c r="KMK195" s="377"/>
      <c r="KML195" s="377"/>
      <c r="KMM195" s="376"/>
      <c r="KMN195" s="376"/>
      <c r="KMO195" s="376"/>
      <c r="KMP195" s="376"/>
      <c r="KMQ195" s="376"/>
      <c r="KMR195" s="370"/>
      <c r="KMS195" s="396"/>
      <c r="KMT195" s="376"/>
      <c r="KMU195" s="376"/>
      <c r="KMV195" s="376"/>
      <c r="KMW195" s="376"/>
      <c r="KMX195" s="376"/>
      <c r="KMY195" s="376"/>
      <c r="KMZ195" s="376"/>
      <c r="KNA195" s="375"/>
      <c r="KNB195" s="375"/>
      <c r="KNC195" s="375"/>
      <c r="KND195" s="375"/>
      <c r="KNE195" s="375"/>
      <c r="KNF195" s="375"/>
      <c r="KNG195" s="375"/>
      <c r="KNH195" s="375"/>
      <c r="KNI195" s="375"/>
      <c r="KNJ195" s="375"/>
      <c r="KNK195" s="375"/>
      <c r="KNL195" s="375"/>
      <c r="KNM195" s="375"/>
      <c r="KNN195" s="375"/>
      <c r="KNO195" s="375"/>
      <c r="KNP195" s="375"/>
      <c r="KNQ195" s="375"/>
      <c r="KNR195" s="375"/>
      <c r="KNS195" s="375"/>
      <c r="KNT195" s="375"/>
      <c r="KNU195" s="375"/>
      <c r="KNV195" s="375"/>
      <c r="KNW195" s="375"/>
      <c r="KNX195" s="375"/>
      <c r="KNY195" s="375"/>
      <c r="KNZ195" s="375"/>
      <c r="KOA195" s="375"/>
      <c r="KOB195" s="375"/>
      <c r="KOC195" s="375"/>
      <c r="KOD195" s="375"/>
      <c r="KOE195" s="375"/>
      <c r="KOF195" s="375"/>
      <c r="KOG195" s="375"/>
      <c r="KOH195" s="375"/>
      <c r="KOI195" s="375"/>
      <c r="KOJ195" s="375"/>
      <c r="KOK195" s="375"/>
      <c r="KOL195" s="375"/>
      <c r="KOM195" s="375"/>
      <c r="KON195" s="375"/>
      <c r="KOO195" s="375"/>
      <c r="KOP195" s="375"/>
      <c r="KOQ195" s="375"/>
      <c r="KOR195" s="375"/>
      <c r="KOS195" s="376"/>
      <c r="KOT195" s="376"/>
      <c r="KOU195" s="376"/>
      <c r="KOV195" s="376"/>
      <c r="KOW195" s="376"/>
      <c r="KOX195" s="376"/>
      <c r="KOY195" s="376"/>
      <c r="KOZ195" s="376"/>
      <c r="KPA195" s="376"/>
      <c r="KPB195" s="376"/>
      <c r="KPC195" s="376"/>
      <c r="KPD195" s="376"/>
      <c r="KPE195" s="376"/>
      <c r="KPF195" s="376"/>
      <c r="KPG195" s="376"/>
      <c r="KPH195" s="376"/>
      <c r="KPI195" s="376"/>
      <c r="KPJ195" s="376"/>
      <c r="KPK195" s="376"/>
      <c r="KPL195" s="376"/>
      <c r="KPM195" s="376"/>
      <c r="KPN195" s="376"/>
      <c r="KPO195" s="376"/>
      <c r="KPP195" s="376"/>
      <c r="KPQ195" s="377"/>
      <c r="KPR195" s="377"/>
      <c r="KPS195" s="377"/>
      <c r="KPT195" s="377"/>
      <c r="KPU195" s="377"/>
      <c r="KPV195" s="376"/>
      <c r="KPW195" s="376"/>
      <c r="KPX195" s="377"/>
      <c r="KPY195" s="377"/>
      <c r="KPZ195" s="376"/>
      <c r="KQA195" s="376"/>
      <c r="KQB195" s="377"/>
      <c r="KQC195" s="377"/>
      <c r="KQD195" s="376"/>
      <c r="KQE195" s="376"/>
      <c r="KQF195" s="376"/>
      <c r="KQG195" s="376"/>
      <c r="KQH195" s="376"/>
      <c r="KQI195" s="376"/>
      <c r="KQJ195" s="376"/>
      <c r="KQK195" s="377"/>
      <c r="KQL195" s="377"/>
      <c r="KQM195" s="376"/>
      <c r="KQN195" s="376"/>
      <c r="KQO195" s="377"/>
      <c r="KQP195" s="377"/>
      <c r="KQQ195" s="376"/>
      <c r="KQR195" s="376"/>
      <c r="KQS195" s="376"/>
      <c r="KQT195" s="376"/>
      <c r="KQU195" s="376"/>
      <c r="KQV195" s="370"/>
      <c r="KQW195" s="396"/>
      <c r="KQX195" s="376"/>
      <c r="KQY195" s="376"/>
      <c r="KQZ195" s="376"/>
      <c r="KRA195" s="376"/>
      <c r="KRB195" s="376"/>
      <c r="KRC195" s="376"/>
      <c r="KRD195" s="376"/>
      <c r="KRE195" s="375"/>
      <c r="KRF195" s="375"/>
      <c r="KRG195" s="375"/>
      <c r="KRH195" s="375"/>
      <c r="KRI195" s="375"/>
      <c r="KRJ195" s="375"/>
      <c r="KRK195" s="375"/>
      <c r="KRL195" s="375"/>
      <c r="KRM195" s="375"/>
      <c r="KRN195" s="375"/>
      <c r="KRO195" s="375"/>
      <c r="KRP195" s="375"/>
      <c r="KRQ195" s="375"/>
      <c r="KRR195" s="375"/>
      <c r="KRS195" s="375"/>
      <c r="KRT195" s="375"/>
      <c r="KRU195" s="375"/>
      <c r="KRV195" s="375"/>
      <c r="KRW195" s="375"/>
      <c r="KRX195" s="375"/>
      <c r="KRY195" s="375"/>
      <c r="KRZ195" s="375"/>
      <c r="KSA195" s="375"/>
      <c r="KSB195" s="375"/>
      <c r="KSC195" s="375"/>
      <c r="KSD195" s="375"/>
      <c r="KSE195" s="375"/>
      <c r="KSF195" s="375"/>
      <c r="KSG195" s="375"/>
      <c r="KSH195" s="375"/>
      <c r="KSI195" s="375"/>
      <c r="KSJ195" s="375"/>
      <c r="KSK195" s="375"/>
      <c r="KSL195" s="375"/>
      <c r="KSM195" s="375"/>
      <c r="KSN195" s="375"/>
      <c r="KSO195" s="375"/>
      <c r="KSP195" s="375"/>
      <c r="KSQ195" s="375"/>
      <c r="KSR195" s="375"/>
      <c r="KSS195" s="375"/>
      <c r="KST195" s="375"/>
      <c r="KSU195" s="375"/>
      <c r="KSV195" s="375"/>
      <c r="KSW195" s="376"/>
      <c r="KSX195" s="376"/>
      <c r="KSY195" s="376"/>
      <c r="KSZ195" s="376"/>
      <c r="KTA195" s="376"/>
      <c r="KTB195" s="376"/>
      <c r="KTC195" s="376"/>
      <c r="KTD195" s="376"/>
      <c r="KTE195" s="376"/>
      <c r="KTF195" s="376"/>
      <c r="KTG195" s="376"/>
      <c r="KTH195" s="376"/>
      <c r="KTI195" s="376"/>
      <c r="KTJ195" s="376"/>
      <c r="KTK195" s="376"/>
      <c r="KTL195" s="376"/>
      <c r="KTM195" s="376"/>
      <c r="KTN195" s="376"/>
      <c r="KTO195" s="376"/>
      <c r="KTP195" s="376"/>
      <c r="KTQ195" s="376"/>
      <c r="KTR195" s="376"/>
      <c r="KTS195" s="376"/>
      <c r="KTT195" s="376"/>
      <c r="KTU195" s="377"/>
      <c r="KTV195" s="377"/>
      <c r="KTW195" s="377"/>
      <c r="KTX195" s="377"/>
      <c r="KTY195" s="377"/>
      <c r="KTZ195" s="376"/>
      <c r="KUA195" s="376"/>
      <c r="KUB195" s="377"/>
      <c r="KUC195" s="377"/>
      <c r="KUD195" s="376"/>
      <c r="KUE195" s="376"/>
      <c r="KUF195" s="377"/>
      <c r="KUG195" s="377"/>
      <c r="KUH195" s="376"/>
      <c r="KUI195" s="376"/>
      <c r="KUJ195" s="376"/>
      <c r="KUK195" s="376"/>
      <c r="KUL195" s="376"/>
      <c r="KUM195" s="376"/>
      <c r="KUN195" s="376"/>
      <c r="KUO195" s="377"/>
      <c r="KUP195" s="377"/>
      <c r="KUQ195" s="376"/>
      <c r="KUR195" s="376"/>
      <c r="KUS195" s="377"/>
      <c r="KUT195" s="377"/>
      <c r="KUU195" s="376"/>
      <c r="KUV195" s="376"/>
      <c r="KUW195" s="376"/>
      <c r="KUX195" s="376"/>
      <c r="KUY195" s="376"/>
      <c r="KUZ195" s="370"/>
      <c r="KVA195" s="396"/>
      <c r="KVB195" s="376"/>
      <c r="KVC195" s="376"/>
      <c r="KVD195" s="376"/>
      <c r="KVE195" s="376"/>
      <c r="KVF195" s="376"/>
      <c r="KVG195" s="376"/>
      <c r="KVH195" s="376"/>
      <c r="KVI195" s="375"/>
      <c r="KVJ195" s="375"/>
      <c r="KVK195" s="375"/>
      <c r="KVL195" s="375"/>
      <c r="KVM195" s="375"/>
      <c r="KVN195" s="375"/>
      <c r="KVO195" s="375"/>
      <c r="KVP195" s="375"/>
      <c r="KVQ195" s="375"/>
      <c r="KVR195" s="375"/>
      <c r="KVS195" s="375"/>
      <c r="KVT195" s="375"/>
      <c r="KVU195" s="375"/>
      <c r="KVV195" s="375"/>
      <c r="KVW195" s="375"/>
      <c r="KVX195" s="375"/>
      <c r="KVY195" s="375"/>
      <c r="KVZ195" s="375"/>
      <c r="KWA195" s="375"/>
      <c r="KWB195" s="375"/>
      <c r="KWC195" s="375"/>
      <c r="KWD195" s="375"/>
      <c r="KWE195" s="375"/>
      <c r="KWF195" s="375"/>
      <c r="KWG195" s="375"/>
      <c r="KWH195" s="375"/>
      <c r="KWI195" s="375"/>
      <c r="KWJ195" s="375"/>
      <c r="KWK195" s="375"/>
      <c r="KWL195" s="375"/>
      <c r="KWM195" s="375"/>
      <c r="KWN195" s="375"/>
      <c r="KWO195" s="375"/>
      <c r="KWP195" s="375"/>
      <c r="KWQ195" s="375"/>
      <c r="KWR195" s="375"/>
      <c r="KWS195" s="375"/>
      <c r="KWT195" s="375"/>
      <c r="KWU195" s="375"/>
      <c r="KWV195" s="375"/>
      <c r="KWW195" s="375"/>
      <c r="KWX195" s="375"/>
      <c r="KWY195" s="375"/>
      <c r="KWZ195" s="375"/>
      <c r="KXA195" s="376"/>
      <c r="KXB195" s="376"/>
      <c r="KXC195" s="376"/>
      <c r="KXD195" s="376"/>
      <c r="KXE195" s="376"/>
      <c r="KXF195" s="376"/>
      <c r="KXG195" s="376"/>
      <c r="KXH195" s="376"/>
      <c r="KXI195" s="376"/>
      <c r="KXJ195" s="376"/>
      <c r="KXK195" s="376"/>
      <c r="KXL195" s="376"/>
      <c r="KXM195" s="376"/>
      <c r="KXN195" s="376"/>
      <c r="KXO195" s="376"/>
      <c r="KXP195" s="376"/>
      <c r="KXQ195" s="376"/>
      <c r="KXR195" s="376"/>
      <c r="KXS195" s="376"/>
      <c r="KXT195" s="376"/>
      <c r="KXU195" s="376"/>
      <c r="KXV195" s="376"/>
      <c r="KXW195" s="376"/>
      <c r="KXX195" s="376"/>
      <c r="KXY195" s="377"/>
      <c r="KXZ195" s="377"/>
      <c r="KYA195" s="377"/>
      <c r="KYB195" s="377"/>
      <c r="KYC195" s="377"/>
      <c r="KYD195" s="376"/>
      <c r="KYE195" s="376"/>
      <c r="KYF195" s="377"/>
      <c r="KYG195" s="377"/>
      <c r="KYH195" s="376"/>
      <c r="KYI195" s="376"/>
      <c r="KYJ195" s="377"/>
      <c r="KYK195" s="377"/>
      <c r="KYL195" s="376"/>
      <c r="KYM195" s="376"/>
      <c r="KYN195" s="376"/>
      <c r="KYO195" s="376"/>
      <c r="KYP195" s="376"/>
      <c r="KYQ195" s="376"/>
      <c r="KYR195" s="376"/>
      <c r="KYS195" s="377"/>
      <c r="KYT195" s="377"/>
      <c r="KYU195" s="376"/>
      <c r="KYV195" s="376"/>
      <c r="KYW195" s="377"/>
      <c r="KYX195" s="377"/>
      <c r="KYY195" s="376"/>
      <c r="KYZ195" s="376"/>
      <c r="KZA195" s="376"/>
      <c r="KZB195" s="376"/>
      <c r="KZC195" s="376"/>
      <c r="KZD195" s="370"/>
      <c r="KZE195" s="396"/>
      <c r="KZF195" s="376"/>
      <c r="KZG195" s="376"/>
      <c r="KZH195" s="376"/>
      <c r="KZI195" s="376"/>
      <c r="KZJ195" s="376"/>
      <c r="KZK195" s="376"/>
      <c r="KZL195" s="376"/>
      <c r="KZM195" s="375"/>
      <c r="KZN195" s="375"/>
      <c r="KZO195" s="375"/>
      <c r="KZP195" s="375"/>
      <c r="KZQ195" s="375"/>
      <c r="KZR195" s="375"/>
      <c r="KZS195" s="375"/>
      <c r="KZT195" s="375"/>
      <c r="KZU195" s="375"/>
      <c r="KZV195" s="375"/>
      <c r="KZW195" s="375"/>
      <c r="KZX195" s="375"/>
      <c r="KZY195" s="375"/>
      <c r="KZZ195" s="375"/>
      <c r="LAA195" s="375"/>
      <c r="LAB195" s="375"/>
      <c r="LAC195" s="375"/>
      <c r="LAD195" s="375"/>
      <c r="LAE195" s="375"/>
      <c r="LAF195" s="375"/>
      <c r="LAG195" s="375"/>
      <c r="LAH195" s="375"/>
      <c r="LAI195" s="375"/>
      <c r="LAJ195" s="375"/>
      <c r="LAK195" s="375"/>
      <c r="LAL195" s="375"/>
      <c r="LAM195" s="375"/>
      <c r="LAN195" s="375"/>
      <c r="LAO195" s="375"/>
      <c r="LAP195" s="375"/>
      <c r="LAQ195" s="375"/>
      <c r="LAR195" s="375"/>
      <c r="LAS195" s="375"/>
      <c r="LAT195" s="375"/>
      <c r="LAU195" s="375"/>
      <c r="LAV195" s="375"/>
      <c r="LAW195" s="375"/>
      <c r="LAX195" s="375"/>
      <c r="LAY195" s="375"/>
      <c r="LAZ195" s="375"/>
      <c r="LBA195" s="375"/>
      <c r="LBB195" s="375"/>
      <c r="LBC195" s="375"/>
      <c r="LBD195" s="375"/>
      <c r="LBE195" s="376"/>
      <c r="LBF195" s="376"/>
      <c r="LBG195" s="376"/>
      <c r="LBH195" s="376"/>
      <c r="LBI195" s="376"/>
      <c r="LBJ195" s="376"/>
      <c r="LBK195" s="376"/>
      <c r="LBL195" s="376"/>
      <c r="LBM195" s="376"/>
      <c r="LBN195" s="376"/>
      <c r="LBO195" s="376"/>
      <c r="LBP195" s="376"/>
      <c r="LBQ195" s="376"/>
      <c r="LBR195" s="376"/>
      <c r="LBS195" s="376"/>
      <c r="LBT195" s="376"/>
      <c r="LBU195" s="376"/>
      <c r="LBV195" s="376"/>
      <c r="LBW195" s="376"/>
      <c r="LBX195" s="376"/>
      <c r="LBY195" s="376"/>
      <c r="LBZ195" s="376"/>
      <c r="LCA195" s="376"/>
      <c r="LCB195" s="376"/>
      <c r="LCC195" s="377"/>
      <c r="LCD195" s="377"/>
      <c r="LCE195" s="377"/>
      <c r="LCF195" s="377"/>
      <c r="LCG195" s="377"/>
      <c r="LCH195" s="376"/>
      <c r="LCI195" s="376"/>
      <c r="LCJ195" s="377"/>
      <c r="LCK195" s="377"/>
      <c r="LCL195" s="376"/>
      <c r="LCM195" s="376"/>
      <c r="LCN195" s="377"/>
      <c r="LCO195" s="377"/>
      <c r="LCP195" s="376"/>
      <c r="LCQ195" s="376"/>
      <c r="LCR195" s="376"/>
      <c r="LCS195" s="376"/>
      <c r="LCT195" s="376"/>
      <c r="LCU195" s="376"/>
      <c r="LCV195" s="376"/>
      <c r="LCW195" s="377"/>
      <c r="LCX195" s="377"/>
      <c r="LCY195" s="376"/>
      <c r="LCZ195" s="376"/>
      <c r="LDA195" s="377"/>
      <c r="LDB195" s="377"/>
      <c r="LDC195" s="376"/>
      <c r="LDD195" s="376"/>
      <c r="LDE195" s="376"/>
      <c r="LDF195" s="376"/>
      <c r="LDG195" s="376"/>
      <c r="LDH195" s="370"/>
      <c r="LDI195" s="396"/>
      <c r="LDJ195" s="376"/>
      <c r="LDK195" s="376"/>
      <c r="LDL195" s="376"/>
      <c r="LDM195" s="376"/>
      <c r="LDN195" s="376"/>
      <c r="LDO195" s="376"/>
      <c r="LDP195" s="376"/>
      <c r="LDQ195" s="375"/>
      <c r="LDR195" s="375"/>
      <c r="LDS195" s="375"/>
      <c r="LDT195" s="375"/>
      <c r="LDU195" s="375"/>
      <c r="LDV195" s="375"/>
      <c r="LDW195" s="375"/>
      <c r="LDX195" s="375"/>
      <c r="LDY195" s="375"/>
      <c r="LDZ195" s="375"/>
      <c r="LEA195" s="375"/>
      <c r="LEB195" s="375"/>
      <c r="LEC195" s="375"/>
      <c r="LED195" s="375"/>
      <c r="LEE195" s="375"/>
      <c r="LEF195" s="375"/>
      <c r="LEG195" s="375"/>
      <c r="LEH195" s="375"/>
      <c r="LEI195" s="375"/>
      <c r="LEJ195" s="375"/>
      <c r="LEK195" s="375"/>
      <c r="LEL195" s="375"/>
      <c r="LEM195" s="375"/>
      <c r="LEN195" s="375"/>
      <c r="LEO195" s="375"/>
      <c r="LEP195" s="375"/>
      <c r="LEQ195" s="375"/>
      <c r="LER195" s="375"/>
      <c r="LES195" s="375"/>
      <c r="LET195" s="375"/>
      <c r="LEU195" s="375"/>
      <c r="LEV195" s="375"/>
      <c r="LEW195" s="375"/>
      <c r="LEX195" s="375"/>
      <c r="LEY195" s="375"/>
      <c r="LEZ195" s="375"/>
      <c r="LFA195" s="375"/>
      <c r="LFB195" s="375"/>
      <c r="LFC195" s="375"/>
      <c r="LFD195" s="375"/>
      <c r="LFE195" s="375"/>
      <c r="LFF195" s="375"/>
      <c r="LFG195" s="375"/>
      <c r="LFH195" s="375"/>
      <c r="LFI195" s="376"/>
      <c r="LFJ195" s="376"/>
      <c r="LFK195" s="376"/>
      <c r="LFL195" s="376"/>
      <c r="LFM195" s="376"/>
      <c r="LFN195" s="376"/>
      <c r="LFO195" s="376"/>
      <c r="LFP195" s="376"/>
      <c r="LFQ195" s="376"/>
      <c r="LFR195" s="376"/>
      <c r="LFS195" s="376"/>
      <c r="LFT195" s="376"/>
      <c r="LFU195" s="376"/>
      <c r="LFV195" s="376"/>
      <c r="LFW195" s="376"/>
      <c r="LFX195" s="376"/>
      <c r="LFY195" s="376"/>
      <c r="LFZ195" s="376"/>
      <c r="LGA195" s="376"/>
      <c r="LGB195" s="376"/>
      <c r="LGC195" s="376"/>
      <c r="LGD195" s="376"/>
      <c r="LGE195" s="376"/>
      <c r="LGF195" s="376"/>
      <c r="LGG195" s="377"/>
      <c r="LGH195" s="377"/>
      <c r="LGI195" s="377"/>
      <c r="LGJ195" s="377"/>
      <c r="LGK195" s="377"/>
      <c r="LGL195" s="376"/>
      <c r="LGM195" s="376"/>
      <c r="LGN195" s="377"/>
      <c r="LGO195" s="377"/>
      <c r="LGP195" s="376"/>
      <c r="LGQ195" s="376"/>
      <c r="LGR195" s="377"/>
      <c r="LGS195" s="377"/>
      <c r="LGT195" s="376"/>
      <c r="LGU195" s="376"/>
      <c r="LGV195" s="376"/>
      <c r="LGW195" s="376"/>
      <c r="LGX195" s="376"/>
      <c r="LGY195" s="376"/>
      <c r="LGZ195" s="376"/>
      <c r="LHA195" s="377"/>
      <c r="LHB195" s="377"/>
      <c r="LHC195" s="376"/>
      <c r="LHD195" s="376"/>
      <c r="LHE195" s="377"/>
      <c r="LHF195" s="377"/>
      <c r="LHG195" s="376"/>
      <c r="LHH195" s="376"/>
      <c r="LHI195" s="376"/>
      <c r="LHJ195" s="376"/>
      <c r="LHK195" s="376"/>
      <c r="LHL195" s="370"/>
      <c r="LHM195" s="396"/>
      <c r="LHN195" s="376"/>
      <c r="LHO195" s="376"/>
      <c r="LHP195" s="376"/>
      <c r="LHQ195" s="376"/>
      <c r="LHR195" s="376"/>
      <c r="LHS195" s="376"/>
      <c r="LHT195" s="376"/>
      <c r="LHU195" s="375"/>
      <c r="LHV195" s="375"/>
      <c r="LHW195" s="375"/>
      <c r="LHX195" s="375"/>
      <c r="LHY195" s="375"/>
      <c r="LHZ195" s="375"/>
      <c r="LIA195" s="375"/>
      <c r="LIB195" s="375"/>
      <c r="LIC195" s="375"/>
      <c r="LID195" s="375"/>
      <c r="LIE195" s="375"/>
      <c r="LIF195" s="375"/>
      <c r="LIG195" s="375"/>
      <c r="LIH195" s="375"/>
      <c r="LII195" s="375"/>
      <c r="LIJ195" s="375"/>
      <c r="LIK195" s="375"/>
      <c r="LIL195" s="375"/>
      <c r="LIM195" s="375"/>
      <c r="LIN195" s="375"/>
      <c r="LIO195" s="375"/>
      <c r="LIP195" s="375"/>
      <c r="LIQ195" s="375"/>
      <c r="LIR195" s="375"/>
      <c r="LIS195" s="375"/>
      <c r="LIT195" s="375"/>
      <c r="LIU195" s="375"/>
      <c r="LIV195" s="375"/>
      <c r="LIW195" s="375"/>
      <c r="LIX195" s="375"/>
      <c r="LIY195" s="375"/>
      <c r="LIZ195" s="375"/>
      <c r="LJA195" s="375"/>
      <c r="LJB195" s="375"/>
      <c r="LJC195" s="375"/>
      <c r="LJD195" s="375"/>
      <c r="LJE195" s="375"/>
      <c r="LJF195" s="375"/>
      <c r="LJG195" s="375"/>
      <c r="LJH195" s="375"/>
      <c r="LJI195" s="375"/>
      <c r="LJJ195" s="375"/>
      <c r="LJK195" s="375"/>
      <c r="LJL195" s="375"/>
      <c r="LJM195" s="376"/>
      <c r="LJN195" s="376"/>
      <c r="LJO195" s="376"/>
      <c r="LJP195" s="376"/>
      <c r="LJQ195" s="376"/>
      <c r="LJR195" s="376"/>
      <c r="LJS195" s="376"/>
      <c r="LJT195" s="376"/>
      <c r="LJU195" s="376"/>
      <c r="LJV195" s="376"/>
      <c r="LJW195" s="376"/>
      <c r="LJX195" s="376"/>
      <c r="LJY195" s="376"/>
      <c r="LJZ195" s="376"/>
      <c r="LKA195" s="376"/>
      <c r="LKB195" s="376"/>
      <c r="LKC195" s="376"/>
      <c r="LKD195" s="376"/>
      <c r="LKE195" s="376"/>
      <c r="LKF195" s="376"/>
      <c r="LKG195" s="376"/>
      <c r="LKH195" s="376"/>
      <c r="LKI195" s="376"/>
      <c r="LKJ195" s="376"/>
      <c r="LKK195" s="377"/>
      <c r="LKL195" s="377"/>
      <c r="LKM195" s="377"/>
      <c r="LKN195" s="377"/>
      <c r="LKO195" s="377"/>
      <c r="LKP195" s="376"/>
      <c r="LKQ195" s="376"/>
      <c r="LKR195" s="377"/>
      <c r="LKS195" s="377"/>
      <c r="LKT195" s="376"/>
      <c r="LKU195" s="376"/>
      <c r="LKV195" s="377"/>
      <c r="LKW195" s="377"/>
      <c r="LKX195" s="376"/>
      <c r="LKY195" s="376"/>
      <c r="LKZ195" s="376"/>
      <c r="LLA195" s="376"/>
      <c r="LLB195" s="376"/>
      <c r="LLC195" s="376"/>
      <c r="LLD195" s="376"/>
      <c r="LLE195" s="377"/>
      <c r="LLF195" s="377"/>
      <c r="LLG195" s="376"/>
      <c r="LLH195" s="376"/>
      <c r="LLI195" s="377"/>
      <c r="LLJ195" s="377"/>
      <c r="LLK195" s="376"/>
      <c r="LLL195" s="376"/>
      <c r="LLM195" s="376"/>
      <c r="LLN195" s="376"/>
      <c r="LLO195" s="376"/>
      <c r="LLP195" s="370"/>
      <c r="LLQ195" s="396"/>
      <c r="LLR195" s="376"/>
      <c r="LLS195" s="376"/>
      <c r="LLT195" s="376"/>
      <c r="LLU195" s="376"/>
      <c r="LLV195" s="376"/>
      <c r="LLW195" s="376"/>
      <c r="LLX195" s="376"/>
      <c r="LLY195" s="375"/>
      <c r="LLZ195" s="375"/>
      <c r="LMA195" s="375"/>
      <c r="LMB195" s="375"/>
      <c r="LMC195" s="375"/>
      <c r="LMD195" s="375"/>
      <c r="LME195" s="375"/>
      <c r="LMF195" s="375"/>
      <c r="LMG195" s="375"/>
      <c r="LMH195" s="375"/>
      <c r="LMI195" s="375"/>
      <c r="LMJ195" s="375"/>
      <c r="LMK195" s="375"/>
      <c r="LML195" s="375"/>
      <c r="LMM195" s="375"/>
      <c r="LMN195" s="375"/>
      <c r="LMO195" s="375"/>
      <c r="LMP195" s="375"/>
      <c r="LMQ195" s="375"/>
      <c r="LMR195" s="375"/>
      <c r="LMS195" s="375"/>
      <c r="LMT195" s="375"/>
      <c r="LMU195" s="375"/>
      <c r="LMV195" s="375"/>
      <c r="LMW195" s="375"/>
      <c r="LMX195" s="375"/>
      <c r="LMY195" s="375"/>
      <c r="LMZ195" s="375"/>
      <c r="LNA195" s="375"/>
      <c r="LNB195" s="375"/>
      <c r="LNC195" s="375"/>
      <c r="LND195" s="375"/>
      <c r="LNE195" s="375"/>
      <c r="LNF195" s="375"/>
      <c r="LNG195" s="375"/>
      <c r="LNH195" s="375"/>
      <c r="LNI195" s="375"/>
      <c r="LNJ195" s="375"/>
      <c r="LNK195" s="375"/>
      <c r="LNL195" s="375"/>
      <c r="LNM195" s="375"/>
      <c r="LNN195" s="375"/>
      <c r="LNO195" s="375"/>
      <c r="LNP195" s="375"/>
      <c r="LNQ195" s="376"/>
      <c r="LNR195" s="376"/>
      <c r="LNS195" s="376"/>
      <c r="LNT195" s="376"/>
      <c r="LNU195" s="376"/>
      <c r="LNV195" s="376"/>
      <c r="LNW195" s="376"/>
      <c r="LNX195" s="376"/>
      <c r="LNY195" s="376"/>
      <c r="LNZ195" s="376"/>
      <c r="LOA195" s="376"/>
      <c r="LOB195" s="376"/>
      <c r="LOC195" s="376"/>
      <c r="LOD195" s="376"/>
      <c r="LOE195" s="376"/>
      <c r="LOF195" s="376"/>
      <c r="LOG195" s="376"/>
      <c r="LOH195" s="376"/>
      <c r="LOI195" s="376"/>
      <c r="LOJ195" s="376"/>
      <c r="LOK195" s="376"/>
      <c r="LOL195" s="376"/>
      <c r="LOM195" s="376"/>
      <c r="LON195" s="376"/>
      <c r="LOO195" s="377"/>
      <c r="LOP195" s="377"/>
      <c r="LOQ195" s="377"/>
      <c r="LOR195" s="377"/>
      <c r="LOS195" s="377"/>
      <c r="LOT195" s="376"/>
      <c r="LOU195" s="376"/>
      <c r="LOV195" s="377"/>
      <c r="LOW195" s="377"/>
      <c r="LOX195" s="376"/>
      <c r="LOY195" s="376"/>
      <c r="LOZ195" s="377"/>
      <c r="LPA195" s="377"/>
      <c r="LPB195" s="376"/>
      <c r="LPC195" s="376"/>
      <c r="LPD195" s="376"/>
      <c r="LPE195" s="376"/>
      <c r="LPF195" s="376"/>
      <c r="LPG195" s="376"/>
      <c r="LPH195" s="376"/>
      <c r="LPI195" s="377"/>
      <c r="LPJ195" s="377"/>
      <c r="LPK195" s="376"/>
      <c r="LPL195" s="376"/>
      <c r="LPM195" s="377"/>
      <c r="LPN195" s="377"/>
      <c r="LPO195" s="376"/>
      <c r="LPP195" s="376"/>
      <c r="LPQ195" s="376"/>
      <c r="LPR195" s="376"/>
      <c r="LPS195" s="376"/>
      <c r="LPT195" s="370"/>
      <c r="LPU195" s="396"/>
      <c r="LPV195" s="376"/>
      <c r="LPW195" s="376"/>
      <c r="LPX195" s="376"/>
      <c r="LPY195" s="376"/>
      <c r="LPZ195" s="376"/>
      <c r="LQA195" s="376"/>
      <c r="LQB195" s="376"/>
      <c r="LQC195" s="375"/>
      <c r="LQD195" s="375"/>
      <c r="LQE195" s="375"/>
      <c r="LQF195" s="375"/>
      <c r="LQG195" s="375"/>
      <c r="LQH195" s="375"/>
      <c r="LQI195" s="375"/>
      <c r="LQJ195" s="375"/>
      <c r="LQK195" s="375"/>
      <c r="LQL195" s="375"/>
      <c r="LQM195" s="375"/>
      <c r="LQN195" s="375"/>
      <c r="LQO195" s="375"/>
      <c r="LQP195" s="375"/>
      <c r="LQQ195" s="375"/>
      <c r="LQR195" s="375"/>
      <c r="LQS195" s="375"/>
      <c r="LQT195" s="375"/>
      <c r="LQU195" s="375"/>
      <c r="LQV195" s="375"/>
      <c r="LQW195" s="375"/>
      <c r="LQX195" s="375"/>
      <c r="LQY195" s="375"/>
      <c r="LQZ195" s="375"/>
      <c r="LRA195" s="375"/>
      <c r="LRB195" s="375"/>
      <c r="LRC195" s="375"/>
      <c r="LRD195" s="375"/>
      <c r="LRE195" s="375"/>
      <c r="LRF195" s="375"/>
      <c r="LRG195" s="375"/>
      <c r="LRH195" s="375"/>
      <c r="LRI195" s="375"/>
      <c r="LRJ195" s="375"/>
      <c r="LRK195" s="375"/>
      <c r="LRL195" s="375"/>
      <c r="LRM195" s="375"/>
      <c r="LRN195" s="375"/>
      <c r="LRO195" s="375"/>
      <c r="LRP195" s="375"/>
      <c r="LRQ195" s="375"/>
      <c r="LRR195" s="375"/>
      <c r="LRS195" s="375"/>
      <c r="LRT195" s="375"/>
      <c r="LRU195" s="376"/>
      <c r="LRV195" s="376"/>
      <c r="LRW195" s="376"/>
      <c r="LRX195" s="376"/>
      <c r="LRY195" s="376"/>
      <c r="LRZ195" s="376"/>
      <c r="LSA195" s="376"/>
      <c r="LSB195" s="376"/>
      <c r="LSC195" s="376"/>
      <c r="LSD195" s="376"/>
      <c r="LSE195" s="376"/>
      <c r="LSF195" s="376"/>
      <c r="LSG195" s="376"/>
      <c r="LSH195" s="376"/>
      <c r="LSI195" s="376"/>
      <c r="LSJ195" s="376"/>
      <c r="LSK195" s="376"/>
      <c r="LSL195" s="376"/>
      <c r="LSM195" s="376"/>
      <c r="LSN195" s="376"/>
      <c r="LSO195" s="376"/>
      <c r="LSP195" s="376"/>
      <c r="LSQ195" s="376"/>
      <c r="LSR195" s="376"/>
      <c r="LSS195" s="377"/>
      <c r="LST195" s="377"/>
      <c r="LSU195" s="377"/>
      <c r="LSV195" s="377"/>
      <c r="LSW195" s="377"/>
      <c r="LSX195" s="376"/>
      <c r="LSY195" s="376"/>
      <c r="LSZ195" s="377"/>
      <c r="LTA195" s="377"/>
      <c r="LTB195" s="376"/>
      <c r="LTC195" s="376"/>
      <c r="LTD195" s="377"/>
      <c r="LTE195" s="377"/>
      <c r="LTF195" s="376"/>
      <c r="LTG195" s="376"/>
      <c r="LTH195" s="376"/>
      <c r="LTI195" s="376"/>
      <c r="LTJ195" s="376"/>
      <c r="LTK195" s="376"/>
      <c r="LTL195" s="376"/>
      <c r="LTM195" s="377"/>
      <c r="LTN195" s="377"/>
      <c r="LTO195" s="376"/>
      <c r="LTP195" s="376"/>
      <c r="LTQ195" s="377"/>
      <c r="LTR195" s="377"/>
      <c r="LTS195" s="376"/>
      <c r="LTT195" s="376"/>
      <c r="LTU195" s="376"/>
      <c r="LTV195" s="376"/>
      <c r="LTW195" s="376"/>
      <c r="LTX195" s="370"/>
      <c r="LTY195" s="396"/>
      <c r="LTZ195" s="376"/>
      <c r="LUA195" s="376"/>
      <c r="LUB195" s="376"/>
      <c r="LUC195" s="376"/>
      <c r="LUD195" s="376"/>
      <c r="LUE195" s="376"/>
      <c r="LUF195" s="376"/>
      <c r="LUG195" s="375"/>
      <c r="LUH195" s="375"/>
      <c r="LUI195" s="375"/>
      <c r="LUJ195" s="375"/>
      <c r="LUK195" s="375"/>
      <c r="LUL195" s="375"/>
      <c r="LUM195" s="375"/>
      <c r="LUN195" s="375"/>
      <c r="LUO195" s="375"/>
      <c r="LUP195" s="375"/>
      <c r="LUQ195" s="375"/>
      <c r="LUR195" s="375"/>
      <c r="LUS195" s="375"/>
      <c r="LUT195" s="375"/>
      <c r="LUU195" s="375"/>
      <c r="LUV195" s="375"/>
      <c r="LUW195" s="375"/>
      <c r="LUX195" s="375"/>
      <c r="LUY195" s="375"/>
      <c r="LUZ195" s="375"/>
      <c r="LVA195" s="375"/>
      <c r="LVB195" s="375"/>
      <c r="LVC195" s="375"/>
      <c r="LVD195" s="375"/>
      <c r="LVE195" s="375"/>
      <c r="LVF195" s="375"/>
      <c r="LVG195" s="375"/>
      <c r="LVH195" s="375"/>
      <c r="LVI195" s="375"/>
      <c r="LVJ195" s="375"/>
      <c r="LVK195" s="375"/>
      <c r="LVL195" s="375"/>
      <c r="LVM195" s="375"/>
      <c r="LVN195" s="375"/>
      <c r="LVO195" s="375"/>
      <c r="LVP195" s="375"/>
      <c r="LVQ195" s="375"/>
      <c r="LVR195" s="375"/>
      <c r="LVS195" s="375"/>
      <c r="LVT195" s="375"/>
      <c r="LVU195" s="375"/>
      <c r="LVV195" s="375"/>
      <c r="LVW195" s="375"/>
      <c r="LVX195" s="375"/>
      <c r="LVY195" s="376"/>
      <c r="LVZ195" s="376"/>
      <c r="LWA195" s="376"/>
      <c r="LWB195" s="376"/>
      <c r="LWC195" s="376"/>
      <c r="LWD195" s="376"/>
      <c r="LWE195" s="376"/>
      <c r="LWF195" s="376"/>
      <c r="LWG195" s="376"/>
      <c r="LWH195" s="376"/>
      <c r="LWI195" s="376"/>
      <c r="LWJ195" s="376"/>
      <c r="LWK195" s="376"/>
      <c r="LWL195" s="376"/>
      <c r="LWM195" s="376"/>
      <c r="LWN195" s="376"/>
      <c r="LWO195" s="376"/>
      <c r="LWP195" s="376"/>
      <c r="LWQ195" s="376"/>
      <c r="LWR195" s="376"/>
      <c r="LWS195" s="376"/>
      <c r="LWT195" s="376"/>
      <c r="LWU195" s="376"/>
      <c r="LWV195" s="376"/>
      <c r="LWW195" s="377"/>
      <c r="LWX195" s="377"/>
      <c r="LWY195" s="377"/>
      <c r="LWZ195" s="377"/>
      <c r="LXA195" s="377"/>
      <c r="LXB195" s="376"/>
      <c r="LXC195" s="376"/>
      <c r="LXD195" s="377"/>
      <c r="LXE195" s="377"/>
      <c r="LXF195" s="376"/>
      <c r="LXG195" s="376"/>
      <c r="LXH195" s="377"/>
      <c r="LXI195" s="377"/>
      <c r="LXJ195" s="376"/>
      <c r="LXK195" s="376"/>
      <c r="LXL195" s="376"/>
      <c r="LXM195" s="376"/>
      <c r="LXN195" s="376"/>
      <c r="LXO195" s="376"/>
      <c r="LXP195" s="376"/>
      <c r="LXQ195" s="377"/>
      <c r="LXR195" s="377"/>
      <c r="LXS195" s="376"/>
      <c r="LXT195" s="376"/>
      <c r="LXU195" s="377"/>
      <c r="LXV195" s="377"/>
      <c r="LXW195" s="376"/>
      <c r="LXX195" s="376"/>
      <c r="LXY195" s="376"/>
      <c r="LXZ195" s="376"/>
      <c r="LYA195" s="376"/>
      <c r="LYB195" s="370"/>
      <c r="LYC195" s="396"/>
      <c r="LYD195" s="376"/>
      <c r="LYE195" s="376"/>
      <c r="LYF195" s="376"/>
      <c r="LYG195" s="376"/>
      <c r="LYH195" s="376"/>
      <c r="LYI195" s="376"/>
      <c r="LYJ195" s="376"/>
      <c r="LYK195" s="375"/>
      <c r="LYL195" s="375"/>
      <c r="LYM195" s="375"/>
      <c r="LYN195" s="375"/>
      <c r="LYO195" s="375"/>
      <c r="LYP195" s="375"/>
      <c r="LYQ195" s="375"/>
      <c r="LYR195" s="375"/>
      <c r="LYS195" s="375"/>
      <c r="LYT195" s="375"/>
      <c r="LYU195" s="375"/>
      <c r="LYV195" s="375"/>
      <c r="LYW195" s="375"/>
      <c r="LYX195" s="375"/>
      <c r="LYY195" s="375"/>
      <c r="LYZ195" s="375"/>
      <c r="LZA195" s="375"/>
      <c r="LZB195" s="375"/>
      <c r="LZC195" s="375"/>
      <c r="LZD195" s="375"/>
      <c r="LZE195" s="375"/>
      <c r="LZF195" s="375"/>
      <c r="LZG195" s="375"/>
      <c r="LZH195" s="375"/>
      <c r="LZI195" s="375"/>
      <c r="LZJ195" s="375"/>
      <c r="LZK195" s="375"/>
      <c r="LZL195" s="375"/>
      <c r="LZM195" s="375"/>
      <c r="LZN195" s="375"/>
      <c r="LZO195" s="375"/>
      <c r="LZP195" s="375"/>
      <c r="LZQ195" s="375"/>
      <c r="LZR195" s="375"/>
      <c r="LZS195" s="375"/>
      <c r="LZT195" s="375"/>
      <c r="LZU195" s="375"/>
      <c r="LZV195" s="375"/>
      <c r="LZW195" s="375"/>
      <c r="LZX195" s="375"/>
      <c r="LZY195" s="375"/>
      <c r="LZZ195" s="375"/>
      <c r="MAA195" s="375"/>
      <c r="MAB195" s="375"/>
      <c r="MAC195" s="376"/>
      <c r="MAD195" s="376"/>
      <c r="MAE195" s="376"/>
      <c r="MAF195" s="376"/>
      <c r="MAG195" s="376"/>
      <c r="MAH195" s="376"/>
      <c r="MAI195" s="376"/>
      <c r="MAJ195" s="376"/>
      <c r="MAK195" s="376"/>
      <c r="MAL195" s="376"/>
      <c r="MAM195" s="376"/>
      <c r="MAN195" s="376"/>
      <c r="MAO195" s="376"/>
      <c r="MAP195" s="376"/>
      <c r="MAQ195" s="376"/>
      <c r="MAR195" s="376"/>
      <c r="MAS195" s="376"/>
      <c r="MAT195" s="376"/>
      <c r="MAU195" s="376"/>
      <c r="MAV195" s="376"/>
      <c r="MAW195" s="376"/>
      <c r="MAX195" s="376"/>
      <c r="MAY195" s="376"/>
      <c r="MAZ195" s="376"/>
      <c r="MBA195" s="377"/>
      <c r="MBB195" s="377"/>
      <c r="MBC195" s="377"/>
      <c r="MBD195" s="377"/>
      <c r="MBE195" s="377"/>
      <c r="MBF195" s="376"/>
      <c r="MBG195" s="376"/>
      <c r="MBH195" s="377"/>
      <c r="MBI195" s="377"/>
      <c r="MBJ195" s="376"/>
      <c r="MBK195" s="376"/>
      <c r="MBL195" s="377"/>
      <c r="MBM195" s="377"/>
      <c r="MBN195" s="376"/>
      <c r="MBO195" s="376"/>
      <c r="MBP195" s="376"/>
      <c r="MBQ195" s="376"/>
      <c r="MBR195" s="376"/>
      <c r="MBS195" s="376"/>
      <c r="MBT195" s="376"/>
      <c r="MBU195" s="377"/>
      <c r="MBV195" s="377"/>
      <c r="MBW195" s="376"/>
      <c r="MBX195" s="376"/>
      <c r="MBY195" s="377"/>
      <c r="MBZ195" s="377"/>
      <c r="MCA195" s="376"/>
      <c r="MCB195" s="376"/>
      <c r="MCC195" s="376"/>
      <c r="MCD195" s="376"/>
      <c r="MCE195" s="376"/>
      <c r="MCF195" s="370"/>
      <c r="MCG195" s="396"/>
      <c r="MCH195" s="376"/>
      <c r="MCI195" s="376"/>
      <c r="MCJ195" s="376"/>
      <c r="MCK195" s="376"/>
      <c r="MCL195" s="376"/>
      <c r="MCM195" s="376"/>
      <c r="MCN195" s="376"/>
      <c r="MCO195" s="375"/>
      <c r="MCP195" s="375"/>
      <c r="MCQ195" s="375"/>
      <c r="MCR195" s="375"/>
      <c r="MCS195" s="375"/>
      <c r="MCT195" s="375"/>
      <c r="MCU195" s="375"/>
      <c r="MCV195" s="375"/>
      <c r="MCW195" s="375"/>
      <c r="MCX195" s="375"/>
      <c r="MCY195" s="375"/>
      <c r="MCZ195" s="375"/>
      <c r="MDA195" s="375"/>
      <c r="MDB195" s="375"/>
      <c r="MDC195" s="375"/>
      <c r="MDD195" s="375"/>
      <c r="MDE195" s="375"/>
      <c r="MDF195" s="375"/>
      <c r="MDG195" s="375"/>
      <c r="MDH195" s="375"/>
      <c r="MDI195" s="375"/>
      <c r="MDJ195" s="375"/>
      <c r="MDK195" s="375"/>
      <c r="MDL195" s="375"/>
      <c r="MDM195" s="375"/>
      <c r="MDN195" s="375"/>
      <c r="MDO195" s="375"/>
      <c r="MDP195" s="375"/>
      <c r="MDQ195" s="375"/>
      <c r="MDR195" s="375"/>
      <c r="MDS195" s="375"/>
      <c r="MDT195" s="375"/>
      <c r="MDU195" s="375"/>
      <c r="MDV195" s="375"/>
      <c r="MDW195" s="375"/>
      <c r="MDX195" s="375"/>
      <c r="MDY195" s="375"/>
      <c r="MDZ195" s="375"/>
      <c r="MEA195" s="375"/>
      <c r="MEB195" s="375"/>
      <c r="MEC195" s="375"/>
      <c r="MED195" s="375"/>
      <c r="MEE195" s="375"/>
      <c r="MEF195" s="375"/>
      <c r="MEG195" s="376"/>
      <c r="MEH195" s="376"/>
      <c r="MEI195" s="376"/>
      <c r="MEJ195" s="376"/>
      <c r="MEK195" s="376"/>
      <c r="MEL195" s="376"/>
      <c r="MEM195" s="376"/>
      <c r="MEN195" s="376"/>
      <c r="MEO195" s="376"/>
      <c r="MEP195" s="376"/>
      <c r="MEQ195" s="376"/>
      <c r="MER195" s="376"/>
      <c r="MES195" s="376"/>
      <c r="MET195" s="376"/>
      <c r="MEU195" s="376"/>
      <c r="MEV195" s="376"/>
      <c r="MEW195" s="376"/>
      <c r="MEX195" s="376"/>
      <c r="MEY195" s="376"/>
      <c r="MEZ195" s="376"/>
      <c r="MFA195" s="376"/>
      <c r="MFB195" s="376"/>
      <c r="MFC195" s="376"/>
      <c r="MFD195" s="376"/>
      <c r="MFE195" s="377"/>
      <c r="MFF195" s="377"/>
      <c r="MFG195" s="377"/>
      <c r="MFH195" s="377"/>
      <c r="MFI195" s="377"/>
      <c r="MFJ195" s="376"/>
      <c r="MFK195" s="376"/>
      <c r="MFL195" s="377"/>
      <c r="MFM195" s="377"/>
      <c r="MFN195" s="376"/>
      <c r="MFO195" s="376"/>
      <c r="MFP195" s="377"/>
      <c r="MFQ195" s="377"/>
      <c r="MFR195" s="376"/>
      <c r="MFS195" s="376"/>
      <c r="MFT195" s="376"/>
      <c r="MFU195" s="376"/>
      <c r="MFV195" s="376"/>
      <c r="MFW195" s="376"/>
      <c r="MFX195" s="376"/>
      <c r="MFY195" s="377"/>
      <c r="MFZ195" s="377"/>
      <c r="MGA195" s="376"/>
      <c r="MGB195" s="376"/>
      <c r="MGC195" s="377"/>
      <c r="MGD195" s="377"/>
      <c r="MGE195" s="376"/>
      <c r="MGF195" s="376"/>
      <c r="MGG195" s="376"/>
      <c r="MGH195" s="376"/>
      <c r="MGI195" s="376"/>
      <c r="MGJ195" s="370"/>
      <c r="MGK195" s="396"/>
      <c r="MGL195" s="376"/>
      <c r="MGM195" s="376"/>
      <c r="MGN195" s="376"/>
      <c r="MGO195" s="376"/>
      <c r="MGP195" s="376"/>
      <c r="MGQ195" s="376"/>
      <c r="MGR195" s="376"/>
      <c r="MGS195" s="375"/>
      <c r="MGT195" s="375"/>
      <c r="MGU195" s="375"/>
      <c r="MGV195" s="375"/>
      <c r="MGW195" s="375"/>
      <c r="MGX195" s="375"/>
      <c r="MGY195" s="375"/>
      <c r="MGZ195" s="375"/>
      <c r="MHA195" s="375"/>
      <c r="MHB195" s="375"/>
      <c r="MHC195" s="375"/>
      <c r="MHD195" s="375"/>
      <c r="MHE195" s="375"/>
      <c r="MHF195" s="375"/>
      <c r="MHG195" s="375"/>
      <c r="MHH195" s="375"/>
      <c r="MHI195" s="375"/>
      <c r="MHJ195" s="375"/>
      <c r="MHK195" s="375"/>
      <c r="MHL195" s="375"/>
      <c r="MHM195" s="375"/>
      <c r="MHN195" s="375"/>
      <c r="MHO195" s="375"/>
      <c r="MHP195" s="375"/>
      <c r="MHQ195" s="375"/>
      <c r="MHR195" s="375"/>
      <c r="MHS195" s="375"/>
      <c r="MHT195" s="375"/>
      <c r="MHU195" s="375"/>
      <c r="MHV195" s="375"/>
      <c r="MHW195" s="375"/>
      <c r="MHX195" s="375"/>
      <c r="MHY195" s="375"/>
      <c r="MHZ195" s="375"/>
      <c r="MIA195" s="375"/>
      <c r="MIB195" s="375"/>
      <c r="MIC195" s="375"/>
      <c r="MID195" s="375"/>
      <c r="MIE195" s="375"/>
      <c r="MIF195" s="375"/>
      <c r="MIG195" s="375"/>
      <c r="MIH195" s="375"/>
      <c r="MII195" s="375"/>
      <c r="MIJ195" s="375"/>
      <c r="MIK195" s="376"/>
      <c r="MIL195" s="376"/>
      <c r="MIM195" s="376"/>
      <c r="MIN195" s="376"/>
      <c r="MIO195" s="376"/>
      <c r="MIP195" s="376"/>
      <c r="MIQ195" s="376"/>
      <c r="MIR195" s="376"/>
      <c r="MIS195" s="376"/>
      <c r="MIT195" s="376"/>
      <c r="MIU195" s="376"/>
      <c r="MIV195" s="376"/>
      <c r="MIW195" s="376"/>
      <c r="MIX195" s="376"/>
      <c r="MIY195" s="376"/>
      <c r="MIZ195" s="376"/>
      <c r="MJA195" s="376"/>
      <c r="MJB195" s="376"/>
      <c r="MJC195" s="376"/>
      <c r="MJD195" s="376"/>
      <c r="MJE195" s="376"/>
      <c r="MJF195" s="376"/>
      <c r="MJG195" s="376"/>
      <c r="MJH195" s="376"/>
      <c r="MJI195" s="377"/>
      <c r="MJJ195" s="377"/>
      <c r="MJK195" s="377"/>
      <c r="MJL195" s="377"/>
      <c r="MJM195" s="377"/>
      <c r="MJN195" s="376"/>
      <c r="MJO195" s="376"/>
      <c r="MJP195" s="377"/>
      <c r="MJQ195" s="377"/>
      <c r="MJR195" s="376"/>
      <c r="MJS195" s="376"/>
      <c r="MJT195" s="377"/>
      <c r="MJU195" s="377"/>
      <c r="MJV195" s="376"/>
      <c r="MJW195" s="376"/>
      <c r="MJX195" s="376"/>
      <c r="MJY195" s="376"/>
      <c r="MJZ195" s="376"/>
      <c r="MKA195" s="376"/>
      <c r="MKB195" s="376"/>
      <c r="MKC195" s="377"/>
      <c r="MKD195" s="377"/>
      <c r="MKE195" s="376"/>
      <c r="MKF195" s="376"/>
      <c r="MKG195" s="377"/>
      <c r="MKH195" s="377"/>
      <c r="MKI195" s="376"/>
      <c r="MKJ195" s="376"/>
      <c r="MKK195" s="376"/>
      <c r="MKL195" s="376"/>
      <c r="MKM195" s="376"/>
      <c r="MKN195" s="370"/>
      <c r="MKO195" s="396"/>
      <c r="MKP195" s="376"/>
      <c r="MKQ195" s="376"/>
      <c r="MKR195" s="376"/>
      <c r="MKS195" s="376"/>
      <c r="MKT195" s="376"/>
      <c r="MKU195" s="376"/>
      <c r="MKV195" s="376"/>
      <c r="MKW195" s="375"/>
      <c r="MKX195" s="375"/>
      <c r="MKY195" s="375"/>
      <c r="MKZ195" s="375"/>
      <c r="MLA195" s="375"/>
      <c r="MLB195" s="375"/>
      <c r="MLC195" s="375"/>
      <c r="MLD195" s="375"/>
      <c r="MLE195" s="375"/>
      <c r="MLF195" s="375"/>
      <c r="MLG195" s="375"/>
      <c r="MLH195" s="375"/>
      <c r="MLI195" s="375"/>
      <c r="MLJ195" s="375"/>
      <c r="MLK195" s="375"/>
      <c r="MLL195" s="375"/>
      <c r="MLM195" s="375"/>
      <c r="MLN195" s="375"/>
      <c r="MLO195" s="375"/>
      <c r="MLP195" s="375"/>
      <c r="MLQ195" s="375"/>
      <c r="MLR195" s="375"/>
      <c r="MLS195" s="375"/>
      <c r="MLT195" s="375"/>
      <c r="MLU195" s="375"/>
      <c r="MLV195" s="375"/>
      <c r="MLW195" s="375"/>
      <c r="MLX195" s="375"/>
      <c r="MLY195" s="375"/>
      <c r="MLZ195" s="375"/>
      <c r="MMA195" s="375"/>
      <c r="MMB195" s="375"/>
      <c r="MMC195" s="375"/>
      <c r="MMD195" s="375"/>
      <c r="MME195" s="375"/>
      <c r="MMF195" s="375"/>
      <c r="MMG195" s="375"/>
      <c r="MMH195" s="375"/>
      <c r="MMI195" s="375"/>
      <c r="MMJ195" s="375"/>
      <c r="MMK195" s="375"/>
      <c r="MML195" s="375"/>
      <c r="MMM195" s="375"/>
      <c r="MMN195" s="375"/>
      <c r="MMO195" s="376"/>
      <c r="MMP195" s="376"/>
      <c r="MMQ195" s="376"/>
      <c r="MMR195" s="376"/>
      <c r="MMS195" s="376"/>
      <c r="MMT195" s="376"/>
      <c r="MMU195" s="376"/>
      <c r="MMV195" s="376"/>
      <c r="MMW195" s="376"/>
      <c r="MMX195" s="376"/>
      <c r="MMY195" s="376"/>
      <c r="MMZ195" s="376"/>
      <c r="MNA195" s="376"/>
      <c r="MNB195" s="376"/>
      <c r="MNC195" s="376"/>
      <c r="MND195" s="376"/>
      <c r="MNE195" s="376"/>
      <c r="MNF195" s="376"/>
      <c r="MNG195" s="376"/>
      <c r="MNH195" s="376"/>
      <c r="MNI195" s="376"/>
      <c r="MNJ195" s="376"/>
      <c r="MNK195" s="376"/>
      <c r="MNL195" s="376"/>
      <c r="MNM195" s="377"/>
      <c r="MNN195" s="377"/>
      <c r="MNO195" s="377"/>
      <c r="MNP195" s="377"/>
      <c r="MNQ195" s="377"/>
      <c r="MNR195" s="376"/>
      <c r="MNS195" s="376"/>
      <c r="MNT195" s="377"/>
      <c r="MNU195" s="377"/>
      <c r="MNV195" s="376"/>
      <c r="MNW195" s="376"/>
      <c r="MNX195" s="377"/>
      <c r="MNY195" s="377"/>
      <c r="MNZ195" s="376"/>
      <c r="MOA195" s="376"/>
      <c r="MOB195" s="376"/>
      <c r="MOC195" s="376"/>
      <c r="MOD195" s="376"/>
      <c r="MOE195" s="376"/>
      <c r="MOF195" s="376"/>
      <c r="MOG195" s="377"/>
      <c r="MOH195" s="377"/>
      <c r="MOI195" s="376"/>
      <c r="MOJ195" s="376"/>
      <c r="MOK195" s="377"/>
      <c r="MOL195" s="377"/>
      <c r="MOM195" s="376"/>
      <c r="MON195" s="376"/>
      <c r="MOO195" s="376"/>
      <c r="MOP195" s="376"/>
      <c r="MOQ195" s="376"/>
      <c r="MOR195" s="370"/>
      <c r="MOS195" s="396"/>
      <c r="MOT195" s="376"/>
      <c r="MOU195" s="376"/>
      <c r="MOV195" s="376"/>
      <c r="MOW195" s="376"/>
      <c r="MOX195" s="376"/>
      <c r="MOY195" s="376"/>
      <c r="MOZ195" s="376"/>
      <c r="MPA195" s="375"/>
      <c r="MPB195" s="375"/>
      <c r="MPC195" s="375"/>
      <c r="MPD195" s="375"/>
      <c r="MPE195" s="375"/>
      <c r="MPF195" s="375"/>
      <c r="MPG195" s="375"/>
      <c r="MPH195" s="375"/>
      <c r="MPI195" s="375"/>
      <c r="MPJ195" s="375"/>
      <c r="MPK195" s="375"/>
      <c r="MPL195" s="375"/>
      <c r="MPM195" s="375"/>
      <c r="MPN195" s="375"/>
      <c r="MPO195" s="375"/>
      <c r="MPP195" s="375"/>
      <c r="MPQ195" s="375"/>
      <c r="MPR195" s="375"/>
      <c r="MPS195" s="375"/>
      <c r="MPT195" s="375"/>
      <c r="MPU195" s="375"/>
      <c r="MPV195" s="375"/>
      <c r="MPW195" s="375"/>
      <c r="MPX195" s="375"/>
      <c r="MPY195" s="375"/>
      <c r="MPZ195" s="375"/>
      <c r="MQA195" s="375"/>
      <c r="MQB195" s="375"/>
      <c r="MQC195" s="375"/>
      <c r="MQD195" s="375"/>
      <c r="MQE195" s="375"/>
      <c r="MQF195" s="375"/>
      <c r="MQG195" s="375"/>
      <c r="MQH195" s="375"/>
      <c r="MQI195" s="375"/>
      <c r="MQJ195" s="375"/>
      <c r="MQK195" s="375"/>
      <c r="MQL195" s="375"/>
      <c r="MQM195" s="375"/>
      <c r="MQN195" s="375"/>
      <c r="MQO195" s="375"/>
      <c r="MQP195" s="375"/>
      <c r="MQQ195" s="375"/>
      <c r="MQR195" s="375"/>
      <c r="MQS195" s="376"/>
      <c r="MQT195" s="376"/>
      <c r="MQU195" s="376"/>
      <c r="MQV195" s="376"/>
      <c r="MQW195" s="376"/>
      <c r="MQX195" s="376"/>
      <c r="MQY195" s="376"/>
      <c r="MQZ195" s="376"/>
      <c r="MRA195" s="376"/>
      <c r="MRB195" s="376"/>
      <c r="MRC195" s="376"/>
      <c r="MRD195" s="376"/>
      <c r="MRE195" s="376"/>
      <c r="MRF195" s="376"/>
      <c r="MRG195" s="376"/>
      <c r="MRH195" s="376"/>
      <c r="MRI195" s="376"/>
      <c r="MRJ195" s="376"/>
      <c r="MRK195" s="376"/>
      <c r="MRL195" s="376"/>
      <c r="MRM195" s="376"/>
      <c r="MRN195" s="376"/>
      <c r="MRO195" s="376"/>
      <c r="MRP195" s="376"/>
      <c r="MRQ195" s="377"/>
      <c r="MRR195" s="377"/>
      <c r="MRS195" s="377"/>
      <c r="MRT195" s="377"/>
      <c r="MRU195" s="377"/>
      <c r="MRV195" s="376"/>
      <c r="MRW195" s="376"/>
      <c r="MRX195" s="377"/>
      <c r="MRY195" s="377"/>
      <c r="MRZ195" s="376"/>
      <c r="MSA195" s="376"/>
      <c r="MSB195" s="377"/>
      <c r="MSC195" s="377"/>
      <c r="MSD195" s="376"/>
      <c r="MSE195" s="376"/>
      <c r="MSF195" s="376"/>
      <c r="MSG195" s="376"/>
      <c r="MSH195" s="376"/>
      <c r="MSI195" s="376"/>
      <c r="MSJ195" s="376"/>
      <c r="MSK195" s="377"/>
      <c r="MSL195" s="377"/>
      <c r="MSM195" s="376"/>
      <c r="MSN195" s="376"/>
      <c r="MSO195" s="377"/>
      <c r="MSP195" s="377"/>
      <c r="MSQ195" s="376"/>
      <c r="MSR195" s="376"/>
      <c r="MSS195" s="376"/>
      <c r="MST195" s="376"/>
      <c r="MSU195" s="376"/>
      <c r="MSV195" s="370"/>
      <c r="MSW195" s="396"/>
      <c r="MSX195" s="376"/>
      <c r="MSY195" s="376"/>
      <c r="MSZ195" s="376"/>
      <c r="MTA195" s="376"/>
      <c r="MTB195" s="376"/>
      <c r="MTC195" s="376"/>
      <c r="MTD195" s="376"/>
      <c r="MTE195" s="375"/>
      <c r="MTF195" s="375"/>
      <c r="MTG195" s="375"/>
      <c r="MTH195" s="375"/>
      <c r="MTI195" s="375"/>
      <c r="MTJ195" s="375"/>
      <c r="MTK195" s="375"/>
      <c r="MTL195" s="375"/>
      <c r="MTM195" s="375"/>
      <c r="MTN195" s="375"/>
      <c r="MTO195" s="375"/>
      <c r="MTP195" s="375"/>
      <c r="MTQ195" s="375"/>
      <c r="MTR195" s="375"/>
      <c r="MTS195" s="375"/>
      <c r="MTT195" s="375"/>
      <c r="MTU195" s="375"/>
      <c r="MTV195" s="375"/>
      <c r="MTW195" s="375"/>
      <c r="MTX195" s="375"/>
      <c r="MTY195" s="375"/>
      <c r="MTZ195" s="375"/>
      <c r="MUA195" s="375"/>
      <c r="MUB195" s="375"/>
      <c r="MUC195" s="375"/>
      <c r="MUD195" s="375"/>
      <c r="MUE195" s="375"/>
      <c r="MUF195" s="375"/>
      <c r="MUG195" s="375"/>
      <c r="MUH195" s="375"/>
      <c r="MUI195" s="375"/>
      <c r="MUJ195" s="375"/>
      <c r="MUK195" s="375"/>
      <c r="MUL195" s="375"/>
      <c r="MUM195" s="375"/>
      <c r="MUN195" s="375"/>
      <c r="MUO195" s="375"/>
      <c r="MUP195" s="375"/>
      <c r="MUQ195" s="375"/>
      <c r="MUR195" s="375"/>
      <c r="MUS195" s="375"/>
      <c r="MUT195" s="375"/>
      <c r="MUU195" s="375"/>
      <c r="MUV195" s="375"/>
      <c r="MUW195" s="376"/>
      <c r="MUX195" s="376"/>
      <c r="MUY195" s="376"/>
      <c r="MUZ195" s="376"/>
      <c r="MVA195" s="376"/>
      <c r="MVB195" s="376"/>
      <c r="MVC195" s="376"/>
      <c r="MVD195" s="376"/>
      <c r="MVE195" s="376"/>
      <c r="MVF195" s="376"/>
      <c r="MVG195" s="376"/>
      <c r="MVH195" s="376"/>
      <c r="MVI195" s="376"/>
      <c r="MVJ195" s="376"/>
      <c r="MVK195" s="376"/>
      <c r="MVL195" s="376"/>
      <c r="MVM195" s="376"/>
      <c r="MVN195" s="376"/>
      <c r="MVO195" s="376"/>
      <c r="MVP195" s="376"/>
      <c r="MVQ195" s="376"/>
      <c r="MVR195" s="376"/>
      <c r="MVS195" s="376"/>
      <c r="MVT195" s="376"/>
      <c r="MVU195" s="377"/>
      <c r="MVV195" s="377"/>
      <c r="MVW195" s="377"/>
      <c r="MVX195" s="377"/>
      <c r="MVY195" s="377"/>
      <c r="MVZ195" s="376"/>
      <c r="MWA195" s="376"/>
      <c r="MWB195" s="377"/>
      <c r="MWC195" s="377"/>
      <c r="MWD195" s="376"/>
      <c r="MWE195" s="376"/>
      <c r="MWF195" s="377"/>
      <c r="MWG195" s="377"/>
      <c r="MWH195" s="376"/>
      <c r="MWI195" s="376"/>
      <c r="MWJ195" s="376"/>
      <c r="MWK195" s="376"/>
      <c r="MWL195" s="376"/>
      <c r="MWM195" s="376"/>
      <c r="MWN195" s="376"/>
      <c r="MWO195" s="377"/>
      <c r="MWP195" s="377"/>
      <c r="MWQ195" s="376"/>
      <c r="MWR195" s="376"/>
      <c r="MWS195" s="377"/>
      <c r="MWT195" s="377"/>
      <c r="MWU195" s="376"/>
      <c r="MWV195" s="376"/>
      <c r="MWW195" s="376"/>
      <c r="MWX195" s="376"/>
      <c r="MWY195" s="376"/>
      <c r="MWZ195" s="370"/>
      <c r="MXA195" s="396"/>
      <c r="MXB195" s="376"/>
      <c r="MXC195" s="376"/>
      <c r="MXD195" s="376"/>
      <c r="MXE195" s="376"/>
      <c r="MXF195" s="376"/>
      <c r="MXG195" s="376"/>
      <c r="MXH195" s="376"/>
      <c r="MXI195" s="375"/>
      <c r="MXJ195" s="375"/>
      <c r="MXK195" s="375"/>
      <c r="MXL195" s="375"/>
      <c r="MXM195" s="375"/>
      <c r="MXN195" s="375"/>
      <c r="MXO195" s="375"/>
      <c r="MXP195" s="375"/>
      <c r="MXQ195" s="375"/>
      <c r="MXR195" s="375"/>
      <c r="MXS195" s="375"/>
      <c r="MXT195" s="375"/>
      <c r="MXU195" s="375"/>
      <c r="MXV195" s="375"/>
      <c r="MXW195" s="375"/>
      <c r="MXX195" s="375"/>
      <c r="MXY195" s="375"/>
      <c r="MXZ195" s="375"/>
      <c r="MYA195" s="375"/>
      <c r="MYB195" s="375"/>
      <c r="MYC195" s="375"/>
      <c r="MYD195" s="375"/>
      <c r="MYE195" s="375"/>
      <c r="MYF195" s="375"/>
      <c r="MYG195" s="375"/>
      <c r="MYH195" s="375"/>
      <c r="MYI195" s="375"/>
      <c r="MYJ195" s="375"/>
      <c r="MYK195" s="375"/>
      <c r="MYL195" s="375"/>
      <c r="MYM195" s="375"/>
      <c r="MYN195" s="375"/>
      <c r="MYO195" s="375"/>
      <c r="MYP195" s="375"/>
      <c r="MYQ195" s="375"/>
      <c r="MYR195" s="375"/>
      <c r="MYS195" s="375"/>
      <c r="MYT195" s="375"/>
      <c r="MYU195" s="375"/>
      <c r="MYV195" s="375"/>
      <c r="MYW195" s="375"/>
      <c r="MYX195" s="375"/>
      <c r="MYY195" s="375"/>
      <c r="MYZ195" s="375"/>
      <c r="MZA195" s="376"/>
      <c r="MZB195" s="376"/>
      <c r="MZC195" s="376"/>
      <c r="MZD195" s="376"/>
      <c r="MZE195" s="376"/>
      <c r="MZF195" s="376"/>
      <c r="MZG195" s="376"/>
      <c r="MZH195" s="376"/>
      <c r="MZI195" s="376"/>
      <c r="MZJ195" s="376"/>
      <c r="MZK195" s="376"/>
      <c r="MZL195" s="376"/>
      <c r="MZM195" s="376"/>
      <c r="MZN195" s="376"/>
      <c r="MZO195" s="376"/>
      <c r="MZP195" s="376"/>
      <c r="MZQ195" s="376"/>
      <c r="MZR195" s="376"/>
      <c r="MZS195" s="376"/>
      <c r="MZT195" s="376"/>
      <c r="MZU195" s="376"/>
      <c r="MZV195" s="376"/>
      <c r="MZW195" s="376"/>
      <c r="MZX195" s="376"/>
      <c r="MZY195" s="377"/>
      <c r="MZZ195" s="377"/>
      <c r="NAA195" s="377"/>
      <c r="NAB195" s="377"/>
      <c r="NAC195" s="377"/>
      <c r="NAD195" s="376"/>
      <c r="NAE195" s="376"/>
      <c r="NAF195" s="377"/>
      <c r="NAG195" s="377"/>
      <c r="NAH195" s="376"/>
      <c r="NAI195" s="376"/>
      <c r="NAJ195" s="377"/>
      <c r="NAK195" s="377"/>
      <c r="NAL195" s="376"/>
      <c r="NAM195" s="376"/>
      <c r="NAN195" s="376"/>
      <c r="NAO195" s="376"/>
      <c r="NAP195" s="376"/>
      <c r="NAQ195" s="376"/>
      <c r="NAR195" s="376"/>
      <c r="NAS195" s="377"/>
      <c r="NAT195" s="377"/>
      <c r="NAU195" s="376"/>
      <c r="NAV195" s="376"/>
      <c r="NAW195" s="377"/>
      <c r="NAX195" s="377"/>
      <c r="NAY195" s="376"/>
      <c r="NAZ195" s="376"/>
      <c r="NBA195" s="376"/>
      <c r="NBB195" s="376"/>
      <c r="NBC195" s="376"/>
      <c r="NBD195" s="370"/>
      <c r="NBE195" s="396"/>
      <c r="NBF195" s="376"/>
      <c r="NBG195" s="376"/>
      <c r="NBH195" s="376"/>
      <c r="NBI195" s="376"/>
      <c r="NBJ195" s="376"/>
      <c r="NBK195" s="376"/>
      <c r="NBL195" s="376"/>
      <c r="NBM195" s="375"/>
      <c r="NBN195" s="375"/>
      <c r="NBO195" s="375"/>
      <c r="NBP195" s="375"/>
      <c r="NBQ195" s="375"/>
      <c r="NBR195" s="375"/>
      <c r="NBS195" s="375"/>
      <c r="NBT195" s="375"/>
      <c r="NBU195" s="375"/>
      <c r="NBV195" s="375"/>
      <c r="NBW195" s="375"/>
      <c r="NBX195" s="375"/>
      <c r="NBY195" s="375"/>
      <c r="NBZ195" s="375"/>
      <c r="NCA195" s="375"/>
      <c r="NCB195" s="375"/>
      <c r="NCC195" s="375"/>
      <c r="NCD195" s="375"/>
      <c r="NCE195" s="375"/>
      <c r="NCF195" s="375"/>
      <c r="NCG195" s="375"/>
      <c r="NCH195" s="375"/>
      <c r="NCI195" s="375"/>
      <c r="NCJ195" s="375"/>
      <c r="NCK195" s="375"/>
      <c r="NCL195" s="375"/>
      <c r="NCM195" s="375"/>
      <c r="NCN195" s="375"/>
      <c r="NCO195" s="375"/>
      <c r="NCP195" s="375"/>
      <c r="NCQ195" s="375"/>
      <c r="NCR195" s="375"/>
      <c r="NCS195" s="375"/>
      <c r="NCT195" s="375"/>
      <c r="NCU195" s="375"/>
      <c r="NCV195" s="375"/>
      <c r="NCW195" s="375"/>
      <c r="NCX195" s="375"/>
      <c r="NCY195" s="375"/>
      <c r="NCZ195" s="375"/>
      <c r="NDA195" s="375"/>
      <c r="NDB195" s="375"/>
      <c r="NDC195" s="375"/>
      <c r="NDD195" s="375"/>
      <c r="NDE195" s="376"/>
      <c r="NDF195" s="376"/>
      <c r="NDG195" s="376"/>
      <c r="NDH195" s="376"/>
      <c r="NDI195" s="376"/>
      <c r="NDJ195" s="376"/>
      <c r="NDK195" s="376"/>
      <c r="NDL195" s="376"/>
      <c r="NDM195" s="376"/>
      <c r="NDN195" s="376"/>
      <c r="NDO195" s="376"/>
      <c r="NDP195" s="376"/>
      <c r="NDQ195" s="376"/>
      <c r="NDR195" s="376"/>
      <c r="NDS195" s="376"/>
      <c r="NDT195" s="376"/>
      <c r="NDU195" s="376"/>
      <c r="NDV195" s="376"/>
      <c r="NDW195" s="376"/>
      <c r="NDX195" s="376"/>
      <c r="NDY195" s="376"/>
      <c r="NDZ195" s="376"/>
      <c r="NEA195" s="376"/>
      <c r="NEB195" s="376"/>
      <c r="NEC195" s="377"/>
      <c r="NED195" s="377"/>
      <c r="NEE195" s="377"/>
      <c r="NEF195" s="377"/>
      <c r="NEG195" s="377"/>
      <c r="NEH195" s="376"/>
      <c r="NEI195" s="376"/>
      <c r="NEJ195" s="377"/>
      <c r="NEK195" s="377"/>
      <c r="NEL195" s="376"/>
      <c r="NEM195" s="376"/>
      <c r="NEN195" s="377"/>
      <c r="NEO195" s="377"/>
      <c r="NEP195" s="376"/>
      <c r="NEQ195" s="376"/>
      <c r="NER195" s="376"/>
      <c r="NES195" s="376"/>
      <c r="NET195" s="376"/>
      <c r="NEU195" s="376"/>
      <c r="NEV195" s="376"/>
      <c r="NEW195" s="377"/>
      <c r="NEX195" s="377"/>
      <c r="NEY195" s="376"/>
      <c r="NEZ195" s="376"/>
      <c r="NFA195" s="377"/>
      <c r="NFB195" s="377"/>
      <c r="NFC195" s="376"/>
      <c r="NFD195" s="376"/>
      <c r="NFE195" s="376"/>
      <c r="NFF195" s="376"/>
      <c r="NFG195" s="376"/>
      <c r="NFH195" s="370"/>
      <c r="NFI195" s="396"/>
      <c r="NFJ195" s="376"/>
      <c r="NFK195" s="376"/>
      <c r="NFL195" s="376"/>
      <c r="NFM195" s="376"/>
      <c r="NFN195" s="376"/>
      <c r="NFO195" s="376"/>
      <c r="NFP195" s="376"/>
      <c r="NFQ195" s="375"/>
      <c r="NFR195" s="375"/>
      <c r="NFS195" s="375"/>
      <c r="NFT195" s="375"/>
      <c r="NFU195" s="375"/>
      <c r="NFV195" s="375"/>
      <c r="NFW195" s="375"/>
      <c r="NFX195" s="375"/>
      <c r="NFY195" s="375"/>
      <c r="NFZ195" s="375"/>
      <c r="NGA195" s="375"/>
      <c r="NGB195" s="375"/>
      <c r="NGC195" s="375"/>
      <c r="NGD195" s="375"/>
      <c r="NGE195" s="375"/>
      <c r="NGF195" s="375"/>
      <c r="NGG195" s="375"/>
      <c r="NGH195" s="375"/>
      <c r="NGI195" s="375"/>
      <c r="NGJ195" s="375"/>
      <c r="NGK195" s="375"/>
      <c r="NGL195" s="375"/>
      <c r="NGM195" s="375"/>
      <c r="NGN195" s="375"/>
      <c r="NGO195" s="375"/>
      <c r="NGP195" s="375"/>
      <c r="NGQ195" s="375"/>
      <c r="NGR195" s="375"/>
      <c r="NGS195" s="375"/>
      <c r="NGT195" s="375"/>
      <c r="NGU195" s="375"/>
      <c r="NGV195" s="375"/>
      <c r="NGW195" s="375"/>
      <c r="NGX195" s="375"/>
      <c r="NGY195" s="375"/>
      <c r="NGZ195" s="375"/>
      <c r="NHA195" s="375"/>
      <c r="NHB195" s="375"/>
      <c r="NHC195" s="375"/>
      <c r="NHD195" s="375"/>
      <c r="NHE195" s="375"/>
      <c r="NHF195" s="375"/>
      <c r="NHG195" s="375"/>
      <c r="NHH195" s="375"/>
      <c r="NHI195" s="376"/>
      <c r="NHJ195" s="376"/>
      <c r="NHK195" s="376"/>
      <c r="NHL195" s="376"/>
      <c r="NHM195" s="376"/>
      <c r="NHN195" s="376"/>
      <c r="NHO195" s="376"/>
      <c r="NHP195" s="376"/>
      <c r="NHQ195" s="376"/>
      <c r="NHR195" s="376"/>
      <c r="NHS195" s="376"/>
      <c r="NHT195" s="376"/>
      <c r="NHU195" s="376"/>
      <c r="NHV195" s="376"/>
      <c r="NHW195" s="376"/>
      <c r="NHX195" s="376"/>
      <c r="NHY195" s="376"/>
      <c r="NHZ195" s="376"/>
      <c r="NIA195" s="376"/>
      <c r="NIB195" s="376"/>
      <c r="NIC195" s="376"/>
      <c r="NID195" s="376"/>
      <c r="NIE195" s="376"/>
      <c r="NIF195" s="376"/>
      <c r="NIG195" s="377"/>
      <c r="NIH195" s="377"/>
      <c r="NII195" s="377"/>
      <c r="NIJ195" s="377"/>
      <c r="NIK195" s="377"/>
      <c r="NIL195" s="376"/>
      <c r="NIM195" s="376"/>
      <c r="NIN195" s="377"/>
      <c r="NIO195" s="377"/>
      <c r="NIP195" s="376"/>
      <c r="NIQ195" s="376"/>
      <c r="NIR195" s="377"/>
      <c r="NIS195" s="377"/>
      <c r="NIT195" s="376"/>
      <c r="NIU195" s="376"/>
      <c r="NIV195" s="376"/>
      <c r="NIW195" s="376"/>
      <c r="NIX195" s="376"/>
      <c r="NIY195" s="376"/>
      <c r="NIZ195" s="376"/>
      <c r="NJA195" s="377"/>
      <c r="NJB195" s="377"/>
      <c r="NJC195" s="376"/>
      <c r="NJD195" s="376"/>
      <c r="NJE195" s="377"/>
      <c r="NJF195" s="377"/>
      <c r="NJG195" s="376"/>
      <c r="NJH195" s="376"/>
      <c r="NJI195" s="376"/>
      <c r="NJJ195" s="376"/>
      <c r="NJK195" s="376"/>
      <c r="NJL195" s="370"/>
      <c r="NJM195" s="396"/>
      <c r="NJN195" s="376"/>
      <c r="NJO195" s="376"/>
      <c r="NJP195" s="376"/>
      <c r="NJQ195" s="376"/>
      <c r="NJR195" s="376"/>
      <c r="NJS195" s="376"/>
      <c r="NJT195" s="376"/>
      <c r="NJU195" s="375"/>
      <c r="NJV195" s="375"/>
      <c r="NJW195" s="375"/>
      <c r="NJX195" s="375"/>
      <c r="NJY195" s="375"/>
      <c r="NJZ195" s="375"/>
      <c r="NKA195" s="375"/>
      <c r="NKB195" s="375"/>
      <c r="NKC195" s="375"/>
      <c r="NKD195" s="375"/>
      <c r="NKE195" s="375"/>
      <c r="NKF195" s="375"/>
      <c r="NKG195" s="375"/>
      <c r="NKH195" s="375"/>
      <c r="NKI195" s="375"/>
      <c r="NKJ195" s="375"/>
      <c r="NKK195" s="375"/>
      <c r="NKL195" s="375"/>
      <c r="NKM195" s="375"/>
      <c r="NKN195" s="375"/>
      <c r="NKO195" s="375"/>
      <c r="NKP195" s="375"/>
      <c r="NKQ195" s="375"/>
      <c r="NKR195" s="375"/>
      <c r="NKS195" s="375"/>
      <c r="NKT195" s="375"/>
      <c r="NKU195" s="375"/>
      <c r="NKV195" s="375"/>
      <c r="NKW195" s="375"/>
      <c r="NKX195" s="375"/>
      <c r="NKY195" s="375"/>
      <c r="NKZ195" s="375"/>
      <c r="NLA195" s="375"/>
      <c r="NLB195" s="375"/>
      <c r="NLC195" s="375"/>
      <c r="NLD195" s="375"/>
      <c r="NLE195" s="375"/>
      <c r="NLF195" s="375"/>
      <c r="NLG195" s="375"/>
      <c r="NLH195" s="375"/>
      <c r="NLI195" s="375"/>
      <c r="NLJ195" s="375"/>
      <c r="NLK195" s="375"/>
      <c r="NLL195" s="375"/>
      <c r="NLM195" s="376"/>
      <c r="NLN195" s="376"/>
      <c r="NLO195" s="376"/>
      <c r="NLP195" s="376"/>
      <c r="NLQ195" s="376"/>
      <c r="NLR195" s="376"/>
      <c r="NLS195" s="376"/>
      <c r="NLT195" s="376"/>
      <c r="NLU195" s="376"/>
      <c r="NLV195" s="376"/>
      <c r="NLW195" s="376"/>
      <c r="NLX195" s="376"/>
      <c r="NLY195" s="376"/>
      <c r="NLZ195" s="376"/>
      <c r="NMA195" s="376"/>
      <c r="NMB195" s="376"/>
      <c r="NMC195" s="376"/>
      <c r="NMD195" s="376"/>
      <c r="NME195" s="376"/>
      <c r="NMF195" s="376"/>
      <c r="NMG195" s="376"/>
      <c r="NMH195" s="376"/>
      <c r="NMI195" s="376"/>
      <c r="NMJ195" s="376"/>
      <c r="NMK195" s="377"/>
      <c r="NML195" s="377"/>
      <c r="NMM195" s="377"/>
      <c r="NMN195" s="377"/>
      <c r="NMO195" s="377"/>
      <c r="NMP195" s="376"/>
      <c r="NMQ195" s="376"/>
      <c r="NMR195" s="377"/>
      <c r="NMS195" s="377"/>
      <c r="NMT195" s="376"/>
      <c r="NMU195" s="376"/>
      <c r="NMV195" s="377"/>
      <c r="NMW195" s="377"/>
      <c r="NMX195" s="376"/>
      <c r="NMY195" s="376"/>
      <c r="NMZ195" s="376"/>
      <c r="NNA195" s="376"/>
      <c r="NNB195" s="376"/>
      <c r="NNC195" s="376"/>
      <c r="NND195" s="376"/>
      <c r="NNE195" s="377"/>
      <c r="NNF195" s="377"/>
      <c r="NNG195" s="376"/>
      <c r="NNH195" s="376"/>
      <c r="NNI195" s="377"/>
      <c r="NNJ195" s="377"/>
      <c r="NNK195" s="376"/>
      <c r="NNL195" s="376"/>
      <c r="NNM195" s="376"/>
      <c r="NNN195" s="376"/>
      <c r="NNO195" s="376"/>
      <c r="NNP195" s="370"/>
      <c r="NNQ195" s="396"/>
      <c r="NNR195" s="376"/>
      <c r="NNS195" s="376"/>
      <c r="NNT195" s="376"/>
      <c r="NNU195" s="376"/>
      <c r="NNV195" s="376"/>
      <c r="NNW195" s="376"/>
      <c r="NNX195" s="376"/>
      <c r="NNY195" s="375"/>
      <c r="NNZ195" s="375"/>
      <c r="NOA195" s="375"/>
      <c r="NOB195" s="375"/>
      <c r="NOC195" s="375"/>
      <c r="NOD195" s="375"/>
      <c r="NOE195" s="375"/>
      <c r="NOF195" s="375"/>
      <c r="NOG195" s="375"/>
      <c r="NOH195" s="375"/>
      <c r="NOI195" s="375"/>
      <c r="NOJ195" s="375"/>
      <c r="NOK195" s="375"/>
      <c r="NOL195" s="375"/>
      <c r="NOM195" s="375"/>
      <c r="NON195" s="375"/>
      <c r="NOO195" s="375"/>
      <c r="NOP195" s="375"/>
      <c r="NOQ195" s="375"/>
      <c r="NOR195" s="375"/>
      <c r="NOS195" s="375"/>
      <c r="NOT195" s="375"/>
      <c r="NOU195" s="375"/>
      <c r="NOV195" s="375"/>
      <c r="NOW195" s="375"/>
      <c r="NOX195" s="375"/>
      <c r="NOY195" s="375"/>
      <c r="NOZ195" s="375"/>
      <c r="NPA195" s="375"/>
      <c r="NPB195" s="375"/>
      <c r="NPC195" s="375"/>
      <c r="NPD195" s="375"/>
      <c r="NPE195" s="375"/>
      <c r="NPF195" s="375"/>
      <c r="NPG195" s="375"/>
      <c r="NPH195" s="375"/>
      <c r="NPI195" s="375"/>
      <c r="NPJ195" s="375"/>
      <c r="NPK195" s="375"/>
      <c r="NPL195" s="375"/>
      <c r="NPM195" s="375"/>
      <c r="NPN195" s="375"/>
      <c r="NPO195" s="375"/>
      <c r="NPP195" s="375"/>
      <c r="NPQ195" s="376"/>
      <c r="NPR195" s="376"/>
      <c r="NPS195" s="376"/>
      <c r="NPT195" s="376"/>
      <c r="NPU195" s="376"/>
      <c r="NPV195" s="376"/>
      <c r="NPW195" s="376"/>
      <c r="NPX195" s="376"/>
      <c r="NPY195" s="376"/>
      <c r="NPZ195" s="376"/>
      <c r="NQA195" s="376"/>
      <c r="NQB195" s="376"/>
      <c r="NQC195" s="376"/>
      <c r="NQD195" s="376"/>
      <c r="NQE195" s="376"/>
      <c r="NQF195" s="376"/>
      <c r="NQG195" s="376"/>
      <c r="NQH195" s="376"/>
      <c r="NQI195" s="376"/>
      <c r="NQJ195" s="376"/>
      <c r="NQK195" s="376"/>
      <c r="NQL195" s="376"/>
      <c r="NQM195" s="376"/>
      <c r="NQN195" s="376"/>
      <c r="NQO195" s="377"/>
      <c r="NQP195" s="377"/>
      <c r="NQQ195" s="377"/>
      <c r="NQR195" s="377"/>
      <c r="NQS195" s="377"/>
      <c r="NQT195" s="376"/>
      <c r="NQU195" s="376"/>
      <c r="NQV195" s="377"/>
      <c r="NQW195" s="377"/>
      <c r="NQX195" s="376"/>
      <c r="NQY195" s="376"/>
      <c r="NQZ195" s="377"/>
      <c r="NRA195" s="377"/>
      <c r="NRB195" s="376"/>
      <c r="NRC195" s="376"/>
      <c r="NRD195" s="376"/>
      <c r="NRE195" s="376"/>
      <c r="NRF195" s="376"/>
      <c r="NRG195" s="376"/>
      <c r="NRH195" s="376"/>
      <c r="NRI195" s="377"/>
      <c r="NRJ195" s="377"/>
      <c r="NRK195" s="376"/>
      <c r="NRL195" s="376"/>
      <c r="NRM195" s="377"/>
      <c r="NRN195" s="377"/>
      <c r="NRO195" s="376"/>
      <c r="NRP195" s="376"/>
      <c r="NRQ195" s="376"/>
      <c r="NRR195" s="376"/>
      <c r="NRS195" s="376"/>
      <c r="NRT195" s="370"/>
      <c r="NRU195" s="396"/>
      <c r="NRV195" s="376"/>
      <c r="NRW195" s="376"/>
      <c r="NRX195" s="376"/>
      <c r="NRY195" s="376"/>
      <c r="NRZ195" s="376"/>
      <c r="NSA195" s="376"/>
      <c r="NSB195" s="376"/>
      <c r="NSC195" s="375"/>
      <c r="NSD195" s="375"/>
      <c r="NSE195" s="375"/>
      <c r="NSF195" s="375"/>
      <c r="NSG195" s="375"/>
      <c r="NSH195" s="375"/>
      <c r="NSI195" s="375"/>
      <c r="NSJ195" s="375"/>
      <c r="NSK195" s="375"/>
      <c r="NSL195" s="375"/>
      <c r="NSM195" s="375"/>
      <c r="NSN195" s="375"/>
      <c r="NSO195" s="375"/>
      <c r="NSP195" s="375"/>
      <c r="NSQ195" s="375"/>
      <c r="NSR195" s="375"/>
      <c r="NSS195" s="375"/>
      <c r="NST195" s="375"/>
      <c r="NSU195" s="375"/>
      <c r="NSV195" s="375"/>
      <c r="NSW195" s="375"/>
      <c r="NSX195" s="375"/>
      <c r="NSY195" s="375"/>
      <c r="NSZ195" s="375"/>
      <c r="NTA195" s="375"/>
      <c r="NTB195" s="375"/>
      <c r="NTC195" s="375"/>
      <c r="NTD195" s="375"/>
      <c r="NTE195" s="375"/>
      <c r="NTF195" s="375"/>
      <c r="NTG195" s="375"/>
      <c r="NTH195" s="375"/>
      <c r="NTI195" s="375"/>
      <c r="NTJ195" s="375"/>
      <c r="NTK195" s="375"/>
      <c r="NTL195" s="375"/>
      <c r="NTM195" s="375"/>
      <c r="NTN195" s="375"/>
      <c r="NTO195" s="375"/>
      <c r="NTP195" s="375"/>
      <c r="NTQ195" s="375"/>
      <c r="NTR195" s="375"/>
      <c r="NTS195" s="375"/>
      <c r="NTT195" s="375"/>
      <c r="NTU195" s="376"/>
      <c r="NTV195" s="376"/>
      <c r="NTW195" s="376"/>
      <c r="NTX195" s="376"/>
      <c r="NTY195" s="376"/>
      <c r="NTZ195" s="376"/>
      <c r="NUA195" s="376"/>
      <c r="NUB195" s="376"/>
      <c r="NUC195" s="376"/>
      <c r="NUD195" s="376"/>
      <c r="NUE195" s="376"/>
      <c r="NUF195" s="376"/>
      <c r="NUG195" s="376"/>
      <c r="NUH195" s="376"/>
      <c r="NUI195" s="376"/>
      <c r="NUJ195" s="376"/>
      <c r="NUK195" s="376"/>
      <c r="NUL195" s="376"/>
      <c r="NUM195" s="376"/>
      <c r="NUN195" s="376"/>
      <c r="NUO195" s="376"/>
      <c r="NUP195" s="376"/>
      <c r="NUQ195" s="376"/>
      <c r="NUR195" s="376"/>
      <c r="NUS195" s="377"/>
      <c r="NUT195" s="377"/>
      <c r="NUU195" s="377"/>
      <c r="NUV195" s="377"/>
      <c r="NUW195" s="377"/>
      <c r="NUX195" s="376"/>
      <c r="NUY195" s="376"/>
      <c r="NUZ195" s="377"/>
      <c r="NVA195" s="377"/>
      <c r="NVB195" s="376"/>
      <c r="NVC195" s="376"/>
      <c r="NVD195" s="377"/>
      <c r="NVE195" s="377"/>
      <c r="NVF195" s="376"/>
      <c r="NVG195" s="376"/>
      <c r="NVH195" s="376"/>
      <c r="NVI195" s="376"/>
      <c r="NVJ195" s="376"/>
      <c r="NVK195" s="376"/>
      <c r="NVL195" s="376"/>
      <c r="NVM195" s="377"/>
      <c r="NVN195" s="377"/>
      <c r="NVO195" s="376"/>
      <c r="NVP195" s="376"/>
      <c r="NVQ195" s="377"/>
      <c r="NVR195" s="377"/>
      <c r="NVS195" s="376"/>
      <c r="NVT195" s="376"/>
      <c r="NVU195" s="376"/>
      <c r="NVV195" s="376"/>
      <c r="NVW195" s="376"/>
      <c r="NVX195" s="370"/>
      <c r="NVY195" s="396"/>
      <c r="NVZ195" s="376"/>
      <c r="NWA195" s="376"/>
      <c r="NWB195" s="376"/>
      <c r="NWC195" s="376"/>
      <c r="NWD195" s="376"/>
      <c r="NWE195" s="376"/>
      <c r="NWF195" s="376"/>
      <c r="NWG195" s="375"/>
      <c r="NWH195" s="375"/>
      <c r="NWI195" s="375"/>
      <c r="NWJ195" s="375"/>
      <c r="NWK195" s="375"/>
      <c r="NWL195" s="375"/>
      <c r="NWM195" s="375"/>
      <c r="NWN195" s="375"/>
      <c r="NWO195" s="375"/>
      <c r="NWP195" s="375"/>
      <c r="NWQ195" s="375"/>
      <c r="NWR195" s="375"/>
      <c r="NWS195" s="375"/>
      <c r="NWT195" s="375"/>
      <c r="NWU195" s="375"/>
      <c r="NWV195" s="375"/>
      <c r="NWW195" s="375"/>
      <c r="NWX195" s="375"/>
      <c r="NWY195" s="375"/>
      <c r="NWZ195" s="375"/>
      <c r="NXA195" s="375"/>
      <c r="NXB195" s="375"/>
      <c r="NXC195" s="375"/>
      <c r="NXD195" s="375"/>
      <c r="NXE195" s="375"/>
      <c r="NXF195" s="375"/>
      <c r="NXG195" s="375"/>
      <c r="NXH195" s="375"/>
      <c r="NXI195" s="375"/>
      <c r="NXJ195" s="375"/>
      <c r="NXK195" s="375"/>
      <c r="NXL195" s="375"/>
      <c r="NXM195" s="375"/>
      <c r="NXN195" s="375"/>
      <c r="NXO195" s="375"/>
      <c r="NXP195" s="375"/>
      <c r="NXQ195" s="375"/>
      <c r="NXR195" s="375"/>
      <c r="NXS195" s="375"/>
      <c r="NXT195" s="375"/>
      <c r="NXU195" s="375"/>
      <c r="NXV195" s="375"/>
      <c r="NXW195" s="375"/>
      <c r="NXX195" s="375"/>
      <c r="NXY195" s="376"/>
      <c r="NXZ195" s="376"/>
      <c r="NYA195" s="376"/>
      <c r="NYB195" s="376"/>
      <c r="NYC195" s="376"/>
      <c r="NYD195" s="376"/>
      <c r="NYE195" s="376"/>
      <c r="NYF195" s="376"/>
      <c r="NYG195" s="376"/>
      <c r="NYH195" s="376"/>
      <c r="NYI195" s="376"/>
      <c r="NYJ195" s="376"/>
      <c r="NYK195" s="376"/>
      <c r="NYL195" s="376"/>
      <c r="NYM195" s="376"/>
      <c r="NYN195" s="376"/>
      <c r="NYO195" s="376"/>
      <c r="NYP195" s="376"/>
      <c r="NYQ195" s="376"/>
      <c r="NYR195" s="376"/>
      <c r="NYS195" s="376"/>
      <c r="NYT195" s="376"/>
      <c r="NYU195" s="376"/>
      <c r="NYV195" s="376"/>
      <c r="NYW195" s="377"/>
      <c r="NYX195" s="377"/>
      <c r="NYY195" s="377"/>
      <c r="NYZ195" s="377"/>
      <c r="NZA195" s="377"/>
      <c r="NZB195" s="376"/>
      <c r="NZC195" s="376"/>
      <c r="NZD195" s="377"/>
      <c r="NZE195" s="377"/>
      <c r="NZF195" s="376"/>
      <c r="NZG195" s="376"/>
      <c r="NZH195" s="377"/>
      <c r="NZI195" s="377"/>
      <c r="NZJ195" s="376"/>
      <c r="NZK195" s="376"/>
      <c r="NZL195" s="376"/>
      <c r="NZM195" s="376"/>
      <c r="NZN195" s="376"/>
      <c r="NZO195" s="376"/>
      <c r="NZP195" s="376"/>
      <c r="NZQ195" s="377"/>
      <c r="NZR195" s="377"/>
      <c r="NZS195" s="376"/>
      <c r="NZT195" s="376"/>
      <c r="NZU195" s="377"/>
      <c r="NZV195" s="377"/>
      <c r="NZW195" s="376"/>
      <c r="NZX195" s="376"/>
      <c r="NZY195" s="376"/>
      <c r="NZZ195" s="376"/>
      <c r="OAA195" s="376"/>
      <c r="OAB195" s="370"/>
      <c r="OAC195" s="396"/>
      <c r="OAD195" s="376"/>
      <c r="OAE195" s="376"/>
      <c r="OAF195" s="376"/>
      <c r="OAG195" s="376"/>
      <c r="OAH195" s="376"/>
      <c r="OAI195" s="376"/>
      <c r="OAJ195" s="376"/>
      <c r="OAK195" s="375"/>
      <c r="OAL195" s="375"/>
      <c r="OAM195" s="375"/>
      <c r="OAN195" s="375"/>
      <c r="OAO195" s="375"/>
      <c r="OAP195" s="375"/>
      <c r="OAQ195" s="375"/>
      <c r="OAR195" s="375"/>
      <c r="OAS195" s="375"/>
      <c r="OAT195" s="375"/>
      <c r="OAU195" s="375"/>
      <c r="OAV195" s="375"/>
      <c r="OAW195" s="375"/>
      <c r="OAX195" s="375"/>
      <c r="OAY195" s="375"/>
      <c r="OAZ195" s="375"/>
      <c r="OBA195" s="375"/>
      <c r="OBB195" s="375"/>
      <c r="OBC195" s="375"/>
      <c r="OBD195" s="375"/>
      <c r="OBE195" s="375"/>
      <c r="OBF195" s="375"/>
      <c r="OBG195" s="375"/>
      <c r="OBH195" s="375"/>
      <c r="OBI195" s="375"/>
      <c r="OBJ195" s="375"/>
      <c r="OBK195" s="375"/>
      <c r="OBL195" s="375"/>
      <c r="OBM195" s="375"/>
      <c r="OBN195" s="375"/>
      <c r="OBO195" s="375"/>
      <c r="OBP195" s="375"/>
      <c r="OBQ195" s="375"/>
      <c r="OBR195" s="375"/>
      <c r="OBS195" s="375"/>
      <c r="OBT195" s="375"/>
      <c r="OBU195" s="375"/>
      <c r="OBV195" s="375"/>
      <c r="OBW195" s="375"/>
      <c r="OBX195" s="375"/>
      <c r="OBY195" s="375"/>
      <c r="OBZ195" s="375"/>
      <c r="OCA195" s="375"/>
      <c r="OCB195" s="375"/>
      <c r="OCC195" s="376"/>
      <c r="OCD195" s="376"/>
      <c r="OCE195" s="376"/>
      <c r="OCF195" s="376"/>
      <c r="OCG195" s="376"/>
      <c r="OCH195" s="376"/>
      <c r="OCI195" s="376"/>
      <c r="OCJ195" s="376"/>
      <c r="OCK195" s="376"/>
      <c r="OCL195" s="376"/>
      <c r="OCM195" s="376"/>
      <c r="OCN195" s="376"/>
      <c r="OCO195" s="376"/>
      <c r="OCP195" s="376"/>
      <c r="OCQ195" s="376"/>
      <c r="OCR195" s="376"/>
      <c r="OCS195" s="376"/>
      <c r="OCT195" s="376"/>
      <c r="OCU195" s="376"/>
      <c r="OCV195" s="376"/>
      <c r="OCW195" s="376"/>
      <c r="OCX195" s="376"/>
      <c r="OCY195" s="376"/>
      <c r="OCZ195" s="376"/>
      <c r="ODA195" s="377"/>
      <c r="ODB195" s="377"/>
      <c r="ODC195" s="377"/>
      <c r="ODD195" s="377"/>
      <c r="ODE195" s="377"/>
      <c r="ODF195" s="376"/>
      <c r="ODG195" s="376"/>
      <c r="ODH195" s="377"/>
      <c r="ODI195" s="377"/>
      <c r="ODJ195" s="376"/>
      <c r="ODK195" s="376"/>
      <c r="ODL195" s="377"/>
      <c r="ODM195" s="377"/>
      <c r="ODN195" s="376"/>
      <c r="ODO195" s="376"/>
      <c r="ODP195" s="376"/>
      <c r="ODQ195" s="376"/>
      <c r="ODR195" s="376"/>
      <c r="ODS195" s="376"/>
      <c r="ODT195" s="376"/>
      <c r="ODU195" s="377"/>
      <c r="ODV195" s="377"/>
      <c r="ODW195" s="376"/>
      <c r="ODX195" s="376"/>
      <c r="ODY195" s="377"/>
      <c r="ODZ195" s="377"/>
      <c r="OEA195" s="376"/>
      <c r="OEB195" s="376"/>
      <c r="OEC195" s="376"/>
      <c r="OED195" s="376"/>
      <c r="OEE195" s="376"/>
      <c r="OEF195" s="370"/>
      <c r="OEG195" s="396"/>
      <c r="OEH195" s="376"/>
      <c r="OEI195" s="376"/>
      <c r="OEJ195" s="376"/>
      <c r="OEK195" s="376"/>
      <c r="OEL195" s="376"/>
      <c r="OEM195" s="376"/>
      <c r="OEN195" s="376"/>
      <c r="OEO195" s="375"/>
      <c r="OEP195" s="375"/>
      <c r="OEQ195" s="375"/>
      <c r="OER195" s="375"/>
      <c r="OES195" s="375"/>
      <c r="OET195" s="375"/>
      <c r="OEU195" s="375"/>
      <c r="OEV195" s="375"/>
      <c r="OEW195" s="375"/>
      <c r="OEX195" s="375"/>
      <c r="OEY195" s="375"/>
      <c r="OEZ195" s="375"/>
      <c r="OFA195" s="375"/>
      <c r="OFB195" s="375"/>
      <c r="OFC195" s="375"/>
      <c r="OFD195" s="375"/>
      <c r="OFE195" s="375"/>
      <c r="OFF195" s="375"/>
      <c r="OFG195" s="375"/>
      <c r="OFH195" s="375"/>
      <c r="OFI195" s="375"/>
      <c r="OFJ195" s="375"/>
      <c r="OFK195" s="375"/>
      <c r="OFL195" s="375"/>
      <c r="OFM195" s="375"/>
      <c r="OFN195" s="375"/>
      <c r="OFO195" s="375"/>
      <c r="OFP195" s="375"/>
      <c r="OFQ195" s="375"/>
      <c r="OFR195" s="375"/>
      <c r="OFS195" s="375"/>
      <c r="OFT195" s="375"/>
      <c r="OFU195" s="375"/>
      <c r="OFV195" s="375"/>
      <c r="OFW195" s="375"/>
      <c r="OFX195" s="375"/>
      <c r="OFY195" s="375"/>
      <c r="OFZ195" s="375"/>
      <c r="OGA195" s="375"/>
      <c r="OGB195" s="375"/>
      <c r="OGC195" s="375"/>
      <c r="OGD195" s="375"/>
      <c r="OGE195" s="375"/>
      <c r="OGF195" s="375"/>
      <c r="OGG195" s="376"/>
      <c r="OGH195" s="376"/>
      <c r="OGI195" s="376"/>
      <c r="OGJ195" s="376"/>
      <c r="OGK195" s="376"/>
      <c r="OGL195" s="376"/>
      <c r="OGM195" s="376"/>
      <c r="OGN195" s="376"/>
      <c r="OGO195" s="376"/>
      <c r="OGP195" s="376"/>
      <c r="OGQ195" s="376"/>
      <c r="OGR195" s="376"/>
      <c r="OGS195" s="376"/>
      <c r="OGT195" s="376"/>
      <c r="OGU195" s="376"/>
      <c r="OGV195" s="376"/>
      <c r="OGW195" s="376"/>
      <c r="OGX195" s="376"/>
      <c r="OGY195" s="376"/>
      <c r="OGZ195" s="376"/>
      <c r="OHA195" s="376"/>
      <c r="OHB195" s="376"/>
      <c r="OHC195" s="376"/>
      <c r="OHD195" s="376"/>
      <c r="OHE195" s="377"/>
      <c r="OHF195" s="377"/>
      <c r="OHG195" s="377"/>
      <c r="OHH195" s="377"/>
      <c r="OHI195" s="377"/>
      <c r="OHJ195" s="376"/>
      <c r="OHK195" s="376"/>
      <c r="OHL195" s="377"/>
      <c r="OHM195" s="377"/>
      <c r="OHN195" s="376"/>
      <c r="OHO195" s="376"/>
      <c r="OHP195" s="377"/>
      <c r="OHQ195" s="377"/>
      <c r="OHR195" s="376"/>
      <c r="OHS195" s="376"/>
      <c r="OHT195" s="376"/>
      <c r="OHU195" s="376"/>
      <c r="OHV195" s="376"/>
      <c r="OHW195" s="376"/>
      <c r="OHX195" s="376"/>
      <c r="OHY195" s="377"/>
      <c r="OHZ195" s="377"/>
      <c r="OIA195" s="376"/>
      <c r="OIB195" s="376"/>
      <c r="OIC195" s="377"/>
      <c r="OID195" s="377"/>
      <c r="OIE195" s="376"/>
      <c r="OIF195" s="376"/>
      <c r="OIG195" s="376"/>
      <c r="OIH195" s="376"/>
      <c r="OII195" s="376"/>
      <c r="OIJ195" s="370"/>
      <c r="OIK195" s="396"/>
      <c r="OIL195" s="376"/>
      <c r="OIM195" s="376"/>
      <c r="OIN195" s="376"/>
      <c r="OIO195" s="376"/>
      <c r="OIP195" s="376"/>
      <c r="OIQ195" s="376"/>
      <c r="OIR195" s="376"/>
      <c r="OIS195" s="375"/>
      <c r="OIT195" s="375"/>
      <c r="OIU195" s="375"/>
      <c r="OIV195" s="375"/>
      <c r="OIW195" s="375"/>
      <c r="OIX195" s="375"/>
      <c r="OIY195" s="375"/>
      <c r="OIZ195" s="375"/>
      <c r="OJA195" s="375"/>
      <c r="OJB195" s="375"/>
      <c r="OJC195" s="375"/>
      <c r="OJD195" s="375"/>
      <c r="OJE195" s="375"/>
      <c r="OJF195" s="375"/>
      <c r="OJG195" s="375"/>
      <c r="OJH195" s="375"/>
      <c r="OJI195" s="375"/>
      <c r="OJJ195" s="375"/>
      <c r="OJK195" s="375"/>
      <c r="OJL195" s="375"/>
      <c r="OJM195" s="375"/>
      <c r="OJN195" s="375"/>
      <c r="OJO195" s="375"/>
      <c r="OJP195" s="375"/>
      <c r="OJQ195" s="375"/>
      <c r="OJR195" s="375"/>
      <c r="OJS195" s="375"/>
      <c r="OJT195" s="375"/>
      <c r="OJU195" s="375"/>
      <c r="OJV195" s="375"/>
      <c r="OJW195" s="375"/>
      <c r="OJX195" s="375"/>
      <c r="OJY195" s="375"/>
      <c r="OJZ195" s="375"/>
      <c r="OKA195" s="375"/>
      <c r="OKB195" s="375"/>
      <c r="OKC195" s="375"/>
      <c r="OKD195" s="375"/>
      <c r="OKE195" s="375"/>
      <c r="OKF195" s="375"/>
      <c r="OKG195" s="375"/>
      <c r="OKH195" s="375"/>
      <c r="OKI195" s="375"/>
      <c r="OKJ195" s="375"/>
      <c r="OKK195" s="376"/>
      <c r="OKL195" s="376"/>
      <c r="OKM195" s="376"/>
      <c r="OKN195" s="376"/>
      <c r="OKO195" s="376"/>
      <c r="OKP195" s="376"/>
      <c r="OKQ195" s="376"/>
      <c r="OKR195" s="376"/>
      <c r="OKS195" s="376"/>
      <c r="OKT195" s="376"/>
      <c r="OKU195" s="376"/>
      <c r="OKV195" s="376"/>
      <c r="OKW195" s="376"/>
      <c r="OKX195" s="376"/>
      <c r="OKY195" s="376"/>
      <c r="OKZ195" s="376"/>
      <c r="OLA195" s="376"/>
      <c r="OLB195" s="376"/>
      <c r="OLC195" s="376"/>
      <c r="OLD195" s="376"/>
      <c r="OLE195" s="376"/>
      <c r="OLF195" s="376"/>
      <c r="OLG195" s="376"/>
      <c r="OLH195" s="376"/>
      <c r="OLI195" s="377"/>
      <c r="OLJ195" s="377"/>
      <c r="OLK195" s="377"/>
      <c r="OLL195" s="377"/>
      <c r="OLM195" s="377"/>
      <c r="OLN195" s="376"/>
      <c r="OLO195" s="376"/>
      <c r="OLP195" s="377"/>
      <c r="OLQ195" s="377"/>
      <c r="OLR195" s="376"/>
      <c r="OLS195" s="376"/>
      <c r="OLT195" s="377"/>
      <c r="OLU195" s="377"/>
      <c r="OLV195" s="376"/>
      <c r="OLW195" s="376"/>
      <c r="OLX195" s="376"/>
      <c r="OLY195" s="376"/>
      <c r="OLZ195" s="376"/>
      <c r="OMA195" s="376"/>
      <c r="OMB195" s="376"/>
      <c r="OMC195" s="377"/>
      <c r="OMD195" s="377"/>
      <c r="OME195" s="376"/>
      <c r="OMF195" s="376"/>
      <c r="OMG195" s="377"/>
      <c r="OMH195" s="377"/>
      <c r="OMI195" s="376"/>
      <c r="OMJ195" s="376"/>
      <c r="OMK195" s="376"/>
      <c r="OML195" s="376"/>
      <c r="OMM195" s="376"/>
      <c r="OMN195" s="370"/>
      <c r="OMO195" s="396"/>
      <c r="OMP195" s="376"/>
      <c r="OMQ195" s="376"/>
      <c r="OMR195" s="376"/>
      <c r="OMS195" s="376"/>
      <c r="OMT195" s="376"/>
      <c r="OMU195" s="376"/>
      <c r="OMV195" s="376"/>
      <c r="OMW195" s="375"/>
      <c r="OMX195" s="375"/>
      <c r="OMY195" s="375"/>
      <c r="OMZ195" s="375"/>
      <c r="ONA195" s="375"/>
      <c r="ONB195" s="375"/>
      <c r="ONC195" s="375"/>
      <c r="OND195" s="375"/>
      <c r="ONE195" s="375"/>
      <c r="ONF195" s="375"/>
      <c r="ONG195" s="375"/>
      <c r="ONH195" s="375"/>
      <c r="ONI195" s="375"/>
      <c r="ONJ195" s="375"/>
      <c r="ONK195" s="375"/>
      <c r="ONL195" s="375"/>
      <c r="ONM195" s="375"/>
      <c r="ONN195" s="375"/>
      <c r="ONO195" s="375"/>
      <c r="ONP195" s="375"/>
      <c r="ONQ195" s="375"/>
      <c r="ONR195" s="375"/>
      <c r="ONS195" s="375"/>
      <c r="ONT195" s="375"/>
      <c r="ONU195" s="375"/>
      <c r="ONV195" s="375"/>
      <c r="ONW195" s="375"/>
      <c r="ONX195" s="375"/>
      <c r="ONY195" s="375"/>
      <c r="ONZ195" s="375"/>
      <c r="OOA195" s="375"/>
      <c r="OOB195" s="375"/>
      <c r="OOC195" s="375"/>
      <c r="OOD195" s="375"/>
      <c r="OOE195" s="375"/>
      <c r="OOF195" s="375"/>
      <c r="OOG195" s="375"/>
      <c r="OOH195" s="375"/>
      <c r="OOI195" s="375"/>
      <c r="OOJ195" s="375"/>
      <c r="OOK195" s="375"/>
      <c r="OOL195" s="375"/>
      <c r="OOM195" s="375"/>
      <c r="OON195" s="375"/>
      <c r="OOO195" s="376"/>
      <c r="OOP195" s="376"/>
      <c r="OOQ195" s="376"/>
      <c r="OOR195" s="376"/>
      <c r="OOS195" s="376"/>
      <c r="OOT195" s="376"/>
      <c r="OOU195" s="376"/>
      <c r="OOV195" s="376"/>
      <c r="OOW195" s="376"/>
      <c r="OOX195" s="376"/>
      <c r="OOY195" s="376"/>
      <c r="OOZ195" s="376"/>
      <c r="OPA195" s="376"/>
      <c r="OPB195" s="376"/>
      <c r="OPC195" s="376"/>
      <c r="OPD195" s="376"/>
      <c r="OPE195" s="376"/>
      <c r="OPF195" s="376"/>
      <c r="OPG195" s="376"/>
      <c r="OPH195" s="376"/>
      <c r="OPI195" s="376"/>
      <c r="OPJ195" s="376"/>
      <c r="OPK195" s="376"/>
      <c r="OPL195" s="376"/>
      <c r="OPM195" s="377"/>
      <c r="OPN195" s="377"/>
      <c r="OPO195" s="377"/>
      <c r="OPP195" s="377"/>
      <c r="OPQ195" s="377"/>
      <c r="OPR195" s="376"/>
      <c r="OPS195" s="376"/>
      <c r="OPT195" s="377"/>
      <c r="OPU195" s="377"/>
      <c r="OPV195" s="376"/>
      <c r="OPW195" s="376"/>
      <c r="OPX195" s="377"/>
      <c r="OPY195" s="377"/>
      <c r="OPZ195" s="376"/>
      <c r="OQA195" s="376"/>
      <c r="OQB195" s="376"/>
      <c r="OQC195" s="376"/>
      <c r="OQD195" s="376"/>
      <c r="OQE195" s="376"/>
      <c r="OQF195" s="376"/>
      <c r="OQG195" s="377"/>
      <c r="OQH195" s="377"/>
      <c r="OQI195" s="376"/>
      <c r="OQJ195" s="376"/>
      <c r="OQK195" s="377"/>
      <c r="OQL195" s="377"/>
      <c r="OQM195" s="376"/>
      <c r="OQN195" s="376"/>
      <c r="OQO195" s="376"/>
      <c r="OQP195" s="376"/>
      <c r="OQQ195" s="376"/>
      <c r="OQR195" s="370"/>
      <c r="OQS195" s="396"/>
      <c r="OQT195" s="376"/>
      <c r="OQU195" s="376"/>
      <c r="OQV195" s="376"/>
      <c r="OQW195" s="376"/>
      <c r="OQX195" s="376"/>
      <c r="OQY195" s="376"/>
      <c r="OQZ195" s="376"/>
      <c r="ORA195" s="375"/>
      <c r="ORB195" s="375"/>
      <c r="ORC195" s="375"/>
      <c r="ORD195" s="375"/>
      <c r="ORE195" s="375"/>
      <c r="ORF195" s="375"/>
      <c r="ORG195" s="375"/>
      <c r="ORH195" s="375"/>
      <c r="ORI195" s="375"/>
      <c r="ORJ195" s="375"/>
      <c r="ORK195" s="375"/>
      <c r="ORL195" s="375"/>
      <c r="ORM195" s="375"/>
      <c r="ORN195" s="375"/>
      <c r="ORO195" s="375"/>
      <c r="ORP195" s="375"/>
      <c r="ORQ195" s="375"/>
      <c r="ORR195" s="375"/>
      <c r="ORS195" s="375"/>
      <c r="ORT195" s="375"/>
      <c r="ORU195" s="375"/>
      <c r="ORV195" s="375"/>
      <c r="ORW195" s="375"/>
      <c r="ORX195" s="375"/>
      <c r="ORY195" s="375"/>
      <c r="ORZ195" s="375"/>
      <c r="OSA195" s="375"/>
      <c r="OSB195" s="375"/>
      <c r="OSC195" s="375"/>
      <c r="OSD195" s="375"/>
      <c r="OSE195" s="375"/>
      <c r="OSF195" s="375"/>
      <c r="OSG195" s="375"/>
      <c r="OSH195" s="375"/>
      <c r="OSI195" s="375"/>
      <c r="OSJ195" s="375"/>
      <c r="OSK195" s="375"/>
      <c r="OSL195" s="375"/>
      <c r="OSM195" s="375"/>
      <c r="OSN195" s="375"/>
      <c r="OSO195" s="375"/>
      <c r="OSP195" s="375"/>
      <c r="OSQ195" s="375"/>
      <c r="OSR195" s="375"/>
      <c r="OSS195" s="376"/>
      <c r="OST195" s="376"/>
      <c r="OSU195" s="376"/>
      <c r="OSV195" s="376"/>
      <c r="OSW195" s="376"/>
      <c r="OSX195" s="376"/>
      <c r="OSY195" s="376"/>
      <c r="OSZ195" s="376"/>
      <c r="OTA195" s="376"/>
      <c r="OTB195" s="376"/>
      <c r="OTC195" s="376"/>
      <c r="OTD195" s="376"/>
      <c r="OTE195" s="376"/>
      <c r="OTF195" s="376"/>
      <c r="OTG195" s="376"/>
      <c r="OTH195" s="376"/>
      <c r="OTI195" s="376"/>
      <c r="OTJ195" s="376"/>
      <c r="OTK195" s="376"/>
      <c r="OTL195" s="376"/>
      <c r="OTM195" s="376"/>
      <c r="OTN195" s="376"/>
      <c r="OTO195" s="376"/>
      <c r="OTP195" s="376"/>
      <c r="OTQ195" s="377"/>
      <c r="OTR195" s="377"/>
      <c r="OTS195" s="377"/>
      <c r="OTT195" s="377"/>
      <c r="OTU195" s="377"/>
      <c r="OTV195" s="376"/>
      <c r="OTW195" s="376"/>
      <c r="OTX195" s="377"/>
      <c r="OTY195" s="377"/>
      <c r="OTZ195" s="376"/>
      <c r="OUA195" s="376"/>
      <c r="OUB195" s="377"/>
      <c r="OUC195" s="377"/>
      <c r="OUD195" s="376"/>
      <c r="OUE195" s="376"/>
      <c r="OUF195" s="376"/>
      <c r="OUG195" s="376"/>
      <c r="OUH195" s="376"/>
      <c r="OUI195" s="376"/>
      <c r="OUJ195" s="376"/>
      <c r="OUK195" s="377"/>
      <c r="OUL195" s="377"/>
      <c r="OUM195" s="376"/>
      <c r="OUN195" s="376"/>
      <c r="OUO195" s="377"/>
      <c r="OUP195" s="377"/>
      <c r="OUQ195" s="376"/>
      <c r="OUR195" s="376"/>
      <c r="OUS195" s="376"/>
      <c r="OUT195" s="376"/>
      <c r="OUU195" s="376"/>
      <c r="OUV195" s="370"/>
      <c r="OUW195" s="396"/>
      <c r="OUX195" s="376"/>
      <c r="OUY195" s="376"/>
      <c r="OUZ195" s="376"/>
      <c r="OVA195" s="376"/>
      <c r="OVB195" s="376"/>
      <c r="OVC195" s="376"/>
      <c r="OVD195" s="376"/>
      <c r="OVE195" s="375"/>
      <c r="OVF195" s="375"/>
      <c r="OVG195" s="375"/>
      <c r="OVH195" s="375"/>
      <c r="OVI195" s="375"/>
      <c r="OVJ195" s="375"/>
      <c r="OVK195" s="375"/>
      <c r="OVL195" s="375"/>
      <c r="OVM195" s="375"/>
      <c r="OVN195" s="375"/>
      <c r="OVO195" s="375"/>
      <c r="OVP195" s="375"/>
      <c r="OVQ195" s="375"/>
      <c r="OVR195" s="375"/>
      <c r="OVS195" s="375"/>
      <c r="OVT195" s="375"/>
      <c r="OVU195" s="375"/>
      <c r="OVV195" s="375"/>
      <c r="OVW195" s="375"/>
      <c r="OVX195" s="375"/>
      <c r="OVY195" s="375"/>
      <c r="OVZ195" s="375"/>
      <c r="OWA195" s="375"/>
      <c r="OWB195" s="375"/>
      <c r="OWC195" s="375"/>
      <c r="OWD195" s="375"/>
      <c r="OWE195" s="375"/>
      <c r="OWF195" s="375"/>
      <c r="OWG195" s="375"/>
      <c r="OWH195" s="375"/>
      <c r="OWI195" s="375"/>
      <c r="OWJ195" s="375"/>
      <c r="OWK195" s="375"/>
      <c r="OWL195" s="375"/>
      <c r="OWM195" s="375"/>
      <c r="OWN195" s="375"/>
      <c r="OWO195" s="375"/>
      <c r="OWP195" s="375"/>
      <c r="OWQ195" s="375"/>
      <c r="OWR195" s="375"/>
      <c r="OWS195" s="375"/>
      <c r="OWT195" s="375"/>
      <c r="OWU195" s="375"/>
      <c r="OWV195" s="375"/>
      <c r="OWW195" s="376"/>
      <c r="OWX195" s="376"/>
      <c r="OWY195" s="376"/>
      <c r="OWZ195" s="376"/>
      <c r="OXA195" s="376"/>
      <c r="OXB195" s="376"/>
      <c r="OXC195" s="376"/>
      <c r="OXD195" s="376"/>
      <c r="OXE195" s="376"/>
      <c r="OXF195" s="376"/>
      <c r="OXG195" s="376"/>
      <c r="OXH195" s="376"/>
      <c r="OXI195" s="376"/>
      <c r="OXJ195" s="376"/>
      <c r="OXK195" s="376"/>
      <c r="OXL195" s="376"/>
      <c r="OXM195" s="376"/>
      <c r="OXN195" s="376"/>
      <c r="OXO195" s="376"/>
      <c r="OXP195" s="376"/>
      <c r="OXQ195" s="376"/>
      <c r="OXR195" s="376"/>
      <c r="OXS195" s="376"/>
      <c r="OXT195" s="376"/>
      <c r="OXU195" s="377"/>
      <c r="OXV195" s="377"/>
      <c r="OXW195" s="377"/>
      <c r="OXX195" s="377"/>
      <c r="OXY195" s="377"/>
      <c r="OXZ195" s="376"/>
      <c r="OYA195" s="376"/>
      <c r="OYB195" s="377"/>
      <c r="OYC195" s="377"/>
      <c r="OYD195" s="376"/>
      <c r="OYE195" s="376"/>
      <c r="OYF195" s="377"/>
      <c r="OYG195" s="377"/>
      <c r="OYH195" s="376"/>
      <c r="OYI195" s="376"/>
      <c r="OYJ195" s="376"/>
      <c r="OYK195" s="376"/>
      <c r="OYL195" s="376"/>
      <c r="OYM195" s="376"/>
      <c r="OYN195" s="376"/>
      <c r="OYO195" s="377"/>
      <c r="OYP195" s="377"/>
      <c r="OYQ195" s="376"/>
      <c r="OYR195" s="376"/>
      <c r="OYS195" s="377"/>
      <c r="OYT195" s="377"/>
      <c r="OYU195" s="376"/>
      <c r="OYV195" s="376"/>
      <c r="OYW195" s="376"/>
      <c r="OYX195" s="376"/>
      <c r="OYY195" s="376"/>
      <c r="OYZ195" s="370"/>
      <c r="OZA195" s="396"/>
      <c r="OZB195" s="376"/>
      <c r="OZC195" s="376"/>
      <c r="OZD195" s="376"/>
      <c r="OZE195" s="376"/>
      <c r="OZF195" s="376"/>
      <c r="OZG195" s="376"/>
      <c r="OZH195" s="376"/>
      <c r="OZI195" s="375"/>
      <c r="OZJ195" s="375"/>
      <c r="OZK195" s="375"/>
      <c r="OZL195" s="375"/>
      <c r="OZM195" s="375"/>
      <c r="OZN195" s="375"/>
      <c r="OZO195" s="375"/>
      <c r="OZP195" s="375"/>
      <c r="OZQ195" s="375"/>
      <c r="OZR195" s="375"/>
      <c r="OZS195" s="375"/>
      <c r="OZT195" s="375"/>
      <c r="OZU195" s="375"/>
      <c r="OZV195" s="375"/>
      <c r="OZW195" s="375"/>
      <c r="OZX195" s="375"/>
      <c r="OZY195" s="375"/>
      <c r="OZZ195" s="375"/>
      <c r="PAA195" s="375"/>
      <c r="PAB195" s="375"/>
      <c r="PAC195" s="375"/>
      <c r="PAD195" s="375"/>
      <c r="PAE195" s="375"/>
      <c r="PAF195" s="375"/>
      <c r="PAG195" s="375"/>
      <c r="PAH195" s="375"/>
      <c r="PAI195" s="375"/>
      <c r="PAJ195" s="375"/>
      <c r="PAK195" s="375"/>
      <c r="PAL195" s="375"/>
      <c r="PAM195" s="375"/>
      <c r="PAN195" s="375"/>
      <c r="PAO195" s="375"/>
      <c r="PAP195" s="375"/>
      <c r="PAQ195" s="375"/>
      <c r="PAR195" s="375"/>
      <c r="PAS195" s="375"/>
      <c r="PAT195" s="375"/>
      <c r="PAU195" s="375"/>
      <c r="PAV195" s="375"/>
      <c r="PAW195" s="375"/>
      <c r="PAX195" s="375"/>
      <c r="PAY195" s="375"/>
      <c r="PAZ195" s="375"/>
      <c r="PBA195" s="376"/>
      <c r="PBB195" s="376"/>
      <c r="PBC195" s="376"/>
      <c r="PBD195" s="376"/>
      <c r="PBE195" s="376"/>
      <c r="PBF195" s="376"/>
      <c r="PBG195" s="376"/>
      <c r="PBH195" s="376"/>
      <c r="PBI195" s="376"/>
      <c r="PBJ195" s="376"/>
      <c r="PBK195" s="376"/>
      <c r="PBL195" s="376"/>
      <c r="PBM195" s="376"/>
      <c r="PBN195" s="376"/>
      <c r="PBO195" s="376"/>
      <c r="PBP195" s="376"/>
      <c r="PBQ195" s="376"/>
      <c r="PBR195" s="376"/>
      <c r="PBS195" s="376"/>
      <c r="PBT195" s="376"/>
      <c r="PBU195" s="376"/>
      <c r="PBV195" s="376"/>
      <c r="PBW195" s="376"/>
      <c r="PBX195" s="376"/>
      <c r="PBY195" s="377"/>
      <c r="PBZ195" s="377"/>
      <c r="PCA195" s="377"/>
      <c r="PCB195" s="377"/>
      <c r="PCC195" s="377"/>
      <c r="PCD195" s="376"/>
      <c r="PCE195" s="376"/>
      <c r="PCF195" s="377"/>
      <c r="PCG195" s="377"/>
      <c r="PCH195" s="376"/>
      <c r="PCI195" s="376"/>
      <c r="PCJ195" s="377"/>
      <c r="PCK195" s="377"/>
      <c r="PCL195" s="376"/>
      <c r="PCM195" s="376"/>
      <c r="PCN195" s="376"/>
      <c r="PCO195" s="376"/>
      <c r="PCP195" s="376"/>
      <c r="PCQ195" s="376"/>
      <c r="PCR195" s="376"/>
      <c r="PCS195" s="377"/>
      <c r="PCT195" s="377"/>
      <c r="PCU195" s="376"/>
      <c r="PCV195" s="376"/>
      <c r="PCW195" s="377"/>
      <c r="PCX195" s="377"/>
      <c r="PCY195" s="376"/>
      <c r="PCZ195" s="376"/>
      <c r="PDA195" s="376"/>
      <c r="PDB195" s="376"/>
      <c r="PDC195" s="376"/>
      <c r="PDD195" s="370"/>
      <c r="PDE195" s="396"/>
      <c r="PDF195" s="376"/>
      <c r="PDG195" s="376"/>
      <c r="PDH195" s="376"/>
      <c r="PDI195" s="376"/>
      <c r="PDJ195" s="376"/>
      <c r="PDK195" s="376"/>
      <c r="PDL195" s="376"/>
      <c r="PDM195" s="375"/>
      <c r="PDN195" s="375"/>
      <c r="PDO195" s="375"/>
      <c r="PDP195" s="375"/>
      <c r="PDQ195" s="375"/>
      <c r="PDR195" s="375"/>
      <c r="PDS195" s="375"/>
      <c r="PDT195" s="375"/>
      <c r="PDU195" s="375"/>
      <c r="PDV195" s="375"/>
      <c r="PDW195" s="375"/>
      <c r="PDX195" s="375"/>
      <c r="PDY195" s="375"/>
      <c r="PDZ195" s="375"/>
      <c r="PEA195" s="375"/>
      <c r="PEB195" s="375"/>
      <c r="PEC195" s="375"/>
      <c r="PED195" s="375"/>
      <c r="PEE195" s="375"/>
      <c r="PEF195" s="375"/>
      <c r="PEG195" s="375"/>
      <c r="PEH195" s="375"/>
      <c r="PEI195" s="375"/>
      <c r="PEJ195" s="375"/>
      <c r="PEK195" s="375"/>
      <c r="PEL195" s="375"/>
      <c r="PEM195" s="375"/>
      <c r="PEN195" s="375"/>
      <c r="PEO195" s="375"/>
      <c r="PEP195" s="375"/>
      <c r="PEQ195" s="375"/>
      <c r="PER195" s="375"/>
      <c r="PES195" s="375"/>
      <c r="PET195" s="375"/>
      <c r="PEU195" s="375"/>
      <c r="PEV195" s="375"/>
      <c r="PEW195" s="375"/>
      <c r="PEX195" s="375"/>
      <c r="PEY195" s="375"/>
      <c r="PEZ195" s="375"/>
      <c r="PFA195" s="375"/>
      <c r="PFB195" s="375"/>
      <c r="PFC195" s="375"/>
      <c r="PFD195" s="375"/>
      <c r="PFE195" s="376"/>
      <c r="PFF195" s="376"/>
      <c r="PFG195" s="376"/>
      <c r="PFH195" s="376"/>
      <c r="PFI195" s="376"/>
      <c r="PFJ195" s="376"/>
      <c r="PFK195" s="376"/>
      <c r="PFL195" s="376"/>
      <c r="PFM195" s="376"/>
      <c r="PFN195" s="376"/>
      <c r="PFO195" s="376"/>
      <c r="PFP195" s="376"/>
      <c r="PFQ195" s="376"/>
      <c r="PFR195" s="376"/>
      <c r="PFS195" s="376"/>
      <c r="PFT195" s="376"/>
      <c r="PFU195" s="376"/>
      <c r="PFV195" s="376"/>
      <c r="PFW195" s="376"/>
      <c r="PFX195" s="376"/>
      <c r="PFY195" s="376"/>
      <c r="PFZ195" s="376"/>
      <c r="PGA195" s="376"/>
      <c r="PGB195" s="376"/>
      <c r="PGC195" s="377"/>
      <c r="PGD195" s="377"/>
      <c r="PGE195" s="377"/>
      <c r="PGF195" s="377"/>
      <c r="PGG195" s="377"/>
      <c r="PGH195" s="376"/>
      <c r="PGI195" s="376"/>
      <c r="PGJ195" s="377"/>
      <c r="PGK195" s="377"/>
      <c r="PGL195" s="376"/>
      <c r="PGM195" s="376"/>
      <c r="PGN195" s="377"/>
      <c r="PGO195" s="377"/>
      <c r="PGP195" s="376"/>
      <c r="PGQ195" s="376"/>
      <c r="PGR195" s="376"/>
      <c r="PGS195" s="376"/>
      <c r="PGT195" s="376"/>
      <c r="PGU195" s="376"/>
      <c r="PGV195" s="376"/>
      <c r="PGW195" s="377"/>
      <c r="PGX195" s="377"/>
      <c r="PGY195" s="376"/>
      <c r="PGZ195" s="376"/>
      <c r="PHA195" s="377"/>
      <c r="PHB195" s="377"/>
      <c r="PHC195" s="376"/>
      <c r="PHD195" s="376"/>
      <c r="PHE195" s="376"/>
      <c r="PHF195" s="376"/>
      <c r="PHG195" s="376"/>
      <c r="PHH195" s="370"/>
      <c r="PHI195" s="396"/>
      <c r="PHJ195" s="376"/>
      <c r="PHK195" s="376"/>
      <c r="PHL195" s="376"/>
      <c r="PHM195" s="376"/>
      <c r="PHN195" s="376"/>
      <c r="PHO195" s="376"/>
      <c r="PHP195" s="376"/>
      <c r="PHQ195" s="375"/>
      <c r="PHR195" s="375"/>
      <c r="PHS195" s="375"/>
      <c r="PHT195" s="375"/>
      <c r="PHU195" s="375"/>
      <c r="PHV195" s="375"/>
      <c r="PHW195" s="375"/>
      <c r="PHX195" s="375"/>
      <c r="PHY195" s="375"/>
      <c r="PHZ195" s="375"/>
      <c r="PIA195" s="375"/>
      <c r="PIB195" s="375"/>
      <c r="PIC195" s="375"/>
      <c r="PID195" s="375"/>
      <c r="PIE195" s="375"/>
      <c r="PIF195" s="375"/>
      <c r="PIG195" s="375"/>
      <c r="PIH195" s="375"/>
      <c r="PII195" s="375"/>
      <c r="PIJ195" s="375"/>
      <c r="PIK195" s="375"/>
      <c r="PIL195" s="375"/>
      <c r="PIM195" s="375"/>
      <c r="PIN195" s="375"/>
      <c r="PIO195" s="375"/>
      <c r="PIP195" s="375"/>
      <c r="PIQ195" s="375"/>
      <c r="PIR195" s="375"/>
      <c r="PIS195" s="375"/>
      <c r="PIT195" s="375"/>
      <c r="PIU195" s="375"/>
      <c r="PIV195" s="375"/>
      <c r="PIW195" s="375"/>
      <c r="PIX195" s="375"/>
      <c r="PIY195" s="375"/>
      <c r="PIZ195" s="375"/>
      <c r="PJA195" s="375"/>
      <c r="PJB195" s="375"/>
      <c r="PJC195" s="375"/>
      <c r="PJD195" s="375"/>
      <c r="PJE195" s="375"/>
      <c r="PJF195" s="375"/>
      <c r="PJG195" s="375"/>
      <c r="PJH195" s="375"/>
      <c r="PJI195" s="376"/>
      <c r="PJJ195" s="376"/>
      <c r="PJK195" s="376"/>
      <c r="PJL195" s="376"/>
      <c r="PJM195" s="376"/>
      <c r="PJN195" s="376"/>
      <c r="PJO195" s="376"/>
      <c r="PJP195" s="376"/>
      <c r="PJQ195" s="376"/>
      <c r="PJR195" s="376"/>
      <c r="PJS195" s="376"/>
      <c r="PJT195" s="376"/>
      <c r="PJU195" s="376"/>
      <c r="PJV195" s="376"/>
      <c r="PJW195" s="376"/>
      <c r="PJX195" s="376"/>
      <c r="PJY195" s="376"/>
      <c r="PJZ195" s="376"/>
      <c r="PKA195" s="376"/>
      <c r="PKB195" s="376"/>
      <c r="PKC195" s="376"/>
      <c r="PKD195" s="376"/>
      <c r="PKE195" s="376"/>
      <c r="PKF195" s="376"/>
      <c r="PKG195" s="377"/>
      <c r="PKH195" s="377"/>
      <c r="PKI195" s="377"/>
      <c r="PKJ195" s="377"/>
      <c r="PKK195" s="377"/>
      <c r="PKL195" s="376"/>
      <c r="PKM195" s="376"/>
      <c r="PKN195" s="377"/>
      <c r="PKO195" s="377"/>
      <c r="PKP195" s="376"/>
      <c r="PKQ195" s="376"/>
      <c r="PKR195" s="377"/>
      <c r="PKS195" s="377"/>
      <c r="PKT195" s="376"/>
      <c r="PKU195" s="376"/>
      <c r="PKV195" s="376"/>
      <c r="PKW195" s="376"/>
      <c r="PKX195" s="376"/>
      <c r="PKY195" s="376"/>
      <c r="PKZ195" s="376"/>
      <c r="PLA195" s="377"/>
      <c r="PLB195" s="377"/>
      <c r="PLC195" s="376"/>
      <c r="PLD195" s="376"/>
      <c r="PLE195" s="377"/>
      <c r="PLF195" s="377"/>
      <c r="PLG195" s="376"/>
      <c r="PLH195" s="376"/>
      <c r="PLI195" s="376"/>
      <c r="PLJ195" s="376"/>
      <c r="PLK195" s="376"/>
      <c r="PLL195" s="370"/>
      <c r="PLM195" s="396"/>
      <c r="PLN195" s="376"/>
      <c r="PLO195" s="376"/>
      <c r="PLP195" s="376"/>
      <c r="PLQ195" s="376"/>
      <c r="PLR195" s="376"/>
      <c r="PLS195" s="376"/>
      <c r="PLT195" s="376"/>
      <c r="PLU195" s="375"/>
      <c r="PLV195" s="375"/>
      <c r="PLW195" s="375"/>
      <c r="PLX195" s="375"/>
      <c r="PLY195" s="375"/>
      <c r="PLZ195" s="375"/>
      <c r="PMA195" s="375"/>
      <c r="PMB195" s="375"/>
      <c r="PMC195" s="375"/>
      <c r="PMD195" s="375"/>
      <c r="PME195" s="375"/>
      <c r="PMF195" s="375"/>
      <c r="PMG195" s="375"/>
      <c r="PMH195" s="375"/>
      <c r="PMI195" s="375"/>
      <c r="PMJ195" s="375"/>
      <c r="PMK195" s="375"/>
      <c r="PML195" s="375"/>
      <c r="PMM195" s="375"/>
      <c r="PMN195" s="375"/>
      <c r="PMO195" s="375"/>
      <c r="PMP195" s="375"/>
      <c r="PMQ195" s="375"/>
      <c r="PMR195" s="375"/>
      <c r="PMS195" s="375"/>
      <c r="PMT195" s="375"/>
      <c r="PMU195" s="375"/>
      <c r="PMV195" s="375"/>
      <c r="PMW195" s="375"/>
      <c r="PMX195" s="375"/>
      <c r="PMY195" s="375"/>
      <c r="PMZ195" s="375"/>
      <c r="PNA195" s="375"/>
      <c r="PNB195" s="375"/>
      <c r="PNC195" s="375"/>
      <c r="PND195" s="375"/>
      <c r="PNE195" s="375"/>
      <c r="PNF195" s="375"/>
      <c r="PNG195" s="375"/>
      <c r="PNH195" s="375"/>
      <c r="PNI195" s="375"/>
      <c r="PNJ195" s="375"/>
      <c r="PNK195" s="375"/>
      <c r="PNL195" s="375"/>
      <c r="PNM195" s="376"/>
      <c r="PNN195" s="376"/>
      <c r="PNO195" s="376"/>
      <c r="PNP195" s="376"/>
      <c r="PNQ195" s="376"/>
      <c r="PNR195" s="376"/>
      <c r="PNS195" s="376"/>
      <c r="PNT195" s="376"/>
      <c r="PNU195" s="376"/>
      <c r="PNV195" s="376"/>
      <c r="PNW195" s="376"/>
      <c r="PNX195" s="376"/>
      <c r="PNY195" s="376"/>
      <c r="PNZ195" s="376"/>
      <c r="POA195" s="376"/>
      <c r="POB195" s="376"/>
      <c r="POC195" s="376"/>
      <c r="POD195" s="376"/>
      <c r="POE195" s="376"/>
      <c r="POF195" s="376"/>
      <c r="POG195" s="376"/>
      <c r="POH195" s="376"/>
      <c r="POI195" s="376"/>
      <c r="POJ195" s="376"/>
      <c r="POK195" s="377"/>
      <c r="POL195" s="377"/>
      <c r="POM195" s="377"/>
      <c r="PON195" s="377"/>
      <c r="POO195" s="377"/>
      <c r="POP195" s="376"/>
      <c r="POQ195" s="376"/>
      <c r="POR195" s="377"/>
      <c r="POS195" s="377"/>
      <c r="POT195" s="376"/>
      <c r="POU195" s="376"/>
      <c r="POV195" s="377"/>
      <c r="POW195" s="377"/>
      <c r="POX195" s="376"/>
      <c r="POY195" s="376"/>
      <c r="POZ195" s="376"/>
      <c r="PPA195" s="376"/>
      <c r="PPB195" s="376"/>
      <c r="PPC195" s="376"/>
      <c r="PPD195" s="376"/>
      <c r="PPE195" s="377"/>
      <c r="PPF195" s="377"/>
      <c r="PPG195" s="376"/>
      <c r="PPH195" s="376"/>
      <c r="PPI195" s="377"/>
      <c r="PPJ195" s="377"/>
      <c r="PPK195" s="376"/>
      <c r="PPL195" s="376"/>
      <c r="PPM195" s="376"/>
      <c r="PPN195" s="376"/>
      <c r="PPO195" s="376"/>
      <c r="PPP195" s="370"/>
      <c r="PPQ195" s="396"/>
      <c r="PPR195" s="376"/>
      <c r="PPS195" s="376"/>
      <c r="PPT195" s="376"/>
      <c r="PPU195" s="376"/>
      <c r="PPV195" s="376"/>
      <c r="PPW195" s="376"/>
      <c r="PPX195" s="376"/>
      <c r="PPY195" s="375"/>
      <c r="PPZ195" s="375"/>
      <c r="PQA195" s="375"/>
      <c r="PQB195" s="375"/>
      <c r="PQC195" s="375"/>
      <c r="PQD195" s="375"/>
      <c r="PQE195" s="375"/>
      <c r="PQF195" s="375"/>
      <c r="PQG195" s="375"/>
      <c r="PQH195" s="375"/>
      <c r="PQI195" s="375"/>
      <c r="PQJ195" s="375"/>
      <c r="PQK195" s="375"/>
      <c r="PQL195" s="375"/>
      <c r="PQM195" s="375"/>
      <c r="PQN195" s="375"/>
      <c r="PQO195" s="375"/>
      <c r="PQP195" s="375"/>
      <c r="PQQ195" s="375"/>
      <c r="PQR195" s="375"/>
      <c r="PQS195" s="375"/>
      <c r="PQT195" s="375"/>
      <c r="PQU195" s="375"/>
      <c r="PQV195" s="375"/>
      <c r="PQW195" s="375"/>
      <c r="PQX195" s="375"/>
      <c r="PQY195" s="375"/>
      <c r="PQZ195" s="375"/>
      <c r="PRA195" s="375"/>
      <c r="PRB195" s="375"/>
      <c r="PRC195" s="375"/>
      <c r="PRD195" s="375"/>
      <c r="PRE195" s="375"/>
      <c r="PRF195" s="375"/>
      <c r="PRG195" s="375"/>
      <c r="PRH195" s="375"/>
      <c r="PRI195" s="375"/>
      <c r="PRJ195" s="375"/>
      <c r="PRK195" s="375"/>
      <c r="PRL195" s="375"/>
      <c r="PRM195" s="375"/>
      <c r="PRN195" s="375"/>
      <c r="PRO195" s="375"/>
      <c r="PRP195" s="375"/>
      <c r="PRQ195" s="376"/>
      <c r="PRR195" s="376"/>
      <c r="PRS195" s="376"/>
      <c r="PRT195" s="376"/>
      <c r="PRU195" s="376"/>
      <c r="PRV195" s="376"/>
      <c r="PRW195" s="376"/>
      <c r="PRX195" s="376"/>
      <c r="PRY195" s="376"/>
      <c r="PRZ195" s="376"/>
      <c r="PSA195" s="376"/>
      <c r="PSB195" s="376"/>
      <c r="PSC195" s="376"/>
      <c r="PSD195" s="376"/>
      <c r="PSE195" s="376"/>
      <c r="PSF195" s="376"/>
      <c r="PSG195" s="376"/>
      <c r="PSH195" s="376"/>
      <c r="PSI195" s="376"/>
      <c r="PSJ195" s="376"/>
      <c r="PSK195" s="376"/>
      <c r="PSL195" s="376"/>
      <c r="PSM195" s="376"/>
      <c r="PSN195" s="376"/>
      <c r="PSO195" s="377"/>
      <c r="PSP195" s="377"/>
      <c r="PSQ195" s="377"/>
      <c r="PSR195" s="377"/>
      <c r="PSS195" s="377"/>
      <c r="PST195" s="376"/>
      <c r="PSU195" s="376"/>
      <c r="PSV195" s="377"/>
      <c r="PSW195" s="377"/>
      <c r="PSX195" s="376"/>
      <c r="PSY195" s="376"/>
      <c r="PSZ195" s="377"/>
      <c r="PTA195" s="377"/>
      <c r="PTB195" s="376"/>
      <c r="PTC195" s="376"/>
      <c r="PTD195" s="376"/>
      <c r="PTE195" s="376"/>
      <c r="PTF195" s="376"/>
      <c r="PTG195" s="376"/>
      <c r="PTH195" s="376"/>
      <c r="PTI195" s="377"/>
      <c r="PTJ195" s="377"/>
      <c r="PTK195" s="376"/>
      <c r="PTL195" s="376"/>
      <c r="PTM195" s="377"/>
      <c r="PTN195" s="377"/>
      <c r="PTO195" s="376"/>
      <c r="PTP195" s="376"/>
      <c r="PTQ195" s="376"/>
      <c r="PTR195" s="376"/>
      <c r="PTS195" s="376"/>
      <c r="PTT195" s="370"/>
      <c r="PTU195" s="396"/>
      <c r="PTV195" s="376"/>
      <c r="PTW195" s="376"/>
      <c r="PTX195" s="376"/>
      <c r="PTY195" s="376"/>
      <c r="PTZ195" s="376"/>
      <c r="PUA195" s="376"/>
      <c r="PUB195" s="376"/>
      <c r="PUC195" s="375"/>
      <c r="PUD195" s="375"/>
      <c r="PUE195" s="375"/>
      <c r="PUF195" s="375"/>
      <c r="PUG195" s="375"/>
      <c r="PUH195" s="375"/>
      <c r="PUI195" s="375"/>
      <c r="PUJ195" s="375"/>
      <c r="PUK195" s="375"/>
      <c r="PUL195" s="375"/>
      <c r="PUM195" s="375"/>
      <c r="PUN195" s="375"/>
      <c r="PUO195" s="375"/>
      <c r="PUP195" s="375"/>
      <c r="PUQ195" s="375"/>
      <c r="PUR195" s="375"/>
      <c r="PUS195" s="375"/>
      <c r="PUT195" s="375"/>
      <c r="PUU195" s="375"/>
      <c r="PUV195" s="375"/>
      <c r="PUW195" s="375"/>
      <c r="PUX195" s="375"/>
      <c r="PUY195" s="375"/>
      <c r="PUZ195" s="375"/>
      <c r="PVA195" s="375"/>
      <c r="PVB195" s="375"/>
      <c r="PVC195" s="375"/>
      <c r="PVD195" s="375"/>
      <c r="PVE195" s="375"/>
      <c r="PVF195" s="375"/>
      <c r="PVG195" s="375"/>
      <c r="PVH195" s="375"/>
      <c r="PVI195" s="375"/>
      <c r="PVJ195" s="375"/>
      <c r="PVK195" s="375"/>
      <c r="PVL195" s="375"/>
      <c r="PVM195" s="375"/>
      <c r="PVN195" s="375"/>
      <c r="PVO195" s="375"/>
      <c r="PVP195" s="375"/>
      <c r="PVQ195" s="375"/>
      <c r="PVR195" s="375"/>
      <c r="PVS195" s="375"/>
      <c r="PVT195" s="375"/>
      <c r="PVU195" s="376"/>
      <c r="PVV195" s="376"/>
      <c r="PVW195" s="376"/>
      <c r="PVX195" s="376"/>
      <c r="PVY195" s="376"/>
      <c r="PVZ195" s="376"/>
      <c r="PWA195" s="376"/>
      <c r="PWB195" s="376"/>
      <c r="PWC195" s="376"/>
      <c r="PWD195" s="376"/>
      <c r="PWE195" s="376"/>
      <c r="PWF195" s="376"/>
      <c r="PWG195" s="376"/>
      <c r="PWH195" s="376"/>
      <c r="PWI195" s="376"/>
      <c r="PWJ195" s="376"/>
      <c r="PWK195" s="376"/>
      <c r="PWL195" s="376"/>
      <c r="PWM195" s="376"/>
      <c r="PWN195" s="376"/>
      <c r="PWO195" s="376"/>
      <c r="PWP195" s="376"/>
      <c r="PWQ195" s="376"/>
      <c r="PWR195" s="376"/>
      <c r="PWS195" s="377"/>
      <c r="PWT195" s="377"/>
      <c r="PWU195" s="377"/>
      <c r="PWV195" s="377"/>
      <c r="PWW195" s="377"/>
      <c r="PWX195" s="376"/>
      <c r="PWY195" s="376"/>
      <c r="PWZ195" s="377"/>
      <c r="PXA195" s="377"/>
      <c r="PXB195" s="376"/>
      <c r="PXC195" s="376"/>
      <c r="PXD195" s="377"/>
      <c r="PXE195" s="377"/>
      <c r="PXF195" s="376"/>
      <c r="PXG195" s="376"/>
      <c r="PXH195" s="376"/>
      <c r="PXI195" s="376"/>
      <c r="PXJ195" s="376"/>
      <c r="PXK195" s="376"/>
      <c r="PXL195" s="376"/>
      <c r="PXM195" s="377"/>
      <c r="PXN195" s="377"/>
      <c r="PXO195" s="376"/>
      <c r="PXP195" s="376"/>
      <c r="PXQ195" s="377"/>
      <c r="PXR195" s="377"/>
      <c r="PXS195" s="376"/>
      <c r="PXT195" s="376"/>
      <c r="PXU195" s="376"/>
      <c r="PXV195" s="376"/>
      <c r="PXW195" s="376"/>
      <c r="PXX195" s="370"/>
      <c r="PXY195" s="396"/>
      <c r="PXZ195" s="376"/>
      <c r="PYA195" s="376"/>
      <c r="PYB195" s="376"/>
      <c r="PYC195" s="376"/>
      <c r="PYD195" s="376"/>
      <c r="PYE195" s="376"/>
      <c r="PYF195" s="376"/>
      <c r="PYG195" s="375"/>
      <c r="PYH195" s="375"/>
      <c r="PYI195" s="375"/>
      <c r="PYJ195" s="375"/>
      <c r="PYK195" s="375"/>
      <c r="PYL195" s="375"/>
      <c r="PYM195" s="375"/>
      <c r="PYN195" s="375"/>
      <c r="PYO195" s="375"/>
      <c r="PYP195" s="375"/>
      <c r="PYQ195" s="375"/>
      <c r="PYR195" s="375"/>
      <c r="PYS195" s="375"/>
      <c r="PYT195" s="375"/>
      <c r="PYU195" s="375"/>
      <c r="PYV195" s="375"/>
      <c r="PYW195" s="375"/>
      <c r="PYX195" s="375"/>
      <c r="PYY195" s="375"/>
      <c r="PYZ195" s="375"/>
      <c r="PZA195" s="375"/>
      <c r="PZB195" s="375"/>
      <c r="PZC195" s="375"/>
      <c r="PZD195" s="375"/>
      <c r="PZE195" s="375"/>
      <c r="PZF195" s="375"/>
      <c r="PZG195" s="375"/>
      <c r="PZH195" s="375"/>
      <c r="PZI195" s="375"/>
      <c r="PZJ195" s="375"/>
      <c r="PZK195" s="375"/>
      <c r="PZL195" s="375"/>
      <c r="PZM195" s="375"/>
      <c r="PZN195" s="375"/>
      <c r="PZO195" s="375"/>
      <c r="PZP195" s="375"/>
      <c r="PZQ195" s="375"/>
      <c r="PZR195" s="375"/>
      <c r="PZS195" s="375"/>
      <c r="PZT195" s="375"/>
      <c r="PZU195" s="375"/>
      <c r="PZV195" s="375"/>
      <c r="PZW195" s="375"/>
      <c r="PZX195" s="375"/>
      <c r="PZY195" s="376"/>
      <c r="PZZ195" s="376"/>
      <c r="QAA195" s="376"/>
      <c r="QAB195" s="376"/>
      <c r="QAC195" s="376"/>
      <c r="QAD195" s="376"/>
      <c r="QAE195" s="376"/>
      <c r="QAF195" s="376"/>
      <c r="QAG195" s="376"/>
      <c r="QAH195" s="376"/>
      <c r="QAI195" s="376"/>
      <c r="QAJ195" s="376"/>
      <c r="QAK195" s="376"/>
      <c r="QAL195" s="376"/>
      <c r="QAM195" s="376"/>
      <c r="QAN195" s="376"/>
      <c r="QAO195" s="376"/>
      <c r="QAP195" s="376"/>
      <c r="QAQ195" s="376"/>
      <c r="QAR195" s="376"/>
      <c r="QAS195" s="376"/>
      <c r="QAT195" s="376"/>
      <c r="QAU195" s="376"/>
      <c r="QAV195" s="376"/>
      <c r="QAW195" s="377"/>
      <c r="QAX195" s="377"/>
      <c r="QAY195" s="377"/>
      <c r="QAZ195" s="377"/>
      <c r="QBA195" s="377"/>
      <c r="QBB195" s="376"/>
      <c r="QBC195" s="376"/>
      <c r="QBD195" s="377"/>
      <c r="QBE195" s="377"/>
      <c r="QBF195" s="376"/>
      <c r="QBG195" s="376"/>
      <c r="QBH195" s="377"/>
      <c r="QBI195" s="377"/>
      <c r="QBJ195" s="376"/>
      <c r="QBK195" s="376"/>
      <c r="QBL195" s="376"/>
      <c r="QBM195" s="376"/>
      <c r="QBN195" s="376"/>
      <c r="QBO195" s="376"/>
      <c r="QBP195" s="376"/>
      <c r="QBQ195" s="377"/>
      <c r="QBR195" s="377"/>
      <c r="QBS195" s="376"/>
      <c r="QBT195" s="376"/>
      <c r="QBU195" s="377"/>
      <c r="QBV195" s="377"/>
      <c r="QBW195" s="376"/>
      <c r="QBX195" s="376"/>
      <c r="QBY195" s="376"/>
      <c r="QBZ195" s="376"/>
      <c r="QCA195" s="376"/>
      <c r="QCB195" s="370"/>
      <c r="QCC195" s="396"/>
      <c r="QCD195" s="376"/>
      <c r="QCE195" s="376"/>
      <c r="QCF195" s="376"/>
      <c r="QCG195" s="376"/>
      <c r="QCH195" s="376"/>
      <c r="QCI195" s="376"/>
      <c r="QCJ195" s="376"/>
      <c r="QCK195" s="375"/>
      <c r="QCL195" s="375"/>
      <c r="QCM195" s="375"/>
      <c r="QCN195" s="375"/>
      <c r="QCO195" s="375"/>
      <c r="QCP195" s="375"/>
      <c r="QCQ195" s="375"/>
      <c r="QCR195" s="375"/>
      <c r="QCS195" s="375"/>
      <c r="QCT195" s="375"/>
      <c r="QCU195" s="375"/>
      <c r="QCV195" s="375"/>
      <c r="QCW195" s="375"/>
      <c r="QCX195" s="375"/>
      <c r="QCY195" s="375"/>
      <c r="QCZ195" s="375"/>
      <c r="QDA195" s="375"/>
      <c r="QDB195" s="375"/>
      <c r="QDC195" s="375"/>
      <c r="QDD195" s="375"/>
      <c r="QDE195" s="375"/>
      <c r="QDF195" s="375"/>
      <c r="QDG195" s="375"/>
      <c r="QDH195" s="375"/>
      <c r="QDI195" s="375"/>
      <c r="QDJ195" s="375"/>
      <c r="QDK195" s="375"/>
      <c r="QDL195" s="375"/>
      <c r="QDM195" s="375"/>
      <c r="QDN195" s="375"/>
      <c r="QDO195" s="375"/>
      <c r="QDP195" s="375"/>
      <c r="QDQ195" s="375"/>
      <c r="QDR195" s="375"/>
      <c r="QDS195" s="375"/>
      <c r="QDT195" s="375"/>
      <c r="QDU195" s="375"/>
      <c r="QDV195" s="375"/>
      <c r="QDW195" s="375"/>
      <c r="QDX195" s="375"/>
      <c r="QDY195" s="375"/>
      <c r="QDZ195" s="375"/>
      <c r="QEA195" s="375"/>
      <c r="QEB195" s="375"/>
      <c r="QEC195" s="376"/>
      <c r="QED195" s="376"/>
      <c r="QEE195" s="376"/>
      <c r="QEF195" s="376"/>
      <c r="QEG195" s="376"/>
      <c r="QEH195" s="376"/>
      <c r="QEI195" s="376"/>
      <c r="QEJ195" s="376"/>
      <c r="QEK195" s="376"/>
      <c r="QEL195" s="376"/>
      <c r="QEM195" s="376"/>
      <c r="QEN195" s="376"/>
      <c r="QEO195" s="376"/>
      <c r="QEP195" s="376"/>
      <c r="QEQ195" s="376"/>
      <c r="QER195" s="376"/>
      <c r="QES195" s="376"/>
      <c r="QET195" s="376"/>
      <c r="QEU195" s="376"/>
      <c r="QEV195" s="376"/>
      <c r="QEW195" s="376"/>
      <c r="QEX195" s="376"/>
      <c r="QEY195" s="376"/>
      <c r="QEZ195" s="376"/>
      <c r="QFA195" s="377"/>
      <c r="QFB195" s="377"/>
      <c r="QFC195" s="377"/>
      <c r="QFD195" s="377"/>
      <c r="QFE195" s="377"/>
      <c r="QFF195" s="376"/>
      <c r="QFG195" s="376"/>
      <c r="QFH195" s="377"/>
      <c r="QFI195" s="377"/>
      <c r="QFJ195" s="376"/>
      <c r="QFK195" s="376"/>
      <c r="QFL195" s="377"/>
      <c r="QFM195" s="377"/>
      <c r="QFN195" s="376"/>
      <c r="QFO195" s="376"/>
      <c r="QFP195" s="376"/>
      <c r="QFQ195" s="376"/>
      <c r="QFR195" s="376"/>
      <c r="QFS195" s="376"/>
      <c r="QFT195" s="376"/>
      <c r="QFU195" s="377"/>
      <c r="QFV195" s="377"/>
      <c r="QFW195" s="376"/>
      <c r="QFX195" s="376"/>
      <c r="QFY195" s="377"/>
      <c r="QFZ195" s="377"/>
      <c r="QGA195" s="376"/>
      <c r="QGB195" s="376"/>
      <c r="QGC195" s="376"/>
      <c r="QGD195" s="376"/>
      <c r="QGE195" s="376"/>
      <c r="QGF195" s="370"/>
      <c r="QGG195" s="396"/>
      <c r="QGH195" s="376"/>
      <c r="QGI195" s="376"/>
      <c r="QGJ195" s="376"/>
      <c r="QGK195" s="376"/>
      <c r="QGL195" s="376"/>
      <c r="QGM195" s="376"/>
      <c r="QGN195" s="376"/>
      <c r="QGO195" s="375"/>
      <c r="QGP195" s="375"/>
      <c r="QGQ195" s="375"/>
      <c r="QGR195" s="375"/>
      <c r="QGS195" s="375"/>
      <c r="QGT195" s="375"/>
      <c r="QGU195" s="375"/>
      <c r="QGV195" s="375"/>
      <c r="QGW195" s="375"/>
      <c r="QGX195" s="375"/>
      <c r="QGY195" s="375"/>
      <c r="QGZ195" s="375"/>
      <c r="QHA195" s="375"/>
      <c r="QHB195" s="375"/>
      <c r="QHC195" s="375"/>
      <c r="QHD195" s="375"/>
      <c r="QHE195" s="375"/>
      <c r="QHF195" s="375"/>
      <c r="QHG195" s="375"/>
      <c r="QHH195" s="375"/>
      <c r="QHI195" s="375"/>
      <c r="QHJ195" s="375"/>
      <c r="QHK195" s="375"/>
      <c r="QHL195" s="375"/>
      <c r="QHM195" s="375"/>
      <c r="QHN195" s="375"/>
      <c r="QHO195" s="375"/>
      <c r="QHP195" s="375"/>
      <c r="QHQ195" s="375"/>
      <c r="QHR195" s="375"/>
      <c r="QHS195" s="375"/>
      <c r="QHT195" s="375"/>
      <c r="QHU195" s="375"/>
      <c r="QHV195" s="375"/>
      <c r="QHW195" s="375"/>
      <c r="QHX195" s="375"/>
      <c r="QHY195" s="375"/>
      <c r="QHZ195" s="375"/>
      <c r="QIA195" s="375"/>
      <c r="QIB195" s="375"/>
      <c r="QIC195" s="375"/>
      <c r="QID195" s="375"/>
      <c r="QIE195" s="375"/>
      <c r="QIF195" s="375"/>
      <c r="QIG195" s="376"/>
      <c r="QIH195" s="376"/>
      <c r="QII195" s="376"/>
      <c r="QIJ195" s="376"/>
      <c r="QIK195" s="376"/>
      <c r="QIL195" s="376"/>
      <c r="QIM195" s="376"/>
      <c r="QIN195" s="376"/>
      <c r="QIO195" s="376"/>
      <c r="QIP195" s="376"/>
      <c r="QIQ195" s="376"/>
      <c r="QIR195" s="376"/>
      <c r="QIS195" s="376"/>
      <c r="QIT195" s="376"/>
      <c r="QIU195" s="376"/>
      <c r="QIV195" s="376"/>
      <c r="QIW195" s="376"/>
      <c r="QIX195" s="376"/>
      <c r="QIY195" s="376"/>
      <c r="QIZ195" s="376"/>
      <c r="QJA195" s="376"/>
      <c r="QJB195" s="376"/>
      <c r="QJC195" s="376"/>
      <c r="QJD195" s="376"/>
      <c r="QJE195" s="377"/>
      <c r="QJF195" s="377"/>
      <c r="QJG195" s="377"/>
      <c r="QJH195" s="377"/>
      <c r="QJI195" s="377"/>
      <c r="QJJ195" s="376"/>
      <c r="QJK195" s="376"/>
      <c r="QJL195" s="377"/>
      <c r="QJM195" s="377"/>
      <c r="QJN195" s="376"/>
      <c r="QJO195" s="376"/>
      <c r="QJP195" s="377"/>
      <c r="QJQ195" s="377"/>
      <c r="QJR195" s="376"/>
      <c r="QJS195" s="376"/>
      <c r="QJT195" s="376"/>
      <c r="QJU195" s="376"/>
      <c r="QJV195" s="376"/>
      <c r="QJW195" s="376"/>
      <c r="QJX195" s="376"/>
      <c r="QJY195" s="377"/>
      <c r="QJZ195" s="377"/>
      <c r="QKA195" s="376"/>
      <c r="QKB195" s="376"/>
      <c r="QKC195" s="377"/>
      <c r="QKD195" s="377"/>
      <c r="QKE195" s="376"/>
      <c r="QKF195" s="376"/>
      <c r="QKG195" s="376"/>
      <c r="QKH195" s="376"/>
      <c r="QKI195" s="376"/>
      <c r="QKJ195" s="370"/>
      <c r="QKK195" s="396"/>
      <c r="QKL195" s="376"/>
      <c r="QKM195" s="376"/>
      <c r="QKN195" s="376"/>
      <c r="QKO195" s="376"/>
      <c r="QKP195" s="376"/>
      <c r="QKQ195" s="376"/>
      <c r="QKR195" s="376"/>
      <c r="QKS195" s="375"/>
      <c r="QKT195" s="375"/>
      <c r="QKU195" s="375"/>
      <c r="QKV195" s="375"/>
      <c r="QKW195" s="375"/>
      <c r="QKX195" s="375"/>
      <c r="QKY195" s="375"/>
      <c r="QKZ195" s="375"/>
      <c r="QLA195" s="375"/>
      <c r="QLB195" s="375"/>
      <c r="QLC195" s="375"/>
      <c r="QLD195" s="375"/>
      <c r="QLE195" s="375"/>
      <c r="QLF195" s="375"/>
      <c r="QLG195" s="375"/>
      <c r="QLH195" s="375"/>
      <c r="QLI195" s="375"/>
      <c r="QLJ195" s="375"/>
      <c r="QLK195" s="375"/>
      <c r="QLL195" s="375"/>
      <c r="QLM195" s="375"/>
      <c r="QLN195" s="375"/>
      <c r="QLO195" s="375"/>
      <c r="QLP195" s="375"/>
      <c r="QLQ195" s="375"/>
      <c r="QLR195" s="375"/>
      <c r="QLS195" s="375"/>
      <c r="QLT195" s="375"/>
      <c r="QLU195" s="375"/>
      <c r="QLV195" s="375"/>
      <c r="QLW195" s="375"/>
      <c r="QLX195" s="375"/>
      <c r="QLY195" s="375"/>
      <c r="QLZ195" s="375"/>
      <c r="QMA195" s="375"/>
      <c r="QMB195" s="375"/>
      <c r="QMC195" s="375"/>
      <c r="QMD195" s="375"/>
      <c r="QME195" s="375"/>
      <c r="QMF195" s="375"/>
      <c r="QMG195" s="375"/>
      <c r="QMH195" s="375"/>
      <c r="QMI195" s="375"/>
      <c r="QMJ195" s="375"/>
      <c r="QMK195" s="376"/>
      <c r="QML195" s="376"/>
      <c r="QMM195" s="376"/>
      <c r="QMN195" s="376"/>
      <c r="QMO195" s="376"/>
      <c r="QMP195" s="376"/>
      <c r="QMQ195" s="376"/>
      <c r="QMR195" s="376"/>
      <c r="QMS195" s="376"/>
      <c r="QMT195" s="376"/>
      <c r="QMU195" s="376"/>
      <c r="QMV195" s="376"/>
      <c r="QMW195" s="376"/>
      <c r="QMX195" s="376"/>
      <c r="QMY195" s="376"/>
      <c r="QMZ195" s="376"/>
      <c r="QNA195" s="376"/>
      <c r="QNB195" s="376"/>
      <c r="QNC195" s="376"/>
      <c r="QND195" s="376"/>
      <c r="QNE195" s="376"/>
      <c r="QNF195" s="376"/>
      <c r="QNG195" s="376"/>
      <c r="QNH195" s="376"/>
      <c r="QNI195" s="377"/>
      <c r="QNJ195" s="377"/>
      <c r="QNK195" s="377"/>
      <c r="QNL195" s="377"/>
      <c r="QNM195" s="377"/>
      <c r="QNN195" s="376"/>
      <c r="QNO195" s="376"/>
      <c r="QNP195" s="377"/>
      <c r="QNQ195" s="377"/>
      <c r="QNR195" s="376"/>
      <c r="QNS195" s="376"/>
      <c r="QNT195" s="377"/>
      <c r="QNU195" s="377"/>
      <c r="QNV195" s="376"/>
      <c r="QNW195" s="376"/>
      <c r="QNX195" s="376"/>
      <c r="QNY195" s="376"/>
      <c r="QNZ195" s="376"/>
      <c r="QOA195" s="376"/>
      <c r="QOB195" s="376"/>
      <c r="QOC195" s="377"/>
      <c r="QOD195" s="377"/>
      <c r="QOE195" s="376"/>
      <c r="QOF195" s="376"/>
      <c r="QOG195" s="377"/>
      <c r="QOH195" s="377"/>
      <c r="QOI195" s="376"/>
      <c r="QOJ195" s="376"/>
      <c r="QOK195" s="376"/>
      <c r="QOL195" s="376"/>
      <c r="QOM195" s="376"/>
      <c r="QON195" s="370"/>
      <c r="QOO195" s="396"/>
      <c r="QOP195" s="376"/>
      <c r="QOQ195" s="376"/>
      <c r="QOR195" s="376"/>
      <c r="QOS195" s="376"/>
      <c r="QOT195" s="376"/>
      <c r="QOU195" s="376"/>
      <c r="QOV195" s="376"/>
      <c r="QOW195" s="375"/>
      <c r="QOX195" s="375"/>
      <c r="QOY195" s="375"/>
      <c r="QOZ195" s="375"/>
      <c r="QPA195" s="375"/>
      <c r="QPB195" s="375"/>
      <c r="QPC195" s="375"/>
      <c r="QPD195" s="375"/>
      <c r="QPE195" s="375"/>
      <c r="QPF195" s="375"/>
      <c r="QPG195" s="375"/>
      <c r="QPH195" s="375"/>
      <c r="QPI195" s="375"/>
      <c r="QPJ195" s="375"/>
      <c r="QPK195" s="375"/>
      <c r="QPL195" s="375"/>
      <c r="QPM195" s="375"/>
      <c r="QPN195" s="375"/>
      <c r="QPO195" s="375"/>
      <c r="QPP195" s="375"/>
      <c r="QPQ195" s="375"/>
      <c r="QPR195" s="375"/>
      <c r="QPS195" s="375"/>
      <c r="QPT195" s="375"/>
      <c r="QPU195" s="375"/>
      <c r="QPV195" s="375"/>
      <c r="QPW195" s="375"/>
      <c r="QPX195" s="375"/>
      <c r="QPY195" s="375"/>
      <c r="QPZ195" s="375"/>
      <c r="QQA195" s="375"/>
      <c r="QQB195" s="375"/>
      <c r="QQC195" s="375"/>
      <c r="QQD195" s="375"/>
      <c r="QQE195" s="375"/>
      <c r="QQF195" s="375"/>
      <c r="QQG195" s="375"/>
      <c r="QQH195" s="375"/>
      <c r="QQI195" s="375"/>
      <c r="QQJ195" s="375"/>
      <c r="QQK195" s="375"/>
      <c r="QQL195" s="375"/>
      <c r="QQM195" s="375"/>
      <c r="QQN195" s="375"/>
      <c r="QQO195" s="376"/>
      <c r="QQP195" s="376"/>
      <c r="QQQ195" s="376"/>
      <c r="QQR195" s="376"/>
      <c r="QQS195" s="376"/>
      <c r="QQT195" s="376"/>
      <c r="QQU195" s="376"/>
      <c r="QQV195" s="376"/>
      <c r="QQW195" s="376"/>
      <c r="QQX195" s="376"/>
      <c r="QQY195" s="376"/>
      <c r="QQZ195" s="376"/>
      <c r="QRA195" s="376"/>
      <c r="QRB195" s="376"/>
      <c r="QRC195" s="376"/>
      <c r="QRD195" s="376"/>
      <c r="QRE195" s="376"/>
      <c r="QRF195" s="376"/>
      <c r="QRG195" s="376"/>
      <c r="QRH195" s="376"/>
      <c r="QRI195" s="376"/>
      <c r="QRJ195" s="376"/>
      <c r="QRK195" s="376"/>
      <c r="QRL195" s="376"/>
      <c r="QRM195" s="377"/>
      <c r="QRN195" s="377"/>
      <c r="QRO195" s="377"/>
      <c r="QRP195" s="377"/>
      <c r="QRQ195" s="377"/>
      <c r="QRR195" s="376"/>
      <c r="QRS195" s="376"/>
      <c r="QRT195" s="377"/>
      <c r="QRU195" s="377"/>
      <c r="QRV195" s="376"/>
      <c r="QRW195" s="376"/>
      <c r="QRX195" s="377"/>
      <c r="QRY195" s="377"/>
      <c r="QRZ195" s="376"/>
      <c r="QSA195" s="376"/>
      <c r="QSB195" s="376"/>
      <c r="QSC195" s="376"/>
      <c r="QSD195" s="376"/>
      <c r="QSE195" s="376"/>
      <c r="QSF195" s="376"/>
      <c r="QSG195" s="377"/>
      <c r="QSH195" s="377"/>
      <c r="QSI195" s="376"/>
      <c r="QSJ195" s="376"/>
      <c r="QSK195" s="377"/>
      <c r="QSL195" s="377"/>
      <c r="QSM195" s="376"/>
      <c r="QSN195" s="376"/>
      <c r="QSO195" s="376"/>
      <c r="QSP195" s="376"/>
      <c r="QSQ195" s="376"/>
      <c r="QSR195" s="370"/>
      <c r="QSS195" s="396"/>
      <c r="QST195" s="376"/>
      <c r="QSU195" s="376"/>
      <c r="QSV195" s="376"/>
      <c r="QSW195" s="376"/>
      <c r="QSX195" s="376"/>
      <c r="QSY195" s="376"/>
      <c r="QSZ195" s="376"/>
      <c r="QTA195" s="375"/>
      <c r="QTB195" s="375"/>
      <c r="QTC195" s="375"/>
      <c r="QTD195" s="375"/>
      <c r="QTE195" s="375"/>
      <c r="QTF195" s="375"/>
      <c r="QTG195" s="375"/>
      <c r="QTH195" s="375"/>
      <c r="QTI195" s="375"/>
      <c r="QTJ195" s="375"/>
      <c r="QTK195" s="375"/>
      <c r="QTL195" s="375"/>
      <c r="QTM195" s="375"/>
      <c r="QTN195" s="375"/>
      <c r="QTO195" s="375"/>
      <c r="QTP195" s="375"/>
      <c r="QTQ195" s="375"/>
      <c r="QTR195" s="375"/>
      <c r="QTS195" s="375"/>
      <c r="QTT195" s="375"/>
      <c r="QTU195" s="375"/>
      <c r="QTV195" s="375"/>
      <c r="QTW195" s="375"/>
      <c r="QTX195" s="375"/>
      <c r="QTY195" s="375"/>
      <c r="QTZ195" s="375"/>
      <c r="QUA195" s="375"/>
      <c r="QUB195" s="375"/>
      <c r="QUC195" s="375"/>
      <c r="QUD195" s="375"/>
      <c r="QUE195" s="375"/>
      <c r="QUF195" s="375"/>
      <c r="QUG195" s="375"/>
      <c r="QUH195" s="375"/>
      <c r="QUI195" s="375"/>
      <c r="QUJ195" s="375"/>
      <c r="QUK195" s="375"/>
      <c r="QUL195" s="375"/>
      <c r="QUM195" s="375"/>
      <c r="QUN195" s="375"/>
      <c r="QUO195" s="375"/>
      <c r="QUP195" s="375"/>
      <c r="QUQ195" s="375"/>
      <c r="QUR195" s="375"/>
      <c r="QUS195" s="376"/>
      <c r="QUT195" s="376"/>
      <c r="QUU195" s="376"/>
      <c r="QUV195" s="376"/>
      <c r="QUW195" s="376"/>
      <c r="QUX195" s="376"/>
      <c r="QUY195" s="376"/>
      <c r="QUZ195" s="376"/>
      <c r="QVA195" s="376"/>
      <c r="QVB195" s="376"/>
      <c r="QVC195" s="376"/>
      <c r="QVD195" s="376"/>
      <c r="QVE195" s="376"/>
      <c r="QVF195" s="376"/>
      <c r="QVG195" s="376"/>
      <c r="QVH195" s="376"/>
      <c r="QVI195" s="376"/>
      <c r="QVJ195" s="376"/>
      <c r="QVK195" s="376"/>
      <c r="QVL195" s="376"/>
      <c r="QVM195" s="376"/>
      <c r="QVN195" s="376"/>
      <c r="QVO195" s="376"/>
      <c r="QVP195" s="376"/>
      <c r="QVQ195" s="377"/>
      <c r="QVR195" s="377"/>
      <c r="QVS195" s="377"/>
      <c r="QVT195" s="377"/>
      <c r="QVU195" s="377"/>
      <c r="QVV195" s="376"/>
      <c r="QVW195" s="376"/>
      <c r="QVX195" s="377"/>
      <c r="QVY195" s="377"/>
      <c r="QVZ195" s="376"/>
      <c r="QWA195" s="376"/>
      <c r="QWB195" s="377"/>
      <c r="QWC195" s="377"/>
      <c r="QWD195" s="376"/>
      <c r="QWE195" s="376"/>
      <c r="QWF195" s="376"/>
      <c r="QWG195" s="376"/>
      <c r="QWH195" s="376"/>
      <c r="QWI195" s="376"/>
      <c r="QWJ195" s="376"/>
      <c r="QWK195" s="377"/>
      <c r="QWL195" s="377"/>
      <c r="QWM195" s="376"/>
      <c r="QWN195" s="376"/>
      <c r="QWO195" s="377"/>
      <c r="QWP195" s="377"/>
      <c r="QWQ195" s="376"/>
      <c r="QWR195" s="376"/>
      <c r="QWS195" s="376"/>
      <c r="QWT195" s="376"/>
      <c r="QWU195" s="376"/>
      <c r="QWV195" s="370"/>
      <c r="QWW195" s="396"/>
      <c r="QWX195" s="376"/>
      <c r="QWY195" s="376"/>
      <c r="QWZ195" s="376"/>
      <c r="QXA195" s="376"/>
      <c r="QXB195" s="376"/>
      <c r="QXC195" s="376"/>
      <c r="QXD195" s="376"/>
      <c r="QXE195" s="375"/>
      <c r="QXF195" s="375"/>
      <c r="QXG195" s="375"/>
      <c r="QXH195" s="375"/>
      <c r="QXI195" s="375"/>
      <c r="QXJ195" s="375"/>
      <c r="QXK195" s="375"/>
      <c r="QXL195" s="375"/>
      <c r="QXM195" s="375"/>
      <c r="QXN195" s="375"/>
      <c r="QXO195" s="375"/>
      <c r="QXP195" s="375"/>
      <c r="QXQ195" s="375"/>
      <c r="QXR195" s="375"/>
      <c r="QXS195" s="375"/>
      <c r="QXT195" s="375"/>
      <c r="QXU195" s="375"/>
      <c r="QXV195" s="375"/>
      <c r="QXW195" s="375"/>
      <c r="QXX195" s="375"/>
      <c r="QXY195" s="375"/>
      <c r="QXZ195" s="375"/>
      <c r="QYA195" s="375"/>
      <c r="QYB195" s="375"/>
      <c r="QYC195" s="375"/>
      <c r="QYD195" s="375"/>
      <c r="QYE195" s="375"/>
      <c r="QYF195" s="375"/>
      <c r="QYG195" s="375"/>
      <c r="QYH195" s="375"/>
      <c r="QYI195" s="375"/>
      <c r="QYJ195" s="375"/>
      <c r="QYK195" s="375"/>
      <c r="QYL195" s="375"/>
      <c r="QYM195" s="375"/>
      <c r="QYN195" s="375"/>
      <c r="QYO195" s="375"/>
      <c r="QYP195" s="375"/>
      <c r="QYQ195" s="375"/>
      <c r="QYR195" s="375"/>
      <c r="QYS195" s="375"/>
      <c r="QYT195" s="375"/>
      <c r="QYU195" s="375"/>
      <c r="QYV195" s="375"/>
      <c r="QYW195" s="376"/>
      <c r="QYX195" s="376"/>
      <c r="QYY195" s="376"/>
      <c r="QYZ195" s="376"/>
      <c r="QZA195" s="376"/>
      <c r="QZB195" s="376"/>
      <c r="QZC195" s="376"/>
      <c r="QZD195" s="376"/>
      <c r="QZE195" s="376"/>
      <c r="QZF195" s="376"/>
      <c r="QZG195" s="376"/>
      <c r="QZH195" s="376"/>
      <c r="QZI195" s="376"/>
      <c r="QZJ195" s="376"/>
      <c r="QZK195" s="376"/>
      <c r="QZL195" s="376"/>
      <c r="QZM195" s="376"/>
      <c r="QZN195" s="376"/>
      <c r="QZO195" s="376"/>
      <c r="QZP195" s="376"/>
      <c r="QZQ195" s="376"/>
      <c r="QZR195" s="376"/>
      <c r="QZS195" s="376"/>
      <c r="QZT195" s="376"/>
      <c r="QZU195" s="377"/>
      <c r="QZV195" s="377"/>
      <c r="QZW195" s="377"/>
      <c r="QZX195" s="377"/>
      <c r="QZY195" s="377"/>
      <c r="QZZ195" s="376"/>
      <c r="RAA195" s="376"/>
      <c r="RAB195" s="377"/>
      <c r="RAC195" s="377"/>
      <c r="RAD195" s="376"/>
      <c r="RAE195" s="376"/>
      <c r="RAF195" s="377"/>
      <c r="RAG195" s="377"/>
      <c r="RAH195" s="376"/>
      <c r="RAI195" s="376"/>
      <c r="RAJ195" s="376"/>
      <c r="RAK195" s="376"/>
      <c r="RAL195" s="376"/>
      <c r="RAM195" s="376"/>
      <c r="RAN195" s="376"/>
      <c r="RAO195" s="377"/>
      <c r="RAP195" s="377"/>
      <c r="RAQ195" s="376"/>
      <c r="RAR195" s="376"/>
      <c r="RAS195" s="377"/>
      <c r="RAT195" s="377"/>
      <c r="RAU195" s="376"/>
      <c r="RAV195" s="376"/>
      <c r="RAW195" s="376"/>
      <c r="RAX195" s="376"/>
      <c r="RAY195" s="376"/>
      <c r="RAZ195" s="370"/>
      <c r="RBA195" s="396"/>
      <c r="RBB195" s="376"/>
      <c r="RBC195" s="376"/>
      <c r="RBD195" s="376"/>
      <c r="RBE195" s="376"/>
      <c r="RBF195" s="376"/>
      <c r="RBG195" s="376"/>
      <c r="RBH195" s="376"/>
      <c r="RBI195" s="375"/>
      <c r="RBJ195" s="375"/>
      <c r="RBK195" s="375"/>
      <c r="RBL195" s="375"/>
      <c r="RBM195" s="375"/>
      <c r="RBN195" s="375"/>
      <c r="RBO195" s="375"/>
      <c r="RBP195" s="375"/>
      <c r="RBQ195" s="375"/>
      <c r="RBR195" s="375"/>
      <c r="RBS195" s="375"/>
      <c r="RBT195" s="375"/>
      <c r="RBU195" s="375"/>
      <c r="RBV195" s="375"/>
      <c r="RBW195" s="375"/>
      <c r="RBX195" s="375"/>
      <c r="RBY195" s="375"/>
      <c r="RBZ195" s="375"/>
      <c r="RCA195" s="375"/>
      <c r="RCB195" s="375"/>
      <c r="RCC195" s="375"/>
      <c r="RCD195" s="375"/>
      <c r="RCE195" s="375"/>
      <c r="RCF195" s="375"/>
      <c r="RCG195" s="375"/>
      <c r="RCH195" s="375"/>
      <c r="RCI195" s="375"/>
      <c r="RCJ195" s="375"/>
      <c r="RCK195" s="375"/>
      <c r="RCL195" s="375"/>
      <c r="RCM195" s="375"/>
      <c r="RCN195" s="375"/>
      <c r="RCO195" s="375"/>
      <c r="RCP195" s="375"/>
      <c r="RCQ195" s="375"/>
      <c r="RCR195" s="375"/>
      <c r="RCS195" s="375"/>
      <c r="RCT195" s="375"/>
      <c r="RCU195" s="375"/>
      <c r="RCV195" s="375"/>
      <c r="RCW195" s="375"/>
      <c r="RCX195" s="375"/>
      <c r="RCY195" s="375"/>
      <c r="RCZ195" s="375"/>
      <c r="RDA195" s="376"/>
      <c r="RDB195" s="376"/>
      <c r="RDC195" s="376"/>
      <c r="RDD195" s="376"/>
      <c r="RDE195" s="376"/>
      <c r="RDF195" s="376"/>
      <c r="RDG195" s="376"/>
      <c r="RDH195" s="376"/>
      <c r="RDI195" s="376"/>
      <c r="RDJ195" s="376"/>
      <c r="RDK195" s="376"/>
      <c r="RDL195" s="376"/>
      <c r="RDM195" s="376"/>
      <c r="RDN195" s="376"/>
      <c r="RDO195" s="376"/>
      <c r="RDP195" s="376"/>
      <c r="RDQ195" s="376"/>
      <c r="RDR195" s="376"/>
      <c r="RDS195" s="376"/>
      <c r="RDT195" s="376"/>
      <c r="RDU195" s="376"/>
      <c r="RDV195" s="376"/>
      <c r="RDW195" s="376"/>
    </row>
    <row r="196" spans="1:12295" s="59" customFormat="1" ht="54.75" hidden="1" customHeight="1" x14ac:dyDescent="0.25">
      <c r="B196" s="211"/>
      <c r="C196" s="101" t="s">
        <v>32</v>
      </c>
      <c r="D196" s="176">
        <f t="shared" si="636"/>
        <v>0</v>
      </c>
      <c r="E196" s="176">
        <v>0</v>
      </c>
      <c r="F196" s="176"/>
      <c r="G196" s="176"/>
      <c r="H196" s="871"/>
      <c r="I196" s="239"/>
      <c r="J196" s="176">
        <f>M196-E196</f>
        <v>0</v>
      </c>
      <c r="K196" s="176">
        <f t="shared" si="623"/>
        <v>0</v>
      </c>
      <c r="L196" s="699" t="e">
        <f t="shared" si="627"/>
        <v>#DIV/0!</v>
      </c>
      <c r="M196" s="176"/>
      <c r="N196" s="772" t="e">
        <f t="shared" si="635"/>
        <v>#DIV/0!</v>
      </c>
      <c r="O196" s="627"/>
      <c r="P196" s="687"/>
      <c r="Q196" s="627"/>
      <c r="R196" s="687"/>
      <c r="S196" s="62"/>
      <c r="T196" s="41"/>
      <c r="U196" s="28"/>
      <c r="V196" s="627">
        <f t="shared" si="522"/>
        <v>0</v>
      </c>
      <c r="W196" s="627">
        <f>AA196-E196</f>
        <v>0</v>
      </c>
      <c r="X196" s="292"/>
      <c r="Y196" s="292"/>
      <c r="Z196" s="627">
        <f t="shared" si="520"/>
        <v>0</v>
      </c>
      <c r="AA196" s="627">
        <f>E196</f>
        <v>0</v>
      </c>
      <c r="AB196" s="62"/>
      <c r="AC196" s="28"/>
      <c r="AD196" s="19"/>
      <c r="AE196" s="176">
        <f t="shared" si="637"/>
        <v>0</v>
      </c>
      <c r="AF196" s="699" t="e">
        <f t="shared" si="628"/>
        <v>#DIV/0!</v>
      </c>
      <c r="AG196" s="176">
        <v>0</v>
      </c>
      <c r="AH196" s="699" t="e">
        <f t="shared" si="629"/>
        <v>#DIV/0!</v>
      </c>
      <c r="AI196" s="627"/>
      <c r="AJ196" s="687"/>
      <c r="AK196" s="627"/>
      <c r="AL196" s="687"/>
      <c r="AM196" s="62"/>
      <c r="AN196" s="41"/>
      <c r="AO196" s="28"/>
      <c r="AP196" s="627">
        <f>AT196-AG196</f>
        <v>0</v>
      </c>
      <c r="AQ196" s="687"/>
      <c r="AR196" s="176">
        <f t="shared" si="625"/>
        <v>0</v>
      </c>
      <c r="AS196" s="699" t="e">
        <f t="shared" si="630"/>
        <v>#DIV/0!</v>
      </c>
      <c r="AT196" s="176">
        <v>0</v>
      </c>
      <c r="AU196" s="699" t="e">
        <f t="shared" si="631"/>
        <v>#DIV/0!</v>
      </c>
      <c r="AV196" s="627"/>
      <c r="AW196" s="699" t="e">
        <f t="shared" si="632"/>
        <v>#DIV/0!</v>
      </c>
      <c r="AX196" s="176"/>
      <c r="AY196" s="699" t="e">
        <f t="shared" si="633"/>
        <v>#DIV/0!</v>
      </c>
      <c r="AZ196" s="62"/>
      <c r="BA196" s="699"/>
      <c r="BB196" s="28"/>
      <c r="BC196" s="62"/>
      <c r="BD196" s="28"/>
      <c r="BE196" s="627">
        <f t="shared" si="575"/>
        <v>0</v>
      </c>
      <c r="BF196" s="627">
        <v>0</v>
      </c>
      <c r="BG196" s="627"/>
      <c r="BH196" s="62"/>
      <c r="BI196" s="28"/>
      <c r="BJ196" s="627">
        <f t="shared" ref="BJ196" si="638">BK196+BL196+BM196</f>
        <v>0</v>
      </c>
      <c r="BK196" s="627"/>
      <c r="BL196" s="62"/>
      <c r="BM196" s="28"/>
      <c r="BN196" s="627">
        <f t="shared" si="537"/>
        <v>0</v>
      </c>
      <c r="BO196" s="627">
        <v>0</v>
      </c>
      <c r="BP196" s="627"/>
      <c r="BQ196" s="627"/>
      <c r="BR196" s="62"/>
      <c r="BS196" s="28"/>
      <c r="BT196" s="627"/>
      <c r="BU196" s="627">
        <f t="shared" si="576"/>
        <v>0</v>
      </c>
      <c r="BV196" s="436">
        <v>0</v>
      </c>
      <c r="BW196" s="520"/>
      <c r="BX196" s="436"/>
      <c r="BY196" s="62"/>
      <c r="BZ196" s="28"/>
      <c r="CE196" s="699" t="e">
        <f t="shared" si="634"/>
        <v>#DIV/0!</v>
      </c>
    </row>
    <row r="197" spans="1:12295" s="50" customFormat="1" ht="54" hidden="1" customHeight="1" x14ac:dyDescent="0.25">
      <c r="B197" s="200"/>
      <c r="C197" s="97" t="s">
        <v>411</v>
      </c>
      <c r="D197" s="166">
        <f t="shared" si="636"/>
        <v>0</v>
      </c>
      <c r="E197" s="166">
        <v>0</v>
      </c>
      <c r="F197" s="166"/>
      <c r="G197" s="166"/>
      <c r="H197" s="236"/>
      <c r="I197" s="236"/>
      <c r="J197" s="166">
        <f>M197-E197</f>
        <v>0</v>
      </c>
      <c r="K197" s="166">
        <f t="shared" si="623"/>
        <v>0</v>
      </c>
      <c r="L197" s="699" t="e">
        <f t="shared" si="627"/>
        <v>#DIV/0!</v>
      </c>
      <c r="M197" s="166"/>
      <c r="N197" s="772" t="e">
        <f t="shared" si="635"/>
        <v>#DIV/0!</v>
      </c>
      <c r="O197" s="626"/>
      <c r="P197" s="687"/>
      <c r="Q197" s="626"/>
      <c r="R197" s="687"/>
      <c r="S197" s="31"/>
      <c r="T197" s="31"/>
      <c r="U197" s="31"/>
      <c r="V197" s="626">
        <f t="shared" si="522"/>
        <v>0</v>
      </c>
      <c r="W197" s="626">
        <v>0</v>
      </c>
      <c r="X197" s="31"/>
      <c r="Y197" s="31"/>
      <c r="Z197" s="626">
        <f t="shared" si="520"/>
        <v>0</v>
      </c>
      <c r="AA197" s="626">
        <f>E197</f>
        <v>0</v>
      </c>
      <c r="AB197" s="31"/>
      <c r="AC197" s="31"/>
      <c r="AD197" s="31"/>
      <c r="AE197" s="166">
        <f t="shared" si="637"/>
        <v>0</v>
      </c>
      <c r="AF197" s="699" t="e">
        <f t="shared" si="628"/>
        <v>#DIV/0!</v>
      </c>
      <c r="AG197" s="166">
        <v>0</v>
      </c>
      <c r="AH197" s="699" t="e">
        <f t="shared" si="629"/>
        <v>#DIV/0!</v>
      </c>
      <c r="AI197" s="626"/>
      <c r="AJ197" s="687"/>
      <c r="AK197" s="626"/>
      <c r="AL197" s="687"/>
      <c r="AM197" s="31"/>
      <c r="AN197" s="31"/>
      <c r="AO197" s="31"/>
      <c r="AP197" s="626">
        <f>AT197-AG197</f>
        <v>0</v>
      </c>
      <c r="AQ197" s="687"/>
      <c r="AR197" s="166">
        <f t="shared" si="625"/>
        <v>0</v>
      </c>
      <c r="AS197" s="699" t="e">
        <f t="shared" si="630"/>
        <v>#DIV/0!</v>
      </c>
      <c r="AT197" s="166">
        <v>0</v>
      </c>
      <c r="AU197" s="699" t="e">
        <f t="shared" si="631"/>
        <v>#DIV/0!</v>
      </c>
      <c r="AV197" s="626"/>
      <c r="AW197" s="699" t="e">
        <f t="shared" si="632"/>
        <v>#DIV/0!</v>
      </c>
      <c r="AX197" s="166"/>
      <c r="AY197" s="699" t="e">
        <f t="shared" si="633"/>
        <v>#DIV/0!</v>
      </c>
      <c r="AZ197" s="31"/>
      <c r="BA197" s="699"/>
      <c r="BB197" s="31"/>
      <c r="BC197" s="31"/>
      <c r="BD197" s="31"/>
      <c r="BE197" s="626">
        <f t="shared" si="575"/>
        <v>0</v>
      </c>
      <c r="BF197" s="626">
        <v>0</v>
      </c>
      <c r="BG197" s="626"/>
      <c r="BH197" s="31"/>
      <c r="BI197" s="31"/>
      <c r="BJ197" s="626">
        <f>BK197</f>
        <v>0</v>
      </c>
      <c r="BK197" s="626">
        <f>BO197-BF197</f>
        <v>0</v>
      </c>
      <c r="BL197" s="31"/>
      <c r="BM197" s="31"/>
      <c r="BN197" s="626">
        <f t="shared" si="537"/>
        <v>0</v>
      </c>
      <c r="BO197" s="626">
        <v>0</v>
      </c>
      <c r="BP197" s="626"/>
      <c r="BQ197" s="626"/>
      <c r="BR197" s="31"/>
      <c r="BS197" s="31"/>
      <c r="BT197" s="626"/>
      <c r="BU197" s="626">
        <f t="shared" si="576"/>
        <v>0</v>
      </c>
      <c r="BV197" s="435">
        <v>0</v>
      </c>
      <c r="BW197" s="522"/>
      <c r="BX197" s="435"/>
      <c r="BY197" s="31"/>
      <c r="BZ197" s="31"/>
      <c r="CE197" s="699" t="e">
        <f t="shared" si="634"/>
        <v>#DIV/0!</v>
      </c>
    </row>
    <row r="198" spans="1:12295" s="151" customFormat="1" ht="132.75" hidden="1" customHeight="1" x14ac:dyDescent="0.25">
      <c r="B198" s="203" t="s">
        <v>74</v>
      </c>
      <c r="C198" s="99" t="s">
        <v>212</v>
      </c>
      <c r="D198" s="166">
        <f t="shared" si="636"/>
        <v>0</v>
      </c>
      <c r="E198" s="168">
        <f>E199</f>
        <v>0</v>
      </c>
      <c r="F198" s="168"/>
      <c r="G198" s="168">
        <f>G199</f>
        <v>0</v>
      </c>
      <c r="H198" s="168">
        <f t="shared" ref="H198:I198" si="639">H199</f>
        <v>0</v>
      </c>
      <c r="I198" s="168" t="e">
        <f t="shared" si="639"/>
        <v>#REF!</v>
      </c>
      <c r="J198" s="166">
        <f t="shared" ref="J198:J206" si="640">M198-E198</f>
        <v>0</v>
      </c>
      <c r="K198" s="166">
        <f t="shared" si="623"/>
        <v>0</v>
      </c>
      <c r="L198" s="699" t="e">
        <f t="shared" si="627"/>
        <v>#DIV/0!</v>
      </c>
      <c r="M198" s="168">
        <f>M199</f>
        <v>0</v>
      </c>
      <c r="N198" s="772" t="e">
        <f t="shared" si="635"/>
        <v>#DIV/0!</v>
      </c>
      <c r="O198" s="632"/>
      <c r="P198" s="687"/>
      <c r="Q198" s="632">
        <f>Q199</f>
        <v>0</v>
      </c>
      <c r="R198" s="687"/>
      <c r="S198" s="632">
        <f t="shared" ref="S198:U198" si="641">S199</f>
        <v>0</v>
      </c>
      <c r="T198" s="687"/>
      <c r="U198" s="632" t="e">
        <f t="shared" si="641"/>
        <v>#REF!</v>
      </c>
      <c r="V198" s="632" t="e">
        <f>W198+X198+Y198</f>
        <v>#REF!</v>
      </c>
      <c r="W198" s="632" t="e">
        <f>W199+W200</f>
        <v>#REF!</v>
      </c>
      <c r="X198" s="89"/>
      <c r="Y198" s="89"/>
      <c r="Z198" s="632" t="e">
        <f>AA198+AB198+AC198</f>
        <v>#REF!</v>
      </c>
      <c r="AA198" s="632" t="e">
        <f>AA199+AA200</f>
        <v>#REF!</v>
      </c>
      <c r="AB198" s="89"/>
      <c r="AC198" s="89"/>
      <c r="AD198" s="19"/>
      <c r="AE198" s="166" t="e">
        <f>AG198+AM198+AO198+AK198</f>
        <v>#REF!</v>
      </c>
      <c r="AF198" s="699" t="e">
        <f t="shared" si="628"/>
        <v>#REF!</v>
      </c>
      <c r="AG198" s="168">
        <f>AG199</f>
        <v>0</v>
      </c>
      <c r="AH198" s="699" t="e">
        <f t="shared" si="629"/>
        <v>#DIV/0!</v>
      </c>
      <c r="AI198" s="632"/>
      <c r="AJ198" s="687"/>
      <c r="AK198" s="632">
        <f>AK199</f>
        <v>0</v>
      </c>
      <c r="AL198" s="687"/>
      <c r="AM198" s="632">
        <f t="shared" ref="AM198" si="642">AM199</f>
        <v>0</v>
      </c>
      <c r="AN198" s="687"/>
      <c r="AO198" s="632" t="e">
        <f t="shared" ref="AO198" si="643">AO199</f>
        <v>#REF!</v>
      </c>
      <c r="AP198" s="632"/>
      <c r="AQ198" s="687"/>
      <c r="AR198" s="168" t="e">
        <f>AT198+AZ198+BB198+AX198</f>
        <v>#REF!</v>
      </c>
      <c r="AS198" s="699" t="e">
        <f t="shared" si="630"/>
        <v>#REF!</v>
      </c>
      <c r="AT198" s="168">
        <f>AT199</f>
        <v>0</v>
      </c>
      <c r="AU198" s="699" t="e">
        <f t="shared" si="631"/>
        <v>#DIV/0!</v>
      </c>
      <c r="AV198" s="632"/>
      <c r="AW198" s="699" t="e">
        <f t="shared" si="632"/>
        <v>#DIV/0!</v>
      </c>
      <c r="AX198" s="168">
        <f>AX199</f>
        <v>0</v>
      </c>
      <c r="AY198" s="699" t="e">
        <f t="shared" si="633"/>
        <v>#DIV/0!</v>
      </c>
      <c r="AZ198" s="632">
        <f t="shared" ref="AZ198:BB198" si="644">AZ199</f>
        <v>0</v>
      </c>
      <c r="BA198" s="699"/>
      <c r="BB198" s="632" t="e">
        <f t="shared" si="644"/>
        <v>#REF!</v>
      </c>
      <c r="BC198" s="89"/>
      <c r="BD198" s="89"/>
      <c r="BE198" s="632" t="e">
        <f>BF198+BH198+BI198+BG198</f>
        <v>#REF!</v>
      </c>
      <c r="BF198" s="632">
        <f>BF199</f>
        <v>0</v>
      </c>
      <c r="BG198" s="632">
        <f>BG199</f>
        <v>0</v>
      </c>
      <c r="BH198" s="632">
        <f t="shared" ref="BH198" si="645">BH199</f>
        <v>0</v>
      </c>
      <c r="BI198" s="632" t="e">
        <f t="shared" ref="BI198" si="646">BI199</f>
        <v>#REF!</v>
      </c>
      <c r="BJ198" s="632" t="e">
        <f>BK198+BL198+BM198</f>
        <v>#REF!</v>
      </c>
      <c r="BK198" s="632" t="e">
        <f>BK199+BK200</f>
        <v>#REF!</v>
      </c>
      <c r="BL198" s="89"/>
      <c r="BM198" s="89"/>
      <c r="BN198" s="632" t="e">
        <f>BO198+BR198+BS198</f>
        <v>#REF!</v>
      </c>
      <c r="BO198" s="632" t="e">
        <f>BO199+BO200</f>
        <v>#REF!</v>
      </c>
      <c r="BP198" s="632"/>
      <c r="BQ198" s="632"/>
      <c r="BR198" s="89"/>
      <c r="BS198" s="89"/>
      <c r="BT198" s="632"/>
      <c r="BU198" s="632" t="e">
        <f>BV198+BY198+BZ198+BX198</f>
        <v>#REF!</v>
      </c>
      <c r="BV198" s="439">
        <f>BV199</f>
        <v>0</v>
      </c>
      <c r="BW198" s="515"/>
      <c r="BX198" s="439">
        <f>BX199</f>
        <v>0</v>
      </c>
      <c r="BY198" s="439">
        <f t="shared" ref="BY198:BZ198" si="647">BY199</f>
        <v>0</v>
      </c>
      <c r="BZ198" s="439" t="e">
        <f t="shared" si="647"/>
        <v>#REF!</v>
      </c>
      <c r="CE198" s="699" t="e">
        <f t="shared" si="634"/>
        <v>#REF!</v>
      </c>
    </row>
    <row r="199" spans="1:12295" s="20" customFormat="1" ht="41.25" hidden="1" customHeight="1" x14ac:dyDescent="0.25">
      <c r="B199" s="200"/>
      <c r="C199" s="97" t="s">
        <v>391</v>
      </c>
      <c r="D199" s="166">
        <f t="shared" si="636"/>
        <v>0</v>
      </c>
      <c r="E199" s="185">
        <v>0</v>
      </c>
      <c r="F199" s="185"/>
      <c r="G199" s="185">
        <f>G202</f>
        <v>0</v>
      </c>
      <c r="H199" s="185">
        <f>H202</f>
        <v>0</v>
      </c>
      <c r="I199" s="185" t="e">
        <f>I202</f>
        <v>#REF!</v>
      </c>
      <c r="J199" s="166">
        <f t="shared" si="640"/>
        <v>0</v>
      </c>
      <c r="K199" s="166">
        <f t="shared" si="623"/>
        <v>0</v>
      </c>
      <c r="L199" s="699" t="e">
        <f t="shared" si="627"/>
        <v>#DIV/0!</v>
      </c>
      <c r="M199" s="185">
        <v>0</v>
      </c>
      <c r="N199" s="772" t="e">
        <f t="shared" si="635"/>
        <v>#DIV/0!</v>
      </c>
      <c r="O199" s="98"/>
      <c r="P199" s="98"/>
      <c r="Q199" s="98">
        <f>Q202</f>
        <v>0</v>
      </c>
      <c r="R199" s="98"/>
      <c r="S199" s="98">
        <f>S202</f>
        <v>0</v>
      </c>
      <c r="T199" s="98"/>
      <c r="U199" s="98" t="e">
        <f>U202</f>
        <v>#REF!</v>
      </c>
      <c r="V199" s="98" t="e">
        <f>W199+X199+Y199</f>
        <v>#REF!</v>
      </c>
      <c r="W199" s="98" t="e">
        <f>W203+W213+W220</f>
        <v>#REF!</v>
      </c>
      <c r="X199" s="98"/>
      <c r="Y199" s="98"/>
      <c r="Z199" s="98" t="e">
        <f>AA199+AB199+AC199</f>
        <v>#REF!</v>
      </c>
      <c r="AA199" s="98" t="e">
        <f>AA203+AA213+AA220</f>
        <v>#REF!</v>
      </c>
      <c r="AB199" s="98"/>
      <c r="AC199" s="98"/>
      <c r="AD199" s="98"/>
      <c r="AE199" s="166" t="e">
        <f>AG199+AK199+AM199+AO199</f>
        <v>#REF!</v>
      </c>
      <c r="AF199" s="699" t="e">
        <f t="shared" si="628"/>
        <v>#REF!</v>
      </c>
      <c r="AG199" s="185">
        <f>AG202</f>
        <v>0</v>
      </c>
      <c r="AH199" s="699" t="e">
        <f t="shared" si="629"/>
        <v>#DIV/0!</v>
      </c>
      <c r="AI199" s="98"/>
      <c r="AJ199" s="98"/>
      <c r="AK199" s="98">
        <f>AK202</f>
        <v>0</v>
      </c>
      <c r="AL199" s="98"/>
      <c r="AM199" s="98">
        <f>AM202</f>
        <v>0</v>
      </c>
      <c r="AN199" s="98"/>
      <c r="AO199" s="98" t="e">
        <f>AO202</f>
        <v>#REF!</v>
      </c>
      <c r="AP199" s="98"/>
      <c r="AQ199" s="98"/>
      <c r="AR199" s="185" t="e">
        <f>AT199+AX199+AZ199+BB199</f>
        <v>#REF!</v>
      </c>
      <c r="AS199" s="699" t="e">
        <f t="shared" si="630"/>
        <v>#REF!</v>
      </c>
      <c r="AT199" s="185">
        <f>AT202</f>
        <v>0</v>
      </c>
      <c r="AU199" s="699" t="e">
        <f t="shared" si="631"/>
        <v>#DIV/0!</v>
      </c>
      <c r="AV199" s="98"/>
      <c r="AW199" s="699" t="e">
        <f t="shared" si="632"/>
        <v>#DIV/0!</v>
      </c>
      <c r="AX199" s="185">
        <f>AX202</f>
        <v>0</v>
      </c>
      <c r="AY199" s="699" t="e">
        <f t="shared" si="633"/>
        <v>#DIV/0!</v>
      </c>
      <c r="AZ199" s="98">
        <f>AZ202</f>
        <v>0</v>
      </c>
      <c r="BA199" s="699"/>
      <c r="BB199" s="98" t="e">
        <f>BB202</f>
        <v>#REF!</v>
      </c>
      <c r="BC199" s="98"/>
      <c r="BD199" s="98"/>
      <c r="BE199" s="98" t="e">
        <f>BF199+BG199+BH199+BI199</f>
        <v>#REF!</v>
      </c>
      <c r="BF199" s="98">
        <f>BF202</f>
        <v>0</v>
      </c>
      <c r="BG199" s="98">
        <f>BG202</f>
        <v>0</v>
      </c>
      <c r="BH199" s="98">
        <f>BH202</f>
        <v>0</v>
      </c>
      <c r="BI199" s="98" t="e">
        <f>BI202</f>
        <v>#REF!</v>
      </c>
      <c r="BJ199" s="98" t="e">
        <f>BK199+BL199+BM199</f>
        <v>#REF!</v>
      </c>
      <c r="BK199" s="98" t="e">
        <f>BK203+BK213+BK220+BK231+BK234+#REF!+#REF!+#REF!+#REF!</f>
        <v>#REF!</v>
      </c>
      <c r="BL199" s="98" t="e">
        <f>BL203+BL213+BL220+BL231+BL234+#REF!+#REF!+#REF!+#REF!</f>
        <v>#REF!</v>
      </c>
      <c r="BM199" s="98" t="e">
        <f>BM203+BM213+BM220+BM231+BM234+#REF!+#REF!+#REF!+#REF!</f>
        <v>#REF!</v>
      </c>
      <c r="BN199" s="98" t="e">
        <f>BO199+BR199+BS199</f>
        <v>#REF!</v>
      </c>
      <c r="BO199" s="98" t="e">
        <f>BO203+BO213+BO220+BO231+BO234+#REF!+#REF!+#REF!+#REF!</f>
        <v>#REF!</v>
      </c>
      <c r="BP199" s="98"/>
      <c r="BQ199" s="98"/>
      <c r="BR199" s="98" t="e">
        <f>BR203+BR213+BR220+BR231+BR234+#REF!+#REF!+#REF!+#REF!</f>
        <v>#REF!</v>
      </c>
      <c r="BS199" s="98" t="e">
        <f>BS203+BS213+BS220+BS231+BS234+#REF!+#REF!+#REF!+#REF!</f>
        <v>#REF!</v>
      </c>
      <c r="BT199" s="98"/>
      <c r="BU199" s="98" t="e">
        <f>BV199+BX199+BY199+BZ199</f>
        <v>#REF!</v>
      </c>
      <c r="BV199" s="98">
        <f>BV202</f>
        <v>0</v>
      </c>
      <c r="BW199" s="98"/>
      <c r="BX199" s="98">
        <f>BX202</f>
        <v>0</v>
      </c>
      <c r="BY199" s="98">
        <f>BY202</f>
        <v>0</v>
      </c>
      <c r="BZ199" s="98" t="e">
        <f>BZ202</f>
        <v>#REF!</v>
      </c>
      <c r="CE199" s="699" t="e">
        <f t="shared" si="634"/>
        <v>#REF!</v>
      </c>
    </row>
    <row r="200" spans="1:12295" s="150" customFormat="1" ht="67.5" hidden="1" customHeight="1" x14ac:dyDescent="0.25">
      <c r="B200" s="210"/>
      <c r="C200" s="101" t="s">
        <v>32</v>
      </c>
      <c r="D200" s="166" t="e">
        <f t="shared" si="636"/>
        <v>#REF!</v>
      </c>
      <c r="E200" s="176" t="e">
        <f>#REF!+E204</f>
        <v>#REF!</v>
      </c>
      <c r="F200" s="176"/>
      <c r="G200" s="176" t="e">
        <f>#REF!+G204</f>
        <v>#REF!</v>
      </c>
      <c r="H200" s="176" t="e">
        <f>#REF!+H204</f>
        <v>#REF!</v>
      </c>
      <c r="I200" s="176" t="e">
        <f>#REF!+I204</f>
        <v>#REF!</v>
      </c>
      <c r="J200" s="166" t="e">
        <f t="shared" si="640"/>
        <v>#REF!</v>
      </c>
      <c r="K200" s="166" t="e">
        <f t="shared" si="623"/>
        <v>#REF!</v>
      </c>
      <c r="L200" s="699" t="e">
        <f t="shared" si="627"/>
        <v>#REF!</v>
      </c>
      <c r="M200" s="176" t="e">
        <f>#REF!+M204</f>
        <v>#REF!</v>
      </c>
      <c r="N200" s="772" t="e">
        <f t="shared" si="635"/>
        <v>#REF!</v>
      </c>
      <c r="O200" s="627"/>
      <c r="P200" s="687"/>
      <c r="Q200" s="627" t="e">
        <f>#REF!+Q204</f>
        <v>#REF!</v>
      </c>
      <c r="R200" s="687"/>
      <c r="S200" s="627" t="e">
        <f>#REF!+S204</f>
        <v>#REF!</v>
      </c>
      <c r="T200" s="687"/>
      <c r="U200" s="627" t="e">
        <f>#REF!+U204</f>
        <v>#REF!</v>
      </c>
      <c r="V200" s="627" t="e">
        <f>#REF!+V204</f>
        <v>#REF!</v>
      </c>
      <c r="W200" s="627" t="e">
        <f>#REF!+W204</f>
        <v>#REF!</v>
      </c>
      <c r="X200" s="627" t="e">
        <f>#REF!+X204</f>
        <v>#REF!</v>
      </c>
      <c r="Y200" s="627" t="e">
        <f>#REF!+Y204</f>
        <v>#REF!</v>
      </c>
      <c r="Z200" s="627" t="e">
        <f>#REF!+Z204</f>
        <v>#REF!</v>
      </c>
      <c r="AA200" s="627" t="e">
        <f>#REF!+AA204</f>
        <v>#REF!</v>
      </c>
      <c r="AB200" s="627" t="e">
        <f>#REF!+AB204</f>
        <v>#REF!</v>
      </c>
      <c r="AC200" s="627" t="e">
        <f>#REF!+AC204</f>
        <v>#REF!</v>
      </c>
      <c r="AD200" s="687"/>
      <c r="AE200" s="166" t="e">
        <f>AG200+AK200+AM200+AO200</f>
        <v>#REF!</v>
      </c>
      <c r="AF200" s="699" t="e">
        <f t="shared" si="628"/>
        <v>#REF!</v>
      </c>
      <c r="AG200" s="176" t="e">
        <f>#REF!+AG204</f>
        <v>#REF!</v>
      </c>
      <c r="AH200" s="699" t="e">
        <f t="shared" si="629"/>
        <v>#REF!</v>
      </c>
      <c r="AI200" s="627"/>
      <c r="AJ200" s="687"/>
      <c r="AK200" s="627" t="e">
        <f>#REF!+AK204</f>
        <v>#REF!</v>
      </c>
      <c r="AL200" s="687"/>
      <c r="AM200" s="627" t="e">
        <f>#REF!+AM204</f>
        <v>#REF!</v>
      </c>
      <c r="AN200" s="687"/>
      <c r="AO200" s="627" t="e">
        <f>#REF!+AO204</f>
        <v>#REF!</v>
      </c>
      <c r="AP200" s="627"/>
      <c r="AQ200" s="687"/>
      <c r="AR200" s="176" t="e">
        <f>AT200+AX200+AZ200+BB200</f>
        <v>#REF!</v>
      </c>
      <c r="AS200" s="699" t="e">
        <f t="shared" si="630"/>
        <v>#REF!</v>
      </c>
      <c r="AT200" s="176" t="e">
        <f>#REF!+AT204</f>
        <v>#REF!</v>
      </c>
      <c r="AU200" s="699" t="e">
        <f t="shared" si="631"/>
        <v>#REF!</v>
      </c>
      <c r="AV200" s="627"/>
      <c r="AW200" s="699" t="e">
        <f t="shared" si="632"/>
        <v>#DIV/0!</v>
      </c>
      <c r="AX200" s="176" t="e">
        <f>#REF!+AX204</f>
        <v>#REF!</v>
      </c>
      <c r="AY200" s="699" t="e">
        <f t="shared" si="633"/>
        <v>#REF!</v>
      </c>
      <c r="AZ200" s="627" t="e">
        <f>#REF!+AZ204</f>
        <v>#REF!</v>
      </c>
      <c r="BA200" s="699"/>
      <c r="BB200" s="627" t="e">
        <f>#REF!+BB204</f>
        <v>#REF!</v>
      </c>
      <c r="BC200" s="279"/>
      <c r="BD200" s="279"/>
      <c r="BE200" s="627" t="e">
        <f>BF200+BG200+BH200+BI200</f>
        <v>#REF!</v>
      </c>
      <c r="BF200" s="627" t="e">
        <f>#REF!+BF204</f>
        <v>#REF!</v>
      </c>
      <c r="BG200" s="627" t="e">
        <f>#REF!+BG204</f>
        <v>#REF!</v>
      </c>
      <c r="BH200" s="627" t="e">
        <f>#REF!+BH204</f>
        <v>#REF!</v>
      </c>
      <c r="BI200" s="627" t="e">
        <f>#REF!+BI204</f>
        <v>#REF!</v>
      </c>
      <c r="BJ200" s="627" t="e">
        <f>BK200+BL200+BM200</f>
        <v>#REF!</v>
      </c>
      <c r="BK200" s="627" t="e">
        <f>#REF!+BK212+BK216+BK219+BK230+BK233+#REF!+#REF!+#REF!+#REF!</f>
        <v>#REF!</v>
      </c>
      <c r="BL200" s="627" t="e">
        <f>#REF!+BL212+BL216+BL219+BL230+BL233+#REF!+#REF!+#REF!+#REF!</f>
        <v>#REF!</v>
      </c>
      <c r="BM200" s="627" t="e">
        <f>#REF!+BM212+BM216+BM219+BM230+BM233+#REF!+#REF!+#REF!+#REF!</f>
        <v>#REF!</v>
      </c>
      <c r="BN200" s="627" t="e">
        <f>BO200+BR200+BS200</f>
        <v>#REF!</v>
      </c>
      <c r="BO200" s="627" t="e">
        <f>#REF!+BO212+BO216+BO219+BO230+BO233+#REF!+#REF!+#REF!+#REF!</f>
        <v>#REF!</v>
      </c>
      <c r="BP200" s="627"/>
      <c r="BQ200" s="627"/>
      <c r="BR200" s="627" t="e">
        <f>#REF!+BR212+BR216+BR219+BR230+BR233+#REF!+#REF!+#REF!+#REF!</f>
        <v>#REF!</v>
      </c>
      <c r="BS200" s="627" t="e">
        <f>#REF!+BS212+BS216+BS219+BS230+BS233+#REF!+#REF!+#REF!+#REF!</f>
        <v>#REF!</v>
      </c>
      <c r="BT200" s="627"/>
      <c r="BU200" s="627" t="e">
        <f>BV200+BX200+BY200+BZ200</f>
        <v>#REF!</v>
      </c>
      <c r="BV200" s="436" t="e">
        <f>#REF!+BV204</f>
        <v>#REF!</v>
      </c>
      <c r="BW200" s="520"/>
      <c r="BX200" s="436" t="e">
        <f>#REF!+BX204</f>
        <v>#REF!</v>
      </c>
      <c r="BY200" s="436" t="e">
        <f>#REF!+BY204</f>
        <v>#REF!</v>
      </c>
      <c r="BZ200" s="436" t="e">
        <f>#REF!+BZ204</f>
        <v>#REF!</v>
      </c>
      <c r="CE200" s="699" t="e">
        <f t="shared" si="634"/>
        <v>#REF!</v>
      </c>
    </row>
    <row r="201" spans="1:12295" s="50" customFormat="1" ht="144.75" hidden="1" customHeight="1" x14ac:dyDescent="0.25">
      <c r="B201" s="200"/>
      <c r="C201" s="99" t="s">
        <v>212</v>
      </c>
      <c r="D201" s="166">
        <f t="shared" si="636"/>
        <v>174786.89406707394</v>
      </c>
      <c r="E201" s="168">
        <f>E202</f>
        <v>174786.89406707394</v>
      </c>
      <c r="F201" s="168"/>
      <c r="G201" s="168">
        <f>G202</f>
        <v>0</v>
      </c>
      <c r="H201" s="236"/>
      <c r="I201" s="236"/>
      <c r="J201" s="166">
        <f t="shared" si="640"/>
        <v>0</v>
      </c>
      <c r="K201" s="166">
        <f t="shared" si="623"/>
        <v>174786.89406707394</v>
      </c>
      <c r="L201" s="699">
        <f t="shared" si="627"/>
        <v>1</v>
      </c>
      <c r="M201" s="168">
        <f>M202</f>
        <v>174786.89406707394</v>
      </c>
      <c r="N201" s="772">
        <f t="shared" si="635"/>
        <v>1</v>
      </c>
      <c r="O201" s="632"/>
      <c r="P201" s="687"/>
      <c r="Q201" s="632">
        <f>Q202</f>
        <v>0</v>
      </c>
      <c r="R201" s="687"/>
      <c r="S201" s="31"/>
      <c r="T201" s="31"/>
      <c r="U201" s="31"/>
      <c r="V201" s="626"/>
      <c r="W201" s="626"/>
      <c r="X201" s="31"/>
      <c r="Y201" s="31"/>
      <c r="Z201" s="626"/>
      <c r="AA201" s="626"/>
      <c r="AB201" s="31"/>
      <c r="AC201" s="31"/>
      <c r="AD201" s="31"/>
      <c r="AE201" s="166">
        <f>AK201</f>
        <v>0</v>
      </c>
      <c r="AF201" s="699">
        <f t="shared" si="628"/>
        <v>0</v>
      </c>
      <c r="AG201" s="168"/>
      <c r="AH201" s="699">
        <f t="shared" si="629"/>
        <v>0</v>
      </c>
      <c r="AI201" s="632"/>
      <c r="AJ201" s="687"/>
      <c r="AK201" s="632">
        <f>AK202</f>
        <v>0</v>
      </c>
      <c r="AL201" s="687"/>
      <c r="AM201" s="31"/>
      <c r="AN201" s="31"/>
      <c r="AO201" s="31"/>
      <c r="AP201" s="626"/>
      <c r="AQ201" s="687"/>
      <c r="AR201" s="168">
        <f>AX201</f>
        <v>0</v>
      </c>
      <c r="AS201" s="699">
        <f t="shared" si="630"/>
        <v>0</v>
      </c>
      <c r="AT201" s="168"/>
      <c r="AU201" s="699">
        <f t="shared" si="631"/>
        <v>0</v>
      </c>
      <c r="AV201" s="632"/>
      <c r="AW201" s="699" t="e">
        <f t="shared" si="632"/>
        <v>#DIV/0!</v>
      </c>
      <c r="AX201" s="168">
        <f>AX202</f>
        <v>0</v>
      </c>
      <c r="AY201" s="699" t="e">
        <f t="shared" si="633"/>
        <v>#DIV/0!</v>
      </c>
      <c r="AZ201" s="31"/>
      <c r="BA201" s="699"/>
      <c r="BB201" s="31"/>
      <c r="BC201" s="31"/>
      <c r="BD201" s="31"/>
      <c r="BE201" s="632">
        <f>BG201</f>
        <v>0</v>
      </c>
      <c r="BF201" s="632"/>
      <c r="BG201" s="632">
        <f>BG202</f>
        <v>0</v>
      </c>
      <c r="BH201" s="31"/>
      <c r="BI201" s="31"/>
      <c r="BJ201" s="626"/>
      <c r="BK201" s="626"/>
      <c r="BL201" s="31"/>
      <c r="BM201" s="31"/>
      <c r="BN201" s="626"/>
      <c r="BO201" s="626"/>
      <c r="BP201" s="626"/>
      <c r="BQ201" s="626"/>
      <c r="BR201" s="31"/>
      <c r="BS201" s="31"/>
      <c r="BT201" s="626"/>
      <c r="BU201" s="632">
        <f>BX201</f>
        <v>0</v>
      </c>
      <c r="BV201" s="439"/>
      <c r="BW201" s="515"/>
      <c r="BX201" s="439">
        <f>BX202</f>
        <v>0</v>
      </c>
      <c r="BY201" s="31"/>
      <c r="BZ201" s="31"/>
      <c r="CE201" s="699" t="e">
        <f t="shared" si="634"/>
        <v>#DIV/0!</v>
      </c>
    </row>
    <row r="202" spans="1:12295" s="20" customFormat="1" ht="41.25" hidden="1" customHeight="1" x14ac:dyDescent="0.25">
      <c r="B202" s="200"/>
      <c r="C202" s="97" t="s">
        <v>31</v>
      </c>
      <c r="D202" s="166">
        <f t="shared" si="636"/>
        <v>174786.89406707394</v>
      </c>
      <c r="E202" s="185">
        <f>[5]Лист1!$X$12+[5]Лист1!$X$15+[5]Лист1!$X$16</f>
        <v>174786.89406707394</v>
      </c>
      <c r="F202" s="185"/>
      <c r="G202" s="185">
        <v>0</v>
      </c>
      <c r="H202" s="185"/>
      <c r="I202" s="185" t="e">
        <f>I205+I217+I223+I234+I276+#REF!+#REF!+#REF!+#REF!</f>
        <v>#REF!</v>
      </c>
      <c r="J202" s="166">
        <f t="shared" si="640"/>
        <v>0</v>
      </c>
      <c r="K202" s="166">
        <f t="shared" si="623"/>
        <v>174786.89406707394</v>
      </c>
      <c r="L202" s="699">
        <f t="shared" si="627"/>
        <v>1</v>
      </c>
      <c r="M202" s="185">
        <f>[5]Лист1!$X$12+[5]Лист1!$X$15+[5]Лист1!$X$16</f>
        <v>174786.89406707394</v>
      </c>
      <c r="N202" s="772">
        <f t="shared" si="635"/>
        <v>1</v>
      </c>
      <c r="O202" s="98"/>
      <c r="P202" s="98"/>
      <c r="Q202" s="98">
        <v>0</v>
      </c>
      <c r="R202" s="98"/>
      <c r="S202" s="98"/>
      <c r="T202" s="98"/>
      <c r="U202" s="98" t="e">
        <f>U205+U217+U223+U234+U276+#REF!+#REF!+#REF!+#REF!</f>
        <v>#REF!</v>
      </c>
      <c r="V202" s="98" t="e">
        <f>W202+X202+Y202</f>
        <v>#REF!</v>
      </c>
      <c r="W202" s="98" t="e">
        <f>W205+W217+W223</f>
        <v>#REF!</v>
      </c>
      <c r="X202" s="98"/>
      <c r="Y202" s="98"/>
      <c r="Z202" s="98" t="e">
        <f>AA202+AB202+AC202</f>
        <v>#REF!</v>
      </c>
      <c r="AA202" s="98" t="e">
        <f>AA205+AA217+AA223</f>
        <v>#REF!</v>
      </c>
      <c r="AB202" s="98"/>
      <c r="AC202" s="98"/>
      <c r="AD202" s="98"/>
      <c r="AE202" s="166" t="e">
        <f t="shared" ref="AE202" si="648">AG202+AK202+AM202+AO202</f>
        <v>#REF!</v>
      </c>
      <c r="AF202" s="699" t="e">
        <f t="shared" si="628"/>
        <v>#REF!</v>
      </c>
      <c r="AG202" s="185">
        <v>0</v>
      </c>
      <c r="AH202" s="699">
        <f t="shared" si="629"/>
        <v>0</v>
      </c>
      <c r="AI202" s="98"/>
      <c r="AJ202" s="98"/>
      <c r="AK202" s="98"/>
      <c r="AL202" s="98"/>
      <c r="AM202" s="98"/>
      <c r="AN202" s="98"/>
      <c r="AO202" s="98" t="e">
        <f>AO205+AO217+AO223+AO234+AO276+#REF!+#REF!+#REF!+#REF!</f>
        <v>#REF!</v>
      </c>
      <c r="AP202" s="98"/>
      <c r="AQ202" s="98"/>
      <c r="AR202" s="185" t="e">
        <f t="shared" ref="AR202:AR209" si="649">AT202+AX202+AZ202+BB202</f>
        <v>#REF!</v>
      </c>
      <c r="AS202" s="699" t="e">
        <f t="shared" si="630"/>
        <v>#REF!</v>
      </c>
      <c r="AT202" s="185">
        <v>0</v>
      </c>
      <c r="AU202" s="699">
        <f t="shared" si="631"/>
        <v>0</v>
      </c>
      <c r="AV202" s="98"/>
      <c r="AW202" s="699" t="e">
        <f t="shared" si="632"/>
        <v>#DIV/0!</v>
      </c>
      <c r="AX202" s="185"/>
      <c r="AY202" s="699" t="e">
        <f t="shared" si="633"/>
        <v>#DIV/0!</v>
      </c>
      <c r="AZ202" s="98"/>
      <c r="BA202" s="699"/>
      <c r="BB202" s="98" t="e">
        <f>BB205+BB217+BB223+BB234+BB276+#REF!+#REF!+#REF!+#REF!</f>
        <v>#REF!</v>
      </c>
      <c r="BC202" s="98"/>
      <c r="BD202" s="98"/>
      <c r="BE202" s="98" t="e">
        <f t="shared" ref="BE202" si="650">BF202+BG202+BH202+BI202</f>
        <v>#REF!</v>
      </c>
      <c r="BF202" s="98">
        <v>0</v>
      </c>
      <c r="BG202" s="98"/>
      <c r="BH202" s="98"/>
      <c r="BI202" s="98" t="e">
        <f>BI205+BI217+BI223+BI234+BI276+#REF!+#REF!+#REF!+#REF!</f>
        <v>#REF!</v>
      </c>
      <c r="BJ202" s="98" t="e">
        <f>BK202+BL202+BM202</f>
        <v>#REF!</v>
      </c>
      <c r="BK202" s="98" t="e">
        <f>BK205+BK217+BK223+BK234+BK276+#REF!+#REF!+#REF!+#REF!</f>
        <v>#REF!</v>
      </c>
      <c r="BL202" s="98" t="e">
        <f>BL205+BL217+BL223+BL234+BL276+#REF!+#REF!+#REF!+#REF!</f>
        <v>#REF!</v>
      </c>
      <c r="BM202" s="98" t="e">
        <f>BM205+BM217+BM223+BM234+BM276+#REF!+#REF!+#REF!+#REF!</f>
        <v>#REF!</v>
      </c>
      <c r="BN202" s="98" t="e">
        <f>BO202+BR202+BS202</f>
        <v>#REF!</v>
      </c>
      <c r="BO202" s="98" t="e">
        <f>BO205+BO217+BO223+BO234+BO276+#REF!+#REF!+#REF!+#REF!</f>
        <v>#REF!</v>
      </c>
      <c r="BP202" s="98"/>
      <c r="BQ202" s="98"/>
      <c r="BR202" s="98" t="e">
        <f>BR205+BR217+BR223+BR234+BR276+#REF!+#REF!+#REF!+#REF!</f>
        <v>#REF!</v>
      </c>
      <c r="BS202" s="98" t="e">
        <f>BS205+BS217+BS223+BS234+BS276+#REF!+#REF!+#REF!+#REF!</f>
        <v>#REF!</v>
      </c>
      <c r="BT202" s="98"/>
      <c r="BU202" s="98" t="e">
        <f t="shared" ref="BU202:BU209" si="651">BV202+BX202+BY202+BZ202</f>
        <v>#REF!</v>
      </c>
      <c r="BV202" s="98">
        <v>0</v>
      </c>
      <c r="BW202" s="98"/>
      <c r="BX202" s="98"/>
      <c r="BY202" s="98"/>
      <c r="BZ202" s="98" t="e">
        <f>BZ205+BZ217+BZ223+BZ234+BZ276+#REF!+#REF!+#REF!+#REF!</f>
        <v>#REF!</v>
      </c>
      <c r="CE202" s="699" t="e">
        <f t="shared" si="634"/>
        <v>#REF!</v>
      </c>
    </row>
    <row r="203" spans="1:12295" s="348" customFormat="1" ht="179.25" hidden="1" customHeight="1" x14ac:dyDescent="0.25">
      <c r="B203" s="344" t="s">
        <v>7</v>
      </c>
      <c r="C203" s="345" t="s">
        <v>338</v>
      </c>
      <c r="D203" s="166">
        <f t="shared" si="636"/>
        <v>3711050.5497100004</v>
      </c>
      <c r="E203" s="870">
        <f>E204+E205</f>
        <v>3711050.5497100004</v>
      </c>
      <c r="F203" s="870"/>
      <c r="G203" s="870">
        <f t="shared" ref="G203:I203" si="652">G204+G205</f>
        <v>4300617.9118400002</v>
      </c>
      <c r="H203" s="870">
        <f t="shared" si="652"/>
        <v>0</v>
      </c>
      <c r="I203" s="870">
        <f t="shared" si="652"/>
        <v>0</v>
      </c>
      <c r="J203" s="166">
        <f t="shared" si="640"/>
        <v>-418805.53108000057</v>
      </c>
      <c r="K203" s="166">
        <f t="shared" si="623"/>
        <v>3292245.0186299998</v>
      </c>
      <c r="L203" s="699">
        <f t="shared" si="627"/>
        <v>0.88714636853633588</v>
      </c>
      <c r="M203" s="870">
        <f>M204+M205</f>
        <v>3292245.0186299998</v>
      </c>
      <c r="N203" s="772">
        <f t="shared" si="635"/>
        <v>0.88714636853633588</v>
      </c>
      <c r="O203" s="346"/>
      <c r="P203" s="706"/>
      <c r="Q203" s="346">
        <f t="shared" ref="Q203:U203" si="653">Q204+Q205</f>
        <v>1904625.95891</v>
      </c>
      <c r="R203" s="706"/>
      <c r="S203" s="346">
        <f t="shared" si="653"/>
        <v>0</v>
      </c>
      <c r="T203" s="706"/>
      <c r="U203" s="346">
        <f t="shared" si="653"/>
        <v>0</v>
      </c>
      <c r="V203" s="346"/>
      <c r="W203" s="346"/>
      <c r="X203" s="347"/>
      <c r="Y203" s="347"/>
      <c r="Z203" s="346"/>
      <c r="AA203" s="346"/>
      <c r="AB203" s="347"/>
      <c r="AC203" s="347"/>
      <c r="AD203" s="717"/>
      <c r="AE203" s="166">
        <f t="shared" ref="AE203:AE209" si="654">AG203+AK203+AM203+AO203</f>
        <v>4987049.9125899998</v>
      </c>
      <c r="AF203" s="699">
        <f t="shared" si="628"/>
        <v>1.3438377747184587</v>
      </c>
      <c r="AG203" s="870">
        <f>AG204+AG205</f>
        <v>3293754.74015</v>
      </c>
      <c r="AH203" s="699">
        <f t="shared" si="629"/>
        <v>0.88755318636319569</v>
      </c>
      <c r="AI203" s="346"/>
      <c r="AJ203" s="706"/>
      <c r="AK203" s="346">
        <f t="shared" ref="AK203" si="655">AK204+AK205</f>
        <v>1693295.1724400001</v>
      </c>
      <c r="AL203" s="706"/>
      <c r="AM203" s="346">
        <f t="shared" ref="AM203" si="656">AM204+AM205</f>
        <v>0</v>
      </c>
      <c r="AN203" s="706"/>
      <c r="AO203" s="347"/>
      <c r="AP203" s="346"/>
      <c r="AQ203" s="706"/>
      <c r="AR203" s="882">
        <f t="shared" si="649"/>
        <v>7662348.1909300005</v>
      </c>
      <c r="AS203" s="699">
        <f t="shared" si="630"/>
        <v>2.064738296687652</v>
      </c>
      <c r="AT203" s="882">
        <f>AT204+AT205</f>
        <v>3711050.5497100004</v>
      </c>
      <c r="AU203" s="699">
        <f t="shared" si="631"/>
        <v>1</v>
      </c>
      <c r="AV203" s="629"/>
      <c r="AW203" s="699" t="e">
        <f t="shared" si="632"/>
        <v>#DIV/0!</v>
      </c>
      <c r="AX203" s="870">
        <f t="shared" ref="AX203" si="657">AX204+AX205</f>
        <v>3951297.6412200001</v>
      </c>
      <c r="AY203" s="699">
        <f t="shared" si="633"/>
        <v>0.91877439991627974</v>
      </c>
      <c r="AZ203" s="346">
        <f t="shared" ref="AZ203" si="658">AZ204+AZ205</f>
        <v>0</v>
      </c>
      <c r="BA203" s="699"/>
      <c r="BB203" s="347"/>
      <c r="BC203" s="347"/>
      <c r="BD203" s="347"/>
      <c r="BE203" s="629">
        <f t="shared" ref="BE203:BE209" si="659">BF203+BG203+BH203+BI203</f>
        <v>0</v>
      </c>
      <c r="BF203" s="346">
        <f>BF204+BF205</f>
        <v>0</v>
      </c>
      <c r="BG203" s="346">
        <f t="shared" ref="BG203" si="660">BG204+BG205</f>
        <v>0</v>
      </c>
      <c r="BH203" s="346">
        <f t="shared" ref="BH203" si="661">BH204+BH205</f>
        <v>0</v>
      </c>
      <c r="BI203" s="347"/>
      <c r="BJ203" s="346">
        <f>BK203</f>
        <v>2454741.14286</v>
      </c>
      <c r="BK203" s="346">
        <f>BK204+BK205</f>
        <v>2454741.14286</v>
      </c>
      <c r="BL203" s="347"/>
      <c r="BM203" s="347"/>
      <c r="BN203" s="346">
        <f>BO203</f>
        <v>5578957.14286</v>
      </c>
      <c r="BO203" s="346">
        <f>BO204+BO205</f>
        <v>5578957.14286</v>
      </c>
      <c r="BP203" s="346"/>
      <c r="BQ203" s="346"/>
      <c r="BR203" s="347"/>
      <c r="BS203" s="347"/>
      <c r="BT203" s="346"/>
      <c r="BU203" s="629">
        <f t="shared" si="651"/>
        <v>13647663.036430001</v>
      </c>
      <c r="BV203" s="346">
        <f>BV204+BV205</f>
        <v>5578957.14286</v>
      </c>
      <c r="BW203" s="346"/>
      <c r="BX203" s="346">
        <f t="shared" ref="BX203:BY203" si="662">BX204+BX205</f>
        <v>8068705.8935700003</v>
      </c>
      <c r="BY203" s="346">
        <f t="shared" si="662"/>
        <v>0</v>
      </c>
      <c r="BZ203" s="347"/>
      <c r="CE203" s="699" t="e">
        <f t="shared" si="634"/>
        <v>#DIV/0!</v>
      </c>
    </row>
    <row r="204" spans="1:12295" s="59" customFormat="1" ht="49.5" hidden="1" customHeight="1" x14ac:dyDescent="0.25">
      <c r="B204" s="211"/>
      <c r="C204" s="101" t="s">
        <v>32</v>
      </c>
      <c r="D204" s="166">
        <f t="shared" si="636"/>
        <v>2412182.8573100003</v>
      </c>
      <c r="E204" s="176">
        <f>E208</f>
        <v>2412182.8573100003</v>
      </c>
      <c r="F204" s="176"/>
      <c r="G204" s="176">
        <f t="shared" ref="G204:I204" si="663">G208</f>
        <v>2795401.6426900001</v>
      </c>
      <c r="H204" s="176">
        <f t="shared" si="663"/>
        <v>0</v>
      </c>
      <c r="I204" s="176">
        <f t="shared" si="663"/>
        <v>0</v>
      </c>
      <c r="J204" s="166">
        <f t="shared" si="640"/>
        <v>-272223.59520000033</v>
      </c>
      <c r="K204" s="166">
        <f t="shared" si="623"/>
        <v>2139959.26211</v>
      </c>
      <c r="L204" s="699">
        <f t="shared" si="627"/>
        <v>0.88714636853709483</v>
      </c>
      <c r="M204" s="176">
        <f>M208</f>
        <v>2139959.26211</v>
      </c>
      <c r="N204" s="772">
        <f t="shared" si="635"/>
        <v>0.88714636853709483</v>
      </c>
      <c r="O204" s="627"/>
      <c r="P204" s="687"/>
      <c r="Q204" s="627">
        <f t="shared" ref="Q204:U204" si="664">Q208</f>
        <v>1238006.8732799999</v>
      </c>
      <c r="R204" s="687"/>
      <c r="S204" s="627">
        <f t="shared" si="664"/>
        <v>0</v>
      </c>
      <c r="T204" s="687"/>
      <c r="U204" s="627">
        <f t="shared" si="664"/>
        <v>0</v>
      </c>
      <c r="V204" s="627">
        <f t="shared" ref="V204:V205" si="665">W204+X204+Y204</f>
        <v>0</v>
      </c>
      <c r="W204" s="627">
        <f>AA204-E204</f>
        <v>0</v>
      </c>
      <c r="X204" s="292"/>
      <c r="Y204" s="292"/>
      <c r="Z204" s="627">
        <f t="shared" ref="Z204:Z205" si="666">AA204+AB204+AC204</f>
        <v>2412182.8573100003</v>
      </c>
      <c r="AA204" s="627">
        <f>E204</f>
        <v>2412182.8573100003</v>
      </c>
      <c r="AB204" s="62"/>
      <c r="AC204" s="28"/>
      <c r="AD204" s="19"/>
      <c r="AE204" s="166">
        <f t="shared" si="654"/>
        <v>3244731.4795599999</v>
      </c>
      <c r="AF204" s="699">
        <f t="shared" si="628"/>
        <v>1.3451432463865673</v>
      </c>
      <c r="AG204" s="176">
        <f>AG208</f>
        <v>2140940.5811000001</v>
      </c>
      <c r="AH204" s="699">
        <f t="shared" si="629"/>
        <v>0.88755318636478409</v>
      </c>
      <c r="AI204" s="627"/>
      <c r="AJ204" s="687"/>
      <c r="AK204" s="627">
        <f t="shared" ref="AK204:AM204" si="667">AK208</f>
        <v>1103790.8984600001</v>
      </c>
      <c r="AL204" s="687"/>
      <c r="AM204" s="627">
        <f t="shared" si="667"/>
        <v>0</v>
      </c>
      <c r="AN204" s="687"/>
      <c r="AO204" s="28"/>
      <c r="AP204" s="627"/>
      <c r="AQ204" s="687"/>
      <c r="AR204" s="176">
        <f t="shared" si="649"/>
        <v>4980526.3241100004</v>
      </c>
      <c r="AS204" s="699">
        <f t="shared" si="630"/>
        <v>2.0647382966912158</v>
      </c>
      <c r="AT204" s="176">
        <f>AT208</f>
        <v>2412182.8573100003</v>
      </c>
      <c r="AU204" s="699">
        <f t="shared" si="631"/>
        <v>1</v>
      </c>
      <c r="AV204" s="627"/>
      <c r="AW204" s="699" t="e">
        <f t="shared" si="632"/>
        <v>#DIV/0!</v>
      </c>
      <c r="AX204" s="176">
        <f t="shared" ref="AX204" si="668">AX208</f>
        <v>2568343.4668000001</v>
      </c>
      <c r="AY204" s="699">
        <f t="shared" si="633"/>
        <v>0.91877439992075582</v>
      </c>
      <c r="AZ204" s="627">
        <f t="shared" ref="AZ204" si="669">AZ208</f>
        <v>0</v>
      </c>
      <c r="BA204" s="699"/>
      <c r="BB204" s="28"/>
      <c r="BC204" s="62"/>
      <c r="BD204" s="28"/>
      <c r="BE204" s="627">
        <f t="shared" si="659"/>
        <v>0</v>
      </c>
      <c r="BF204" s="627">
        <f>BF208</f>
        <v>0</v>
      </c>
      <c r="BG204" s="627">
        <f t="shared" ref="BG204:BH204" si="670">BG208</f>
        <v>0</v>
      </c>
      <c r="BH204" s="627">
        <f t="shared" si="670"/>
        <v>0</v>
      </c>
      <c r="BI204" s="28"/>
      <c r="BJ204" s="627">
        <f t="shared" ref="BJ204:BJ205" si="671">BK204</f>
        <v>0</v>
      </c>
      <c r="BK204" s="627">
        <f>BK208</f>
        <v>0</v>
      </c>
      <c r="BL204" s="62"/>
      <c r="BM204" s="28"/>
      <c r="BN204" s="627">
        <f t="shared" ref="BN204:BN205" si="672">BO204</f>
        <v>3124216</v>
      </c>
      <c r="BO204" s="627">
        <f>BO208</f>
        <v>3124216</v>
      </c>
      <c r="BP204" s="627"/>
      <c r="BQ204" s="627"/>
      <c r="BR204" s="62"/>
      <c r="BS204" s="28"/>
      <c r="BT204" s="627"/>
      <c r="BU204" s="627">
        <f t="shared" si="651"/>
        <v>7642691.2999999998</v>
      </c>
      <c r="BV204" s="436">
        <f>BV208</f>
        <v>3124216</v>
      </c>
      <c r="BW204" s="520"/>
      <c r="BX204" s="436">
        <f t="shared" ref="BX204:BY204" si="673">BX208</f>
        <v>4518475.3</v>
      </c>
      <c r="BY204" s="436">
        <f t="shared" si="673"/>
        <v>0</v>
      </c>
      <c r="BZ204" s="28"/>
      <c r="CE204" s="699" t="e">
        <f t="shared" si="634"/>
        <v>#DIV/0!</v>
      </c>
    </row>
    <row r="205" spans="1:12295" s="50" customFormat="1" ht="54" hidden="1" customHeight="1" x14ac:dyDescent="0.25">
      <c r="B205" s="200"/>
      <c r="C205" s="97" t="s">
        <v>31</v>
      </c>
      <c r="D205" s="166">
        <f t="shared" si="636"/>
        <v>1298867.6924000001</v>
      </c>
      <c r="E205" s="166">
        <f>E209+E220</f>
        <v>1298867.6924000001</v>
      </c>
      <c r="F205" s="166"/>
      <c r="G205" s="166">
        <f t="shared" ref="G205:I205" si="674">G209</f>
        <v>1505216.2691500001</v>
      </c>
      <c r="H205" s="166">
        <f t="shared" si="674"/>
        <v>0</v>
      </c>
      <c r="I205" s="166">
        <f t="shared" si="674"/>
        <v>0</v>
      </c>
      <c r="J205" s="166">
        <f t="shared" si="640"/>
        <v>-146581.93588</v>
      </c>
      <c r="K205" s="166">
        <f t="shared" si="623"/>
        <v>1152285.7565200001</v>
      </c>
      <c r="L205" s="699">
        <f t="shared" si="627"/>
        <v>0.88714636853492657</v>
      </c>
      <c r="M205" s="166">
        <f>M209+M220</f>
        <v>1152285.7565200001</v>
      </c>
      <c r="N205" s="772">
        <f t="shared" si="635"/>
        <v>0.88714636853492657</v>
      </c>
      <c r="O205" s="626"/>
      <c r="P205" s="687"/>
      <c r="Q205" s="626">
        <f t="shared" ref="Q205:U205" si="675">Q209</f>
        <v>666619.0856300001</v>
      </c>
      <c r="R205" s="687"/>
      <c r="S205" s="626">
        <f t="shared" si="675"/>
        <v>0</v>
      </c>
      <c r="T205" s="687"/>
      <c r="U205" s="626">
        <f t="shared" si="675"/>
        <v>0</v>
      </c>
      <c r="V205" s="626">
        <f t="shared" si="665"/>
        <v>0</v>
      </c>
      <c r="W205" s="626">
        <v>0</v>
      </c>
      <c r="X205" s="31"/>
      <c r="Y205" s="31"/>
      <c r="Z205" s="626">
        <f t="shared" si="666"/>
        <v>1298867.6924000001</v>
      </c>
      <c r="AA205" s="626">
        <f>E205</f>
        <v>1298867.6924000001</v>
      </c>
      <c r="AB205" s="31"/>
      <c r="AC205" s="31"/>
      <c r="AD205" s="31"/>
      <c r="AE205" s="166">
        <f t="shared" si="654"/>
        <v>1742318.43303</v>
      </c>
      <c r="AF205" s="699">
        <f t="shared" si="628"/>
        <v>1.3414133273348325</v>
      </c>
      <c r="AG205" s="166">
        <f>AG209</f>
        <v>1152814.1590499999</v>
      </c>
      <c r="AH205" s="699">
        <f t="shared" si="629"/>
        <v>0.88755318636024594</v>
      </c>
      <c r="AI205" s="626"/>
      <c r="AJ205" s="687"/>
      <c r="AK205" s="626">
        <f t="shared" ref="AK205:AM205" si="676">AK209</f>
        <v>589504.27398000006</v>
      </c>
      <c r="AL205" s="687"/>
      <c r="AM205" s="626">
        <f t="shared" si="676"/>
        <v>0</v>
      </c>
      <c r="AN205" s="687"/>
      <c r="AO205" s="31"/>
      <c r="AP205" s="626"/>
      <c r="AQ205" s="687"/>
      <c r="AR205" s="166">
        <f t="shared" si="649"/>
        <v>2681821.8668200001</v>
      </c>
      <c r="AS205" s="699">
        <f t="shared" si="630"/>
        <v>2.0647382966810333</v>
      </c>
      <c r="AT205" s="166">
        <f>AT209</f>
        <v>1298867.6924000001</v>
      </c>
      <c r="AU205" s="699">
        <f t="shared" si="631"/>
        <v>1</v>
      </c>
      <c r="AV205" s="626"/>
      <c r="AW205" s="699" t="e">
        <f t="shared" si="632"/>
        <v>#DIV/0!</v>
      </c>
      <c r="AX205" s="166">
        <f t="shared" ref="AX205" si="677">AX209</f>
        <v>1382954.1744200001</v>
      </c>
      <c r="AY205" s="699">
        <f t="shared" si="633"/>
        <v>0.91877439990796683</v>
      </c>
      <c r="AZ205" s="626">
        <f t="shared" ref="AZ205" si="678">AZ209</f>
        <v>0</v>
      </c>
      <c r="BA205" s="699"/>
      <c r="BB205" s="31"/>
      <c r="BC205" s="31"/>
      <c r="BD205" s="31"/>
      <c r="BE205" s="626">
        <f t="shared" si="659"/>
        <v>0</v>
      </c>
      <c r="BF205" s="626">
        <f>BF209</f>
        <v>0</v>
      </c>
      <c r="BG205" s="626">
        <f t="shared" ref="BG205:BH205" si="679">BG209</f>
        <v>0</v>
      </c>
      <c r="BH205" s="626">
        <f t="shared" si="679"/>
        <v>0</v>
      </c>
      <c r="BI205" s="31"/>
      <c r="BJ205" s="626">
        <f t="shared" si="671"/>
        <v>2454741.14286</v>
      </c>
      <c r="BK205" s="626">
        <f>BK209</f>
        <v>2454741.14286</v>
      </c>
      <c r="BL205" s="31"/>
      <c r="BM205" s="31"/>
      <c r="BN205" s="626">
        <f t="shared" si="672"/>
        <v>2454741.14286</v>
      </c>
      <c r="BO205" s="626">
        <f>BO209</f>
        <v>2454741.14286</v>
      </c>
      <c r="BP205" s="626"/>
      <c r="BQ205" s="626"/>
      <c r="BR205" s="31"/>
      <c r="BS205" s="31"/>
      <c r="BT205" s="626"/>
      <c r="BU205" s="626">
        <f t="shared" si="651"/>
        <v>6004971.7364300005</v>
      </c>
      <c r="BV205" s="435">
        <f>BV209</f>
        <v>2454741.14286</v>
      </c>
      <c r="BW205" s="522"/>
      <c r="BX205" s="435">
        <f t="shared" ref="BX205:BY205" si="680">BX209</f>
        <v>3550230.59357</v>
      </c>
      <c r="BY205" s="435">
        <f t="shared" si="680"/>
        <v>0</v>
      </c>
      <c r="BZ205" s="31"/>
      <c r="CE205" s="699" t="e">
        <f t="shared" si="634"/>
        <v>#DIV/0!</v>
      </c>
    </row>
    <row r="206" spans="1:12295" s="50" customFormat="1" ht="54" hidden="1" customHeight="1" x14ac:dyDescent="0.25">
      <c r="B206" s="200"/>
      <c r="C206" s="97" t="s">
        <v>31</v>
      </c>
      <c r="D206" s="166">
        <f t="shared" si="636"/>
        <v>0</v>
      </c>
      <c r="E206" s="166">
        <v>0</v>
      </c>
      <c r="F206" s="166"/>
      <c r="G206" s="166"/>
      <c r="H206" s="166"/>
      <c r="I206" s="166"/>
      <c r="J206" s="166">
        <f t="shared" si="640"/>
        <v>0</v>
      </c>
      <c r="K206" s="166">
        <f t="shared" si="623"/>
        <v>0</v>
      </c>
      <c r="L206" s="699" t="e">
        <f t="shared" si="627"/>
        <v>#DIV/0!</v>
      </c>
      <c r="M206" s="166">
        <v>0</v>
      </c>
      <c r="N206" s="772" t="e">
        <f t="shared" si="635"/>
        <v>#DIV/0!</v>
      </c>
      <c r="O206" s="626"/>
      <c r="P206" s="687"/>
      <c r="Q206" s="626"/>
      <c r="R206" s="687"/>
      <c r="S206" s="626"/>
      <c r="T206" s="687"/>
      <c r="U206" s="626"/>
      <c r="V206" s="626"/>
      <c r="W206" s="626"/>
      <c r="X206" s="31"/>
      <c r="Y206" s="31"/>
      <c r="Z206" s="626"/>
      <c r="AA206" s="626"/>
      <c r="AB206" s="31"/>
      <c r="AC206" s="31"/>
      <c r="AD206" s="31"/>
      <c r="AE206" s="166"/>
      <c r="AF206" s="699" t="e">
        <f t="shared" si="628"/>
        <v>#DIV/0!</v>
      </c>
      <c r="AG206" s="166"/>
      <c r="AH206" s="699" t="e">
        <f t="shared" si="629"/>
        <v>#DIV/0!</v>
      </c>
      <c r="AI206" s="626"/>
      <c r="AJ206" s="687"/>
      <c r="AK206" s="626"/>
      <c r="AL206" s="687"/>
      <c r="AM206" s="626"/>
      <c r="AN206" s="687"/>
      <c r="AO206" s="31"/>
      <c r="AP206" s="626"/>
      <c r="AQ206" s="687"/>
      <c r="AR206" s="166"/>
      <c r="AS206" s="699" t="e">
        <f t="shared" si="630"/>
        <v>#DIV/0!</v>
      </c>
      <c r="AT206" s="166"/>
      <c r="AU206" s="699" t="e">
        <f t="shared" si="631"/>
        <v>#DIV/0!</v>
      </c>
      <c r="AV206" s="626"/>
      <c r="AW206" s="699" t="e">
        <f t="shared" si="632"/>
        <v>#DIV/0!</v>
      </c>
      <c r="AX206" s="166"/>
      <c r="AY206" s="699" t="e">
        <f t="shared" si="633"/>
        <v>#DIV/0!</v>
      </c>
      <c r="AZ206" s="626"/>
      <c r="BA206" s="699"/>
      <c r="BB206" s="31"/>
      <c r="BC206" s="31"/>
      <c r="BD206" s="31"/>
      <c r="BE206" s="626"/>
      <c r="BF206" s="626"/>
      <c r="BG206" s="626"/>
      <c r="BH206" s="626"/>
      <c r="BI206" s="31"/>
      <c r="BJ206" s="626"/>
      <c r="BK206" s="626"/>
      <c r="BL206" s="31"/>
      <c r="BM206" s="31"/>
      <c r="BN206" s="626"/>
      <c r="BO206" s="626"/>
      <c r="BP206" s="626"/>
      <c r="BQ206" s="626"/>
      <c r="BR206" s="31"/>
      <c r="BS206" s="31"/>
      <c r="BT206" s="626"/>
      <c r="BU206" s="626"/>
      <c r="BV206" s="457"/>
      <c r="BW206" s="522"/>
      <c r="BX206" s="457"/>
      <c r="BY206" s="457"/>
      <c r="BZ206" s="31"/>
      <c r="CE206" s="699" t="e">
        <f t="shared" si="634"/>
        <v>#DIV/0!</v>
      </c>
    </row>
    <row r="207" spans="1:12295" s="70" customFormat="1" ht="173.25" customHeight="1" x14ac:dyDescent="0.3">
      <c r="A207" s="370"/>
      <c r="B207" s="451" t="s">
        <v>34</v>
      </c>
      <c r="C207" s="397" t="s">
        <v>488</v>
      </c>
      <c r="D207" s="375">
        <f t="shared" ref="D207:D210" si="681">E207+G207+H207+I207</f>
        <v>8011668.4615500011</v>
      </c>
      <c r="E207" s="375">
        <f>E211+E215</f>
        <v>3711050.5497100004</v>
      </c>
      <c r="F207" s="375"/>
      <c r="G207" s="375">
        <f>G208+G209+G210</f>
        <v>4300617.9118400002</v>
      </c>
      <c r="H207" s="375">
        <f t="shared" ref="H207:I207" si="682">H211+H215</f>
        <v>0</v>
      </c>
      <c r="I207" s="375">
        <f t="shared" si="682"/>
        <v>0</v>
      </c>
      <c r="J207" s="375">
        <f>J208+J209+J210</f>
        <v>-2814797.4840099998</v>
      </c>
      <c r="K207" s="375">
        <f t="shared" ref="K207" si="683">M207+Q207+S207+U207</f>
        <v>5196870.9775399994</v>
      </c>
      <c r="L207" s="745">
        <f t="shared" si="627"/>
        <v>0.64866276013305868</v>
      </c>
      <c r="M207" s="375">
        <f>M211+M215</f>
        <v>3292245.0186299998</v>
      </c>
      <c r="N207" s="421"/>
      <c r="O207" s="376"/>
      <c r="P207" s="421"/>
      <c r="Q207" s="376">
        <f>Q208+Q209</f>
        <v>1904625.95891</v>
      </c>
      <c r="R207" s="421"/>
      <c r="S207" s="376">
        <f t="shared" ref="S207" si="684">S211+S215</f>
        <v>0</v>
      </c>
      <c r="T207" s="421"/>
      <c r="U207" s="376">
        <f t="shared" ref="U207" si="685">U211+U215</f>
        <v>0</v>
      </c>
      <c r="V207" s="376">
        <f>W207</f>
        <v>1505216.2691500001</v>
      </c>
      <c r="W207" s="376">
        <f>W208+W209</f>
        <v>1505216.2691500001</v>
      </c>
      <c r="X207" s="376"/>
      <c r="Y207" s="376"/>
      <c r="Z207" s="376">
        <f t="shared" si="520"/>
        <v>5216266.81886</v>
      </c>
      <c r="AA207" s="376">
        <f>AA208+AA209</f>
        <v>5216266.81886</v>
      </c>
      <c r="AB207" s="376"/>
      <c r="AC207" s="376"/>
      <c r="AD207" s="421"/>
      <c r="AE207" s="375">
        <f t="shared" si="654"/>
        <v>4987049.9125899998</v>
      </c>
      <c r="AF207" s="745">
        <f t="shared" si="628"/>
        <v>0.62247332581522796</v>
      </c>
      <c r="AG207" s="375">
        <f>AG211+AG215</f>
        <v>3293754.74015</v>
      </c>
      <c r="AH207" s="745">
        <f t="shared" si="629"/>
        <v>0.88755318636319569</v>
      </c>
      <c r="AI207" s="376"/>
      <c r="AJ207" s="421"/>
      <c r="AK207" s="376">
        <f>AK208+AK209</f>
        <v>1693295.1724400001</v>
      </c>
      <c r="AL207" s="745">
        <f>AK207/G207</f>
        <v>0.39373299538612844</v>
      </c>
      <c r="AM207" s="376">
        <f t="shared" ref="AM207:AO207" si="686">AM211+AM215</f>
        <v>0</v>
      </c>
      <c r="AN207" s="421"/>
      <c r="AO207" s="376">
        <f t="shared" si="686"/>
        <v>0</v>
      </c>
      <c r="AP207" s="376">
        <f>AP208+AP209</f>
        <v>2675298.2783400007</v>
      </c>
      <c r="AQ207" s="421"/>
      <c r="AR207" s="375">
        <f t="shared" si="649"/>
        <v>7662348.1909300005</v>
      </c>
      <c r="AS207" s="745">
        <f t="shared" si="630"/>
        <v>0.95639856138624857</v>
      </c>
      <c r="AT207" s="375">
        <f>AT211+AT215</f>
        <v>3711050.5497100004</v>
      </c>
      <c r="AU207" s="745">
        <f t="shared" si="631"/>
        <v>1</v>
      </c>
      <c r="AV207" s="376"/>
      <c r="AW207" s="745"/>
      <c r="AX207" s="375">
        <f>AX208+AX209</f>
        <v>3951297.6412200001</v>
      </c>
      <c r="AY207" s="745">
        <f t="shared" si="633"/>
        <v>0.91877439991627974</v>
      </c>
      <c r="AZ207" s="376">
        <f t="shared" ref="AZ207:BB207" si="687">AZ211+AZ215</f>
        <v>0</v>
      </c>
      <c r="BA207" s="745"/>
      <c r="BB207" s="376">
        <f t="shared" si="687"/>
        <v>0</v>
      </c>
      <c r="BC207" s="376"/>
      <c r="BD207" s="376"/>
      <c r="BE207" s="376">
        <f t="shared" si="659"/>
        <v>0</v>
      </c>
      <c r="BF207" s="376">
        <f>BF211+BF215</f>
        <v>0</v>
      </c>
      <c r="BG207" s="376">
        <f t="shared" ref="BG207:BI207" si="688">BG211+BG215</f>
        <v>0</v>
      </c>
      <c r="BH207" s="376">
        <f t="shared" si="688"/>
        <v>0</v>
      </c>
      <c r="BI207" s="376">
        <f t="shared" si="688"/>
        <v>0</v>
      </c>
      <c r="BJ207" s="376">
        <f t="shared" ref="BJ207:BJ208" si="689">BK207+BL207+BM207</f>
        <v>2454741.14286</v>
      </c>
      <c r="BK207" s="376">
        <f>BK208+BK209</f>
        <v>2454741.14286</v>
      </c>
      <c r="BL207" s="376"/>
      <c r="BM207" s="376"/>
      <c r="BN207" s="376">
        <f t="shared" ref="BN207:BN209" si="690">BO207+BQ207+BR207+BS207</f>
        <v>13647663.036430001</v>
      </c>
      <c r="BO207" s="376">
        <f>BO208+BO209</f>
        <v>5578957.14286</v>
      </c>
      <c r="BP207" s="376"/>
      <c r="BQ207" s="376">
        <f>BQ208+BQ209</f>
        <v>8068705.8935700003</v>
      </c>
      <c r="BR207" s="376"/>
      <c r="BS207" s="376"/>
      <c r="BT207" s="376">
        <f>BT208+BT209+BT210</f>
        <v>0</v>
      </c>
      <c r="BU207" s="376">
        <f t="shared" si="651"/>
        <v>13647663.036430001</v>
      </c>
      <c r="BV207" s="376">
        <f>BV211+BV215</f>
        <v>5578957.14286</v>
      </c>
      <c r="BW207" s="376"/>
      <c r="BX207" s="376">
        <f>BX208+BX209</f>
        <v>8068705.8935700003</v>
      </c>
      <c r="BY207" s="376">
        <f t="shared" ref="BY207:BZ207" si="691">BY211+BY215</f>
        <v>0</v>
      </c>
      <c r="BZ207" s="370">
        <f t="shared" si="691"/>
        <v>0</v>
      </c>
      <c r="CA207" s="376"/>
      <c r="CB207" s="376"/>
      <c r="CC207" s="774"/>
      <c r="CD207" s="376"/>
      <c r="CE207" s="745"/>
      <c r="CF207" s="376"/>
      <c r="CG207" s="376"/>
      <c r="CH207" s="376"/>
      <c r="CI207" s="376"/>
      <c r="CJ207" s="376"/>
      <c r="CK207" s="376"/>
      <c r="CL207" s="376"/>
      <c r="CM207" s="376"/>
      <c r="CN207" s="376"/>
      <c r="CO207" s="377"/>
      <c r="CP207" s="377"/>
      <c r="CQ207" s="377"/>
      <c r="CR207" s="377"/>
      <c r="CS207" s="377"/>
      <c r="CT207" s="376"/>
      <c r="CU207" s="376"/>
      <c r="CV207" s="377"/>
      <c r="CW207" s="377"/>
      <c r="CX207" s="376"/>
      <c r="CY207" s="376"/>
      <c r="CZ207" s="377"/>
      <c r="DA207" s="377"/>
      <c r="DB207" s="376"/>
      <c r="DC207" s="376"/>
      <c r="DD207" s="376"/>
      <c r="DE207" s="376"/>
      <c r="DF207" s="376"/>
      <c r="DG207" s="376"/>
      <c r="DH207" s="376"/>
      <c r="DI207" s="377"/>
      <c r="DJ207" s="377"/>
      <c r="DK207" s="376"/>
      <c r="DL207" s="376"/>
      <c r="DM207" s="377"/>
      <c r="DN207" s="377"/>
      <c r="DO207" s="376"/>
      <c r="DP207" s="376"/>
      <c r="DQ207" s="376"/>
      <c r="DR207" s="376"/>
      <c r="DS207" s="376"/>
      <c r="DT207" s="370"/>
      <c r="DU207" s="396"/>
      <c r="DV207" s="376"/>
      <c r="DW207" s="376"/>
      <c r="DX207" s="376"/>
      <c r="DY207" s="376"/>
      <c r="DZ207" s="376"/>
      <c r="EA207" s="376"/>
      <c r="EB207" s="376"/>
      <c r="EC207" s="375"/>
      <c r="ED207" s="375"/>
      <c r="EE207" s="375"/>
      <c r="EF207" s="375"/>
      <c r="EG207" s="375"/>
      <c r="EH207" s="375"/>
      <c r="EI207" s="375"/>
      <c r="EJ207" s="375"/>
      <c r="EK207" s="375"/>
      <c r="EL207" s="375"/>
      <c r="EM207" s="375"/>
      <c r="EN207" s="375"/>
      <c r="EO207" s="375"/>
      <c r="EP207" s="375"/>
      <c r="EQ207" s="375"/>
      <c r="ER207" s="375"/>
      <c r="ES207" s="375"/>
      <c r="ET207" s="375"/>
      <c r="EU207" s="375"/>
      <c r="EV207" s="375"/>
      <c r="EW207" s="375"/>
      <c r="EX207" s="375"/>
      <c r="EY207" s="375"/>
      <c r="EZ207" s="375"/>
      <c r="FA207" s="375"/>
      <c r="FB207" s="375"/>
      <c r="FC207" s="375"/>
      <c r="FD207" s="375"/>
      <c r="FE207" s="375"/>
      <c r="FF207" s="375"/>
      <c r="FG207" s="375"/>
      <c r="FH207" s="375"/>
      <c r="FI207" s="375"/>
      <c r="FJ207" s="375"/>
      <c r="FK207" s="375"/>
      <c r="FL207" s="375"/>
      <c r="FM207" s="375"/>
      <c r="FN207" s="375"/>
      <c r="FO207" s="375"/>
      <c r="FP207" s="375"/>
      <c r="FQ207" s="375"/>
      <c r="FR207" s="375"/>
      <c r="FS207" s="375"/>
      <c r="FT207" s="375"/>
      <c r="FU207" s="376"/>
      <c r="FV207" s="376"/>
      <c r="FW207" s="376"/>
      <c r="FX207" s="376"/>
      <c r="FY207" s="376"/>
      <c r="FZ207" s="376"/>
      <c r="GA207" s="376"/>
      <c r="GB207" s="376"/>
      <c r="GC207" s="376"/>
      <c r="GD207" s="376"/>
      <c r="GE207" s="376"/>
      <c r="GF207" s="376"/>
      <c r="GG207" s="376"/>
      <c r="GH207" s="376"/>
      <c r="GI207" s="376"/>
      <c r="GJ207" s="376"/>
      <c r="GK207" s="376"/>
      <c r="GL207" s="376"/>
      <c r="GM207" s="376"/>
      <c r="GN207" s="376"/>
      <c r="GO207" s="376"/>
      <c r="GP207" s="376"/>
      <c r="GQ207" s="376"/>
      <c r="GR207" s="376"/>
      <c r="GS207" s="377"/>
      <c r="GT207" s="377"/>
      <c r="GU207" s="377"/>
      <c r="GV207" s="377"/>
      <c r="GW207" s="377"/>
      <c r="GX207" s="376"/>
      <c r="GY207" s="376"/>
      <c r="GZ207" s="377"/>
      <c r="HA207" s="377"/>
      <c r="HB207" s="376"/>
      <c r="HC207" s="376"/>
      <c r="HD207" s="377"/>
      <c r="HE207" s="377"/>
      <c r="HF207" s="376"/>
      <c r="HG207" s="376"/>
      <c r="HH207" s="376"/>
      <c r="HI207" s="376"/>
      <c r="HJ207" s="376"/>
      <c r="HK207" s="376"/>
      <c r="HL207" s="376"/>
      <c r="HM207" s="377"/>
      <c r="HN207" s="377"/>
      <c r="HO207" s="376"/>
      <c r="HP207" s="376"/>
      <c r="HQ207" s="377"/>
      <c r="HR207" s="377"/>
      <c r="HS207" s="376"/>
      <c r="HT207" s="376"/>
      <c r="HU207" s="376"/>
      <c r="HV207" s="376"/>
      <c r="HW207" s="376"/>
      <c r="HX207" s="370"/>
      <c r="HY207" s="396"/>
      <c r="HZ207" s="376"/>
      <c r="IA207" s="376"/>
      <c r="IB207" s="376"/>
      <c r="IC207" s="376"/>
      <c r="ID207" s="376"/>
      <c r="IE207" s="376"/>
      <c r="IF207" s="376"/>
      <c r="IG207" s="375"/>
      <c r="IH207" s="375"/>
      <c r="II207" s="375"/>
      <c r="IJ207" s="375"/>
      <c r="IK207" s="375"/>
      <c r="IL207" s="375"/>
      <c r="IM207" s="375"/>
      <c r="IN207" s="375"/>
      <c r="IO207" s="375"/>
      <c r="IP207" s="375"/>
      <c r="IQ207" s="375"/>
      <c r="IR207" s="375"/>
      <c r="IS207" s="375"/>
      <c r="IT207" s="375"/>
      <c r="IU207" s="375"/>
      <c r="IV207" s="375"/>
      <c r="IW207" s="375"/>
      <c r="IX207" s="375"/>
      <c r="IY207" s="375"/>
      <c r="IZ207" s="375"/>
      <c r="JA207" s="375"/>
      <c r="JB207" s="375"/>
      <c r="JC207" s="375"/>
      <c r="JD207" s="375"/>
      <c r="JE207" s="375"/>
      <c r="JF207" s="375"/>
      <c r="JG207" s="375"/>
      <c r="JH207" s="375"/>
      <c r="JI207" s="375"/>
      <c r="JJ207" s="375"/>
      <c r="JK207" s="375"/>
      <c r="JL207" s="375"/>
      <c r="JM207" s="375"/>
      <c r="JN207" s="375"/>
      <c r="JO207" s="375"/>
      <c r="JP207" s="375"/>
      <c r="JQ207" s="375"/>
      <c r="JR207" s="375"/>
      <c r="JS207" s="375"/>
      <c r="JT207" s="375"/>
      <c r="JU207" s="375"/>
      <c r="JV207" s="375"/>
      <c r="JW207" s="375"/>
      <c r="JX207" s="375"/>
      <c r="JY207" s="376"/>
      <c r="JZ207" s="376"/>
      <c r="KA207" s="376"/>
      <c r="KB207" s="376"/>
      <c r="KC207" s="376"/>
      <c r="KD207" s="376"/>
      <c r="KE207" s="376"/>
      <c r="KF207" s="376"/>
      <c r="KG207" s="376"/>
      <c r="KH207" s="376"/>
      <c r="KI207" s="376"/>
      <c r="KJ207" s="376"/>
      <c r="KK207" s="376"/>
      <c r="KL207" s="376"/>
      <c r="KM207" s="376"/>
      <c r="KN207" s="376"/>
      <c r="KO207" s="376"/>
      <c r="KP207" s="376"/>
      <c r="KQ207" s="376"/>
      <c r="KR207" s="376"/>
      <c r="KS207" s="376"/>
      <c r="KT207" s="376"/>
      <c r="KU207" s="376"/>
      <c r="KV207" s="376"/>
      <c r="KW207" s="377"/>
      <c r="KX207" s="377"/>
      <c r="KY207" s="377"/>
      <c r="KZ207" s="377"/>
      <c r="LA207" s="377"/>
      <c r="LB207" s="376"/>
      <c r="LC207" s="376"/>
      <c r="LD207" s="377"/>
      <c r="LE207" s="377"/>
      <c r="LF207" s="376"/>
      <c r="LG207" s="376"/>
      <c r="LH207" s="377"/>
      <c r="LI207" s="377"/>
      <c r="LJ207" s="376"/>
      <c r="LK207" s="376"/>
      <c r="LL207" s="376"/>
      <c r="LM207" s="376"/>
      <c r="LN207" s="376"/>
      <c r="LO207" s="376"/>
      <c r="LP207" s="376"/>
      <c r="LQ207" s="377"/>
      <c r="LR207" s="377"/>
      <c r="LS207" s="376"/>
      <c r="LT207" s="376"/>
      <c r="LU207" s="377"/>
      <c r="LV207" s="377"/>
      <c r="LW207" s="376"/>
      <c r="LX207" s="376"/>
      <c r="LY207" s="376"/>
      <c r="LZ207" s="376"/>
      <c r="MA207" s="376"/>
      <c r="MB207" s="370"/>
      <c r="MC207" s="396"/>
      <c r="MD207" s="376"/>
      <c r="ME207" s="376"/>
      <c r="MF207" s="376"/>
      <c r="MG207" s="376"/>
      <c r="MH207" s="376"/>
      <c r="MI207" s="376"/>
      <c r="MJ207" s="376"/>
      <c r="MK207" s="375"/>
      <c r="ML207" s="375"/>
      <c r="MM207" s="375"/>
      <c r="MN207" s="375"/>
      <c r="MO207" s="375"/>
      <c r="MP207" s="375"/>
      <c r="MQ207" s="375"/>
      <c r="MR207" s="375"/>
      <c r="MS207" s="375"/>
      <c r="MT207" s="375"/>
      <c r="MU207" s="375"/>
      <c r="MV207" s="375"/>
      <c r="MW207" s="375"/>
      <c r="MX207" s="375"/>
      <c r="MY207" s="375"/>
      <c r="MZ207" s="375"/>
      <c r="NA207" s="375"/>
      <c r="NB207" s="375"/>
      <c r="NC207" s="375"/>
      <c r="ND207" s="375"/>
      <c r="NE207" s="375"/>
      <c r="NF207" s="375"/>
      <c r="NG207" s="375"/>
      <c r="NH207" s="375"/>
      <c r="NI207" s="375"/>
      <c r="NJ207" s="375"/>
      <c r="NK207" s="375"/>
      <c r="NL207" s="375"/>
      <c r="NM207" s="375"/>
      <c r="NN207" s="375"/>
      <c r="NO207" s="375"/>
      <c r="NP207" s="375"/>
      <c r="NQ207" s="375"/>
      <c r="NR207" s="375"/>
      <c r="NS207" s="375"/>
      <c r="NT207" s="375"/>
      <c r="NU207" s="375"/>
      <c r="NV207" s="375"/>
      <c r="NW207" s="375"/>
      <c r="NX207" s="375"/>
      <c r="NY207" s="375"/>
      <c r="NZ207" s="375"/>
      <c r="OA207" s="375"/>
      <c r="OB207" s="375"/>
      <c r="OC207" s="376"/>
      <c r="OD207" s="376"/>
      <c r="OE207" s="376"/>
      <c r="OF207" s="376"/>
      <c r="OG207" s="376"/>
      <c r="OH207" s="376"/>
      <c r="OI207" s="376"/>
      <c r="OJ207" s="376"/>
      <c r="OK207" s="376"/>
      <c r="OL207" s="376"/>
      <c r="OM207" s="376"/>
      <c r="ON207" s="376"/>
      <c r="OO207" s="376"/>
      <c r="OP207" s="376"/>
      <c r="OQ207" s="376"/>
      <c r="OR207" s="376"/>
      <c r="OS207" s="376"/>
      <c r="OT207" s="376"/>
      <c r="OU207" s="376"/>
      <c r="OV207" s="376"/>
      <c r="OW207" s="376"/>
      <c r="OX207" s="376"/>
      <c r="OY207" s="376"/>
      <c r="OZ207" s="376"/>
      <c r="PA207" s="377"/>
      <c r="PB207" s="377"/>
      <c r="PC207" s="377"/>
      <c r="PD207" s="377"/>
      <c r="PE207" s="377"/>
      <c r="PF207" s="376"/>
      <c r="PG207" s="376"/>
      <c r="PH207" s="377"/>
      <c r="PI207" s="377"/>
      <c r="PJ207" s="376"/>
      <c r="PK207" s="376"/>
      <c r="PL207" s="377"/>
      <c r="PM207" s="377"/>
      <c r="PN207" s="376"/>
      <c r="PO207" s="376"/>
      <c r="PP207" s="376"/>
      <c r="PQ207" s="376"/>
      <c r="PR207" s="376"/>
      <c r="PS207" s="376"/>
      <c r="PT207" s="376"/>
      <c r="PU207" s="377"/>
      <c r="PV207" s="377"/>
      <c r="PW207" s="376"/>
      <c r="PX207" s="376"/>
      <c r="PY207" s="377"/>
      <c r="PZ207" s="377"/>
      <c r="QA207" s="376"/>
      <c r="QB207" s="376"/>
      <c r="QC207" s="376"/>
      <c r="QD207" s="376"/>
      <c r="QE207" s="376"/>
      <c r="QF207" s="370"/>
      <c r="QG207" s="396"/>
      <c r="QH207" s="376"/>
      <c r="QI207" s="376"/>
      <c r="QJ207" s="376"/>
      <c r="QK207" s="376"/>
      <c r="QL207" s="376"/>
      <c r="QM207" s="376"/>
      <c r="QN207" s="376"/>
      <c r="QO207" s="375"/>
      <c r="QP207" s="375"/>
      <c r="QQ207" s="375"/>
      <c r="QR207" s="375"/>
      <c r="QS207" s="375"/>
      <c r="QT207" s="375"/>
      <c r="QU207" s="375"/>
      <c r="QV207" s="375"/>
      <c r="QW207" s="375"/>
      <c r="QX207" s="375"/>
      <c r="QY207" s="375"/>
      <c r="QZ207" s="375"/>
      <c r="RA207" s="375"/>
      <c r="RB207" s="375"/>
      <c r="RC207" s="375"/>
      <c r="RD207" s="375"/>
      <c r="RE207" s="375"/>
      <c r="RF207" s="375"/>
      <c r="RG207" s="375"/>
      <c r="RH207" s="375"/>
      <c r="RI207" s="375"/>
      <c r="RJ207" s="375"/>
      <c r="RK207" s="375"/>
      <c r="RL207" s="375"/>
      <c r="RM207" s="375"/>
      <c r="RN207" s="375"/>
      <c r="RO207" s="375"/>
      <c r="RP207" s="375"/>
      <c r="RQ207" s="375"/>
      <c r="RR207" s="375"/>
      <c r="RS207" s="375"/>
      <c r="RT207" s="375"/>
      <c r="RU207" s="375"/>
      <c r="RV207" s="375"/>
      <c r="RW207" s="375"/>
      <c r="RX207" s="375"/>
      <c r="RY207" s="375"/>
      <c r="RZ207" s="375"/>
      <c r="SA207" s="375"/>
      <c r="SB207" s="375"/>
      <c r="SC207" s="375"/>
      <c r="SD207" s="375"/>
      <c r="SE207" s="375"/>
      <c r="SF207" s="375"/>
      <c r="SG207" s="376"/>
      <c r="SH207" s="376"/>
      <c r="SI207" s="376"/>
      <c r="SJ207" s="376"/>
      <c r="SK207" s="376"/>
      <c r="SL207" s="376"/>
      <c r="SM207" s="376"/>
      <c r="SN207" s="376"/>
      <c r="SO207" s="376"/>
      <c r="SP207" s="376"/>
      <c r="SQ207" s="376"/>
      <c r="SR207" s="376"/>
      <c r="SS207" s="376"/>
      <c r="ST207" s="376"/>
      <c r="SU207" s="376"/>
      <c r="SV207" s="376"/>
      <c r="SW207" s="376"/>
      <c r="SX207" s="376"/>
      <c r="SY207" s="376"/>
      <c r="SZ207" s="376"/>
      <c r="TA207" s="376"/>
      <c r="TB207" s="376"/>
      <c r="TC207" s="376"/>
      <c r="TD207" s="376"/>
      <c r="TE207" s="377"/>
      <c r="TF207" s="377"/>
      <c r="TG207" s="377"/>
      <c r="TH207" s="377"/>
      <c r="TI207" s="377"/>
      <c r="TJ207" s="376"/>
      <c r="TK207" s="376"/>
      <c r="TL207" s="377"/>
      <c r="TM207" s="377"/>
      <c r="TN207" s="376"/>
      <c r="TO207" s="376"/>
      <c r="TP207" s="377"/>
      <c r="TQ207" s="377"/>
      <c r="TR207" s="376"/>
      <c r="TS207" s="376"/>
      <c r="TT207" s="376"/>
      <c r="TU207" s="376"/>
      <c r="TV207" s="376"/>
      <c r="TW207" s="376"/>
      <c r="TX207" s="376"/>
      <c r="TY207" s="377"/>
      <c r="TZ207" s="377"/>
      <c r="UA207" s="376"/>
      <c r="UB207" s="376"/>
      <c r="UC207" s="377"/>
      <c r="UD207" s="377"/>
      <c r="UE207" s="376"/>
      <c r="UF207" s="376"/>
      <c r="UG207" s="376"/>
      <c r="UH207" s="376"/>
      <c r="UI207" s="376"/>
      <c r="UJ207" s="370"/>
      <c r="UK207" s="396"/>
      <c r="UL207" s="376"/>
      <c r="UM207" s="376"/>
      <c r="UN207" s="376"/>
      <c r="UO207" s="376"/>
      <c r="UP207" s="376"/>
      <c r="UQ207" s="376"/>
      <c r="UR207" s="376"/>
      <c r="US207" s="375"/>
      <c r="UT207" s="375"/>
      <c r="UU207" s="375"/>
      <c r="UV207" s="375"/>
      <c r="UW207" s="375"/>
      <c r="UX207" s="375"/>
      <c r="UY207" s="375"/>
      <c r="UZ207" s="375"/>
      <c r="VA207" s="375"/>
      <c r="VB207" s="375"/>
      <c r="VC207" s="375"/>
      <c r="VD207" s="375"/>
      <c r="VE207" s="375"/>
      <c r="VF207" s="375"/>
      <c r="VG207" s="375"/>
      <c r="VH207" s="375"/>
      <c r="VI207" s="375"/>
      <c r="VJ207" s="375"/>
      <c r="VK207" s="375"/>
      <c r="VL207" s="375"/>
      <c r="VM207" s="375"/>
      <c r="VN207" s="375"/>
      <c r="VO207" s="375"/>
      <c r="VP207" s="375"/>
      <c r="VQ207" s="375"/>
      <c r="VR207" s="375"/>
      <c r="VS207" s="375"/>
      <c r="VT207" s="375"/>
      <c r="VU207" s="375"/>
      <c r="VV207" s="375"/>
      <c r="VW207" s="375"/>
      <c r="VX207" s="375"/>
      <c r="VY207" s="375"/>
      <c r="VZ207" s="375"/>
      <c r="WA207" s="375"/>
      <c r="WB207" s="375"/>
      <c r="WC207" s="375"/>
      <c r="WD207" s="375"/>
      <c r="WE207" s="375"/>
      <c r="WF207" s="375"/>
      <c r="WG207" s="375"/>
      <c r="WH207" s="375"/>
      <c r="WI207" s="375"/>
      <c r="WJ207" s="375"/>
      <c r="WK207" s="376"/>
      <c r="WL207" s="376"/>
      <c r="WM207" s="376"/>
      <c r="WN207" s="376"/>
      <c r="WO207" s="376"/>
      <c r="WP207" s="376"/>
      <c r="WQ207" s="376"/>
      <c r="WR207" s="376"/>
      <c r="WS207" s="376"/>
      <c r="WT207" s="376"/>
      <c r="WU207" s="376"/>
      <c r="WV207" s="376"/>
      <c r="WW207" s="376"/>
      <c r="WX207" s="376"/>
      <c r="WY207" s="376"/>
      <c r="WZ207" s="376"/>
      <c r="XA207" s="376"/>
      <c r="XB207" s="376"/>
      <c r="XC207" s="376"/>
      <c r="XD207" s="376"/>
      <c r="XE207" s="376"/>
      <c r="XF207" s="376"/>
      <c r="XG207" s="376"/>
      <c r="XH207" s="376"/>
      <c r="XI207" s="377"/>
      <c r="XJ207" s="377"/>
      <c r="XK207" s="377"/>
      <c r="XL207" s="377"/>
      <c r="XM207" s="377"/>
      <c r="XN207" s="376"/>
      <c r="XO207" s="376"/>
      <c r="XP207" s="377"/>
      <c r="XQ207" s="377"/>
      <c r="XR207" s="376"/>
      <c r="XS207" s="376"/>
      <c r="XT207" s="377"/>
      <c r="XU207" s="377"/>
      <c r="XV207" s="376"/>
      <c r="XW207" s="376"/>
      <c r="XX207" s="376"/>
      <c r="XY207" s="376"/>
      <c r="XZ207" s="376"/>
      <c r="YA207" s="376"/>
      <c r="YB207" s="376"/>
      <c r="YC207" s="377"/>
      <c r="YD207" s="377"/>
      <c r="YE207" s="376"/>
      <c r="YF207" s="376"/>
      <c r="YG207" s="377"/>
      <c r="YH207" s="377"/>
      <c r="YI207" s="376"/>
      <c r="YJ207" s="376"/>
      <c r="YK207" s="376"/>
      <c r="YL207" s="376"/>
      <c r="YM207" s="376"/>
      <c r="YN207" s="370"/>
      <c r="YO207" s="396"/>
      <c r="YP207" s="376"/>
      <c r="YQ207" s="376"/>
      <c r="YR207" s="376"/>
      <c r="YS207" s="376"/>
      <c r="YT207" s="376"/>
      <c r="YU207" s="376"/>
      <c r="YV207" s="376"/>
      <c r="YW207" s="375"/>
      <c r="YX207" s="375"/>
      <c r="YY207" s="375"/>
      <c r="YZ207" s="375"/>
      <c r="ZA207" s="375"/>
      <c r="ZB207" s="375"/>
      <c r="ZC207" s="375"/>
      <c r="ZD207" s="375"/>
      <c r="ZE207" s="375"/>
      <c r="ZF207" s="375"/>
      <c r="ZG207" s="375"/>
      <c r="ZH207" s="375"/>
      <c r="ZI207" s="375"/>
      <c r="ZJ207" s="375"/>
      <c r="ZK207" s="375"/>
      <c r="ZL207" s="375"/>
      <c r="ZM207" s="375"/>
      <c r="ZN207" s="375"/>
      <c r="ZO207" s="375"/>
      <c r="ZP207" s="375"/>
      <c r="ZQ207" s="375"/>
      <c r="ZR207" s="375"/>
      <c r="ZS207" s="375"/>
      <c r="ZT207" s="375"/>
      <c r="ZU207" s="375"/>
      <c r="ZV207" s="375"/>
      <c r="ZW207" s="375"/>
      <c r="ZX207" s="375"/>
      <c r="ZY207" s="375"/>
      <c r="ZZ207" s="375"/>
      <c r="AAA207" s="375"/>
      <c r="AAB207" s="375"/>
      <c r="AAC207" s="375"/>
      <c r="AAD207" s="375"/>
      <c r="AAE207" s="375"/>
      <c r="AAF207" s="375"/>
      <c r="AAG207" s="375"/>
      <c r="AAH207" s="375"/>
      <c r="AAI207" s="375"/>
      <c r="AAJ207" s="375"/>
      <c r="AAK207" s="375"/>
      <c r="AAL207" s="375"/>
      <c r="AAM207" s="375"/>
      <c r="AAN207" s="375"/>
      <c r="AAO207" s="376"/>
      <c r="AAP207" s="376"/>
      <c r="AAQ207" s="376"/>
      <c r="AAR207" s="376"/>
      <c r="AAS207" s="376"/>
      <c r="AAT207" s="376"/>
      <c r="AAU207" s="376"/>
      <c r="AAV207" s="376"/>
      <c r="AAW207" s="376"/>
      <c r="AAX207" s="376"/>
      <c r="AAY207" s="376"/>
      <c r="AAZ207" s="376"/>
      <c r="ABA207" s="376"/>
      <c r="ABB207" s="376"/>
      <c r="ABC207" s="376"/>
      <c r="ABD207" s="376"/>
      <c r="ABE207" s="376"/>
      <c r="ABF207" s="376"/>
      <c r="ABG207" s="376"/>
      <c r="ABH207" s="376"/>
      <c r="ABI207" s="376"/>
      <c r="ABJ207" s="376"/>
      <c r="ABK207" s="376"/>
      <c r="ABL207" s="376"/>
      <c r="ABM207" s="377"/>
      <c r="ABN207" s="377"/>
      <c r="ABO207" s="377"/>
      <c r="ABP207" s="377"/>
      <c r="ABQ207" s="377"/>
      <c r="ABR207" s="376"/>
      <c r="ABS207" s="376"/>
      <c r="ABT207" s="377"/>
      <c r="ABU207" s="377"/>
      <c r="ABV207" s="376"/>
      <c r="ABW207" s="376"/>
      <c r="ABX207" s="377"/>
      <c r="ABY207" s="377"/>
      <c r="ABZ207" s="376"/>
      <c r="ACA207" s="376"/>
      <c r="ACB207" s="376"/>
      <c r="ACC207" s="376"/>
      <c r="ACD207" s="376"/>
      <c r="ACE207" s="376"/>
      <c r="ACF207" s="376"/>
      <c r="ACG207" s="377"/>
      <c r="ACH207" s="377"/>
      <c r="ACI207" s="376"/>
      <c r="ACJ207" s="376"/>
      <c r="ACK207" s="377"/>
      <c r="ACL207" s="377"/>
      <c r="ACM207" s="376"/>
      <c r="ACN207" s="376"/>
      <c r="ACO207" s="376"/>
      <c r="ACP207" s="376"/>
      <c r="ACQ207" s="376"/>
      <c r="ACR207" s="370"/>
      <c r="ACS207" s="396"/>
      <c r="ACT207" s="376"/>
      <c r="ACU207" s="376"/>
      <c r="ACV207" s="376"/>
      <c r="ACW207" s="376"/>
      <c r="ACX207" s="376"/>
      <c r="ACY207" s="376"/>
      <c r="ACZ207" s="376"/>
      <c r="ADA207" s="375"/>
      <c r="ADB207" s="375"/>
      <c r="ADC207" s="375"/>
      <c r="ADD207" s="375"/>
      <c r="ADE207" s="375"/>
      <c r="ADF207" s="375"/>
      <c r="ADG207" s="375"/>
      <c r="ADH207" s="375"/>
      <c r="ADI207" s="375"/>
      <c r="ADJ207" s="375"/>
      <c r="ADK207" s="375"/>
      <c r="ADL207" s="375"/>
      <c r="ADM207" s="375"/>
      <c r="ADN207" s="375"/>
      <c r="ADO207" s="375"/>
      <c r="ADP207" s="375"/>
      <c r="ADQ207" s="375"/>
      <c r="ADR207" s="375"/>
      <c r="ADS207" s="375"/>
      <c r="ADT207" s="375"/>
      <c r="ADU207" s="375"/>
      <c r="ADV207" s="375"/>
      <c r="ADW207" s="375"/>
      <c r="ADX207" s="375"/>
      <c r="ADY207" s="375"/>
      <c r="ADZ207" s="375"/>
      <c r="AEA207" s="375"/>
      <c r="AEB207" s="375"/>
      <c r="AEC207" s="375"/>
      <c r="AED207" s="375"/>
      <c r="AEE207" s="375"/>
      <c r="AEF207" s="375"/>
      <c r="AEG207" s="375"/>
      <c r="AEH207" s="375"/>
      <c r="AEI207" s="375"/>
      <c r="AEJ207" s="375"/>
      <c r="AEK207" s="375"/>
      <c r="AEL207" s="375"/>
      <c r="AEM207" s="375"/>
      <c r="AEN207" s="375"/>
      <c r="AEO207" s="375"/>
      <c r="AEP207" s="375"/>
      <c r="AEQ207" s="375"/>
      <c r="AER207" s="375"/>
      <c r="AES207" s="376"/>
      <c r="AET207" s="376"/>
      <c r="AEU207" s="376"/>
      <c r="AEV207" s="376"/>
      <c r="AEW207" s="376"/>
      <c r="AEX207" s="376"/>
      <c r="AEY207" s="376"/>
      <c r="AEZ207" s="376"/>
      <c r="AFA207" s="376"/>
      <c r="AFB207" s="376"/>
      <c r="AFC207" s="376"/>
      <c r="AFD207" s="376"/>
      <c r="AFE207" s="376"/>
      <c r="AFF207" s="376"/>
      <c r="AFG207" s="376"/>
      <c r="AFH207" s="376"/>
      <c r="AFI207" s="376"/>
      <c r="AFJ207" s="376"/>
      <c r="AFK207" s="376"/>
      <c r="AFL207" s="376"/>
      <c r="AFM207" s="376"/>
      <c r="AFN207" s="376"/>
      <c r="AFO207" s="376"/>
      <c r="AFP207" s="376"/>
      <c r="AFQ207" s="377"/>
      <c r="AFR207" s="377"/>
      <c r="AFS207" s="377"/>
      <c r="AFT207" s="377"/>
      <c r="AFU207" s="377"/>
      <c r="AFV207" s="376"/>
      <c r="AFW207" s="376"/>
      <c r="AFX207" s="377"/>
      <c r="AFY207" s="377"/>
      <c r="AFZ207" s="376"/>
      <c r="AGA207" s="376"/>
      <c r="AGB207" s="377"/>
      <c r="AGC207" s="377"/>
      <c r="AGD207" s="376"/>
      <c r="AGE207" s="376"/>
      <c r="AGF207" s="376"/>
      <c r="AGG207" s="376"/>
      <c r="AGH207" s="376"/>
      <c r="AGI207" s="376"/>
      <c r="AGJ207" s="376"/>
      <c r="AGK207" s="377"/>
      <c r="AGL207" s="377"/>
      <c r="AGM207" s="376"/>
      <c r="AGN207" s="376"/>
      <c r="AGO207" s="377"/>
      <c r="AGP207" s="377"/>
      <c r="AGQ207" s="376"/>
      <c r="AGR207" s="376"/>
      <c r="AGS207" s="376"/>
      <c r="AGT207" s="376"/>
      <c r="AGU207" s="376"/>
      <c r="AGV207" s="370"/>
      <c r="AGW207" s="396"/>
      <c r="AGX207" s="376"/>
      <c r="AGY207" s="376"/>
      <c r="AGZ207" s="376"/>
      <c r="AHA207" s="376"/>
      <c r="AHB207" s="376"/>
      <c r="AHC207" s="376"/>
      <c r="AHD207" s="376"/>
      <c r="AHE207" s="375"/>
      <c r="AHF207" s="375"/>
      <c r="AHG207" s="375"/>
      <c r="AHH207" s="375"/>
      <c r="AHI207" s="375"/>
      <c r="AHJ207" s="375"/>
      <c r="AHK207" s="375"/>
      <c r="AHL207" s="375"/>
      <c r="AHM207" s="375"/>
      <c r="AHN207" s="375"/>
      <c r="AHO207" s="375"/>
      <c r="AHP207" s="375"/>
      <c r="AHQ207" s="375"/>
      <c r="AHR207" s="375"/>
      <c r="AHS207" s="375"/>
      <c r="AHT207" s="375"/>
      <c r="AHU207" s="375"/>
      <c r="AHV207" s="375"/>
      <c r="AHW207" s="375"/>
      <c r="AHX207" s="375"/>
      <c r="AHY207" s="375"/>
      <c r="AHZ207" s="375"/>
      <c r="AIA207" s="375"/>
      <c r="AIB207" s="375"/>
      <c r="AIC207" s="375"/>
      <c r="AID207" s="375"/>
      <c r="AIE207" s="375"/>
      <c r="AIF207" s="375"/>
      <c r="AIG207" s="375"/>
      <c r="AIH207" s="375"/>
      <c r="AII207" s="375"/>
      <c r="AIJ207" s="375"/>
      <c r="AIK207" s="375"/>
      <c r="AIL207" s="375"/>
      <c r="AIM207" s="375"/>
      <c r="AIN207" s="375"/>
      <c r="AIO207" s="375"/>
      <c r="AIP207" s="375"/>
      <c r="AIQ207" s="375"/>
      <c r="AIR207" s="375"/>
      <c r="AIS207" s="375"/>
      <c r="AIT207" s="375"/>
      <c r="AIU207" s="375"/>
      <c r="AIV207" s="375"/>
      <c r="AIW207" s="376"/>
      <c r="AIX207" s="376"/>
      <c r="AIY207" s="376"/>
      <c r="AIZ207" s="376"/>
      <c r="AJA207" s="376"/>
      <c r="AJB207" s="376"/>
      <c r="AJC207" s="376"/>
      <c r="AJD207" s="376"/>
      <c r="AJE207" s="376"/>
      <c r="AJF207" s="376"/>
      <c r="AJG207" s="376"/>
      <c r="AJH207" s="376"/>
      <c r="AJI207" s="376"/>
      <c r="AJJ207" s="376"/>
      <c r="AJK207" s="376"/>
      <c r="AJL207" s="376"/>
      <c r="AJM207" s="376"/>
      <c r="AJN207" s="376"/>
      <c r="AJO207" s="376"/>
      <c r="AJP207" s="376"/>
      <c r="AJQ207" s="376"/>
      <c r="AJR207" s="376"/>
      <c r="AJS207" s="376"/>
      <c r="AJT207" s="376"/>
      <c r="AJU207" s="377"/>
      <c r="AJV207" s="377"/>
      <c r="AJW207" s="377"/>
      <c r="AJX207" s="377"/>
      <c r="AJY207" s="377"/>
      <c r="AJZ207" s="376"/>
      <c r="AKA207" s="376"/>
      <c r="AKB207" s="377"/>
      <c r="AKC207" s="377"/>
      <c r="AKD207" s="376"/>
      <c r="AKE207" s="376"/>
      <c r="AKF207" s="377"/>
      <c r="AKG207" s="377"/>
      <c r="AKH207" s="376"/>
      <c r="AKI207" s="376"/>
      <c r="AKJ207" s="376"/>
      <c r="AKK207" s="376"/>
      <c r="AKL207" s="376"/>
      <c r="AKM207" s="376"/>
      <c r="AKN207" s="376"/>
      <c r="AKO207" s="377"/>
      <c r="AKP207" s="377"/>
      <c r="AKQ207" s="376"/>
      <c r="AKR207" s="376"/>
      <c r="AKS207" s="377"/>
      <c r="AKT207" s="377"/>
      <c r="AKU207" s="376"/>
      <c r="AKV207" s="376"/>
      <c r="AKW207" s="376"/>
      <c r="AKX207" s="376"/>
      <c r="AKY207" s="376"/>
      <c r="AKZ207" s="370"/>
      <c r="ALA207" s="396"/>
      <c r="ALB207" s="376"/>
      <c r="ALC207" s="376"/>
      <c r="ALD207" s="376"/>
      <c r="ALE207" s="376"/>
      <c r="ALF207" s="376"/>
      <c r="ALG207" s="376"/>
      <c r="ALH207" s="376"/>
      <c r="ALI207" s="375"/>
      <c r="ALJ207" s="375"/>
      <c r="ALK207" s="375"/>
      <c r="ALL207" s="375"/>
      <c r="ALM207" s="375"/>
      <c r="ALN207" s="375"/>
      <c r="ALO207" s="375"/>
      <c r="ALP207" s="375"/>
      <c r="ALQ207" s="375"/>
      <c r="ALR207" s="375"/>
      <c r="ALS207" s="375"/>
      <c r="ALT207" s="375"/>
      <c r="ALU207" s="375"/>
      <c r="ALV207" s="375"/>
      <c r="ALW207" s="375"/>
      <c r="ALX207" s="375"/>
      <c r="ALY207" s="375"/>
      <c r="ALZ207" s="375"/>
      <c r="AMA207" s="375"/>
      <c r="AMB207" s="375"/>
      <c r="AMC207" s="375"/>
      <c r="AMD207" s="375"/>
      <c r="AME207" s="375"/>
      <c r="AMF207" s="375"/>
      <c r="AMG207" s="375"/>
      <c r="AMH207" s="375"/>
      <c r="AMI207" s="375"/>
      <c r="AMJ207" s="375"/>
      <c r="AMK207" s="375"/>
      <c r="AML207" s="375"/>
      <c r="AMM207" s="375"/>
      <c r="AMN207" s="375"/>
      <c r="AMO207" s="375"/>
      <c r="AMP207" s="375"/>
      <c r="AMQ207" s="375"/>
      <c r="AMR207" s="375"/>
      <c r="AMS207" s="375"/>
      <c r="AMT207" s="375"/>
      <c r="AMU207" s="375"/>
      <c r="AMV207" s="375"/>
      <c r="AMW207" s="375"/>
      <c r="AMX207" s="375"/>
      <c r="AMY207" s="375"/>
      <c r="AMZ207" s="375"/>
      <c r="ANA207" s="376"/>
      <c r="ANB207" s="376"/>
      <c r="ANC207" s="376"/>
      <c r="AND207" s="376"/>
      <c r="ANE207" s="376"/>
      <c r="ANF207" s="376"/>
      <c r="ANG207" s="376"/>
      <c r="ANH207" s="376"/>
      <c r="ANI207" s="376"/>
      <c r="ANJ207" s="376"/>
      <c r="ANK207" s="376"/>
      <c r="ANL207" s="376"/>
      <c r="ANM207" s="376"/>
      <c r="ANN207" s="376"/>
      <c r="ANO207" s="376"/>
      <c r="ANP207" s="376"/>
      <c r="ANQ207" s="376"/>
      <c r="ANR207" s="376"/>
      <c r="ANS207" s="376"/>
      <c r="ANT207" s="376"/>
      <c r="ANU207" s="376"/>
      <c r="ANV207" s="376"/>
      <c r="ANW207" s="376"/>
      <c r="ANX207" s="376"/>
      <c r="ANY207" s="377"/>
      <c r="ANZ207" s="377"/>
      <c r="AOA207" s="377"/>
      <c r="AOB207" s="377"/>
      <c r="AOC207" s="377"/>
      <c r="AOD207" s="376"/>
      <c r="AOE207" s="376"/>
      <c r="AOF207" s="377"/>
      <c r="AOG207" s="377"/>
      <c r="AOH207" s="376"/>
      <c r="AOI207" s="376"/>
      <c r="AOJ207" s="377"/>
      <c r="AOK207" s="377"/>
      <c r="AOL207" s="376"/>
      <c r="AOM207" s="376"/>
      <c r="AON207" s="376"/>
      <c r="AOO207" s="376"/>
      <c r="AOP207" s="376"/>
      <c r="AOQ207" s="376"/>
      <c r="AOR207" s="376"/>
      <c r="AOS207" s="377"/>
      <c r="AOT207" s="377"/>
      <c r="AOU207" s="376"/>
      <c r="AOV207" s="376"/>
      <c r="AOW207" s="377"/>
      <c r="AOX207" s="377"/>
      <c r="AOY207" s="376"/>
      <c r="AOZ207" s="376"/>
      <c r="APA207" s="376"/>
      <c r="APB207" s="376"/>
      <c r="APC207" s="376"/>
      <c r="APD207" s="370"/>
      <c r="APE207" s="396"/>
      <c r="APF207" s="376"/>
      <c r="APG207" s="376"/>
      <c r="APH207" s="376"/>
      <c r="API207" s="376"/>
      <c r="APJ207" s="376"/>
      <c r="APK207" s="376"/>
      <c r="APL207" s="376"/>
      <c r="APM207" s="375"/>
      <c r="APN207" s="375"/>
      <c r="APO207" s="375"/>
      <c r="APP207" s="375"/>
      <c r="APQ207" s="375"/>
      <c r="APR207" s="375"/>
      <c r="APS207" s="375"/>
      <c r="APT207" s="375"/>
      <c r="APU207" s="375"/>
      <c r="APV207" s="375"/>
      <c r="APW207" s="375"/>
      <c r="APX207" s="375"/>
      <c r="APY207" s="375"/>
      <c r="APZ207" s="375"/>
      <c r="AQA207" s="375"/>
      <c r="AQB207" s="375"/>
      <c r="AQC207" s="375"/>
      <c r="AQD207" s="375"/>
      <c r="AQE207" s="375"/>
      <c r="AQF207" s="375"/>
      <c r="AQG207" s="375"/>
      <c r="AQH207" s="375"/>
      <c r="AQI207" s="375"/>
      <c r="AQJ207" s="375"/>
      <c r="AQK207" s="375"/>
      <c r="AQL207" s="375"/>
      <c r="AQM207" s="375"/>
      <c r="AQN207" s="375"/>
      <c r="AQO207" s="375"/>
      <c r="AQP207" s="375"/>
      <c r="AQQ207" s="375"/>
      <c r="AQR207" s="375"/>
      <c r="AQS207" s="375"/>
      <c r="AQT207" s="375"/>
      <c r="AQU207" s="375"/>
      <c r="AQV207" s="375"/>
      <c r="AQW207" s="375"/>
      <c r="AQX207" s="375"/>
      <c r="AQY207" s="375"/>
      <c r="AQZ207" s="375"/>
      <c r="ARA207" s="375"/>
      <c r="ARB207" s="375"/>
      <c r="ARC207" s="375"/>
      <c r="ARD207" s="375"/>
      <c r="ARE207" s="376"/>
      <c r="ARF207" s="376"/>
      <c r="ARG207" s="376"/>
      <c r="ARH207" s="376"/>
      <c r="ARI207" s="376"/>
      <c r="ARJ207" s="376"/>
      <c r="ARK207" s="376"/>
      <c r="ARL207" s="376"/>
      <c r="ARM207" s="376"/>
      <c r="ARN207" s="376"/>
      <c r="ARO207" s="376"/>
      <c r="ARP207" s="376"/>
      <c r="ARQ207" s="376"/>
      <c r="ARR207" s="376"/>
      <c r="ARS207" s="376"/>
      <c r="ART207" s="376"/>
      <c r="ARU207" s="376"/>
      <c r="ARV207" s="376"/>
      <c r="ARW207" s="376"/>
      <c r="ARX207" s="376"/>
      <c r="ARY207" s="376"/>
      <c r="ARZ207" s="376"/>
      <c r="ASA207" s="376"/>
      <c r="ASB207" s="376"/>
      <c r="ASC207" s="377"/>
      <c r="ASD207" s="377"/>
      <c r="ASE207" s="377"/>
      <c r="ASF207" s="377"/>
      <c r="ASG207" s="377"/>
      <c r="ASH207" s="376"/>
      <c r="ASI207" s="376"/>
      <c r="ASJ207" s="377"/>
      <c r="ASK207" s="377"/>
      <c r="ASL207" s="376"/>
      <c r="ASM207" s="376"/>
      <c r="ASN207" s="377"/>
      <c r="ASO207" s="377"/>
      <c r="ASP207" s="376"/>
      <c r="ASQ207" s="376"/>
      <c r="ASR207" s="376"/>
      <c r="ASS207" s="376"/>
      <c r="AST207" s="376"/>
      <c r="ASU207" s="376"/>
      <c r="ASV207" s="376"/>
      <c r="ASW207" s="377"/>
      <c r="ASX207" s="377"/>
      <c r="ASY207" s="376"/>
      <c r="ASZ207" s="376"/>
      <c r="ATA207" s="377"/>
      <c r="ATB207" s="377"/>
      <c r="ATC207" s="376"/>
      <c r="ATD207" s="376"/>
      <c r="ATE207" s="376"/>
      <c r="ATF207" s="376"/>
      <c r="ATG207" s="376"/>
      <c r="ATH207" s="370"/>
      <c r="ATI207" s="396"/>
      <c r="ATJ207" s="376"/>
      <c r="ATK207" s="376"/>
      <c r="ATL207" s="376"/>
      <c r="ATM207" s="376"/>
      <c r="ATN207" s="376"/>
      <c r="ATO207" s="376"/>
      <c r="ATP207" s="376"/>
      <c r="ATQ207" s="375"/>
      <c r="ATR207" s="375"/>
      <c r="ATS207" s="375"/>
      <c r="ATT207" s="375"/>
      <c r="ATU207" s="375"/>
      <c r="ATV207" s="375"/>
      <c r="ATW207" s="375"/>
      <c r="ATX207" s="375"/>
      <c r="ATY207" s="375"/>
      <c r="ATZ207" s="375"/>
      <c r="AUA207" s="375"/>
      <c r="AUB207" s="375"/>
      <c r="AUC207" s="375"/>
      <c r="AUD207" s="375"/>
      <c r="AUE207" s="375"/>
      <c r="AUF207" s="375"/>
      <c r="AUG207" s="375"/>
      <c r="AUH207" s="375"/>
      <c r="AUI207" s="375"/>
      <c r="AUJ207" s="375"/>
      <c r="AUK207" s="375"/>
      <c r="AUL207" s="375"/>
      <c r="AUM207" s="375"/>
      <c r="AUN207" s="375"/>
      <c r="AUO207" s="375"/>
      <c r="AUP207" s="375"/>
      <c r="AUQ207" s="375"/>
      <c r="AUR207" s="375"/>
      <c r="AUS207" s="375"/>
      <c r="AUT207" s="375"/>
      <c r="AUU207" s="375"/>
      <c r="AUV207" s="375"/>
      <c r="AUW207" s="375"/>
      <c r="AUX207" s="375"/>
      <c r="AUY207" s="375"/>
      <c r="AUZ207" s="375"/>
      <c r="AVA207" s="375"/>
      <c r="AVB207" s="375"/>
      <c r="AVC207" s="375"/>
      <c r="AVD207" s="375"/>
      <c r="AVE207" s="375"/>
      <c r="AVF207" s="375"/>
      <c r="AVG207" s="375"/>
      <c r="AVH207" s="375"/>
      <c r="AVI207" s="376"/>
      <c r="AVJ207" s="376"/>
      <c r="AVK207" s="376"/>
      <c r="AVL207" s="376"/>
      <c r="AVM207" s="376"/>
      <c r="AVN207" s="376"/>
      <c r="AVO207" s="376"/>
      <c r="AVP207" s="376"/>
      <c r="AVQ207" s="376"/>
      <c r="AVR207" s="376"/>
      <c r="AVS207" s="376"/>
      <c r="AVT207" s="376"/>
      <c r="AVU207" s="376"/>
      <c r="AVV207" s="376"/>
      <c r="AVW207" s="376"/>
      <c r="AVX207" s="376"/>
      <c r="AVY207" s="376"/>
      <c r="AVZ207" s="376"/>
      <c r="AWA207" s="376"/>
      <c r="AWB207" s="376"/>
      <c r="AWC207" s="376"/>
      <c r="AWD207" s="376"/>
      <c r="AWE207" s="376"/>
      <c r="AWF207" s="376"/>
      <c r="AWG207" s="377"/>
      <c r="AWH207" s="377"/>
      <c r="AWI207" s="377"/>
      <c r="AWJ207" s="377"/>
      <c r="AWK207" s="377"/>
      <c r="AWL207" s="376"/>
      <c r="AWM207" s="376"/>
      <c r="AWN207" s="377"/>
      <c r="AWO207" s="377"/>
      <c r="AWP207" s="376"/>
      <c r="AWQ207" s="376"/>
      <c r="AWR207" s="377"/>
      <c r="AWS207" s="377"/>
      <c r="AWT207" s="376"/>
      <c r="AWU207" s="376"/>
      <c r="AWV207" s="376"/>
      <c r="AWW207" s="376"/>
      <c r="AWX207" s="376"/>
      <c r="AWY207" s="376"/>
      <c r="AWZ207" s="376"/>
      <c r="AXA207" s="377"/>
      <c r="AXB207" s="377"/>
      <c r="AXC207" s="376"/>
      <c r="AXD207" s="376"/>
      <c r="AXE207" s="377"/>
      <c r="AXF207" s="377"/>
      <c r="AXG207" s="376"/>
      <c r="AXH207" s="376"/>
      <c r="AXI207" s="376"/>
      <c r="AXJ207" s="376"/>
      <c r="AXK207" s="376"/>
      <c r="AXL207" s="370"/>
      <c r="AXM207" s="396"/>
      <c r="AXN207" s="376"/>
      <c r="AXO207" s="376"/>
      <c r="AXP207" s="376"/>
      <c r="AXQ207" s="376"/>
      <c r="AXR207" s="376"/>
      <c r="AXS207" s="376"/>
      <c r="AXT207" s="376"/>
      <c r="AXU207" s="375"/>
      <c r="AXV207" s="375"/>
      <c r="AXW207" s="375"/>
      <c r="AXX207" s="375"/>
      <c r="AXY207" s="375"/>
      <c r="AXZ207" s="375"/>
      <c r="AYA207" s="375"/>
      <c r="AYB207" s="375"/>
      <c r="AYC207" s="375"/>
      <c r="AYD207" s="375"/>
      <c r="AYE207" s="375"/>
      <c r="AYF207" s="375"/>
      <c r="AYG207" s="375"/>
      <c r="AYH207" s="375"/>
      <c r="AYI207" s="375"/>
      <c r="AYJ207" s="375"/>
      <c r="AYK207" s="375"/>
      <c r="AYL207" s="375"/>
      <c r="AYM207" s="375"/>
      <c r="AYN207" s="375"/>
      <c r="AYO207" s="375"/>
      <c r="AYP207" s="375"/>
      <c r="AYQ207" s="375"/>
      <c r="AYR207" s="375"/>
      <c r="AYS207" s="375"/>
      <c r="AYT207" s="375"/>
      <c r="AYU207" s="375"/>
      <c r="AYV207" s="375"/>
      <c r="AYW207" s="375"/>
      <c r="AYX207" s="375"/>
      <c r="AYY207" s="375"/>
      <c r="AYZ207" s="375"/>
      <c r="AZA207" s="375"/>
      <c r="AZB207" s="375"/>
      <c r="AZC207" s="375"/>
      <c r="AZD207" s="375"/>
      <c r="AZE207" s="375"/>
      <c r="AZF207" s="375"/>
      <c r="AZG207" s="375"/>
      <c r="AZH207" s="375"/>
      <c r="AZI207" s="375"/>
      <c r="AZJ207" s="375"/>
      <c r="AZK207" s="375"/>
      <c r="AZL207" s="375"/>
      <c r="AZM207" s="376"/>
      <c r="AZN207" s="376"/>
      <c r="AZO207" s="376"/>
      <c r="AZP207" s="376"/>
      <c r="AZQ207" s="376"/>
      <c r="AZR207" s="376"/>
      <c r="AZS207" s="376"/>
      <c r="AZT207" s="376"/>
      <c r="AZU207" s="376"/>
      <c r="AZV207" s="376"/>
      <c r="AZW207" s="376"/>
      <c r="AZX207" s="376"/>
      <c r="AZY207" s="376"/>
      <c r="AZZ207" s="376"/>
      <c r="BAA207" s="376"/>
      <c r="BAB207" s="376"/>
      <c r="BAC207" s="376"/>
      <c r="BAD207" s="376"/>
      <c r="BAE207" s="376"/>
      <c r="BAF207" s="376"/>
      <c r="BAG207" s="376"/>
      <c r="BAH207" s="376"/>
      <c r="BAI207" s="376"/>
      <c r="BAJ207" s="376"/>
      <c r="BAK207" s="377"/>
      <c r="BAL207" s="377"/>
      <c r="BAM207" s="377"/>
      <c r="BAN207" s="377"/>
      <c r="BAO207" s="377"/>
      <c r="BAP207" s="376"/>
      <c r="BAQ207" s="376"/>
      <c r="BAR207" s="377"/>
      <c r="BAS207" s="377"/>
      <c r="BAT207" s="376"/>
      <c r="BAU207" s="376"/>
      <c r="BAV207" s="377"/>
      <c r="BAW207" s="377"/>
      <c r="BAX207" s="376"/>
      <c r="BAY207" s="376"/>
      <c r="BAZ207" s="376"/>
      <c r="BBA207" s="376"/>
      <c r="BBB207" s="376"/>
      <c r="BBC207" s="376"/>
      <c r="BBD207" s="376"/>
      <c r="BBE207" s="377"/>
      <c r="BBF207" s="377"/>
      <c r="BBG207" s="376"/>
      <c r="BBH207" s="376"/>
      <c r="BBI207" s="377"/>
      <c r="BBJ207" s="377"/>
      <c r="BBK207" s="376"/>
      <c r="BBL207" s="376"/>
      <c r="BBM207" s="376"/>
      <c r="BBN207" s="376"/>
      <c r="BBO207" s="376"/>
      <c r="BBP207" s="370"/>
      <c r="BBQ207" s="396"/>
      <c r="BBR207" s="376"/>
      <c r="BBS207" s="376"/>
      <c r="BBT207" s="376"/>
      <c r="BBU207" s="376"/>
      <c r="BBV207" s="376"/>
      <c r="BBW207" s="376"/>
      <c r="BBX207" s="376"/>
      <c r="BBY207" s="375"/>
      <c r="BBZ207" s="375"/>
      <c r="BCA207" s="375"/>
      <c r="BCB207" s="375"/>
      <c r="BCC207" s="375"/>
      <c r="BCD207" s="375"/>
      <c r="BCE207" s="375"/>
      <c r="BCF207" s="375"/>
      <c r="BCG207" s="375"/>
      <c r="BCH207" s="375"/>
      <c r="BCI207" s="375"/>
      <c r="BCJ207" s="375"/>
      <c r="BCK207" s="375"/>
      <c r="BCL207" s="375"/>
      <c r="BCM207" s="375"/>
      <c r="BCN207" s="375"/>
      <c r="BCO207" s="375"/>
      <c r="BCP207" s="375"/>
      <c r="BCQ207" s="375"/>
      <c r="BCR207" s="375"/>
      <c r="BCS207" s="375"/>
      <c r="BCT207" s="375"/>
      <c r="BCU207" s="375"/>
      <c r="BCV207" s="375"/>
      <c r="BCW207" s="375"/>
      <c r="BCX207" s="375"/>
      <c r="BCY207" s="375"/>
      <c r="BCZ207" s="375"/>
      <c r="BDA207" s="375"/>
      <c r="BDB207" s="375"/>
      <c r="BDC207" s="375"/>
      <c r="BDD207" s="375"/>
      <c r="BDE207" s="375"/>
      <c r="BDF207" s="375"/>
      <c r="BDG207" s="375"/>
      <c r="BDH207" s="375"/>
      <c r="BDI207" s="375"/>
      <c r="BDJ207" s="375"/>
      <c r="BDK207" s="375"/>
      <c r="BDL207" s="375"/>
      <c r="BDM207" s="375"/>
      <c r="BDN207" s="375"/>
      <c r="BDO207" s="375"/>
      <c r="BDP207" s="375"/>
      <c r="BDQ207" s="376"/>
      <c r="BDR207" s="376"/>
      <c r="BDS207" s="376"/>
      <c r="BDT207" s="376"/>
      <c r="BDU207" s="376"/>
      <c r="BDV207" s="376"/>
      <c r="BDW207" s="376"/>
      <c r="BDX207" s="376"/>
      <c r="BDY207" s="376"/>
      <c r="BDZ207" s="376"/>
      <c r="BEA207" s="376"/>
      <c r="BEB207" s="376"/>
      <c r="BEC207" s="376"/>
      <c r="BED207" s="376"/>
      <c r="BEE207" s="376"/>
      <c r="BEF207" s="376"/>
      <c r="BEG207" s="376"/>
      <c r="BEH207" s="376"/>
      <c r="BEI207" s="376"/>
      <c r="BEJ207" s="376"/>
      <c r="BEK207" s="376"/>
      <c r="BEL207" s="376"/>
      <c r="BEM207" s="376"/>
      <c r="BEN207" s="376"/>
      <c r="BEO207" s="377"/>
      <c r="BEP207" s="377"/>
      <c r="BEQ207" s="377"/>
      <c r="BER207" s="377"/>
      <c r="BES207" s="377"/>
      <c r="BET207" s="376"/>
      <c r="BEU207" s="376"/>
      <c r="BEV207" s="377"/>
      <c r="BEW207" s="377"/>
      <c r="BEX207" s="376"/>
      <c r="BEY207" s="376"/>
      <c r="BEZ207" s="377"/>
      <c r="BFA207" s="377"/>
      <c r="BFB207" s="376"/>
      <c r="BFC207" s="376"/>
      <c r="BFD207" s="376"/>
      <c r="BFE207" s="376"/>
      <c r="BFF207" s="376"/>
      <c r="BFG207" s="376"/>
      <c r="BFH207" s="376"/>
      <c r="BFI207" s="377"/>
      <c r="BFJ207" s="377"/>
      <c r="BFK207" s="376"/>
      <c r="BFL207" s="376"/>
      <c r="BFM207" s="377"/>
      <c r="BFN207" s="377"/>
      <c r="BFO207" s="376"/>
      <c r="BFP207" s="376"/>
      <c r="BFQ207" s="376"/>
      <c r="BFR207" s="376"/>
      <c r="BFS207" s="376"/>
      <c r="BFT207" s="370"/>
      <c r="BFU207" s="396"/>
      <c r="BFV207" s="376"/>
      <c r="BFW207" s="376"/>
      <c r="BFX207" s="376"/>
      <c r="BFY207" s="376"/>
      <c r="BFZ207" s="376"/>
      <c r="BGA207" s="376"/>
      <c r="BGB207" s="376"/>
      <c r="BGC207" s="375"/>
      <c r="BGD207" s="375"/>
      <c r="BGE207" s="375"/>
      <c r="BGF207" s="375"/>
      <c r="BGG207" s="375"/>
      <c r="BGH207" s="375"/>
      <c r="BGI207" s="375"/>
      <c r="BGJ207" s="375"/>
      <c r="BGK207" s="375"/>
      <c r="BGL207" s="375"/>
      <c r="BGM207" s="375"/>
      <c r="BGN207" s="375"/>
      <c r="BGO207" s="375"/>
      <c r="BGP207" s="375"/>
      <c r="BGQ207" s="375"/>
      <c r="BGR207" s="375"/>
      <c r="BGS207" s="375"/>
      <c r="BGT207" s="375"/>
      <c r="BGU207" s="375"/>
      <c r="BGV207" s="375"/>
      <c r="BGW207" s="375"/>
      <c r="BGX207" s="375"/>
      <c r="BGY207" s="375"/>
      <c r="BGZ207" s="375"/>
      <c r="BHA207" s="375"/>
      <c r="BHB207" s="375"/>
      <c r="BHC207" s="375"/>
      <c r="BHD207" s="375"/>
      <c r="BHE207" s="375"/>
      <c r="BHF207" s="375"/>
      <c r="BHG207" s="375"/>
      <c r="BHH207" s="375"/>
      <c r="BHI207" s="375"/>
      <c r="BHJ207" s="375"/>
      <c r="BHK207" s="375"/>
      <c r="BHL207" s="375"/>
      <c r="BHM207" s="375"/>
      <c r="BHN207" s="375"/>
      <c r="BHO207" s="375"/>
      <c r="BHP207" s="375"/>
      <c r="BHQ207" s="375"/>
      <c r="BHR207" s="375"/>
      <c r="BHS207" s="375"/>
      <c r="BHT207" s="375"/>
      <c r="BHU207" s="376"/>
      <c r="BHV207" s="376"/>
      <c r="BHW207" s="376"/>
      <c r="BHX207" s="376"/>
      <c r="BHY207" s="376"/>
      <c r="BHZ207" s="376"/>
      <c r="BIA207" s="376"/>
      <c r="BIB207" s="376"/>
      <c r="BIC207" s="376"/>
      <c r="BID207" s="376"/>
      <c r="BIE207" s="376"/>
      <c r="BIF207" s="376"/>
      <c r="BIG207" s="376"/>
      <c r="BIH207" s="376"/>
      <c r="BII207" s="376"/>
      <c r="BIJ207" s="376"/>
      <c r="BIK207" s="376"/>
      <c r="BIL207" s="376"/>
      <c r="BIM207" s="376"/>
      <c r="BIN207" s="376"/>
      <c r="BIO207" s="376"/>
      <c r="BIP207" s="376"/>
      <c r="BIQ207" s="376"/>
      <c r="BIR207" s="376"/>
      <c r="BIS207" s="377"/>
      <c r="BIT207" s="377"/>
      <c r="BIU207" s="377"/>
      <c r="BIV207" s="377"/>
      <c r="BIW207" s="377"/>
      <c r="BIX207" s="376"/>
      <c r="BIY207" s="376"/>
      <c r="BIZ207" s="377"/>
      <c r="BJA207" s="377"/>
      <c r="BJB207" s="376"/>
      <c r="BJC207" s="376"/>
      <c r="BJD207" s="377"/>
      <c r="BJE207" s="377"/>
      <c r="BJF207" s="376"/>
      <c r="BJG207" s="376"/>
      <c r="BJH207" s="376"/>
      <c r="BJI207" s="376"/>
      <c r="BJJ207" s="376"/>
      <c r="BJK207" s="376"/>
      <c r="BJL207" s="376"/>
      <c r="BJM207" s="377"/>
      <c r="BJN207" s="377"/>
      <c r="BJO207" s="376"/>
      <c r="BJP207" s="376"/>
      <c r="BJQ207" s="377"/>
      <c r="BJR207" s="377"/>
      <c r="BJS207" s="376"/>
      <c r="BJT207" s="376"/>
      <c r="BJU207" s="376"/>
      <c r="BJV207" s="376"/>
      <c r="BJW207" s="376"/>
      <c r="BJX207" s="370"/>
      <c r="BJY207" s="396"/>
      <c r="BJZ207" s="376"/>
      <c r="BKA207" s="376"/>
      <c r="BKB207" s="376"/>
      <c r="BKC207" s="376"/>
      <c r="BKD207" s="376"/>
      <c r="BKE207" s="376"/>
      <c r="BKF207" s="376"/>
      <c r="BKG207" s="375"/>
      <c r="BKH207" s="375"/>
      <c r="BKI207" s="375"/>
      <c r="BKJ207" s="375"/>
      <c r="BKK207" s="375"/>
      <c r="BKL207" s="375"/>
      <c r="BKM207" s="375"/>
      <c r="BKN207" s="375"/>
      <c r="BKO207" s="375"/>
      <c r="BKP207" s="375"/>
      <c r="BKQ207" s="375"/>
      <c r="BKR207" s="375"/>
      <c r="BKS207" s="375"/>
      <c r="BKT207" s="375"/>
      <c r="BKU207" s="375"/>
      <c r="BKV207" s="375"/>
      <c r="BKW207" s="375"/>
      <c r="BKX207" s="375"/>
      <c r="BKY207" s="375"/>
      <c r="BKZ207" s="375"/>
      <c r="BLA207" s="375"/>
      <c r="BLB207" s="375"/>
      <c r="BLC207" s="375"/>
      <c r="BLD207" s="375"/>
      <c r="BLE207" s="375"/>
      <c r="BLF207" s="375"/>
      <c r="BLG207" s="375"/>
      <c r="BLH207" s="375"/>
      <c r="BLI207" s="375"/>
      <c r="BLJ207" s="375"/>
      <c r="BLK207" s="375"/>
      <c r="BLL207" s="375"/>
      <c r="BLM207" s="375"/>
      <c r="BLN207" s="375"/>
      <c r="BLO207" s="375"/>
      <c r="BLP207" s="375"/>
      <c r="BLQ207" s="375"/>
      <c r="BLR207" s="375"/>
      <c r="BLS207" s="375"/>
      <c r="BLT207" s="375"/>
      <c r="BLU207" s="375"/>
      <c r="BLV207" s="375"/>
      <c r="BLW207" s="375"/>
      <c r="BLX207" s="375"/>
      <c r="BLY207" s="376"/>
      <c r="BLZ207" s="376"/>
      <c r="BMA207" s="376"/>
      <c r="BMB207" s="376"/>
      <c r="BMC207" s="376"/>
      <c r="BMD207" s="376"/>
      <c r="BME207" s="376"/>
      <c r="BMF207" s="376"/>
      <c r="BMG207" s="376"/>
      <c r="BMH207" s="376"/>
      <c r="BMI207" s="376"/>
      <c r="BMJ207" s="376"/>
      <c r="BMK207" s="376"/>
      <c r="BML207" s="376"/>
      <c r="BMM207" s="376"/>
      <c r="BMN207" s="376"/>
      <c r="BMO207" s="376"/>
      <c r="BMP207" s="376"/>
      <c r="BMQ207" s="376"/>
      <c r="BMR207" s="376"/>
      <c r="BMS207" s="376"/>
      <c r="BMT207" s="376"/>
      <c r="BMU207" s="376"/>
      <c r="BMV207" s="376"/>
      <c r="BMW207" s="377"/>
      <c r="BMX207" s="377"/>
      <c r="BMY207" s="377"/>
      <c r="BMZ207" s="377"/>
      <c r="BNA207" s="377"/>
      <c r="BNB207" s="376"/>
      <c r="BNC207" s="376"/>
      <c r="BND207" s="377"/>
      <c r="BNE207" s="377"/>
      <c r="BNF207" s="376"/>
      <c r="BNG207" s="376"/>
      <c r="BNH207" s="377"/>
      <c r="BNI207" s="377"/>
      <c r="BNJ207" s="376"/>
      <c r="BNK207" s="376"/>
      <c r="BNL207" s="376"/>
      <c r="BNM207" s="376"/>
      <c r="BNN207" s="376"/>
      <c r="BNO207" s="376"/>
      <c r="BNP207" s="376"/>
      <c r="BNQ207" s="377"/>
      <c r="BNR207" s="377"/>
      <c r="BNS207" s="376"/>
      <c r="BNT207" s="376"/>
      <c r="BNU207" s="377"/>
      <c r="BNV207" s="377"/>
      <c r="BNW207" s="376"/>
      <c r="BNX207" s="376"/>
      <c r="BNY207" s="376"/>
      <c r="BNZ207" s="376"/>
      <c r="BOA207" s="376"/>
      <c r="BOB207" s="370"/>
      <c r="BOC207" s="396"/>
      <c r="BOD207" s="376"/>
      <c r="BOE207" s="376"/>
      <c r="BOF207" s="376"/>
      <c r="BOG207" s="376"/>
      <c r="BOH207" s="376"/>
      <c r="BOI207" s="376"/>
      <c r="BOJ207" s="376"/>
      <c r="BOK207" s="375"/>
      <c r="BOL207" s="375"/>
      <c r="BOM207" s="375"/>
      <c r="BON207" s="375"/>
      <c r="BOO207" s="375"/>
      <c r="BOP207" s="375"/>
      <c r="BOQ207" s="375"/>
      <c r="BOR207" s="375"/>
      <c r="BOS207" s="375"/>
      <c r="BOT207" s="375"/>
      <c r="BOU207" s="375"/>
      <c r="BOV207" s="375"/>
      <c r="BOW207" s="375"/>
      <c r="BOX207" s="375"/>
      <c r="BOY207" s="375"/>
      <c r="BOZ207" s="375"/>
      <c r="BPA207" s="375"/>
      <c r="BPB207" s="375"/>
      <c r="BPC207" s="375"/>
      <c r="BPD207" s="375"/>
      <c r="BPE207" s="375"/>
      <c r="BPF207" s="375"/>
      <c r="BPG207" s="375"/>
      <c r="BPH207" s="375"/>
      <c r="BPI207" s="375"/>
      <c r="BPJ207" s="375"/>
      <c r="BPK207" s="375"/>
      <c r="BPL207" s="375"/>
      <c r="BPM207" s="375"/>
      <c r="BPN207" s="375"/>
      <c r="BPO207" s="375"/>
      <c r="BPP207" s="375"/>
      <c r="BPQ207" s="375"/>
      <c r="BPR207" s="375"/>
      <c r="BPS207" s="375"/>
      <c r="BPT207" s="375"/>
      <c r="BPU207" s="375"/>
      <c r="BPV207" s="375"/>
      <c r="BPW207" s="375"/>
      <c r="BPX207" s="375"/>
      <c r="BPY207" s="375"/>
      <c r="BPZ207" s="375"/>
      <c r="BQA207" s="375"/>
      <c r="BQB207" s="375"/>
      <c r="BQC207" s="376"/>
      <c r="BQD207" s="376"/>
      <c r="BQE207" s="376"/>
      <c r="BQF207" s="376"/>
      <c r="BQG207" s="376"/>
      <c r="BQH207" s="376"/>
      <c r="BQI207" s="376"/>
      <c r="BQJ207" s="376"/>
      <c r="BQK207" s="376"/>
      <c r="BQL207" s="376"/>
      <c r="BQM207" s="376"/>
      <c r="BQN207" s="376"/>
      <c r="BQO207" s="376"/>
      <c r="BQP207" s="376"/>
      <c r="BQQ207" s="376"/>
      <c r="BQR207" s="376"/>
      <c r="BQS207" s="376"/>
      <c r="BQT207" s="376"/>
      <c r="BQU207" s="376"/>
      <c r="BQV207" s="376"/>
      <c r="BQW207" s="376"/>
      <c r="BQX207" s="376"/>
      <c r="BQY207" s="376"/>
      <c r="BQZ207" s="376"/>
      <c r="BRA207" s="377"/>
      <c r="BRB207" s="377"/>
      <c r="BRC207" s="377"/>
      <c r="BRD207" s="377"/>
      <c r="BRE207" s="377"/>
      <c r="BRF207" s="376"/>
      <c r="BRG207" s="376"/>
      <c r="BRH207" s="377"/>
      <c r="BRI207" s="377"/>
      <c r="BRJ207" s="376"/>
      <c r="BRK207" s="376"/>
      <c r="BRL207" s="377"/>
      <c r="BRM207" s="377"/>
      <c r="BRN207" s="376"/>
      <c r="BRO207" s="376"/>
      <c r="BRP207" s="376"/>
      <c r="BRQ207" s="376"/>
      <c r="BRR207" s="376"/>
      <c r="BRS207" s="376"/>
      <c r="BRT207" s="376"/>
      <c r="BRU207" s="377"/>
      <c r="BRV207" s="377"/>
      <c r="BRW207" s="376"/>
      <c r="BRX207" s="376"/>
      <c r="BRY207" s="377"/>
      <c r="BRZ207" s="377"/>
      <c r="BSA207" s="376"/>
      <c r="BSB207" s="376"/>
      <c r="BSC207" s="376"/>
      <c r="BSD207" s="376"/>
      <c r="BSE207" s="376"/>
      <c r="BSF207" s="370"/>
      <c r="BSG207" s="396"/>
      <c r="BSH207" s="376"/>
      <c r="BSI207" s="376"/>
      <c r="BSJ207" s="376"/>
      <c r="BSK207" s="376"/>
      <c r="BSL207" s="376"/>
      <c r="BSM207" s="376"/>
      <c r="BSN207" s="376"/>
      <c r="BSO207" s="375"/>
      <c r="BSP207" s="375"/>
      <c r="BSQ207" s="375"/>
      <c r="BSR207" s="375"/>
      <c r="BSS207" s="375"/>
      <c r="BST207" s="375"/>
      <c r="BSU207" s="375"/>
      <c r="BSV207" s="375"/>
      <c r="BSW207" s="375"/>
      <c r="BSX207" s="375"/>
      <c r="BSY207" s="375"/>
      <c r="BSZ207" s="375"/>
      <c r="BTA207" s="375"/>
      <c r="BTB207" s="375"/>
      <c r="BTC207" s="375"/>
      <c r="BTD207" s="375"/>
      <c r="BTE207" s="375"/>
      <c r="BTF207" s="375"/>
      <c r="BTG207" s="375"/>
      <c r="BTH207" s="375"/>
      <c r="BTI207" s="375"/>
      <c r="BTJ207" s="375"/>
      <c r="BTK207" s="375"/>
      <c r="BTL207" s="375"/>
      <c r="BTM207" s="375"/>
      <c r="BTN207" s="375"/>
      <c r="BTO207" s="375"/>
      <c r="BTP207" s="375"/>
      <c r="BTQ207" s="375"/>
      <c r="BTR207" s="375"/>
      <c r="BTS207" s="375"/>
      <c r="BTT207" s="375"/>
      <c r="BTU207" s="375"/>
      <c r="BTV207" s="375"/>
      <c r="BTW207" s="375"/>
      <c r="BTX207" s="375"/>
      <c r="BTY207" s="375"/>
      <c r="BTZ207" s="375"/>
      <c r="BUA207" s="375"/>
      <c r="BUB207" s="375"/>
      <c r="BUC207" s="375"/>
      <c r="BUD207" s="375"/>
      <c r="BUE207" s="375"/>
      <c r="BUF207" s="375"/>
      <c r="BUG207" s="376"/>
      <c r="BUH207" s="376"/>
      <c r="BUI207" s="376"/>
      <c r="BUJ207" s="376"/>
      <c r="BUK207" s="376"/>
      <c r="BUL207" s="376"/>
      <c r="BUM207" s="376"/>
      <c r="BUN207" s="376"/>
      <c r="BUO207" s="376"/>
      <c r="BUP207" s="376"/>
      <c r="BUQ207" s="376"/>
      <c r="BUR207" s="376"/>
      <c r="BUS207" s="376"/>
      <c r="BUT207" s="376"/>
      <c r="BUU207" s="376"/>
      <c r="BUV207" s="376"/>
      <c r="BUW207" s="376"/>
      <c r="BUX207" s="376"/>
      <c r="BUY207" s="376"/>
      <c r="BUZ207" s="376"/>
      <c r="BVA207" s="376"/>
      <c r="BVB207" s="376"/>
      <c r="BVC207" s="376"/>
      <c r="BVD207" s="376"/>
      <c r="BVE207" s="377"/>
      <c r="BVF207" s="377"/>
      <c r="BVG207" s="377"/>
      <c r="BVH207" s="377"/>
      <c r="BVI207" s="377"/>
      <c r="BVJ207" s="376"/>
      <c r="BVK207" s="376"/>
      <c r="BVL207" s="377"/>
      <c r="BVM207" s="377"/>
      <c r="BVN207" s="376"/>
      <c r="BVO207" s="376"/>
      <c r="BVP207" s="377"/>
      <c r="BVQ207" s="377"/>
      <c r="BVR207" s="376"/>
      <c r="BVS207" s="376"/>
      <c r="BVT207" s="376"/>
      <c r="BVU207" s="376"/>
      <c r="BVV207" s="376"/>
      <c r="BVW207" s="376"/>
      <c r="BVX207" s="376"/>
      <c r="BVY207" s="377"/>
      <c r="BVZ207" s="377"/>
      <c r="BWA207" s="376"/>
      <c r="BWB207" s="376"/>
      <c r="BWC207" s="377"/>
      <c r="BWD207" s="377"/>
      <c r="BWE207" s="376"/>
      <c r="BWF207" s="376"/>
      <c r="BWG207" s="376"/>
      <c r="BWH207" s="376"/>
      <c r="BWI207" s="376"/>
      <c r="BWJ207" s="370"/>
      <c r="BWK207" s="396"/>
      <c r="BWL207" s="376"/>
      <c r="BWM207" s="376"/>
      <c r="BWN207" s="376"/>
      <c r="BWO207" s="376"/>
      <c r="BWP207" s="376"/>
      <c r="BWQ207" s="376"/>
      <c r="BWR207" s="376"/>
      <c r="BWS207" s="375"/>
      <c r="BWT207" s="375"/>
      <c r="BWU207" s="375"/>
      <c r="BWV207" s="375"/>
      <c r="BWW207" s="375"/>
      <c r="BWX207" s="375"/>
      <c r="BWY207" s="375"/>
      <c r="BWZ207" s="375"/>
      <c r="BXA207" s="375"/>
      <c r="BXB207" s="375"/>
      <c r="BXC207" s="375"/>
      <c r="BXD207" s="375"/>
      <c r="BXE207" s="375"/>
      <c r="BXF207" s="375"/>
      <c r="BXG207" s="375"/>
      <c r="BXH207" s="375"/>
      <c r="BXI207" s="375"/>
      <c r="BXJ207" s="375"/>
      <c r="BXK207" s="375"/>
      <c r="BXL207" s="375"/>
      <c r="BXM207" s="375"/>
      <c r="BXN207" s="375"/>
      <c r="BXO207" s="375"/>
      <c r="BXP207" s="375"/>
      <c r="BXQ207" s="375"/>
      <c r="BXR207" s="375"/>
      <c r="BXS207" s="375"/>
      <c r="BXT207" s="375"/>
      <c r="BXU207" s="375"/>
      <c r="BXV207" s="375"/>
      <c r="BXW207" s="375"/>
      <c r="BXX207" s="375"/>
      <c r="BXY207" s="375"/>
      <c r="BXZ207" s="375"/>
      <c r="BYA207" s="375"/>
      <c r="BYB207" s="375"/>
      <c r="BYC207" s="375"/>
      <c r="BYD207" s="375"/>
      <c r="BYE207" s="375"/>
      <c r="BYF207" s="375"/>
      <c r="BYG207" s="375"/>
      <c r="BYH207" s="375"/>
      <c r="BYI207" s="375"/>
      <c r="BYJ207" s="375"/>
      <c r="BYK207" s="376"/>
      <c r="BYL207" s="376"/>
      <c r="BYM207" s="376"/>
      <c r="BYN207" s="376"/>
      <c r="BYO207" s="376"/>
      <c r="BYP207" s="376"/>
      <c r="BYQ207" s="376"/>
      <c r="BYR207" s="376"/>
      <c r="BYS207" s="376"/>
      <c r="BYT207" s="376"/>
      <c r="BYU207" s="376"/>
      <c r="BYV207" s="376"/>
      <c r="BYW207" s="376"/>
      <c r="BYX207" s="376"/>
      <c r="BYY207" s="376"/>
      <c r="BYZ207" s="376"/>
      <c r="BZA207" s="376"/>
      <c r="BZB207" s="376"/>
      <c r="BZC207" s="376"/>
      <c r="BZD207" s="376"/>
      <c r="BZE207" s="376"/>
      <c r="BZF207" s="376"/>
      <c r="BZG207" s="376"/>
      <c r="BZH207" s="376"/>
      <c r="BZI207" s="377"/>
      <c r="BZJ207" s="377"/>
      <c r="BZK207" s="377"/>
      <c r="BZL207" s="377"/>
      <c r="BZM207" s="377"/>
      <c r="BZN207" s="376"/>
      <c r="BZO207" s="376"/>
      <c r="BZP207" s="377"/>
      <c r="BZQ207" s="377"/>
      <c r="BZR207" s="376"/>
      <c r="BZS207" s="376"/>
      <c r="BZT207" s="377"/>
      <c r="BZU207" s="377"/>
      <c r="BZV207" s="376"/>
      <c r="BZW207" s="376"/>
      <c r="BZX207" s="376"/>
      <c r="BZY207" s="376"/>
      <c r="BZZ207" s="376"/>
      <c r="CAA207" s="376"/>
      <c r="CAB207" s="376"/>
      <c r="CAC207" s="377"/>
      <c r="CAD207" s="377"/>
      <c r="CAE207" s="376"/>
      <c r="CAF207" s="376"/>
      <c r="CAG207" s="377"/>
      <c r="CAH207" s="377"/>
      <c r="CAI207" s="376"/>
      <c r="CAJ207" s="376"/>
      <c r="CAK207" s="376"/>
      <c r="CAL207" s="376"/>
      <c r="CAM207" s="376"/>
      <c r="CAN207" s="370"/>
      <c r="CAO207" s="396"/>
      <c r="CAP207" s="376"/>
      <c r="CAQ207" s="376"/>
      <c r="CAR207" s="376"/>
      <c r="CAS207" s="376"/>
      <c r="CAT207" s="376"/>
      <c r="CAU207" s="376"/>
      <c r="CAV207" s="376"/>
      <c r="CAW207" s="375"/>
      <c r="CAX207" s="375"/>
      <c r="CAY207" s="375"/>
      <c r="CAZ207" s="375"/>
      <c r="CBA207" s="375"/>
      <c r="CBB207" s="375"/>
      <c r="CBC207" s="375"/>
      <c r="CBD207" s="375"/>
      <c r="CBE207" s="375"/>
      <c r="CBF207" s="375"/>
      <c r="CBG207" s="375"/>
      <c r="CBH207" s="375"/>
      <c r="CBI207" s="375"/>
      <c r="CBJ207" s="375"/>
      <c r="CBK207" s="375"/>
      <c r="CBL207" s="375"/>
      <c r="CBM207" s="375"/>
      <c r="CBN207" s="375"/>
      <c r="CBO207" s="375"/>
      <c r="CBP207" s="375"/>
      <c r="CBQ207" s="375"/>
      <c r="CBR207" s="375"/>
      <c r="CBS207" s="375"/>
      <c r="CBT207" s="375"/>
      <c r="CBU207" s="375"/>
      <c r="CBV207" s="375"/>
      <c r="CBW207" s="375"/>
      <c r="CBX207" s="375"/>
      <c r="CBY207" s="375"/>
      <c r="CBZ207" s="375"/>
      <c r="CCA207" s="375"/>
      <c r="CCB207" s="375"/>
      <c r="CCC207" s="375"/>
      <c r="CCD207" s="375"/>
      <c r="CCE207" s="375"/>
      <c r="CCF207" s="375"/>
      <c r="CCG207" s="375"/>
      <c r="CCH207" s="375"/>
      <c r="CCI207" s="375"/>
      <c r="CCJ207" s="375"/>
      <c r="CCK207" s="375"/>
      <c r="CCL207" s="375"/>
      <c r="CCM207" s="375"/>
      <c r="CCN207" s="375"/>
      <c r="CCO207" s="376"/>
      <c r="CCP207" s="376"/>
      <c r="CCQ207" s="376"/>
      <c r="CCR207" s="376"/>
      <c r="CCS207" s="376"/>
      <c r="CCT207" s="376"/>
      <c r="CCU207" s="376"/>
      <c r="CCV207" s="376"/>
      <c r="CCW207" s="376"/>
      <c r="CCX207" s="376"/>
      <c r="CCY207" s="376"/>
      <c r="CCZ207" s="376"/>
      <c r="CDA207" s="376"/>
      <c r="CDB207" s="376"/>
      <c r="CDC207" s="376"/>
      <c r="CDD207" s="376"/>
      <c r="CDE207" s="376"/>
      <c r="CDF207" s="376"/>
      <c r="CDG207" s="376"/>
      <c r="CDH207" s="376"/>
      <c r="CDI207" s="376"/>
      <c r="CDJ207" s="376"/>
      <c r="CDK207" s="376"/>
      <c r="CDL207" s="376"/>
      <c r="CDM207" s="377"/>
      <c r="CDN207" s="377"/>
      <c r="CDO207" s="377"/>
      <c r="CDP207" s="377"/>
      <c r="CDQ207" s="377"/>
      <c r="CDR207" s="376"/>
      <c r="CDS207" s="376"/>
      <c r="CDT207" s="377"/>
      <c r="CDU207" s="377"/>
      <c r="CDV207" s="376"/>
      <c r="CDW207" s="376"/>
      <c r="CDX207" s="377"/>
      <c r="CDY207" s="377"/>
      <c r="CDZ207" s="376"/>
      <c r="CEA207" s="376"/>
      <c r="CEB207" s="376"/>
      <c r="CEC207" s="376"/>
      <c r="CED207" s="376"/>
      <c r="CEE207" s="376"/>
      <c r="CEF207" s="376"/>
      <c r="CEG207" s="377"/>
      <c r="CEH207" s="377"/>
      <c r="CEI207" s="376"/>
      <c r="CEJ207" s="376"/>
      <c r="CEK207" s="377"/>
      <c r="CEL207" s="377"/>
      <c r="CEM207" s="376"/>
      <c r="CEN207" s="376"/>
      <c r="CEO207" s="376"/>
      <c r="CEP207" s="376"/>
      <c r="CEQ207" s="376"/>
      <c r="CER207" s="370"/>
      <c r="CES207" s="396"/>
      <c r="CET207" s="376"/>
      <c r="CEU207" s="376"/>
      <c r="CEV207" s="376"/>
      <c r="CEW207" s="376"/>
      <c r="CEX207" s="376"/>
      <c r="CEY207" s="376"/>
      <c r="CEZ207" s="376"/>
      <c r="CFA207" s="375"/>
      <c r="CFB207" s="375"/>
      <c r="CFC207" s="375"/>
      <c r="CFD207" s="375"/>
      <c r="CFE207" s="375"/>
      <c r="CFF207" s="375"/>
      <c r="CFG207" s="375"/>
      <c r="CFH207" s="375"/>
      <c r="CFI207" s="375"/>
      <c r="CFJ207" s="375"/>
      <c r="CFK207" s="375"/>
      <c r="CFL207" s="375"/>
      <c r="CFM207" s="375"/>
      <c r="CFN207" s="375"/>
      <c r="CFO207" s="375"/>
      <c r="CFP207" s="375"/>
      <c r="CFQ207" s="375"/>
      <c r="CFR207" s="375"/>
      <c r="CFS207" s="375"/>
      <c r="CFT207" s="375"/>
      <c r="CFU207" s="375"/>
      <c r="CFV207" s="375"/>
      <c r="CFW207" s="375"/>
      <c r="CFX207" s="375"/>
      <c r="CFY207" s="375"/>
      <c r="CFZ207" s="375"/>
      <c r="CGA207" s="375"/>
      <c r="CGB207" s="375"/>
      <c r="CGC207" s="375"/>
      <c r="CGD207" s="375"/>
      <c r="CGE207" s="375"/>
      <c r="CGF207" s="375"/>
      <c r="CGG207" s="375"/>
      <c r="CGH207" s="375"/>
      <c r="CGI207" s="375"/>
      <c r="CGJ207" s="375"/>
      <c r="CGK207" s="375"/>
      <c r="CGL207" s="375"/>
      <c r="CGM207" s="375"/>
      <c r="CGN207" s="375"/>
      <c r="CGO207" s="375"/>
      <c r="CGP207" s="375"/>
      <c r="CGQ207" s="375"/>
      <c r="CGR207" s="375"/>
      <c r="CGS207" s="376"/>
      <c r="CGT207" s="376"/>
      <c r="CGU207" s="376"/>
      <c r="CGV207" s="376"/>
      <c r="CGW207" s="376"/>
      <c r="CGX207" s="376"/>
      <c r="CGY207" s="376"/>
      <c r="CGZ207" s="376"/>
      <c r="CHA207" s="376"/>
      <c r="CHB207" s="376"/>
      <c r="CHC207" s="376"/>
      <c r="CHD207" s="376"/>
      <c r="CHE207" s="376"/>
      <c r="CHF207" s="376"/>
      <c r="CHG207" s="376"/>
      <c r="CHH207" s="376"/>
      <c r="CHI207" s="376"/>
      <c r="CHJ207" s="376"/>
      <c r="CHK207" s="376"/>
      <c r="CHL207" s="376"/>
      <c r="CHM207" s="376"/>
      <c r="CHN207" s="376"/>
      <c r="CHO207" s="376"/>
      <c r="CHP207" s="376"/>
      <c r="CHQ207" s="377"/>
      <c r="CHR207" s="377"/>
      <c r="CHS207" s="377"/>
      <c r="CHT207" s="377"/>
      <c r="CHU207" s="377"/>
      <c r="CHV207" s="376"/>
      <c r="CHW207" s="376"/>
      <c r="CHX207" s="377"/>
      <c r="CHY207" s="377"/>
      <c r="CHZ207" s="376"/>
      <c r="CIA207" s="376"/>
      <c r="CIB207" s="377"/>
      <c r="CIC207" s="377"/>
      <c r="CID207" s="376"/>
      <c r="CIE207" s="376"/>
      <c r="CIF207" s="376"/>
      <c r="CIG207" s="376"/>
      <c r="CIH207" s="376"/>
      <c r="CII207" s="376"/>
      <c r="CIJ207" s="376"/>
      <c r="CIK207" s="377"/>
      <c r="CIL207" s="377"/>
      <c r="CIM207" s="376"/>
      <c r="CIN207" s="376"/>
      <c r="CIO207" s="377"/>
      <c r="CIP207" s="377"/>
      <c r="CIQ207" s="376"/>
      <c r="CIR207" s="376"/>
      <c r="CIS207" s="376"/>
      <c r="CIT207" s="376"/>
      <c r="CIU207" s="376"/>
      <c r="CIV207" s="370"/>
      <c r="CIW207" s="396"/>
      <c r="CIX207" s="376"/>
      <c r="CIY207" s="376"/>
      <c r="CIZ207" s="376"/>
      <c r="CJA207" s="376"/>
      <c r="CJB207" s="376"/>
      <c r="CJC207" s="376"/>
      <c r="CJD207" s="376"/>
      <c r="CJE207" s="375"/>
      <c r="CJF207" s="375"/>
      <c r="CJG207" s="375"/>
      <c r="CJH207" s="375"/>
      <c r="CJI207" s="375"/>
      <c r="CJJ207" s="375"/>
      <c r="CJK207" s="375"/>
      <c r="CJL207" s="375"/>
      <c r="CJM207" s="375"/>
      <c r="CJN207" s="375"/>
      <c r="CJO207" s="375"/>
      <c r="CJP207" s="375"/>
      <c r="CJQ207" s="375"/>
      <c r="CJR207" s="375"/>
      <c r="CJS207" s="375"/>
      <c r="CJT207" s="375"/>
      <c r="CJU207" s="375"/>
      <c r="CJV207" s="375"/>
      <c r="CJW207" s="375"/>
      <c r="CJX207" s="375"/>
      <c r="CJY207" s="375"/>
      <c r="CJZ207" s="375"/>
      <c r="CKA207" s="375"/>
      <c r="CKB207" s="375"/>
      <c r="CKC207" s="375"/>
      <c r="CKD207" s="375"/>
      <c r="CKE207" s="375"/>
      <c r="CKF207" s="375"/>
      <c r="CKG207" s="375"/>
      <c r="CKH207" s="375"/>
      <c r="CKI207" s="375"/>
      <c r="CKJ207" s="375"/>
      <c r="CKK207" s="375"/>
      <c r="CKL207" s="375"/>
      <c r="CKM207" s="375"/>
      <c r="CKN207" s="375"/>
      <c r="CKO207" s="375"/>
      <c r="CKP207" s="375"/>
      <c r="CKQ207" s="375"/>
      <c r="CKR207" s="375"/>
      <c r="CKS207" s="375"/>
      <c r="CKT207" s="375"/>
      <c r="CKU207" s="375"/>
      <c r="CKV207" s="375"/>
      <c r="CKW207" s="376"/>
      <c r="CKX207" s="376"/>
      <c r="CKY207" s="376"/>
      <c r="CKZ207" s="376"/>
      <c r="CLA207" s="376"/>
      <c r="CLB207" s="376"/>
      <c r="CLC207" s="376"/>
      <c r="CLD207" s="376"/>
      <c r="CLE207" s="376"/>
      <c r="CLF207" s="376"/>
      <c r="CLG207" s="376"/>
      <c r="CLH207" s="376"/>
      <c r="CLI207" s="376"/>
      <c r="CLJ207" s="376"/>
      <c r="CLK207" s="376"/>
      <c r="CLL207" s="376"/>
      <c r="CLM207" s="376"/>
      <c r="CLN207" s="376"/>
      <c r="CLO207" s="376"/>
      <c r="CLP207" s="376"/>
      <c r="CLQ207" s="376"/>
      <c r="CLR207" s="376"/>
      <c r="CLS207" s="376"/>
      <c r="CLT207" s="376"/>
      <c r="CLU207" s="377"/>
      <c r="CLV207" s="377"/>
      <c r="CLW207" s="377"/>
      <c r="CLX207" s="377"/>
      <c r="CLY207" s="377"/>
      <c r="CLZ207" s="376"/>
      <c r="CMA207" s="376"/>
      <c r="CMB207" s="377"/>
      <c r="CMC207" s="377"/>
      <c r="CMD207" s="376"/>
      <c r="CME207" s="376"/>
      <c r="CMF207" s="377"/>
      <c r="CMG207" s="377"/>
      <c r="CMH207" s="376"/>
      <c r="CMI207" s="376"/>
      <c r="CMJ207" s="376"/>
      <c r="CMK207" s="376"/>
      <c r="CML207" s="376"/>
      <c r="CMM207" s="376"/>
      <c r="CMN207" s="376"/>
      <c r="CMO207" s="377"/>
      <c r="CMP207" s="377"/>
      <c r="CMQ207" s="376"/>
      <c r="CMR207" s="376"/>
      <c r="CMS207" s="377"/>
      <c r="CMT207" s="377"/>
      <c r="CMU207" s="376"/>
      <c r="CMV207" s="376"/>
      <c r="CMW207" s="376"/>
      <c r="CMX207" s="376"/>
      <c r="CMY207" s="376"/>
      <c r="CMZ207" s="370"/>
      <c r="CNA207" s="396"/>
      <c r="CNB207" s="376"/>
      <c r="CNC207" s="376"/>
      <c r="CND207" s="376"/>
      <c r="CNE207" s="376"/>
      <c r="CNF207" s="376"/>
      <c r="CNG207" s="376"/>
      <c r="CNH207" s="376"/>
      <c r="CNI207" s="375"/>
      <c r="CNJ207" s="375"/>
      <c r="CNK207" s="375"/>
      <c r="CNL207" s="375"/>
      <c r="CNM207" s="375"/>
      <c r="CNN207" s="375"/>
      <c r="CNO207" s="375"/>
      <c r="CNP207" s="375"/>
      <c r="CNQ207" s="375"/>
      <c r="CNR207" s="375"/>
      <c r="CNS207" s="375"/>
      <c r="CNT207" s="375"/>
      <c r="CNU207" s="375"/>
      <c r="CNV207" s="375"/>
      <c r="CNW207" s="375"/>
      <c r="CNX207" s="375"/>
      <c r="CNY207" s="375"/>
      <c r="CNZ207" s="375"/>
      <c r="COA207" s="375"/>
      <c r="COB207" s="375"/>
      <c r="COC207" s="375"/>
      <c r="COD207" s="375"/>
      <c r="COE207" s="375"/>
      <c r="COF207" s="375"/>
      <c r="COG207" s="375"/>
      <c r="COH207" s="375"/>
      <c r="COI207" s="375"/>
      <c r="COJ207" s="375"/>
      <c r="COK207" s="375"/>
      <c r="COL207" s="375"/>
      <c r="COM207" s="375"/>
      <c r="CON207" s="375"/>
      <c r="COO207" s="375"/>
      <c r="COP207" s="375"/>
      <c r="COQ207" s="375"/>
      <c r="COR207" s="375"/>
      <c r="COS207" s="375"/>
      <c r="COT207" s="375"/>
      <c r="COU207" s="375"/>
      <c r="COV207" s="375"/>
      <c r="COW207" s="375"/>
      <c r="COX207" s="375"/>
      <c r="COY207" s="375"/>
      <c r="COZ207" s="375"/>
      <c r="CPA207" s="376"/>
      <c r="CPB207" s="376"/>
      <c r="CPC207" s="376"/>
      <c r="CPD207" s="376"/>
      <c r="CPE207" s="376"/>
      <c r="CPF207" s="376"/>
      <c r="CPG207" s="376"/>
      <c r="CPH207" s="376"/>
      <c r="CPI207" s="376"/>
      <c r="CPJ207" s="376"/>
      <c r="CPK207" s="376"/>
      <c r="CPL207" s="376"/>
      <c r="CPM207" s="376"/>
      <c r="CPN207" s="376"/>
      <c r="CPO207" s="376"/>
      <c r="CPP207" s="376"/>
      <c r="CPQ207" s="376"/>
      <c r="CPR207" s="376"/>
      <c r="CPS207" s="376"/>
      <c r="CPT207" s="376"/>
      <c r="CPU207" s="376"/>
      <c r="CPV207" s="376"/>
      <c r="CPW207" s="376"/>
      <c r="CPX207" s="376"/>
      <c r="CPY207" s="377"/>
      <c r="CPZ207" s="377"/>
      <c r="CQA207" s="377"/>
      <c r="CQB207" s="377"/>
      <c r="CQC207" s="377"/>
      <c r="CQD207" s="376"/>
      <c r="CQE207" s="376"/>
      <c r="CQF207" s="377"/>
      <c r="CQG207" s="377"/>
      <c r="CQH207" s="376"/>
      <c r="CQI207" s="376"/>
      <c r="CQJ207" s="377"/>
      <c r="CQK207" s="377"/>
      <c r="CQL207" s="376"/>
      <c r="CQM207" s="376"/>
      <c r="CQN207" s="376"/>
      <c r="CQO207" s="376"/>
      <c r="CQP207" s="376"/>
      <c r="CQQ207" s="376"/>
      <c r="CQR207" s="376"/>
      <c r="CQS207" s="377"/>
      <c r="CQT207" s="377"/>
      <c r="CQU207" s="376"/>
      <c r="CQV207" s="376"/>
      <c r="CQW207" s="377"/>
      <c r="CQX207" s="377"/>
      <c r="CQY207" s="376"/>
      <c r="CQZ207" s="376"/>
      <c r="CRA207" s="376"/>
      <c r="CRB207" s="376"/>
      <c r="CRC207" s="376"/>
      <c r="CRD207" s="370"/>
      <c r="CRE207" s="396"/>
      <c r="CRF207" s="376"/>
      <c r="CRG207" s="376"/>
      <c r="CRH207" s="376"/>
      <c r="CRI207" s="376"/>
      <c r="CRJ207" s="376"/>
      <c r="CRK207" s="376"/>
      <c r="CRL207" s="376"/>
      <c r="CRM207" s="375"/>
      <c r="CRN207" s="375"/>
      <c r="CRO207" s="375"/>
      <c r="CRP207" s="375"/>
      <c r="CRQ207" s="375"/>
      <c r="CRR207" s="375"/>
      <c r="CRS207" s="375"/>
      <c r="CRT207" s="375"/>
      <c r="CRU207" s="375"/>
      <c r="CRV207" s="375"/>
      <c r="CRW207" s="375"/>
      <c r="CRX207" s="375"/>
      <c r="CRY207" s="375"/>
      <c r="CRZ207" s="375"/>
      <c r="CSA207" s="375"/>
      <c r="CSB207" s="375"/>
      <c r="CSC207" s="375"/>
      <c r="CSD207" s="375"/>
      <c r="CSE207" s="375"/>
      <c r="CSF207" s="375"/>
      <c r="CSG207" s="375"/>
      <c r="CSH207" s="375"/>
      <c r="CSI207" s="375"/>
      <c r="CSJ207" s="375"/>
      <c r="CSK207" s="375"/>
      <c r="CSL207" s="375"/>
      <c r="CSM207" s="375"/>
      <c r="CSN207" s="375"/>
      <c r="CSO207" s="375"/>
      <c r="CSP207" s="375"/>
      <c r="CSQ207" s="375"/>
      <c r="CSR207" s="375"/>
      <c r="CSS207" s="375"/>
      <c r="CST207" s="375"/>
      <c r="CSU207" s="375"/>
      <c r="CSV207" s="375"/>
      <c r="CSW207" s="375"/>
      <c r="CSX207" s="375"/>
      <c r="CSY207" s="375"/>
      <c r="CSZ207" s="375"/>
      <c r="CTA207" s="375"/>
      <c r="CTB207" s="375"/>
      <c r="CTC207" s="375"/>
      <c r="CTD207" s="375"/>
      <c r="CTE207" s="376"/>
      <c r="CTF207" s="376"/>
      <c r="CTG207" s="376"/>
      <c r="CTH207" s="376"/>
      <c r="CTI207" s="376"/>
      <c r="CTJ207" s="376"/>
      <c r="CTK207" s="376"/>
      <c r="CTL207" s="376"/>
      <c r="CTM207" s="376"/>
      <c r="CTN207" s="376"/>
      <c r="CTO207" s="376"/>
      <c r="CTP207" s="376"/>
      <c r="CTQ207" s="376"/>
      <c r="CTR207" s="376"/>
      <c r="CTS207" s="376"/>
      <c r="CTT207" s="376"/>
      <c r="CTU207" s="376"/>
      <c r="CTV207" s="376"/>
      <c r="CTW207" s="376"/>
      <c r="CTX207" s="376"/>
      <c r="CTY207" s="376"/>
      <c r="CTZ207" s="376"/>
      <c r="CUA207" s="376"/>
      <c r="CUB207" s="376"/>
      <c r="CUC207" s="377"/>
      <c r="CUD207" s="377"/>
      <c r="CUE207" s="377"/>
      <c r="CUF207" s="377"/>
      <c r="CUG207" s="377"/>
      <c r="CUH207" s="376"/>
      <c r="CUI207" s="376"/>
      <c r="CUJ207" s="377"/>
      <c r="CUK207" s="377"/>
      <c r="CUL207" s="376"/>
      <c r="CUM207" s="376"/>
      <c r="CUN207" s="377"/>
      <c r="CUO207" s="377"/>
      <c r="CUP207" s="376"/>
      <c r="CUQ207" s="376"/>
      <c r="CUR207" s="376"/>
      <c r="CUS207" s="376"/>
      <c r="CUT207" s="376"/>
      <c r="CUU207" s="376"/>
      <c r="CUV207" s="376"/>
      <c r="CUW207" s="377"/>
      <c r="CUX207" s="377"/>
      <c r="CUY207" s="376"/>
      <c r="CUZ207" s="376"/>
      <c r="CVA207" s="377"/>
      <c r="CVB207" s="377"/>
      <c r="CVC207" s="376"/>
      <c r="CVD207" s="376"/>
      <c r="CVE207" s="376"/>
      <c r="CVF207" s="376"/>
      <c r="CVG207" s="376"/>
      <c r="CVH207" s="370"/>
      <c r="CVI207" s="396"/>
      <c r="CVJ207" s="376"/>
      <c r="CVK207" s="376"/>
      <c r="CVL207" s="376"/>
      <c r="CVM207" s="376"/>
      <c r="CVN207" s="376"/>
      <c r="CVO207" s="376"/>
      <c r="CVP207" s="376"/>
      <c r="CVQ207" s="375"/>
      <c r="CVR207" s="375"/>
      <c r="CVS207" s="375"/>
      <c r="CVT207" s="375"/>
      <c r="CVU207" s="375"/>
      <c r="CVV207" s="375"/>
      <c r="CVW207" s="375"/>
      <c r="CVX207" s="375"/>
      <c r="CVY207" s="375"/>
      <c r="CVZ207" s="375"/>
      <c r="CWA207" s="375"/>
      <c r="CWB207" s="375"/>
      <c r="CWC207" s="375"/>
      <c r="CWD207" s="375"/>
      <c r="CWE207" s="375"/>
      <c r="CWF207" s="375"/>
      <c r="CWG207" s="375"/>
      <c r="CWH207" s="375"/>
      <c r="CWI207" s="375"/>
      <c r="CWJ207" s="375"/>
      <c r="CWK207" s="375"/>
      <c r="CWL207" s="375"/>
      <c r="CWM207" s="375"/>
      <c r="CWN207" s="375"/>
      <c r="CWO207" s="375"/>
      <c r="CWP207" s="375"/>
      <c r="CWQ207" s="375"/>
      <c r="CWR207" s="375"/>
      <c r="CWS207" s="375"/>
      <c r="CWT207" s="375"/>
      <c r="CWU207" s="375"/>
      <c r="CWV207" s="375"/>
      <c r="CWW207" s="375"/>
      <c r="CWX207" s="375"/>
      <c r="CWY207" s="375"/>
      <c r="CWZ207" s="375"/>
      <c r="CXA207" s="375"/>
      <c r="CXB207" s="375"/>
      <c r="CXC207" s="375"/>
      <c r="CXD207" s="375"/>
      <c r="CXE207" s="375"/>
      <c r="CXF207" s="375"/>
      <c r="CXG207" s="375"/>
      <c r="CXH207" s="375"/>
      <c r="CXI207" s="376"/>
      <c r="CXJ207" s="376"/>
      <c r="CXK207" s="376"/>
      <c r="CXL207" s="376"/>
      <c r="CXM207" s="376"/>
      <c r="CXN207" s="376"/>
      <c r="CXO207" s="376"/>
      <c r="CXP207" s="376"/>
      <c r="CXQ207" s="376"/>
      <c r="CXR207" s="376"/>
      <c r="CXS207" s="376"/>
      <c r="CXT207" s="376"/>
      <c r="CXU207" s="376"/>
      <c r="CXV207" s="376"/>
      <c r="CXW207" s="376"/>
      <c r="CXX207" s="376"/>
      <c r="CXY207" s="376"/>
      <c r="CXZ207" s="376"/>
      <c r="CYA207" s="376"/>
      <c r="CYB207" s="376"/>
      <c r="CYC207" s="376"/>
      <c r="CYD207" s="376"/>
      <c r="CYE207" s="376"/>
      <c r="CYF207" s="376"/>
      <c r="CYG207" s="377"/>
      <c r="CYH207" s="377"/>
      <c r="CYI207" s="377"/>
      <c r="CYJ207" s="377"/>
      <c r="CYK207" s="377"/>
      <c r="CYL207" s="376"/>
      <c r="CYM207" s="376"/>
      <c r="CYN207" s="377"/>
      <c r="CYO207" s="377"/>
      <c r="CYP207" s="376"/>
      <c r="CYQ207" s="376"/>
      <c r="CYR207" s="377"/>
      <c r="CYS207" s="377"/>
      <c r="CYT207" s="376"/>
      <c r="CYU207" s="376"/>
      <c r="CYV207" s="376"/>
      <c r="CYW207" s="376"/>
      <c r="CYX207" s="376"/>
      <c r="CYY207" s="376"/>
      <c r="CYZ207" s="376"/>
      <c r="CZA207" s="377"/>
      <c r="CZB207" s="377"/>
      <c r="CZC207" s="376"/>
      <c r="CZD207" s="376"/>
      <c r="CZE207" s="377"/>
      <c r="CZF207" s="377"/>
      <c r="CZG207" s="376"/>
      <c r="CZH207" s="376"/>
      <c r="CZI207" s="376"/>
      <c r="CZJ207" s="376"/>
      <c r="CZK207" s="376"/>
      <c r="CZL207" s="370"/>
      <c r="CZM207" s="396"/>
      <c r="CZN207" s="376"/>
      <c r="CZO207" s="376"/>
      <c r="CZP207" s="376"/>
      <c r="CZQ207" s="376"/>
      <c r="CZR207" s="376"/>
      <c r="CZS207" s="376"/>
      <c r="CZT207" s="376"/>
      <c r="CZU207" s="375"/>
      <c r="CZV207" s="375"/>
      <c r="CZW207" s="375"/>
      <c r="CZX207" s="375"/>
      <c r="CZY207" s="375"/>
      <c r="CZZ207" s="375"/>
      <c r="DAA207" s="375"/>
      <c r="DAB207" s="375"/>
      <c r="DAC207" s="375"/>
      <c r="DAD207" s="375"/>
      <c r="DAE207" s="375"/>
      <c r="DAF207" s="375"/>
      <c r="DAG207" s="375"/>
      <c r="DAH207" s="375"/>
      <c r="DAI207" s="375"/>
      <c r="DAJ207" s="375"/>
      <c r="DAK207" s="375"/>
      <c r="DAL207" s="375"/>
      <c r="DAM207" s="375"/>
      <c r="DAN207" s="375"/>
      <c r="DAO207" s="375"/>
      <c r="DAP207" s="375"/>
      <c r="DAQ207" s="375"/>
      <c r="DAR207" s="375"/>
      <c r="DAS207" s="375"/>
      <c r="DAT207" s="375"/>
      <c r="DAU207" s="375"/>
      <c r="DAV207" s="375"/>
      <c r="DAW207" s="375"/>
      <c r="DAX207" s="375"/>
      <c r="DAY207" s="375"/>
      <c r="DAZ207" s="375"/>
      <c r="DBA207" s="375"/>
      <c r="DBB207" s="375"/>
      <c r="DBC207" s="375"/>
      <c r="DBD207" s="375"/>
      <c r="DBE207" s="375"/>
      <c r="DBF207" s="375"/>
      <c r="DBG207" s="375"/>
      <c r="DBH207" s="375"/>
      <c r="DBI207" s="375"/>
      <c r="DBJ207" s="375"/>
      <c r="DBK207" s="375"/>
      <c r="DBL207" s="375"/>
      <c r="DBM207" s="376"/>
      <c r="DBN207" s="376"/>
      <c r="DBO207" s="376"/>
      <c r="DBP207" s="376"/>
      <c r="DBQ207" s="376"/>
      <c r="DBR207" s="376"/>
      <c r="DBS207" s="376"/>
      <c r="DBT207" s="376"/>
      <c r="DBU207" s="376"/>
      <c r="DBV207" s="376"/>
      <c r="DBW207" s="376"/>
      <c r="DBX207" s="376"/>
      <c r="DBY207" s="376"/>
      <c r="DBZ207" s="376"/>
      <c r="DCA207" s="376"/>
      <c r="DCB207" s="376"/>
      <c r="DCC207" s="376"/>
      <c r="DCD207" s="376"/>
      <c r="DCE207" s="376"/>
      <c r="DCF207" s="376"/>
      <c r="DCG207" s="376"/>
      <c r="DCH207" s="376"/>
      <c r="DCI207" s="376"/>
      <c r="DCJ207" s="376"/>
      <c r="DCK207" s="377"/>
      <c r="DCL207" s="377"/>
      <c r="DCM207" s="377"/>
      <c r="DCN207" s="377"/>
      <c r="DCO207" s="377"/>
      <c r="DCP207" s="376"/>
      <c r="DCQ207" s="376"/>
      <c r="DCR207" s="377"/>
      <c r="DCS207" s="377"/>
      <c r="DCT207" s="376"/>
      <c r="DCU207" s="376"/>
      <c r="DCV207" s="377"/>
      <c r="DCW207" s="377"/>
      <c r="DCX207" s="376"/>
      <c r="DCY207" s="376"/>
      <c r="DCZ207" s="376"/>
      <c r="DDA207" s="376"/>
      <c r="DDB207" s="376"/>
      <c r="DDC207" s="376"/>
      <c r="DDD207" s="376"/>
      <c r="DDE207" s="377"/>
      <c r="DDF207" s="377"/>
      <c r="DDG207" s="376"/>
      <c r="DDH207" s="376"/>
      <c r="DDI207" s="377"/>
      <c r="DDJ207" s="377"/>
      <c r="DDK207" s="376"/>
      <c r="DDL207" s="376"/>
      <c r="DDM207" s="376"/>
      <c r="DDN207" s="376"/>
      <c r="DDO207" s="376"/>
      <c r="DDP207" s="370"/>
      <c r="DDQ207" s="396"/>
      <c r="DDR207" s="376"/>
      <c r="DDS207" s="376"/>
      <c r="DDT207" s="376"/>
      <c r="DDU207" s="376"/>
      <c r="DDV207" s="376"/>
      <c r="DDW207" s="376"/>
      <c r="DDX207" s="376"/>
      <c r="DDY207" s="375"/>
      <c r="DDZ207" s="375"/>
      <c r="DEA207" s="375"/>
      <c r="DEB207" s="375"/>
      <c r="DEC207" s="375"/>
      <c r="DED207" s="375"/>
      <c r="DEE207" s="375"/>
      <c r="DEF207" s="375"/>
      <c r="DEG207" s="375"/>
      <c r="DEH207" s="375"/>
      <c r="DEI207" s="375"/>
      <c r="DEJ207" s="375"/>
      <c r="DEK207" s="375"/>
      <c r="DEL207" s="375"/>
      <c r="DEM207" s="375"/>
      <c r="DEN207" s="375"/>
      <c r="DEO207" s="375"/>
      <c r="DEP207" s="375"/>
      <c r="DEQ207" s="375"/>
      <c r="DER207" s="375"/>
      <c r="DES207" s="375"/>
      <c r="DET207" s="375"/>
      <c r="DEU207" s="375"/>
      <c r="DEV207" s="375"/>
      <c r="DEW207" s="375"/>
      <c r="DEX207" s="375"/>
      <c r="DEY207" s="375"/>
      <c r="DEZ207" s="375"/>
      <c r="DFA207" s="375"/>
      <c r="DFB207" s="375"/>
      <c r="DFC207" s="375"/>
      <c r="DFD207" s="375"/>
      <c r="DFE207" s="375"/>
      <c r="DFF207" s="375"/>
      <c r="DFG207" s="375"/>
      <c r="DFH207" s="375"/>
      <c r="DFI207" s="375"/>
      <c r="DFJ207" s="375"/>
      <c r="DFK207" s="375"/>
      <c r="DFL207" s="375"/>
      <c r="DFM207" s="375"/>
      <c r="DFN207" s="375"/>
      <c r="DFO207" s="375"/>
      <c r="DFP207" s="375"/>
      <c r="DFQ207" s="376"/>
      <c r="DFR207" s="376"/>
      <c r="DFS207" s="376"/>
      <c r="DFT207" s="376"/>
      <c r="DFU207" s="376"/>
      <c r="DFV207" s="376"/>
      <c r="DFW207" s="376"/>
      <c r="DFX207" s="376"/>
      <c r="DFY207" s="376"/>
      <c r="DFZ207" s="376"/>
      <c r="DGA207" s="376"/>
      <c r="DGB207" s="376"/>
      <c r="DGC207" s="376"/>
      <c r="DGD207" s="376"/>
      <c r="DGE207" s="376"/>
      <c r="DGF207" s="376"/>
      <c r="DGG207" s="376"/>
      <c r="DGH207" s="376"/>
      <c r="DGI207" s="376"/>
      <c r="DGJ207" s="376"/>
      <c r="DGK207" s="376"/>
      <c r="DGL207" s="376"/>
      <c r="DGM207" s="376"/>
      <c r="DGN207" s="376"/>
      <c r="DGO207" s="377"/>
      <c r="DGP207" s="377"/>
      <c r="DGQ207" s="377"/>
      <c r="DGR207" s="377"/>
      <c r="DGS207" s="377"/>
      <c r="DGT207" s="376"/>
      <c r="DGU207" s="376"/>
      <c r="DGV207" s="377"/>
      <c r="DGW207" s="377"/>
      <c r="DGX207" s="376"/>
      <c r="DGY207" s="376"/>
      <c r="DGZ207" s="377"/>
      <c r="DHA207" s="377"/>
      <c r="DHB207" s="376"/>
      <c r="DHC207" s="376"/>
      <c r="DHD207" s="376"/>
      <c r="DHE207" s="376"/>
      <c r="DHF207" s="376"/>
      <c r="DHG207" s="376"/>
      <c r="DHH207" s="376"/>
      <c r="DHI207" s="377"/>
      <c r="DHJ207" s="377"/>
      <c r="DHK207" s="376"/>
      <c r="DHL207" s="376"/>
      <c r="DHM207" s="377"/>
      <c r="DHN207" s="377"/>
      <c r="DHO207" s="376"/>
      <c r="DHP207" s="376"/>
      <c r="DHQ207" s="376"/>
      <c r="DHR207" s="376"/>
      <c r="DHS207" s="376"/>
      <c r="DHT207" s="370"/>
      <c r="DHU207" s="396"/>
      <c r="DHV207" s="376"/>
      <c r="DHW207" s="376"/>
      <c r="DHX207" s="376"/>
      <c r="DHY207" s="376"/>
      <c r="DHZ207" s="376"/>
      <c r="DIA207" s="376"/>
      <c r="DIB207" s="376"/>
      <c r="DIC207" s="375"/>
      <c r="DID207" s="375"/>
      <c r="DIE207" s="375"/>
      <c r="DIF207" s="375"/>
      <c r="DIG207" s="375"/>
      <c r="DIH207" s="375"/>
      <c r="DII207" s="375"/>
      <c r="DIJ207" s="375"/>
      <c r="DIK207" s="375"/>
      <c r="DIL207" s="375"/>
      <c r="DIM207" s="375"/>
      <c r="DIN207" s="375"/>
      <c r="DIO207" s="375"/>
      <c r="DIP207" s="375"/>
      <c r="DIQ207" s="375"/>
      <c r="DIR207" s="375"/>
      <c r="DIS207" s="375"/>
      <c r="DIT207" s="375"/>
      <c r="DIU207" s="375"/>
      <c r="DIV207" s="375"/>
      <c r="DIW207" s="375"/>
      <c r="DIX207" s="375"/>
      <c r="DIY207" s="375"/>
      <c r="DIZ207" s="375"/>
      <c r="DJA207" s="375"/>
      <c r="DJB207" s="375"/>
      <c r="DJC207" s="375"/>
      <c r="DJD207" s="375"/>
      <c r="DJE207" s="375"/>
      <c r="DJF207" s="375"/>
      <c r="DJG207" s="375"/>
      <c r="DJH207" s="375"/>
      <c r="DJI207" s="375"/>
      <c r="DJJ207" s="375"/>
      <c r="DJK207" s="375"/>
      <c r="DJL207" s="375"/>
      <c r="DJM207" s="375"/>
      <c r="DJN207" s="375"/>
      <c r="DJO207" s="375"/>
      <c r="DJP207" s="375"/>
      <c r="DJQ207" s="375"/>
      <c r="DJR207" s="375"/>
      <c r="DJS207" s="375"/>
      <c r="DJT207" s="375"/>
      <c r="DJU207" s="376"/>
      <c r="DJV207" s="376"/>
      <c r="DJW207" s="376"/>
      <c r="DJX207" s="376"/>
      <c r="DJY207" s="376"/>
      <c r="DJZ207" s="376"/>
      <c r="DKA207" s="376"/>
      <c r="DKB207" s="376"/>
      <c r="DKC207" s="376"/>
      <c r="DKD207" s="376"/>
      <c r="DKE207" s="376"/>
      <c r="DKF207" s="376"/>
      <c r="DKG207" s="376"/>
      <c r="DKH207" s="376"/>
      <c r="DKI207" s="376"/>
      <c r="DKJ207" s="376"/>
      <c r="DKK207" s="376"/>
      <c r="DKL207" s="376"/>
      <c r="DKM207" s="376"/>
      <c r="DKN207" s="376"/>
      <c r="DKO207" s="376"/>
      <c r="DKP207" s="376"/>
      <c r="DKQ207" s="376"/>
      <c r="DKR207" s="376"/>
      <c r="DKS207" s="377"/>
      <c r="DKT207" s="377"/>
      <c r="DKU207" s="377"/>
      <c r="DKV207" s="377"/>
      <c r="DKW207" s="377"/>
      <c r="DKX207" s="376"/>
      <c r="DKY207" s="376"/>
      <c r="DKZ207" s="377"/>
      <c r="DLA207" s="377"/>
      <c r="DLB207" s="376"/>
      <c r="DLC207" s="376"/>
      <c r="DLD207" s="377"/>
      <c r="DLE207" s="377"/>
      <c r="DLF207" s="376"/>
      <c r="DLG207" s="376"/>
      <c r="DLH207" s="376"/>
      <c r="DLI207" s="376"/>
      <c r="DLJ207" s="376"/>
      <c r="DLK207" s="376"/>
      <c r="DLL207" s="376"/>
      <c r="DLM207" s="377"/>
      <c r="DLN207" s="377"/>
      <c r="DLO207" s="376"/>
      <c r="DLP207" s="376"/>
      <c r="DLQ207" s="377"/>
      <c r="DLR207" s="377"/>
      <c r="DLS207" s="376"/>
      <c r="DLT207" s="376"/>
      <c r="DLU207" s="376"/>
      <c r="DLV207" s="376"/>
      <c r="DLW207" s="376"/>
      <c r="DLX207" s="370"/>
      <c r="DLY207" s="396"/>
      <c r="DLZ207" s="376"/>
      <c r="DMA207" s="376"/>
      <c r="DMB207" s="376"/>
      <c r="DMC207" s="376"/>
      <c r="DMD207" s="376"/>
      <c r="DME207" s="376"/>
      <c r="DMF207" s="376"/>
      <c r="DMG207" s="375"/>
      <c r="DMH207" s="375"/>
      <c r="DMI207" s="375"/>
      <c r="DMJ207" s="375"/>
      <c r="DMK207" s="375"/>
      <c r="DML207" s="375"/>
      <c r="DMM207" s="375"/>
      <c r="DMN207" s="375"/>
      <c r="DMO207" s="375"/>
      <c r="DMP207" s="375"/>
      <c r="DMQ207" s="375"/>
      <c r="DMR207" s="375"/>
      <c r="DMS207" s="375"/>
      <c r="DMT207" s="375"/>
      <c r="DMU207" s="375"/>
      <c r="DMV207" s="375"/>
      <c r="DMW207" s="375"/>
      <c r="DMX207" s="375"/>
      <c r="DMY207" s="375"/>
      <c r="DMZ207" s="375"/>
      <c r="DNA207" s="375"/>
      <c r="DNB207" s="375"/>
      <c r="DNC207" s="375"/>
      <c r="DND207" s="375"/>
      <c r="DNE207" s="375"/>
      <c r="DNF207" s="375"/>
      <c r="DNG207" s="375"/>
      <c r="DNH207" s="375"/>
      <c r="DNI207" s="375"/>
      <c r="DNJ207" s="375"/>
      <c r="DNK207" s="375"/>
      <c r="DNL207" s="375"/>
      <c r="DNM207" s="375"/>
      <c r="DNN207" s="375"/>
      <c r="DNO207" s="375"/>
      <c r="DNP207" s="375"/>
      <c r="DNQ207" s="375"/>
      <c r="DNR207" s="375"/>
      <c r="DNS207" s="375"/>
      <c r="DNT207" s="375"/>
      <c r="DNU207" s="375"/>
      <c r="DNV207" s="375"/>
      <c r="DNW207" s="375"/>
      <c r="DNX207" s="375"/>
      <c r="DNY207" s="376"/>
      <c r="DNZ207" s="376"/>
      <c r="DOA207" s="376"/>
      <c r="DOB207" s="376"/>
      <c r="DOC207" s="376"/>
      <c r="DOD207" s="376"/>
      <c r="DOE207" s="376"/>
      <c r="DOF207" s="376"/>
      <c r="DOG207" s="376"/>
      <c r="DOH207" s="376"/>
      <c r="DOI207" s="376"/>
      <c r="DOJ207" s="376"/>
      <c r="DOK207" s="376"/>
      <c r="DOL207" s="376"/>
      <c r="DOM207" s="376"/>
      <c r="DON207" s="376"/>
      <c r="DOO207" s="376"/>
      <c r="DOP207" s="376"/>
      <c r="DOQ207" s="376"/>
      <c r="DOR207" s="376"/>
      <c r="DOS207" s="376"/>
      <c r="DOT207" s="376"/>
      <c r="DOU207" s="376"/>
      <c r="DOV207" s="376"/>
      <c r="DOW207" s="377"/>
      <c r="DOX207" s="377"/>
      <c r="DOY207" s="377"/>
      <c r="DOZ207" s="377"/>
      <c r="DPA207" s="377"/>
      <c r="DPB207" s="376"/>
      <c r="DPC207" s="376"/>
      <c r="DPD207" s="377"/>
      <c r="DPE207" s="377"/>
      <c r="DPF207" s="376"/>
      <c r="DPG207" s="376"/>
      <c r="DPH207" s="377"/>
      <c r="DPI207" s="377"/>
      <c r="DPJ207" s="376"/>
      <c r="DPK207" s="376"/>
      <c r="DPL207" s="376"/>
      <c r="DPM207" s="376"/>
      <c r="DPN207" s="376"/>
      <c r="DPO207" s="376"/>
      <c r="DPP207" s="376"/>
      <c r="DPQ207" s="377"/>
      <c r="DPR207" s="377"/>
      <c r="DPS207" s="376"/>
      <c r="DPT207" s="376"/>
      <c r="DPU207" s="377"/>
      <c r="DPV207" s="377"/>
      <c r="DPW207" s="376"/>
      <c r="DPX207" s="376"/>
      <c r="DPY207" s="376"/>
      <c r="DPZ207" s="376"/>
      <c r="DQA207" s="376"/>
      <c r="DQB207" s="370"/>
      <c r="DQC207" s="396"/>
      <c r="DQD207" s="376"/>
      <c r="DQE207" s="376"/>
      <c r="DQF207" s="376"/>
      <c r="DQG207" s="376"/>
      <c r="DQH207" s="376"/>
      <c r="DQI207" s="376"/>
      <c r="DQJ207" s="376"/>
      <c r="DQK207" s="375"/>
      <c r="DQL207" s="375"/>
      <c r="DQM207" s="375"/>
      <c r="DQN207" s="375"/>
      <c r="DQO207" s="375"/>
      <c r="DQP207" s="375"/>
      <c r="DQQ207" s="375"/>
      <c r="DQR207" s="375"/>
      <c r="DQS207" s="375"/>
      <c r="DQT207" s="375"/>
      <c r="DQU207" s="375"/>
      <c r="DQV207" s="375"/>
      <c r="DQW207" s="375"/>
      <c r="DQX207" s="375"/>
      <c r="DQY207" s="375"/>
      <c r="DQZ207" s="375"/>
      <c r="DRA207" s="375"/>
      <c r="DRB207" s="375"/>
      <c r="DRC207" s="375"/>
      <c r="DRD207" s="375"/>
      <c r="DRE207" s="375"/>
      <c r="DRF207" s="375"/>
      <c r="DRG207" s="375"/>
      <c r="DRH207" s="375"/>
      <c r="DRI207" s="375"/>
      <c r="DRJ207" s="375"/>
      <c r="DRK207" s="375"/>
      <c r="DRL207" s="375"/>
      <c r="DRM207" s="375"/>
      <c r="DRN207" s="375"/>
      <c r="DRO207" s="375"/>
      <c r="DRP207" s="375"/>
      <c r="DRQ207" s="375"/>
      <c r="DRR207" s="375"/>
      <c r="DRS207" s="375"/>
      <c r="DRT207" s="375"/>
      <c r="DRU207" s="375"/>
      <c r="DRV207" s="375"/>
      <c r="DRW207" s="375"/>
      <c r="DRX207" s="375"/>
      <c r="DRY207" s="375"/>
      <c r="DRZ207" s="375"/>
      <c r="DSA207" s="375"/>
      <c r="DSB207" s="375"/>
      <c r="DSC207" s="376"/>
      <c r="DSD207" s="376"/>
      <c r="DSE207" s="376"/>
      <c r="DSF207" s="376"/>
      <c r="DSG207" s="376"/>
      <c r="DSH207" s="376"/>
      <c r="DSI207" s="376"/>
      <c r="DSJ207" s="376"/>
      <c r="DSK207" s="376"/>
      <c r="DSL207" s="376"/>
      <c r="DSM207" s="376"/>
      <c r="DSN207" s="376"/>
      <c r="DSO207" s="376"/>
      <c r="DSP207" s="376"/>
      <c r="DSQ207" s="376"/>
      <c r="DSR207" s="376"/>
      <c r="DSS207" s="376"/>
      <c r="DST207" s="376"/>
      <c r="DSU207" s="376"/>
      <c r="DSV207" s="376"/>
      <c r="DSW207" s="376"/>
      <c r="DSX207" s="376"/>
      <c r="DSY207" s="376"/>
      <c r="DSZ207" s="376"/>
      <c r="DTA207" s="377"/>
      <c r="DTB207" s="377"/>
      <c r="DTC207" s="377"/>
      <c r="DTD207" s="377"/>
      <c r="DTE207" s="377"/>
      <c r="DTF207" s="376"/>
      <c r="DTG207" s="376"/>
      <c r="DTH207" s="377"/>
      <c r="DTI207" s="377"/>
      <c r="DTJ207" s="376"/>
      <c r="DTK207" s="376"/>
      <c r="DTL207" s="377"/>
      <c r="DTM207" s="377"/>
      <c r="DTN207" s="376"/>
      <c r="DTO207" s="376"/>
      <c r="DTP207" s="376"/>
      <c r="DTQ207" s="376"/>
      <c r="DTR207" s="376"/>
      <c r="DTS207" s="376"/>
      <c r="DTT207" s="376"/>
      <c r="DTU207" s="377"/>
      <c r="DTV207" s="377"/>
      <c r="DTW207" s="376"/>
      <c r="DTX207" s="376"/>
      <c r="DTY207" s="377"/>
      <c r="DTZ207" s="377"/>
      <c r="DUA207" s="376"/>
      <c r="DUB207" s="376"/>
      <c r="DUC207" s="376"/>
      <c r="DUD207" s="376"/>
      <c r="DUE207" s="376"/>
      <c r="DUF207" s="370"/>
      <c r="DUG207" s="396"/>
      <c r="DUH207" s="376"/>
      <c r="DUI207" s="376"/>
      <c r="DUJ207" s="376"/>
      <c r="DUK207" s="376"/>
      <c r="DUL207" s="376"/>
      <c r="DUM207" s="376"/>
      <c r="DUN207" s="376"/>
      <c r="DUO207" s="375"/>
      <c r="DUP207" s="375"/>
      <c r="DUQ207" s="375"/>
      <c r="DUR207" s="375"/>
      <c r="DUS207" s="375"/>
      <c r="DUT207" s="375"/>
      <c r="DUU207" s="375"/>
      <c r="DUV207" s="375"/>
      <c r="DUW207" s="375"/>
      <c r="DUX207" s="375"/>
      <c r="DUY207" s="375"/>
      <c r="DUZ207" s="375"/>
      <c r="DVA207" s="375"/>
      <c r="DVB207" s="375"/>
      <c r="DVC207" s="375"/>
      <c r="DVD207" s="375"/>
      <c r="DVE207" s="375"/>
      <c r="DVF207" s="375"/>
      <c r="DVG207" s="375"/>
      <c r="DVH207" s="375"/>
      <c r="DVI207" s="375"/>
      <c r="DVJ207" s="375"/>
      <c r="DVK207" s="375"/>
      <c r="DVL207" s="375"/>
      <c r="DVM207" s="375"/>
      <c r="DVN207" s="375"/>
      <c r="DVO207" s="375"/>
      <c r="DVP207" s="375"/>
      <c r="DVQ207" s="375"/>
      <c r="DVR207" s="375"/>
      <c r="DVS207" s="375"/>
      <c r="DVT207" s="375"/>
      <c r="DVU207" s="375"/>
      <c r="DVV207" s="375"/>
      <c r="DVW207" s="375"/>
      <c r="DVX207" s="375"/>
      <c r="DVY207" s="375"/>
      <c r="DVZ207" s="375"/>
      <c r="DWA207" s="375"/>
      <c r="DWB207" s="375"/>
      <c r="DWC207" s="375"/>
      <c r="DWD207" s="375"/>
      <c r="DWE207" s="375"/>
      <c r="DWF207" s="375"/>
      <c r="DWG207" s="376"/>
      <c r="DWH207" s="376"/>
      <c r="DWI207" s="376"/>
      <c r="DWJ207" s="376"/>
      <c r="DWK207" s="376"/>
      <c r="DWL207" s="376"/>
      <c r="DWM207" s="376"/>
      <c r="DWN207" s="376"/>
      <c r="DWO207" s="376"/>
      <c r="DWP207" s="376"/>
      <c r="DWQ207" s="376"/>
      <c r="DWR207" s="376"/>
      <c r="DWS207" s="376"/>
      <c r="DWT207" s="376"/>
      <c r="DWU207" s="376"/>
      <c r="DWV207" s="376"/>
      <c r="DWW207" s="376"/>
      <c r="DWX207" s="376"/>
      <c r="DWY207" s="376"/>
      <c r="DWZ207" s="376"/>
      <c r="DXA207" s="376"/>
      <c r="DXB207" s="376"/>
      <c r="DXC207" s="376"/>
      <c r="DXD207" s="376"/>
      <c r="DXE207" s="377"/>
      <c r="DXF207" s="377"/>
      <c r="DXG207" s="377"/>
      <c r="DXH207" s="377"/>
      <c r="DXI207" s="377"/>
      <c r="DXJ207" s="376"/>
      <c r="DXK207" s="376"/>
      <c r="DXL207" s="377"/>
      <c r="DXM207" s="377"/>
      <c r="DXN207" s="376"/>
      <c r="DXO207" s="376"/>
      <c r="DXP207" s="377"/>
      <c r="DXQ207" s="377"/>
      <c r="DXR207" s="376"/>
      <c r="DXS207" s="376"/>
      <c r="DXT207" s="376"/>
      <c r="DXU207" s="376"/>
      <c r="DXV207" s="376"/>
      <c r="DXW207" s="376"/>
      <c r="DXX207" s="376"/>
      <c r="DXY207" s="377"/>
      <c r="DXZ207" s="377"/>
      <c r="DYA207" s="376"/>
      <c r="DYB207" s="376"/>
      <c r="DYC207" s="377"/>
      <c r="DYD207" s="377"/>
      <c r="DYE207" s="376"/>
      <c r="DYF207" s="376"/>
      <c r="DYG207" s="376"/>
      <c r="DYH207" s="376"/>
      <c r="DYI207" s="376"/>
      <c r="DYJ207" s="370"/>
      <c r="DYK207" s="396"/>
      <c r="DYL207" s="376"/>
      <c r="DYM207" s="376"/>
      <c r="DYN207" s="376"/>
      <c r="DYO207" s="376"/>
      <c r="DYP207" s="376"/>
      <c r="DYQ207" s="376"/>
      <c r="DYR207" s="376"/>
      <c r="DYS207" s="375"/>
      <c r="DYT207" s="375"/>
      <c r="DYU207" s="375"/>
      <c r="DYV207" s="375"/>
      <c r="DYW207" s="375"/>
      <c r="DYX207" s="375"/>
      <c r="DYY207" s="375"/>
      <c r="DYZ207" s="375"/>
      <c r="DZA207" s="375"/>
      <c r="DZB207" s="375"/>
      <c r="DZC207" s="375"/>
      <c r="DZD207" s="375"/>
      <c r="DZE207" s="375"/>
      <c r="DZF207" s="375"/>
      <c r="DZG207" s="375"/>
      <c r="DZH207" s="375"/>
      <c r="DZI207" s="375"/>
      <c r="DZJ207" s="375"/>
      <c r="DZK207" s="375"/>
      <c r="DZL207" s="375"/>
      <c r="DZM207" s="375"/>
      <c r="DZN207" s="375"/>
      <c r="DZO207" s="375"/>
      <c r="DZP207" s="375"/>
      <c r="DZQ207" s="375"/>
      <c r="DZR207" s="375"/>
      <c r="DZS207" s="375"/>
      <c r="DZT207" s="375"/>
      <c r="DZU207" s="375"/>
      <c r="DZV207" s="375"/>
      <c r="DZW207" s="375"/>
      <c r="DZX207" s="375"/>
      <c r="DZY207" s="375"/>
      <c r="DZZ207" s="375"/>
      <c r="EAA207" s="375"/>
      <c r="EAB207" s="375"/>
      <c r="EAC207" s="375"/>
      <c r="EAD207" s="375"/>
      <c r="EAE207" s="375"/>
      <c r="EAF207" s="375"/>
      <c r="EAG207" s="375"/>
      <c r="EAH207" s="375"/>
      <c r="EAI207" s="375"/>
      <c r="EAJ207" s="375"/>
      <c r="EAK207" s="376"/>
      <c r="EAL207" s="376"/>
      <c r="EAM207" s="376"/>
      <c r="EAN207" s="376"/>
      <c r="EAO207" s="376"/>
      <c r="EAP207" s="376"/>
      <c r="EAQ207" s="376"/>
      <c r="EAR207" s="376"/>
      <c r="EAS207" s="376"/>
      <c r="EAT207" s="376"/>
      <c r="EAU207" s="376"/>
      <c r="EAV207" s="376"/>
      <c r="EAW207" s="376"/>
      <c r="EAX207" s="376"/>
      <c r="EAY207" s="376"/>
      <c r="EAZ207" s="376"/>
      <c r="EBA207" s="376"/>
      <c r="EBB207" s="376"/>
      <c r="EBC207" s="376"/>
      <c r="EBD207" s="376"/>
      <c r="EBE207" s="376"/>
      <c r="EBF207" s="376"/>
      <c r="EBG207" s="376"/>
      <c r="EBH207" s="376"/>
      <c r="EBI207" s="377"/>
      <c r="EBJ207" s="377"/>
      <c r="EBK207" s="377"/>
      <c r="EBL207" s="377"/>
      <c r="EBM207" s="377"/>
      <c r="EBN207" s="376"/>
      <c r="EBO207" s="376"/>
      <c r="EBP207" s="377"/>
      <c r="EBQ207" s="377"/>
      <c r="EBR207" s="376"/>
      <c r="EBS207" s="376"/>
      <c r="EBT207" s="377"/>
      <c r="EBU207" s="377"/>
      <c r="EBV207" s="376"/>
      <c r="EBW207" s="376"/>
      <c r="EBX207" s="376"/>
      <c r="EBY207" s="376"/>
      <c r="EBZ207" s="376"/>
      <c r="ECA207" s="376"/>
      <c r="ECB207" s="376"/>
      <c r="ECC207" s="377"/>
      <c r="ECD207" s="377"/>
      <c r="ECE207" s="376"/>
      <c r="ECF207" s="376"/>
      <c r="ECG207" s="377"/>
      <c r="ECH207" s="377"/>
      <c r="ECI207" s="376"/>
      <c r="ECJ207" s="376"/>
      <c r="ECK207" s="376"/>
      <c r="ECL207" s="376"/>
      <c r="ECM207" s="376"/>
      <c r="ECN207" s="370"/>
      <c r="ECO207" s="396"/>
      <c r="ECP207" s="376"/>
      <c r="ECQ207" s="376"/>
      <c r="ECR207" s="376"/>
      <c r="ECS207" s="376"/>
      <c r="ECT207" s="376"/>
      <c r="ECU207" s="376"/>
      <c r="ECV207" s="376"/>
      <c r="ECW207" s="375"/>
      <c r="ECX207" s="375"/>
      <c r="ECY207" s="375"/>
      <c r="ECZ207" s="375"/>
      <c r="EDA207" s="375"/>
      <c r="EDB207" s="375"/>
      <c r="EDC207" s="375"/>
      <c r="EDD207" s="375"/>
      <c r="EDE207" s="375"/>
      <c r="EDF207" s="375"/>
      <c r="EDG207" s="375"/>
      <c r="EDH207" s="375"/>
      <c r="EDI207" s="375"/>
      <c r="EDJ207" s="375"/>
      <c r="EDK207" s="375"/>
      <c r="EDL207" s="375"/>
      <c r="EDM207" s="375"/>
      <c r="EDN207" s="375"/>
      <c r="EDO207" s="375"/>
      <c r="EDP207" s="375"/>
      <c r="EDQ207" s="375"/>
      <c r="EDR207" s="375"/>
      <c r="EDS207" s="375"/>
      <c r="EDT207" s="375"/>
      <c r="EDU207" s="375"/>
      <c r="EDV207" s="375"/>
      <c r="EDW207" s="375"/>
      <c r="EDX207" s="375"/>
      <c r="EDY207" s="375"/>
      <c r="EDZ207" s="375"/>
      <c r="EEA207" s="375"/>
      <c r="EEB207" s="375"/>
      <c r="EEC207" s="375"/>
      <c r="EED207" s="375"/>
      <c r="EEE207" s="375"/>
      <c r="EEF207" s="375"/>
      <c r="EEG207" s="375"/>
      <c r="EEH207" s="375"/>
      <c r="EEI207" s="375"/>
      <c r="EEJ207" s="375"/>
      <c r="EEK207" s="375"/>
      <c r="EEL207" s="375"/>
      <c r="EEM207" s="375"/>
      <c r="EEN207" s="375"/>
      <c r="EEO207" s="376"/>
      <c r="EEP207" s="376"/>
      <c r="EEQ207" s="376"/>
      <c r="EER207" s="376"/>
      <c r="EES207" s="376"/>
      <c r="EET207" s="376"/>
      <c r="EEU207" s="376"/>
      <c r="EEV207" s="376"/>
      <c r="EEW207" s="376"/>
      <c r="EEX207" s="376"/>
      <c r="EEY207" s="376"/>
      <c r="EEZ207" s="376"/>
      <c r="EFA207" s="376"/>
      <c r="EFB207" s="376"/>
      <c r="EFC207" s="376"/>
      <c r="EFD207" s="376"/>
      <c r="EFE207" s="376"/>
      <c r="EFF207" s="376"/>
      <c r="EFG207" s="376"/>
      <c r="EFH207" s="376"/>
      <c r="EFI207" s="376"/>
      <c r="EFJ207" s="376"/>
      <c r="EFK207" s="376"/>
      <c r="EFL207" s="376"/>
      <c r="EFM207" s="377"/>
      <c r="EFN207" s="377"/>
      <c r="EFO207" s="377"/>
      <c r="EFP207" s="377"/>
      <c r="EFQ207" s="377"/>
      <c r="EFR207" s="376"/>
      <c r="EFS207" s="376"/>
      <c r="EFT207" s="377"/>
      <c r="EFU207" s="377"/>
      <c r="EFV207" s="376"/>
      <c r="EFW207" s="376"/>
      <c r="EFX207" s="377"/>
      <c r="EFY207" s="377"/>
      <c r="EFZ207" s="376"/>
      <c r="EGA207" s="376"/>
      <c r="EGB207" s="376"/>
      <c r="EGC207" s="376"/>
      <c r="EGD207" s="376"/>
      <c r="EGE207" s="376"/>
      <c r="EGF207" s="376"/>
      <c r="EGG207" s="377"/>
      <c r="EGH207" s="377"/>
      <c r="EGI207" s="376"/>
      <c r="EGJ207" s="376"/>
      <c r="EGK207" s="377"/>
      <c r="EGL207" s="377"/>
      <c r="EGM207" s="376"/>
      <c r="EGN207" s="376"/>
      <c r="EGO207" s="376"/>
      <c r="EGP207" s="376"/>
      <c r="EGQ207" s="376"/>
      <c r="EGR207" s="370"/>
      <c r="EGS207" s="396"/>
      <c r="EGT207" s="376"/>
      <c r="EGU207" s="376"/>
      <c r="EGV207" s="376"/>
      <c r="EGW207" s="376"/>
      <c r="EGX207" s="376"/>
      <c r="EGY207" s="376"/>
      <c r="EGZ207" s="376"/>
      <c r="EHA207" s="375"/>
      <c r="EHB207" s="375"/>
      <c r="EHC207" s="375"/>
      <c r="EHD207" s="375"/>
      <c r="EHE207" s="375"/>
      <c r="EHF207" s="375"/>
      <c r="EHG207" s="375"/>
      <c r="EHH207" s="375"/>
      <c r="EHI207" s="375"/>
      <c r="EHJ207" s="375"/>
      <c r="EHK207" s="375"/>
      <c r="EHL207" s="375"/>
      <c r="EHM207" s="375"/>
      <c r="EHN207" s="375"/>
      <c r="EHO207" s="375"/>
      <c r="EHP207" s="375"/>
      <c r="EHQ207" s="375"/>
      <c r="EHR207" s="375"/>
      <c r="EHS207" s="375"/>
      <c r="EHT207" s="375"/>
      <c r="EHU207" s="375"/>
      <c r="EHV207" s="375"/>
      <c r="EHW207" s="375"/>
      <c r="EHX207" s="375"/>
      <c r="EHY207" s="375"/>
      <c r="EHZ207" s="375"/>
      <c r="EIA207" s="375"/>
      <c r="EIB207" s="375"/>
      <c r="EIC207" s="375"/>
      <c r="EID207" s="375"/>
      <c r="EIE207" s="375"/>
      <c r="EIF207" s="375"/>
      <c r="EIG207" s="375"/>
      <c r="EIH207" s="375"/>
      <c r="EII207" s="375"/>
      <c r="EIJ207" s="375"/>
      <c r="EIK207" s="375"/>
      <c r="EIL207" s="375"/>
      <c r="EIM207" s="375"/>
      <c r="EIN207" s="375"/>
      <c r="EIO207" s="375"/>
      <c r="EIP207" s="375"/>
      <c r="EIQ207" s="375"/>
      <c r="EIR207" s="375"/>
      <c r="EIS207" s="376"/>
      <c r="EIT207" s="376"/>
      <c r="EIU207" s="376"/>
      <c r="EIV207" s="376"/>
      <c r="EIW207" s="376"/>
      <c r="EIX207" s="376"/>
      <c r="EIY207" s="376"/>
      <c r="EIZ207" s="376"/>
      <c r="EJA207" s="376"/>
      <c r="EJB207" s="376"/>
      <c r="EJC207" s="376"/>
      <c r="EJD207" s="376"/>
      <c r="EJE207" s="376"/>
      <c r="EJF207" s="376"/>
      <c r="EJG207" s="376"/>
      <c r="EJH207" s="376"/>
      <c r="EJI207" s="376"/>
      <c r="EJJ207" s="376"/>
      <c r="EJK207" s="376"/>
      <c r="EJL207" s="376"/>
      <c r="EJM207" s="376"/>
      <c r="EJN207" s="376"/>
      <c r="EJO207" s="376"/>
      <c r="EJP207" s="376"/>
      <c r="EJQ207" s="377"/>
      <c r="EJR207" s="377"/>
      <c r="EJS207" s="377"/>
      <c r="EJT207" s="377"/>
      <c r="EJU207" s="377"/>
      <c r="EJV207" s="376"/>
      <c r="EJW207" s="376"/>
      <c r="EJX207" s="377"/>
      <c r="EJY207" s="377"/>
      <c r="EJZ207" s="376"/>
      <c r="EKA207" s="376"/>
      <c r="EKB207" s="377"/>
      <c r="EKC207" s="377"/>
      <c r="EKD207" s="376"/>
      <c r="EKE207" s="376"/>
      <c r="EKF207" s="376"/>
      <c r="EKG207" s="376"/>
      <c r="EKH207" s="376"/>
      <c r="EKI207" s="376"/>
      <c r="EKJ207" s="376"/>
      <c r="EKK207" s="377"/>
      <c r="EKL207" s="377"/>
      <c r="EKM207" s="376"/>
      <c r="EKN207" s="376"/>
      <c r="EKO207" s="377"/>
      <c r="EKP207" s="377"/>
      <c r="EKQ207" s="376"/>
      <c r="EKR207" s="376"/>
      <c r="EKS207" s="376"/>
      <c r="EKT207" s="376"/>
      <c r="EKU207" s="376"/>
      <c r="EKV207" s="370"/>
      <c r="EKW207" s="396"/>
      <c r="EKX207" s="376"/>
      <c r="EKY207" s="376"/>
      <c r="EKZ207" s="376"/>
      <c r="ELA207" s="376"/>
      <c r="ELB207" s="376"/>
      <c r="ELC207" s="376"/>
      <c r="ELD207" s="376"/>
      <c r="ELE207" s="375"/>
      <c r="ELF207" s="375"/>
      <c r="ELG207" s="375"/>
      <c r="ELH207" s="375"/>
      <c r="ELI207" s="375"/>
      <c r="ELJ207" s="375"/>
      <c r="ELK207" s="375"/>
      <c r="ELL207" s="375"/>
      <c r="ELM207" s="375"/>
      <c r="ELN207" s="375"/>
      <c r="ELO207" s="375"/>
      <c r="ELP207" s="375"/>
      <c r="ELQ207" s="375"/>
      <c r="ELR207" s="375"/>
      <c r="ELS207" s="375"/>
      <c r="ELT207" s="375"/>
      <c r="ELU207" s="375"/>
      <c r="ELV207" s="375"/>
      <c r="ELW207" s="375"/>
      <c r="ELX207" s="375"/>
      <c r="ELY207" s="375"/>
      <c r="ELZ207" s="375"/>
      <c r="EMA207" s="375"/>
      <c r="EMB207" s="375"/>
      <c r="EMC207" s="375"/>
      <c r="EMD207" s="375"/>
      <c r="EME207" s="375"/>
      <c r="EMF207" s="375"/>
      <c r="EMG207" s="375"/>
      <c r="EMH207" s="375"/>
      <c r="EMI207" s="375"/>
      <c r="EMJ207" s="375"/>
      <c r="EMK207" s="375"/>
      <c r="EML207" s="375"/>
      <c r="EMM207" s="375"/>
      <c r="EMN207" s="375"/>
      <c r="EMO207" s="375"/>
      <c r="EMP207" s="375"/>
      <c r="EMQ207" s="375"/>
      <c r="EMR207" s="375"/>
      <c r="EMS207" s="375"/>
      <c r="EMT207" s="375"/>
      <c r="EMU207" s="375"/>
      <c r="EMV207" s="375"/>
      <c r="EMW207" s="376"/>
      <c r="EMX207" s="376"/>
      <c r="EMY207" s="376"/>
      <c r="EMZ207" s="376"/>
      <c r="ENA207" s="376"/>
      <c r="ENB207" s="376"/>
      <c r="ENC207" s="376"/>
      <c r="END207" s="376"/>
      <c r="ENE207" s="376"/>
      <c r="ENF207" s="376"/>
      <c r="ENG207" s="376"/>
      <c r="ENH207" s="376"/>
      <c r="ENI207" s="376"/>
      <c r="ENJ207" s="376"/>
      <c r="ENK207" s="376"/>
      <c r="ENL207" s="376"/>
      <c r="ENM207" s="376"/>
      <c r="ENN207" s="376"/>
      <c r="ENO207" s="376"/>
      <c r="ENP207" s="376"/>
      <c r="ENQ207" s="376"/>
      <c r="ENR207" s="376"/>
      <c r="ENS207" s="376"/>
      <c r="ENT207" s="376"/>
      <c r="ENU207" s="377"/>
      <c r="ENV207" s="377"/>
      <c r="ENW207" s="377"/>
      <c r="ENX207" s="377"/>
      <c r="ENY207" s="377"/>
      <c r="ENZ207" s="376"/>
      <c r="EOA207" s="376"/>
      <c r="EOB207" s="377"/>
      <c r="EOC207" s="377"/>
      <c r="EOD207" s="376"/>
      <c r="EOE207" s="376"/>
      <c r="EOF207" s="377"/>
      <c r="EOG207" s="377"/>
      <c r="EOH207" s="376"/>
      <c r="EOI207" s="376"/>
      <c r="EOJ207" s="376"/>
      <c r="EOK207" s="376"/>
      <c r="EOL207" s="376"/>
      <c r="EOM207" s="376"/>
      <c r="EON207" s="376"/>
      <c r="EOO207" s="377"/>
      <c r="EOP207" s="377"/>
      <c r="EOQ207" s="376"/>
      <c r="EOR207" s="376"/>
      <c r="EOS207" s="377"/>
      <c r="EOT207" s="377"/>
      <c r="EOU207" s="376"/>
      <c r="EOV207" s="376"/>
      <c r="EOW207" s="376"/>
      <c r="EOX207" s="376"/>
      <c r="EOY207" s="376"/>
      <c r="EOZ207" s="370"/>
      <c r="EPA207" s="396"/>
      <c r="EPB207" s="376"/>
      <c r="EPC207" s="376"/>
      <c r="EPD207" s="376"/>
      <c r="EPE207" s="376"/>
      <c r="EPF207" s="376"/>
      <c r="EPG207" s="376"/>
      <c r="EPH207" s="376"/>
      <c r="EPI207" s="375"/>
      <c r="EPJ207" s="375"/>
      <c r="EPK207" s="375"/>
      <c r="EPL207" s="375"/>
      <c r="EPM207" s="375"/>
      <c r="EPN207" s="375"/>
      <c r="EPO207" s="375"/>
      <c r="EPP207" s="375"/>
      <c r="EPQ207" s="375"/>
      <c r="EPR207" s="375"/>
      <c r="EPS207" s="375"/>
      <c r="EPT207" s="375"/>
      <c r="EPU207" s="375"/>
      <c r="EPV207" s="375"/>
      <c r="EPW207" s="375"/>
      <c r="EPX207" s="375"/>
      <c r="EPY207" s="375"/>
      <c r="EPZ207" s="375"/>
      <c r="EQA207" s="375"/>
      <c r="EQB207" s="375"/>
      <c r="EQC207" s="375"/>
      <c r="EQD207" s="375"/>
      <c r="EQE207" s="375"/>
      <c r="EQF207" s="375"/>
      <c r="EQG207" s="375"/>
      <c r="EQH207" s="375"/>
      <c r="EQI207" s="375"/>
      <c r="EQJ207" s="375"/>
      <c r="EQK207" s="375"/>
      <c r="EQL207" s="375"/>
      <c r="EQM207" s="375"/>
      <c r="EQN207" s="375"/>
      <c r="EQO207" s="375"/>
      <c r="EQP207" s="375"/>
      <c r="EQQ207" s="375"/>
      <c r="EQR207" s="375"/>
      <c r="EQS207" s="375"/>
      <c r="EQT207" s="375"/>
      <c r="EQU207" s="375"/>
      <c r="EQV207" s="375"/>
      <c r="EQW207" s="375"/>
      <c r="EQX207" s="375"/>
      <c r="EQY207" s="375"/>
      <c r="EQZ207" s="375"/>
      <c r="ERA207" s="376"/>
      <c r="ERB207" s="376"/>
      <c r="ERC207" s="376"/>
      <c r="ERD207" s="376"/>
      <c r="ERE207" s="376"/>
      <c r="ERF207" s="376"/>
      <c r="ERG207" s="376"/>
      <c r="ERH207" s="376"/>
      <c r="ERI207" s="376"/>
      <c r="ERJ207" s="376"/>
      <c r="ERK207" s="376"/>
      <c r="ERL207" s="376"/>
      <c r="ERM207" s="376"/>
      <c r="ERN207" s="376"/>
      <c r="ERO207" s="376"/>
      <c r="ERP207" s="376"/>
      <c r="ERQ207" s="376"/>
      <c r="ERR207" s="376"/>
      <c r="ERS207" s="376"/>
      <c r="ERT207" s="376"/>
      <c r="ERU207" s="376"/>
      <c r="ERV207" s="376"/>
      <c r="ERW207" s="376"/>
      <c r="ERX207" s="376"/>
      <c r="ERY207" s="377"/>
      <c r="ERZ207" s="377"/>
      <c r="ESA207" s="377"/>
      <c r="ESB207" s="377"/>
      <c r="ESC207" s="377"/>
      <c r="ESD207" s="376"/>
      <c r="ESE207" s="376"/>
      <c r="ESF207" s="377"/>
      <c r="ESG207" s="377"/>
      <c r="ESH207" s="376"/>
      <c r="ESI207" s="376"/>
      <c r="ESJ207" s="377"/>
      <c r="ESK207" s="377"/>
      <c r="ESL207" s="376"/>
      <c r="ESM207" s="376"/>
      <c r="ESN207" s="376"/>
      <c r="ESO207" s="376"/>
      <c r="ESP207" s="376"/>
      <c r="ESQ207" s="376"/>
      <c r="ESR207" s="376"/>
      <c r="ESS207" s="377"/>
      <c r="EST207" s="377"/>
      <c r="ESU207" s="376"/>
      <c r="ESV207" s="376"/>
      <c r="ESW207" s="377"/>
      <c r="ESX207" s="377"/>
      <c r="ESY207" s="376"/>
      <c r="ESZ207" s="376"/>
      <c r="ETA207" s="376"/>
      <c r="ETB207" s="376"/>
      <c r="ETC207" s="376"/>
      <c r="ETD207" s="370"/>
      <c r="ETE207" s="396"/>
      <c r="ETF207" s="376"/>
      <c r="ETG207" s="376"/>
      <c r="ETH207" s="376"/>
      <c r="ETI207" s="376"/>
      <c r="ETJ207" s="376"/>
      <c r="ETK207" s="376"/>
      <c r="ETL207" s="376"/>
      <c r="ETM207" s="375"/>
      <c r="ETN207" s="375"/>
      <c r="ETO207" s="375"/>
      <c r="ETP207" s="375"/>
      <c r="ETQ207" s="375"/>
      <c r="ETR207" s="375"/>
      <c r="ETS207" s="375"/>
      <c r="ETT207" s="375"/>
      <c r="ETU207" s="375"/>
      <c r="ETV207" s="375"/>
      <c r="ETW207" s="375"/>
      <c r="ETX207" s="375"/>
      <c r="ETY207" s="375"/>
      <c r="ETZ207" s="375"/>
      <c r="EUA207" s="375"/>
      <c r="EUB207" s="375"/>
      <c r="EUC207" s="375"/>
      <c r="EUD207" s="375"/>
      <c r="EUE207" s="375"/>
      <c r="EUF207" s="375"/>
      <c r="EUG207" s="375"/>
      <c r="EUH207" s="375"/>
      <c r="EUI207" s="375"/>
      <c r="EUJ207" s="375"/>
      <c r="EUK207" s="375"/>
      <c r="EUL207" s="375"/>
      <c r="EUM207" s="375"/>
      <c r="EUN207" s="375"/>
      <c r="EUO207" s="375"/>
      <c r="EUP207" s="375"/>
      <c r="EUQ207" s="375"/>
      <c r="EUR207" s="375"/>
      <c r="EUS207" s="375"/>
      <c r="EUT207" s="375"/>
      <c r="EUU207" s="375"/>
      <c r="EUV207" s="375"/>
      <c r="EUW207" s="375"/>
      <c r="EUX207" s="375"/>
      <c r="EUY207" s="375"/>
      <c r="EUZ207" s="375"/>
      <c r="EVA207" s="375"/>
      <c r="EVB207" s="375"/>
      <c r="EVC207" s="375"/>
      <c r="EVD207" s="375"/>
      <c r="EVE207" s="376"/>
      <c r="EVF207" s="376"/>
      <c r="EVG207" s="376"/>
      <c r="EVH207" s="376"/>
      <c r="EVI207" s="376"/>
      <c r="EVJ207" s="376"/>
      <c r="EVK207" s="376"/>
      <c r="EVL207" s="376"/>
      <c r="EVM207" s="376"/>
      <c r="EVN207" s="376"/>
      <c r="EVO207" s="376"/>
      <c r="EVP207" s="376"/>
      <c r="EVQ207" s="376"/>
      <c r="EVR207" s="376"/>
      <c r="EVS207" s="376"/>
      <c r="EVT207" s="376"/>
      <c r="EVU207" s="376"/>
      <c r="EVV207" s="376"/>
      <c r="EVW207" s="376"/>
      <c r="EVX207" s="376"/>
      <c r="EVY207" s="376"/>
      <c r="EVZ207" s="376"/>
      <c r="EWA207" s="376"/>
      <c r="EWB207" s="376"/>
      <c r="EWC207" s="377"/>
      <c r="EWD207" s="377"/>
      <c r="EWE207" s="377"/>
      <c r="EWF207" s="377"/>
      <c r="EWG207" s="377"/>
      <c r="EWH207" s="376"/>
      <c r="EWI207" s="376"/>
      <c r="EWJ207" s="377"/>
      <c r="EWK207" s="377"/>
      <c r="EWL207" s="376"/>
      <c r="EWM207" s="376"/>
      <c r="EWN207" s="377"/>
      <c r="EWO207" s="377"/>
      <c r="EWP207" s="376"/>
      <c r="EWQ207" s="376"/>
      <c r="EWR207" s="376"/>
      <c r="EWS207" s="376"/>
      <c r="EWT207" s="376"/>
      <c r="EWU207" s="376"/>
      <c r="EWV207" s="376"/>
      <c r="EWW207" s="377"/>
      <c r="EWX207" s="377"/>
      <c r="EWY207" s="376"/>
      <c r="EWZ207" s="376"/>
      <c r="EXA207" s="377"/>
      <c r="EXB207" s="377"/>
      <c r="EXC207" s="376"/>
      <c r="EXD207" s="376"/>
      <c r="EXE207" s="376"/>
      <c r="EXF207" s="376"/>
      <c r="EXG207" s="376"/>
      <c r="EXH207" s="370"/>
      <c r="EXI207" s="396"/>
      <c r="EXJ207" s="376"/>
      <c r="EXK207" s="376"/>
      <c r="EXL207" s="376"/>
      <c r="EXM207" s="376"/>
      <c r="EXN207" s="376"/>
      <c r="EXO207" s="376"/>
      <c r="EXP207" s="376"/>
      <c r="EXQ207" s="375"/>
      <c r="EXR207" s="375"/>
      <c r="EXS207" s="375"/>
      <c r="EXT207" s="375"/>
      <c r="EXU207" s="375"/>
      <c r="EXV207" s="375"/>
      <c r="EXW207" s="375"/>
      <c r="EXX207" s="375"/>
      <c r="EXY207" s="375"/>
      <c r="EXZ207" s="375"/>
      <c r="EYA207" s="375"/>
      <c r="EYB207" s="375"/>
      <c r="EYC207" s="375"/>
      <c r="EYD207" s="375"/>
      <c r="EYE207" s="375"/>
      <c r="EYF207" s="375"/>
      <c r="EYG207" s="375"/>
      <c r="EYH207" s="375"/>
      <c r="EYI207" s="375"/>
      <c r="EYJ207" s="375"/>
      <c r="EYK207" s="375"/>
      <c r="EYL207" s="375"/>
      <c r="EYM207" s="375"/>
      <c r="EYN207" s="375"/>
      <c r="EYO207" s="375"/>
      <c r="EYP207" s="375"/>
      <c r="EYQ207" s="375"/>
      <c r="EYR207" s="375"/>
      <c r="EYS207" s="375"/>
      <c r="EYT207" s="375"/>
      <c r="EYU207" s="375"/>
      <c r="EYV207" s="375"/>
      <c r="EYW207" s="375"/>
      <c r="EYX207" s="375"/>
      <c r="EYY207" s="375"/>
      <c r="EYZ207" s="375"/>
      <c r="EZA207" s="375"/>
      <c r="EZB207" s="375"/>
      <c r="EZC207" s="375"/>
      <c r="EZD207" s="375"/>
      <c r="EZE207" s="375"/>
      <c r="EZF207" s="375"/>
      <c r="EZG207" s="375"/>
      <c r="EZH207" s="375"/>
      <c r="EZI207" s="376"/>
      <c r="EZJ207" s="376"/>
      <c r="EZK207" s="376"/>
      <c r="EZL207" s="376"/>
      <c r="EZM207" s="376"/>
      <c r="EZN207" s="376"/>
      <c r="EZO207" s="376"/>
      <c r="EZP207" s="376"/>
      <c r="EZQ207" s="376"/>
      <c r="EZR207" s="376"/>
      <c r="EZS207" s="376"/>
      <c r="EZT207" s="376"/>
      <c r="EZU207" s="376"/>
      <c r="EZV207" s="376"/>
      <c r="EZW207" s="376"/>
      <c r="EZX207" s="376"/>
      <c r="EZY207" s="376"/>
      <c r="EZZ207" s="376"/>
      <c r="FAA207" s="376"/>
      <c r="FAB207" s="376"/>
      <c r="FAC207" s="376"/>
      <c r="FAD207" s="376"/>
      <c r="FAE207" s="376"/>
      <c r="FAF207" s="376"/>
      <c r="FAG207" s="377"/>
      <c r="FAH207" s="377"/>
      <c r="FAI207" s="377"/>
      <c r="FAJ207" s="377"/>
      <c r="FAK207" s="377"/>
      <c r="FAL207" s="376"/>
      <c r="FAM207" s="376"/>
      <c r="FAN207" s="377"/>
      <c r="FAO207" s="377"/>
      <c r="FAP207" s="376"/>
      <c r="FAQ207" s="376"/>
      <c r="FAR207" s="377"/>
      <c r="FAS207" s="377"/>
      <c r="FAT207" s="376"/>
      <c r="FAU207" s="376"/>
      <c r="FAV207" s="376"/>
      <c r="FAW207" s="376"/>
      <c r="FAX207" s="376"/>
      <c r="FAY207" s="376"/>
      <c r="FAZ207" s="376"/>
      <c r="FBA207" s="377"/>
      <c r="FBB207" s="377"/>
      <c r="FBC207" s="376"/>
      <c r="FBD207" s="376"/>
      <c r="FBE207" s="377"/>
      <c r="FBF207" s="377"/>
      <c r="FBG207" s="376"/>
      <c r="FBH207" s="376"/>
      <c r="FBI207" s="376"/>
      <c r="FBJ207" s="376"/>
      <c r="FBK207" s="376"/>
      <c r="FBL207" s="370"/>
      <c r="FBM207" s="396"/>
      <c r="FBN207" s="376"/>
      <c r="FBO207" s="376"/>
      <c r="FBP207" s="376"/>
      <c r="FBQ207" s="376"/>
      <c r="FBR207" s="376"/>
      <c r="FBS207" s="376"/>
      <c r="FBT207" s="376"/>
      <c r="FBU207" s="375"/>
      <c r="FBV207" s="375"/>
      <c r="FBW207" s="375"/>
      <c r="FBX207" s="375"/>
      <c r="FBY207" s="375"/>
      <c r="FBZ207" s="375"/>
      <c r="FCA207" s="375"/>
      <c r="FCB207" s="375"/>
      <c r="FCC207" s="375"/>
      <c r="FCD207" s="375"/>
      <c r="FCE207" s="375"/>
      <c r="FCF207" s="375"/>
      <c r="FCG207" s="375"/>
      <c r="FCH207" s="375"/>
      <c r="FCI207" s="375"/>
      <c r="FCJ207" s="375"/>
      <c r="FCK207" s="375"/>
      <c r="FCL207" s="375"/>
      <c r="FCM207" s="375"/>
      <c r="FCN207" s="375"/>
      <c r="FCO207" s="375"/>
      <c r="FCP207" s="375"/>
      <c r="FCQ207" s="375"/>
      <c r="FCR207" s="375"/>
      <c r="FCS207" s="375"/>
      <c r="FCT207" s="375"/>
      <c r="FCU207" s="375"/>
      <c r="FCV207" s="375"/>
      <c r="FCW207" s="375"/>
      <c r="FCX207" s="375"/>
      <c r="FCY207" s="375"/>
      <c r="FCZ207" s="375"/>
      <c r="FDA207" s="375"/>
      <c r="FDB207" s="375"/>
      <c r="FDC207" s="375"/>
      <c r="FDD207" s="375"/>
      <c r="FDE207" s="375"/>
      <c r="FDF207" s="375"/>
      <c r="FDG207" s="375"/>
      <c r="FDH207" s="375"/>
      <c r="FDI207" s="375"/>
      <c r="FDJ207" s="375"/>
      <c r="FDK207" s="375"/>
      <c r="FDL207" s="375"/>
      <c r="FDM207" s="376"/>
      <c r="FDN207" s="376"/>
      <c r="FDO207" s="376"/>
      <c r="FDP207" s="376"/>
      <c r="FDQ207" s="376"/>
      <c r="FDR207" s="376"/>
      <c r="FDS207" s="376"/>
      <c r="FDT207" s="376"/>
      <c r="FDU207" s="376"/>
      <c r="FDV207" s="376"/>
      <c r="FDW207" s="376"/>
      <c r="FDX207" s="376"/>
      <c r="FDY207" s="376"/>
      <c r="FDZ207" s="376"/>
      <c r="FEA207" s="376"/>
      <c r="FEB207" s="376"/>
      <c r="FEC207" s="376"/>
      <c r="FED207" s="376"/>
      <c r="FEE207" s="376"/>
      <c r="FEF207" s="376"/>
      <c r="FEG207" s="376"/>
      <c r="FEH207" s="376"/>
      <c r="FEI207" s="376"/>
      <c r="FEJ207" s="376"/>
      <c r="FEK207" s="377"/>
      <c r="FEL207" s="377"/>
      <c r="FEM207" s="377"/>
      <c r="FEN207" s="377"/>
      <c r="FEO207" s="377"/>
      <c r="FEP207" s="376"/>
      <c r="FEQ207" s="376"/>
      <c r="FER207" s="377"/>
      <c r="FES207" s="377"/>
      <c r="FET207" s="376"/>
      <c r="FEU207" s="376"/>
      <c r="FEV207" s="377"/>
      <c r="FEW207" s="377"/>
      <c r="FEX207" s="376"/>
      <c r="FEY207" s="376"/>
      <c r="FEZ207" s="376"/>
      <c r="FFA207" s="376"/>
      <c r="FFB207" s="376"/>
      <c r="FFC207" s="376"/>
      <c r="FFD207" s="376"/>
      <c r="FFE207" s="377"/>
      <c r="FFF207" s="377"/>
      <c r="FFG207" s="376"/>
      <c r="FFH207" s="376"/>
      <c r="FFI207" s="377"/>
      <c r="FFJ207" s="377"/>
      <c r="FFK207" s="376"/>
      <c r="FFL207" s="376"/>
      <c r="FFM207" s="376"/>
      <c r="FFN207" s="376"/>
      <c r="FFO207" s="376"/>
      <c r="FFP207" s="370"/>
      <c r="FFQ207" s="396"/>
      <c r="FFR207" s="376"/>
      <c r="FFS207" s="376"/>
      <c r="FFT207" s="376"/>
      <c r="FFU207" s="376"/>
      <c r="FFV207" s="376"/>
      <c r="FFW207" s="376"/>
      <c r="FFX207" s="376"/>
      <c r="FFY207" s="375"/>
      <c r="FFZ207" s="375"/>
      <c r="FGA207" s="375"/>
      <c r="FGB207" s="375"/>
      <c r="FGC207" s="375"/>
      <c r="FGD207" s="375"/>
      <c r="FGE207" s="375"/>
      <c r="FGF207" s="375"/>
      <c r="FGG207" s="375"/>
      <c r="FGH207" s="375"/>
      <c r="FGI207" s="375"/>
      <c r="FGJ207" s="375"/>
      <c r="FGK207" s="375"/>
      <c r="FGL207" s="375"/>
      <c r="FGM207" s="375"/>
      <c r="FGN207" s="375"/>
      <c r="FGO207" s="375"/>
      <c r="FGP207" s="375"/>
      <c r="FGQ207" s="375"/>
      <c r="FGR207" s="375"/>
      <c r="FGS207" s="375"/>
      <c r="FGT207" s="375"/>
      <c r="FGU207" s="375"/>
      <c r="FGV207" s="375"/>
      <c r="FGW207" s="375"/>
      <c r="FGX207" s="375"/>
      <c r="FGY207" s="375"/>
      <c r="FGZ207" s="375"/>
      <c r="FHA207" s="375"/>
      <c r="FHB207" s="375"/>
      <c r="FHC207" s="375"/>
      <c r="FHD207" s="375"/>
      <c r="FHE207" s="375"/>
      <c r="FHF207" s="375"/>
      <c r="FHG207" s="375"/>
      <c r="FHH207" s="375"/>
      <c r="FHI207" s="375"/>
      <c r="FHJ207" s="375"/>
      <c r="FHK207" s="375"/>
      <c r="FHL207" s="375"/>
      <c r="FHM207" s="375"/>
      <c r="FHN207" s="375"/>
      <c r="FHO207" s="375"/>
      <c r="FHP207" s="375"/>
      <c r="FHQ207" s="376"/>
      <c r="FHR207" s="376"/>
      <c r="FHS207" s="376"/>
      <c r="FHT207" s="376"/>
      <c r="FHU207" s="376"/>
      <c r="FHV207" s="376"/>
      <c r="FHW207" s="376"/>
      <c r="FHX207" s="376"/>
      <c r="FHY207" s="376"/>
      <c r="FHZ207" s="376"/>
      <c r="FIA207" s="376"/>
      <c r="FIB207" s="376"/>
      <c r="FIC207" s="376"/>
      <c r="FID207" s="376"/>
      <c r="FIE207" s="376"/>
      <c r="FIF207" s="376"/>
      <c r="FIG207" s="376"/>
      <c r="FIH207" s="376"/>
      <c r="FII207" s="376"/>
      <c r="FIJ207" s="376"/>
      <c r="FIK207" s="376"/>
      <c r="FIL207" s="376"/>
      <c r="FIM207" s="376"/>
      <c r="FIN207" s="376"/>
      <c r="FIO207" s="377"/>
      <c r="FIP207" s="377"/>
      <c r="FIQ207" s="377"/>
      <c r="FIR207" s="377"/>
      <c r="FIS207" s="377"/>
      <c r="FIT207" s="376"/>
      <c r="FIU207" s="376"/>
      <c r="FIV207" s="377"/>
      <c r="FIW207" s="377"/>
      <c r="FIX207" s="376"/>
      <c r="FIY207" s="376"/>
      <c r="FIZ207" s="377"/>
      <c r="FJA207" s="377"/>
      <c r="FJB207" s="376"/>
      <c r="FJC207" s="376"/>
      <c r="FJD207" s="376"/>
      <c r="FJE207" s="376"/>
      <c r="FJF207" s="376"/>
      <c r="FJG207" s="376"/>
      <c r="FJH207" s="376"/>
      <c r="FJI207" s="377"/>
      <c r="FJJ207" s="377"/>
      <c r="FJK207" s="376"/>
      <c r="FJL207" s="376"/>
      <c r="FJM207" s="377"/>
      <c r="FJN207" s="377"/>
      <c r="FJO207" s="376"/>
      <c r="FJP207" s="376"/>
      <c r="FJQ207" s="376"/>
      <c r="FJR207" s="376"/>
      <c r="FJS207" s="376"/>
      <c r="FJT207" s="370"/>
      <c r="FJU207" s="396"/>
      <c r="FJV207" s="376"/>
      <c r="FJW207" s="376"/>
      <c r="FJX207" s="376"/>
      <c r="FJY207" s="376"/>
      <c r="FJZ207" s="376"/>
      <c r="FKA207" s="376"/>
      <c r="FKB207" s="376"/>
      <c r="FKC207" s="375"/>
      <c r="FKD207" s="375"/>
      <c r="FKE207" s="375"/>
      <c r="FKF207" s="375"/>
      <c r="FKG207" s="375"/>
      <c r="FKH207" s="375"/>
      <c r="FKI207" s="375"/>
      <c r="FKJ207" s="375"/>
      <c r="FKK207" s="375"/>
      <c r="FKL207" s="375"/>
      <c r="FKM207" s="375"/>
      <c r="FKN207" s="375"/>
      <c r="FKO207" s="375"/>
      <c r="FKP207" s="375"/>
      <c r="FKQ207" s="375"/>
      <c r="FKR207" s="375"/>
      <c r="FKS207" s="375"/>
      <c r="FKT207" s="375"/>
      <c r="FKU207" s="375"/>
      <c r="FKV207" s="375"/>
      <c r="FKW207" s="375"/>
      <c r="FKX207" s="375"/>
      <c r="FKY207" s="375"/>
      <c r="FKZ207" s="375"/>
      <c r="FLA207" s="375"/>
      <c r="FLB207" s="375"/>
      <c r="FLC207" s="375"/>
      <c r="FLD207" s="375"/>
      <c r="FLE207" s="375"/>
      <c r="FLF207" s="375"/>
      <c r="FLG207" s="375"/>
      <c r="FLH207" s="375"/>
      <c r="FLI207" s="375"/>
      <c r="FLJ207" s="375"/>
      <c r="FLK207" s="375"/>
      <c r="FLL207" s="375"/>
      <c r="FLM207" s="375"/>
      <c r="FLN207" s="375"/>
      <c r="FLO207" s="375"/>
      <c r="FLP207" s="375"/>
      <c r="FLQ207" s="375"/>
      <c r="FLR207" s="375"/>
      <c r="FLS207" s="375"/>
      <c r="FLT207" s="375"/>
      <c r="FLU207" s="376"/>
      <c r="FLV207" s="376"/>
      <c r="FLW207" s="376"/>
      <c r="FLX207" s="376"/>
      <c r="FLY207" s="376"/>
      <c r="FLZ207" s="376"/>
      <c r="FMA207" s="376"/>
      <c r="FMB207" s="376"/>
      <c r="FMC207" s="376"/>
      <c r="FMD207" s="376"/>
      <c r="FME207" s="376"/>
      <c r="FMF207" s="376"/>
      <c r="FMG207" s="376"/>
      <c r="FMH207" s="376"/>
      <c r="FMI207" s="376"/>
      <c r="FMJ207" s="376"/>
      <c r="FMK207" s="376"/>
      <c r="FML207" s="376"/>
      <c r="FMM207" s="376"/>
      <c r="FMN207" s="376"/>
      <c r="FMO207" s="376"/>
      <c r="FMP207" s="376"/>
      <c r="FMQ207" s="376"/>
      <c r="FMR207" s="376"/>
      <c r="FMS207" s="377"/>
      <c r="FMT207" s="377"/>
      <c r="FMU207" s="377"/>
      <c r="FMV207" s="377"/>
      <c r="FMW207" s="377"/>
      <c r="FMX207" s="376"/>
      <c r="FMY207" s="376"/>
      <c r="FMZ207" s="377"/>
      <c r="FNA207" s="377"/>
      <c r="FNB207" s="376"/>
      <c r="FNC207" s="376"/>
      <c r="FND207" s="377"/>
      <c r="FNE207" s="377"/>
      <c r="FNF207" s="376"/>
      <c r="FNG207" s="376"/>
      <c r="FNH207" s="376"/>
      <c r="FNI207" s="376"/>
      <c r="FNJ207" s="376"/>
      <c r="FNK207" s="376"/>
      <c r="FNL207" s="376"/>
      <c r="FNM207" s="377"/>
      <c r="FNN207" s="377"/>
      <c r="FNO207" s="376"/>
      <c r="FNP207" s="376"/>
      <c r="FNQ207" s="377"/>
      <c r="FNR207" s="377"/>
      <c r="FNS207" s="376"/>
      <c r="FNT207" s="376"/>
      <c r="FNU207" s="376"/>
      <c r="FNV207" s="376"/>
      <c r="FNW207" s="376"/>
      <c r="FNX207" s="370"/>
      <c r="FNY207" s="396"/>
      <c r="FNZ207" s="376"/>
      <c r="FOA207" s="376"/>
      <c r="FOB207" s="376"/>
      <c r="FOC207" s="376"/>
      <c r="FOD207" s="376"/>
      <c r="FOE207" s="376"/>
      <c r="FOF207" s="376"/>
      <c r="FOG207" s="375"/>
      <c r="FOH207" s="375"/>
      <c r="FOI207" s="375"/>
      <c r="FOJ207" s="375"/>
      <c r="FOK207" s="375"/>
      <c r="FOL207" s="375"/>
      <c r="FOM207" s="375"/>
      <c r="FON207" s="375"/>
      <c r="FOO207" s="375"/>
      <c r="FOP207" s="375"/>
      <c r="FOQ207" s="375"/>
      <c r="FOR207" s="375"/>
      <c r="FOS207" s="375"/>
      <c r="FOT207" s="375"/>
      <c r="FOU207" s="375"/>
      <c r="FOV207" s="375"/>
      <c r="FOW207" s="375"/>
      <c r="FOX207" s="375"/>
      <c r="FOY207" s="375"/>
      <c r="FOZ207" s="375"/>
      <c r="FPA207" s="375"/>
      <c r="FPB207" s="375"/>
      <c r="FPC207" s="375"/>
      <c r="FPD207" s="375"/>
      <c r="FPE207" s="375"/>
      <c r="FPF207" s="375"/>
      <c r="FPG207" s="375"/>
      <c r="FPH207" s="375"/>
      <c r="FPI207" s="375"/>
      <c r="FPJ207" s="375"/>
      <c r="FPK207" s="375"/>
      <c r="FPL207" s="375"/>
      <c r="FPM207" s="375"/>
      <c r="FPN207" s="375"/>
      <c r="FPO207" s="375"/>
      <c r="FPP207" s="375"/>
      <c r="FPQ207" s="375"/>
      <c r="FPR207" s="375"/>
      <c r="FPS207" s="375"/>
      <c r="FPT207" s="375"/>
      <c r="FPU207" s="375"/>
      <c r="FPV207" s="375"/>
      <c r="FPW207" s="375"/>
      <c r="FPX207" s="375"/>
      <c r="FPY207" s="376"/>
      <c r="FPZ207" s="376"/>
      <c r="FQA207" s="376"/>
      <c r="FQB207" s="376"/>
      <c r="FQC207" s="376"/>
      <c r="FQD207" s="376"/>
      <c r="FQE207" s="376"/>
      <c r="FQF207" s="376"/>
      <c r="FQG207" s="376"/>
      <c r="FQH207" s="376"/>
      <c r="FQI207" s="376"/>
      <c r="FQJ207" s="376"/>
      <c r="FQK207" s="376"/>
      <c r="FQL207" s="376"/>
      <c r="FQM207" s="376"/>
      <c r="FQN207" s="376"/>
      <c r="FQO207" s="376"/>
      <c r="FQP207" s="376"/>
      <c r="FQQ207" s="376"/>
      <c r="FQR207" s="376"/>
      <c r="FQS207" s="376"/>
      <c r="FQT207" s="376"/>
      <c r="FQU207" s="376"/>
      <c r="FQV207" s="376"/>
      <c r="FQW207" s="377"/>
      <c r="FQX207" s="377"/>
      <c r="FQY207" s="377"/>
      <c r="FQZ207" s="377"/>
      <c r="FRA207" s="377"/>
      <c r="FRB207" s="376"/>
      <c r="FRC207" s="376"/>
      <c r="FRD207" s="377"/>
      <c r="FRE207" s="377"/>
      <c r="FRF207" s="376"/>
      <c r="FRG207" s="376"/>
      <c r="FRH207" s="377"/>
      <c r="FRI207" s="377"/>
      <c r="FRJ207" s="376"/>
      <c r="FRK207" s="376"/>
      <c r="FRL207" s="376"/>
      <c r="FRM207" s="376"/>
      <c r="FRN207" s="376"/>
      <c r="FRO207" s="376"/>
      <c r="FRP207" s="376"/>
      <c r="FRQ207" s="377"/>
      <c r="FRR207" s="377"/>
      <c r="FRS207" s="376"/>
      <c r="FRT207" s="376"/>
      <c r="FRU207" s="377"/>
      <c r="FRV207" s="377"/>
      <c r="FRW207" s="376"/>
      <c r="FRX207" s="376"/>
      <c r="FRY207" s="376"/>
      <c r="FRZ207" s="376"/>
      <c r="FSA207" s="376"/>
      <c r="FSB207" s="370"/>
      <c r="FSC207" s="396"/>
      <c r="FSD207" s="376"/>
      <c r="FSE207" s="376"/>
      <c r="FSF207" s="376"/>
      <c r="FSG207" s="376"/>
      <c r="FSH207" s="376"/>
      <c r="FSI207" s="376"/>
      <c r="FSJ207" s="376"/>
      <c r="FSK207" s="375"/>
      <c r="FSL207" s="375"/>
      <c r="FSM207" s="375"/>
      <c r="FSN207" s="375"/>
      <c r="FSO207" s="375"/>
      <c r="FSP207" s="375"/>
      <c r="FSQ207" s="375"/>
      <c r="FSR207" s="375"/>
      <c r="FSS207" s="375"/>
      <c r="FST207" s="375"/>
      <c r="FSU207" s="375"/>
      <c r="FSV207" s="375"/>
      <c r="FSW207" s="375"/>
      <c r="FSX207" s="375"/>
      <c r="FSY207" s="375"/>
      <c r="FSZ207" s="375"/>
      <c r="FTA207" s="375"/>
      <c r="FTB207" s="375"/>
      <c r="FTC207" s="375"/>
      <c r="FTD207" s="375"/>
      <c r="FTE207" s="375"/>
      <c r="FTF207" s="375"/>
      <c r="FTG207" s="375"/>
      <c r="FTH207" s="375"/>
      <c r="FTI207" s="375"/>
      <c r="FTJ207" s="375"/>
      <c r="FTK207" s="375"/>
      <c r="FTL207" s="375"/>
      <c r="FTM207" s="375"/>
      <c r="FTN207" s="375"/>
      <c r="FTO207" s="375"/>
      <c r="FTP207" s="375"/>
      <c r="FTQ207" s="375"/>
      <c r="FTR207" s="375"/>
      <c r="FTS207" s="375"/>
      <c r="FTT207" s="375"/>
      <c r="FTU207" s="375"/>
      <c r="FTV207" s="375"/>
      <c r="FTW207" s="375"/>
      <c r="FTX207" s="375"/>
      <c r="FTY207" s="375"/>
      <c r="FTZ207" s="375"/>
      <c r="FUA207" s="375"/>
      <c r="FUB207" s="375"/>
      <c r="FUC207" s="376"/>
      <c r="FUD207" s="376"/>
      <c r="FUE207" s="376"/>
      <c r="FUF207" s="376"/>
      <c r="FUG207" s="376"/>
      <c r="FUH207" s="376"/>
      <c r="FUI207" s="376"/>
      <c r="FUJ207" s="376"/>
      <c r="FUK207" s="376"/>
      <c r="FUL207" s="376"/>
      <c r="FUM207" s="376"/>
      <c r="FUN207" s="376"/>
      <c r="FUO207" s="376"/>
      <c r="FUP207" s="376"/>
      <c r="FUQ207" s="376"/>
      <c r="FUR207" s="376"/>
      <c r="FUS207" s="376"/>
      <c r="FUT207" s="376"/>
      <c r="FUU207" s="376"/>
      <c r="FUV207" s="376"/>
      <c r="FUW207" s="376"/>
      <c r="FUX207" s="376"/>
      <c r="FUY207" s="376"/>
      <c r="FUZ207" s="376"/>
      <c r="FVA207" s="377"/>
      <c r="FVB207" s="377"/>
      <c r="FVC207" s="377"/>
      <c r="FVD207" s="377"/>
      <c r="FVE207" s="377"/>
      <c r="FVF207" s="376"/>
      <c r="FVG207" s="376"/>
      <c r="FVH207" s="377"/>
      <c r="FVI207" s="377"/>
      <c r="FVJ207" s="376"/>
      <c r="FVK207" s="376"/>
      <c r="FVL207" s="377"/>
      <c r="FVM207" s="377"/>
      <c r="FVN207" s="376"/>
      <c r="FVO207" s="376"/>
      <c r="FVP207" s="376"/>
      <c r="FVQ207" s="376"/>
      <c r="FVR207" s="376"/>
      <c r="FVS207" s="376"/>
      <c r="FVT207" s="376"/>
      <c r="FVU207" s="377"/>
      <c r="FVV207" s="377"/>
      <c r="FVW207" s="376"/>
      <c r="FVX207" s="376"/>
      <c r="FVY207" s="377"/>
      <c r="FVZ207" s="377"/>
      <c r="FWA207" s="376"/>
      <c r="FWB207" s="376"/>
      <c r="FWC207" s="376"/>
      <c r="FWD207" s="376"/>
      <c r="FWE207" s="376"/>
      <c r="FWF207" s="370"/>
      <c r="FWG207" s="396"/>
      <c r="FWH207" s="376"/>
      <c r="FWI207" s="376"/>
      <c r="FWJ207" s="376"/>
      <c r="FWK207" s="376"/>
      <c r="FWL207" s="376"/>
      <c r="FWM207" s="376"/>
      <c r="FWN207" s="376"/>
      <c r="FWO207" s="375"/>
      <c r="FWP207" s="375"/>
      <c r="FWQ207" s="375"/>
      <c r="FWR207" s="375"/>
      <c r="FWS207" s="375"/>
      <c r="FWT207" s="375"/>
      <c r="FWU207" s="375"/>
      <c r="FWV207" s="375"/>
      <c r="FWW207" s="375"/>
      <c r="FWX207" s="375"/>
      <c r="FWY207" s="375"/>
      <c r="FWZ207" s="375"/>
      <c r="FXA207" s="375"/>
      <c r="FXB207" s="375"/>
      <c r="FXC207" s="375"/>
      <c r="FXD207" s="375"/>
      <c r="FXE207" s="375"/>
      <c r="FXF207" s="375"/>
      <c r="FXG207" s="375"/>
      <c r="FXH207" s="375"/>
      <c r="FXI207" s="375"/>
      <c r="FXJ207" s="375"/>
      <c r="FXK207" s="375"/>
      <c r="FXL207" s="375"/>
      <c r="FXM207" s="375"/>
      <c r="FXN207" s="375"/>
      <c r="FXO207" s="375"/>
      <c r="FXP207" s="375"/>
      <c r="FXQ207" s="375"/>
      <c r="FXR207" s="375"/>
      <c r="FXS207" s="375"/>
      <c r="FXT207" s="375"/>
      <c r="FXU207" s="375"/>
      <c r="FXV207" s="375"/>
      <c r="FXW207" s="375"/>
      <c r="FXX207" s="375"/>
      <c r="FXY207" s="375"/>
      <c r="FXZ207" s="375"/>
      <c r="FYA207" s="375"/>
      <c r="FYB207" s="375"/>
      <c r="FYC207" s="375"/>
      <c r="FYD207" s="375"/>
      <c r="FYE207" s="375"/>
      <c r="FYF207" s="375"/>
      <c r="FYG207" s="376"/>
      <c r="FYH207" s="376"/>
      <c r="FYI207" s="376"/>
      <c r="FYJ207" s="376"/>
      <c r="FYK207" s="376"/>
      <c r="FYL207" s="376"/>
      <c r="FYM207" s="376"/>
      <c r="FYN207" s="376"/>
      <c r="FYO207" s="376"/>
      <c r="FYP207" s="376"/>
      <c r="FYQ207" s="376"/>
      <c r="FYR207" s="376"/>
      <c r="FYS207" s="376"/>
      <c r="FYT207" s="376"/>
      <c r="FYU207" s="376"/>
      <c r="FYV207" s="376"/>
      <c r="FYW207" s="376"/>
      <c r="FYX207" s="376"/>
      <c r="FYY207" s="376"/>
      <c r="FYZ207" s="376"/>
      <c r="FZA207" s="376"/>
      <c r="FZB207" s="376"/>
      <c r="FZC207" s="376"/>
      <c r="FZD207" s="376"/>
      <c r="FZE207" s="377"/>
      <c r="FZF207" s="377"/>
      <c r="FZG207" s="377"/>
      <c r="FZH207" s="377"/>
      <c r="FZI207" s="377"/>
      <c r="FZJ207" s="376"/>
      <c r="FZK207" s="376"/>
      <c r="FZL207" s="377"/>
      <c r="FZM207" s="377"/>
      <c r="FZN207" s="376"/>
      <c r="FZO207" s="376"/>
      <c r="FZP207" s="377"/>
      <c r="FZQ207" s="377"/>
      <c r="FZR207" s="376"/>
      <c r="FZS207" s="376"/>
      <c r="FZT207" s="376"/>
      <c r="FZU207" s="376"/>
      <c r="FZV207" s="376"/>
      <c r="FZW207" s="376"/>
      <c r="FZX207" s="376"/>
      <c r="FZY207" s="377"/>
      <c r="FZZ207" s="377"/>
      <c r="GAA207" s="376"/>
      <c r="GAB207" s="376"/>
      <c r="GAC207" s="377"/>
      <c r="GAD207" s="377"/>
      <c r="GAE207" s="376"/>
      <c r="GAF207" s="376"/>
      <c r="GAG207" s="376"/>
      <c r="GAH207" s="376"/>
      <c r="GAI207" s="376"/>
      <c r="GAJ207" s="370"/>
      <c r="GAK207" s="396"/>
      <c r="GAL207" s="376"/>
      <c r="GAM207" s="376"/>
      <c r="GAN207" s="376"/>
      <c r="GAO207" s="376"/>
      <c r="GAP207" s="376"/>
      <c r="GAQ207" s="376"/>
      <c r="GAR207" s="376"/>
      <c r="GAS207" s="375"/>
      <c r="GAT207" s="375"/>
      <c r="GAU207" s="375"/>
      <c r="GAV207" s="375"/>
      <c r="GAW207" s="375"/>
      <c r="GAX207" s="375"/>
      <c r="GAY207" s="375"/>
      <c r="GAZ207" s="375"/>
      <c r="GBA207" s="375"/>
      <c r="GBB207" s="375"/>
      <c r="GBC207" s="375"/>
      <c r="GBD207" s="375"/>
      <c r="GBE207" s="375"/>
      <c r="GBF207" s="375"/>
      <c r="GBG207" s="375"/>
      <c r="GBH207" s="375"/>
      <c r="GBI207" s="375"/>
      <c r="GBJ207" s="375"/>
      <c r="GBK207" s="375"/>
      <c r="GBL207" s="375"/>
      <c r="GBM207" s="375"/>
      <c r="GBN207" s="375"/>
      <c r="GBO207" s="375"/>
      <c r="GBP207" s="375"/>
      <c r="GBQ207" s="375"/>
      <c r="GBR207" s="375"/>
      <c r="GBS207" s="375"/>
      <c r="GBT207" s="375"/>
      <c r="GBU207" s="375"/>
      <c r="GBV207" s="375"/>
      <c r="GBW207" s="375"/>
      <c r="GBX207" s="375"/>
      <c r="GBY207" s="375"/>
      <c r="GBZ207" s="375"/>
      <c r="GCA207" s="375"/>
      <c r="GCB207" s="375"/>
      <c r="GCC207" s="375"/>
      <c r="GCD207" s="375"/>
      <c r="GCE207" s="375"/>
      <c r="GCF207" s="375"/>
      <c r="GCG207" s="375"/>
      <c r="GCH207" s="375"/>
      <c r="GCI207" s="375"/>
      <c r="GCJ207" s="375"/>
      <c r="GCK207" s="376"/>
      <c r="GCL207" s="376"/>
      <c r="GCM207" s="376"/>
      <c r="GCN207" s="376"/>
      <c r="GCO207" s="376"/>
      <c r="GCP207" s="376"/>
      <c r="GCQ207" s="376"/>
      <c r="GCR207" s="376"/>
      <c r="GCS207" s="376"/>
      <c r="GCT207" s="376"/>
      <c r="GCU207" s="376"/>
      <c r="GCV207" s="376"/>
      <c r="GCW207" s="376"/>
      <c r="GCX207" s="376"/>
      <c r="GCY207" s="376"/>
      <c r="GCZ207" s="376"/>
      <c r="GDA207" s="376"/>
      <c r="GDB207" s="376"/>
      <c r="GDC207" s="376"/>
      <c r="GDD207" s="376"/>
      <c r="GDE207" s="376"/>
      <c r="GDF207" s="376"/>
      <c r="GDG207" s="376"/>
      <c r="GDH207" s="376"/>
      <c r="GDI207" s="377"/>
      <c r="GDJ207" s="377"/>
      <c r="GDK207" s="377"/>
      <c r="GDL207" s="377"/>
      <c r="GDM207" s="377"/>
      <c r="GDN207" s="376"/>
      <c r="GDO207" s="376"/>
      <c r="GDP207" s="377"/>
      <c r="GDQ207" s="377"/>
      <c r="GDR207" s="376"/>
      <c r="GDS207" s="376"/>
      <c r="GDT207" s="377"/>
      <c r="GDU207" s="377"/>
      <c r="GDV207" s="376"/>
      <c r="GDW207" s="376"/>
      <c r="GDX207" s="376"/>
      <c r="GDY207" s="376"/>
      <c r="GDZ207" s="376"/>
      <c r="GEA207" s="376"/>
      <c r="GEB207" s="376"/>
      <c r="GEC207" s="377"/>
      <c r="GED207" s="377"/>
      <c r="GEE207" s="376"/>
      <c r="GEF207" s="376"/>
      <c r="GEG207" s="377"/>
      <c r="GEH207" s="377"/>
      <c r="GEI207" s="376"/>
      <c r="GEJ207" s="376"/>
      <c r="GEK207" s="376"/>
      <c r="GEL207" s="376"/>
      <c r="GEM207" s="376"/>
      <c r="GEN207" s="370"/>
      <c r="GEO207" s="396"/>
      <c r="GEP207" s="376"/>
      <c r="GEQ207" s="376"/>
      <c r="GER207" s="376"/>
      <c r="GES207" s="376"/>
      <c r="GET207" s="376"/>
      <c r="GEU207" s="376"/>
      <c r="GEV207" s="376"/>
      <c r="GEW207" s="375"/>
      <c r="GEX207" s="375"/>
      <c r="GEY207" s="375"/>
      <c r="GEZ207" s="375"/>
      <c r="GFA207" s="375"/>
      <c r="GFB207" s="375"/>
      <c r="GFC207" s="375"/>
      <c r="GFD207" s="375"/>
      <c r="GFE207" s="375"/>
      <c r="GFF207" s="375"/>
      <c r="GFG207" s="375"/>
      <c r="GFH207" s="375"/>
      <c r="GFI207" s="375"/>
      <c r="GFJ207" s="375"/>
      <c r="GFK207" s="375"/>
      <c r="GFL207" s="375"/>
      <c r="GFM207" s="375"/>
      <c r="GFN207" s="375"/>
      <c r="GFO207" s="375"/>
      <c r="GFP207" s="375"/>
      <c r="GFQ207" s="375"/>
      <c r="GFR207" s="375"/>
      <c r="GFS207" s="375"/>
      <c r="GFT207" s="375"/>
      <c r="GFU207" s="375"/>
      <c r="GFV207" s="375"/>
      <c r="GFW207" s="375"/>
      <c r="GFX207" s="375"/>
      <c r="GFY207" s="375"/>
      <c r="GFZ207" s="375"/>
      <c r="GGA207" s="375"/>
      <c r="GGB207" s="375"/>
      <c r="GGC207" s="375"/>
      <c r="GGD207" s="375"/>
      <c r="GGE207" s="375"/>
      <c r="GGF207" s="375"/>
      <c r="GGG207" s="375"/>
      <c r="GGH207" s="375"/>
      <c r="GGI207" s="375"/>
      <c r="GGJ207" s="375"/>
      <c r="GGK207" s="375"/>
      <c r="GGL207" s="375"/>
      <c r="GGM207" s="375"/>
      <c r="GGN207" s="375"/>
      <c r="GGO207" s="376"/>
      <c r="GGP207" s="376"/>
      <c r="GGQ207" s="376"/>
      <c r="GGR207" s="376"/>
      <c r="GGS207" s="376"/>
      <c r="GGT207" s="376"/>
      <c r="GGU207" s="376"/>
      <c r="GGV207" s="376"/>
      <c r="GGW207" s="376"/>
      <c r="GGX207" s="376"/>
      <c r="GGY207" s="376"/>
      <c r="GGZ207" s="376"/>
      <c r="GHA207" s="376"/>
      <c r="GHB207" s="376"/>
      <c r="GHC207" s="376"/>
      <c r="GHD207" s="376"/>
      <c r="GHE207" s="376"/>
      <c r="GHF207" s="376"/>
      <c r="GHG207" s="376"/>
      <c r="GHH207" s="376"/>
      <c r="GHI207" s="376"/>
      <c r="GHJ207" s="376"/>
      <c r="GHK207" s="376"/>
      <c r="GHL207" s="376"/>
      <c r="GHM207" s="377"/>
      <c r="GHN207" s="377"/>
      <c r="GHO207" s="377"/>
      <c r="GHP207" s="377"/>
      <c r="GHQ207" s="377"/>
      <c r="GHR207" s="376"/>
      <c r="GHS207" s="376"/>
      <c r="GHT207" s="377"/>
      <c r="GHU207" s="377"/>
      <c r="GHV207" s="376"/>
      <c r="GHW207" s="376"/>
      <c r="GHX207" s="377"/>
      <c r="GHY207" s="377"/>
      <c r="GHZ207" s="376"/>
      <c r="GIA207" s="376"/>
      <c r="GIB207" s="376"/>
      <c r="GIC207" s="376"/>
      <c r="GID207" s="376"/>
      <c r="GIE207" s="376"/>
      <c r="GIF207" s="376"/>
      <c r="GIG207" s="377"/>
      <c r="GIH207" s="377"/>
      <c r="GII207" s="376"/>
      <c r="GIJ207" s="376"/>
      <c r="GIK207" s="377"/>
      <c r="GIL207" s="377"/>
      <c r="GIM207" s="376"/>
      <c r="GIN207" s="376"/>
      <c r="GIO207" s="376"/>
      <c r="GIP207" s="376"/>
      <c r="GIQ207" s="376"/>
      <c r="GIR207" s="370"/>
      <c r="GIS207" s="396"/>
      <c r="GIT207" s="376"/>
      <c r="GIU207" s="376"/>
      <c r="GIV207" s="376"/>
      <c r="GIW207" s="376"/>
      <c r="GIX207" s="376"/>
      <c r="GIY207" s="376"/>
      <c r="GIZ207" s="376"/>
      <c r="GJA207" s="375"/>
      <c r="GJB207" s="375"/>
      <c r="GJC207" s="375"/>
      <c r="GJD207" s="375"/>
      <c r="GJE207" s="375"/>
      <c r="GJF207" s="375"/>
      <c r="GJG207" s="375"/>
      <c r="GJH207" s="375"/>
      <c r="GJI207" s="375"/>
      <c r="GJJ207" s="375"/>
      <c r="GJK207" s="375"/>
      <c r="GJL207" s="375"/>
      <c r="GJM207" s="375"/>
      <c r="GJN207" s="375"/>
      <c r="GJO207" s="375"/>
      <c r="GJP207" s="375"/>
      <c r="GJQ207" s="375"/>
      <c r="GJR207" s="375"/>
      <c r="GJS207" s="375"/>
      <c r="GJT207" s="375"/>
      <c r="GJU207" s="375"/>
      <c r="GJV207" s="375"/>
      <c r="GJW207" s="375"/>
      <c r="GJX207" s="375"/>
      <c r="GJY207" s="375"/>
      <c r="GJZ207" s="375"/>
      <c r="GKA207" s="375"/>
      <c r="GKB207" s="375"/>
      <c r="GKC207" s="375"/>
      <c r="GKD207" s="375"/>
      <c r="GKE207" s="375"/>
      <c r="GKF207" s="375"/>
      <c r="GKG207" s="375"/>
      <c r="GKH207" s="375"/>
      <c r="GKI207" s="375"/>
      <c r="GKJ207" s="375"/>
      <c r="GKK207" s="375"/>
      <c r="GKL207" s="375"/>
      <c r="GKM207" s="375"/>
      <c r="GKN207" s="375"/>
      <c r="GKO207" s="375"/>
      <c r="GKP207" s="375"/>
      <c r="GKQ207" s="375"/>
      <c r="GKR207" s="375"/>
      <c r="GKS207" s="376"/>
      <c r="GKT207" s="376"/>
      <c r="GKU207" s="376"/>
      <c r="GKV207" s="376"/>
      <c r="GKW207" s="376"/>
      <c r="GKX207" s="376"/>
      <c r="GKY207" s="376"/>
      <c r="GKZ207" s="376"/>
      <c r="GLA207" s="376"/>
      <c r="GLB207" s="376"/>
      <c r="GLC207" s="376"/>
      <c r="GLD207" s="376"/>
      <c r="GLE207" s="376"/>
      <c r="GLF207" s="376"/>
      <c r="GLG207" s="376"/>
      <c r="GLH207" s="376"/>
      <c r="GLI207" s="376"/>
      <c r="GLJ207" s="376"/>
      <c r="GLK207" s="376"/>
      <c r="GLL207" s="376"/>
      <c r="GLM207" s="376"/>
      <c r="GLN207" s="376"/>
      <c r="GLO207" s="376"/>
      <c r="GLP207" s="376"/>
      <c r="GLQ207" s="377"/>
      <c r="GLR207" s="377"/>
      <c r="GLS207" s="377"/>
      <c r="GLT207" s="377"/>
      <c r="GLU207" s="377"/>
      <c r="GLV207" s="376"/>
      <c r="GLW207" s="376"/>
      <c r="GLX207" s="377"/>
      <c r="GLY207" s="377"/>
      <c r="GLZ207" s="376"/>
      <c r="GMA207" s="376"/>
      <c r="GMB207" s="377"/>
      <c r="GMC207" s="377"/>
      <c r="GMD207" s="376"/>
      <c r="GME207" s="376"/>
      <c r="GMF207" s="376"/>
      <c r="GMG207" s="376"/>
      <c r="GMH207" s="376"/>
      <c r="GMI207" s="376"/>
      <c r="GMJ207" s="376"/>
      <c r="GMK207" s="377"/>
      <c r="GML207" s="377"/>
      <c r="GMM207" s="376"/>
      <c r="GMN207" s="376"/>
      <c r="GMO207" s="377"/>
      <c r="GMP207" s="377"/>
      <c r="GMQ207" s="376"/>
      <c r="GMR207" s="376"/>
      <c r="GMS207" s="376"/>
      <c r="GMT207" s="376"/>
      <c r="GMU207" s="376"/>
      <c r="GMV207" s="370"/>
      <c r="GMW207" s="396"/>
      <c r="GMX207" s="376"/>
      <c r="GMY207" s="376"/>
      <c r="GMZ207" s="376"/>
      <c r="GNA207" s="376"/>
      <c r="GNB207" s="376"/>
      <c r="GNC207" s="376"/>
      <c r="GND207" s="376"/>
      <c r="GNE207" s="375"/>
      <c r="GNF207" s="375"/>
      <c r="GNG207" s="375"/>
      <c r="GNH207" s="375"/>
      <c r="GNI207" s="375"/>
      <c r="GNJ207" s="375"/>
      <c r="GNK207" s="375"/>
      <c r="GNL207" s="375"/>
      <c r="GNM207" s="375"/>
      <c r="GNN207" s="375"/>
      <c r="GNO207" s="375"/>
      <c r="GNP207" s="375"/>
      <c r="GNQ207" s="375"/>
      <c r="GNR207" s="375"/>
      <c r="GNS207" s="375"/>
      <c r="GNT207" s="375"/>
      <c r="GNU207" s="375"/>
      <c r="GNV207" s="375"/>
      <c r="GNW207" s="375"/>
      <c r="GNX207" s="375"/>
      <c r="GNY207" s="375"/>
      <c r="GNZ207" s="375"/>
      <c r="GOA207" s="375"/>
      <c r="GOB207" s="375"/>
      <c r="GOC207" s="375"/>
      <c r="GOD207" s="375"/>
      <c r="GOE207" s="375"/>
      <c r="GOF207" s="375"/>
      <c r="GOG207" s="375"/>
      <c r="GOH207" s="375"/>
      <c r="GOI207" s="375"/>
      <c r="GOJ207" s="375"/>
      <c r="GOK207" s="375"/>
      <c r="GOL207" s="375"/>
      <c r="GOM207" s="375"/>
      <c r="GON207" s="375"/>
      <c r="GOO207" s="375"/>
      <c r="GOP207" s="375"/>
      <c r="GOQ207" s="375"/>
      <c r="GOR207" s="375"/>
      <c r="GOS207" s="375"/>
      <c r="GOT207" s="375"/>
      <c r="GOU207" s="375"/>
      <c r="GOV207" s="375"/>
      <c r="GOW207" s="376"/>
      <c r="GOX207" s="376"/>
      <c r="GOY207" s="376"/>
      <c r="GOZ207" s="376"/>
      <c r="GPA207" s="376"/>
      <c r="GPB207" s="376"/>
      <c r="GPC207" s="376"/>
      <c r="GPD207" s="376"/>
      <c r="GPE207" s="376"/>
      <c r="GPF207" s="376"/>
      <c r="GPG207" s="376"/>
      <c r="GPH207" s="376"/>
      <c r="GPI207" s="376"/>
      <c r="GPJ207" s="376"/>
      <c r="GPK207" s="376"/>
      <c r="GPL207" s="376"/>
      <c r="GPM207" s="376"/>
      <c r="GPN207" s="376"/>
      <c r="GPO207" s="376"/>
      <c r="GPP207" s="376"/>
      <c r="GPQ207" s="376"/>
      <c r="GPR207" s="376"/>
      <c r="GPS207" s="376"/>
      <c r="GPT207" s="376"/>
      <c r="GPU207" s="377"/>
      <c r="GPV207" s="377"/>
      <c r="GPW207" s="377"/>
      <c r="GPX207" s="377"/>
      <c r="GPY207" s="377"/>
      <c r="GPZ207" s="376"/>
      <c r="GQA207" s="376"/>
      <c r="GQB207" s="377"/>
      <c r="GQC207" s="377"/>
      <c r="GQD207" s="376"/>
      <c r="GQE207" s="376"/>
      <c r="GQF207" s="377"/>
      <c r="GQG207" s="377"/>
      <c r="GQH207" s="376"/>
      <c r="GQI207" s="376"/>
      <c r="GQJ207" s="376"/>
      <c r="GQK207" s="376"/>
      <c r="GQL207" s="376"/>
      <c r="GQM207" s="376"/>
      <c r="GQN207" s="376"/>
      <c r="GQO207" s="377"/>
      <c r="GQP207" s="377"/>
      <c r="GQQ207" s="376"/>
      <c r="GQR207" s="376"/>
      <c r="GQS207" s="377"/>
      <c r="GQT207" s="377"/>
      <c r="GQU207" s="376"/>
      <c r="GQV207" s="376"/>
      <c r="GQW207" s="376"/>
      <c r="GQX207" s="376"/>
      <c r="GQY207" s="376"/>
      <c r="GQZ207" s="370"/>
      <c r="GRA207" s="396"/>
      <c r="GRB207" s="376"/>
      <c r="GRC207" s="376"/>
      <c r="GRD207" s="376"/>
      <c r="GRE207" s="376"/>
      <c r="GRF207" s="376"/>
      <c r="GRG207" s="376"/>
      <c r="GRH207" s="376"/>
      <c r="GRI207" s="375"/>
      <c r="GRJ207" s="375"/>
      <c r="GRK207" s="375"/>
      <c r="GRL207" s="375"/>
      <c r="GRM207" s="375"/>
      <c r="GRN207" s="375"/>
      <c r="GRO207" s="375"/>
      <c r="GRP207" s="375"/>
      <c r="GRQ207" s="375"/>
      <c r="GRR207" s="375"/>
      <c r="GRS207" s="375"/>
      <c r="GRT207" s="375"/>
      <c r="GRU207" s="375"/>
      <c r="GRV207" s="375"/>
      <c r="GRW207" s="375"/>
      <c r="GRX207" s="375"/>
      <c r="GRY207" s="375"/>
      <c r="GRZ207" s="375"/>
      <c r="GSA207" s="375"/>
      <c r="GSB207" s="375"/>
      <c r="GSC207" s="375"/>
      <c r="GSD207" s="375"/>
      <c r="GSE207" s="375"/>
      <c r="GSF207" s="375"/>
      <c r="GSG207" s="375"/>
      <c r="GSH207" s="375"/>
      <c r="GSI207" s="375"/>
      <c r="GSJ207" s="375"/>
      <c r="GSK207" s="375"/>
      <c r="GSL207" s="375"/>
      <c r="GSM207" s="375"/>
      <c r="GSN207" s="375"/>
      <c r="GSO207" s="375"/>
      <c r="GSP207" s="375"/>
      <c r="GSQ207" s="375"/>
      <c r="GSR207" s="375"/>
      <c r="GSS207" s="375"/>
      <c r="GST207" s="375"/>
      <c r="GSU207" s="375"/>
      <c r="GSV207" s="375"/>
      <c r="GSW207" s="375"/>
      <c r="GSX207" s="375"/>
      <c r="GSY207" s="375"/>
      <c r="GSZ207" s="375"/>
      <c r="GTA207" s="376"/>
      <c r="GTB207" s="376"/>
      <c r="GTC207" s="376"/>
      <c r="GTD207" s="376"/>
      <c r="GTE207" s="376"/>
      <c r="GTF207" s="376"/>
      <c r="GTG207" s="376"/>
      <c r="GTH207" s="376"/>
      <c r="GTI207" s="376"/>
      <c r="GTJ207" s="376"/>
      <c r="GTK207" s="376"/>
      <c r="GTL207" s="376"/>
      <c r="GTM207" s="376"/>
      <c r="GTN207" s="376"/>
      <c r="GTO207" s="376"/>
      <c r="GTP207" s="376"/>
      <c r="GTQ207" s="376"/>
      <c r="GTR207" s="376"/>
      <c r="GTS207" s="376"/>
      <c r="GTT207" s="376"/>
      <c r="GTU207" s="376"/>
      <c r="GTV207" s="376"/>
      <c r="GTW207" s="376"/>
      <c r="GTX207" s="376"/>
      <c r="GTY207" s="377"/>
      <c r="GTZ207" s="377"/>
      <c r="GUA207" s="377"/>
      <c r="GUB207" s="377"/>
      <c r="GUC207" s="377"/>
      <c r="GUD207" s="376"/>
      <c r="GUE207" s="376"/>
      <c r="GUF207" s="377"/>
      <c r="GUG207" s="377"/>
      <c r="GUH207" s="376"/>
      <c r="GUI207" s="376"/>
      <c r="GUJ207" s="377"/>
      <c r="GUK207" s="377"/>
      <c r="GUL207" s="376"/>
      <c r="GUM207" s="376"/>
      <c r="GUN207" s="376"/>
      <c r="GUO207" s="376"/>
      <c r="GUP207" s="376"/>
      <c r="GUQ207" s="376"/>
      <c r="GUR207" s="376"/>
      <c r="GUS207" s="377"/>
      <c r="GUT207" s="377"/>
      <c r="GUU207" s="376"/>
      <c r="GUV207" s="376"/>
      <c r="GUW207" s="377"/>
      <c r="GUX207" s="377"/>
      <c r="GUY207" s="376"/>
      <c r="GUZ207" s="376"/>
      <c r="GVA207" s="376"/>
      <c r="GVB207" s="376"/>
      <c r="GVC207" s="376"/>
      <c r="GVD207" s="370"/>
      <c r="GVE207" s="396"/>
      <c r="GVF207" s="376"/>
      <c r="GVG207" s="376"/>
      <c r="GVH207" s="376"/>
      <c r="GVI207" s="376"/>
      <c r="GVJ207" s="376"/>
      <c r="GVK207" s="376"/>
      <c r="GVL207" s="376"/>
      <c r="GVM207" s="375"/>
      <c r="GVN207" s="375"/>
      <c r="GVO207" s="375"/>
      <c r="GVP207" s="375"/>
      <c r="GVQ207" s="375"/>
      <c r="GVR207" s="375"/>
      <c r="GVS207" s="375"/>
      <c r="GVT207" s="375"/>
      <c r="GVU207" s="375"/>
      <c r="GVV207" s="375"/>
      <c r="GVW207" s="375"/>
      <c r="GVX207" s="375"/>
      <c r="GVY207" s="375"/>
      <c r="GVZ207" s="375"/>
      <c r="GWA207" s="375"/>
      <c r="GWB207" s="375"/>
      <c r="GWC207" s="375"/>
      <c r="GWD207" s="375"/>
      <c r="GWE207" s="375"/>
      <c r="GWF207" s="375"/>
      <c r="GWG207" s="375"/>
      <c r="GWH207" s="375"/>
      <c r="GWI207" s="375"/>
      <c r="GWJ207" s="375"/>
      <c r="GWK207" s="375"/>
      <c r="GWL207" s="375"/>
      <c r="GWM207" s="375"/>
      <c r="GWN207" s="375"/>
      <c r="GWO207" s="375"/>
      <c r="GWP207" s="375"/>
      <c r="GWQ207" s="375"/>
      <c r="GWR207" s="375"/>
      <c r="GWS207" s="375"/>
      <c r="GWT207" s="375"/>
      <c r="GWU207" s="375"/>
      <c r="GWV207" s="375"/>
      <c r="GWW207" s="375"/>
      <c r="GWX207" s="375"/>
      <c r="GWY207" s="375"/>
      <c r="GWZ207" s="375"/>
      <c r="GXA207" s="375"/>
      <c r="GXB207" s="375"/>
      <c r="GXC207" s="375"/>
      <c r="GXD207" s="375"/>
      <c r="GXE207" s="376"/>
      <c r="GXF207" s="376"/>
      <c r="GXG207" s="376"/>
      <c r="GXH207" s="376"/>
      <c r="GXI207" s="376"/>
      <c r="GXJ207" s="376"/>
      <c r="GXK207" s="376"/>
      <c r="GXL207" s="376"/>
      <c r="GXM207" s="376"/>
      <c r="GXN207" s="376"/>
      <c r="GXO207" s="376"/>
      <c r="GXP207" s="376"/>
      <c r="GXQ207" s="376"/>
      <c r="GXR207" s="376"/>
      <c r="GXS207" s="376"/>
      <c r="GXT207" s="376"/>
      <c r="GXU207" s="376"/>
      <c r="GXV207" s="376"/>
      <c r="GXW207" s="376"/>
      <c r="GXX207" s="376"/>
      <c r="GXY207" s="376"/>
      <c r="GXZ207" s="376"/>
      <c r="GYA207" s="376"/>
      <c r="GYB207" s="376"/>
      <c r="GYC207" s="377"/>
      <c r="GYD207" s="377"/>
      <c r="GYE207" s="377"/>
      <c r="GYF207" s="377"/>
      <c r="GYG207" s="377"/>
      <c r="GYH207" s="376"/>
      <c r="GYI207" s="376"/>
      <c r="GYJ207" s="377"/>
      <c r="GYK207" s="377"/>
      <c r="GYL207" s="376"/>
      <c r="GYM207" s="376"/>
      <c r="GYN207" s="377"/>
      <c r="GYO207" s="377"/>
      <c r="GYP207" s="376"/>
      <c r="GYQ207" s="376"/>
      <c r="GYR207" s="376"/>
      <c r="GYS207" s="376"/>
      <c r="GYT207" s="376"/>
      <c r="GYU207" s="376"/>
      <c r="GYV207" s="376"/>
      <c r="GYW207" s="377"/>
      <c r="GYX207" s="377"/>
      <c r="GYY207" s="376"/>
      <c r="GYZ207" s="376"/>
      <c r="GZA207" s="377"/>
      <c r="GZB207" s="377"/>
      <c r="GZC207" s="376"/>
      <c r="GZD207" s="376"/>
      <c r="GZE207" s="376"/>
      <c r="GZF207" s="376"/>
      <c r="GZG207" s="376"/>
      <c r="GZH207" s="370"/>
      <c r="GZI207" s="396"/>
      <c r="GZJ207" s="376"/>
      <c r="GZK207" s="376"/>
      <c r="GZL207" s="376"/>
      <c r="GZM207" s="376"/>
      <c r="GZN207" s="376"/>
      <c r="GZO207" s="376"/>
      <c r="GZP207" s="376"/>
      <c r="GZQ207" s="375"/>
      <c r="GZR207" s="375"/>
      <c r="GZS207" s="375"/>
      <c r="GZT207" s="375"/>
      <c r="GZU207" s="375"/>
      <c r="GZV207" s="375"/>
      <c r="GZW207" s="375"/>
      <c r="GZX207" s="375"/>
      <c r="GZY207" s="375"/>
      <c r="GZZ207" s="375"/>
      <c r="HAA207" s="375"/>
      <c r="HAB207" s="375"/>
      <c r="HAC207" s="375"/>
      <c r="HAD207" s="375"/>
      <c r="HAE207" s="375"/>
      <c r="HAF207" s="375"/>
      <c r="HAG207" s="375"/>
      <c r="HAH207" s="375"/>
      <c r="HAI207" s="375"/>
      <c r="HAJ207" s="375"/>
      <c r="HAK207" s="375"/>
      <c r="HAL207" s="375"/>
      <c r="HAM207" s="375"/>
      <c r="HAN207" s="375"/>
      <c r="HAO207" s="375"/>
      <c r="HAP207" s="375"/>
      <c r="HAQ207" s="375"/>
      <c r="HAR207" s="375"/>
      <c r="HAS207" s="375"/>
      <c r="HAT207" s="375"/>
      <c r="HAU207" s="375"/>
      <c r="HAV207" s="375"/>
      <c r="HAW207" s="375"/>
      <c r="HAX207" s="375"/>
      <c r="HAY207" s="375"/>
      <c r="HAZ207" s="375"/>
      <c r="HBA207" s="375"/>
      <c r="HBB207" s="375"/>
      <c r="HBC207" s="375"/>
      <c r="HBD207" s="375"/>
      <c r="HBE207" s="375"/>
      <c r="HBF207" s="375"/>
      <c r="HBG207" s="375"/>
      <c r="HBH207" s="375"/>
      <c r="HBI207" s="376"/>
      <c r="HBJ207" s="376"/>
      <c r="HBK207" s="376"/>
      <c r="HBL207" s="376"/>
      <c r="HBM207" s="376"/>
      <c r="HBN207" s="376"/>
      <c r="HBO207" s="376"/>
      <c r="HBP207" s="376"/>
      <c r="HBQ207" s="376"/>
      <c r="HBR207" s="376"/>
      <c r="HBS207" s="376"/>
      <c r="HBT207" s="376"/>
      <c r="HBU207" s="376"/>
      <c r="HBV207" s="376"/>
      <c r="HBW207" s="376"/>
      <c r="HBX207" s="376"/>
      <c r="HBY207" s="376"/>
      <c r="HBZ207" s="376"/>
      <c r="HCA207" s="376"/>
      <c r="HCB207" s="376"/>
      <c r="HCC207" s="376"/>
      <c r="HCD207" s="376"/>
      <c r="HCE207" s="376"/>
      <c r="HCF207" s="376"/>
      <c r="HCG207" s="377"/>
      <c r="HCH207" s="377"/>
      <c r="HCI207" s="377"/>
      <c r="HCJ207" s="377"/>
      <c r="HCK207" s="377"/>
      <c r="HCL207" s="376"/>
      <c r="HCM207" s="376"/>
      <c r="HCN207" s="377"/>
      <c r="HCO207" s="377"/>
      <c r="HCP207" s="376"/>
      <c r="HCQ207" s="376"/>
      <c r="HCR207" s="377"/>
      <c r="HCS207" s="377"/>
      <c r="HCT207" s="376"/>
      <c r="HCU207" s="376"/>
      <c r="HCV207" s="376"/>
      <c r="HCW207" s="376"/>
      <c r="HCX207" s="376"/>
      <c r="HCY207" s="376"/>
      <c r="HCZ207" s="376"/>
      <c r="HDA207" s="377"/>
      <c r="HDB207" s="377"/>
      <c r="HDC207" s="376"/>
      <c r="HDD207" s="376"/>
      <c r="HDE207" s="377"/>
      <c r="HDF207" s="377"/>
      <c r="HDG207" s="376"/>
      <c r="HDH207" s="376"/>
      <c r="HDI207" s="376"/>
      <c r="HDJ207" s="376"/>
      <c r="HDK207" s="376"/>
      <c r="HDL207" s="370"/>
      <c r="HDM207" s="396"/>
      <c r="HDN207" s="376"/>
      <c r="HDO207" s="376"/>
      <c r="HDP207" s="376"/>
      <c r="HDQ207" s="376"/>
      <c r="HDR207" s="376"/>
      <c r="HDS207" s="376"/>
      <c r="HDT207" s="376"/>
      <c r="HDU207" s="375"/>
      <c r="HDV207" s="375"/>
      <c r="HDW207" s="375"/>
      <c r="HDX207" s="375"/>
      <c r="HDY207" s="375"/>
      <c r="HDZ207" s="375"/>
      <c r="HEA207" s="375"/>
      <c r="HEB207" s="375"/>
      <c r="HEC207" s="375"/>
      <c r="HED207" s="375"/>
      <c r="HEE207" s="375"/>
      <c r="HEF207" s="375"/>
      <c r="HEG207" s="375"/>
      <c r="HEH207" s="375"/>
      <c r="HEI207" s="375"/>
      <c r="HEJ207" s="375"/>
      <c r="HEK207" s="375"/>
      <c r="HEL207" s="375"/>
      <c r="HEM207" s="375"/>
      <c r="HEN207" s="375"/>
      <c r="HEO207" s="375"/>
      <c r="HEP207" s="375"/>
      <c r="HEQ207" s="375"/>
      <c r="HER207" s="375"/>
      <c r="HES207" s="375"/>
      <c r="HET207" s="375"/>
      <c r="HEU207" s="375"/>
      <c r="HEV207" s="375"/>
      <c r="HEW207" s="375"/>
      <c r="HEX207" s="375"/>
      <c r="HEY207" s="375"/>
      <c r="HEZ207" s="375"/>
      <c r="HFA207" s="375"/>
      <c r="HFB207" s="375"/>
      <c r="HFC207" s="375"/>
      <c r="HFD207" s="375"/>
      <c r="HFE207" s="375"/>
      <c r="HFF207" s="375"/>
      <c r="HFG207" s="375"/>
      <c r="HFH207" s="375"/>
      <c r="HFI207" s="375"/>
      <c r="HFJ207" s="375"/>
      <c r="HFK207" s="375"/>
      <c r="HFL207" s="375"/>
      <c r="HFM207" s="376"/>
      <c r="HFN207" s="376"/>
      <c r="HFO207" s="376"/>
      <c r="HFP207" s="376"/>
      <c r="HFQ207" s="376"/>
      <c r="HFR207" s="376"/>
      <c r="HFS207" s="376"/>
      <c r="HFT207" s="376"/>
      <c r="HFU207" s="376"/>
      <c r="HFV207" s="376"/>
      <c r="HFW207" s="376"/>
      <c r="HFX207" s="376"/>
      <c r="HFY207" s="376"/>
      <c r="HFZ207" s="376"/>
      <c r="HGA207" s="376"/>
      <c r="HGB207" s="376"/>
      <c r="HGC207" s="376"/>
      <c r="HGD207" s="376"/>
      <c r="HGE207" s="376"/>
      <c r="HGF207" s="376"/>
      <c r="HGG207" s="376"/>
      <c r="HGH207" s="376"/>
      <c r="HGI207" s="376"/>
      <c r="HGJ207" s="376"/>
      <c r="HGK207" s="377"/>
      <c r="HGL207" s="377"/>
      <c r="HGM207" s="377"/>
      <c r="HGN207" s="377"/>
      <c r="HGO207" s="377"/>
      <c r="HGP207" s="376"/>
      <c r="HGQ207" s="376"/>
      <c r="HGR207" s="377"/>
      <c r="HGS207" s="377"/>
      <c r="HGT207" s="376"/>
      <c r="HGU207" s="376"/>
      <c r="HGV207" s="377"/>
      <c r="HGW207" s="377"/>
      <c r="HGX207" s="376"/>
      <c r="HGY207" s="376"/>
      <c r="HGZ207" s="376"/>
      <c r="HHA207" s="376"/>
      <c r="HHB207" s="376"/>
      <c r="HHC207" s="376"/>
      <c r="HHD207" s="376"/>
      <c r="HHE207" s="377"/>
      <c r="HHF207" s="377"/>
      <c r="HHG207" s="376"/>
      <c r="HHH207" s="376"/>
      <c r="HHI207" s="377"/>
      <c r="HHJ207" s="377"/>
      <c r="HHK207" s="376"/>
      <c r="HHL207" s="376"/>
      <c r="HHM207" s="376"/>
      <c r="HHN207" s="376"/>
      <c r="HHO207" s="376"/>
      <c r="HHP207" s="370"/>
      <c r="HHQ207" s="396"/>
      <c r="HHR207" s="376"/>
      <c r="HHS207" s="376"/>
      <c r="HHT207" s="376"/>
      <c r="HHU207" s="376"/>
      <c r="HHV207" s="376"/>
      <c r="HHW207" s="376"/>
      <c r="HHX207" s="376"/>
      <c r="HHY207" s="375"/>
      <c r="HHZ207" s="375"/>
      <c r="HIA207" s="375"/>
      <c r="HIB207" s="375"/>
      <c r="HIC207" s="375"/>
      <c r="HID207" s="375"/>
      <c r="HIE207" s="375"/>
      <c r="HIF207" s="375"/>
      <c r="HIG207" s="375"/>
      <c r="HIH207" s="375"/>
      <c r="HII207" s="375"/>
      <c r="HIJ207" s="375"/>
      <c r="HIK207" s="375"/>
      <c r="HIL207" s="375"/>
      <c r="HIM207" s="375"/>
      <c r="HIN207" s="375"/>
      <c r="HIO207" s="375"/>
      <c r="HIP207" s="375"/>
      <c r="HIQ207" s="375"/>
      <c r="HIR207" s="375"/>
      <c r="HIS207" s="375"/>
      <c r="HIT207" s="375"/>
      <c r="HIU207" s="375"/>
      <c r="HIV207" s="375"/>
      <c r="HIW207" s="375"/>
      <c r="HIX207" s="375"/>
      <c r="HIY207" s="375"/>
      <c r="HIZ207" s="375"/>
      <c r="HJA207" s="375"/>
      <c r="HJB207" s="375"/>
      <c r="HJC207" s="375"/>
      <c r="HJD207" s="375"/>
      <c r="HJE207" s="375"/>
      <c r="HJF207" s="375"/>
      <c r="HJG207" s="375"/>
      <c r="HJH207" s="375"/>
      <c r="HJI207" s="375"/>
      <c r="HJJ207" s="375"/>
      <c r="HJK207" s="375"/>
      <c r="HJL207" s="375"/>
      <c r="HJM207" s="375"/>
      <c r="HJN207" s="375"/>
      <c r="HJO207" s="375"/>
      <c r="HJP207" s="375"/>
      <c r="HJQ207" s="376"/>
      <c r="HJR207" s="376"/>
      <c r="HJS207" s="376"/>
      <c r="HJT207" s="376"/>
      <c r="HJU207" s="376"/>
      <c r="HJV207" s="376"/>
      <c r="HJW207" s="376"/>
      <c r="HJX207" s="376"/>
      <c r="HJY207" s="376"/>
      <c r="HJZ207" s="376"/>
      <c r="HKA207" s="376"/>
      <c r="HKB207" s="376"/>
      <c r="HKC207" s="376"/>
      <c r="HKD207" s="376"/>
      <c r="HKE207" s="376"/>
      <c r="HKF207" s="376"/>
      <c r="HKG207" s="376"/>
      <c r="HKH207" s="376"/>
      <c r="HKI207" s="376"/>
      <c r="HKJ207" s="376"/>
      <c r="HKK207" s="376"/>
      <c r="HKL207" s="376"/>
      <c r="HKM207" s="376"/>
      <c r="HKN207" s="376"/>
      <c r="HKO207" s="377"/>
      <c r="HKP207" s="377"/>
      <c r="HKQ207" s="377"/>
      <c r="HKR207" s="377"/>
      <c r="HKS207" s="377"/>
      <c r="HKT207" s="376"/>
      <c r="HKU207" s="376"/>
      <c r="HKV207" s="377"/>
      <c r="HKW207" s="377"/>
      <c r="HKX207" s="376"/>
      <c r="HKY207" s="376"/>
      <c r="HKZ207" s="377"/>
      <c r="HLA207" s="377"/>
      <c r="HLB207" s="376"/>
      <c r="HLC207" s="376"/>
      <c r="HLD207" s="376"/>
      <c r="HLE207" s="376"/>
      <c r="HLF207" s="376"/>
      <c r="HLG207" s="376"/>
      <c r="HLH207" s="376"/>
      <c r="HLI207" s="377"/>
      <c r="HLJ207" s="377"/>
      <c r="HLK207" s="376"/>
      <c r="HLL207" s="376"/>
      <c r="HLM207" s="377"/>
      <c r="HLN207" s="377"/>
      <c r="HLO207" s="376"/>
      <c r="HLP207" s="376"/>
      <c r="HLQ207" s="376"/>
      <c r="HLR207" s="376"/>
      <c r="HLS207" s="376"/>
      <c r="HLT207" s="370"/>
      <c r="HLU207" s="396"/>
      <c r="HLV207" s="376"/>
      <c r="HLW207" s="376"/>
      <c r="HLX207" s="376"/>
      <c r="HLY207" s="376"/>
      <c r="HLZ207" s="376"/>
      <c r="HMA207" s="376"/>
      <c r="HMB207" s="376"/>
      <c r="HMC207" s="375"/>
      <c r="HMD207" s="375"/>
      <c r="HME207" s="375"/>
      <c r="HMF207" s="375"/>
      <c r="HMG207" s="375"/>
      <c r="HMH207" s="375"/>
      <c r="HMI207" s="375"/>
      <c r="HMJ207" s="375"/>
      <c r="HMK207" s="375"/>
      <c r="HML207" s="375"/>
      <c r="HMM207" s="375"/>
      <c r="HMN207" s="375"/>
      <c r="HMO207" s="375"/>
      <c r="HMP207" s="375"/>
      <c r="HMQ207" s="375"/>
      <c r="HMR207" s="375"/>
      <c r="HMS207" s="375"/>
      <c r="HMT207" s="375"/>
      <c r="HMU207" s="375"/>
      <c r="HMV207" s="375"/>
      <c r="HMW207" s="375"/>
      <c r="HMX207" s="375"/>
      <c r="HMY207" s="375"/>
      <c r="HMZ207" s="375"/>
      <c r="HNA207" s="375"/>
      <c r="HNB207" s="375"/>
      <c r="HNC207" s="375"/>
      <c r="HND207" s="375"/>
      <c r="HNE207" s="375"/>
      <c r="HNF207" s="375"/>
      <c r="HNG207" s="375"/>
      <c r="HNH207" s="375"/>
      <c r="HNI207" s="375"/>
      <c r="HNJ207" s="375"/>
      <c r="HNK207" s="375"/>
      <c r="HNL207" s="375"/>
      <c r="HNM207" s="375"/>
      <c r="HNN207" s="375"/>
      <c r="HNO207" s="375"/>
      <c r="HNP207" s="375"/>
      <c r="HNQ207" s="375"/>
      <c r="HNR207" s="375"/>
      <c r="HNS207" s="375"/>
      <c r="HNT207" s="375"/>
      <c r="HNU207" s="376"/>
      <c r="HNV207" s="376"/>
      <c r="HNW207" s="376"/>
      <c r="HNX207" s="376"/>
      <c r="HNY207" s="376"/>
      <c r="HNZ207" s="376"/>
      <c r="HOA207" s="376"/>
      <c r="HOB207" s="376"/>
      <c r="HOC207" s="376"/>
      <c r="HOD207" s="376"/>
      <c r="HOE207" s="376"/>
      <c r="HOF207" s="376"/>
      <c r="HOG207" s="376"/>
      <c r="HOH207" s="376"/>
      <c r="HOI207" s="376"/>
      <c r="HOJ207" s="376"/>
      <c r="HOK207" s="376"/>
      <c r="HOL207" s="376"/>
      <c r="HOM207" s="376"/>
      <c r="HON207" s="376"/>
      <c r="HOO207" s="376"/>
      <c r="HOP207" s="376"/>
      <c r="HOQ207" s="376"/>
      <c r="HOR207" s="376"/>
      <c r="HOS207" s="377"/>
      <c r="HOT207" s="377"/>
      <c r="HOU207" s="377"/>
      <c r="HOV207" s="377"/>
      <c r="HOW207" s="377"/>
      <c r="HOX207" s="376"/>
      <c r="HOY207" s="376"/>
      <c r="HOZ207" s="377"/>
      <c r="HPA207" s="377"/>
      <c r="HPB207" s="376"/>
      <c r="HPC207" s="376"/>
      <c r="HPD207" s="377"/>
      <c r="HPE207" s="377"/>
      <c r="HPF207" s="376"/>
      <c r="HPG207" s="376"/>
      <c r="HPH207" s="376"/>
      <c r="HPI207" s="376"/>
      <c r="HPJ207" s="376"/>
      <c r="HPK207" s="376"/>
      <c r="HPL207" s="376"/>
      <c r="HPM207" s="377"/>
      <c r="HPN207" s="377"/>
      <c r="HPO207" s="376"/>
      <c r="HPP207" s="376"/>
      <c r="HPQ207" s="377"/>
      <c r="HPR207" s="377"/>
      <c r="HPS207" s="376"/>
      <c r="HPT207" s="376"/>
      <c r="HPU207" s="376"/>
      <c r="HPV207" s="376"/>
      <c r="HPW207" s="376"/>
      <c r="HPX207" s="370"/>
      <c r="HPY207" s="396"/>
      <c r="HPZ207" s="376"/>
      <c r="HQA207" s="376"/>
      <c r="HQB207" s="376"/>
      <c r="HQC207" s="376"/>
      <c r="HQD207" s="376"/>
      <c r="HQE207" s="376"/>
      <c r="HQF207" s="376"/>
      <c r="HQG207" s="375"/>
      <c r="HQH207" s="375"/>
      <c r="HQI207" s="375"/>
      <c r="HQJ207" s="375"/>
      <c r="HQK207" s="375"/>
      <c r="HQL207" s="375"/>
      <c r="HQM207" s="375"/>
      <c r="HQN207" s="375"/>
      <c r="HQO207" s="375"/>
      <c r="HQP207" s="375"/>
      <c r="HQQ207" s="375"/>
      <c r="HQR207" s="375"/>
      <c r="HQS207" s="375"/>
      <c r="HQT207" s="375"/>
      <c r="HQU207" s="375"/>
      <c r="HQV207" s="375"/>
      <c r="HQW207" s="375"/>
      <c r="HQX207" s="375"/>
      <c r="HQY207" s="375"/>
      <c r="HQZ207" s="375"/>
      <c r="HRA207" s="375"/>
      <c r="HRB207" s="375"/>
      <c r="HRC207" s="375"/>
      <c r="HRD207" s="375"/>
      <c r="HRE207" s="375"/>
      <c r="HRF207" s="375"/>
      <c r="HRG207" s="375"/>
      <c r="HRH207" s="375"/>
      <c r="HRI207" s="375"/>
      <c r="HRJ207" s="375"/>
      <c r="HRK207" s="375"/>
      <c r="HRL207" s="375"/>
      <c r="HRM207" s="375"/>
      <c r="HRN207" s="375"/>
      <c r="HRO207" s="375"/>
      <c r="HRP207" s="375"/>
      <c r="HRQ207" s="375"/>
      <c r="HRR207" s="375"/>
      <c r="HRS207" s="375"/>
      <c r="HRT207" s="375"/>
      <c r="HRU207" s="375"/>
      <c r="HRV207" s="375"/>
      <c r="HRW207" s="375"/>
      <c r="HRX207" s="375"/>
      <c r="HRY207" s="376"/>
      <c r="HRZ207" s="376"/>
      <c r="HSA207" s="376"/>
      <c r="HSB207" s="376"/>
      <c r="HSC207" s="376"/>
      <c r="HSD207" s="376"/>
      <c r="HSE207" s="376"/>
      <c r="HSF207" s="376"/>
      <c r="HSG207" s="376"/>
      <c r="HSH207" s="376"/>
      <c r="HSI207" s="376"/>
      <c r="HSJ207" s="376"/>
      <c r="HSK207" s="376"/>
      <c r="HSL207" s="376"/>
      <c r="HSM207" s="376"/>
      <c r="HSN207" s="376"/>
      <c r="HSO207" s="376"/>
      <c r="HSP207" s="376"/>
      <c r="HSQ207" s="376"/>
      <c r="HSR207" s="376"/>
      <c r="HSS207" s="376"/>
      <c r="HST207" s="376"/>
      <c r="HSU207" s="376"/>
      <c r="HSV207" s="376"/>
      <c r="HSW207" s="377"/>
      <c r="HSX207" s="377"/>
      <c r="HSY207" s="377"/>
      <c r="HSZ207" s="377"/>
      <c r="HTA207" s="377"/>
      <c r="HTB207" s="376"/>
      <c r="HTC207" s="376"/>
      <c r="HTD207" s="377"/>
      <c r="HTE207" s="377"/>
      <c r="HTF207" s="376"/>
      <c r="HTG207" s="376"/>
      <c r="HTH207" s="377"/>
      <c r="HTI207" s="377"/>
      <c r="HTJ207" s="376"/>
      <c r="HTK207" s="376"/>
      <c r="HTL207" s="376"/>
      <c r="HTM207" s="376"/>
      <c r="HTN207" s="376"/>
      <c r="HTO207" s="376"/>
      <c r="HTP207" s="376"/>
      <c r="HTQ207" s="377"/>
      <c r="HTR207" s="377"/>
      <c r="HTS207" s="376"/>
      <c r="HTT207" s="376"/>
      <c r="HTU207" s="377"/>
      <c r="HTV207" s="377"/>
      <c r="HTW207" s="376"/>
      <c r="HTX207" s="376"/>
      <c r="HTY207" s="376"/>
      <c r="HTZ207" s="376"/>
      <c r="HUA207" s="376"/>
      <c r="HUB207" s="370"/>
      <c r="HUC207" s="396"/>
      <c r="HUD207" s="376"/>
      <c r="HUE207" s="376"/>
      <c r="HUF207" s="376"/>
      <c r="HUG207" s="376"/>
      <c r="HUH207" s="376"/>
      <c r="HUI207" s="376"/>
      <c r="HUJ207" s="376"/>
      <c r="HUK207" s="375"/>
      <c r="HUL207" s="375"/>
      <c r="HUM207" s="375"/>
      <c r="HUN207" s="375"/>
      <c r="HUO207" s="375"/>
      <c r="HUP207" s="375"/>
      <c r="HUQ207" s="375"/>
      <c r="HUR207" s="375"/>
      <c r="HUS207" s="375"/>
      <c r="HUT207" s="375"/>
      <c r="HUU207" s="375"/>
      <c r="HUV207" s="375"/>
      <c r="HUW207" s="375"/>
      <c r="HUX207" s="375"/>
      <c r="HUY207" s="375"/>
      <c r="HUZ207" s="375"/>
      <c r="HVA207" s="375"/>
      <c r="HVB207" s="375"/>
      <c r="HVC207" s="375"/>
      <c r="HVD207" s="375"/>
      <c r="HVE207" s="375"/>
      <c r="HVF207" s="375"/>
      <c r="HVG207" s="375"/>
      <c r="HVH207" s="375"/>
      <c r="HVI207" s="375"/>
      <c r="HVJ207" s="375"/>
      <c r="HVK207" s="375"/>
      <c r="HVL207" s="375"/>
      <c r="HVM207" s="375"/>
      <c r="HVN207" s="375"/>
      <c r="HVO207" s="375"/>
      <c r="HVP207" s="375"/>
      <c r="HVQ207" s="375"/>
      <c r="HVR207" s="375"/>
      <c r="HVS207" s="375"/>
      <c r="HVT207" s="375"/>
      <c r="HVU207" s="375"/>
      <c r="HVV207" s="375"/>
      <c r="HVW207" s="375"/>
      <c r="HVX207" s="375"/>
      <c r="HVY207" s="375"/>
      <c r="HVZ207" s="375"/>
      <c r="HWA207" s="375"/>
      <c r="HWB207" s="375"/>
      <c r="HWC207" s="376"/>
      <c r="HWD207" s="376"/>
      <c r="HWE207" s="376"/>
      <c r="HWF207" s="376"/>
      <c r="HWG207" s="376"/>
      <c r="HWH207" s="376"/>
      <c r="HWI207" s="376"/>
      <c r="HWJ207" s="376"/>
      <c r="HWK207" s="376"/>
      <c r="HWL207" s="376"/>
      <c r="HWM207" s="376"/>
      <c r="HWN207" s="376"/>
      <c r="HWO207" s="376"/>
      <c r="HWP207" s="376"/>
      <c r="HWQ207" s="376"/>
      <c r="HWR207" s="376"/>
      <c r="HWS207" s="376"/>
      <c r="HWT207" s="376"/>
      <c r="HWU207" s="376"/>
      <c r="HWV207" s="376"/>
      <c r="HWW207" s="376"/>
      <c r="HWX207" s="376"/>
      <c r="HWY207" s="376"/>
      <c r="HWZ207" s="376"/>
      <c r="HXA207" s="377"/>
      <c r="HXB207" s="377"/>
      <c r="HXC207" s="377"/>
      <c r="HXD207" s="377"/>
      <c r="HXE207" s="377"/>
      <c r="HXF207" s="376"/>
      <c r="HXG207" s="376"/>
      <c r="HXH207" s="377"/>
      <c r="HXI207" s="377"/>
      <c r="HXJ207" s="376"/>
      <c r="HXK207" s="376"/>
      <c r="HXL207" s="377"/>
      <c r="HXM207" s="377"/>
      <c r="HXN207" s="376"/>
      <c r="HXO207" s="376"/>
      <c r="HXP207" s="376"/>
      <c r="HXQ207" s="376"/>
      <c r="HXR207" s="376"/>
      <c r="HXS207" s="376"/>
      <c r="HXT207" s="376"/>
      <c r="HXU207" s="377"/>
      <c r="HXV207" s="377"/>
      <c r="HXW207" s="376"/>
      <c r="HXX207" s="376"/>
      <c r="HXY207" s="377"/>
      <c r="HXZ207" s="377"/>
      <c r="HYA207" s="376"/>
      <c r="HYB207" s="376"/>
      <c r="HYC207" s="376"/>
      <c r="HYD207" s="376"/>
      <c r="HYE207" s="376"/>
      <c r="HYF207" s="370"/>
      <c r="HYG207" s="396"/>
      <c r="HYH207" s="376"/>
      <c r="HYI207" s="376"/>
      <c r="HYJ207" s="376"/>
      <c r="HYK207" s="376"/>
      <c r="HYL207" s="376"/>
      <c r="HYM207" s="376"/>
      <c r="HYN207" s="376"/>
      <c r="HYO207" s="375"/>
      <c r="HYP207" s="375"/>
      <c r="HYQ207" s="375"/>
      <c r="HYR207" s="375"/>
      <c r="HYS207" s="375"/>
      <c r="HYT207" s="375"/>
      <c r="HYU207" s="375"/>
      <c r="HYV207" s="375"/>
      <c r="HYW207" s="375"/>
      <c r="HYX207" s="375"/>
      <c r="HYY207" s="375"/>
      <c r="HYZ207" s="375"/>
      <c r="HZA207" s="375"/>
      <c r="HZB207" s="375"/>
      <c r="HZC207" s="375"/>
      <c r="HZD207" s="375"/>
      <c r="HZE207" s="375"/>
      <c r="HZF207" s="375"/>
      <c r="HZG207" s="375"/>
      <c r="HZH207" s="375"/>
      <c r="HZI207" s="375"/>
      <c r="HZJ207" s="375"/>
      <c r="HZK207" s="375"/>
      <c r="HZL207" s="375"/>
      <c r="HZM207" s="375"/>
      <c r="HZN207" s="375"/>
      <c r="HZO207" s="375"/>
      <c r="HZP207" s="375"/>
      <c r="HZQ207" s="375"/>
      <c r="HZR207" s="375"/>
      <c r="HZS207" s="375"/>
      <c r="HZT207" s="375"/>
      <c r="HZU207" s="375"/>
      <c r="HZV207" s="375"/>
      <c r="HZW207" s="375"/>
      <c r="HZX207" s="375"/>
      <c r="HZY207" s="375"/>
      <c r="HZZ207" s="375"/>
      <c r="IAA207" s="375"/>
      <c r="IAB207" s="375"/>
      <c r="IAC207" s="375"/>
      <c r="IAD207" s="375"/>
      <c r="IAE207" s="375"/>
      <c r="IAF207" s="375"/>
      <c r="IAG207" s="376"/>
      <c r="IAH207" s="376"/>
      <c r="IAI207" s="376"/>
      <c r="IAJ207" s="376"/>
      <c r="IAK207" s="376"/>
      <c r="IAL207" s="376"/>
      <c r="IAM207" s="376"/>
      <c r="IAN207" s="376"/>
      <c r="IAO207" s="376"/>
      <c r="IAP207" s="376"/>
      <c r="IAQ207" s="376"/>
      <c r="IAR207" s="376"/>
      <c r="IAS207" s="376"/>
      <c r="IAT207" s="376"/>
      <c r="IAU207" s="376"/>
      <c r="IAV207" s="376"/>
      <c r="IAW207" s="376"/>
      <c r="IAX207" s="376"/>
      <c r="IAY207" s="376"/>
      <c r="IAZ207" s="376"/>
      <c r="IBA207" s="376"/>
      <c r="IBB207" s="376"/>
      <c r="IBC207" s="376"/>
      <c r="IBD207" s="376"/>
      <c r="IBE207" s="377"/>
      <c r="IBF207" s="377"/>
      <c r="IBG207" s="377"/>
      <c r="IBH207" s="377"/>
      <c r="IBI207" s="377"/>
      <c r="IBJ207" s="376"/>
      <c r="IBK207" s="376"/>
      <c r="IBL207" s="377"/>
      <c r="IBM207" s="377"/>
      <c r="IBN207" s="376"/>
      <c r="IBO207" s="376"/>
      <c r="IBP207" s="377"/>
      <c r="IBQ207" s="377"/>
      <c r="IBR207" s="376"/>
      <c r="IBS207" s="376"/>
      <c r="IBT207" s="376"/>
      <c r="IBU207" s="376"/>
      <c r="IBV207" s="376"/>
      <c r="IBW207" s="376"/>
      <c r="IBX207" s="376"/>
      <c r="IBY207" s="377"/>
      <c r="IBZ207" s="377"/>
      <c r="ICA207" s="376"/>
      <c r="ICB207" s="376"/>
      <c r="ICC207" s="377"/>
      <c r="ICD207" s="377"/>
      <c r="ICE207" s="376"/>
      <c r="ICF207" s="376"/>
      <c r="ICG207" s="376"/>
      <c r="ICH207" s="376"/>
      <c r="ICI207" s="376"/>
      <c r="ICJ207" s="370"/>
      <c r="ICK207" s="396"/>
      <c r="ICL207" s="376"/>
      <c r="ICM207" s="376"/>
      <c r="ICN207" s="376"/>
      <c r="ICO207" s="376"/>
      <c r="ICP207" s="376"/>
      <c r="ICQ207" s="376"/>
      <c r="ICR207" s="376"/>
      <c r="ICS207" s="375"/>
      <c r="ICT207" s="375"/>
      <c r="ICU207" s="375"/>
      <c r="ICV207" s="375"/>
      <c r="ICW207" s="375"/>
      <c r="ICX207" s="375"/>
      <c r="ICY207" s="375"/>
      <c r="ICZ207" s="375"/>
      <c r="IDA207" s="375"/>
      <c r="IDB207" s="375"/>
      <c r="IDC207" s="375"/>
      <c r="IDD207" s="375"/>
      <c r="IDE207" s="375"/>
      <c r="IDF207" s="375"/>
      <c r="IDG207" s="375"/>
      <c r="IDH207" s="375"/>
      <c r="IDI207" s="375"/>
      <c r="IDJ207" s="375"/>
      <c r="IDK207" s="375"/>
      <c r="IDL207" s="375"/>
      <c r="IDM207" s="375"/>
      <c r="IDN207" s="375"/>
      <c r="IDO207" s="375"/>
      <c r="IDP207" s="375"/>
      <c r="IDQ207" s="375"/>
      <c r="IDR207" s="375"/>
      <c r="IDS207" s="375"/>
      <c r="IDT207" s="375"/>
      <c r="IDU207" s="375"/>
      <c r="IDV207" s="375"/>
      <c r="IDW207" s="375"/>
      <c r="IDX207" s="375"/>
      <c r="IDY207" s="375"/>
      <c r="IDZ207" s="375"/>
      <c r="IEA207" s="375"/>
      <c r="IEB207" s="375"/>
      <c r="IEC207" s="375"/>
      <c r="IED207" s="375"/>
      <c r="IEE207" s="375"/>
      <c r="IEF207" s="375"/>
      <c r="IEG207" s="375"/>
      <c r="IEH207" s="375"/>
      <c r="IEI207" s="375"/>
      <c r="IEJ207" s="375"/>
      <c r="IEK207" s="376"/>
      <c r="IEL207" s="376"/>
      <c r="IEM207" s="376"/>
      <c r="IEN207" s="376"/>
      <c r="IEO207" s="376"/>
      <c r="IEP207" s="376"/>
      <c r="IEQ207" s="376"/>
      <c r="IER207" s="376"/>
      <c r="IES207" s="376"/>
      <c r="IET207" s="376"/>
      <c r="IEU207" s="376"/>
      <c r="IEV207" s="376"/>
      <c r="IEW207" s="376"/>
      <c r="IEX207" s="376"/>
      <c r="IEY207" s="376"/>
      <c r="IEZ207" s="376"/>
      <c r="IFA207" s="376"/>
      <c r="IFB207" s="376"/>
      <c r="IFC207" s="376"/>
      <c r="IFD207" s="376"/>
      <c r="IFE207" s="376"/>
      <c r="IFF207" s="376"/>
      <c r="IFG207" s="376"/>
      <c r="IFH207" s="376"/>
      <c r="IFI207" s="377"/>
      <c r="IFJ207" s="377"/>
      <c r="IFK207" s="377"/>
      <c r="IFL207" s="377"/>
      <c r="IFM207" s="377"/>
      <c r="IFN207" s="376"/>
      <c r="IFO207" s="376"/>
      <c r="IFP207" s="377"/>
      <c r="IFQ207" s="377"/>
      <c r="IFR207" s="376"/>
      <c r="IFS207" s="376"/>
      <c r="IFT207" s="377"/>
      <c r="IFU207" s="377"/>
      <c r="IFV207" s="376"/>
      <c r="IFW207" s="376"/>
      <c r="IFX207" s="376"/>
      <c r="IFY207" s="376"/>
      <c r="IFZ207" s="376"/>
      <c r="IGA207" s="376"/>
      <c r="IGB207" s="376"/>
      <c r="IGC207" s="377"/>
      <c r="IGD207" s="377"/>
      <c r="IGE207" s="376"/>
      <c r="IGF207" s="376"/>
      <c r="IGG207" s="377"/>
      <c r="IGH207" s="377"/>
      <c r="IGI207" s="376"/>
      <c r="IGJ207" s="376"/>
      <c r="IGK207" s="376"/>
      <c r="IGL207" s="376"/>
      <c r="IGM207" s="376"/>
      <c r="IGN207" s="370"/>
      <c r="IGO207" s="396"/>
      <c r="IGP207" s="376"/>
      <c r="IGQ207" s="376"/>
      <c r="IGR207" s="376"/>
      <c r="IGS207" s="376"/>
      <c r="IGT207" s="376"/>
      <c r="IGU207" s="376"/>
      <c r="IGV207" s="376"/>
      <c r="IGW207" s="375"/>
      <c r="IGX207" s="375"/>
      <c r="IGY207" s="375"/>
      <c r="IGZ207" s="375"/>
      <c r="IHA207" s="375"/>
      <c r="IHB207" s="375"/>
      <c r="IHC207" s="375"/>
      <c r="IHD207" s="375"/>
      <c r="IHE207" s="375"/>
      <c r="IHF207" s="375"/>
      <c r="IHG207" s="375"/>
      <c r="IHH207" s="375"/>
      <c r="IHI207" s="375"/>
      <c r="IHJ207" s="375"/>
      <c r="IHK207" s="375"/>
      <c r="IHL207" s="375"/>
      <c r="IHM207" s="375"/>
      <c r="IHN207" s="375"/>
      <c r="IHO207" s="375"/>
      <c r="IHP207" s="375"/>
      <c r="IHQ207" s="375"/>
      <c r="IHR207" s="375"/>
      <c r="IHS207" s="375"/>
      <c r="IHT207" s="375"/>
      <c r="IHU207" s="375"/>
      <c r="IHV207" s="375"/>
      <c r="IHW207" s="375"/>
      <c r="IHX207" s="375"/>
      <c r="IHY207" s="375"/>
      <c r="IHZ207" s="375"/>
      <c r="IIA207" s="375"/>
      <c r="IIB207" s="375"/>
      <c r="IIC207" s="375"/>
      <c r="IID207" s="375"/>
      <c r="IIE207" s="375"/>
      <c r="IIF207" s="375"/>
      <c r="IIG207" s="375"/>
      <c r="IIH207" s="375"/>
      <c r="III207" s="375"/>
      <c r="IIJ207" s="375"/>
      <c r="IIK207" s="375"/>
      <c r="IIL207" s="375"/>
      <c r="IIM207" s="375"/>
      <c r="IIN207" s="375"/>
      <c r="IIO207" s="376"/>
      <c r="IIP207" s="376"/>
      <c r="IIQ207" s="376"/>
      <c r="IIR207" s="376"/>
      <c r="IIS207" s="376"/>
      <c r="IIT207" s="376"/>
      <c r="IIU207" s="376"/>
      <c r="IIV207" s="376"/>
      <c r="IIW207" s="376"/>
      <c r="IIX207" s="376"/>
      <c r="IIY207" s="376"/>
      <c r="IIZ207" s="376"/>
      <c r="IJA207" s="376"/>
      <c r="IJB207" s="376"/>
      <c r="IJC207" s="376"/>
      <c r="IJD207" s="376"/>
      <c r="IJE207" s="376"/>
      <c r="IJF207" s="376"/>
      <c r="IJG207" s="376"/>
      <c r="IJH207" s="376"/>
      <c r="IJI207" s="376"/>
      <c r="IJJ207" s="376"/>
      <c r="IJK207" s="376"/>
      <c r="IJL207" s="376"/>
      <c r="IJM207" s="377"/>
      <c r="IJN207" s="377"/>
      <c r="IJO207" s="377"/>
      <c r="IJP207" s="377"/>
      <c r="IJQ207" s="377"/>
      <c r="IJR207" s="376"/>
      <c r="IJS207" s="376"/>
      <c r="IJT207" s="377"/>
      <c r="IJU207" s="377"/>
      <c r="IJV207" s="376"/>
      <c r="IJW207" s="376"/>
      <c r="IJX207" s="377"/>
      <c r="IJY207" s="377"/>
      <c r="IJZ207" s="376"/>
      <c r="IKA207" s="376"/>
      <c r="IKB207" s="376"/>
      <c r="IKC207" s="376"/>
      <c r="IKD207" s="376"/>
      <c r="IKE207" s="376"/>
      <c r="IKF207" s="376"/>
      <c r="IKG207" s="377"/>
      <c r="IKH207" s="377"/>
      <c r="IKI207" s="376"/>
      <c r="IKJ207" s="376"/>
      <c r="IKK207" s="377"/>
      <c r="IKL207" s="377"/>
      <c r="IKM207" s="376"/>
      <c r="IKN207" s="376"/>
      <c r="IKO207" s="376"/>
      <c r="IKP207" s="376"/>
      <c r="IKQ207" s="376"/>
      <c r="IKR207" s="370"/>
      <c r="IKS207" s="396"/>
      <c r="IKT207" s="376"/>
      <c r="IKU207" s="376"/>
      <c r="IKV207" s="376"/>
      <c r="IKW207" s="376"/>
      <c r="IKX207" s="376"/>
      <c r="IKY207" s="376"/>
      <c r="IKZ207" s="376"/>
      <c r="ILA207" s="375"/>
      <c r="ILB207" s="375"/>
      <c r="ILC207" s="375"/>
      <c r="ILD207" s="375"/>
      <c r="ILE207" s="375"/>
      <c r="ILF207" s="375"/>
      <c r="ILG207" s="375"/>
      <c r="ILH207" s="375"/>
      <c r="ILI207" s="375"/>
      <c r="ILJ207" s="375"/>
      <c r="ILK207" s="375"/>
      <c r="ILL207" s="375"/>
      <c r="ILM207" s="375"/>
      <c r="ILN207" s="375"/>
      <c r="ILO207" s="375"/>
      <c r="ILP207" s="375"/>
      <c r="ILQ207" s="375"/>
      <c r="ILR207" s="375"/>
      <c r="ILS207" s="375"/>
      <c r="ILT207" s="375"/>
      <c r="ILU207" s="375"/>
      <c r="ILV207" s="375"/>
      <c r="ILW207" s="375"/>
      <c r="ILX207" s="375"/>
      <c r="ILY207" s="375"/>
      <c r="ILZ207" s="375"/>
      <c r="IMA207" s="375"/>
      <c r="IMB207" s="375"/>
      <c r="IMC207" s="375"/>
      <c r="IMD207" s="375"/>
      <c r="IME207" s="375"/>
      <c r="IMF207" s="375"/>
      <c r="IMG207" s="375"/>
      <c r="IMH207" s="375"/>
      <c r="IMI207" s="375"/>
      <c r="IMJ207" s="375"/>
      <c r="IMK207" s="375"/>
      <c r="IML207" s="375"/>
      <c r="IMM207" s="375"/>
      <c r="IMN207" s="375"/>
      <c r="IMO207" s="375"/>
      <c r="IMP207" s="375"/>
      <c r="IMQ207" s="375"/>
      <c r="IMR207" s="375"/>
      <c r="IMS207" s="376"/>
      <c r="IMT207" s="376"/>
      <c r="IMU207" s="376"/>
      <c r="IMV207" s="376"/>
      <c r="IMW207" s="376"/>
      <c r="IMX207" s="376"/>
      <c r="IMY207" s="376"/>
      <c r="IMZ207" s="376"/>
      <c r="INA207" s="376"/>
      <c r="INB207" s="376"/>
      <c r="INC207" s="376"/>
      <c r="IND207" s="376"/>
      <c r="INE207" s="376"/>
      <c r="INF207" s="376"/>
      <c r="ING207" s="376"/>
      <c r="INH207" s="376"/>
      <c r="INI207" s="376"/>
      <c r="INJ207" s="376"/>
      <c r="INK207" s="376"/>
      <c r="INL207" s="376"/>
      <c r="INM207" s="376"/>
      <c r="INN207" s="376"/>
      <c r="INO207" s="376"/>
      <c r="INP207" s="376"/>
      <c r="INQ207" s="377"/>
      <c r="INR207" s="377"/>
      <c r="INS207" s="377"/>
      <c r="INT207" s="377"/>
      <c r="INU207" s="377"/>
      <c r="INV207" s="376"/>
      <c r="INW207" s="376"/>
      <c r="INX207" s="377"/>
      <c r="INY207" s="377"/>
      <c r="INZ207" s="376"/>
      <c r="IOA207" s="376"/>
      <c r="IOB207" s="377"/>
      <c r="IOC207" s="377"/>
      <c r="IOD207" s="376"/>
      <c r="IOE207" s="376"/>
      <c r="IOF207" s="376"/>
      <c r="IOG207" s="376"/>
      <c r="IOH207" s="376"/>
      <c r="IOI207" s="376"/>
      <c r="IOJ207" s="376"/>
      <c r="IOK207" s="377"/>
      <c r="IOL207" s="377"/>
      <c r="IOM207" s="376"/>
      <c r="ION207" s="376"/>
      <c r="IOO207" s="377"/>
      <c r="IOP207" s="377"/>
      <c r="IOQ207" s="376"/>
      <c r="IOR207" s="376"/>
      <c r="IOS207" s="376"/>
      <c r="IOT207" s="376"/>
      <c r="IOU207" s="376"/>
      <c r="IOV207" s="370"/>
      <c r="IOW207" s="396"/>
      <c r="IOX207" s="376"/>
      <c r="IOY207" s="376"/>
      <c r="IOZ207" s="376"/>
      <c r="IPA207" s="376"/>
      <c r="IPB207" s="376"/>
      <c r="IPC207" s="376"/>
      <c r="IPD207" s="376"/>
      <c r="IPE207" s="375"/>
      <c r="IPF207" s="375"/>
      <c r="IPG207" s="375"/>
      <c r="IPH207" s="375"/>
      <c r="IPI207" s="375"/>
      <c r="IPJ207" s="375"/>
      <c r="IPK207" s="375"/>
      <c r="IPL207" s="375"/>
      <c r="IPM207" s="375"/>
      <c r="IPN207" s="375"/>
      <c r="IPO207" s="375"/>
      <c r="IPP207" s="375"/>
      <c r="IPQ207" s="375"/>
      <c r="IPR207" s="375"/>
      <c r="IPS207" s="375"/>
      <c r="IPT207" s="375"/>
      <c r="IPU207" s="375"/>
      <c r="IPV207" s="375"/>
      <c r="IPW207" s="375"/>
      <c r="IPX207" s="375"/>
      <c r="IPY207" s="375"/>
      <c r="IPZ207" s="375"/>
      <c r="IQA207" s="375"/>
      <c r="IQB207" s="375"/>
      <c r="IQC207" s="375"/>
      <c r="IQD207" s="375"/>
      <c r="IQE207" s="375"/>
      <c r="IQF207" s="375"/>
      <c r="IQG207" s="375"/>
      <c r="IQH207" s="375"/>
      <c r="IQI207" s="375"/>
      <c r="IQJ207" s="375"/>
      <c r="IQK207" s="375"/>
      <c r="IQL207" s="375"/>
      <c r="IQM207" s="375"/>
      <c r="IQN207" s="375"/>
      <c r="IQO207" s="375"/>
      <c r="IQP207" s="375"/>
      <c r="IQQ207" s="375"/>
      <c r="IQR207" s="375"/>
      <c r="IQS207" s="375"/>
      <c r="IQT207" s="375"/>
      <c r="IQU207" s="375"/>
      <c r="IQV207" s="375"/>
      <c r="IQW207" s="376"/>
      <c r="IQX207" s="376"/>
      <c r="IQY207" s="376"/>
      <c r="IQZ207" s="376"/>
      <c r="IRA207" s="376"/>
      <c r="IRB207" s="376"/>
      <c r="IRC207" s="376"/>
      <c r="IRD207" s="376"/>
      <c r="IRE207" s="376"/>
      <c r="IRF207" s="376"/>
      <c r="IRG207" s="376"/>
      <c r="IRH207" s="376"/>
      <c r="IRI207" s="376"/>
      <c r="IRJ207" s="376"/>
      <c r="IRK207" s="376"/>
      <c r="IRL207" s="376"/>
      <c r="IRM207" s="376"/>
      <c r="IRN207" s="376"/>
      <c r="IRO207" s="376"/>
      <c r="IRP207" s="376"/>
      <c r="IRQ207" s="376"/>
      <c r="IRR207" s="376"/>
      <c r="IRS207" s="376"/>
      <c r="IRT207" s="376"/>
      <c r="IRU207" s="377"/>
      <c r="IRV207" s="377"/>
      <c r="IRW207" s="377"/>
      <c r="IRX207" s="377"/>
      <c r="IRY207" s="377"/>
      <c r="IRZ207" s="376"/>
      <c r="ISA207" s="376"/>
      <c r="ISB207" s="377"/>
      <c r="ISC207" s="377"/>
      <c r="ISD207" s="376"/>
      <c r="ISE207" s="376"/>
      <c r="ISF207" s="377"/>
      <c r="ISG207" s="377"/>
      <c r="ISH207" s="376"/>
      <c r="ISI207" s="376"/>
      <c r="ISJ207" s="376"/>
      <c r="ISK207" s="376"/>
      <c r="ISL207" s="376"/>
      <c r="ISM207" s="376"/>
      <c r="ISN207" s="376"/>
      <c r="ISO207" s="377"/>
      <c r="ISP207" s="377"/>
      <c r="ISQ207" s="376"/>
      <c r="ISR207" s="376"/>
      <c r="ISS207" s="377"/>
      <c r="IST207" s="377"/>
      <c r="ISU207" s="376"/>
      <c r="ISV207" s="376"/>
      <c r="ISW207" s="376"/>
      <c r="ISX207" s="376"/>
      <c r="ISY207" s="376"/>
      <c r="ISZ207" s="370"/>
      <c r="ITA207" s="396"/>
      <c r="ITB207" s="376"/>
      <c r="ITC207" s="376"/>
      <c r="ITD207" s="376"/>
      <c r="ITE207" s="376"/>
      <c r="ITF207" s="376"/>
      <c r="ITG207" s="376"/>
      <c r="ITH207" s="376"/>
      <c r="ITI207" s="375"/>
      <c r="ITJ207" s="375"/>
      <c r="ITK207" s="375"/>
      <c r="ITL207" s="375"/>
      <c r="ITM207" s="375"/>
      <c r="ITN207" s="375"/>
      <c r="ITO207" s="375"/>
      <c r="ITP207" s="375"/>
      <c r="ITQ207" s="375"/>
      <c r="ITR207" s="375"/>
      <c r="ITS207" s="375"/>
      <c r="ITT207" s="375"/>
      <c r="ITU207" s="375"/>
      <c r="ITV207" s="375"/>
      <c r="ITW207" s="375"/>
      <c r="ITX207" s="375"/>
      <c r="ITY207" s="375"/>
      <c r="ITZ207" s="375"/>
      <c r="IUA207" s="375"/>
      <c r="IUB207" s="375"/>
      <c r="IUC207" s="375"/>
      <c r="IUD207" s="375"/>
      <c r="IUE207" s="375"/>
      <c r="IUF207" s="375"/>
      <c r="IUG207" s="375"/>
      <c r="IUH207" s="375"/>
      <c r="IUI207" s="375"/>
      <c r="IUJ207" s="375"/>
      <c r="IUK207" s="375"/>
      <c r="IUL207" s="375"/>
      <c r="IUM207" s="375"/>
      <c r="IUN207" s="375"/>
      <c r="IUO207" s="375"/>
      <c r="IUP207" s="375"/>
      <c r="IUQ207" s="375"/>
      <c r="IUR207" s="375"/>
      <c r="IUS207" s="375"/>
      <c r="IUT207" s="375"/>
      <c r="IUU207" s="375"/>
      <c r="IUV207" s="375"/>
      <c r="IUW207" s="375"/>
      <c r="IUX207" s="375"/>
      <c r="IUY207" s="375"/>
      <c r="IUZ207" s="375"/>
      <c r="IVA207" s="376"/>
      <c r="IVB207" s="376"/>
      <c r="IVC207" s="376"/>
      <c r="IVD207" s="376"/>
      <c r="IVE207" s="376"/>
      <c r="IVF207" s="376"/>
      <c r="IVG207" s="376"/>
      <c r="IVH207" s="376"/>
      <c r="IVI207" s="376"/>
      <c r="IVJ207" s="376"/>
      <c r="IVK207" s="376"/>
      <c r="IVL207" s="376"/>
      <c r="IVM207" s="376"/>
      <c r="IVN207" s="376"/>
      <c r="IVO207" s="376"/>
      <c r="IVP207" s="376"/>
      <c r="IVQ207" s="376"/>
      <c r="IVR207" s="376"/>
      <c r="IVS207" s="376"/>
      <c r="IVT207" s="376"/>
      <c r="IVU207" s="376"/>
      <c r="IVV207" s="376"/>
      <c r="IVW207" s="376"/>
      <c r="IVX207" s="376"/>
      <c r="IVY207" s="377"/>
      <c r="IVZ207" s="377"/>
      <c r="IWA207" s="377"/>
      <c r="IWB207" s="377"/>
      <c r="IWC207" s="377"/>
      <c r="IWD207" s="376"/>
      <c r="IWE207" s="376"/>
      <c r="IWF207" s="377"/>
      <c r="IWG207" s="377"/>
      <c r="IWH207" s="376"/>
      <c r="IWI207" s="376"/>
      <c r="IWJ207" s="377"/>
      <c r="IWK207" s="377"/>
      <c r="IWL207" s="376"/>
      <c r="IWM207" s="376"/>
      <c r="IWN207" s="376"/>
      <c r="IWO207" s="376"/>
      <c r="IWP207" s="376"/>
      <c r="IWQ207" s="376"/>
      <c r="IWR207" s="376"/>
      <c r="IWS207" s="377"/>
      <c r="IWT207" s="377"/>
      <c r="IWU207" s="376"/>
      <c r="IWV207" s="376"/>
      <c r="IWW207" s="377"/>
      <c r="IWX207" s="377"/>
      <c r="IWY207" s="376"/>
      <c r="IWZ207" s="376"/>
      <c r="IXA207" s="376"/>
      <c r="IXB207" s="376"/>
      <c r="IXC207" s="376"/>
      <c r="IXD207" s="370"/>
      <c r="IXE207" s="396"/>
      <c r="IXF207" s="376"/>
      <c r="IXG207" s="376"/>
      <c r="IXH207" s="376"/>
      <c r="IXI207" s="376"/>
      <c r="IXJ207" s="376"/>
      <c r="IXK207" s="376"/>
      <c r="IXL207" s="376"/>
      <c r="IXM207" s="375"/>
      <c r="IXN207" s="375"/>
      <c r="IXO207" s="375"/>
      <c r="IXP207" s="375"/>
      <c r="IXQ207" s="375"/>
      <c r="IXR207" s="375"/>
      <c r="IXS207" s="375"/>
      <c r="IXT207" s="375"/>
      <c r="IXU207" s="375"/>
      <c r="IXV207" s="375"/>
      <c r="IXW207" s="375"/>
      <c r="IXX207" s="375"/>
      <c r="IXY207" s="375"/>
      <c r="IXZ207" s="375"/>
      <c r="IYA207" s="375"/>
      <c r="IYB207" s="375"/>
      <c r="IYC207" s="375"/>
      <c r="IYD207" s="375"/>
      <c r="IYE207" s="375"/>
      <c r="IYF207" s="375"/>
      <c r="IYG207" s="375"/>
      <c r="IYH207" s="375"/>
      <c r="IYI207" s="375"/>
      <c r="IYJ207" s="375"/>
      <c r="IYK207" s="375"/>
      <c r="IYL207" s="375"/>
      <c r="IYM207" s="375"/>
      <c r="IYN207" s="375"/>
      <c r="IYO207" s="375"/>
      <c r="IYP207" s="375"/>
      <c r="IYQ207" s="375"/>
      <c r="IYR207" s="375"/>
      <c r="IYS207" s="375"/>
      <c r="IYT207" s="375"/>
      <c r="IYU207" s="375"/>
      <c r="IYV207" s="375"/>
      <c r="IYW207" s="375"/>
      <c r="IYX207" s="375"/>
      <c r="IYY207" s="375"/>
      <c r="IYZ207" s="375"/>
      <c r="IZA207" s="375"/>
      <c r="IZB207" s="375"/>
      <c r="IZC207" s="375"/>
      <c r="IZD207" s="375"/>
      <c r="IZE207" s="376"/>
      <c r="IZF207" s="376"/>
      <c r="IZG207" s="376"/>
      <c r="IZH207" s="376"/>
      <c r="IZI207" s="376"/>
      <c r="IZJ207" s="376"/>
      <c r="IZK207" s="376"/>
      <c r="IZL207" s="376"/>
      <c r="IZM207" s="376"/>
      <c r="IZN207" s="376"/>
      <c r="IZO207" s="376"/>
      <c r="IZP207" s="376"/>
      <c r="IZQ207" s="376"/>
      <c r="IZR207" s="376"/>
      <c r="IZS207" s="376"/>
      <c r="IZT207" s="376"/>
      <c r="IZU207" s="376"/>
      <c r="IZV207" s="376"/>
      <c r="IZW207" s="376"/>
      <c r="IZX207" s="376"/>
      <c r="IZY207" s="376"/>
      <c r="IZZ207" s="376"/>
      <c r="JAA207" s="376"/>
      <c r="JAB207" s="376"/>
      <c r="JAC207" s="377"/>
      <c r="JAD207" s="377"/>
      <c r="JAE207" s="377"/>
      <c r="JAF207" s="377"/>
      <c r="JAG207" s="377"/>
      <c r="JAH207" s="376"/>
      <c r="JAI207" s="376"/>
      <c r="JAJ207" s="377"/>
      <c r="JAK207" s="377"/>
      <c r="JAL207" s="376"/>
      <c r="JAM207" s="376"/>
      <c r="JAN207" s="377"/>
      <c r="JAO207" s="377"/>
      <c r="JAP207" s="376"/>
      <c r="JAQ207" s="376"/>
      <c r="JAR207" s="376"/>
      <c r="JAS207" s="376"/>
      <c r="JAT207" s="376"/>
      <c r="JAU207" s="376"/>
      <c r="JAV207" s="376"/>
      <c r="JAW207" s="377"/>
      <c r="JAX207" s="377"/>
      <c r="JAY207" s="376"/>
      <c r="JAZ207" s="376"/>
      <c r="JBA207" s="377"/>
      <c r="JBB207" s="377"/>
      <c r="JBC207" s="376"/>
      <c r="JBD207" s="376"/>
      <c r="JBE207" s="376"/>
      <c r="JBF207" s="376"/>
      <c r="JBG207" s="376"/>
      <c r="JBH207" s="370"/>
      <c r="JBI207" s="396"/>
      <c r="JBJ207" s="376"/>
      <c r="JBK207" s="376"/>
      <c r="JBL207" s="376"/>
      <c r="JBM207" s="376"/>
      <c r="JBN207" s="376"/>
      <c r="JBO207" s="376"/>
      <c r="JBP207" s="376"/>
      <c r="JBQ207" s="375"/>
      <c r="JBR207" s="375"/>
      <c r="JBS207" s="375"/>
      <c r="JBT207" s="375"/>
      <c r="JBU207" s="375"/>
      <c r="JBV207" s="375"/>
      <c r="JBW207" s="375"/>
      <c r="JBX207" s="375"/>
      <c r="JBY207" s="375"/>
      <c r="JBZ207" s="375"/>
      <c r="JCA207" s="375"/>
      <c r="JCB207" s="375"/>
      <c r="JCC207" s="375"/>
      <c r="JCD207" s="375"/>
      <c r="JCE207" s="375"/>
      <c r="JCF207" s="375"/>
      <c r="JCG207" s="375"/>
      <c r="JCH207" s="375"/>
      <c r="JCI207" s="375"/>
      <c r="JCJ207" s="375"/>
      <c r="JCK207" s="375"/>
      <c r="JCL207" s="375"/>
      <c r="JCM207" s="375"/>
      <c r="JCN207" s="375"/>
      <c r="JCO207" s="375"/>
      <c r="JCP207" s="375"/>
      <c r="JCQ207" s="375"/>
      <c r="JCR207" s="375"/>
      <c r="JCS207" s="375"/>
      <c r="JCT207" s="375"/>
      <c r="JCU207" s="375"/>
      <c r="JCV207" s="375"/>
      <c r="JCW207" s="375"/>
      <c r="JCX207" s="375"/>
      <c r="JCY207" s="375"/>
      <c r="JCZ207" s="375"/>
      <c r="JDA207" s="375"/>
      <c r="JDB207" s="375"/>
      <c r="JDC207" s="375"/>
      <c r="JDD207" s="375"/>
      <c r="JDE207" s="375"/>
      <c r="JDF207" s="375"/>
      <c r="JDG207" s="375"/>
      <c r="JDH207" s="375"/>
      <c r="JDI207" s="376"/>
      <c r="JDJ207" s="376"/>
      <c r="JDK207" s="376"/>
      <c r="JDL207" s="376"/>
      <c r="JDM207" s="376"/>
      <c r="JDN207" s="376"/>
      <c r="JDO207" s="376"/>
      <c r="JDP207" s="376"/>
      <c r="JDQ207" s="376"/>
      <c r="JDR207" s="376"/>
      <c r="JDS207" s="376"/>
      <c r="JDT207" s="376"/>
      <c r="JDU207" s="376"/>
      <c r="JDV207" s="376"/>
      <c r="JDW207" s="376"/>
      <c r="JDX207" s="376"/>
      <c r="JDY207" s="376"/>
      <c r="JDZ207" s="376"/>
      <c r="JEA207" s="376"/>
      <c r="JEB207" s="376"/>
      <c r="JEC207" s="376"/>
      <c r="JED207" s="376"/>
      <c r="JEE207" s="376"/>
      <c r="JEF207" s="376"/>
      <c r="JEG207" s="377"/>
      <c r="JEH207" s="377"/>
      <c r="JEI207" s="377"/>
      <c r="JEJ207" s="377"/>
      <c r="JEK207" s="377"/>
      <c r="JEL207" s="376"/>
      <c r="JEM207" s="376"/>
      <c r="JEN207" s="377"/>
      <c r="JEO207" s="377"/>
      <c r="JEP207" s="376"/>
      <c r="JEQ207" s="376"/>
      <c r="JER207" s="377"/>
      <c r="JES207" s="377"/>
      <c r="JET207" s="376"/>
      <c r="JEU207" s="376"/>
      <c r="JEV207" s="376"/>
      <c r="JEW207" s="376"/>
      <c r="JEX207" s="376"/>
      <c r="JEY207" s="376"/>
      <c r="JEZ207" s="376"/>
      <c r="JFA207" s="377"/>
      <c r="JFB207" s="377"/>
      <c r="JFC207" s="376"/>
      <c r="JFD207" s="376"/>
      <c r="JFE207" s="377"/>
      <c r="JFF207" s="377"/>
      <c r="JFG207" s="376"/>
      <c r="JFH207" s="376"/>
      <c r="JFI207" s="376"/>
      <c r="JFJ207" s="376"/>
      <c r="JFK207" s="376"/>
      <c r="JFL207" s="370"/>
      <c r="JFM207" s="396"/>
      <c r="JFN207" s="376"/>
      <c r="JFO207" s="376"/>
      <c r="JFP207" s="376"/>
      <c r="JFQ207" s="376"/>
      <c r="JFR207" s="376"/>
      <c r="JFS207" s="376"/>
      <c r="JFT207" s="376"/>
      <c r="JFU207" s="375"/>
      <c r="JFV207" s="375"/>
      <c r="JFW207" s="375"/>
      <c r="JFX207" s="375"/>
      <c r="JFY207" s="375"/>
      <c r="JFZ207" s="375"/>
      <c r="JGA207" s="375"/>
      <c r="JGB207" s="375"/>
      <c r="JGC207" s="375"/>
      <c r="JGD207" s="375"/>
      <c r="JGE207" s="375"/>
      <c r="JGF207" s="375"/>
      <c r="JGG207" s="375"/>
      <c r="JGH207" s="375"/>
      <c r="JGI207" s="375"/>
      <c r="JGJ207" s="375"/>
      <c r="JGK207" s="375"/>
      <c r="JGL207" s="375"/>
      <c r="JGM207" s="375"/>
      <c r="JGN207" s="375"/>
      <c r="JGO207" s="375"/>
      <c r="JGP207" s="375"/>
      <c r="JGQ207" s="375"/>
      <c r="JGR207" s="375"/>
      <c r="JGS207" s="375"/>
      <c r="JGT207" s="375"/>
      <c r="JGU207" s="375"/>
      <c r="JGV207" s="375"/>
      <c r="JGW207" s="375"/>
      <c r="JGX207" s="375"/>
      <c r="JGY207" s="375"/>
      <c r="JGZ207" s="375"/>
      <c r="JHA207" s="375"/>
      <c r="JHB207" s="375"/>
      <c r="JHC207" s="375"/>
      <c r="JHD207" s="375"/>
      <c r="JHE207" s="375"/>
      <c r="JHF207" s="375"/>
      <c r="JHG207" s="375"/>
      <c r="JHH207" s="375"/>
      <c r="JHI207" s="375"/>
      <c r="JHJ207" s="375"/>
      <c r="JHK207" s="375"/>
      <c r="JHL207" s="375"/>
      <c r="JHM207" s="376"/>
      <c r="JHN207" s="376"/>
      <c r="JHO207" s="376"/>
      <c r="JHP207" s="376"/>
      <c r="JHQ207" s="376"/>
      <c r="JHR207" s="376"/>
      <c r="JHS207" s="376"/>
      <c r="JHT207" s="376"/>
      <c r="JHU207" s="376"/>
      <c r="JHV207" s="376"/>
      <c r="JHW207" s="376"/>
      <c r="JHX207" s="376"/>
      <c r="JHY207" s="376"/>
      <c r="JHZ207" s="376"/>
      <c r="JIA207" s="376"/>
      <c r="JIB207" s="376"/>
      <c r="JIC207" s="376"/>
      <c r="JID207" s="376"/>
      <c r="JIE207" s="376"/>
      <c r="JIF207" s="376"/>
      <c r="JIG207" s="376"/>
      <c r="JIH207" s="376"/>
      <c r="JII207" s="376"/>
      <c r="JIJ207" s="376"/>
      <c r="JIK207" s="377"/>
      <c r="JIL207" s="377"/>
      <c r="JIM207" s="377"/>
      <c r="JIN207" s="377"/>
      <c r="JIO207" s="377"/>
      <c r="JIP207" s="376"/>
      <c r="JIQ207" s="376"/>
      <c r="JIR207" s="377"/>
      <c r="JIS207" s="377"/>
      <c r="JIT207" s="376"/>
      <c r="JIU207" s="376"/>
      <c r="JIV207" s="377"/>
      <c r="JIW207" s="377"/>
      <c r="JIX207" s="376"/>
      <c r="JIY207" s="376"/>
      <c r="JIZ207" s="376"/>
      <c r="JJA207" s="376"/>
      <c r="JJB207" s="376"/>
      <c r="JJC207" s="376"/>
      <c r="JJD207" s="376"/>
      <c r="JJE207" s="377"/>
      <c r="JJF207" s="377"/>
      <c r="JJG207" s="376"/>
      <c r="JJH207" s="376"/>
      <c r="JJI207" s="377"/>
      <c r="JJJ207" s="377"/>
      <c r="JJK207" s="376"/>
      <c r="JJL207" s="376"/>
      <c r="JJM207" s="376"/>
      <c r="JJN207" s="376"/>
      <c r="JJO207" s="376"/>
      <c r="JJP207" s="370"/>
      <c r="JJQ207" s="396"/>
      <c r="JJR207" s="376"/>
      <c r="JJS207" s="376"/>
      <c r="JJT207" s="376"/>
      <c r="JJU207" s="376"/>
      <c r="JJV207" s="376"/>
      <c r="JJW207" s="376"/>
      <c r="JJX207" s="376"/>
      <c r="JJY207" s="375"/>
      <c r="JJZ207" s="375"/>
      <c r="JKA207" s="375"/>
      <c r="JKB207" s="375"/>
      <c r="JKC207" s="375"/>
      <c r="JKD207" s="375"/>
      <c r="JKE207" s="375"/>
      <c r="JKF207" s="375"/>
      <c r="JKG207" s="375"/>
      <c r="JKH207" s="375"/>
      <c r="JKI207" s="375"/>
      <c r="JKJ207" s="375"/>
      <c r="JKK207" s="375"/>
      <c r="JKL207" s="375"/>
      <c r="JKM207" s="375"/>
      <c r="JKN207" s="375"/>
      <c r="JKO207" s="375"/>
      <c r="JKP207" s="375"/>
      <c r="JKQ207" s="375"/>
      <c r="JKR207" s="375"/>
      <c r="JKS207" s="375"/>
      <c r="JKT207" s="375"/>
      <c r="JKU207" s="375"/>
      <c r="JKV207" s="375"/>
      <c r="JKW207" s="375"/>
      <c r="JKX207" s="375"/>
      <c r="JKY207" s="375"/>
      <c r="JKZ207" s="375"/>
      <c r="JLA207" s="375"/>
      <c r="JLB207" s="375"/>
      <c r="JLC207" s="375"/>
      <c r="JLD207" s="375"/>
      <c r="JLE207" s="375"/>
      <c r="JLF207" s="375"/>
      <c r="JLG207" s="375"/>
      <c r="JLH207" s="375"/>
      <c r="JLI207" s="375"/>
      <c r="JLJ207" s="375"/>
      <c r="JLK207" s="375"/>
      <c r="JLL207" s="375"/>
      <c r="JLM207" s="375"/>
      <c r="JLN207" s="375"/>
      <c r="JLO207" s="375"/>
      <c r="JLP207" s="375"/>
      <c r="JLQ207" s="376"/>
      <c r="JLR207" s="376"/>
      <c r="JLS207" s="376"/>
      <c r="JLT207" s="376"/>
      <c r="JLU207" s="376"/>
      <c r="JLV207" s="376"/>
      <c r="JLW207" s="376"/>
      <c r="JLX207" s="376"/>
      <c r="JLY207" s="376"/>
      <c r="JLZ207" s="376"/>
      <c r="JMA207" s="376"/>
      <c r="JMB207" s="376"/>
      <c r="JMC207" s="376"/>
      <c r="JMD207" s="376"/>
      <c r="JME207" s="376"/>
      <c r="JMF207" s="376"/>
      <c r="JMG207" s="376"/>
      <c r="JMH207" s="376"/>
      <c r="JMI207" s="376"/>
      <c r="JMJ207" s="376"/>
      <c r="JMK207" s="376"/>
      <c r="JML207" s="376"/>
      <c r="JMM207" s="376"/>
      <c r="JMN207" s="376"/>
      <c r="JMO207" s="377"/>
      <c r="JMP207" s="377"/>
      <c r="JMQ207" s="377"/>
      <c r="JMR207" s="377"/>
      <c r="JMS207" s="377"/>
      <c r="JMT207" s="376"/>
      <c r="JMU207" s="376"/>
      <c r="JMV207" s="377"/>
      <c r="JMW207" s="377"/>
      <c r="JMX207" s="376"/>
      <c r="JMY207" s="376"/>
      <c r="JMZ207" s="377"/>
      <c r="JNA207" s="377"/>
      <c r="JNB207" s="376"/>
      <c r="JNC207" s="376"/>
      <c r="JND207" s="376"/>
      <c r="JNE207" s="376"/>
      <c r="JNF207" s="376"/>
      <c r="JNG207" s="376"/>
      <c r="JNH207" s="376"/>
      <c r="JNI207" s="377"/>
      <c r="JNJ207" s="377"/>
      <c r="JNK207" s="376"/>
      <c r="JNL207" s="376"/>
      <c r="JNM207" s="377"/>
      <c r="JNN207" s="377"/>
      <c r="JNO207" s="376"/>
      <c r="JNP207" s="376"/>
      <c r="JNQ207" s="376"/>
      <c r="JNR207" s="376"/>
      <c r="JNS207" s="376"/>
      <c r="JNT207" s="370"/>
      <c r="JNU207" s="396"/>
      <c r="JNV207" s="376"/>
      <c r="JNW207" s="376"/>
      <c r="JNX207" s="376"/>
      <c r="JNY207" s="376"/>
      <c r="JNZ207" s="376"/>
      <c r="JOA207" s="376"/>
      <c r="JOB207" s="376"/>
      <c r="JOC207" s="375"/>
      <c r="JOD207" s="375"/>
      <c r="JOE207" s="375"/>
      <c r="JOF207" s="375"/>
      <c r="JOG207" s="375"/>
      <c r="JOH207" s="375"/>
      <c r="JOI207" s="375"/>
      <c r="JOJ207" s="375"/>
      <c r="JOK207" s="375"/>
      <c r="JOL207" s="375"/>
      <c r="JOM207" s="375"/>
      <c r="JON207" s="375"/>
      <c r="JOO207" s="375"/>
      <c r="JOP207" s="375"/>
      <c r="JOQ207" s="375"/>
      <c r="JOR207" s="375"/>
      <c r="JOS207" s="375"/>
      <c r="JOT207" s="375"/>
      <c r="JOU207" s="375"/>
      <c r="JOV207" s="375"/>
      <c r="JOW207" s="375"/>
      <c r="JOX207" s="375"/>
      <c r="JOY207" s="375"/>
      <c r="JOZ207" s="375"/>
      <c r="JPA207" s="375"/>
      <c r="JPB207" s="375"/>
      <c r="JPC207" s="375"/>
      <c r="JPD207" s="375"/>
      <c r="JPE207" s="375"/>
      <c r="JPF207" s="375"/>
      <c r="JPG207" s="375"/>
      <c r="JPH207" s="375"/>
      <c r="JPI207" s="375"/>
      <c r="JPJ207" s="375"/>
      <c r="JPK207" s="375"/>
      <c r="JPL207" s="375"/>
      <c r="JPM207" s="375"/>
      <c r="JPN207" s="375"/>
      <c r="JPO207" s="375"/>
      <c r="JPP207" s="375"/>
      <c r="JPQ207" s="375"/>
      <c r="JPR207" s="375"/>
      <c r="JPS207" s="375"/>
      <c r="JPT207" s="375"/>
      <c r="JPU207" s="376"/>
      <c r="JPV207" s="376"/>
      <c r="JPW207" s="376"/>
      <c r="JPX207" s="376"/>
      <c r="JPY207" s="376"/>
      <c r="JPZ207" s="376"/>
      <c r="JQA207" s="376"/>
      <c r="JQB207" s="376"/>
      <c r="JQC207" s="376"/>
      <c r="JQD207" s="376"/>
      <c r="JQE207" s="376"/>
      <c r="JQF207" s="376"/>
      <c r="JQG207" s="376"/>
      <c r="JQH207" s="376"/>
      <c r="JQI207" s="376"/>
      <c r="JQJ207" s="376"/>
      <c r="JQK207" s="376"/>
      <c r="JQL207" s="376"/>
      <c r="JQM207" s="376"/>
      <c r="JQN207" s="376"/>
      <c r="JQO207" s="376"/>
      <c r="JQP207" s="376"/>
      <c r="JQQ207" s="376"/>
      <c r="JQR207" s="376"/>
      <c r="JQS207" s="377"/>
      <c r="JQT207" s="377"/>
      <c r="JQU207" s="377"/>
      <c r="JQV207" s="377"/>
      <c r="JQW207" s="377"/>
      <c r="JQX207" s="376"/>
      <c r="JQY207" s="376"/>
      <c r="JQZ207" s="377"/>
      <c r="JRA207" s="377"/>
      <c r="JRB207" s="376"/>
      <c r="JRC207" s="376"/>
      <c r="JRD207" s="377"/>
      <c r="JRE207" s="377"/>
      <c r="JRF207" s="376"/>
      <c r="JRG207" s="376"/>
      <c r="JRH207" s="376"/>
      <c r="JRI207" s="376"/>
      <c r="JRJ207" s="376"/>
      <c r="JRK207" s="376"/>
      <c r="JRL207" s="376"/>
      <c r="JRM207" s="377"/>
      <c r="JRN207" s="377"/>
      <c r="JRO207" s="376"/>
      <c r="JRP207" s="376"/>
      <c r="JRQ207" s="377"/>
      <c r="JRR207" s="377"/>
      <c r="JRS207" s="376"/>
      <c r="JRT207" s="376"/>
      <c r="JRU207" s="376"/>
      <c r="JRV207" s="376"/>
      <c r="JRW207" s="376"/>
      <c r="JRX207" s="370"/>
      <c r="JRY207" s="396"/>
      <c r="JRZ207" s="376"/>
      <c r="JSA207" s="376"/>
      <c r="JSB207" s="376"/>
      <c r="JSC207" s="376"/>
      <c r="JSD207" s="376"/>
      <c r="JSE207" s="376"/>
      <c r="JSF207" s="376"/>
      <c r="JSG207" s="375"/>
      <c r="JSH207" s="375"/>
      <c r="JSI207" s="375"/>
      <c r="JSJ207" s="375"/>
      <c r="JSK207" s="375"/>
      <c r="JSL207" s="375"/>
      <c r="JSM207" s="375"/>
      <c r="JSN207" s="375"/>
      <c r="JSO207" s="375"/>
      <c r="JSP207" s="375"/>
      <c r="JSQ207" s="375"/>
      <c r="JSR207" s="375"/>
      <c r="JSS207" s="375"/>
      <c r="JST207" s="375"/>
      <c r="JSU207" s="375"/>
      <c r="JSV207" s="375"/>
      <c r="JSW207" s="375"/>
      <c r="JSX207" s="375"/>
      <c r="JSY207" s="375"/>
      <c r="JSZ207" s="375"/>
      <c r="JTA207" s="375"/>
      <c r="JTB207" s="375"/>
      <c r="JTC207" s="375"/>
      <c r="JTD207" s="375"/>
      <c r="JTE207" s="375"/>
      <c r="JTF207" s="375"/>
      <c r="JTG207" s="375"/>
      <c r="JTH207" s="375"/>
      <c r="JTI207" s="375"/>
      <c r="JTJ207" s="375"/>
      <c r="JTK207" s="375"/>
      <c r="JTL207" s="375"/>
      <c r="JTM207" s="375"/>
      <c r="JTN207" s="375"/>
      <c r="JTO207" s="375"/>
      <c r="JTP207" s="375"/>
      <c r="JTQ207" s="375"/>
      <c r="JTR207" s="375"/>
      <c r="JTS207" s="375"/>
      <c r="JTT207" s="375"/>
      <c r="JTU207" s="375"/>
      <c r="JTV207" s="375"/>
      <c r="JTW207" s="375"/>
      <c r="JTX207" s="375"/>
      <c r="JTY207" s="376"/>
      <c r="JTZ207" s="376"/>
      <c r="JUA207" s="376"/>
      <c r="JUB207" s="376"/>
      <c r="JUC207" s="376"/>
      <c r="JUD207" s="376"/>
      <c r="JUE207" s="376"/>
      <c r="JUF207" s="376"/>
      <c r="JUG207" s="376"/>
      <c r="JUH207" s="376"/>
      <c r="JUI207" s="376"/>
      <c r="JUJ207" s="376"/>
      <c r="JUK207" s="376"/>
      <c r="JUL207" s="376"/>
      <c r="JUM207" s="376"/>
      <c r="JUN207" s="376"/>
      <c r="JUO207" s="376"/>
      <c r="JUP207" s="376"/>
      <c r="JUQ207" s="376"/>
      <c r="JUR207" s="376"/>
      <c r="JUS207" s="376"/>
      <c r="JUT207" s="376"/>
      <c r="JUU207" s="376"/>
      <c r="JUV207" s="376"/>
      <c r="JUW207" s="377"/>
      <c r="JUX207" s="377"/>
      <c r="JUY207" s="377"/>
      <c r="JUZ207" s="377"/>
      <c r="JVA207" s="377"/>
      <c r="JVB207" s="376"/>
      <c r="JVC207" s="376"/>
      <c r="JVD207" s="377"/>
      <c r="JVE207" s="377"/>
      <c r="JVF207" s="376"/>
      <c r="JVG207" s="376"/>
      <c r="JVH207" s="377"/>
      <c r="JVI207" s="377"/>
      <c r="JVJ207" s="376"/>
      <c r="JVK207" s="376"/>
      <c r="JVL207" s="376"/>
      <c r="JVM207" s="376"/>
      <c r="JVN207" s="376"/>
      <c r="JVO207" s="376"/>
      <c r="JVP207" s="376"/>
      <c r="JVQ207" s="377"/>
      <c r="JVR207" s="377"/>
      <c r="JVS207" s="376"/>
      <c r="JVT207" s="376"/>
      <c r="JVU207" s="377"/>
      <c r="JVV207" s="377"/>
      <c r="JVW207" s="376"/>
      <c r="JVX207" s="376"/>
      <c r="JVY207" s="376"/>
      <c r="JVZ207" s="376"/>
      <c r="JWA207" s="376"/>
      <c r="JWB207" s="370"/>
      <c r="JWC207" s="396"/>
      <c r="JWD207" s="376"/>
      <c r="JWE207" s="376"/>
      <c r="JWF207" s="376"/>
      <c r="JWG207" s="376"/>
      <c r="JWH207" s="376"/>
      <c r="JWI207" s="376"/>
      <c r="JWJ207" s="376"/>
      <c r="JWK207" s="375"/>
      <c r="JWL207" s="375"/>
      <c r="JWM207" s="375"/>
      <c r="JWN207" s="375"/>
      <c r="JWO207" s="375"/>
      <c r="JWP207" s="375"/>
      <c r="JWQ207" s="375"/>
      <c r="JWR207" s="375"/>
      <c r="JWS207" s="375"/>
      <c r="JWT207" s="375"/>
      <c r="JWU207" s="375"/>
      <c r="JWV207" s="375"/>
      <c r="JWW207" s="375"/>
      <c r="JWX207" s="375"/>
      <c r="JWY207" s="375"/>
      <c r="JWZ207" s="375"/>
      <c r="JXA207" s="375"/>
      <c r="JXB207" s="375"/>
      <c r="JXC207" s="375"/>
      <c r="JXD207" s="375"/>
      <c r="JXE207" s="375"/>
      <c r="JXF207" s="375"/>
      <c r="JXG207" s="375"/>
      <c r="JXH207" s="375"/>
      <c r="JXI207" s="375"/>
      <c r="JXJ207" s="375"/>
      <c r="JXK207" s="375"/>
      <c r="JXL207" s="375"/>
      <c r="JXM207" s="375"/>
      <c r="JXN207" s="375"/>
      <c r="JXO207" s="375"/>
      <c r="JXP207" s="375"/>
      <c r="JXQ207" s="375"/>
      <c r="JXR207" s="375"/>
      <c r="JXS207" s="375"/>
      <c r="JXT207" s="375"/>
      <c r="JXU207" s="375"/>
      <c r="JXV207" s="375"/>
      <c r="JXW207" s="375"/>
      <c r="JXX207" s="375"/>
      <c r="JXY207" s="375"/>
      <c r="JXZ207" s="375"/>
      <c r="JYA207" s="375"/>
      <c r="JYB207" s="375"/>
      <c r="JYC207" s="376"/>
      <c r="JYD207" s="376"/>
      <c r="JYE207" s="376"/>
      <c r="JYF207" s="376"/>
      <c r="JYG207" s="376"/>
      <c r="JYH207" s="376"/>
      <c r="JYI207" s="376"/>
      <c r="JYJ207" s="376"/>
      <c r="JYK207" s="376"/>
      <c r="JYL207" s="376"/>
      <c r="JYM207" s="376"/>
      <c r="JYN207" s="376"/>
      <c r="JYO207" s="376"/>
      <c r="JYP207" s="376"/>
      <c r="JYQ207" s="376"/>
      <c r="JYR207" s="376"/>
      <c r="JYS207" s="376"/>
      <c r="JYT207" s="376"/>
      <c r="JYU207" s="376"/>
      <c r="JYV207" s="376"/>
      <c r="JYW207" s="376"/>
      <c r="JYX207" s="376"/>
      <c r="JYY207" s="376"/>
      <c r="JYZ207" s="376"/>
      <c r="JZA207" s="377"/>
      <c r="JZB207" s="377"/>
      <c r="JZC207" s="377"/>
      <c r="JZD207" s="377"/>
      <c r="JZE207" s="377"/>
      <c r="JZF207" s="376"/>
      <c r="JZG207" s="376"/>
      <c r="JZH207" s="377"/>
      <c r="JZI207" s="377"/>
      <c r="JZJ207" s="376"/>
      <c r="JZK207" s="376"/>
      <c r="JZL207" s="377"/>
      <c r="JZM207" s="377"/>
      <c r="JZN207" s="376"/>
      <c r="JZO207" s="376"/>
      <c r="JZP207" s="376"/>
      <c r="JZQ207" s="376"/>
      <c r="JZR207" s="376"/>
      <c r="JZS207" s="376"/>
      <c r="JZT207" s="376"/>
      <c r="JZU207" s="377"/>
      <c r="JZV207" s="377"/>
      <c r="JZW207" s="376"/>
      <c r="JZX207" s="376"/>
      <c r="JZY207" s="377"/>
      <c r="JZZ207" s="377"/>
      <c r="KAA207" s="376"/>
      <c r="KAB207" s="376"/>
      <c r="KAC207" s="376"/>
      <c r="KAD207" s="376"/>
      <c r="KAE207" s="376"/>
      <c r="KAF207" s="370"/>
      <c r="KAG207" s="396"/>
      <c r="KAH207" s="376"/>
      <c r="KAI207" s="376"/>
      <c r="KAJ207" s="376"/>
      <c r="KAK207" s="376"/>
      <c r="KAL207" s="376"/>
      <c r="KAM207" s="376"/>
      <c r="KAN207" s="376"/>
      <c r="KAO207" s="375"/>
      <c r="KAP207" s="375"/>
      <c r="KAQ207" s="375"/>
      <c r="KAR207" s="375"/>
      <c r="KAS207" s="375"/>
      <c r="KAT207" s="375"/>
      <c r="KAU207" s="375"/>
      <c r="KAV207" s="375"/>
      <c r="KAW207" s="375"/>
      <c r="KAX207" s="375"/>
      <c r="KAY207" s="375"/>
      <c r="KAZ207" s="375"/>
      <c r="KBA207" s="375"/>
      <c r="KBB207" s="375"/>
      <c r="KBC207" s="375"/>
      <c r="KBD207" s="375"/>
      <c r="KBE207" s="375"/>
      <c r="KBF207" s="375"/>
      <c r="KBG207" s="375"/>
      <c r="KBH207" s="375"/>
      <c r="KBI207" s="375"/>
      <c r="KBJ207" s="375"/>
      <c r="KBK207" s="375"/>
      <c r="KBL207" s="375"/>
      <c r="KBM207" s="375"/>
      <c r="KBN207" s="375"/>
      <c r="KBO207" s="375"/>
      <c r="KBP207" s="375"/>
      <c r="KBQ207" s="375"/>
      <c r="KBR207" s="375"/>
      <c r="KBS207" s="375"/>
      <c r="KBT207" s="375"/>
      <c r="KBU207" s="375"/>
      <c r="KBV207" s="375"/>
      <c r="KBW207" s="375"/>
      <c r="KBX207" s="375"/>
      <c r="KBY207" s="375"/>
      <c r="KBZ207" s="375"/>
      <c r="KCA207" s="375"/>
      <c r="KCB207" s="375"/>
      <c r="KCC207" s="375"/>
      <c r="KCD207" s="375"/>
      <c r="KCE207" s="375"/>
      <c r="KCF207" s="375"/>
      <c r="KCG207" s="376"/>
      <c r="KCH207" s="376"/>
      <c r="KCI207" s="376"/>
      <c r="KCJ207" s="376"/>
      <c r="KCK207" s="376"/>
      <c r="KCL207" s="376"/>
      <c r="KCM207" s="376"/>
      <c r="KCN207" s="376"/>
      <c r="KCO207" s="376"/>
      <c r="KCP207" s="376"/>
      <c r="KCQ207" s="376"/>
      <c r="KCR207" s="376"/>
      <c r="KCS207" s="376"/>
      <c r="KCT207" s="376"/>
      <c r="KCU207" s="376"/>
      <c r="KCV207" s="376"/>
      <c r="KCW207" s="376"/>
      <c r="KCX207" s="376"/>
      <c r="KCY207" s="376"/>
      <c r="KCZ207" s="376"/>
      <c r="KDA207" s="376"/>
      <c r="KDB207" s="376"/>
      <c r="KDC207" s="376"/>
      <c r="KDD207" s="376"/>
      <c r="KDE207" s="377"/>
      <c r="KDF207" s="377"/>
      <c r="KDG207" s="377"/>
      <c r="KDH207" s="377"/>
      <c r="KDI207" s="377"/>
      <c r="KDJ207" s="376"/>
      <c r="KDK207" s="376"/>
      <c r="KDL207" s="377"/>
      <c r="KDM207" s="377"/>
      <c r="KDN207" s="376"/>
      <c r="KDO207" s="376"/>
      <c r="KDP207" s="377"/>
      <c r="KDQ207" s="377"/>
      <c r="KDR207" s="376"/>
      <c r="KDS207" s="376"/>
      <c r="KDT207" s="376"/>
      <c r="KDU207" s="376"/>
      <c r="KDV207" s="376"/>
      <c r="KDW207" s="376"/>
      <c r="KDX207" s="376"/>
      <c r="KDY207" s="377"/>
      <c r="KDZ207" s="377"/>
      <c r="KEA207" s="376"/>
      <c r="KEB207" s="376"/>
      <c r="KEC207" s="377"/>
      <c r="KED207" s="377"/>
      <c r="KEE207" s="376"/>
      <c r="KEF207" s="376"/>
      <c r="KEG207" s="376"/>
      <c r="KEH207" s="376"/>
      <c r="KEI207" s="376"/>
      <c r="KEJ207" s="370"/>
      <c r="KEK207" s="396"/>
      <c r="KEL207" s="376"/>
      <c r="KEM207" s="376"/>
      <c r="KEN207" s="376"/>
      <c r="KEO207" s="376"/>
      <c r="KEP207" s="376"/>
      <c r="KEQ207" s="376"/>
      <c r="KER207" s="376"/>
      <c r="KES207" s="375"/>
      <c r="KET207" s="375"/>
      <c r="KEU207" s="375"/>
      <c r="KEV207" s="375"/>
      <c r="KEW207" s="375"/>
      <c r="KEX207" s="375"/>
      <c r="KEY207" s="375"/>
      <c r="KEZ207" s="375"/>
      <c r="KFA207" s="375"/>
      <c r="KFB207" s="375"/>
      <c r="KFC207" s="375"/>
      <c r="KFD207" s="375"/>
      <c r="KFE207" s="375"/>
      <c r="KFF207" s="375"/>
      <c r="KFG207" s="375"/>
      <c r="KFH207" s="375"/>
      <c r="KFI207" s="375"/>
      <c r="KFJ207" s="375"/>
      <c r="KFK207" s="375"/>
      <c r="KFL207" s="375"/>
      <c r="KFM207" s="375"/>
      <c r="KFN207" s="375"/>
      <c r="KFO207" s="375"/>
      <c r="KFP207" s="375"/>
      <c r="KFQ207" s="375"/>
      <c r="KFR207" s="375"/>
      <c r="KFS207" s="375"/>
      <c r="KFT207" s="375"/>
      <c r="KFU207" s="375"/>
      <c r="KFV207" s="375"/>
      <c r="KFW207" s="375"/>
      <c r="KFX207" s="375"/>
      <c r="KFY207" s="375"/>
      <c r="KFZ207" s="375"/>
      <c r="KGA207" s="375"/>
      <c r="KGB207" s="375"/>
      <c r="KGC207" s="375"/>
      <c r="KGD207" s="375"/>
      <c r="KGE207" s="375"/>
      <c r="KGF207" s="375"/>
      <c r="KGG207" s="375"/>
      <c r="KGH207" s="375"/>
      <c r="KGI207" s="375"/>
      <c r="KGJ207" s="375"/>
      <c r="KGK207" s="376"/>
      <c r="KGL207" s="376"/>
      <c r="KGM207" s="376"/>
      <c r="KGN207" s="376"/>
      <c r="KGO207" s="376"/>
      <c r="KGP207" s="376"/>
      <c r="KGQ207" s="376"/>
      <c r="KGR207" s="376"/>
      <c r="KGS207" s="376"/>
      <c r="KGT207" s="376"/>
      <c r="KGU207" s="376"/>
      <c r="KGV207" s="376"/>
      <c r="KGW207" s="376"/>
      <c r="KGX207" s="376"/>
      <c r="KGY207" s="376"/>
      <c r="KGZ207" s="376"/>
      <c r="KHA207" s="376"/>
      <c r="KHB207" s="376"/>
      <c r="KHC207" s="376"/>
      <c r="KHD207" s="376"/>
      <c r="KHE207" s="376"/>
      <c r="KHF207" s="376"/>
      <c r="KHG207" s="376"/>
      <c r="KHH207" s="376"/>
      <c r="KHI207" s="377"/>
      <c r="KHJ207" s="377"/>
      <c r="KHK207" s="377"/>
      <c r="KHL207" s="377"/>
      <c r="KHM207" s="377"/>
      <c r="KHN207" s="376"/>
      <c r="KHO207" s="376"/>
      <c r="KHP207" s="377"/>
      <c r="KHQ207" s="377"/>
      <c r="KHR207" s="376"/>
      <c r="KHS207" s="376"/>
      <c r="KHT207" s="377"/>
      <c r="KHU207" s="377"/>
      <c r="KHV207" s="376"/>
      <c r="KHW207" s="376"/>
      <c r="KHX207" s="376"/>
      <c r="KHY207" s="376"/>
      <c r="KHZ207" s="376"/>
      <c r="KIA207" s="376"/>
      <c r="KIB207" s="376"/>
      <c r="KIC207" s="377"/>
      <c r="KID207" s="377"/>
      <c r="KIE207" s="376"/>
      <c r="KIF207" s="376"/>
      <c r="KIG207" s="377"/>
      <c r="KIH207" s="377"/>
      <c r="KII207" s="376"/>
      <c r="KIJ207" s="376"/>
      <c r="KIK207" s="376"/>
      <c r="KIL207" s="376"/>
      <c r="KIM207" s="376"/>
      <c r="KIN207" s="370"/>
      <c r="KIO207" s="396"/>
      <c r="KIP207" s="376"/>
      <c r="KIQ207" s="376"/>
      <c r="KIR207" s="376"/>
      <c r="KIS207" s="376"/>
      <c r="KIT207" s="376"/>
      <c r="KIU207" s="376"/>
      <c r="KIV207" s="376"/>
      <c r="KIW207" s="375"/>
      <c r="KIX207" s="375"/>
      <c r="KIY207" s="375"/>
      <c r="KIZ207" s="375"/>
      <c r="KJA207" s="375"/>
      <c r="KJB207" s="375"/>
      <c r="KJC207" s="375"/>
      <c r="KJD207" s="375"/>
      <c r="KJE207" s="375"/>
      <c r="KJF207" s="375"/>
      <c r="KJG207" s="375"/>
      <c r="KJH207" s="375"/>
      <c r="KJI207" s="375"/>
      <c r="KJJ207" s="375"/>
      <c r="KJK207" s="375"/>
      <c r="KJL207" s="375"/>
      <c r="KJM207" s="375"/>
      <c r="KJN207" s="375"/>
      <c r="KJO207" s="375"/>
      <c r="KJP207" s="375"/>
      <c r="KJQ207" s="375"/>
      <c r="KJR207" s="375"/>
      <c r="KJS207" s="375"/>
      <c r="KJT207" s="375"/>
      <c r="KJU207" s="375"/>
      <c r="KJV207" s="375"/>
      <c r="KJW207" s="375"/>
      <c r="KJX207" s="375"/>
      <c r="KJY207" s="375"/>
      <c r="KJZ207" s="375"/>
      <c r="KKA207" s="375"/>
      <c r="KKB207" s="375"/>
      <c r="KKC207" s="375"/>
      <c r="KKD207" s="375"/>
      <c r="KKE207" s="375"/>
      <c r="KKF207" s="375"/>
      <c r="KKG207" s="375"/>
      <c r="KKH207" s="375"/>
      <c r="KKI207" s="375"/>
      <c r="KKJ207" s="375"/>
      <c r="KKK207" s="375"/>
      <c r="KKL207" s="375"/>
      <c r="KKM207" s="375"/>
      <c r="KKN207" s="375"/>
      <c r="KKO207" s="376"/>
      <c r="KKP207" s="376"/>
      <c r="KKQ207" s="376"/>
      <c r="KKR207" s="376"/>
      <c r="KKS207" s="376"/>
      <c r="KKT207" s="376"/>
      <c r="KKU207" s="376"/>
      <c r="KKV207" s="376"/>
      <c r="KKW207" s="376"/>
      <c r="KKX207" s="376"/>
      <c r="KKY207" s="376"/>
      <c r="KKZ207" s="376"/>
      <c r="KLA207" s="376"/>
      <c r="KLB207" s="376"/>
      <c r="KLC207" s="376"/>
      <c r="KLD207" s="376"/>
      <c r="KLE207" s="376"/>
      <c r="KLF207" s="376"/>
      <c r="KLG207" s="376"/>
      <c r="KLH207" s="376"/>
      <c r="KLI207" s="376"/>
      <c r="KLJ207" s="376"/>
      <c r="KLK207" s="376"/>
      <c r="KLL207" s="376"/>
      <c r="KLM207" s="377"/>
      <c r="KLN207" s="377"/>
      <c r="KLO207" s="377"/>
      <c r="KLP207" s="377"/>
      <c r="KLQ207" s="377"/>
      <c r="KLR207" s="376"/>
      <c r="KLS207" s="376"/>
      <c r="KLT207" s="377"/>
      <c r="KLU207" s="377"/>
      <c r="KLV207" s="376"/>
      <c r="KLW207" s="376"/>
      <c r="KLX207" s="377"/>
      <c r="KLY207" s="377"/>
      <c r="KLZ207" s="376"/>
      <c r="KMA207" s="376"/>
      <c r="KMB207" s="376"/>
      <c r="KMC207" s="376"/>
      <c r="KMD207" s="376"/>
      <c r="KME207" s="376"/>
      <c r="KMF207" s="376"/>
      <c r="KMG207" s="377"/>
      <c r="KMH207" s="377"/>
      <c r="KMI207" s="376"/>
      <c r="KMJ207" s="376"/>
      <c r="KMK207" s="377"/>
      <c r="KML207" s="377"/>
      <c r="KMM207" s="376"/>
      <c r="KMN207" s="376"/>
      <c r="KMO207" s="376"/>
      <c r="KMP207" s="376"/>
      <c r="KMQ207" s="376"/>
      <c r="KMR207" s="370"/>
      <c r="KMS207" s="396"/>
      <c r="KMT207" s="376"/>
      <c r="KMU207" s="376"/>
      <c r="KMV207" s="376"/>
      <c r="KMW207" s="376"/>
      <c r="KMX207" s="376"/>
      <c r="KMY207" s="376"/>
      <c r="KMZ207" s="376"/>
      <c r="KNA207" s="375"/>
      <c r="KNB207" s="375"/>
      <c r="KNC207" s="375"/>
      <c r="KND207" s="375"/>
      <c r="KNE207" s="375"/>
      <c r="KNF207" s="375"/>
      <c r="KNG207" s="375"/>
      <c r="KNH207" s="375"/>
      <c r="KNI207" s="375"/>
      <c r="KNJ207" s="375"/>
      <c r="KNK207" s="375"/>
      <c r="KNL207" s="375"/>
      <c r="KNM207" s="375"/>
      <c r="KNN207" s="375"/>
      <c r="KNO207" s="375"/>
      <c r="KNP207" s="375"/>
      <c r="KNQ207" s="375"/>
      <c r="KNR207" s="375"/>
      <c r="KNS207" s="375"/>
      <c r="KNT207" s="375"/>
      <c r="KNU207" s="375"/>
      <c r="KNV207" s="375"/>
      <c r="KNW207" s="375"/>
      <c r="KNX207" s="375"/>
      <c r="KNY207" s="375"/>
      <c r="KNZ207" s="375"/>
      <c r="KOA207" s="375"/>
      <c r="KOB207" s="375"/>
      <c r="KOC207" s="375"/>
      <c r="KOD207" s="375"/>
      <c r="KOE207" s="375"/>
      <c r="KOF207" s="375"/>
      <c r="KOG207" s="375"/>
      <c r="KOH207" s="375"/>
      <c r="KOI207" s="375"/>
      <c r="KOJ207" s="375"/>
      <c r="KOK207" s="375"/>
      <c r="KOL207" s="375"/>
      <c r="KOM207" s="375"/>
      <c r="KON207" s="375"/>
      <c r="KOO207" s="375"/>
      <c r="KOP207" s="375"/>
      <c r="KOQ207" s="375"/>
      <c r="KOR207" s="375"/>
      <c r="KOS207" s="376"/>
      <c r="KOT207" s="376"/>
      <c r="KOU207" s="376"/>
      <c r="KOV207" s="376"/>
      <c r="KOW207" s="376"/>
      <c r="KOX207" s="376"/>
      <c r="KOY207" s="376"/>
      <c r="KOZ207" s="376"/>
      <c r="KPA207" s="376"/>
      <c r="KPB207" s="376"/>
      <c r="KPC207" s="376"/>
      <c r="KPD207" s="376"/>
      <c r="KPE207" s="376"/>
      <c r="KPF207" s="376"/>
      <c r="KPG207" s="376"/>
      <c r="KPH207" s="376"/>
      <c r="KPI207" s="376"/>
      <c r="KPJ207" s="376"/>
      <c r="KPK207" s="376"/>
      <c r="KPL207" s="376"/>
      <c r="KPM207" s="376"/>
      <c r="KPN207" s="376"/>
      <c r="KPO207" s="376"/>
      <c r="KPP207" s="376"/>
      <c r="KPQ207" s="377"/>
      <c r="KPR207" s="377"/>
      <c r="KPS207" s="377"/>
      <c r="KPT207" s="377"/>
      <c r="KPU207" s="377"/>
      <c r="KPV207" s="376"/>
      <c r="KPW207" s="376"/>
      <c r="KPX207" s="377"/>
      <c r="KPY207" s="377"/>
      <c r="KPZ207" s="376"/>
      <c r="KQA207" s="376"/>
      <c r="KQB207" s="377"/>
      <c r="KQC207" s="377"/>
      <c r="KQD207" s="376"/>
      <c r="KQE207" s="376"/>
      <c r="KQF207" s="376"/>
      <c r="KQG207" s="376"/>
      <c r="KQH207" s="376"/>
      <c r="KQI207" s="376"/>
      <c r="KQJ207" s="376"/>
      <c r="KQK207" s="377"/>
      <c r="KQL207" s="377"/>
      <c r="KQM207" s="376"/>
      <c r="KQN207" s="376"/>
      <c r="KQO207" s="377"/>
      <c r="KQP207" s="377"/>
      <c r="KQQ207" s="376"/>
      <c r="KQR207" s="376"/>
      <c r="KQS207" s="376"/>
      <c r="KQT207" s="376"/>
      <c r="KQU207" s="376"/>
      <c r="KQV207" s="370"/>
      <c r="KQW207" s="396"/>
      <c r="KQX207" s="376"/>
      <c r="KQY207" s="376"/>
      <c r="KQZ207" s="376"/>
      <c r="KRA207" s="376"/>
      <c r="KRB207" s="376"/>
      <c r="KRC207" s="376"/>
      <c r="KRD207" s="376"/>
      <c r="KRE207" s="375"/>
      <c r="KRF207" s="375"/>
      <c r="KRG207" s="375"/>
      <c r="KRH207" s="375"/>
      <c r="KRI207" s="375"/>
      <c r="KRJ207" s="375"/>
      <c r="KRK207" s="375"/>
      <c r="KRL207" s="375"/>
      <c r="KRM207" s="375"/>
      <c r="KRN207" s="375"/>
      <c r="KRO207" s="375"/>
      <c r="KRP207" s="375"/>
      <c r="KRQ207" s="375"/>
      <c r="KRR207" s="375"/>
      <c r="KRS207" s="375"/>
      <c r="KRT207" s="375"/>
      <c r="KRU207" s="375"/>
      <c r="KRV207" s="375"/>
      <c r="KRW207" s="375"/>
      <c r="KRX207" s="375"/>
      <c r="KRY207" s="375"/>
      <c r="KRZ207" s="375"/>
      <c r="KSA207" s="375"/>
      <c r="KSB207" s="375"/>
      <c r="KSC207" s="375"/>
      <c r="KSD207" s="375"/>
      <c r="KSE207" s="375"/>
      <c r="KSF207" s="375"/>
      <c r="KSG207" s="375"/>
      <c r="KSH207" s="375"/>
      <c r="KSI207" s="375"/>
      <c r="KSJ207" s="375"/>
      <c r="KSK207" s="375"/>
      <c r="KSL207" s="375"/>
      <c r="KSM207" s="375"/>
      <c r="KSN207" s="375"/>
      <c r="KSO207" s="375"/>
      <c r="KSP207" s="375"/>
      <c r="KSQ207" s="375"/>
      <c r="KSR207" s="375"/>
      <c r="KSS207" s="375"/>
      <c r="KST207" s="375"/>
      <c r="KSU207" s="375"/>
      <c r="KSV207" s="375"/>
      <c r="KSW207" s="376"/>
      <c r="KSX207" s="376"/>
      <c r="KSY207" s="376"/>
      <c r="KSZ207" s="376"/>
      <c r="KTA207" s="376"/>
      <c r="KTB207" s="376"/>
      <c r="KTC207" s="376"/>
      <c r="KTD207" s="376"/>
      <c r="KTE207" s="376"/>
      <c r="KTF207" s="376"/>
      <c r="KTG207" s="376"/>
      <c r="KTH207" s="376"/>
      <c r="KTI207" s="376"/>
      <c r="KTJ207" s="376"/>
      <c r="KTK207" s="376"/>
      <c r="KTL207" s="376"/>
      <c r="KTM207" s="376"/>
      <c r="KTN207" s="376"/>
      <c r="KTO207" s="376"/>
      <c r="KTP207" s="376"/>
      <c r="KTQ207" s="376"/>
      <c r="KTR207" s="376"/>
      <c r="KTS207" s="376"/>
      <c r="KTT207" s="376"/>
      <c r="KTU207" s="377"/>
      <c r="KTV207" s="377"/>
      <c r="KTW207" s="377"/>
      <c r="KTX207" s="377"/>
      <c r="KTY207" s="377"/>
      <c r="KTZ207" s="376"/>
      <c r="KUA207" s="376"/>
      <c r="KUB207" s="377"/>
      <c r="KUC207" s="377"/>
      <c r="KUD207" s="376"/>
      <c r="KUE207" s="376"/>
      <c r="KUF207" s="377"/>
      <c r="KUG207" s="377"/>
      <c r="KUH207" s="376"/>
      <c r="KUI207" s="376"/>
      <c r="KUJ207" s="376"/>
      <c r="KUK207" s="376"/>
      <c r="KUL207" s="376"/>
      <c r="KUM207" s="376"/>
      <c r="KUN207" s="376"/>
      <c r="KUO207" s="377"/>
      <c r="KUP207" s="377"/>
      <c r="KUQ207" s="376"/>
      <c r="KUR207" s="376"/>
      <c r="KUS207" s="377"/>
      <c r="KUT207" s="377"/>
      <c r="KUU207" s="376"/>
      <c r="KUV207" s="376"/>
      <c r="KUW207" s="376"/>
      <c r="KUX207" s="376"/>
      <c r="KUY207" s="376"/>
      <c r="KUZ207" s="370"/>
      <c r="KVA207" s="396"/>
      <c r="KVB207" s="376"/>
      <c r="KVC207" s="376"/>
      <c r="KVD207" s="376"/>
      <c r="KVE207" s="376"/>
      <c r="KVF207" s="376"/>
      <c r="KVG207" s="376"/>
      <c r="KVH207" s="376"/>
      <c r="KVI207" s="375"/>
      <c r="KVJ207" s="375"/>
      <c r="KVK207" s="375"/>
      <c r="KVL207" s="375"/>
      <c r="KVM207" s="375"/>
      <c r="KVN207" s="375"/>
      <c r="KVO207" s="375"/>
      <c r="KVP207" s="375"/>
      <c r="KVQ207" s="375"/>
      <c r="KVR207" s="375"/>
      <c r="KVS207" s="375"/>
      <c r="KVT207" s="375"/>
      <c r="KVU207" s="375"/>
      <c r="KVV207" s="375"/>
      <c r="KVW207" s="375"/>
      <c r="KVX207" s="375"/>
      <c r="KVY207" s="375"/>
      <c r="KVZ207" s="375"/>
      <c r="KWA207" s="375"/>
      <c r="KWB207" s="375"/>
      <c r="KWC207" s="375"/>
      <c r="KWD207" s="375"/>
      <c r="KWE207" s="375"/>
      <c r="KWF207" s="375"/>
      <c r="KWG207" s="375"/>
      <c r="KWH207" s="375"/>
      <c r="KWI207" s="375"/>
      <c r="KWJ207" s="375"/>
      <c r="KWK207" s="375"/>
      <c r="KWL207" s="375"/>
      <c r="KWM207" s="375"/>
      <c r="KWN207" s="375"/>
      <c r="KWO207" s="375"/>
      <c r="KWP207" s="375"/>
      <c r="KWQ207" s="375"/>
      <c r="KWR207" s="375"/>
      <c r="KWS207" s="375"/>
      <c r="KWT207" s="375"/>
      <c r="KWU207" s="375"/>
      <c r="KWV207" s="375"/>
      <c r="KWW207" s="375"/>
      <c r="KWX207" s="375"/>
      <c r="KWY207" s="375"/>
      <c r="KWZ207" s="375"/>
      <c r="KXA207" s="376"/>
      <c r="KXB207" s="376"/>
      <c r="KXC207" s="376"/>
      <c r="KXD207" s="376"/>
      <c r="KXE207" s="376"/>
      <c r="KXF207" s="376"/>
      <c r="KXG207" s="376"/>
      <c r="KXH207" s="376"/>
      <c r="KXI207" s="376"/>
      <c r="KXJ207" s="376"/>
      <c r="KXK207" s="376"/>
      <c r="KXL207" s="376"/>
      <c r="KXM207" s="376"/>
      <c r="KXN207" s="376"/>
      <c r="KXO207" s="376"/>
      <c r="KXP207" s="376"/>
      <c r="KXQ207" s="376"/>
      <c r="KXR207" s="376"/>
      <c r="KXS207" s="376"/>
      <c r="KXT207" s="376"/>
      <c r="KXU207" s="376"/>
      <c r="KXV207" s="376"/>
      <c r="KXW207" s="376"/>
      <c r="KXX207" s="376"/>
      <c r="KXY207" s="377"/>
      <c r="KXZ207" s="377"/>
      <c r="KYA207" s="377"/>
      <c r="KYB207" s="377"/>
      <c r="KYC207" s="377"/>
      <c r="KYD207" s="376"/>
      <c r="KYE207" s="376"/>
      <c r="KYF207" s="377"/>
      <c r="KYG207" s="377"/>
      <c r="KYH207" s="376"/>
      <c r="KYI207" s="376"/>
      <c r="KYJ207" s="377"/>
      <c r="KYK207" s="377"/>
      <c r="KYL207" s="376"/>
      <c r="KYM207" s="376"/>
      <c r="KYN207" s="376"/>
      <c r="KYO207" s="376"/>
      <c r="KYP207" s="376"/>
      <c r="KYQ207" s="376"/>
      <c r="KYR207" s="376"/>
      <c r="KYS207" s="377"/>
      <c r="KYT207" s="377"/>
      <c r="KYU207" s="376"/>
      <c r="KYV207" s="376"/>
      <c r="KYW207" s="377"/>
      <c r="KYX207" s="377"/>
      <c r="KYY207" s="376"/>
      <c r="KYZ207" s="376"/>
      <c r="KZA207" s="376"/>
      <c r="KZB207" s="376"/>
      <c r="KZC207" s="376"/>
      <c r="KZD207" s="370"/>
      <c r="KZE207" s="396"/>
      <c r="KZF207" s="376"/>
      <c r="KZG207" s="376"/>
      <c r="KZH207" s="376"/>
      <c r="KZI207" s="376"/>
      <c r="KZJ207" s="376"/>
      <c r="KZK207" s="376"/>
      <c r="KZL207" s="376"/>
      <c r="KZM207" s="375"/>
      <c r="KZN207" s="375"/>
      <c r="KZO207" s="375"/>
      <c r="KZP207" s="375"/>
      <c r="KZQ207" s="375"/>
      <c r="KZR207" s="375"/>
      <c r="KZS207" s="375"/>
      <c r="KZT207" s="375"/>
      <c r="KZU207" s="375"/>
      <c r="KZV207" s="375"/>
      <c r="KZW207" s="375"/>
      <c r="KZX207" s="375"/>
      <c r="KZY207" s="375"/>
      <c r="KZZ207" s="375"/>
      <c r="LAA207" s="375"/>
      <c r="LAB207" s="375"/>
      <c r="LAC207" s="375"/>
      <c r="LAD207" s="375"/>
      <c r="LAE207" s="375"/>
      <c r="LAF207" s="375"/>
      <c r="LAG207" s="375"/>
      <c r="LAH207" s="375"/>
      <c r="LAI207" s="375"/>
      <c r="LAJ207" s="375"/>
      <c r="LAK207" s="375"/>
      <c r="LAL207" s="375"/>
      <c r="LAM207" s="375"/>
      <c r="LAN207" s="375"/>
      <c r="LAO207" s="375"/>
      <c r="LAP207" s="375"/>
      <c r="LAQ207" s="375"/>
      <c r="LAR207" s="375"/>
      <c r="LAS207" s="375"/>
      <c r="LAT207" s="375"/>
      <c r="LAU207" s="375"/>
      <c r="LAV207" s="375"/>
      <c r="LAW207" s="375"/>
      <c r="LAX207" s="375"/>
      <c r="LAY207" s="375"/>
      <c r="LAZ207" s="375"/>
      <c r="LBA207" s="375"/>
      <c r="LBB207" s="375"/>
      <c r="LBC207" s="375"/>
      <c r="LBD207" s="375"/>
      <c r="LBE207" s="376"/>
      <c r="LBF207" s="376"/>
      <c r="LBG207" s="376"/>
      <c r="LBH207" s="376"/>
      <c r="LBI207" s="376"/>
      <c r="LBJ207" s="376"/>
      <c r="LBK207" s="376"/>
      <c r="LBL207" s="376"/>
      <c r="LBM207" s="376"/>
      <c r="LBN207" s="376"/>
      <c r="LBO207" s="376"/>
      <c r="LBP207" s="376"/>
      <c r="LBQ207" s="376"/>
      <c r="LBR207" s="376"/>
      <c r="LBS207" s="376"/>
      <c r="LBT207" s="376"/>
      <c r="LBU207" s="376"/>
      <c r="LBV207" s="376"/>
      <c r="LBW207" s="376"/>
      <c r="LBX207" s="376"/>
      <c r="LBY207" s="376"/>
      <c r="LBZ207" s="376"/>
      <c r="LCA207" s="376"/>
      <c r="LCB207" s="376"/>
      <c r="LCC207" s="377"/>
      <c r="LCD207" s="377"/>
      <c r="LCE207" s="377"/>
      <c r="LCF207" s="377"/>
      <c r="LCG207" s="377"/>
      <c r="LCH207" s="376"/>
      <c r="LCI207" s="376"/>
      <c r="LCJ207" s="377"/>
      <c r="LCK207" s="377"/>
      <c r="LCL207" s="376"/>
      <c r="LCM207" s="376"/>
      <c r="LCN207" s="377"/>
      <c r="LCO207" s="377"/>
      <c r="LCP207" s="376"/>
      <c r="LCQ207" s="376"/>
      <c r="LCR207" s="376"/>
      <c r="LCS207" s="376"/>
      <c r="LCT207" s="376"/>
      <c r="LCU207" s="376"/>
      <c r="LCV207" s="376"/>
      <c r="LCW207" s="377"/>
      <c r="LCX207" s="377"/>
      <c r="LCY207" s="376"/>
      <c r="LCZ207" s="376"/>
      <c r="LDA207" s="377"/>
      <c r="LDB207" s="377"/>
      <c r="LDC207" s="376"/>
      <c r="LDD207" s="376"/>
      <c r="LDE207" s="376"/>
      <c r="LDF207" s="376"/>
      <c r="LDG207" s="376"/>
      <c r="LDH207" s="370"/>
      <c r="LDI207" s="396"/>
      <c r="LDJ207" s="376"/>
      <c r="LDK207" s="376"/>
      <c r="LDL207" s="376"/>
      <c r="LDM207" s="376"/>
      <c r="LDN207" s="376"/>
      <c r="LDO207" s="376"/>
      <c r="LDP207" s="376"/>
      <c r="LDQ207" s="375"/>
      <c r="LDR207" s="375"/>
      <c r="LDS207" s="375"/>
      <c r="LDT207" s="375"/>
      <c r="LDU207" s="375"/>
      <c r="LDV207" s="375"/>
      <c r="LDW207" s="375"/>
      <c r="LDX207" s="375"/>
      <c r="LDY207" s="375"/>
      <c r="LDZ207" s="375"/>
      <c r="LEA207" s="375"/>
      <c r="LEB207" s="375"/>
      <c r="LEC207" s="375"/>
      <c r="LED207" s="375"/>
      <c r="LEE207" s="375"/>
      <c r="LEF207" s="375"/>
      <c r="LEG207" s="375"/>
      <c r="LEH207" s="375"/>
      <c r="LEI207" s="375"/>
      <c r="LEJ207" s="375"/>
      <c r="LEK207" s="375"/>
      <c r="LEL207" s="375"/>
      <c r="LEM207" s="375"/>
      <c r="LEN207" s="375"/>
      <c r="LEO207" s="375"/>
      <c r="LEP207" s="375"/>
      <c r="LEQ207" s="375"/>
      <c r="LER207" s="375"/>
      <c r="LES207" s="375"/>
      <c r="LET207" s="375"/>
      <c r="LEU207" s="375"/>
      <c r="LEV207" s="375"/>
      <c r="LEW207" s="375"/>
      <c r="LEX207" s="375"/>
      <c r="LEY207" s="375"/>
      <c r="LEZ207" s="375"/>
      <c r="LFA207" s="375"/>
      <c r="LFB207" s="375"/>
      <c r="LFC207" s="375"/>
      <c r="LFD207" s="375"/>
      <c r="LFE207" s="375"/>
      <c r="LFF207" s="375"/>
      <c r="LFG207" s="375"/>
      <c r="LFH207" s="375"/>
      <c r="LFI207" s="376"/>
      <c r="LFJ207" s="376"/>
      <c r="LFK207" s="376"/>
      <c r="LFL207" s="376"/>
      <c r="LFM207" s="376"/>
      <c r="LFN207" s="376"/>
      <c r="LFO207" s="376"/>
      <c r="LFP207" s="376"/>
      <c r="LFQ207" s="376"/>
      <c r="LFR207" s="376"/>
      <c r="LFS207" s="376"/>
      <c r="LFT207" s="376"/>
      <c r="LFU207" s="376"/>
      <c r="LFV207" s="376"/>
      <c r="LFW207" s="376"/>
      <c r="LFX207" s="376"/>
      <c r="LFY207" s="376"/>
      <c r="LFZ207" s="376"/>
      <c r="LGA207" s="376"/>
      <c r="LGB207" s="376"/>
      <c r="LGC207" s="376"/>
      <c r="LGD207" s="376"/>
      <c r="LGE207" s="376"/>
      <c r="LGF207" s="376"/>
      <c r="LGG207" s="377"/>
      <c r="LGH207" s="377"/>
      <c r="LGI207" s="377"/>
      <c r="LGJ207" s="377"/>
      <c r="LGK207" s="377"/>
      <c r="LGL207" s="376"/>
      <c r="LGM207" s="376"/>
      <c r="LGN207" s="377"/>
      <c r="LGO207" s="377"/>
      <c r="LGP207" s="376"/>
      <c r="LGQ207" s="376"/>
      <c r="LGR207" s="377"/>
      <c r="LGS207" s="377"/>
      <c r="LGT207" s="376"/>
      <c r="LGU207" s="376"/>
      <c r="LGV207" s="376"/>
      <c r="LGW207" s="376"/>
      <c r="LGX207" s="376"/>
      <c r="LGY207" s="376"/>
      <c r="LGZ207" s="376"/>
      <c r="LHA207" s="377"/>
      <c r="LHB207" s="377"/>
      <c r="LHC207" s="376"/>
      <c r="LHD207" s="376"/>
      <c r="LHE207" s="377"/>
      <c r="LHF207" s="377"/>
      <c r="LHG207" s="376"/>
      <c r="LHH207" s="376"/>
      <c r="LHI207" s="376"/>
      <c r="LHJ207" s="376"/>
      <c r="LHK207" s="376"/>
      <c r="LHL207" s="370"/>
      <c r="LHM207" s="396"/>
      <c r="LHN207" s="376"/>
      <c r="LHO207" s="376"/>
      <c r="LHP207" s="376"/>
      <c r="LHQ207" s="376"/>
      <c r="LHR207" s="376"/>
      <c r="LHS207" s="376"/>
      <c r="LHT207" s="376"/>
      <c r="LHU207" s="375"/>
      <c r="LHV207" s="375"/>
      <c r="LHW207" s="375"/>
      <c r="LHX207" s="375"/>
      <c r="LHY207" s="375"/>
      <c r="LHZ207" s="375"/>
      <c r="LIA207" s="375"/>
      <c r="LIB207" s="375"/>
      <c r="LIC207" s="375"/>
      <c r="LID207" s="375"/>
      <c r="LIE207" s="375"/>
      <c r="LIF207" s="375"/>
      <c r="LIG207" s="375"/>
      <c r="LIH207" s="375"/>
      <c r="LII207" s="375"/>
      <c r="LIJ207" s="375"/>
      <c r="LIK207" s="375"/>
      <c r="LIL207" s="375"/>
      <c r="LIM207" s="375"/>
      <c r="LIN207" s="375"/>
      <c r="LIO207" s="375"/>
      <c r="LIP207" s="375"/>
      <c r="LIQ207" s="375"/>
      <c r="LIR207" s="375"/>
      <c r="LIS207" s="375"/>
      <c r="LIT207" s="375"/>
      <c r="LIU207" s="375"/>
      <c r="LIV207" s="375"/>
      <c r="LIW207" s="375"/>
      <c r="LIX207" s="375"/>
      <c r="LIY207" s="375"/>
      <c r="LIZ207" s="375"/>
      <c r="LJA207" s="375"/>
      <c r="LJB207" s="375"/>
      <c r="LJC207" s="375"/>
      <c r="LJD207" s="375"/>
      <c r="LJE207" s="375"/>
      <c r="LJF207" s="375"/>
      <c r="LJG207" s="375"/>
      <c r="LJH207" s="375"/>
      <c r="LJI207" s="375"/>
      <c r="LJJ207" s="375"/>
      <c r="LJK207" s="375"/>
      <c r="LJL207" s="375"/>
      <c r="LJM207" s="376"/>
      <c r="LJN207" s="376"/>
      <c r="LJO207" s="376"/>
      <c r="LJP207" s="376"/>
      <c r="LJQ207" s="376"/>
      <c r="LJR207" s="376"/>
      <c r="LJS207" s="376"/>
      <c r="LJT207" s="376"/>
      <c r="LJU207" s="376"/>
      <c r="LJV207" s="376"/>
      <c r="LJW207" s="376"/>
      <c r="LJX207" s="376"/>
      <c r="LJY207" s="376"/>
      <c r="LJZ207" s="376"/>
      <c r="LKA207" s="376"/>
      <c r="LKB207" s="376"/>
      <c r="LKC207" s="376"/>
      <c r="LKD207" s="376"/>
      <c r="LKE207" s="376"/>
      <c r="LKF207" s="376"/>
      <c r="LKG207" s="376"/>
      <c r="LKH207" s="376"/>
      <c r="LKI207" s="376"/>
      <c r="LKJ207" s="376"/>
      <c r="LKK207" s="377"/>
      <c r="LKL207" s="377"/>
      <c r="LKM207" s="377"/>
      <c r="LKN207" s="377"/>
      <c r="LKO207" s="377"/>
      <c r="LKP207" s="376"/>
      <c r="LKQ207" s="376"/>
      <c r="LKR207" s="377"/>
      <c r="LKS207" s="377"/>
      <c r="LKT207" s="376"/>
      <c r="LKU207" s="376"/>
      <c r="LKV207" s="377"/>
      <c r="LKW207" s="377"/>
      <c r="LKX207" s="376"/>
      <c r="LKY207" s="376"/>
      <c r="LKZ207" s="376"/>
      <c r="LLA207" s="376"/>
      <c r="LLB207" s="376"/>
      <c r="LLC207" s="376"/>
      <c r="LLD207" s="376"/>
      <c r="LLE207" s="377"/>
      <c r="LLF207" s="377"/>
      <c r="LLG207" s="376"/>
      <c r="LLH207" s="376"/>
      <c r="LLI207" s="377"/>
      <c r="LLJ207" s="377"/>
      <c r="LLK207" s="376"/>
      <c r="LLL207" s="376"/>
      <c r="LLM207" s="376"/>
      <c r="LLN207" s="376"/>
      <c r="LLO207" s="376"/>
      <c r="LLP207" s="370"/>
      <c r="LLQ207" s="396"/>
      <c r="LLR207" s="376"/>
      <c r="LLS207" s="376"/>
      <c r="LLT207" s="376"/>
      <c r="LLU207" s="376"/>
      <c r="LLV207" s="376"/>
      <c r="LLW207" s="376"/>
      <c r="LLX207" s="376"/>
      <c r="LLY207" s="375"/>
      <c r="LLZ207" s="375"/>
      <c r="LMA207" s="375"/>
      <c r="LMB207" s="375"/>
      <c r="LMC207" s="375"/>
      <c r="LMD207" s="375"/>
      <c r="LME207" s="375"/>
      <c r="LMF207" s="375"/>
      <c r="LMG207" s="375"/>
      <c r="LMH207" s="375"/>
      <c r="LMI207" s="375"/>
      <c r="LMJ207" s="375"/>
      <c r="LMK207" s="375"/>
      <c r="LML207" s="375"/>
      <c r="LMM207" s="375"/>
      <c r="LMN207" s="375"/>
      <c r="LMO207" s="375"/>
      <c r="LMP207" s="375"/>
      <c r="LMQ207" s="375"/>
      <c r="LMR207" s="375"/>
      <c r="LMS207" s="375"/>
      <c r="LMT207" s="375"/>
      <c r="LMU207" s="375"/>
      <c r="LMV207" s="375"/>
      <c r="LMW207" s="375"/>
      <c r="LMX207" s="375"/>
      <c r="LMY207" s="375"/>
      <c r="LMZ207" s="375"/>
      <c r="LNA207" s="375"/>
      <c r="LNB207" s="375"/>
      <c r="LNC207" s="375"/>
      <c r="LND207" s="375"/>
      <c r="LNE207" s="375"/>
      <c r="LNF207" s="375"/>
      <c r="LNG207" s="375"/>
      <c r="LNH207" s="375"/>
      <c r="LNI207" s="375"/>
      <c r="LNJ207" s="375"/>
      <c r="LNK207" s="375"/>
      <c r="LNL207" s="375"/>
      <c r="LNM207" s="375"/>
      <c r="LNN207" s="375"/>
      <c r="LNO207" s="375"/>
      <c r="LNP207" s="375"/>
      <c r="LNQ207" s="376"/>
      <c r="LNR207" s="376"/>
      <c r="LNS207" s="376"/>
      <c r="LNT207" s="376"/>
      <c r="LNU207" s="376"/>
      <c r="LNV207" s="376"/>
      <c r="LNW207" s="376"/>
      <c r="LNX207" s="376"/>
      <c r="LNY207" s="376"/>
      <c r="LNZ207" s="376"/>
      <c r="LOA207" s="376"/>
      <c r="LOB207" s="376"/>
      <c r="LOC207" s="376"/>
      <c r="LOD207" s="376"/>
      <c r="LOE207" s="376"/>
      <c r="LOF207" s="376"/>
      <c r="LOG207" s="376"/>
      <c r="LOH207" s="376"/>
      <c r="LOI207" s="376"/>
      <c r="LOJ207" s="376"/>
      <c r="LOK207" s="376"/>
      <c r="LOL207" s="376"/>
      <c r="LOM207" s="376"/>
      <c r="LON207" s="376"/>
      <c r="LOO207" s="377"/>
      <c r="LOP207" s="377"/>
      <c r="LOQ207" s="377"/>
      <c r="LOR207" s="377"/>
      <c r="LOS207" s="377"/>
      <c r="LOT207" s="376"/>
      <c r="LOU207" s="376"/>
      <c r="LOV207" s="377"/>
      <c r="LOW207" s="377"/>
      <c r="LOX207" s="376"/>
      <c r="LOY207" s="376"/>
      <c r="LOZ207" s="377"/>
      <c r="LPA207" s="377"/>
      <c r="LPB207" s="376"/>
      <c r="LPC207" s="376"/>
      <c r="LPD207" s="376"/>
      <c r="LPE207" s="376"/>
      <c r="LPF207" s="376"/>
      <c r="LPG207" s="376"/>
      <c r="LPH207" s="376"/>
      <c r="LPI207" s="377"/>
      <c r="LPJ207" s="377"/>
      <c r="LPK207" s="376"/>
      <c r="LPL207" s="376"/>
      <c r="LPM207" s="377"/>
      <c r="LPN207" s="377"/>
      <c r="LPO207" s="376"/>
      <c r="LPP207" s="376"/>
      <c r="LPQ207" s="376"/>
      <c r="LPR207" s="376"/>
      <c r="LPS207" s="376"/>
      <c r="LPT207" s="370"/>
      <c r="LPU207" s="396"/>
      <c r="LPV207" s="376"/>
      <c r="LPW207" s="376"/>
      <c r="LPX207" s="376"/>
      <c r="LPY207" s="376"/>
      <c r="LPZ207" s="376"/>
      <c r="LQA207" s="376"/>
      <c r="LQB207" s="376"/>
      <c r="LQC207" s="375"/>
      <c r="LQD207" s="375"/>
      <c r="LQE207" s="375"/>
      <c r="LQF207" s="375"/>
      <c r="LQG207" s="375"/>
      <c r="LQH207" s="375"/>
      <c r="LQI207" s="375"/>
      <c r="LQJ207" s="375"/>
      <c r="LQK207" s="375"/>
      <c r="LQL207" s="375"/>
      <c r="LQM207" s="375"/>
      <c r="LQN207" s="375"/>
      <c r="LQO207" s="375"/>
      <c r="LQP207" s="375"/>
      <c r="LQQ207" s="375"/>
      <c r="LQR207" s="375"/>
      <c r="LQS207" s="375"/>
      <c r="LQT207" s="375"/>
      <c r="LQU207" s="375"/>
      <c r="LQV207" s="375"/>
      <c r="LQW207" s="375"/>
      <c r="LQX207" s="375"/>
      <c r="LQY207" s="375"/>
      <c r="LQZ207" s="375"/>
      <c r="LRA207" s="375"/>
      <c r="LRB207" s="375"/>
      <c r="LRC207" s="375"/>
      <c r="LRD207" s="375"/>
      <c r="LRE207" s="375"/>
      <c r="LRF207" s="375"/>
      <c r="LRG207" s="375"/>
      <c r="LRH207" s="375"/>
      <c r="LRI207" s="375"/>
      <c r="LRJ207" s="375"/>
      <c r="LRK207" s="375"/>
      <c r="LRL207" s="375"/>
      <c r="LRM207" s="375"/>
      <c r="LRN207" s="375"/>
      <c r="LRO207" s="375"/>
      <c r="LRP207" s="375"/>
      <c r="LRQ207" s="375"/>
      <c r="LRR207" s="375"/>
      <c r="LRS207" s="375"/>
      <c r="LRT207" s="375"/>
      <c r="LRU207" s="376"/>
      <c r="LRV207" s="376"/>
      <c r="LRW207" s="376"/>
      <c r="LRX207" s="376"/>
      <c r="LRY207" s="376"/>
      <c r="LRZ207" s="376"/>
      <c r="LSA207" s="376"/>
      <c r="LSB207" s="376"/>
      <c r="LSC207" s="376"/>
      <c r="LSD207" s="376"/>
      <c r="LSE207" s="376"/>
      <c r="LSF207" s="376"/>
      <c r="LSG207" s="376"/>
      <c r="LSH207" s="376"/>
      <c r="LSI207" s="376"/>
      <c r="LSJ207" s="376"/>
      <c r="LSK207" s="376"/>
      <c r="LSL207" s="376"/>
      <c r="LSM207" s="376"/>
      <c r="LSN207" s="376"/>
      <c r="LSO207" s="376"/>
      <c r="LSP207" s="376"/>
      <c r="LSQ207" s="376"/>
      <c r="LSR207" s="376"/>
      <c r="LSS207" s="377"/>
      <c r="LST207" s="377"/>
      <c r="LSU207" s="377"/>
      <c r="LSV207" s="377"/>
      <c r="LSW207" s="377"/>
      <c r="LSX207" s="376"/>
      <c r="LSY207" s="376"/>
      <c r="LSZ207" s="377"/>
      <c r="LTA207" s="377"/>
      <c r="LTB207" s="376"/>
      <c r="LTC207" s="376"/>
      <c r="LTD207" s="377"/>
      <c r="LTE207" s="377"/>
      <c r="LTF207" s="376"/>
      <c r="LTG207" s="376"/>
      <c r="LTH207" s="376"/>
      <c r="LTI207" s="376"/>
      <c r="LTJ207" s="376"/>
      <c r="LTK207" s="376"/>
      <c r="LTL207" s="376"/>
      <c r="LTM207" s="377"/>
      <c r="LTN207" s="377"/>
      <c r="LTO207" s="376"/>
      <c r="LTP207" s="376"/>
      <c r="LTQ207" s="377"/>
      <c r="LTR207" s="377"/>
      <c r="LTS207" s="376"/>
      <c r="LTT207" s="376"/>
      <c r="LTU207" s="376"/>
      <c r="LTV207" s="376"/>
      <c r="LTW207" s="376"/>
      <c r="LTX207" s="370"/>
      <c r="LTY207" s="396"/>
      <c r="LTZ207" s="376"/>
      <c r="LUA207" s="376"/>
      <c r="LUB207" s="376"/>
      <c r="LUC207" s="376"/>
      <c r="LUD207" s="376"/>
      <c r="LUE207" s="376"/>
      <c r="LUF207" s="376"/>
      <c r="LUG207" s="375"/>
      <c r="LUH207" s="375"/>
      <c r="LUI207" s="375"/>
      <c r="LUJ207" s="375"/>
      <c r="LUK207" s="375"/>
      <c r="LUL207" s="375"/>
      <c r="LUM207" s="375"/>
      <c r="LUN207" s="375"/>
      <c r="LUO207" s="375"/>
      <c r="LUP207" s="375"/>
      <c r="LUQ207" s="375"/>
      <c r="LUR207" s="375"/>
      <c r="LUS207" s="375"/>
      <c r="LUT207" s="375"/>
      <c r="LUU207" s="375"/>
      <c r="LUV207" s="375"/>
      <c r="LUW207" s="375"/>
      <c r="LUX207" s="375"/>
      <c r="LUY207" s="375"/>
      <c r="LUZ207" s="375"/>
      <c r="LVA207" s="375"/>
      <c r="LVB207" s="375"/>
      <c r="LVC207" s="375"/>
      <c r="LVD207" s="375"/>
      <c r="LVE207" s="375"/>
      <c r="LVF207" s="375"/>
      <c r="LVG207" s="375"/>
      <c r="LVH207" s="375"/>
      <c r="LVI207" s="375"/>
      <c r="LVJ207" s="375"/>
      <c r="LVK207" s="375"/>
      <c r="LVL207" s="375"/>
      <c r="LVM207" s="375"/>
      <c r="LVN207" s="375"/>
      <c r="LVO207" s="375"/>
      <c r="LVP207" s="375"/>
      <c r="LVQ207" s="375"/>
      <c r="LVR207" s="375"/>
      <c r="LVS207" s="375"/>
      <c r="LVT207" s="375"/>
      <c r="LVU207" s="375"/>
      <c r="LVV207" s="375"/>
      <c r="LVW207" s="375"/>
      <c r="LVX207" s="375"/>
      <c r="LVY207" s="376"/>
      <c r="LVZ207" s="376"/>
      <c r="LWA207" s="376"/>
      <c r="LWB207" s="376"/>
      <c r="LWC207" s="376"/>
      <c r="LWD207" s="376"/>
      <c r="LWE207" s="376"/>
      <c r="LWF207" s="376"/>
      <c r="LWG207" s="376"/>
      <c r="LWH207" s="376"/>
      <c r="LWI207" s="376"/>
      <c r="LWJ207" s="376"/>
      <c r="LWK207" s="376"/>
      <c r="LWL207" s="376"/>
      <c r="LWM207" s="376"/>
      <c r="LWN207" s="376"/>
      <c r="LWO207" s="376"/>
      <c r="LWP207" s="376"/>
      <c r="LWQ207" s="376"/>
      <c r="LWR207" s="376"/>
      <c r="LWS207" s="376"/>
      <c r="LWT207" s="376"/>
      <c r="LWU207" s="376"/>
      <c r="LWV207" s="376"/>
      <c r="LWW207" s="377"/>
      <c r="LWX207" s="377"/>
      <c r="LWY207" s="377"/>
      <c r="LWZ207" s="377"/>
      <c r="LXA207" s="377"/>
      <c r="LXB207" s="376"/>
      <c r="LXC207" s="376"/>
      <c r="LXD207" s="377"/>
      <c r="LXE207" s="377"/>
      <c r="LXF207" s="376"/>
      <c r="LXG207" s="376"/>
      <c r="LXH207" s="377"/>
      <c r="LXI207" s="377"/>
      <c r="LXJ207" s="376"/>
      <c r="LXK207" s="376"/>
      <c r="LXL207" s="376"/>
      <c r="LXM207" s="376"/>
      <c r="LXN207" s="376"/>
      <c r="LXO207" s="376"/>
      <c r="LXP207" s="376"/>
      <c r="LXQ207" s="377"/>
      <c r="LXR207" s="377"/>
      <c r="LXS207" s="376"/>
      <c r="LXT207" s="376"/>
      <c r="LXU207" s="377"/>
      <c r="LXV207" s="377"/>
      <c r="LXW207" s="376"/>
      <c r="LXX207" s="376"/>
      <c r="LXY207" s="376"/>
      <c r="LXZ207" s="376"/>
      <c r="LYA207" s="376"/>
      <c r="LYB207" s="370"/>
      <c r="LYC207" s="396"/>
      <c r="LYD207" s="376"/>
      <c r="LYE207" s="376"/>
      <c r="LYF207" s="376"/>
      <c r="LYG207" s="376"/>
      <c r="LYH207" s="376"/>
      <c r="LYI207" s="376"/>
      <c r="LYJ207" s="376"/>
      <c r="LYK207" s="375"/>
      <c r="LYL207" s="375"/>
      <c r="LYM207" s="375"/>
      <c r="LYN207" s="375"/>
      <c r="LYO207" s="375"/>
      <c r="LYP207" s="375"/>
      <c r="LYQ207" s="375"/>
      <c r="LYR207" s="375"/>
      <c r="LYS207" s="375"/>
      <c r="LYT207" s="375"/>
      <c r="LYU207" s="375"/>
      <c r="LYV207" s="375"/>
      <c r="LYW207" s="375"/>
      <c r="LYX207" s="375"/>
      <c r="LYY207" s="375"/>
      <c r="LYZ207" s="375"/>
      <c r="LZA207" s="375"/>
      <c r="LZB207" s="375"/>
      <c r="LZC207" s="375"/>
      <c r="LZD207" s="375"/>
      <c r="LZE207" s="375"/>
      <c r="LZF207" s="375"/>
      <c r="LZG207" s="375"/>
      <c r="LZH207" s="375"/>
      <c r="LZI207" s="375"/>
      <c r="LZJ207" s="375"/>
      <c r="LZK207" s="375"/>
      <c r="LZL207" s="375"/>
      <c r="LZM207" s="375"/>
      <c r="LZN207" s="375"/>
      <c r="LZO207" s="375"/>
      <c r="LZP207" s="375"/>
      <c r="LZQ207" s="375"/>
      <c r="LZR207" s="375"/>
      <c r="LZS207" s="375"/>
      <c r="LZT207" s="375"/>
      <c r="LZU207" s="375"/>
      <c r="LZV207" s="375"/>
      <c r="LZW207" s="375"/>
      <c r="LZX207" s="375"/>
      <c r="LZY207" s="375"/>
      <c r="LZZ207" s="375"/>
      <c r="MAA207" s="375"/>
      <c r="MAB207" s="375"/>
      <c r="MAC207" s="376"/>
      <c r="MAD207" s="376"/>
      <c r="MAE207" s="376"/>
      <c r="MAF207" s="376"/>
      <c r="MAG207" s="376"/>
      <c r="MAH207" s="376"/>
      <c r="MAI207" s="376"/>
      <c r="MAJ207" s="376"/>
      <c r="MAK207" s="376"/>
      <c r="MAL207" s="376"/>
      <c r="MAM207" s="376"/>
      <c r="MAN207" s="376"/>
      <c r="MAO207" s="376"/>
      <c r="MAP207" s="376"/>
      <c r="MAQ207" s="376"/>
      <c r="MAR207" s="376"/>
      <c r="MAS207" s="376"/>
      <c r="MAT207" s="376"/>
      <c r="MAU207" s="376"/>
      <c r="MAV207" s="376"/>
      <c r="MAW207" s="376"/>
      <c r="MAX207" s="376"/>
      <c r="MAY207" s="376"/>
      <c r="MAZ207" s="376"/>
      <c r="MBA207" s="377"/>
      <c r="MBB207" s="377"/>
      <c r="MBC207" s="377"/>
      <c r="MBD207" s="377"/>
      <c r="MBE207" s="377"/>
      <c r="MBF207" s="376"/>
      <c r="MBG207" s="376"/>
      <c r="MBH207" s="377"/>
      <c r="MBI207" s="377"/>
      <c r="MBJ207" s="376"/>
      <c r="MBK207" s="376"/>
      <c r="MBL207" s="377"/>
      <c r="MBM207" s="377"/>
      <c r="MBN207" s="376"/>
      <c r="MBO207" s="376"/>
      <c r="MBP207" s="376"/>
      <c r="MBQ207" s="376"/>
      <c r="MBR207" s="376"/>
      <c r="MBS207" s="376"/>
      <c r="MBT207" s="376"/>
      <c r="MBU207" s="377"/>
      <c r="MBV207" s="377"/>
      <c r="MBW207" s="376"/>
      <c r="MBX207" s="376"/>
      <c r="MBY207" s="377"/>
      <c r="MBZ207" s="377"/>
      <c r="MCA207" s="376"/>
      <c r="MCB207" s="376"/>
      <c r="MCC207" s="376"/>
      <c r="MCD207" s="376"/>
      <c r="MCE207" s="376"/>
      <c r="MCF207" s="370"/>
      <c r="MCG207" s="396"/>
      <c r="MCH207" s="376"/>
      <c r="MCI207" s="376"/>
      <c r="MCJ207" s="376"/>
      <c r="MCK207" s="376"/>
      <c r="MCL207" s="376"/>
      <c r="MCM207" s="376"/>
      <c r="MCN207" s="376"/>
      <c r="MCO207" s="375"/>
      <c r="MCP207" s="375"/>
      <c r="MCQ207" s="375"/>
      <c r="MCR207" s="375"/>
      <c r="MCS207" s="375"/>
      <c r="MCT207" s="375"/>
      <c r="MCU207" s="375"/>
      <c r="MCV207" s="375"/>
      <c r="MCW207" s="375"/>
      <c r="MCX207" s="375"/>
      <c r="MCY207" s="375"/>
      <c r="MCZ207" s="375"/>
      <c r="MDA207" s="375"/>
      <c r="MDB207" s="375"/>
      <c r="MDC207" s="375"/>
      <c r="MDD207" s="375"/>
      <c r="MDE207" s="375"/>
      <c r="MDF207" s="375"/>
      <c r="MDG207" s="375"/>
      <c r="MDH207" s="375"/>
      <c r="MDI207" s="375"/>
      <c r="MDJ207" s="375"/>
      <c r="MDK207" s="375"/>
      <c r="MDL207" s="375"/>
      <c r="MDM207" s="375"/>
      <c r="MDN207" s="375"/>
      <c r="MDO207" s="375"/>
      <c r="MDP207" s="375"/>
      <c r="MDQ207" s="375"/>
      <c r="MDR207" s="375"/>
      <c r="MDS207" s="375"/>
      <c r="MDT207" s="375"/>
      <c r="MDU207" s="375"/>
      <c r="MDV207" s="375"/>
      <c r="MDW207" s="375"/>
      <c r="MDX207" s="375"/>
      <c r="MDY207" s="375"/>
      <c r="MDZ207" s="375"/>
      <c r="MEA207" s="375"/>
      <c r="MEB207" s="375"/>
      <c r="MEC207" s="375"/>
      <c r="MED207" s="375"/>
      <c r="MEE207" s="375"/>
      <c r="MEF207" s="375"/>
      <c r="MEG207" s="376"/>
      <c r="MEH207" s="376"/>
      <c r="MEI207" s="376"/>
      <c r="MEJ207" s="376"/>
      <c r="MEK207" s="376"/>
      <c r="MEL207" s="376"/>
      <c r="MEM207" s="376"/>
      <c r="MEN207" s="376"/>
      <c r="MEO207" s="376"/>
      <c r="MEP207" s="376"/>
      <c r="MEQ207" s="376"/>
      <c r="MER207" s="376"/>
      <c r="MES207" s="376"/>
      <c r="MET207" s="376"/>
      <c r="MEU207" s="376"/>
      <c r="MEV207" s="376"/>
      <c r="MEW207" s="376"/>
      <c r="MEX207" s="376"/>
      <c r="MEY207" s="376"/>
      <c r="MEZ207" s="376"/>
      <c r="MFA207" s="376"/>
      <c r="MFB207" s="376"/>
      <c r="MFC207" s="376"/>
      <c r="MFD207" s="376"/>
      <c r="MFE207" s="377"/>
      <c r="MFF207" s="377"/>
      <c r="MFG207" s="377"/>
      <c r="MFH207" s="377"/>
      <c r="MFI207" s="377"/>
      <c r="MFJ207" s="376"/>
      <c r="MFK207" s="376"/>
      <c r="MFL207" s="377"/>
      <c r="MFM207" s="377"/>
      <c r="MFN207" s="376"/>
      <c r="MFO207" s="376"/>
      <c r="MFP207" s="377"/>
      <c r="MFQ207" s="377"/>
      <c r="MFR207" s="376"/>
      <c r="MFS207" s="376"/>
      <c r="MFT207" s="376"/>
      <c r="MFU207" s="376"/>
      <c r="MFV207" s="376"/>
      <c r="MFW207" s="376"/>
      <c r="MFX207" s="376"/>
      <c r="MFY207" s="377"/>
      <c r="MFZ207" s="377"/>
      <c r="MGA207" s="376"/>
      <c r="MGB207" s="376"/>
      <c r="MGC207" s="377"/>
      <c r="MGD207" s="377"/>
      <c r="MGE207" s="376"/>
      <c r="MGF207" s="376"/>
      <c r="MGG207" s="376"/>
      <c r="MGH207" s="376"/>
      <c r="MGI207" s="376"/>
      <c r="MGJ207" s="370"/>
      <c r="MGK207" s="396"/>
      <c r="MGL207" s="376"/>
      <c r="MGM207" s="376"/>
      <c r="MGN207" s="376"/>
      <c r="MGO207" s="376"/>
      <c r="MGP207" s="376"/>
      <c r="MGQ207" s="376"/>
      <c r="MGR207" s="376"/>
      <c r="MGS207" s="375"/>
      <c r="MGT207" s="375"/>
      <c r="MGU207" s="375"/>
      <c r="MGV207" s="375"/>
      <c r="MGW207" s="375"/>
      <c r="MGX207" s="375"/>
      <c r="MGY207" s="375"/>
      <c r="MGZ207" s="375"/>
      <c r="MHA207" s="375"/>
      <c r="MHB207" s="375"/>
      <c r="MHC207" s="375"/>
      <c r="MHD207" s="375"/>
      <c r="MHE207" s="375"/>
      <c r="MHF207" s="375"/>
      <c r="MHG207" s="375"/>
      <c r="MHH207" s="375"/>
      <c r="MHI207" s="375"/>
      <c r="MHJ207" s="375"/>
      <c r="MHK207" s="375"/>
      <c r="MHL207" s="375"/>
      <c r="MHM207" s="375"/>
      <c r="MHN207" s="375"/>
      <c r="MHO207" s="375"/>
      <c r="MHP207" s="375"/>
      <c r="MHQ207" s="375"/>
      <c r="MHR207" s="375"/>
      <c r="MHS207" s="375"/>
      <c r="MHT207" s="375"/>
      <c r="MHU207" s="375"/>
      <c r="MHV207" s="375"/>
      <c r="MHW207" s="375"/>
      <c r="MHX207" s="375"/>
      <c r="MHY207" s="375"/>
      <c r="MHZ207" s="375"/>
      <c r="MIA207" s="375"/>
      <c r="MIB207" s="375"/>
      <c r="MIC207" s="375"/>
      <c r="MID207" s="375"/>
      <c r="MIE207" s="375"/>
      <c r="MIF207" s="375"/>
      <c r="MIG207" s="375"/>
      <c r="MIH207" s="375"/>
      <c r="MII207" s="375"/>
      <c r="MIJ207" s="375"/>
      <c r="MIK207" s="376"/>
      <c r="MIL207" s="376"/>
      <c r="MIM207" s="376"/>
      <c r="MIN207" s="376"/>
      <c r="MIO207" s="376"/>
      <c r="MIP207" s="376"/>
      <c r="MIQ207" s="376"/>
      <c r="MIR207" s="376"/>
      <c r="MIS207" s="376"/>
      <c r="MIT207" s="376"/>
      <c r="MIU207" s="376"/>
      <c r="MIV207" s="376"/>
      <c r="MIW207" s="376"/>
      <c r="MIX207" s="376"/>
      <c r="MIY207" s="376"/>
      <c r="MIZ207" s="376"/>
      <c r="MJA207" s="376"/>
      <c r="MJB207" s="376"/>
      <c r="MJC207" s="376"/>
      <c r="MJD207" s="376"/>
      <c r="MJE207" s="376"/>
      <c r="MJF207" s="376"/>
      <c r="MJG207" s="376"/>
      <c r="MJH207" s="376"/>
      <c r="MJI207" s="377"/>
      <c r="MJJ207" s="377"/>
      <c r="MJK207" s="377"/>
      <c r="MJL207" s="377"/>
      <c r="MJM207" s="377"/>
      <c r="MJN207" s="376"/>
      <c r="MJO207" s="376"/>
      <c r="MJP207" s="377"/>
      <c r="MJQ207" s="377"/>
      <c r="MJR207" s="376"/>
      <c r="MJS207" s="376"/>
      <c r="MJT207" s="377"/>
      <c r="MJU207" s="377"/>
      <c r="MJV207" s="376"/>
      <c r="MJW207" s="376"/>
      <c r="MJX207" s="376"/>
      <c r="MJY207" s="376"/>
      <c r="MJZ207" s="376"/>
      <c r="MKA207" s="376"/>
      <c r="MKB207" s="376"/>
      <c r="MKC207" s="377"/>
      <c r="MKD207" s="377"/>
      <c r="MKE207" s="376"/>
      <c r="MKF207" s="376"/>
      <c r="MKG207" s="377"/>
      <c r="MKH207" s="377"/>
      <c r="MKI207" s="376"/>
      <c r="MKJ207" s="376"/>
      <c r="MKK207" s="376"/>
      <c r="MKL207" s="376"/>
      <c r="MKM207" s="376"/>
      <c r="MKN207" s="370"/>
      <c r="MKO207" s="396"/>
      <c r="MKP207" s="376"/>
      <c r="MKQ207" s="376"/>
      <c r="MKR207" s="376"/>
      <c r="MKS207" s="376"/>
      <c r="MKT207" s="376"/>
      <c r="MKU207" s="376"/>
      <c r="MKV207" s="376"/>
      <c r="MKW207" s="375"/>
      <c r="MKX207" s="375"/>
      <c r="MKY207" s="375"/>
      <c r="MKZ207" s="375"/>
      <c r="MLA207" s="375"/>
      <c r="MLB207" s="375"/>
      <c r="MLC207" s="375"/>
      <c r="MLD207" s="375"/>
      <c r="MLE207" s="375"/>
      <c r="MLF207" s="375"/>
      <c r="MLG207" s="375"/>
      <c r="MLH207" s="375"/>
      <c r="MLI207" s="375"/>
      <c r="MLJ207" s="375"/>
      <c r="MLK207" s="375"/>
      <c r="MLL207" s="375"/>
      <c r="MLM207" s="375"/>
      <c r="MLN207" s="375"/>
      <c r="MLO207" s="375"/>
      <c r="MLP207" s="375"/>
      <c r="MLQ207" s="375"/>
      <c r="MLR207" s="375"/>
      <c r="MLS207" s="375"/>
      <c r="MLT207" s="375"/>
      <c r="MLU207" s="375"/>
      <c r="MLV207" s="375"/>
      <c r="MLW207" s="375"/>
      <c r="MLX207" s="375"/>
      <c r="MLY207" s="375"/>
      <c r="MLZ207" s="375"/>
      <c r="MMA207" s="375"/>
      <c r="MMB207" s="375"/>
      <c r="MMC207" s="375"/>
      <c r="MMD207" s="375"/>
      <c r="MME207" s="375"/>
      <c r="MMF207" s="375"/>
      <c r="MMG207" s="375"/>
      <c r="MMH207" s="375"/>
      <c r="MMI207" s="375"/>
      <c r="MMJ207" s="375"/>
      <c r="MMK207" s="375"/>
      <c r="MML207" s="375"/>
      <c r="MMM207" s="375"/>
      <c r="MMN207" s="375"/>
      <c r="MMO207" s="376"/>
      <c r="MMP207" s="376"/>
      <c r="MMQ207" s="376"/>
      <c r="MMR207" s="376"/>
      <c r="MMS207" s="376"/>
      <c r="MMT207" s="376"/>
      <c r="MMU207" s="376"/>
      <c r="MMV207" s="376"/>
      <c r="MMW207" s="376"/>
      <c r="MMX207" s="376"/>
      <c r="MMY207" s="376"/>
      <c r="MMZ207" s="376"/>
      <c r="MNA207" s="376"/>
      <c r="MNB207" s="376"/>
      <c r="MNC207" s="376"/>
      <c r="MND207" s="376"/>
      <c r="MNE207" s="376"/>
      <c r="MNF207" s="376"/>
      <c r="MNG207" s="376"/>
      <c r="MNH207" s="376"/>
      <c r="MNI207" s="376"/>
      <c r="MNJ207" s="376"/>
      <c r="MNK207" s="376"/>
      <c r="MNL207" s="376"/>
      <c r="MNM207" s="377"/>
      <c r="MNN207" s="377"/>
      <c r="MNO207" s="377"/>
      <c r="MNP207" s="377"/>
      <c r="MNQ207" s="377"/>
      <c r="MNR207" s="376"/>
      <c r="MNS207" s="376"/>
      <c r="MNT207" s="377"/>
      <c r="MNU207" s="377"/>
      <c r="MNV207" s="376"/>
      <c r="MNW207" s="376"/>
      <c r="MNX207" s="377"/>
      <c r="MNY207" s="377"/>
      <c r="MNZ207" s="376"/>
      <c r="MOA207" s="376"/>
      <c r="MOB207" s="376"/>
      <c r="MOC207" s="376"/>
      <c r="MOD207" s="376"/>
      <c r="MOE207" s="376"/>
      <c r="MOF207" s="376"/>
      <c r="MOG207" s="377"/>
      <c r="MOH207" s="377"/>
      <c r="MOI207" s="376"/>
      <c r="MOJ207" s="376"/>
      <c r="MOK207" s="377"/>
      <c r="MOL207" s="377"/>
      <c r="MOM207" s="376"/>
      <c r="MON207" s="376"/>
      <c r="MOO207" s="376"/>
      <c r="MOP207" s="376"/>
      <c r="MOQ207" s="376"/>
      <c r="MOR207" s="370"/>
      <c r="MOS207" s="396"/>
      <c r="MOT207" s="376"/>
      <c r="MOU207" s="376"/>
      <c r="MOV207" s="376"/>
      <c r="MOW207" s="376"/>
      <c r="MOX207" s="376"/>
      <c r="MOY207" s="376"/>
      <c r="MOZ207" s="376"/>
      <c r="MPA207" s="375"/>
      <c r="MPB207" s="375"/>
      <c r="MPC207" s="375"/>
      <c r="MPD207" s="375"/>
      <c r="MPE207" s="375"/>
      <c r="MPF207" s="375"/>
      <c r="MPG207" s="375"/>
      <c r="MPH207" s="375"/>
      <c r="MPI207" s="375"/>
      <c r="MPJ207" s="375"/>
      <c r="MPK207" s="375"/>
      <c r="MPL207" s="375"/>
      <c r="MPM207" s="375"/>
      <c r="MPN207" s="375"/>
      <c r="MPO207" s="375"/>
      <c r="MPP207" s="375"/>
      <c r="MPQ207" s="375"/>
      <c r="MPR207" s="375"/>
      <c r="MPS207" s="375"/>
      <c r="MPT207" s="375"/>
      <c r="MPU207" s="375"/>
      <c r="MPV207" s="375"/>
      <c r="MPW207" s="375"/>
      <c r="MPX207" s="375"/>
      <c r="MPY207" s="375"/>
      <c r="MPZ207" s="375"/>
      <c r="MQA207" s="375"/>
      <c r="MQB207" s="375"/>
      <c r="MQC207" s="375"/>
      <c r="MQD207" s="375"/>
      <c r="MQE207" s="375"/>
      <c r="MQF207" s="375"/>
      <c r="MQG207" s="375"/>
      <c r="MQH207" s="375"/>
      <c r="MQI207" s="375"/>
      <c r="MQJ207" s="375"/>
      <c r="MQK207" s="375"/>
      <c r="MQL207" s="375"/>
      <c r="MQM207" s="375"/>
      <c r="MQN207" s="375"/>
      <c r="MQO207" s="375"/>
      <c r="MQP207" s="375"/>
      <c r="MQQ207" s="375"/>
      <c r="MQR207" s="375"/>
      <c r="MQS207" s="376"/>
      <c r="MQT207" s="376"/>
      <c r="MQU207" s="376"/>
      <c r="MQV207" s="376"/>
      <c r="MQW207" s="376"/>
      <c r="MQX207" s="376"/>
      <c r="MQY207" s="376"/>
      <c r="MQZ207" s="376"/>
      <c r="MRA207" s="376"/>
      <c r="MRB207" s="376"/>
      <c r="MRC207" s="376"/>
      <c r="MRD207" s="376"/>
      <c r="MRE207" s="376"/>
      <c r="MRF207" s="376"/>
      <c r="MRG207" s="376"/>
      <c r="MRH207" s="376"/>
      <c r="MRI207" s="376"/>
      <c r="MRJ207" s="376"/>
      <c r="MRK207" s="376"/>
      <c r="MRL207" s="376"/>
      <c r="MRM207" s="376"/>
      <c r="MRN207" s="376"/>
      <c r="MRO207" s="376"/>
      <c r="MRP207" s="376"/>
      <c r="MRQ207" s="377"/>
      <c r="MRR207" s="377"/>
      <c r="MRS207" s="377"/>
      <c r="MRT207" s="377"/>
      <c r="MRU207" s="377"/>
      <c r="MRV207" s="376"/>
      <c r="MRW207" s="376"/>
      <c r="MRX207" s="377"/>
      <c r="MRY207" s="377"/>
      <c r="MRZ207" s="376"/>
      <c r="MSA207" s="376"/>
      <c r="MSB207" s="377"/>
      <c r="MSC207" s="377"/>
      <c r="MSD207" s="376"/>
      <c r="MSE207" s="376"/>
      <c r="MSF207" s="376"/>
      <c r="MSG207" s="376"/>
      <c r="MSH207" s="376"/>
      <c r="MSI207" s="376"/>
      <c r="MSJ207" s="376"/>
      <c r="MSK207" s="377"/>
      <c r="MSL207" s="377"/>
      <c r="MSM207" s="376"/>
      <c r="MSN207" s="376"/>
      <c r="MSO207" s="377"/>
      <c r="MSP207" s="377"/>
      <c r="MSQ207" s="376"/>
      <c r="MSR207" s="376"/>
      <c r="MSS207" s="376"/>
      <c r="MST207" s="376"/>
      <c r="MSU207" s="376"/>
      <c r="MSV207" s="370"/>
      <c r="MSW207" s="396"/>
      <c r="MSX207" s="376"/>
      <c r="MSY207" s="376"/>
      <c r="MSZ207" s="376"/>
      <c r="MTA207" s="376"/>
      <c r="MTB207" s="376"/>
      <c r="MTC207" s="376"/>
      <c r="MTD207" s="376"/>
      <c r="MTE207" s="375"/>
      <c r="MTF207" s="375"/>
      <c r="MTG207" s="375"/>
      <c r="MTH207" s="375"/>
      <c r="MTI207" s="375"/>
      <c r="MTJ207" s="375"/>
      <c r="MTK207" s="375"/>
      <c r="MTL207" s="375"/>
      <c r="MTM207" s="375"/>
      <c r="MTN207" s="375"/>
      <c r="MTO207" s="375"/>
      <c r="MTP207" s="375"/>
      <c r="MTQ207" s="375"/>
      <c r="MTR207" s="375"/>
      <c r="MTS207" s="375"/>
      <c r="MTT207" s="375"/>
      <c r="MTU207" s="375"/>
      <c r="MTV207" s="375"/>
      <c r="MTW207" s="375"/>
      <c r="MTX207" s="375"/>
      <c r="MTY207" s="375"/>
      <c r="MTZ207" s="375"/>
      <c r="MUA207" s="375"/>
      <c r="MUB207" s="375"/>
      <c r="MUC207" s="375"/>
      <c r="MUD207" s="375"/>
      <c r="MUE207" s="375"/>
      <c r="MUF207" s="375"/>
      <c r="MUG207" s="375"/>
      <c r="MUH207" s="375"/>
      <c r="MUI207" s="375"/>
      <c r="MUJ207" s="375"/>
      <c r="MUK207" s="375"/>
      <c r="MUL207" s="375"/>
      <c r="MUM207" s="375"/>
      <c r="MUN207" s="375"/>
      <c r="MUO207" s="375"/>
      <c r="MUP207" s="375"/>
      <c r="MUQ207" s="375"/>
      <c r="MUR207" s="375"/>
      <c r="MUS207" s="375"/>
      <c r="MUT207" s="375"/>
      <c r="MUU207" s="375"/>
      <c r="MUV207" s="375"/>
      <c r="MUW207" s="376"/>
      <c r="MUX207" s="376"/>
      <c r="MUY207" s="376"/>
      <c r="MUZ207" s="376"/>
      <c r="MVA207" s="376"/>
      <c r="MVB207" s="376"/>
      <c r="MVC207" s="376"/>
      <c r="MVD207" s="376"/>
      <c r="MVE207" s="376"/>
      <c r="MVF207" s="376"/>
      <c r="MVG207" s="376"/>
      <c r="MVH207" s="376"/>
      <c r="MVI207" s="376"/>
      <c r="MVJ207" s="376"/>
      <c r="MVK207" s="376"/>
      <c r="MVL207" s="376"/>
      <c r="MVM207" s="376"/>
      <c r="MVN207" s="376"/>
      <c r="MVO207" s="376"/>
      <c r="MVP207" s="376"/>
      <c r="MVQ207" s="376"/>
      <c r="MVR207" s="376"/>
      <c r="MVS207" s="376"/>
      <c r="MVT207" s="376"/>
      <c r="MVU207" s="377"/>
      <c r="MVV207" s="377"/>
      <c r="MVW207" s="377"/>
      <c r="MVX207" s="377"/>
      <c r="MVY207" s="377"/>
      <c r="MVZ207" s="376"/>
      <c r="MWA207" s="376"/>
      <c r="MWB207" s="377"/>
      <c r="MWC207" s="377"/>
      <c r="MWD207" s="376"/>
      <c r="MWE207" s="376"/>
      <c r="MWF207" s="377"/>
      <c r="MWG207" s="377"/>
      <c r="MWH207" s="376"/>
      <c r="MWI207" s="376"/>
      <c r="MWJ207" s="376"/>
      <c r="MWK207" s="376"/>
      <c r="MWL207" s="376"/>
      <c r="MWM207" s="376"/>
      <c r="MWN207" s="376"/>
      <c r="MWO207" s="377"/>
      <c r="MWP207" s="377"/>
      <c r="MWQ207" s="376"/>
      <c r="MWR207" s="376"/>
      <c r="MWS207" s="377"/>
      <c r="MWT207" s="377"/>
      <c r="MWU207" s="376"/>
      <c r="MWV207" s="376"/>
      <c r="MWW207" s="376"/>
      <c r="MWX207" s="376"/>
      <c r="MWY207" s="376"/>
      <c r="MWZ207" s="370"/>
      <c r="MXA207" s="396"/>
      <c r="MXB207" s="376"/>
      <c r="MXC207" s="376"/>
      <c r="MXD207" s="376"/>
      <c r="MXE207" s="376"/>
      <c r="MXF207" s="376"/>
      <c r="MXG207" s="376"/>
      <c r="MXH207" s="376"/>
      <c r="MXI207" s="375"/>
      <c r="MXJ207" s="375"/>
      <c r="MXK207" s="375"/>
      <c r="MXL207" s="375"/>
      <c r="MXM207" s="375"/>
      <c r="MXN207" s="375"/>
      <c r="MXO207" s="375"/>
      <c r="MXP207" s="375"/>
      <c r="MXQ207" s="375"/>
      <c r="MXR207" s="375"/>
      <c r="MXS207" s="375"/>
      <c r="MXT207" s="375"/>
      <c r="MXU207" s="375"/>
      <c r="MXV207" s="375"/>
      <c r="MXW207" s="375"/>
      <c r="MXX207" s="375"/>
      <c r="MXY207" s="375"/>
      <c r="MXZ207" s="375"/>
      <c r="MYA207" s="375"/>
      <c r="MYB207" s="375"/>
      <c r="MYC207" s="375"/>
      <c r="MYD207" s="375"/>
      <c r="MYE207" s="375"/>
      <c r="MYF207" s="375"/>
      <c r="MYG207" s="375"/>
      <c r="MYH207" s="375"/>
      <c r="MYI207" s="375"/>
      <c r="MYJ207" s="375"/>
      <c r="MYK207" s="375"/>
      <c r="MYL207" s="375"/>
      <c r="MYM207" s="375"/>
      <c r="MYN207" s="375"/>
      <c r="MYO207" s="375"/>
      <c r="MYP207" s="375"/>
      <c r="MYQ207" s="375"/>
      <c r="MYR207" s="375"/>
      <c r="MYS207" s="375"/>
      <c r="MYT207" s="375"/>
      <c r="MYU207" s="375"/>
      <c r="MYV207" s="375"/>
      <c r="MYW207" s="375"/>
      <c r="MYX207" s="375"/>
      <c r="MYY207" s="375"/>
      <c r="MYZ207" s="375"/>
      <c r="MZA207" s="376"/>
      <c r="MZB207" s="376"/>
      <c r="MZC207" s="376"/>
      <c r="MZD207" s="376"/>
      <c r="MZE207" s="376"/>
      <c r="MZF207" s="376"/>
      <c r="MZG207" s="376"/>
      <c r="MZH207" s="376"/>
      <c r="MZI207" s="376"/>
      <c r="MZJ207" s="376"/>
      <c r="MZK207" s="376"/>
      <c r="MZL207" s="376"/>
      <c r="MZM207" s="376"/>
      <c r="MZN207" s="376"/>
      <c r="MZO207" s="376"/>
      <c r="MZP207" s="376"/>
      <c r="MZQ207" s="376"/>
      <c r="MZR207" s="376"/>
      <c r="MZS207" s="376"/>
      <c r="MZT207" s="376"/>
      <c r="MZU207" s="376"/>
      <c r="MZV207" s="376"/>
      <c r="MZW207" s="376"/>
      <c r="MZX207" s="376"/>
      <c r="MZY207" s="377"/>
      <c r="MZZ207" s="377"/>
      <c r="NAA207" s="377"/>
      <c r="NAB207" s="377"/>
      <c r="NAC207" s="377"/>
      <c r="NAD207" s="376"/>
      <c r="NAE207" s="376"/>
      <c r="NAF207" s="377"/>
      <c r="NAG207" s="377"/>
      <c r="NAH207" s="376"/>
      <c r="NAI207" s="376"/>
      <c r="NAJ207" s="377"/>
      <c r="NAK207" s="377"/>
      <c r="NAL207" s="376"/>
      <c r="NAM207" s="376"/>
      <c r="NAN207" s="376"/>
      <c r="NAO207" s="376"/>
      <c r="NAP207" s="376"/>
      <c r="NAQ207" s="376"/>
      <c r="NAR207" s="376"/>
      <c r="NAS207" s="377"/>
      <c r="NAT207" s="377"/>
      <c r="NAU207" s="376"/>
      <c r="NAV207" s="376"/>
      <c r="NAW207" s="377"/>
      <c r="NAX207" s="377"/>
      <c r="NAY207" s="376"/>
      <c r="NAZ207" s="376"/>
      <c r="NBA207" s="376"/>
      <c r="NBB207" s="376"/>
      <c r="NBC207" s="376"/>
      <c r="NBD207" s="370"/>
      <c r="NBE207" s="396"/>
      <c r="NBF207" s="376"/>
      <c r="NBG207" s="376"/>
      <c r="NBH207" s="376"/>
      <c r="NBI207" s="376"/>
      <c r="NBJ207" s="376"/>
      <c r="NBK207" s="376"/>
      <c r="NBL207" s="376"/>
      <c r="NBM207" s="375"/>
      <c r="NBN207" s="375"/>
      <c r="NBO207" s="375"/>
      <c r="NBP207" s="375"/>
      <c r="NBQ207" s="375"/>
      <c r="NBR207" s="375"/>
      <c r="NBS207" s="375"/>
      <c r="NBT207" s="375"/>
      <c r="NBU207" s="375"/>
      <c r="NBV207" s="375"/>
      <c r="NBW207" s="375"/>
      <c r="NBX207" s="375"/>
      <c r="NBY207" s="375"/>
      <c r="NBZ207" s="375"/>
      <c r="NCA207" s="375"/>
      <c r="NCB207" s="375"/>
      <c r="NCC207" s="375"/>
      <c r="NCD207" s="375"/>
      <c r="NCE207" s="375"/>
      <c r="NCF207" s="375"/>
      <c r="NCG207" s="375"/>
      <c r="NCH207" s="375"/>
      <c r="NCI207" s="375"/>
      <c r="NCJ207" s="375"/>
      <c r="NCK207" s="375"/>
      <c r="NCL207" s="375"/>
      <c r="NCM207" s="375"/>
      <c r="NCN207" s="375"/>
      <c r="NCO207" s="375"/>
      <c r="NCP207" s="375"/>
      <c r="NCQ207" s="375"/>
      <c r="NCR207" s="375"/>
      <c r="NCS207" s="375"/>
      <c r="NCT207" s="375"/>
      <c r="NCU207" s="375"/>
      <c r="NCV207" s="375"/>
      <c r="NCW207" s="375"/>
      <c r="NCX207" s="375"/>
      <c r="NCY207" s="375"/>
      <c r="NCZ207" s="375"/>
      <c r="NDA207" s="375"/>
      <c r="NDB207" s="375"/>
      <c r="NDC207" s="375"/>
      <c r="NDD207" s="375"/>
      <c r="NDE207" s="376"/>
      <c r="NDF207" s="376"/>
      <c r="NDG207" s="376"/>
      <c r="NDH207" s="376"/>
      <c r="NDI207" s="376"/>
      <c r="NDJ207" s="376"/>
      <c r="NDK207" s="376"/>
      <c r="NDL207" s="376"/>
      <c r="NDM207" s="376"/>
      <c r="NDN207" s="376"/>
      <c r="NDO207" s="376"/>
      <c r="NDP207" s="376"/>
      <c r="NDQ207" s="376"/>
      <c r="NDR207" s="376"/>
      <c r="NDS207" s="376"/>
      <c r="NDT207" s="376"/>
      <c r="NDU207" s="376"/>
      <c r="NDV207" s="376"/>
      <c r="NDW207" s="376"/>
      <c r="NDX207" s="376"/>
      <c r="NDY207" s="376"/>
      <c r="NDZ207" s="376"/>
      <c r="NEA207" s="376"/>
      <c r="NEB207" s="376"/>
      <c r="NEC207" s="377"/>
      <c r="NED207" s="377"/>
      <c r="NEE207" s="377"/>
      <c r="NEF207" s="377"/>
      <c r="NEG207" s="377"/>
      <c r="NEH207" s="376"/>
      <c r="NEI207" s="376"/>
      <c r="NEJ207" s="377"/>
      <c r="NEK207" s="377"/>
      <c r="NEL207" s="376"/>
      <c r="NEM207" s="376"/>
      <c r="NEN207" s="377"/>
      <c r="NEO207" s="377"/>
      <c r="NEP207" s="376"/>
      <c r="NEQ207" s="376"/>
      <c r="NER207" s="376"/>
      <c r="NES207" s="376"/>
      <c r="NET207" s="376"/>
      <c r="NEU207" s="376"/>
      <c r="NEV207" s="376"/>
      <c r="NEW207" s="377"/>
      <c r="NEX207" s="377"/>
      <c r="NEY207" s="376"/>
      <c r="NEZ207" s="376"/>
      <c r="NFA207" s="377"/>
      <c r="NFB207" s="377"/>
      <c r="NFC207" s="376"/>
      <c r="NFD207" s="376"/>
      <c r="NFE207" s="376"/>
      <c r="NFF207" s="376"/>
      <c r="NFG207" s="376"/>
      <c r="NFH207" s="370"/>
      <c r="NFI207" s="396"/>
      <c r="NFJ207" s="376"/>
      <c r="NFK207" s="376"/>
      <c r="NFL207" s="376"/>
      <c r="NFM207" s="376"/>
      <c r="NFN207" s="376"/>
      <c r="NFO207" s="376"/>
      <c r="NFP207" s="376"/>
      <c r="NFQ207" s="375"/>
      <c r="NFR207" s="375"/>
      <c r="NFS207" s="375"/>
      <c r="NFT207" s="375"/>
      <c r="NFU207" s="375"/>
      <c r="NFV207" s="375"/>
      <c r="NFW207" s="375"/>
      <c r="NFX207" s="375"/>
      <c r="NFY207" s="375"/>
      <c r="NFZ207" s="375"/>
      <c r="NGA207" s="375"/>
      <c r="NGB207" s="375"/>
      <c r="NGC207" s="375"/>
      <c r="NGD207" s="375"/>
      <c r="NGE207" s="375"/>
      <c r="NGF207" s="375"/>
      <c r="NGG207" s="375"/>
      <c r="NGH207" s="375"/>
      <c r="NGI207" s="375"/>
      <c r="NGJ207" s="375"/>
      <c r="NGK207" s="375"/>
      <c r="NGL207" s="375"/>
      <c r="NGM207" s="375"/>
      <c r="NGN207" s="375"/>
      <c r="NGO207" s="375"/>
      <c r="NGP207" s="375"/>
      <c r="NGQ207" s="375"/>
      <c r="NGR207" s="375"/>
      <c r="NGS207" s="375"/>
      <c r="NGT207" s="375"/>
      <c r="NGU207" s="375"/>
      <c r="NGV207" s="375"/>
      <c r="NGW207" s="375"/>
      <c r="NGX207" s="375"/>
      <c r="NGY207" s="375"/>
      <c r="NGZ207" s="375"/>
      <c r="NHA207" s="375"/>
      <c r="NHB207" s="375"/>
      <c r="NHC207" s="375"/>
      <c r="NHD207" s="375"/>
      <c r="NHE207" s="375"/>
      <c r="NHF207" s="375"/>
      <c r="NHG207" s="375"/>
      <c r="NHH207" s="375"/>
      <c r="NHI207" s="376"/>
      <c r="NHJ207" s="376"/>
      <c r="NHK207" s="376"/>
      <c r="NHL207" s="376"/>
      <c r="NHM207" s="376"/>
      <c r="NHN207" s="376"/>
      <c r="NHO207" s="376"/>
      <c r="NHP207" s="376"/>
      <c r="NHQ207" s="376"/>
      <c r="NHR207" s="376"/>
      <c r="NHS207" s="376"/>
      <c r="NHT207" s="376"/>
      <c r="NHU207" s="376"/>
      <c r="NHV207" s="376"/>
      <c r="NHW207" s="376"/>
      <c r="NHX207" s="376"/>
      <c r="NHY207" s="376"/>
      <c r="NHZ207" s="376"/>
      <c r="NIA207" s="376"/>
      <c r="NIB207" s="376"/>
      <c r="NIC207" s="376"/>
      <c r="NID207" s="376"/>
      <c r="NIE207" s="376"/>
      <c r="NIF207" s="376"/>
      <c r="NIG207" s="377"/>
      <c r="NIH207" s="377"/>
      <c r="NII207" s="377"/>
      <c r="NIJ207" s="377"/>
      <c r="NIK207" s="377"/>
      <c r="NIL207" s="376"/>
      <c r="NIM207" s="376"/>
      <c r="NIN207" s="377"/>
      <c r="NIO207" s="377"/>
      <c r="NIP207" s="376"/>
      <c r="NIQ207" s="376"/>
      <c r="NIR207" s="377"/>
      <c r="NIS207" s="377"/>
      <c r="NIT207" s="376"/>
      <c r="NIU207" s="376"/>
      <c r="NIV207" s="376"/>
      <c r="NIW207" s="376"/>
      <c r="NIX207" s="376"/>
      <c r="NIY207" s="376"/>
      <c r="NIZ207" s="376"/>
      <c r="NJA207" s="377"/>
      <c r="NJB207" s="377"/>
      <c r="NJC207" s="376"/>
      <c r="NJD207" s="376"/>
      <c r="NJE207" s="377"/>
      <c r="NJF207" s="377"/>
      <c r="NJG207" s="376"/>
      <c r="NJH207" s="376"/>
      <c r="NJI207" s="376"/>
      <c r="NJJ207" s="376"/>
      <c r="NJK207" s="376"/>
      <c r="NJL207" s="370"/>
      <c r="NJM207" s="396"/>
      <c r="NJN207" s="376"/>
      <c r="NJO207" s="376"/>
      <c r="NJP207" s="376"/>
      <c r="NJQ207" s="376"/>
      <c r="NJR207" s="376"/>
      <c r="NJS207" s="376"/>
      <c r="NJT207" s="376"/>
      <c r="NJU207" s="375"/>
      <c r="NJV207" s="375"/>
      <c r="NJW207" s="375"/>
      <c r="NJX207" s="375"/>
      <c r="NJY207" s="375"/>
      <c r="NJZ207" s="375"/>
      <c r="NKA207" s="375"/>
      <c r="NKB207" s="375"/>
      <c r="NKC207" s="375"/>
      <c r="NKD207" s="375"/>
      <c r="NKE207" s="375"/>
      <c r="NKF207" s="375"/>
      <c r="NKG207" s="375"/>
      <c r="NKH207" s="375"/>
      <c r="NKI207" s="375"/>
      <c r="NKJ207" s="375"/>
      <c r="NKK207" s="375"/>
      <c r="NKL207" s="375"/>
      <c r="NKM207" s="375"/>
      <c r="NKN207" s="375"/>
      <c r="NKO207" s="375"/>
      <c r="NKP207" s="375"/>
      <c r="NKQ207" s="375"/>
      <c r="NKR207" s="375"/>
      <c r="NKS207" s="375"/>
      <c r="NKT207" s="375"/>
      <c r="NKU207" s="375"/>
      <c r="NKV207" s="375"/>
      <c r="NKW207" s="375"/>
      <c r="NKX207" s="375"/>
      <c r="NKY207" s="375"/>
      <c r="NKZ207" s="375"/>
      <c r="NLA207" s="375"/>
      <c r="NLB207" s="375"/>
      <c r="NLC207" s="375"/>
      <c r="NLD207" s="375"/>
      <c r="NLE207" s="375"/>
      <c r="NLF207" s="375"/>
      <c r="NLG207" s="375"/>
      <c r="NLH207" s="375"/>
      <c r="NLI207" s="375"/>
      <c r="NLJ207" s="375"/>
      <c r="NLK207" s="375"/>
      <c r="NLL207" s="375"/>
      <c r="NLM207" s="376"/>
      <c r="NLN207" s="376"/>
      <c r="NLO207" s="376"/>
      <c r="NLP207" s="376"/>
      <c r="NLQ207" s="376"/>
      <c r="NLR207" s="376"/>
      <c r="NLS207" s="376"/>
      <c r="NLT207" s="376"/>
      <c r="NLU207" s="376"/>
      <c r="NLV207" s="376"/>
      <c r="NLW207" s="376"/>
      <c r="NLX207" s="376"/>
      <c r="NLY207" s="376"/>
      <c r="NLZ207" s="376"/>
      <c r="NMA207" s="376"/>
      <c r="NMB207" s="376"/>
      <c r="NMC207" s="376"/>
      <c r="NMD207" s="376"/>
      <c r="NME207" s="376"/>
      <c r="NMF207" s="376"/>
      <c r="NMG207" s="376"/>
      <c r="NMH207" s="376"/>
      <c r="NMI207" s="376"/>
      <c r="NMJ207" s="376"/>
      <c r="NMK207" s="377"/>
      <c r="NML207" s="377"/>
      <c r="NMM207" s="377"/>
      <c r="NMN207" s="377"/>
      <c r="NMO207" s="377"/>
      <c r="NMP207" s="376"/>
      <c r="NMQ207" s="376"/>
      <c r="NMR207" s="377"/>
      <c r="NMS207" s="377"/>
      <c r="NMT207" s="376"/>
      <c r="NMU207" s="376"/>
      <c r="NMV207" s="377"/>
      <c r="NMW207" s="377"/>
      <c r="NMX207" s="376"/>
      <c r="NMY207" s="376"/>
      <c r="NMZ207" s="376"/>
      <c r="NNA207" s="376"/>
      <c r="NNB207" s="376"/>
      <c r="NNC207" s="376"/>
      <c r="NND207" s="376"/>
      <c r="NNE207" s="377"/>
      <c r="NNF207" s="377"/>
      <c r="NNG207" s="376"/>
      <c r="NNH207" s="376"/>
      <c r="NNI207" s="377"/>
      <c r="NNJ207" s="377"/>
      <c r="NNK207" s="376"/>
      <c r="NNL207" s="376"/>
      <c r="NNM207" s="376"/>
      <c r="NNN207" s="376"/>
      <c r="NNO207" s="376"/>
      <c r="NNP207" s="370"/>
      <c r="NNQ207" s="396"/>
      <c r="NNR207" s="376"/>
      <c r="NNS207" s="376"/>
      <c r="NNT207" s="376"/>
      <c r="NNU207" s="376"/>
      <c r="NNV207" s="376"/>
      <c r="NNW207" s="376"/>
      <c r="NNX207" s="376"/>
      <c r="NNY207" s="375"/>
      <c r="NNZ207" s="375"/>
      <c r="NOA207" s="375"/>
      <c r="NOB207" s="375"/>
      <c r="NOC207" s="375"/>
      <c r="NOD207" s="375"/>
      <c r="NOE207" s="375"/>
      <c r="NOF207" s="375"/>
      <c r="NOG207" s="375"/>
      <c r="NOH207" s="375"/>
      <c r="NOI207" s="375"/>
      <c r="NOJ207" s="375"/>
      <c r="NOK207" s="375"/>
      <c r="NOL207" s="375"/>
      <c r="NOM207" s="375"/>
      <c r="NON207" s="375"/>
      <c r="NOO207" s="375"/>
      <c r="NOP207" s="375"/>
      <c r="NOQ207" s="375"/>
      <c r="NOR207" s="375"/>
      <c r="NOS207" s="375"/>
      <c r="NOT207" s="375"/>
      <c r="NOU207" s="375"/>
      <c r="NOV207" s="375"/>
      <c r="NOW207" s="375"/>
      <c r="NOX207" s="375"/>
      <c r="NOY207" s="375"/>
      <c r="NOZ207" s="375"/>
      <c r="NPA207" s="375"/>
      <c r="NPB207" s="375"/>
      <c r="NPC207" s="375"/>
      <c r="NPD207" s="375"/>
      <c r="NPE207" s="375"/>
      <c r="NPF207" s="375"/>
      <c r="NPG207" s="375"/>
      <c r="NPH207" s="375"/>
      <c r="NPI207" s="375"/>
      <c r="NPJ207" s="375"/>
      <c r="NPK207" s="375"/>
      <c r="NPL207" s="375"/>
      <c r="NPM207" s="375"/>
      <c r="NPN207" s="375"/>
      <c r="NPO207" s="375"/>
      <c r="NPP207" s="375"/>
      <c r="NPQ207" s="376"/>
      <c r="NPR207" s="376"/>
      <c r="NPS207" s="376"/>
      <c r="NPT207" s="376"/>
      <c r="NPU207" s="376"/>
      <c r="NPV207" s="376"/>
      <c r="NPW207" s="376"/>
      <c r="NPX207" s="376"/>
      <c r="NPY207" s="376"/>
      <c r="NPZ207" s="376"/>
      <c r="NQA207" s="376"/>
      <c r="NQB207" s="376"/>
      <c r="NQC207" s="376"/>
      <c r="NQD207" s="376"/>
      <c r="NQE207" s="376"/>
      <c r="NQF207" s="376"/>
      <c r="NQG207" s="376"/>
      <c r="NQH207" s="376"/>
      <c r="NQI207" s="376"/>
      <c r="NQJ207" s="376"/>
      <c r="NQK207" s="376"/>
      <c r="NQL207" s="376"/>
      <c r="NQM207" s="376"/>
      <c r="NQN207" s="376"/>
      <c r="NQO207" s="377"/>
      <c r="NQP207" s="377"/>
      <c r="NQQ207" s="377"/>
      <c r="NQR207" s="377"/>
      <c r="NQS207" s="377"/>
      <c r="NQT207" s="376"/>
      <c r="NQU207" s="376"/>
      <c r="NQV207" s="377"/>
      <c r="NQW207" s="377"/>
      <c r="NQX207" s="376"/>
      <c r="NQY207" s="376"/>
      <c r="NQZ207" s="377"/>
      <c r="NRA207" s="377"/>
      <c r="NRB207" s="376"/>
      <c r="NRC207" s="376"/>
      <c r="NRD207" s="376"/>
      <c r="NRE207" s="376"/>
      <c r="NRF207" s="376"/>
      <c r="NRG207" s="376"/>
      <c r="NRH207" s="376"/>
      <c r="NRI207" s="377"/>
      <c r="NRJ207" s="377"/>
      <c r="NRK207" s="376"/>
      <c r="NRL207" s="376"/>
      <c r="NRM207" s="377"/>
      <c r="NRN207" s="377"/>
      <c r="NRO207" s="376"/>
      <c r="NRP207" s="376"/>
      <c r="NRQ207" s="376"/>
      <c r="NRR207" s="376"/>
      <c r="NRS207" s="376"/>
      <c r="NRT207" s="370"/>
      <c r="NRU207" s="396"/>
      <c r="NRV207" s="376"/>
      <c r="NRW207" s="376"/>
      <c r="NRX207" s="376"/>
      <c r="NRY207" s="376"/>
      <c r="NRZ207" s="376"/>
      <c r="NSA207" s="376"/>
      <c r="NSB207" s="376"/>
      <c r="NSC207" s="375"/>
      <c r="NSD207" s="375"/>
      <c r="NSE207" s="375"/>
      <c r="NSF207" s="375"/>
      <c r="NSG207" s="375"/>
      <c r="NSH207" s="375"/>
      <c r="NSI207" s="375"/>
      <c r="NSJ207" s="375"/>
      <c r="NSK207" s="375"/>
      <c r="NSL207" s="375"/>
      <c r="NSM207" s="375"/>
      <c r="NSN207" s="375"/>
      <c r="NSO207" s="375"/>
      <c r="NSP207" s="375"/>
      <c r="NSQ207" s="375"/>
      <c r="NSR207" s="375"/>
      <c r="NSS207" s="375"/>
      <c r="NST207" s="375"/>
      <c r="NSU207" s="375"/>
      <c r="NSV207" s="375"/>
      <c r="NSW207" s="375"/>
      <c r="NSX207" s="375"/>
      <c r="NSY207" s="375"/>
      <c r="NSZ207" s="375"/>
      <c r="NTA207" s="375"/>
      <c r="NTB207" s="375"/>
      <c r="NTC207" s="375"/>
      <c r="NTD207" s="375"/>
      <c r="NTE207" s="375"/>
      <c r="NTF207" s="375"/>
      <c r="NTG207" s="375"/>
      <c r="NTH207" s="375"/>
      <c r="NTI207" s="375"/>
      <c r="NTJ207" s="375"/>
      <c r="NTK207" s="375"/>
      <c r="NTL207" s="375"/>
      <c r="NTM207" s="375"/>
      <c r="NTN207" s="375"/>
      <c r="NTO207" s="375"/>
      <c r="NTP207" s="375"/>
      <c r="NTQ207" s="375"/>
      <c r="NTR207" s="375"/>
      <c r="NTS207" s="375"/>
      <c r="NTT207" s="375"/>
      <c r="NTU207" s="376"/>
      <c r="NTV207" s="376"/>
      <c r="NTW207" s="376"/>
      <c r="NTX207" s="376"/>
      <c r="NTY207" s="376"/>
      <c r="NTZ207" s="376"/>
      <c r="NUA207" s="376"/>
      <c r="NUB207" s="376"/>
      <c r="NUC207" s="376"/>
      <c r="NUD207" s="376"/>
      <c r="NUE207" s="376"/>
      <c r="NUF207" s="376"/>
      <c r="NUG207" s="376"/>
      <c r="NUH207" s="376"/>
      <c r="NUI207" s="376"/>
      <c r="NUJ207" s="376"/>
      <c r="NUK207" s="376"/>
      <c r="NUL207" s="376"/>
      <c r="NUM207" s="376"/>
      <c r="NUN207" s="376"/>
      <c r="NUO207" s="376"/>
      <c r="NUP207" s="376"/>
      <c r="NUQ207" s="376"/>
      <c r="NUR207" s="376"/>
      <c r="NUS207" s="377"/>
      <c r="NUT207" s="377"/>
      <c r="NUU207" s="377"/>
      <c r="NUV207" s="377"/>
      <c r="NUW207" s="377"/>
      <c r="NUX207" s="376"/>
      <c r="NUY207" s="376"/>
      <c r="NUZ207" s="377"/>
      <c r="NVA207" s="377"/>
      <c r="NVB207" s="376"/>
      <c r="NVC207" s="376"/>
      <c r="NVD207" s="377"/>
      <c r="NVE207" s="377"/>
      <c r="NVF207" s="376"/>
      <c r="NVG207" s="376"/>
      <c r="NVH207" s="376"/>
      <c r="NVI207" s="376"/>
      <c r="NVJ207" s="376"/>
      <c r="NVK207" s="376"/>
      <c r="NVL207" s="376"/>
      <c r="NVM207" s="377"/>
      <c r="NVN207" s="377"/>
      <c r="NVO207" s="376"/>
      <c r="NVP207" s="376"/>
      <c r="NVQ207" s="377"/>
      <c r="NVR207" s="377"/>
      <c r="NVS207" s="376"/>
      <c r="NVT207" s="376"/>
      <c r="NVU207" s="376"/>
      <c r="NVV207" s="376"/>
      <c r="NVW207" s="376"/>
      <c r="NVX207" s="370"/>
      <c r="NVY207" s="396"/>
      <c r="NVZ207" s="376"/>
      <c r="NWA207" s="376"/>
      <c r="NWB207" s="376"/>
      <c r="NWC207" s="376"/>
      <c r="NWD207" s="376"/>
      <c r="NWE207" s="376"/>
      <c r="NWF207" s="376"/>
      <c r="NWG207" s="375"/>
      <c r="NWH207" s="375"/>
      <c r="NWI207" s="375"/>
      <c r="NWJ207" s="375"/>
      <c r="NWK207" s="375"/>
      <c r="NWL207" s="375"/>
      <c r="NWM207" s="375"/>
      <c r="NWN207" s="375"/>
      <c r="NWO207" s="375"/>
      <c r="NWP207" s="375"/>
      <c r="NWQ207" s="375"/>
      <c r="NWR207" s="375"/>
      <c r="NWS207" s="375"/>
      <c r="NWT207" s="375"/>
      <c r="NWU207" s="375"/>
      <c r="NWV207" s="375"/>
      <c r="NWW207" s="375"/>
      <c r="NWX207" s="375"/>
      <c r="NWY207" s="375"/>
      <c r="NWZ207" s="375"/>
      <c r="NXA207" s="375"/>
      <c r="NXB207" s="375"/>
      <c r="NXC207" s="375"/>
      <c r="NXD207" s="375"/>
      <c r="NXE207" s="375"/>
      <c r="NXF207" s="375"/>
      <c r="NXG207" s="375"/>
      <c r="NXH207" s="375"/>
      <c r="NXI207" s="375"/>
      <c r="NXJ207" s="375"/>
      <c r="NXK207" s="375"/>
      <c r="NXL207" s="375"/>
      <c r="NXM207" s="375"/>
      <c r="NXN207" s="375"/>
      <c r="NXO207" s="375"/>
      <c r="NXP207" s="375"/>
      <c r="NXQ207" s="375"/>
      <c r="NXR207" s="375"/>
      <c r="NXS207" s="375"/>
      <c r="NXT207" s="375"/>
      <c r="NXU207" s="375"/>
      <c r="NXV207" s="375"/>
      <c r="NXW207" s="375"/>
      <c r="NXX207" s="375"/>
      <c r="NXY207" s="376"/>
      <c r="NXZ207" s="376"/>
      <c r="NYA207" s="376"/>
      <c r="NYB207" s="376"/>
      <c r="NYC207" s="376"/>
      <c r="NYD207" s="376"/>
      <c r="NYE207" s="376"/>
      <c r="NYF207" s="376"/>
      <c r="NYG207" s="376"/>
      <c r="NYH207" s="376"/>
      <c r="NYI207" s="376"/>
      <c r="NYJ207" s="376"/>
      <c r="NYK207" s="376"/>
      <c r="NYL207" s="376"/>
      <c r="NYM207" s="376"/>
      <c r="NYN207" s="376"/>
      <c r="NYO207" s="376"/>
      <c r="NYP207" s="376"/>
      <c r="NYQ207" s="376"/>
      <c r="NYR207" s="376"/>
      <c r="NYS207" s="376"/>
      <c r="NYT207" s="376"/>
      <c r="NYU207" s="376"/>
      <c r="NYV207" s="376"/>
      <c r="NYW207" s="377"/>
      <c r="NYX207" s="377"/>
      <c r="NYY207" s="377"/>
      <c r="NYZ207" s="377"/>
      <c r="NZA207" s="377"/>
      <c r="NZB207" s="376"/>
      <c r="NZC207" s="376"/>
      <c r="NZD207" s="377"/>
      <c r="NZE207" s="377"/>
      <c r="NZF207" s="376"/>
      <c r="NZG207" s="376"/>
      <c r="NZH207" s="377"/>
      <c r="NZI207" s="377"/>
      <c r="NZJ207" s="376"/>
      <c r="NZK207" s="376"/>
      <c r="NZL207" s="376"/>
      <c r="NZM207" s="376"/>
      <c r="NZN207" s="376"/>
      <c r="NZO207" s="376"/>
      <c r="NZP207" s="376"/>
      <c r="NZQ207" s="377"/>
      <c r="NZR207" s="377"/>
      <c r="NZS207" s="376"/>
      <c r="NZT207" s="376"/>
      <c r="NZU207" s="377"/>
      <c r="NZV207" s="377"/>
      <c r="NZW207" s="376"/>
      <c r="NZX207" s="376"/>
      <c r="NZY207" s="376"/>
      <c r="NZZ207" s="376"/>
      <c r="OAA207" s="376"/>
      <c r="OAB207" s="370"/>
      <c r="OAC207" s="396"/>
      <c r="OAD207" s="376"/>
      <c r="OAE207" s="376"/>
      <c r="OAF207" s="376"/>
      <c r="OAG207" s="376"/>
      <c r="OAH207" s="376"/>
      <c r="OAI207" s="376"/>
      <c r="OAJ207" s="376"/>
      <c r="OAK207" s="375"/>
      <c r="OAL207" s="375"/>
      <c r="OAM207" s="375"/>
      <c r="OAN207" s="375"/>
      <c r="OAO207" s="375"/>
      <c r="OAP207" s="375"/>
      <c r="OAQ207" s="375"/>
      <c r="OAR207" s="375"/>
      <c r="OAS207" s="375"/>
      <c r="OAT207" s="375"/>
      <c r="OAU207" s="375"/>
      <c r="OAV207" s="375"/>
      <c r="OAW207" s="375"/>
      <c r="OAX207" s="375"/>
      <c r="OAY207" s="375"/>
      <c r="OAZ207" s="375"/>
      <c r="OBA207" s="375"/>
      <c r="OBB207" s="375"/>
      <c r="OBC207" s="375"/>
      <c r="OBD207" s="375"/>
      <c r="OBE207" s="375"/>
      <c r="OBF207" s="375"/>
      <c r="OBG207" s="375"/>
      <c r="OBH207" s="375"/>
      <c r="OBI207" s="375"/>
      <c r="OBJ207" s="375"/>
      <c r="OBK207" s="375"/>
      <c r="OBL207" s="375"/>
      <c r="OBM207" s="375"/>
      <c r="OBN207" s="375"/>
      <c r="OBO207" s="375"/>
      <c r="OBP207" s="375"/>
      <c r="OBQ207" s="375"/>
      <c r="OBR207" s="375"/>
      <c r="OBS207" s="375"/>
      <c r="OBT207" s="375"/>
      <c r="OBU207" s="375"/>
      <c r="OBV207" s="375"/>
      <c r="OBW207" s="375"/>
      <c r="OBX207" s="375"/>
      <c r="OBY207" s="375"/>
      <c r="OBZ207" s="375"/>
      <c r="OCA207" s="375"/>
      <c r="OCB207" s="375"/>
      <c r="OCC207" s="376"/>
      <c r="OCD207" s="376"/>
      <c r="OCE207" s="376"/>
      <c r="OCF207" s="376"/>
      <c r="OCG207" s="376"/>
      <c r="OCH207" s="376"/>
      <c r="OCI207" s="376"/>
      <c r="OCJ207" s="376"/>
      <c r="OCK207" s="376"/>
      <c r="OCL207" s="376"/>
      <c r="OCM207" s="376"/>
      <c r="OCN207" s="376"/>
      <c r="OCO207" s="376"/>
      <c r="OCP207" s="376"/>
      <c r="OCQ207" s="376"/>
      <c r="OCR207" s="376"/>
      <c r="OCS207" s="376"/>
      <c r="OCT207" s="376"/>
      <c r="OCU207" s="376"/>
      <c r="OCV207" s="376"/>
      <c r="OCW207" s="376"/>
      <c r="OCX207" s="376"/>
      <c r="OCY207" s="376"/>
      <c r="OCZ207" s="376"/>
      <c r="ODA207" s="377"/>
      <c r="ODB207" s="377"/>
      <c r="ODC207" s="377"/>
      <c r="ODD207" s="377"/>
      <c r="ODE207" s="377"/>
      <c r="ODF207" s="376"/>
      <c r="ODG207" s="376"/>
      <c r="ODH207" s="377"/>
      <c r="ODI207" s="377"/>
      <c r="ODJ207" s="376"/>
      <c r="ODK207" s="376"/>
      <c r="ODL207" s="377"/>
      <c r="ODM207" s="377"/>
      <c r="ODN207" s="376"/>
      <c r="ODO207" s="376"/>
      <c r="ODP207" s="376"/>
      <c r="ODQ207" s="376"/>
      <c r="ODR207" s="376"/>
      <c r="ODS207" s="376"/>
      <c r="ODT207" s="376"/>
      <c r="ODU207" s="377"/>
      <c r="ODV207" s="377"/>
      <c r="ODW207" s="376"/>
      <c r="ODX207" s="376"/>
      <c r="ODY207" s="377"/>
      <c r="ODZ207" s="377"/>
      <c r="OEA207" s="376"/>
      <c r="OEB207" s="376"/>
      <c r="OEC207" s="376"/>
      <c r="OED207" s="376"/>
      <c r="OEE207" s="376"/>
      <c r="OEF207" s="370"/>
      <c r="OEG207" s="396"/>
      <c r="OEH207" s="376"/>
      <c r="OEI207" s="376"/>
      <c r="OEJ207" s="376"/>
      <c r="OEK207" s="376"/>
      <c r="OEL207" s="376"/>
      <c r="OEM207" s="376"/>
      <c r="OEN207" s="376"/>
      <c r="OEO207" s="375"/>
      <c r="OEP207" s="375"/>
      <c r="OEQ207" s="375"/>
      <c r="OER207" s="375"/>
      <c r="OES207" s="375"/>
      <c r="OET207" s="375"/>
      <c r="OEU207" s="375"/>
      <c r="OEV207" s="375"/>
      <c r="OEW207" s="375"/>
      <c r="OEX207" s="375"/>
      <c r="OEY207" s="375"/>
      <c r="OEZ207" s="375"/>
      <c r="OFA207" s="375"/>
      <c r="OFB207" s="375"/>
      <c r="OFC207" s="375"/>
      <c r="OFD207" s="375"/>
      <c r="OFE207" s="375"/>
      <c r="OFF207" s="375"/>
      <c r="OFG207" s="375"/>
      <c r="OFH207" s="375"/>
      <c r="OFI207" s="375"/>
      <c r="OFJ207" s="375"/>
      <c r="OFK207" s="375"/>
      <c r="OFL207" s="375"/>
      <c r="OFM207" s="375"/>
      <c r="OFN207" s="375"/>
      <c r="OFO207" s="375"/>
      <c r="OFP207" s="375"/>
      <c r="OFQ207" s="375"/>
      <c r="OFR207" s="375"/>
      <c r="OFS207" s="375"/>
      <c r="OFT207" s="375"/>
      <c r="OFU207" s="375"/>
      <c r="OFV207" s="375"/>
      <c r="OFW207" s="375"/>
      <c r="OFX207" s="375"/>
      <c r="OFY207" s="375"/>
      <c r="OFZ207" s="375"/>
      <c r="OGA207" s="375"/>
      <c r="OGB207" s="375"/>
      <c r="OGC207" s="375"/>
      <c r="OGD207" s="375"/>
      <c r="OGE207" s="375"/>
      <c r="OGF207" s="375"/>
      <c r="OGG207" s="376"/>
      <c r="OGH207" s="376"/>
      <c r="OGI207" s="376"/>
      <c r="OGJ207" s="376"/>
      <c r="OGK207" s="376"/>
      <c r="OGL207" s="376"/>
      <c r="OGM207" s="376"/>
      <c r="OGN207" s="376"/>
      <c r="OGO207" s="376"/>
      <c r="OGP207" s="376"/>
      <c r="OGQ207" s="376"/>
      <c r="OGR207" s="376"/>
      <c r="OGS207" s="376"/>
      <c r="OGT207" s="376"/>
      <c r="OGU207" s="376"/>
      <c r="OGV207" s="376"/>
      <c r="OGW207" s="376"/>
      <c r="OGX207" s="376"/>
      <c r="OGY207" s="376"/>
      <c r="OGZ207" s="376"/>
      <c r="OHA207" s="376"/>
      <c r="OHB207" s="376"/>
      <c r="OHC207" s="376"/>
      <c r="OHD207" s="376"/>
      <c r="OHE207" s="377"/>
      <c r="OHF207" s="377"/>
      <c r="OHG207" s="377"/>
      <c r="OHH207" s="377"/>
      <c r="OHI207" s="377"/>
      <c r="OHJ207" s="376"/>
      <c r="OHK207" s="376"/>
      <c r="OHL207" s="377"/>
      <c r="OHM207" s="377"/>
      <c r="OHN207" s="376"/>
      <c r="OHO207" s="376"/>
      <c r="OHP207" s="377"/>
      <c r="OHQ207" s="377"/>
      <c r="OHR207" s="376"/>
      <c r="OHS207" s="376"/>
      <c r="OHT207" s="376"/>
      <c r="OHU207" s="376"/>
      <c r="OHV207" s="376"/>
      <c r="OHW207" s="376"/>
      <c r="OHX207" s="376"/>
      <c r="OHY207" s="377"/>
      <c r="OHZ207" s="377"/>
      <c r="OIA207" s="376"/>
      <c r="OIB207" s="376"/>
      <c r="OIC207" s="377"/>
      <c r="OID207" s="377"/>
      <c r="OIE207" s="376"/>
      <c r="OIF207" s="376"/>
      <c r="OIG207" s="376"/>
      <c r="OIH207" s="376"/>
      <c r="OII207" s="376"/>
      <c r="OIJ207" s="370"/>
      <c r="OIK207" s="396"/>
      <c r="OIL207" s="376"/>
      <c r="OIM207" s="376"/>
      <c r="OIN207" s="376"/>
      <c r="OIO207" s="376"/>
      <c r="OIP207" s="376"/>
      <c r="OIQ207" s="376"/>
      <c r="OIR207" s="376"/>
      <c r="OIS207" s="375"/>
      <c r="OIT207" s="375"/>
      <c r="OIU207" s="375"/>
      <c r="OIV207" s="375"/>
      <c r="OIW207" s="375"/>
      <c r="OIX207" s="375"/>
      <c r="OIY207" s="375"/>
      <c r="OIZ207" s="375"/>
      <c r="OJA207" s="375"/>
      <c r="OJB207" s="375"/>
      <c r="OJC207" s="375"/>
      <c r="OJD207" s="375"/>
      <c r="OJE207" s="375"/>
      <c r="OJF207" s="375"/>
      <c r="OJG207" s="375"/>
      <c r="OJH207" s="375"/>
      <c r="OJI207" s="375"/>
      <c r="OJJ207" s="375"/>
      <c r="OJK207" s="375"/>
      <c r="OJL207" s="375"/>
      <c r="OJM207" s="375"/>
      <c r="OJN207" s="375"/>
      <c r="OJO207" s="375"/>
      <c r="OJP207" s="375"/>
      <c r="OJQ207" s="375"/>
      <c r="OJR207" s="375"/>
      <c r="OJS207" s="375"/>
      <c r="OJT207" s="375"/>
      <c r="OJU207" s="375"/>
      <c r="OJV207" s="375"/>
      <c r="OJW207" s="375"/>
      <c r="OJX207" s="375"/>
      <c r="OJY207" s="375"/>
      <c r="OJZ207" s="375"/>
      <c r="OKA207" s="375"/>
      <c r="OKB207" s="375"/>
      <c r="OKC207" s="375"/>
      <c r="OKD207" s="375"/>
      <c r="OKE207" s="375"/>
      <c r="OKF207" s="375"/>
      <c r="OKG207" s="375"/>
      <c r="OKH207" s="375"/>
      <c r="OKI207" s="375"/>
      <c r="OKJ207" s="375"/>
      <c r="OKK207" s="376"/>
      <c r="OKL207" s="376"/>
      <c r="OKM207" s="376"/>
      <c r="OKN207" s="376"/>
      <c r="OKO207" s="376"/>
      <c r="OKP207" s="376"/>
      <c r="OKQ207" s="376"/>
      <c r="OKR207" s="376"/>
      <c r="OKS207" s="376"/>
      <c r="OKT207" s="376"/>
      <c r="OKU207" s="376"/>
      <c r="OKV207" s="376"/>
      <c r="OKW207" s="376"/>
      <c r="OKX207" s="376"/>
      <c r="OKY207" s="376"/>
      <c r="OKZ207" s="376"/>
      <c r="OLA207" s="376"/>
      <c r="OLB207" s="376"/>
      <c r="OLC207" s="376"/>
      <c r="OLD207" s="376"/>
      <c r="OLE207" s="376"/>
      <c r="OLF207" s="376"/>
      <c r="OLG207" s="376"/>
      <c r="OLH207" s="376"/>
      <c r="OLI207" s="377"/>
      <c r="OLJ207" s="377"/>
      <c r="OLK207" s="377"/>
      <c r="OLL207" s="377"/>
      <c r="OLM207" s="377"/>
      <c r="OLN207" s="376"/>
      <c r="OLO207" s="376"/>
      <c r="OLP207" s="377"/>
      <c r="OLQ207" s="377"/>
      <c r="OLR207" s="376"/>
      <c r="OLS207" s="376"/>
      <c r="OLT207" s="377"/>
      <c r="OLU207" s="377"/>
      <c r="OLV207" s="376"/>
      <c r="OLW207" s="376"/>
      <c r="OLX207" s="376"/>
      <c r="OLY207" s="376"/>
      <c r="OLZ207" s="376"/>
      <c r="OMA207" s="376"/>
      <c r="OMB207" s="376"/>
      <c r="OMC207" s="377"/>
      <c r="OMD207" s="377"/>
      <c r="OME207" s="376"/>
      <c r="OMF207" s="376"/>
      <c r="OMG207" s="377"/>
      <c r="OMH207" s="377"/>
      <c r="OMI207" s="376"/>
      <c r="OMJ207" s="376"/>
      <c r="OMK207" s="376"/>
      <c r="OML207" s="376"/>
      <c r="OMM207" s="376"/>
      <c r="OMN207" s="370"/>
      <c r="OMO207" s="396"/>
      <c r="OMP207" s="376"/>
      <c r="OMQ207" s="376"/>
      <c r="OMR207" s="376"/>
      <c r="OMS207" s="376"/>
      <c r="OMT207" s="376"/>
      <c r="OMU207" s="376"/>
      <c r="OMV207" s="376"/>
      <c r="OMW207" s="375"/>
      <c r="OMX207" s="375"/>
      <c r="OMY207" s="375"/>
      <c r="OMZ207" s="375"/>
      <c r="ONA207" s="375"/>
      <c r="ONB207" s="375"/>
      <c r="ONC207" s="375"/>
      <c r="OND207" s="375"/>
      <c r="ONE207" s="375"/>
      <c r="ONF207" s="375"/>
      <c r="ONG207" s="375"/>
      <c r="ONH207" s="375"/>
      <c r="ONI207" s="375"/>
      <c r="ONJ207" s="375"/>
      <c r="ONK207" s="375"/>
      <c r="ONL207" s="375"/>
      <c r="ONM207" s="375"/>
      <c r="ONN207" s="375"/>
      <c r="ONO207" s="375"/>
      <c r="ONP207" s="375"/>
      <c r="ONQ207" s="375"/>
      <c r="ONR207" s="375"/>
      <c r="ONS207" s="375"/>
      <c r="ONT207" s="375"/>
      <c r="ONU207" s="375"/>
      <c r="ONV207" s="375"/>
      <c r="ONW207" s="375"/>
      <c r="ONX207" s="375"/>
      <c r="ONY207" s="375"/>
      <c r="ONZ207" s="375"/>
      <c r="OOA207" s="375"/>
      <c r="OOB207" s="375"/>
      <c r="OOC207" s="375"/>
      <c r="OOD207" s="375"/>
      <c r="OOE207" s="375"/>
      <c r="OOF207" s="375"/>
      <c r="OOG207" s="375"/>
      <c r="OOH207" s="375"/>
      <c r="OOI207" s="375"/>
      <c r="OOJ207" s="375"/>
      <c r="OOK207" s="375"/>
      <c r="OOL207" s="375"/>
      <c r="OOM207" s="375"/>
      <c r="OON207" s="375"/>
      <c r="OOO207" s="376"/>
      <c r="OOP207" s="376"/>
      <c r="OOQ207" s="376"/>
      <c r="OOR207" s="376"/>
      <c r="OOS207" s="376"/>
      <c r="OOT207" s="376"/>
      <c r="OOU207" s="376"/>
      <c r="OOV207" s="376"/>
      <c r="OOW207" s="376"/>
      <c r="OOX207" s="376"/>
      <c r="OOY207" s="376"/>
      <c r="OOZ207" s="376"/>
      <c r="OPA207" s="376"/>
      <c r="OPB207" s="376"/>
      <c r="OPC207" s="376"/>
      <c r="OPD207" s="376"/>
      <c r="OPE207" s="376"/>
      <c r="OPF207" s="376"/>
      <c r="OPG207" s="376"/>
      <c r="OPH207" s="376"/>
      <c r="OPI207" s="376"/>
      <c r="OPJ207" s="376"/>
      <c r="OPK207" s="376"/>
      <c r="OPL207" s="376"/>
      <c r="OPM207" s="377"/>
      <c r="OPN207" s="377"/>
      <c r="OPO207" s="377"/>
      <c r="OPP207" s="377"/>
      <c r="OPQ207" s="377"/>
      <c r="OPR207" s="376"/>
      <c r="OPS207" s="376"/>
      <c r="OPT207" s="377"/>
      <c r="OPU207" s="377"/>
      <c r="OPV207" s="376"/>
      <c r="OPW207" s="376"/>
      <c r="OPX207" s="377"/>
      <c r="OPY207" s="377"/>
      <c r="OPZ207" s="376"/>
      <c r="OQA207" s="376"/>
      <c r="OQB207" s="376"/>
      <c r="OQC207" s="376"/>
      <c r="OQD207" s="376"/>
      <c r="OQE207" s="376"/>
      <c r="OQF207" s="376"/>
      <c r="OQG207" s="377"/>
      <c r="OQH207" s="377"/>
      <c r="OQI207" s="376"/>
      <c r="OQJ207" s="376"/>
      <c r="OQK207" s="377"/>
      <c r="OQL207" s="377"/>
      <c r="OQM207" s="376"/>
      <c r="OQN207" s="376"/>
      <c r="OQO207" s="376"/>
      <c r="OQP207" s="376"/>
      <c r="OQQ207" s="376"/>
      <c r="OQR207" s="370"/>
      <c r="OQS207" s="396"/>
      <c r="OQT207" s="376"/>
      <c r="OQU207" s="376"/>
      <c r="OQV207" s="376"/>
      <c r="OQW207" s="376"/>
      <c r="OQX207" s="376"/>
      <c r="OQY207" s="376"/>
      <c r="OQZ207" s="376"/>
      <c r="ORA207" s="375"/>
      <c r="ORB207" s="375"/>
      <c r="ORC207" s="375"/>
      <c r="ORD207" s="375"/>
      <c r="ORE207" s="375"/>
      <c r="ORF207" s="375"/>
      <c r="ORG207" s="375"/>
      <c r="ORH207" s="375"/>
      <c r="ORI207" s="375"/>
      <c r="ORJ207" s="375"/>
      <c r="ORK207" s="375"/>
      <c r="ORL207" s="375"/>
      <c r="ORM207" s="375"/>
      <c r="ORN207" s="375"/>
      <c r="ORO207" s="375"/>
      <c r="ORP207" s="375"/>
      <c r="ORQ207" s="375"/>
      <c r="ORR207" s="375"/>
      <c r="ORS207" s="375"/>
      <c r="ORT207" s="375"/>
      <c r="ORU207" s="375"/>
      <c r="ORV207" s="375"/>
      <c r="ORW207" s="375"/>
      <c r="ORX207" s="375"/>
      <c r="ORY207" s="375"/>
      <c r="ORZ207" s="375"/>
      <c r="OSA207" s="375"/>
      <c r="OSB207" s="375"/>
      <c r="OSC207" s="375"/>
      <c r="OSD207" s="375"/>
      <c r="OSE207" s="375"/>
      <c r="OSF207" s="375"/>
      <c r="OSG207" s="375"/>
      <c r="OSH207" s="375"/>
      <c r="OSI207" s="375"/>
      <c r="OSJ207" s="375"/>
      <c r="OSK207" s="375"/>
      <c r="OSL207" s="375"/>
      <c r="OSM207" s="375"/>
      <c r="OSN207" s="375"/>
      <c r="OSO207" s="375"/>
      <c r="OSP207" s="375"/>
      <c r="OSQ207" s="375"/>
      <c r="OSR207" s="375"/>
      <c r="OSS207" s="376"/>
      <c r="OST207" s="376"/>
      <c r="OSU207" s="376"/>
      <c r="OSV207" s="376"/>
      <c r="OSW207" s="376"/>
      <c r="OSX207" s="376"/>
      <c r="OSY207" s="376"/>
      <c r="OSZ207" s="376"/>
      <c r="OTA207" s="376"/>
      <c r="OTB207" s="376"/>
      <c r="OTC207" s="376"/>
      <c r="OTD207" s="376"/>
      <c r="OTE207" s="376"/>
      <c r="OTF207" s="376"/>
      <c r="OTG207" s="376"/>
      <c r="OTH207" s="376"/>
      <c r="OTI207" s="376"/>
      <c r="OTJ207" s="376"/>
      <c r="OTK207" s="376"/>
      <c r="OTL207" s="376"/>
      <c r="OTM207" s="376"/>
      <c r="OTN207" s="376"/>
      <c r="OTO207" s="376"/>
      <c r="OTP207" s="376"/>
      <c r="OTQ207" s="377"/>
      <c r="OTR207" s="377"/>
      <c r="OTS207" s="377"/>
      <c r="OTT207" s="377"/>
      <c r="OTU207" s="377"/>
      <c r="OTV207" s="376"/>
      <c r="OTW207" s="376"/>
      <c r="OTX207" s="377"/>
      <c r="OTY207" s="377"/>
      <c r="OTZ207" s="376"/>
      <c r="OUA207" s="376"/>
      <c r="OUB207" s="377"/>
      <c r="OUC207" s="377"/>
      <c r="OUD207" s="376"/>
      <c r="OUE207" s="376"/>
      <c r="OUF207" s="376"/>
      <c r="OUG207" s="376"/>
      <c r="OUH207" s="376"/>
      <c r="OUI207" s="376"/>
      <c r="OUJ207" s="376"/>
      <c r="OUK207" s="377"/>
      <c r="OUL207" s="377"/>
      <c r="OUM207" s="376"/>
      <c r="OUN207" s="376"/>
      <c r="OUO207" s="377"/>
      <c r="OUP207" s="377"/>
      <c r="OUQ207" s="376"/>
      <c r="OUR207" s="376"/>
      <c r="OUS207" s="376"/>
      <c r="OUT207" s="376"/>
      <c r="OUU207" s="376"/>
      <c r="OUV207" s="370"/>
      <c r="OUW207" s="396"/>
      <c r="OUX207" s="376"/>
      <c r="OUY207" s="376"/>
      <c r="OUZ207" s="376"/>
      <c r="OVA207" s="376"/>
      <c r="OVB207" s="376"/>
      <c r="OVC207" s="376"/>
      <c r="OVD207" s="376"/>
      <c r="OVE207" s="375"/>
      <c r="OVF207" s="375"/>
      <c r="OVG207" s="375"/>
      <c r="OVH207" s="375"/>
      <c r="OVI207" s="375"/>
      <c r="OVJ207" s="375"/>
      <c r="OVK207" s="375"/>
      <c r="OVL207" s="375"/>
      <c r="OVM207" s="375"/>
      <c r="OVN207" s="375"/>
      <c r="OVO207" s="375"/>
      <c r="OVP207" s="375"/>
      <c r="OVQ207" s="375"/>
      <c r="OVR207" s="375"/>
      <c r="OVS207" s="375"/>
      <c r="OVT207" s="375"/>
      <c r="OVU207" s="375"/>
      <c r="OVV207" s="375"/>
      <c r="OVW207" s="375"/>
      <c r="OVX207" s="375"/>
      <c r="OVY207" s="375"/>
      <c r="OVZ207" s="375"/>
      <c r="OWA207" s="375"/>
      <c r="OWB207" s="375"/>
      <c r="OWC207" s="375"/>
      <c r="OWD207" s="375"/>
      <c r="OWE207" s="375"/>
      <c r="OWF207" s="375"/>
      <c r="OWG207" s="375"/>
      <c r="OWH207" s="375"/>
      <c r="OWI207" s="375"/>
      <c r="OWJ207" s="375"/>
      <c r="OWK207" s="375"/>
      <c r="OWL207" s="375"/>
      <c r="OWM207" s="375"/>
      <c r="OWN207" s="375"/>
      <c r="OWO207" s="375"/>
      <c r="OWP207" s="375"/>
      <c r="OWQ207" s="375"/>
      <c r="OWR207" s="375"/>
      <c r="OWS207" s="375"/>
      <c r="OWT207" s="375"/>
      <c r="OWU207" s="375"/>
      <c r="OWV207" s="375"/>
      <c r="OWW207" s="376"/>
      <c r="OWX207" s="376"/>
      <c r="OWY207" s="376"/>
      <c r="OWZ207" s="376"/>
      <c r="OXA207" s="376"/>
      <c r="OXB207" s="376"/>
      <c r="OXC207" s="376"/>
      <c r="OXD207" s="376"/>
      <c r="OXE207" s="376"/>
      <c r="OXF207" s="376"/>
      <c r="OXG207" s="376"/>
      <c r="OXH207" s="376"/>
      <c r="OXI207" s="376"/>
      <c r="OXJ207" s="376"/>
      <c r="OXK207" s="376"/>
      <c r="OXL207" s="376"/>
      <c r="OXM207" s="376"/>
      <c r="OXN207" s="376"/>
      <c r="OXO207" s="376"/>
      <c r="OXP207" s="376"/>
      <c r="OXQ207" s="376"/>
      <c r="OXR207" s="376"/>
      <c r="OXS207" s="376"/>
      <c r="OXT207" s="376"/>
      <c r="OXU207" s="377"/>
      <c r="OXV207" s="377"/>
      <c r="OXW207" s="377"/>
      <c r="OXX207" s="377"/>
      <c r="OXY207" s="377"/>
      <c r="OXZ207" s="376"/>
      <c r="OYA207" s="376"/>
      <c r="OYB207" s="377"/>
      <c r="OYC207" s="377"/>
      <c r="OYD207" s="376"/>
      <c r="OYE207" s="376"/>
      <c r="OYF207" s="377"/>
      <c r="OYG207" s="377"/>
      <c r="OYH207" s="376"/>
      <c r="OYI207" s="376"/>
      <c r="OYJ207" s="376"/>
      <c r="OYK207" s="376"/>
      <c r="OYL207" s="376"/>
      <c r="OYM207" s="376"/>
      <c r="OYN207" s="376"/>
      <c r="OYO207" s="377"/>
      <c r="OYP207" s="377"/>
      <c r="OYQ207" s="376"/>
      <c r="OYR207" s="376"/>
      <c r="OYS207" s="377"/>
      <c r="OYT207" s="377"/>
      <c r="OYU207" s="376"/>
      <c r="OYV207" s="376"/>
      <c r="OYW207" s="376"/>
      <c r="OYX207" s="376"/>
      <c r="OYY207" s="376"/>
      <c r="OYZ207" s="370"/>
      <c r="OZA207" s="396"/>
      <c r="OZB207" s="376"/>
      <c r="OZC207" s="376"/>
      <c r="OZD207" s="376"/>
      <c r="OZE207" s="376"/>
      <c r="OZF207" s="376"/>
      <c r="OZG207" s="376"/>
      <c r="OZH207" s="376"/>
      <c r="OZI207" s="375"/>
      <c r="OZJ207" s="375"/>
      <c r="OZK207" s="375"/>
      <c r="OZL207" s="375"/>
      <c r="OZM207" s="375"/>
      <c r="OZN207" s="375"/>
      <c r="OZO207" s="375"/>
      <c r="OZP207" s="375"/>
      <c r="OZQ207" s="375"/>
      <c r="OZR207" s="375"/>
      <c r="OZS207" s="375"/>
      <c r="OZT207" s="375"/>
      <c r="OZU207" s="375"/>
      <c r="OZV207" s="375"/>
      <c r="OZW207" s="375"/>
      <c r="OZX207" s="375"/>
      <c r="OZY207" s="375"/>
      <c r="OZZ207" s="375"/>
      <c r="PAA207" s="375"/>
      <c r="PAB207" s="375"/>
      <c r="PAC207" s="375"/>
      <c r="PAD207" s="375"/>
      <c r="PAE207" s="375"/>
      <c r="PAF207" s="375"/>
      <c r="PAG207" s="375"/>
      <c r="PAH207" s="375"/>
      <c r="PAI207" s="375"/>
      <c r="PAJ207" s="375"/>
      <c r="PAK207" s="375"/>
      <c r="PAL207" s="375"/>
      <c r="PAM207" s="375"/>
      <c r="PAN207" s="375"/>
      <c r="PAO207" s="375"/>
      <c r="PAP207" s="375"/>
      <c r="PAQ207" s="375"/>
      <c r="PAR207" s="375"/>
      <c r="PAS207" s="375"/>
      <c r="PAT207" s="375"/>
      <c r="PAU207" s="375"/>
      <c r="PAV207" s="375"/>
      <c r="PAW207" s="375"/>
      <c r="PAX207" s="375"/>
      <c r="PAY207" s="375"/>
      <c r="PAZ207" s="375"/>
      <c r="PBA207" s="376"/>
      <c r="PBB207" s="376"/>
      <c r="PBC207" s="376"/>
      <c r="PBD207" s="376"/>
      <c r="PBE207" s="376"/>
      <c r="PBF207" s="376"/>
      <c r="PBG207" s="376"/>
      <c r="PBH207" s="376"/>
      <c r="PBI207" s="376"/>
      <c r="PBJ207" s="376"/>
      <c r="PBK207" s="376"/>
      <c r="PBL207" s="376"/>
      <c r="PBM207" s="376"/>
      <c r="PBN207" s="376"/>
      <c r="PBO207" s="376"/>
      <c r="PBP207" s="376"/>
      <c r="PBQ207" s="376"/>
      <c r="PBR207" s="376"/>
      <c r="PBS207" s="376"/>
      <c r="PBT207" s="376"/>
      <c r="PBU207" s="376"/>
      <c r="PBV207" s="376"/>
      <c r="PBW207" s="376"/>
      <c r="PBX207" s="376"/>
      <c r="PBY207" s="377"/>
      <c r="PBZ207" s="377"/>
      <c r="PCA207" s="377"/>
      <c r="PCB207" s="377"/>
      <c r="PCC207" s="377"/>
      <c r="PCD207" s="376"/>
      <c r="PCE207" s="376"/>
      <c r="PCF207" s="377"/>
      <c r="PCG207" s="377"/>
      <c r="PCH207" s="376"/>
      <c r="PCI207" s="376"/>
      <c r="PCJ207" s="377"/>
      <c r="PCK207" s="377"/>
      <c r="PCL207" s="376"/>
      <c r="PCM207" s="376"/>
      <c r="PCN207" s="376"/>
      <c r="PCO207" s="376"/>
      <c r="PCP207" s="376"/>
      <c r="PCQ207" s="376"/>
      <c r="PCR207" s="376"/>
      <c r="PCS207" s="377"/>
      <c r="PCT207" s="377"/>
      <c r="PCU207" s="376"/>
      <c r="PCV207" s="376"/>
      <c r="PCW207" s="377"/>
      <c r="PCX207" s="377"/>
      <c r="PCY207" s="376"/>
      <c r="PCZ207" s="376"/>
      <c r="PDA207" s="376"/>
      <c r="PDB207" s="376"/>
      <c r="PDC207" s="376"/>
      <c r="PDD207" s="370"/>
      <c r="PDE207" s="396"/>
      <c r="PDF207" s="376"/>
      <c r="PDG207" s="376"/>
      <c r="PDH207" s="376"/>
      <c r="PDI207" s="376"/>
      <c r="PDJ207" s="376"/>
      <c r="PDK207" s="376"/>
      <c r="PDL207" s="376"/>
      <c r="PDM207" s="375"/>
      <c r="PDN207" s="375"/>
      <c r="PDO207" s="375"/>
      <c r="PDP207" s="375"/>
      <c r="PDQ207" s="375"/>
      <c r="PDR207" s="375"/>
      <c r="PDS207" s="375"/>
      <c r="PDT207" s="375"/>
      <c r="PDU207" s="375"/>
      <c r="PDV207" s="375"/>
      <c r="PDW207" s="375"/>
      <c r="PDX207" s="375"/>
      <c r="PDY207" s="375"/>
      <c r="PDZ207" s="375"/>
      <c r="PEA207" s="375"/>
      <c r="PEB207" s="375"/>
      <c r="PEC207" s="375"/>
      <c r="PED207" s="375"/>
      <c r="PEE207" s="375"/>
      <c r="PEF207" s="375"/>
      <c r="PEG207" s="375"/>
      <c r="PEH207" s="375"/>
      <c r="PEI207" s="375"/>
      <c r="PEJ207" s="375"/>
      <c r="PEK207" s="375"/>
      <c r="PEL207" s="375"/>
      <c r="PEM207" s="375"/>
      <c r="PEN207" s="375"/>
      <c r="PEO207" s="375"/>
      <c r="PEP207" s="375"/>
      <c r="PEQ207" s="375"/>
      <c r="PER207" s="375"/>
      <c r="PES207" s="375"/>
      <c r="PET207" s="375"/>
      <c r="PEU207" s="375"/>
      <c r="PEV207" s="375"/>
      <c r="PEW207" s="375"/>
      <c r="PEX207" s="375"/>
      <c r="PEY207" s="375"/>
      <c r="PEZ207" s="375"/>
      <c r="PFA207" s="375"/>
      <c r="PFB207" s="375"/>
      <c r="PFC207" s="375"/>
      <c r="PFD207" s="375"/>
      <c r="PFE207" s="376"/>
      <c r="PFF207" s="376"/>
      <c r="PFG207" s="376"/>
      <c r="PFH207" s="376"/>
      <c r="PFI207" s="376"/>
      <c r="PFJ207" s="376"/>
      <c r="PFK207" s="376"/>
      <c r="PFL207" s="376"/>
      <c r="PFM207" s="376"/>
      <c r="PFN207" s="376"/>
      <c r="PFO207" s="376"/>
      <c r="PFP207" s="376"/>
      <c r="PFQ207" s="376"/>
      <c r="PFR207" s="376"/>
      <c r="PFS207" s="376"/>
      <c r="PFT207" s="376"/>
      <c r="PFU207" s="376"/>
      <c r="PFV207" s="376"/>
      <c r="PFW207" s="376"/>
      <c r="PFX207" s="376"/>
      <c r="PFY207" s="376"/>
      <c r="PFZ207" s="376"/>
      <c r="PGA207" s="376"/>
      <c r="PGB207" s="376"/>
      <c r="PGC207" s="377"/>
      <c r="PGD207" s="377"/>
      <c r="PGE207" s="377"/>
      <c r="PGF207" s="377"/>
      <c r="PGG207" s="377"/>
      <c r="PGH207" s="376"/>
      <c r="PGI207" s="376"/>
      <c r="PGJ207" s="377"/>
      <c r="PGK207" s="377"/>
      <c r="PGL207" s="376"/>
      <c r="PGM207" s="376"/>
      <c r="PGN207" s="377"/>
      <c r="PGO207" s="377"/>
      <c r="PGP207" s="376"/>
      <c r="PGQ207" s="376"/>
      <c r="PGR207" s="376"/>
      <c r="PGS207" s="376"/>
      <c r="PGT207" s="376"/>
      <c r="PGU207" s="376"/>
      <c r="PGV207" s="376"/>
      <c r="PGW207" s="377"/>
      <c r="PGX207" s="377"/>
      <c r="PGY207" s="376"/>
      <c r="PGZ207" s="376"/>
      <c r="PHA207" s="377"/>
      <c r="PHB207" s="377"/>
      <c r="PHC207" s="376"/>
      <c r="PHD207" s="376"/>
      <c r="PHE207" s="376"/>
      <c r="PHF207" s="376"/>
      <c r="PHG207" s="376"/>
      <c r="PHH207" s="370"/>
      <c r="PHI207" s="396"/>
      <c r="PHJ207" s="376"/>
      <c r="PHK207" s="376"/>
      <c r="PHL207" s="376"/>
      <c r="PHM207" s="376"/>
      <c r="PHN207" s="376"/>
      <c r="PHO207" s="376"/>
      <c r="PHP207" s="376"/>
      <c r="PHQ207" s="375"/>
      <c r="PHR207" s="375"/>
      <c r="PHS207" s="375"/>
      <c r="PHT207" s="375"/>
      <c r="PHU207" s="375"/>
      <c r="PHV207" s="375"/>
      <c r="PHW207" s="375"/>
      <c r="PHX207" s="375"/>
      <c r="PHY207" s="375"/>
      <c r="PHZ207" s="375"/>
      <c r="PIA207" s="375"/>
      <c r="PIB207" s="375"/>
      <c r="PIC207" s="375"/>
      <c r="PID207" s="375"/>
      <c r="PIE207" s="375"/>
      <c r="PIF207" s="375"/>
      <c r="PIG207" s="375"/>
      <c r="PIH207" s="375"/>
      <c r="PII207" s="375"/>
      <c r="PIJ207" s="375"/>
      <c r="PIK207" s="375"/>
      <c r="PIL207" s="375"/>
      <c r="PIM207" s="375"/>
      <c r="PIN207" s="375"/>
      <c r="PIO207" s="375"/>
      <c r="PIP207" s="375"/>
      <c r="PIQ207" s="375"/>
      <c r="PIR207" s="375"/>
      <c r="PIS207" s="375"/>
      <c r="PIT207" s="375"/>
      <c r="PIU207" s="375"/>
      <c r="PIV207" s="375"/>
      <c r="PIW207" s="375"/>
      <c r="PIX207" s="375"/>
      <c r="PIY207" s="375"/>
      <c r="PIZ207" s="375"/>
      <c r="PJA207" s="375"/>
      <c r="PJB207" s="375"/>
      <c r="PJC207" s="375"/>
      <c r="PJD207" s="375"/>
      <c r="PJE207" s="375"/>
      <c r="PJF207" s="375"/>
      <c r="PJG207" s="375"/>
      <c r="PJH207" s="375"/>
      <c r="PJI207" s="376"/>
      <c r="PJJ207" s="376"/>
      <c r="PJK207" s="376"/>
      <c r="PJL207" s="376"/>
      <c r="PJM207" s="376"/>
      <c r="PJN207" s="376"/>
      <c r="PJO207" s="376"/>
      <c r="PJP207" s="376"/>
      <c r="PJQ207" s="376"/>
      <c r="PJR207" s="376"/>
      <c r="PJS207" s="376"/>
      <c r="PJT207" s="376"/>
      <c r="PJU207" s="376"/>
      <c r="PJV207" s="376"/>
      <c r="PJW207" s="376"/>
      <c r="PJX207" s="376"/>
      <c r="PJY207" s="376"/>
      <c r="PJZ207" s="376"/>
      <c r="PKA207" s="376"/>
      <c r="PKB207" s="376"/>
      <c r="PKC207" s="376"/>
      <c r="PKD207" s="376"/>
      <c r="PKE207" s="376"/>
      <c r="PKF207" s="376"/>
      <c r="PKG207" s="377"/>
      <c r="PKH207" s="377"/>
      <c r="PKI207" s="377"/>
      <c r="PKJ207" s="377"/>
      <c r="PKK207" s="377"/>
      <c r="PKL207" s="376"/>
      <c r="PKM207" s="376"/>
      <c r="PKN207" s="377"/>
      <c r="PKO207" s="377"/>
      <c r="PKP207" s="376"/>
      <c r="PKQ207" s="376"/>
      <c r="PKR207" s="377"/>
      <c r="PKS207" s="377"/>
      <c r="PKT207" s="376"/>
      <c r="PKU207" s="376"/>
      <c r="PKV207" s="376"/>
      <c r="PKW207" s="376"/>
      <c r="PKX207" s="376"/>
      <c r="PKY207" s="376"/>
      <c r="PKZ207" s="376"/>
      <c r="PLA207" s="377"/>
      <c r="PLB207" s="377"/>
      <c r="PLC207" s="376"/>
      <c r="PLD207" s="376"/>
      <c r="PLE207" s="377"/>
      <c r="PLF207" s="377"/>
      <c r="PLG207" s="376"/>
      <c r="PLH207" s="376"/>
      <c r="PLI207" s="376"/>
      <c r="PLJ207" s="376"/>
      <c r="PLK207" s="376"/>
      <c r="PLL207" s="370"/>
      <c r="PLM207" s="396"/>
      <c r="PLN207" s="376"/>
      <c r="PLO207" s="376"/>
      <c r="PLP207" s="376"/>
      <c r="PLQ207" s="376"/>
      <c r="PLR207" s="376"/>
      <c r="PLS207" s="376"/>
      <c r="PLT207" s="376"/>
      <c r="PLU207" s="375"/>
      <c r="PLV207" s="375"/>
      <c r="PLW207" s="375"/>
      <c r="PLX207" s="375"/>
      <c r="PLY207" s="375"/>
      <c r="PLZ207" s="375"/>
      <c r="PMA207" s="375"/>
      <c r="PMB207" s="375"/>
      <c r="PMC207" s="375"/>
      <c r="PMD207" s="375"/>
      <c r="PME207" s="375"/>
      <c r="PMF207" s="375"/>
      <c r="PMG207" s="375"/>
      <c r="PMH207" s="375"/>
      <c r="PMI207" s="375"/>
      <c r="PMJ207" s="375"/>
      <c r="PMK207" s="375"/>
      <c r="PML207" s="375"/>
      <c r="PMM207" s="375"/>
      <c r="PMN207" s="375"/>
      <c r="PMO207" s="375"/>
      <c r="PMP207" s="375"/>
      <c r="PMQ207" s="375"/>
      <c r="PMR207" s="375"/>
      <c r="PMS207" s="375"/>
      <c r="PMT207" s="375"/>
      <c r="PMU207" s="375"/>
      <c r="PMV207" s="375"/>
      <c r="PMW207" s="375"/>
      <c r="PMX207" s="375"/>
      <c r="PMY207" s="375"/>
      <c r="PMZ207" s="375"/>
      <c r="PNA207" s="375"/>
      <c r="PNB207" s="375"/>
      <c r="PNC207" s="375"/>
      <c r="PND207" s="375"/>
      <c r="PNE207" s="375"/>
      <c r="PNF207" s="375"/>
      <c r="PNG207" s="375"/>
      <c r="PNH207" s="375"/>
      <c r="PNI207" s="375"/>
      <c r="PNJ207" s="375"/>
      <c r="PNK207" s="375"/>
      <c r="PNL207" s="375"/>
      <c r="PNM207" s="376"/>
      <c r="PNN207" s="376"/>
      <c r="PNO207" s="376"/>
      <c r="PNP207" s="376"/>
      <c r="PNQ207" s="376"/>
      <c r="PNR207" s="376"/>
      <c r="PNS207" s="376"/>
      <c r="PNT207" s="376"/>
      <c r="PNU207" s="376"/>
      <c r="PNV207" s="376"/>
      <c r="PNW207" s="376"/>
      <c r="PNX207" s="376"/>
      <c r="PNY207" s="376"/>
      <c r="PNZ207" s="376"/>
      <c r="POA207" s="376"/>
      <c r="POB207" s="376"/>
      <c r="POC207" s="376"/>
      <c r="POD207" s="376"/>
      <c r="POE207" s="376"/>
      <c r="POF207" s="376"/>
      <c r="POG207" s="376"/>
      <c r="POH207" s="376"/>
      <c r="POI207" s="376"/>
      <c r="POJ207" s="376"/>
      <c r="POK207" s="377"/>
      <c r="POL207" s="377"/>
      <c r="POM207" s="377"/>
      <c r="PON207" s="377"/>
      <c r="POO207" s="377"/>
      <c r="POP207" s="376"/>
      <c r="POQ207" s="376"/>
      <c r="POR207" s="377"/>
      <c r="POS207" s="377"/>
      <c r="POT207" s="376"/>
      <c r="POU207" s="376"/>
      <c r="POV207" s="377"/>
      <c r="POW207" s="377"/>
      <c r="POX207" s="376"/>
      <c r="POY207" s="376"/>
      <c r="POZ207" s="376"/>
      <c r="PPA207" s="376"/>
      <c r="PPB207" s="376"/>
      <c r="PPC207" s="376"/>
      <c r="PPD207" s="376"/>
      <c r="PPE207" s="377"/>
      <c r="PPF207" s="377"/>
      <c r="PPG207" s="376"/>
      <c r="PPH207" s="376"/>
      <c r="PPI207" s="377"/>
      <c r="PPJ207" s="377"/>
      <c r="PPK207" s="376"/>
      <c r="PPL207" s="376"/>
      <c r="PPM207" s="376"/>
      <c r="PPN207" s="376"/>
      <c r="PPO207" s="376"/>
      <c r="PPP207" s="370"/>
      <c r="PPQ207" s="396"/>
      <c r="PPR207" s="376"/>
      <c r="PPS207" s="376"/>
      <c r="PPT207" s="376"/>
      <c r="PPU207" s="376"/>
      <c r="PPV207" s="376"/>
      <c r="PPW207" s="376"/>
      <c r="PPX207" s="376"/>
      <c r="PPY207" s="375"/>
      <c r="PPZ207" s="375"/>
      <c r="PQA207" s="375"/>
      <c r="PQB207" s="375"/>
      <c r="PQC207" s="375"/>
      <c r="PQD207" s="375"/>
      <c r="PQE207" s="375"/>
      <c r="PQF207" s="375"/>
      <c r="PQG207" s="375"/>
      <c r="PQH207" s="375"/>
      <c r="PQI207" s="375"/>
      <c r="PQJ207" s="375"/>
      <c r="PQK207" s="375"/>
      <c r="PQL207" s="375"/>
      <c r="PQM207" s="375"/>
      <c r="PQN207" s="375"/>
      <c r="PQO207" s="375"/>
      <c r="PQP207" s="375"/>
      <c r="PQQ207" s="375"/>
      <c r="PQR207" s="375"/>
      <c r="PQS207" s="375"/>
      <c r="PQT207" s="375"/>
      <c r="PQU207" s="375"/>
      <c r="PQV207" s="375"/>
      <c r="PQW207" s="375"/>
      <c r="PQX207" s="375"/>
      <c r="PQY207" s="375"/>
      <c r="PQZ207" s="375"/>
      <c r="PRA207" s="375"/>
      <c r="PRB207" s="375"/>
      <c r="PRC207" s="375"/>
      <c r="PRD207" s="375"/>
      <c r="PRE207" s="375"/>
      <c r="PRF207" s="375"/>
      <c r="PRG207" s="375"/>
      <c r="PRH207" s="375"/>
      <c r="PRI207" s="375"/>
      <c r="PRJ207" s="375"/>
      <c r="PRK207" s="375"/>
      <c r="PRL207" s="375"/>
      <c r="PRM207" s="375"/>
      <c r="PRN207" s="375"/>
      <c r="PRO207" s="375"/>
      <c r="PRP207" s="375"/>
      <c r="PRQ207" s="376"/>
      <c r="PRR207" s="376"/>
      <c r="PRS207" s="376"/>
      <c r="PRT207" s="376"/>
      <c r="PRU207" s="376"/>
      <c r="PRV207" s="376"/>
      <c r="PRW207" s="376"/>
      <c r="PRX207" s="376"/>
      <c r="PRY207" s="376"/>
      <c r="PRZ207" s="376"/>
      <c r="PSA207" s="376"/>
      <c r="PSB207" s="376"/>
      <c r="PSC207" s="376"/>
      <c r="PSD207" s="376"/>
      <c r="PSE207" s="376"/>
      <c r="PSF207" s="376"/>
      <c r="PSG207" s="376"/>
      <c r="PSH207" s="376"/>
      <c r="PSI207" s="376"/>
      <c r="PSJ207" s="376"/>
      <c r="PSK207" s="376"/>
      <c r="PSL207" s="376"/>
      <c r="PSM207" s="376"/>
      <c r="PSN207" s="376"/>
      <c r="PSO207" s="377"/>
      <c r="PSP207" s="377"/>
      <c r="PSQ207" s="377"/>
      <c r="PSR207" s="377"/>
      <c r="PSS207" s="377"/>
      <c r="PST207" s="376"/>
      <c r="PSU207" s="376"/>
      <c r="PSV207" s="377"/>
      <c r="PSW207" s="377"/>
      <c r="PSX207" s="376"/>
      <c r="PSY207" s="376"/>
      <c r="PSZ207" s="377"/>
      <c r="PTA207" s="377"/>
      <c r="PTB207" s="376"/>
      <c r="PTC207" s="376"/>
      <c r="PTD207" s="376"/>
      <c r="PTE207" s="376"/>
      <c r="PTF207" s="376"/>
      <c r="PTG207" s="376"/>
      <c r="PTH207" s="376"/>
      <c r="PTI207" s="377"/>
      <c r="PTJ207" s="377"/>
      <c r="PTK207" s="376"/>
      <c r="PTL207" s="376"/>
      <c r="PTM207" s="377"/>
      <c r="PTN207" s="377"/>
      <c r="PTO207" s="376"/>
      <c r="PTP207" s="376"/>
      <c r="PTQ207" s="376"/>
      <c r="PTR207" s="376"/>
      <c r="PTS207" s="376"/>
      <c r="PTT207" s="370"/>
      <c r="PTU207" s="396"/>
      <c r="PTV207" s="376"/>
      <c r="PTW207" s="376"/>
      <c r="PTX207" s="376"/>
      <c r="PTY207" s="376"/>
      <c r="PTZ207" s="376"/>
      <c r="PUA207" s="376"/>
      <c r="PUB207" s="376"/>
      <c r="PUC207" s="375"/>
      <c r="PUD207" s="375"/>
      <c r="PUE207" s="375"/>
      <c r="PUF207" s="375"/>
      <c r="PUG207" s="375"/>
      <c r="PUH207" s="375"/>
      <c r="PUI207" s="375"/>
      <c r="PUJ207" s="375"/>
      <c r="PUK207" s="375"/>
      <c r="PUL207" s="375"/>
      <c r="PUM207" s="375"/>
      <c r="PUN207" s="375"/>
      <c r="PUO207" s="375"/>
      <c r="PUP207" s="375"/>
      <c r="PUQ207" s="375"/>
      <c r="PUR207" s="375"/>
      <c r="PUS207" s="375"/>
      <c r="PUT207" s="375"/>
      <c r="PUU207" s="375"/>
      <c r="PUV207" s="375"/>
      <c r="PUW207" s="375"/>
      <c r="PUX207" s="375"/>
      <c r="PUY207" s="375"/>
      <c r="PUZ207" s="375"/>
      <c r="PVA207" s="375"/>
      <c r="PVB207" s="375"/>
      <c r="PVC207" s="375"/>
      <c r="PVD207" s="375"/>
      <c r="PVE207" s="375"/>
      <c r="PVF207" s="375"/>
      <c r="PVG207" s="375"/>
      <c r="PVH207" s="375"/>
      <c r="PVI207" s="375"/>
      <c r="PVJ207" s="375"/>
      <c r="PVK207" s="375"/>
      <c r="PVL207" s="375"/>
      <c r="PVM207" s="375"/>
      <c r="PVN207" s="375"/>
      <c r="PVO207" s="375"/>
      <c r="PVP207" s="375"/>
      <c r="PVQ207" s="375"/>
      <c r="PVR207" s="375"/>
      <c r="PVS207" s="375"/>
      <c r="PVT207" s="375"/>
      <c r="PVU207" s="376"/>
      <c r="PVV207" s="376"/>
      <c r="PVW207" s="376"/>
      <c r="PVX207" s="376"/>
      <c r="PVY207" s="376"/>
      <c r="PVZ207" s="376"/>
      <c r="PWA207" s="376"/>
      <c r="PWB207" s="376"/>
      <c r="PWC207" s="376"/>
      <c r="PWD207" s="376"/>
      <c r="PWE207" s="376"/>
      <c r="PWF207" s="376"/>
      <c r="PWG207" s="376"/>
      <c r="PWH207" s="376"/>
      <c r="PWI207" s="376"/>
      <c r="PWJ207" s="376"/>
      <c r="PWK207" s="376"/>
      <c r="PWL207" s="376"/>
      <c r="PWM207" s="376"/>
      <c r="PWN207" s="376"/>
      <c r="PWO207" s="376"/>
      <c r="PWP207" s="376"/>
      <c r="PWQ207" s="376"/>
      <c r="PWR207" s="376"/>
      <c r="PWS207" s="377"/>
      <c r="PWT207" s="377"/>
      <c r="PWU207" s="377"/>
      <c r="PWV207" s="377"/>
      <c r="PWW207" s="377"/>
      <c r="PWX207" s="376"/>
      <c r="PWY207" s="376"/>
      <c r="PWZ207" s="377"/>
      <c r="PXA207" s="377"/>
      <c r="PXB207" s="376"/>
      <c r="PXC207" s="376"/>
      <c r="PXD207" s="377"/>
      <c r="PXE207" s="377"/>
      <c r="PXF207" s="376"/>
      <c r="PXG207" s="376"/>
      <c r="PXH207" s="376"/>
      <c r="PXI207" s="376"/>
      <c r="PXJ207" s="376"/>
      <c r="PXK207" s="376"/>
      <c r="PXL207" s="376"/>
      <c r="PXM207" s="377"/>
      <c r="PXN207" s="377"/>
      <c r="PXO207" s="376"/>
      <c r="PXP207" s="376"/>
      <c r="PXQ207" s="377"/>
      <c r="PXR207" s="377"/>
      <c r="PXS207" s="376"/>
      <c r="PXT207" s="376"/>
      <c r="PXU207" s="376"/>
      <c r="PXV207" s="376"/>
      <c r="PXW207" s="376"/>
      <c r="PXX207" s="370"/>
      <c r="PXY207" s="396"/>
      <c r="PXZ207" s="376"/>
      <c r="PYA207" s="376"/>
      <c r="PYB207" s="376"/>
      <c r="PYC207" s="376"/>
      <c r="PYD207" s="376"/>
      <c r="PYE207" s="376"/>
      <c r="PYF207" s="376"/>
      <c r="PYG207" s="375"/>
      <c r="PYH207" s="375"/>
      <c r="PYI207" s="375"/>
      <c r="PYJ207" s="375"/>
      <c r="PYK207" s="375"/>
      <c r="PYL207" s="375"/>
      <c r="PYM207" s="375"/>
      <c r="PYN207" s="375"/>
      <c r="PYO207" s="375"/>
      <c r="PYP207" s="375"/>
      <c r="PYQ207" s="375"/>
      <c r="PYR207" s="375"/>
      <c r="PYS207" s="375"/>
      <c r="PYT207" s="375"/>
      <c r="PYU207" s="375"/>
      <c r="PYV207" s="375"/>
      <c r="PYW207" s="375"/>
      <c r="PYX207" s="375"/>
      <c r="PYY207" s="375"/>
      <c r="PYZ207" s="375"/>
      <c r="PZA207" s="375"/>
      <c r="PZB207" s="375"/>
      <c r="PZC207" s="375"/>
      <c r="PZD207" s="375"/>
      <c r="PZE207" s="375"/>
      <c r="PZF207" s="375"/>
      <c r="PZG207" s="375"/>
      <c r="PZH207" s="375"/>
      <c r="PZI207" s="375"/>
      <c r="PZJ207" s="375"/>
      <c r="PZK207" s="375"/>
      <c r="PZL207" s="375"/>
      <c r="PZM207" s="375"/>
      <c r="PZN207" s="375"/>
      <c r="PZO207" s="375"/>
      <c r="PZP207" s="375"/>
      <c r="PZQ207" s="375"/>
      <c r="PZR207" s="375"/>
      <c r="PZS207" s="375"/>
      <c r="PZT207" s="375"/>
      <c r="PZU207" s="375"/>
      <c r="PZV207" s="375"/>
      <c r="PZW207" s="375"/>
      <c r="PZX207" s="375"/>
      <c r="PZY207" s="376"/>
      <c r="PZZ207" s="376"/>
      <c r="QAA207" s="376"/>
      <c r="QAB207" s="376"/>
      <c r="QAC207" s="376"/>
      <c r="QAD207" s="376"/>
      <c r="QAE207" s="376"/>
      <c r="QAF207" s="376"/>
      <c r="QAG207" s="376"/>
      <c r="QAH207" s="376"/>
      <c r="QAI207" s="376"/>
      <c r="QAJ207" s="376"/>
      <c r="QAK207" s="376"/>
      <c r="QAL207" s="376"/>
      <c r="QAM207" s="376"/>
      <c r="QAN207" s="376"/>
      <c r="QAO207" s="376"/>
      <c r="QAP207" s="376"/>
      <c r="QAQ207" s="376"/>
      <c r="QAR207" s="376"/>
      <c r="QAS207" s="376"/>
      <c r="QAT207" s="376"/>
      <c r="QAU207" s="376"/>
      <c r="QAV207" s="376"/>
      <c r="QAW207" s="377"/>
      <c r="QAX207" s="377"/>
      <c r="QAY207" s="377"/>
      <c r="QAZ207" s="377"/>
      <c r="QBA207" s="377"/>
      <c r="QBB207" s="376"/>
      <c r="QBC207" s="376"/>
      <c r="QBD207" s="377"/>
      <c r="QBE207" s="377"/>
      <c r="QBF207" s="376"/>
      <c r="QBG207" s="376"/>
      <c r="QBH207" s="377"/>
      <c r="QBI207" s="377"/>
      <c r="QBJ207" s="376"/>
      <c r="QBK207" s="376"/>
      <c r="QBL207" s="376"/>
      <c r="QBM207" s="376"/>
      <c r="QBN207" s="376"/>
      <c r="QBO207" s="376"/>
      <c r="QBP207" s="376"/>
      <c r="QBQ207" s="377"/>
      <c r="QBR207" s="377"/>
      <c r="QBS207" s="376"/>
      <c r="QBT207" s="376"/>
      <c r="QBU207" s="377"/>
      <c r="QBV207" s="377"/>
      <c r="QBW207" s="376"/>
      <c r="QBX207" s="376"/>
      <c r="QBY207" s="376"/>
      <c r="QBZ207" s="376"/>
      <c r="QCA207" s="376"/>
      <c r="QCB207" s="370"/>
      <c r="QCC207" s="396"/>
      <c r="QCD207" s="376"/>
      <c r="QCE207" s="376"/>
      <c r="QCF207" s="376"/>
      <c r="QCG207" s="376"/>
      <c r="QCH207" s="376"/>
      <c r="QCI207" s="376"/>
      <c r="QCJ207" s="376"/>
      <c r="QCK207" s="375"/>
      <c r="QCL207" s="375"/>
      <c r="QCM207" s="375"/>
      <c r="QCN207" s="375"/>
      <c r="QCO207" s="375"/>
      <c r="QCP207" s="375"/>
      <c r="QCQ207" s="375"/>
      <c r="QCR207" s="375"/>
      <c r="QCS207" s="375"/>
      <c r="QCT207" s="375"/>
      <c r="QCU207" s="375"/>
      <c r="QCV207" s="375"/>
      <c r="QCW207" s="375"/>
      <c r="QCX207" s="375"/>
      <c r="QCY207" s="375"/>
      <c r="QCZ207" s="375"/>
      <c r="QDA207" s="375"/>
      <c r="QDB207" s="375"/>
      <c r="QDC207" s="375"/>
      <c r="QDD207" s="375"/>
      <c r="QDE207" s="375"/>
      <c r="QDF207" s="375"/>
      <c r="QDG207" s="375"/>
      <c r="QDH207" s="375"/>
      <c r="QDI207" s="375"/>
      <c r="QDJ207" s="375"/>
      <c r="QDK207" s="375"/>
      <c r="QDL207" s="375"/>
      <c r="QDM207" s="375"/>
      <c r="QDN207" s="375"/>
      <c r="QDO207" s="375"/>
      <c r="QDP207" s="375"/>
      <c r="QDQ207" s="375"/>
      <c r="QDR207" s="375"/>
      <c r="QDS207" s="375"/>
      <c r="QDT207" s="375"/>
      <c r="QDU207" s="375"/>
      <c r="QDV207" s="375"/>
      <c r="QDW207" s="375"/>
      <c r="QDX207" s="375"/>
      <c r="QDY207" s="375"/>
      <c r="QDZ207" s="375"/>
      <c r="QEA207" s="375"/>
      <c r="QEB207" s="375"/>
      <c r="QEC207" s="376"/>
      <c r="QED207" s="376"/>
      <c r="QEE207" s="376"/>
      <c r="QEF207" s="376"/>
      <c r="QEG207" s="376"/>
      <c r="QEH207" s="376"/>
      <c r="QEI207" s="376"/>
      <c r="QEJ207" s="376"/>
      <c r="QEK207" s="376"/>
      <c r="QEL207" s="376"/>
      <c r="QEM207" s="376"/>
      <c r="QEN207" s="376"/>
      <c r="QEO207" s="376"/>
      <c r="QEP207" s="376"/>
      <c r="QEQ207" s="376"/>
      <c r="QER207" s="376"/>
      <c r="QES207" s="376"/>
      <c r="QET207" s="376"/>
      <c r="QEU207" s="376"/>
      <c r="QEV207" s="376"/>
      <c r="QEW207" s="376"/>
      <c r="QEX207" s="376"/>
      <c r="QEY207" s="376"/>
      <c r="QEZ207" s="376"/>
      <c r="QFA207" s="377"/>
      <c r="QFB207" s="377"/>
      <c r="QFC207" s="377"/>
      <c r="QFD207" s="377"/>
      <c r="QFE207" s="377"/>
      <c r="QFF207" s="376"/>
      <c r="QFG207" s="376"/>
      <c r="QFH207" s="377"/>
      <c r="QFI207" s="377"/>
      <c r="QFJ207" s="376"/>
      <c r="QFK207" s="376"/>
      <c r="QFL207" s="377"/>
      <c r="QFM207" s="377"/>
      <c r="QFN207" s="376"/>
      <c r="QFO207" s="376"/>
      <c r="QFP207" s="376"/>
      <c r="QFQ207" s="376"/>
      <c r="QFR207" s="376"/>
      <c r="QFS207" s="376"/>
      <c r="QFT207" s="376"/>
      <c r="QFU207" s="377"/>
      <c r="QFV207" s="377"/>
      <c r="QFW207" s="376"/>
      <c r="QFX207" s="376"/>
      <c r="QFY207" s="377"/>
      <c r="QFZ207" s="377"/>
      <c r="QGA207" s="376"/>
      <c r="QGB207" s="376"/>
      <c r="QGC207" s="376"/>
      <c r="QGD207" s="376"/>
      <c r="QGE207" s="376"/>
      <c r="QGF207" s="370"/>
      <c r="QGG207" s="396"/>
      <c r="QGH207" s="376"/>
      <c r="QGI207" s="376"/>
      <c r="QGJ207" s="376"/>
      <c r="QGK207" s="376"/>
      <c r="QGL207" s="376"/>
      <c r="QGM207" s="376"/>
      <c r="QGN207" s="376"/>
      <c r="QGO207" s="375"/>
      <c r="QGP207" s="375"/>
      <c r="QGQ207" s="375"/>
      <c r="QGR207" s="375"/>
      <c r="QGS207" s="375"/>
      <c r="QGT207" s="375"/>
      <c r="QGU207" s="375"/>
      <c r="QGV207" s="375"/>
      <c r="QGW207" s="375"/>
      <c r="QGX207" s="375"/>
      <c r="QGY207" s="375"/>
      <c r="QGZ207" s="375"/>
      <c r="QHA207" s="375"/>
      <c r="QHB207" s="375"/>
      <c r="QHC207" s="375"/>
      <c r="QHD207" s="375"/>
      <c r="QHE207" s="375"/>
      <c r="QHF207" s="375"/>
      <c r="QHG207" s="375"/>
      <c r="QHH207" s="375"/>
      <c r="QHI207" s="375"/>
      <c r="QHJ207" s="375"/>
      <c r="QHK207" s="375"/>
      <c r="QHL207" s="375"/>
      <c r="QHM207" s="375"/>
      <c r="QHN207" s="375"/>
      <c r="QHO207" s="375"/>
      <c r="QHP207" s="375"/>
      <c r="QHQ207" s="375"/>
      <c r="QHR207" s="375"/>
      <c r="QHS207" s="375"/>
      <c r="QHT207" s="375"/>
      <c r="QHU207" s="375"/>
      <c r="QHV207" s="375"/>
      <c r="QHW207" s="375"/>
      <c r="QHX207" s="375"/>
      <c r="QHY207" s="375"/>
      <c r="QHZ207" s="375"/>
      <c r="QIA207" s="375"/>
      <c r="QIB207" s="375"/>
      <c r="QIC207" s="375"/>
      <c r="QID207" s="375"/>
      <c r="QIE207" s="375"/>
      <c r="QIF207" s="375"/>
      <c r="QIG207" s="376"/>
      <c r="QIH207" s="376"/>
      <c r="QII207" s="376"/>
      <c r="QIJ207" s="376"/>
      <c r="QIK207" s="376"/>
      <c r="QIL207" s="376"/>
      <c r="QIM207" s="376"/>
      <c r="QIN207" s="376"/>
      <c r="QIO207" s="376"/>
      <c r="QIP207" s="376"/>
      <c r="QIQ207" s="376"/>
      <c r="QIR207" s="376"/>
      <c r="QIS207" s="376"/>
      <c r="QIT207" s="376"/>
      <c r="QIU207" s="376"/>
      <c r="QIV207" s="376"/>
      <c r="QIW207" s="376"/>
      <c r="QIX207" s="376"/>
      <c r="QIY207" s="376"/>
      <c r="QIZ207" s="376"/>
      <c r="QJA207" s="376"/>
      <c r="QJB207" s="376"/>
      <c r="QJC207" s="376"/>
      <c r="QJD207" s="376"/>
      <c r="QJE207" s="377"/>
      <c r="QJF207" s="377"/>
      <c r="QJG207" s="377"/>
      <c r="QJH207" s="377"/>
      <c r="QJI207" s="377"/>
      <c r="QJJ207" s="376"/>
      <c r="QJK207" s="376"/>
      <c r="QJL207" s="377"/>
      <c r="QJM207" s="377"/>
      <c r="QJN207" s="376"/>
      <c r="QJO207" s="376"/>
      <c r="QJP207" s="377"/>
      <c r="QJQ207" s="377"/>
      <c r="QJR207" s="376"/>
      <c r="QJS207" s="376"/>
      <c r="QJT207" s="376"/>
      <c r="QJU207" s="376"/>
      <c r="QJV207" s="376"/>
      <c r="QJW207" s="376"/>
      <c r="QJX207" s="376"/>
      <c r="QJY207" s="377"/>
      <c r="QJZ207" s="377"/>
      <c r="QKA207" s="376"/>
      <c r="QKB207" s="376"/>
      <c r="QKC207" s="377"/>
      <c r="QKD207" s="377"/>
      <c r="QKE207" s="376"/>
      <c r="QKF207" s="376"/>
      <c r="QKG207" s="376"/>
      <c r="QKH207" s="376"/>
      <c r="QKI207" s="376"/>
      <c r="QKJ207" s="370"/>
      <c r="QKK207" s="396"/>
      <c r="QKL207" s="376"/>
      <c r="QKM207" s="376"/>
      <c r="QKN207" s="376"/>
      <c r="QKO207" s="376"/>
      <c r="QKP207" s="376"/>
      <c r="QKQ207" s="376"/>
      <c r="QKR207" s="376"/>
      <c r="QKS207" s="375"/>
      <c r="QKT207" s="375"/>
      <c r="QKU207" s="375"/>
      <c r="QKV207" s="375"/>
      <c r="QKW207" s="375"/>
      <c r="QKX207" s="375"/>
      <c r="QKY207" s="375"/>
      <c r="QKZ207" s="375"/>
      <c r="QLA207" s="375"/>
      <c r="QLB207" s="375"/>
      <c r="QLC207" s="375"/>
      <c r="QLD207" s="375"/>
      <c r="QLE207" s="375"/>
      <c r="QLF207" s="375"/>
      <c r="QLG207" s="375"/>
      <c r="QLH207" s="375"/>
      <c r="QLI207" s="375"/>
      <c r="QLJ207" s="375"/>
      <c r="QLK207" s="375"/>
      <c r="QLL207" s="375"/>
      <c r="QLM207" s="375"/>
      <c r="QLN207" s="375"/>
      <c r="QLO207" s="375"/>
      <c r="QLP207" s="375"/>
      <c r="QLQ207" s="375"/>
      <c r="QLR207" s="375"/>
      <c r="QLS207" s="375"/>
      <c r="QLT207" s="375"/>
      <c r="QLU207" s="375"/>
      <c r="QLV207" s="375"/>
      <c r="QLW207" s="375"/>
      <c r="QLX207" s="375"/>
      <c r="QLY207" s="375"/>
      <c r="QLZ207" s="375"/>
      <c r="QMA207" s="375"/>
      <c r="QMB207" s="375"/>
      <c r="QMC207" s="375"/>
      <c r="QMD207" s="375"/>
      <c r="QME207" s="375"/>
      <c r="QMF207" s="375"/>
      <c r="QMG207" s="375"/>
      <c r="QMH207" s="375"/>
      <c r="QMI207" s="375"/>
      <c r="QMJ207" s="375"/>
      <c r="QMK207" s="376"/>
      <c r="QML207" s="376"/>
      <c r="QMM207" s="376"/>
      <c r="QMN207" s="376"/>
      <c r="QMO207" s="376"/>
      <c r="QMP207" s="376"/>
      <c r="QMQ207" s="376"/>
      <c r="QMR207" s="376"/>
      <c r="QMS207" s="376"/>
      <c r="QMT207" s="376"/>
      <c r="QMU207" s="376"/>
      <c r="QMV207" s="376"/>
      <c r="QMW207" s="376"/>
      <c r="QMX207" s="376"/>
      <c r="QMY207" s="376"/>
      <c r="QMZ207" s="376"/>
      <c r="QNA207" s="376"/>
      <c r="QNB207" s="376"/>
      <c r="QNC207" s="376"/>
      <c r="QND207" s="376"/>
      <c r="QNE207" s="376"/>
      <c r="QNF207" s="376"/>
      <c r="QNG207" s="376"/>
      <c r="QNH207" s="376"/>
      <c r="QNI207" s="377"/>
      <c r="QNJ207" s="377"/>
      <c r="QNK207" s="377"/>
      <c r="QNL207" s="377"/>
      <c r="QNM207" s="377"/>
      <c r="QNN207" s="376"/>
      <c r="QNO207" s="376"/>
      <c r="QNP207" s="377"/>
      <c r="QNQ207" s="377"/>
      <c r="QNR207" s="376"/>
      <c r="QNS207" s="376"/>
      <c r="QNT207" s="377"/>
      <c r="QNU207" s="377"/>
      <c r="QNV207" s="376"/>
      <c r="QNW207" s="376"/>
      <c r="QNX207" s="376"/>
      <c r="QNY207" s="376"/>
      <c r="QNZ207" s="376"/>
      <c r="QOA207" s="376"/>
      <c r="QOB207" s="376"/>
      <c r="QOC207" s="377"/>
      <c r="QOD207" s="377"/>
      <c r="QOE207" s="376"/>
      <c r="QOF207" s="376"/>
      <c r="QOG207" s="377"/>
      <c r="QOH207" s="377"/>
      <c r="QOI207" s="376"/>
      <c r="QOJ207" s="376"/>
      <c r="QOK207" s="376"/>
      <c r="QOL207" s="376"/>
      <c r="QOM207" s="376"/>
      <c r="QON207" s="370"/>
      <c r="QOO207" s="396"/>
      <c r="QOP207" s="376"/>
      <c r="QOQ207" s="376"/>
      <c r="QOR207" s="376"/>
      <c r="QOS207" s="376"/>
      <c r="QOT207" s="376"/>
      <c r="QOU207" s="376"/>
      <c r="QOV207" s="376"/>
      <c r="QOW207" s="375"/>
      <c r="QOX207" s="375"/>
      <c r="QOY207" s="375"/>
      <c r="QOZ207" s="375"/>
      <c r="QPA207" s="375"/>
      <c r="QPB207" s="375"/>
      <c r="QPC207" s="375"/>
      <c r="QPD207" s="375"/>
      <c r="QPE207" s="375"/>
      <c r="QPF207" s="375"/>
      <c r="QPG207" s="375"/>
      <c r="QPH207" s="375"/>
      <c r="QPI207" s="375"/>
      <c r="QPJ207" s="375"/>
      <c r="QPK207" s="375"/>
      <c r="QPL207" s="375"/>
      <c r="QPM207" s="375"/>
      <c r="QPN207" s="375"/>
      <c r="QPO207" s="375"/>
      <c r="QPP207" s="375"/>
      <c r="QPQ207" s="375"/>
      <c r="QPR207" s="375"/>
      <c r="QPS207" s="375"/>
      <c r="QPT207" s="375"/>
      <c r="QPU207" s="375"/>
      <c r="QPV207" s="375"/>
      <c r="QPW207" s="375"/>
      <c r="QPX207" s="375"/>
      <c r="QPY207" s="375"/>
      <c r="QPZ207" s="375"/>
      <c r="QQA207" s="375"/>
      <c r="QQB207" s="375"/>
      <c r="QQC207" s="375"/>
      <c r="QQD207" s="375"/>
      <c r="QQE207" s="375"/>
      <c r="QQF207" s="375"/>
      <c r="QQG207" s="375"/>
      <c r="QQH207" s="375"/>
      <c r="QQI207" s="375"/>
      <c r="QQJ207" s="375"/>
      <c r="QQK207" s="375"/>
      <c r="QQL207" s="375"/>
      <c r="QQM207" s="375"/>
      <c r="QQN207" s="375"/>
      <c r="QQO207" s="376"/>
      <c r="QQP207" s="376"/>
      <c r="QQQ207" s="376"/>
      <c r="QQR207" s="376"/>
      <c r="QQS207" s="376"/>
      <c r="QQT207" s="376"/>
      <c r="QQU207" s="376"/>
      <c r="QQV207" s="376"/>
      <c r="QQW207" s="376"/>
      <c r="QQX207" s="376"/>
      <c r="QQY207" s="376"/>
      <c r="QQZ207" s="376"/>
      <c r="QRA207" s="376"/>
      <c r="QRB207" s="376"/>
      <c r="QRC207" s="376"/>
      <c r="QRD207" s="376"/>
      <c r="QRE207" s="376"/>
      <c r="QRF207" s="376"/>
      <c r="QRG207" s="376"/>
      <c r="QRH207" s="376"/>
      <c r="QRI207" s="376"/>
      <c r="QRJ207" s="376"/>
      <c r="QRK207" s="376"/>
      <c r="QRL207" s="376"/>
      <c r="QRM207" s="377"/>
      <c r="QRN207" s="377"/>
      <c r="QRO207" s="377"/>
      <c r="QRP207" s="377"/>
      <c r="QRQ207" s="377"/>
      <c r="QRR207" s="376"/>
      <c r="QRS207" s="376"/>
      <c r="QRT207" s="377"/>
      <c r="QRU207" s="377"/>
      <c r="QRV207" s="376"/>
      <c r="QRW207" s="376"/>
      <c r="QRX207" s="377"/>
      <c r="QRY207" s="377"/>
      <c r="QRZ207" s="376"/>
      <c r="QSA207" s="376"/>
      <c r="QSB207" s="376"/>
      <c r="QSC207" s="376"/>
      <c r="QSD207" s="376"/>
      <c r="QSE207" s="376"/>
      <c r="QSF207" s="376"/>
      <c r="QSG207" s="377"/>
      <c r="QSH207" s="377"/>
      <c r="QSI207" s="376"/>
      <c r="QSJ207" s="376"/>
      <c r="QSK207" s="377"/>
      <c r="QSL207" s="377"/>
      <c r="QSM207" s="376"/>
      <c r="QSN207" s="376"/>
      <c r="QSO207" s="376"/>
      <c r="QSP207" s="376"/>
      <c r="QSQ207" s="376"/>
      <c r="QSR207" s="370"/>
      <c r="QSS207" s="396"/>
      <c r="QST207" s="376"/>
      <c r="QSU207" s="376"/>
      <c r="QSV207" s="376"/>
      <c r="QSW207" s="376"/>
      <c r="QSX207" s="376"/>
      <c r="QSY207" s="376"/>
      <c r="QSZ207" s="376"/>
      <c r="QTA207" s="375"/>
      <c r="QTB207" s="375"/>
      <c r="QTC207" s="375"/>
      <c r="QTD207" s="375"/>
      <c r="QTE207" s="375"/>
      <c r="QTF207" s="375"/>
      <c r="QTG207" s="375"/>
      <c r="QTH207" s="375"/>
      <c r="QTI207" s="375"/>
      <c r="QTJ207" s="375"/>
      <c r="QTK207" s="375"/>
      <c r="QTL207" s="375"/>
      <c r="QTM207" s="375"/>
      <c r="QTN207" s="375"/>
      <c r="QTO207" s="375"/>
      <c r="QTP207" s="375"/>
      <c r="QTQ207" s="375"/>
      <c r="QTR207" s="375"/>
      <c r="QTS207" s="375"/>
      <c r="QTT207" s="375"/>
      <c r="QTU207" s="375"/>
      <c r="QTV207" s="375"/>
      <c r="QTW207" s="375"/>
      <c r="QTX207" s="375"/>
      <c r="QTY207" s="375"/>
      <c r="QTZ207" s="375"/>
      <c r="QUA207" s="375"/>
      <c r="QUB207" s="375"/>
      <c r="QUC207" s="375"/>
      <c r="QUD207" s="375"/>
      <c r="QUE207" s="375"/>
      <c r="QUF207" s="375"/>
      <c r="QUG207" s="375"/>
      <c r="QUH207" s="375"/>
      <c r="QUI207" s="375"/>
      <c r="QUJ207" s="375"/>
      <c r="QUK207" s="375"/>
      <c r="QUL207" s="375"/>
      <c r="QUM207" s="375"/>
      <c r="QUN207" s="375"/>
      <c r="QUO207" s="375"/>
      <c r="QUP207" s="375"/>
      <c r="QUQ207" s="375"/>
      <c r="QUR207" s="375"/>
      <c r="QUS207" s="376"/>
      <c r="QUT207" s="376"/>
      <c r="QUU207" s="376"/>
      <c r="QUV207" s="376"/>
      <c r="QUW207" s="376"/>
      <c r="QUX207" s="376"/>
      <c r="QUY207" s="376"/>
      <c r="QUZ207" s="376"/>
      <c r="QVA207" s="376"/>
      <c r="QVB207" s="376"/>
      <c r="QVC207" s="376"/>
      <c r="QVD207" s="376"/>
      <c r="QVE207" s="376"/>
      <c r="QVF207" s="376"/>
      <c r="QVG207" s="376"/>
      <c r="QVH207" s="376"/>
      <c r="QVI207" s="376"/>
      <c r="QVJ207" s="376"/>
      <c r="QVK207" s="376"/>
      <c r="QVL207" s="376"/>
      <c r="QVM207" s="376"/>
      <c r="QVN207" s="376"/>
      <c r="QVO207" s="376"/>
      <c r="QVP207" s="376"/>
      <c r="QVQ207" s="377"/>
      <c r="QVR207" s="377"/>
      <c r="QVS207" s="377"/>
      <c r="QVT207" s="377"/>
      <c r="QVU207" s="377"/>
      <c r="QVV207" s="376"/>
      <c r="QVW207" s="376"/>
      <c r="QVX207" s="377"/>
      <c r="QVY207" s="377"/>
      <c r="QVZ207" s="376"/>
      <c r="QWA207" s="376"/>
      <c r="QWB207" s="377"/>
      <c r="QWC207" s="377"/>
      <c r="QWD207" s="376"/>
      <c r="QWE207" s="376"/>
      <c r="QWF207" s="376"/>
      <c r="QWG207" s="376"/>
      <c r="QWH207" s="376"/>
      <c r="QWI207" s="376"/>
      <c r="QWJ207" s="376"/>
      <c r="QWK207" s="377"/>
      <c r="QWL207" s="377"/>
      <c r="QWM207" s="376"/>
      <c r="QWN207" s="376"/>
      <c r="QWO207" s="377"/>
      <c r="QWP207" s="377"/>
      <c r="QWQ207" s="376"/>
      <c r="QWR207" s="376"/>
      <c r="QWS207" s="376"/>
      <c r="QWT207" s="376"/>
      <c r="QWU207" s="376"/>
      <c r="QWV207" s="370"/>
      <c r="QWW207" s="396"/>
      <c r="QWX207" s="376"/>
      <c r="QWY207" s="376"/>
      <c r="QWZ207" s="376"/>
      <c r="QXA207" s="376"/>
      <c r="QXB207" s="376"/>
      <c r="QXC207" s="376"/>
      <c r="QXD207" s="376"/>
      <c r="QXE207" s="375"/>
      <c r="QXF207" s="375"/>
      <c r="QXG207" s="375"/>
      <c r="QXH207" s="375"/>
      <c r="QXI207" s="375"/>
      <c r="QXJ207" s="375"/>
      <c r="QXK207" s="375"/>
      <c r="QXL207" s="375"/>
      <c r="QXM207" s="375"/>
      <c r="QXN207" s="375"/>
      <c r="QXO207" s="375"/>
      <c r="QXP207" s="375"/>
      <c r="QXQ207" s="375"/>
      <c r="QXR207" s="375"/>
      <c r="QXS207" s="375"/>
      <c r="QXT207" s="375"/>
      <c r="QXU207" s="375"/>
      <c r="QXV207" s="375"/>
      <c r="QXW207" s="375"/>
      <c r="QXX207" s="375"/>
      <c r="QXY207" s="375"/>
      <c r="QXZ207" s="375"/>
      <c r="QYA207" s="375"/>
      <c r="QYB207" s="375"/>
      <c r="QYC207" s="375"/>
      <c r="QYD207" s="375"/>
      <c r="QYE207" s="375"/>
      <c r="QYF207" s="375"/>
      <c r="QYG207" s="375"/>
      <c r="QYH207" s="375"/>
      <c r="QYI207" s="375"/>
      <c r="QYJ207" s="375"/>
      <c r="QYK207" s="375"/>
      <c r="QYL207" s="375"/>
      <c r="QYM207" s="375"/>
      <c r="QYN207" s="375"/>
      <c r="QYO207" s="375"/>
      <c r="QYP207" s="375"/>
      <c r="QYQ207" s="375"/>
      <c r="QYR207" s="375"/>
      <c r="QYS207" s="375"/>
      <c r="QYT207" s="375"/>
      <c r="QYU207" s="375"/>
      <c r="QYV207" s="375"/>
      <c r="QYW207" s="376"/>
      <c r="QYX207" s="376"/>
      <c r="QYY207" s="376"/>
      <c r="QYZ207" s="376"/>
      <c r="QZA207" s="376"/>
      <c r="QZB207" s="376"/>
      <c r="QZC207" s="376"/>
      <c r="QZD207" s="376"/>
      <c r="QZE207" s="376"/>
      <c r="QZF207" s="376"/>
      <c r="QZG207" s="376"/>
      <c r="QZH207" s="376"/>
      <c r="QZI207" s="376"/>
      <c r="QZJ207" s="376"/>
      <c r="QZK207" s="376"/>
      <c r="QZL207" s="376"/>
      <c r="QZM207" s="376"/>
      <c r="QZN207" s="376"/>
      <c r="QZO207" s="376"/>
      <c r="QZP207" s="376"/>
      <c r="QZQ207" s="376"/>
      <c r="QZR207" s="376"/>
      <c r="QZS207" s="376"/>
      <c r="QZT207" s="376"/>
      <c r="QZU207" s="377"/>
      <c r="QZV207" s="377"/>
      <c r="QZW207" s="377"/>
      <c r="QZX207" s="377"/>
      <c r="QZY207" s="377"/>
      <c r="QZZ207" s="376"/>
      <c r="RAA207" s="376"/>
      <c r="RAB207" s="377"/>
      <c r="RAC207" s="377"/>
      <c r="RAD207" s="376"/>
      <c r="RAE207" s="376"/>
      <c r="RAF207" s="377"/>
      <c r="RAG207" s="377"/>
      <c r="RAH207" s="376"/>
      <c r="RAI207" s="376"/>
      <c r="RAJ207" s="376"/>
      <c r="RAK207" s="376"/>
      <c r="RAL207" s="376"/>
      <c r="RAM207" s="376"/>
      <c r="RAN207" s="376"/>
      <c r="RAO207" s="377"/>
      <c r="RAP207" s="377"/>
      <c r="RAQ207" s="376"/>
      <c r="RAR207" s="376"/>
      <c r="RAS207" s="377"/>
      <c r="RAT207" s="377"/>
      <c r="RAU207" s="376"/>
      <c r="RAV207" s="376"/>
      <c r="RAW207" s="376"/>
      <c r="RAX207" s="376"/>
      <c r="RAY207" s="376"/>
      <c r="RAZ207" s="370"/>
      <c r="RBA207" s="396"/>
      <c r="RBB207" s="376"/>
      <c r="RBC207" s="376"/>
      <c r="RBD207" s="376"/>
      <c r="RBE207" s="376"/>
      <c r="RBF207" s="376"/>
      <c r="RBG207" s="376"/>
      <c r="RBH207" s="376"/>
      <c r="RBI207" s="375"/>
      <c r="RBJ207" s="375"/>
      <c r="RBK207" s="375"/>
      <c r="RBL207" s="375"/>
      <c r="RBM207" s="375"/>
      <c r="RBN207" s="375"/>
      <c r="RBO207" s="375"/>
      <c r="RBP207" s="375"/>
      <c r="RBQ207" s="375"/>
      <c r="RBR207" s="375"/>
      <c r="RBS207" s="375"/>
      <c r="RBT207" s="375"/>
      <c r="RBU207" s="375"/>
      <c r="RBV207" s="375"/>
      <c r="RBW207" s="375"/>
      <c r="RBX207" s="375"/>
      <c r="RBY207" s="375"/>
      <c r="RBZ207" s="375"/>
      <c r="RCA207" s="375"/>
      <c r="RCB207" s="375"/>
      <c r="RCC207" s="375"/>
      <c r="RCD207" s="375"/>
      <c r="RCE207" s="375"/>
      <c r="RCF207" s="375"/>
      <c r="RCG207" s="375"/>
      <c r="RCH207" s="375"/>
      <c r="RCI207" s="375"/>
      <c r="RCJ207" s="375"/>
      <c r="RCK207" s="375"/>
      <c r="RCL207" s="375"/>
      <c r="RCM207" s="375"/>
      <c r="RCN207" s="375"/>
      <c r="RCO207" s="375"/>
      <c r="RCP207" s="375"/>
      <c r="RCQ207" s="375"/>
      <c r="RCR207" s="375"/>
      <c r="RCS207" s="375"/>
      <c r="RCT207" s="375"/>
      <c r="RCU207" s="375"/>
      <c r="RCV207" s="375"/>
      <c r="RCW207" s="375"/>
      <c r="RCX207" s="375"/>
      <c r="RCY207" s="375"/>
      <c r="RCZ207" s="375"/>
      <c r="RDA207" s="376"/>
      <c r="RDB207" s="376"/>
      <c r="RDC207" s="376"/>
      <c r="RDD207" s="376"/>
      <c r="RDE207" s="376"/>
      <c r="RDF207" s="376"/>
      <c r="RDG207" s="376"/>
      <c r="RDH207" s="376"/>
      <c r="RDI207" s="376"/>
      <c r="RDJ207" s="376"/>
      <c r="RDK207" s="376"/>
      <c r="RDL207" s="376"/>
      <c r="RDM207" s="376"/>
      <c r="RDN207" s="376"/>
      <c r="RDO207" s="376"/>
      <c r="RDP207" s="376"/>
      <c r="RDQ207" s="376"/>
      <c r="RDR207" s="376"/>
      <c r="RDS207" s="376"/>
      <c r="RDT207" s="376"/>
      <c r="RDU207" s="376"/>
      <c r="RDV207" s="376"/>
      <c r="RDW207" s="376"/>
    </row>
    <row r="208" spans="1:12295" s="273" customFormat="1" ht="44.25" customHeight="1" x14ac:dyDescent="0.3">
      <c r="B208" s="201"/>
      <c r="C208" s="101" t="s">
        <v>32</v>
      </c>
      <c r="D208" s="176">
        <f t="shared" si="681"/>
        <v>5207584.5</v>
      </c>
      <c r="E208" s="176">
        <f>E212+E216</f>
        <v>2412182.8573100003</v>
      </c>
      <c r="F208" s="176"/>
      <c r="G208" s="176">
        <f t="shared" ref="G208" si="692">G212+G216+G238</f>
        <v>2795401.6426900001</v>
      </c>
      <c r="H208" s="176">
        <f t="shared" ref="H208:I208" si="693">H212+H216</f>
        <v>0</v>
      </c>
      <c r="I208" s="176">
        <f t="shared" si="693"/>
        <v>0</v>
      </c>
      <c r="J208" s="176">
        <f>J212+J216+J238</f>
        <v>-1829618.36461</v>
      </c>
      <c r="K208" s="176">
        <f t="shared" ref="K208:K210" si="694">M208+Q208+S208+U208</f>
        <v>3377966.13539</v>
      </c>
      <c r="L208" s="699">
        <f t="shared" si="627"/>
        <v>0.64866276013188073</v>
      </c>
      <c r="M208" s="176">
        <f>M212+M216</f>
        <v>2139959.26211</v>
      </c>
      <c r="N208" s="687"/>
      <c r="O208" s="654"/>
      <c r="P208" s="711"/>
      <c r="Q208" s="627">
        <f t="shared" ref="Q208" si="695">Q212+Q216+Q238</f>
        <v>1238006.8732799999</v>
      </c>
      <c r="R208" s="687"/>
      <c r="S208" s="627">
        <f t="shared" ref="S208:U208" si="696">S212+S216+S238</f>
        <v>0</v>
      </c>
      <c r="T208" s="687"/>
      <c r="U208" s="627">
        <f t="shared" si="696"/>
        <v>0</v>
      </c>
      <c r="V208" s="627">
        <f t="shared" ref="V208" si="697">W208+X208+Y208</f>
        <v>0</v>
      </c>
      <c r="W208" s="627">
        <f>W212+W216</f>
        <v>0</v>
      </c>
      <c r="X208" s="73"/>
      <c r="Y208" s="73"/>
      <c r="Z208" s="627">
        <f t="shared" si="520"/>
        <v>2412182.8573100003</v>
      </c>
      <c r="AA208" s="627">
        <f>AA212+AA216</f>
        <v>2412182.8573100003</v>
      </c>
      <c r="AB208" s="73"/>
      <c r="AC208" s="31"/>
      <c r="AD208" s="31"/>
      <c r="AE208" s="176">
        <f t="shared" si="654"/>
        <v>3244731.4795599999</v>
      </c>
      <c r="AF208" s="699">
        <f t="shared" si="628"/>
        <v>0.62307802774203658</v>
      </c>
      <c r="AG208" s="176">
        <f>AG212+AG216</f>
        <v>2140940.5811000001</v>
      </c>
      <c r="AH208" s="699">
        <f t="shared" si="629"/>
        <v>0.88755318636478409</v>
      </c>
      <c r="AI208" s="627"/>
      <c r="AJ208" s="687"/>
      <c r="AK208" s="627">
        <f>AK216+AK238</f>
        <v>1103790.8984600001</v>
      </c>
      <c r="AL208" s="699">
        <f t="shared" ref="AL208:AL210" si="698">AK208/G208</f>
        <v>0.39485950126216135</v>
      </c>
      <c r="AM208" s="627">
        <f t="shared" ref="AM208:AO208" si="699">AM212+AM216</f>
        <v>0</v>
      </c>
      <c r="AN208" s="687"/>
      <c r="AO208" s="627">
        <f t="shared" si="699"/>
        <v>0</v>
      </c>
      <c r="AP208" s="627">
        <f>AR208-AE208</f>
        <v>1735794.8445500005</v>
      </c>
      <c r="AQ208" s="687"/>
      <c r="AR208" s="176">
        <f t="shared" si="649"/>
        <v>4980526.3241100004</v>
      </c>
      <c r="AS208" s="699">
        <f t="shared" si="630"/>
        <v>0.95639856138868229</v>
      </c>
      <c r="AT208" s="176">
        <f>AT212+AT216</f>
        <v>2412182.8573100003</v>
      </c>
      <c r="AU208" s="699">
        <f t="shared" si="631"/>
        <v>1</v>
      </c>
      <c r="AV208" s="651"/>
      <c r="AW208" s="699"/>
      <c r="AX208" s="176">
        <f>AX216+AX238</f>
        <v>2568343.4668000001</v>
      </c>
      <c r="AY208" s="699">
        <f t="shared" si="633"/>
        <v>0.91877439992075582</v>
      </c>
      <c r="AZ208" s="627">
        <f t="shared" ref="AZ208:BB208" si="700">AZ212+AZ216</f>
        <v>0</v>
      </c>
      <c r="BA208" s="699"/>
      <c r="BB208" s="627">
        <f t="shared" si="700"/>
        <v>0</v>
      </c>
      <c r="BC208" s="73"/>
      <c r="BD208" s="73"/>
      <c r="BE208" s="627">
        <f t="shared" si="659"/>
        <v>0</v>
      </c>
      <c r="BF208" s="627">
        <f>BF212+BF216</f>
        <v>0</v>
      </c>
      <c r="BG208" s="627">
        <f t="shared" ref="BG208:BI208" si="701">BG212+BG216</f>
        <v>0</v>
      </c>
      <c r="BH208" s="627">
        <f t="shared" si="701"/>
        <v>0</v>
      </c>
      <c r="BI208" s="627">
        <f t="shared" si="701"/>
        <v>0</v>
      </c>
      <c r="BJ208" s="627">
        <f t="shared" si="689"/>
        <v>0</v>
      </c>
      <c r="BK208" s="627"/>
      <c r="BL208" s="73"/>
      <c r="BM208" s="73"/>
      <c r="BN208" s="627">
        <f t="shared" si="690"/>
        <v>7642691.2999999998</v>
      </c>
      <c r="BO208" s="627">
        <f>BO212+BO216</f>
        <v>3124216</v>
      </c>
      <c r="BP208" s="627"/>
      <c r="BQ208" s="627">
        <f>BQ212+BQ216+BQ238</f>
        <v>4518475.3</v>
      </c>
      <c r="BR208" s="627">
        <f t="shared" ref="BR208:BS208" si="702">BR212+BR216</f>
        <v>0</v>
      </c>
      <c r="BS208" s="627">
        <f t="shared" si="702"/>
        <v>0</v>
      </c>
      <c r="BT208" s="627">
        <f>BT212+BT216+BT238</f>
        <v>0</v>
      </c>
      <c r="BU208" s="627">
        <f t="shared" si="651"/>
        <v>7642691.2999999998</v>
      </c>
      <c r="BV208" s="176">
        <f>BV212+BV216</f>
        <v>3124216</v>
      </c>
      <c r="BW208" s="520"/>
      <c r="BX208" s="436">
        <f>BX212+BX216+BX238</f>
        <v>4518475.3</v>
      </c>
      <c r="BY208" s="436">
        <f t="shared" ref="BY208:BZ208" si="703">BY212+BY216</f>
        <v>0</v>
      </c>
      <c r="BZ208" s="436">
        <f t="shared" si="703"/>
        <v>0</v>
      </c>
      <c r="CE208" s="699"/>
    </row>
    <row r="209" spans="2:83" s="70" customFormat="1" ht="59.25" customHeight="1" x14ac:dyDescent="0.3">
      <c r="B209" s="272"/>
      <c r="C209" s="97" t="s">
        <v>411</v>
      </c>
      <c r="D209" s="166">
        <f t="shared" si="681"/>
        <v>2804083.9615500001</v>
      </c>
      <c r="E209" s="166">
        <f>E213+E217</f>
        <v>1298867.6924000001</v>
      </c>
      <c r="F209" s="166"/>
      <c r="G209" s="166">
        <f>G213+G217+G239</f>
        <v>1505216.2691500001</v>
      </c>
      <c r="H209" s="166">
        <f t="shared" ref="H209:I209" si="704">H213+H217</f>
        <v>0</v>
      </c>
      <c r="I209" s="166">
        <f t="shared" si="704"/>
        <v>0</v>
      </c>
      <c r="J209" s="166">
        <f>J213+J217+J239</f>
        <v>-985179.11939999997</v>
      </c>
      <c r="K209" s="166">
        <f t="shared" si="694"/>
        <v>1818904.8421500002</v>
      </c>
      <c r="L209" s="699">
        <f t="shared" si="627"/>
        <v>0.64866276013524671</v>
      </c>
      <c r="M209" s="166">
        <f>M213+M217</f>
        <v>1152285.7565200001</v>
      </c>
      <c r="N209" s="687"/>
      <c r="O209" s="654"/>
      <c r="P209" s="711"/>
      <c r="Q209" s="626">
        <f>Q213+Q217+Q239</f>
        <v>666619.0856300001</v>
      </c>
      <c r="R209" s="687"/>
      <c r="S209" s="626">
        <f t="shared" ref="S209:U209" si="705">S213+S217</f>
        <v>0</v>
      </c>
      <c r="T209" s="687"/>
      <c r="U209" s="626">
        <f t="shared" si="705"/>
        <v>0</v>
      </c>
      <c r="V209" s="626">
        <f>W209</f>
        <v>1505216.2691500001</v>
      </c>
      <c r="W209" s="626">
        <f>AA209-E209</f>
        <v>1505216.2691500001</v>
      </c>
      <c r="X209" s="31"/>
      <c r="Y209" s="31"/>
      <c r="Z209" s="626">
        <f t="shared" si="520"/>
        <v>2804083.9615500001</v>
      </c>
      <c r="AA209" s="626">
        <f>D209</f>
        <v>2804083.9615500001</v>
      </c>
      <c r="AB209" s="31"/>
      <c r="AC209" s="31"/>
      <c r="AD209" s="31"/>
      <c r="AE209" s="166">
        <f t="shared" si="654"/>
        <v>1742318.43303</v>
      </c>
      <c r="AF209" s="699">
        <f t="shared" si="628"/>
        <v>0.62135030795115953</v>
      </c>
      <c r="AG209" s="166">
        <f>AG213+AG217</f>
        <v>1152814.1590499999</v>
      </c>
      <c r="AH209" s="699">
        <f t="shared" si="629"/>
        <v>0.88755318636024594</v>
      </c>
      <c r="AI209" s="626"/>
      <c r="AJ209" s="687"/>
      <c r="AK209" s="626">
        <f>AK217+AK239</f>
        <v>589504.27398000006</v>
      </c>
      <c r="AL209" s="699">
        <f t="shared" si="698"/>
        <v>0.39164091304493726</v>
      </c>
      <c r="AM209" s="626">
        <f t="shared" ref="AM209:AO209" si="706">AM213+AM217</f>
        <v>0</v>
      </c>
      <c r="AN209" s="687"/>
      <c r="AO209" s="626">
        <f t="shared" si="706"/>
        <v>0</v>
      </c>
      <c r="AP209" s="626">
        <f>AR209-AE209</f>
        <v>939503.43379000016</v>
      </c>
      <c r="AQ209" s="687"/>
      <c r="AR209" s="166">
        <f t="shared" si="649"/>
        <v>2681821.8668200001</v>
      </c>
      <c r="AS209" s="699">
        <f t="shared" si="630"/>
        <v>0.95639856138172918</v>
      </c>
      <c r="AT209" s="166">
        <f>AT213+AT217</f>
        <v>1298867.6924000001</v>
      </c>
      <c r="AU209" s="699">
        <f t="shared" si="631"/>
        <v>1</v>
      </c>
      <c r="AV209" s="626"/>
      <c r="AW209" s="699"/>
      <c r="AX209" s="166">
        <f>AX217+AX239</f>
        <v>1382954.1744200001</v>
      </c>
      <c r="AY209" s="699">
        <f t="shared" si="633"/>
        <v>0.91877439990796683</v>
      </c>
      <c r="AZ209" s="626">
        <f t="shared" ref="AZ209:BB209" si="707">AZ213+AZ217</f>
        <v>0</v>
      </c>
      <c r="BA209" s="699"/>
      <c r="BB209" s="626">
        <f t="shared" si="707"/>
        <v>0</v>
      </c>
      <c r="BC209" s="31"/>
      <c r="BD209" s="31"/>
      <c r="BE209" s="626">
        <f t="shared" si="659"/>
        <v>0</v>
      </c>
      <c r="BF209" s="626">
        <f>BF213+BF217</f>
        <v>0</v>
      </c>
      <c r="BG209" s="626">
        <f t="shared" ref="BG209:BI209" si="708">BG213+BG217</f>
        <v>0</v>
      </c>
      <c r="BH209" s="626">
        <f t="shared" si="708"/>
        <v>0</v>
      </c>
      <c r="BI209" s="626">
        <f t="shared" si="708"/>
        <v>0</v>
      </c>
      <c r="BJ209" s="626">
        <f>BK209</f>
        <v>2454741.14286</v>
      </c>
      <c r="BK209" s="626">
        <f>BO209-BF209</f>
        <v>2454741.14286</v>
      </c>
      <c r="BL209" s="31"/>
      <c r="BM209" s="31"/>
      <c r="BN209" s="626">
        <f t="shared" si="690"/>
        <v>6004971.7364300005</v>
      </c>
      <c r="BO209" s="626">
        <f>BO213+BO217</f>
        <v>2454741.14286</v>
      </c>
      <c r="BP209" s="626"/>
      <c r="BQ209" s="626">
        <f>BQ213+BQ217+BQ239</f>
        <v>3550230.59357</v>
      </c>
      <c r="BR209" s="626">
        <f t="shared" ref="BR209:BS209" si="709">BR213+BR217</f>
        <v>0</v>
      </c>
      <c r="BS209" s="626">
        <f t="shared" si="709"/>
        <v>0</v>
      </c>
      <c r="BT209" s="626">
        <f>BT213+BT217+BT239</f>
        <v>0</v>
      </c>
      <c r="BU209" s="626">
        <f t="shared" si="651"/>
        <v>6004971.7364300005</v>
      </c>
      <c r="BV209" s="166">
        <f>BV213+BV217</f>
        <v>2454741.14286</v>
      </c>
      <c r="BW209" s="522"/>
      <c r="BX209" s="435">
        <f>BX213+BX217+BX239</f>
        <v>3550230.59357</v>
      </c>
      <c r="BY209" s="435">
        <f t="shared" ref="BY209:BZ209" si="710">BY213+BY217</f>
        <v>0</v>
      </c>
      <c r="BZ209" s="435">
        <f t="shared" si="710"/>
        <v>0</v>
      </c>
      <c r="CE209" s="699"/>
    </row>
    <row r="210" spans="2:83" s="70" customFormat="1" ht="59.25" hidden="1" customHeight="1" x14ac:dyDescent="0.3">
      <c r="B210" s="460"/>
      <c r="C210" s="97" t="s">
        <v>31</v>
      </c>
      <c r="D210" s="166">
        <f t="shared" si="681"/>
        <v>0</v>
      </c>
      <c r="E210" s="166">
        <f>E214+E236+E240</f>
        <v>0</v>
      </c>
      <c r="F210" s="166"/>
      <c r="G210" s="166">
        <f t="shared" ref="G210:I210" si="711">G214+G236+G240</f>
        <v>0</v>
      </c>
      <c r="H210" s="166">
        <f t="shared" si="711"/>
        <v>0</v>
      </c>
      <c r="I210" s="166">
        <f t="shared" si="711"/>
        <v>0</v>
      </c>
      <c r="J210" s="166">
        <f>K210-D210</f>
        <v>0</v>
      </c>
      <c r="K210" s="166">
        <f t="shared" si="694"/>
        <v>0</v>
      </c>
      <c r="L210" s="699" t="e">
        <f t="shared" si="627"/>
        <v>#DIV/0!</v>
      </c>
      <c r="M210" s="166">
        <f>M214+M236+M240</f>
        <v>0</v>
      </c>
      <c r="N210" s="687"/>
      <c r="O210" s="626"/>
      <c r="P210" s="687"/>
      <c r="Q210" s="626">
        <f t="shared" ref="Q210" si="712">Q214+Q236+Q240</f>
        <v>0</v>
      </c>
      <c r="R210" s="687"/>
      <c r="S210" s="626">
        <f t="shared" ref="S210:U210" si="713">S214+S236+S240</f>
        <v>0</v>
      </c>
      <c r="T210" s="687"/>
      <c r="U210" s="626">
        <f t="shared" si="713"/>
        <v>0</v>
      </c>
      <c r="V210" s="626"/>
      <c r="W210" s="626"/>
      <c r="X210" s="31"/>
      <c r="Y210" s="31"/>
      <c r="Z210" s="626"/>
      <c r="AA210" s="626"/>
      <c r="AB210" s="31"/>
      <c r="AC210" s="31"/>
      <c r="AD210" s="31"/>
      <c r="AE210" s="166">
        <f>AG210</f>
        <v>0</v>
      </c>
      <c r="AF210" s="699" t="e">
        <f t="shared" si="628"/>
        <v>#DIV/0!</v>
      </c>
      <c r="AG210" s="166">
        <f>AG214+AG236+AG240</f>
        <v>0</v>
      </c>
      <c r="AH210" s="699" t="e">
        <f t="shared" si="629"/>
        <v>#DIV/0!</v>
      </c>
      <c r="AI210" s="626"/>
      <c r="AJ210" s="687"/>
      <c r="AK210" s="626"/>
      <c r="AL210" s="421" t="e">
        <f t="shared" si="698"/>
        <v>#DIV/0!</v>
      </c>
      <c r="AM210" s="626"/>
      <c r="AN210" s="687"/>
      <c r="AO210" s="626"/>
      <c r="AP210" s="626"/>
      <c r="AQ210" s="687"/>
      <c r="AR210" s="166"/>
      <c r="AS210" s="699" t="e">
        <f t="shared" si="630"/>
        <v>#DIV/0!</v>
      </c>
      <c r="AT210" s="166">
        <f>AT214+AT236+AT240</f>
        <v>0</v>
      </c>
      <c r="AU210" s="699" t="e">
        <f t="shared" si="631"/>
        <v>#DIV/0!</v>
      </c>
      <c r="AV210" s="626"/>
      <c r="AW210" s="699"/>
      <c r="AX210" s="166"/>
      <c r="AY210" s="699" t="e">
        <f t="shared" si="633"/>
        <v>#DIV/0!</v>
      </c>
      <c r="AZ210" s="626"/>
      <c r="BA210" s="699"/>
      <c r="BB210" s="626"/>
      <c r="BC210" s="31"/>
      <c r="BD210" s="31"/>
      <c r="BE210" s="626"/>
      <c r="BF210" s="626"/>
      <c r="BG210" s="626"/>
      <c r="BH210" s="626"/>
      <c r="BI210" s="626"/>
      <c r="BJ210" s="626"/>
      <c r="BK210" s="626"/>
      <c r="BL210" s="31"/>
      <c r="BM210" s="31"/>
      <c r="BN210" s="626"/>
      <c r="BO210" s="626"/>
      <c r="BP210" s="626"/>
      <c r="BQ210" s="626"/>
      <c r="BR210" s="31"/>
      <c r="BS210" s="31"/>
      <c r="BT210" s="626">
        <f>BU210-BN210</f>
        <v>0</v>
      </c>
      <c r="BU210" s="626"/>
      <c r="BV210" s="166"/>
      <c r="BW210" s="522"/>
      <c r="BX210" s="457"/>
      <c r="BY210" s="457"/>
      <c r="BZ210" s="457"/>
      <c r="CE210" s="699"/>
    </row>
    <row r="211" spans="2:83" s="175" customFormat="1" ht="44.25" customHeight="1" x14ac:dyDescent="0.3">
      <c r="B211" s="387" t="s">
        <v>36</v>
      </c>
      <c r="C211" s="99" t="s">
        <v>226</v>
      </c>
      <c r="D211" s="168">
        <f t="shared" ref="D211" si="714">E211</f>
        <v>3711050.5497100004</v>
      </c>
      <c r="E211" s="168">
        <f>E212+E213+E214</f>
        <v>3711050.5497100004</v>
      </c>
      <c r="F211" s="168"/>
      <c r="G211" s="168"/>
      <c r="H211" s="878"/>
      <c r="I211" s="878"/>
      <c r="J211" s="168">
        <f>J212+J213+J214</f>
        <v>-418805.53108000034</v>
      </c>
      <c r="K211" s="168">
        <f t="shared" ref="K211" si="715">M211</f>
        <v>3292245.0186299998</v>
      </c>
      <c r="L211" s="699">
        <f t="shared" si="627"/>
        <v>0.88714636853633588</v>
      </c>
      <c r="M211" s="168">
        <f>M212+M213+M214</f>
        <v>3292245.0186299998</v>
      </c>
      <c r="N211" s="687"/>
      <c r="O211" s="636"/>
      <c r="P211" s="687"/>
      <c r="Q211" s="636">
        <f>Q212+Q213</f>
        <v>0</v>
      </c>
      <c r="R211" s="687"/>
      <c r="S211" s="636"/>
      <c r="T211" s="687"/>
      <c r="U211" s="636"/>
      <c r="V211" s="636">
        <f t="shared" si="522"/>
        <v>0</v>
      </c>
      <c r="W211" s="636">
        <f>W212+W213</f>
        <v>0</v>
      </c>
      <c r="X211" s="636"/>
      <c r="Y211" s="636"/>
      <c r="Z211" s="636">
        <f t="shared" si="520"/>
        <v>3711050.5497100004</v>
      </c>
      <c r="AA211" s="636">
        <f>AA212+AA213</f>
        <v>3711050.5497100004</v>
      </c>
      <c r="AB211" s="636"/>
      <c r="AC211" s="636"/>
      <c r="AD211" s="687"/>
      <c r="AE211" s="168">
        <f t="shared" ref="AE211" si="716">AG211</f>
        <v>3293754.74015</v>
      </c>
      <c r="AF211" s="699">
        <f t="shared" si="628"/>
        <v>0.88755318636319569</v>
      </c>
      <c r="AG211" s="168">
        <f>AG212+AG213+AG214</f>
        <v>3293754.74015</v>
      </c>
      <c r="AH211" s="699">
        <f t="shared" si="629"/>
        <v>0.88755318636319569</v>
      </c>
      <c r="AI211" s="636"/>
      <c r="AJ211" s="687"/>
      <c r="AK211" s="636"/>
      <c r="AL211" s="687"/>
      <c r="AM211" s="636">
        <f t="shared" ref="AM211:AO211" si="717">AM212+AM213</f>
        <v>0</v>
      </c>
      <c r="AN211" s="687"/>
      <c r="AO211" s="636">
        <f t="shared" si="717"/>
        <v>0</v>
      </c>
      <c r="AP211" s="636">
        <f>AP212+AP213</f>
        <v>417295.80956000043</v>
      </c>
      <c r="AQ211" s="687"/>
      <c r="AR211" s="168">
        <f t="shared" ref="AR211" si="718">AT211</f>
        <v>3711050.5497100004</v>
      </c>
      <c r="AS211" s="699">
        <f t="shared" si="630"/>
        <v>1</v>
      </c>
      <c r="AT211" s="168">
        <f>AT212+AT213+AT214</f>
        <v>3711050.5497100004</v>
      </c>
      <c r="AU211" s="699">
        <f t="shared" si="631"/>
        <v>1</v>
      </c>
      <c r="AV211" s="636"/>
      <c r="AW211" s="699"/>
      <c r="AX211" s="168"/>
      <c r="AY211" s="699"/>
      <c r="AZ211" s="636">
        <f t="shared" ref="AZ211:BB211" si="719">AZ212+AZ213</f>
        <v>0</v>
      </c>
      <c r="BA211" s="699"/>
      <c r="BB211" s="636">
        <f t="shared" si="719"/>
        <v>0</v>
      </c>
      <c r="BC211" s="636"/>
      <c r="BD211" s="636"/>
      <c r="BE211" s="636">
        <f t="shared" si="575"/>
        <v>0</v>
      </c>
      <c r="BF211" s="636">
        <f>BF212+BF213</f>
        <v>0</v>
      </c>
      <c r="BG211" s="636"/>
      <c r="BH211" s="636"/>
      <c r="BI211" s="636"/>
      <c r="BJ211" s="636">
        <f t="shared" ref="BJ211:BJ212" si="720">BK211+BL211+BM211</f>
        <v>0</v>
      </c>
      <c r="BK211" s="636"/>
      <c r="BL211" s="636"/>
      <c r="BM211" s="636"/>
      <c r="BN211" s="636">
        <f t="shared" si="537"/>
        <v>5578957.14286</v>
      </c>
      <c r="BO211" s="168">
        <f>BO212+BO213</f>
        <v>5578957.14286</v>
      </c>
      <c r="BP211" s="636"/>
      <c r="BQ211" s="636"/>
      <c r="BR211" s="636"/>
      <c r="BS211" s="636"/>
      <c r="BT211" s="636">
        <f>BT212+BT213+BT214</f>
        <v>0</v>
      </c>
      <c r="BU211" s="636">
        <f t="shared" si="576"/>
        <v>5578957.14286</v>
      </c>
      <c r="BV211" s="168">
        <f>BV212+BV213</f>
        <v>5578957.14286</v>
      </c>
      <c r="BW211" s="522"/>
      <c r="BX211" s="439"/>
      <c r="BY211" s="295"/>
      <c r="BZ211" s="295"/>
      <c r="CE211" s="699"/>
    </row>
    <row r="212" spans="2:83" s="59" customFormat="1" ht="48.75" customHeight="1" x14ac:dyDescent="0.25">
      <c r="B212" s="387"/>
      <c r="C212" s="101" t="s">
        <v>32</v>
      </c>
      <c r="D212" s="176">
        <f>E212</f>
        <v>2412182.8573100003</v>
      </c>
      <c r="E212" s="176">
        <f>2092041.51232+275684.9+44456.44499</f>
        <v>2412182.8573100003</v>
      </c>
      <c r="F212" s="176"/>
      <c r="G212" s="176"/>
      <c r="H212" s="871"/>
      <c r="I212" s="239"/>
      <c r="J212" s="176">
        <f>M212-E212</f>
        <v>-272223.59520000033</v>
      </c>
      <c r="K212" s="176">
        <f>M212</f>
        <v>2139959.26211</v>
      </c>
      <c r="L212" s="699">
        <f t="shared" si="627"/>
        <v>0.88714636853709483</v>
      </c>
      <c r="M212" s="176">
        <v>2139959.26211</v>
      </c>
      <c r="N212" s="687"/>
      <c r="O212" s="635"/>
      <c r="P212" s="687"/>
      <c r="Q212" s="635"/>
      <c r="R212" s="687"/>
      <c r="S212" s="635"/>
      <c r="T212" s="687"/>
      <c r="U212" s="635"/>
      <c r="V212" s="635">
        <f t="shared" si="522"/>
        <v>0</v>
      </c>
      <c r="W212" s="635">
        <f>AA212-E212</f>
        <v>0</v>
      </c>
      <c r="X212" s="635"/>
      <c r="Y212" s="635"/>
      <c r="Z212" s="635">
        <f t="shared" si="520"/>
        <v>2412182.8573100003</v>
      </c>
      <c r="AA212" s="635">
        <f>E212</f>
        <v>2412182.8573100003</v>
      </c>
      <c r="AB212" s="635"/>
      <c r="AC212" s="635"/>
      <c r="AD212" s="687"/>
      <c r="AE212" s="176">
        <f>AG212</f>
        <v>2140940.5811000001</v>
      </c>
      <c r="AF212" s="699">
        <f t="shared" si="628"/>
        <v>0.88755318636478409</v>
      </c>
      <c r="AG212" s="176">
        <f>2140940.5811</f>
        <v>2140940.5811000001</v>
      </c>
      <c r="AH212" s="699">
        <f t="shared" si="629"/>
        <v>0.88755318636478409</v>
      </c>
      <c r="AI212" s="635"/>
      <c r="AJ212" s="687"/>
      <c r="AK212" s="635"/>
      <c r="AL212" s="687"/>
      <c r="AM212" s="635"/>
      <c r="AN212" s="687"/>
      <c r="AO212" s="635"/>
      <c r="AP212" s="635">
        <f>AT212-AG212</f>
        <v>271242.27621000027</v>
      </c>
      <c r="AQ212" s="687"/>
      <c r="AR212" s="176">
        <f>AT212</f>
        <v>2412182.8573100003</v>
      </c>
      <c r="AS212" s="699">
        <f t="shared" si="630"/>
        <v>1</v>
      </c>
      <c r="AT212" s="176">
        <f>D212</f>
        <v>2412182.8573100003</v>
      </c>
      <c r="AU212" s="699">
        <f t="shared" si="631"/>
        <v>1</v>
      </c>
      <c r="AV212" s="635"/>
      <c r="AW212" s="699"/>
      <c r="AX212" s="176"/>
      <c r="AY212" s="699"/>
      <c r="AZ212" s="635"/>
      <c r="BA212" s="699"/>
      <c r="BB212" s="635"/>
      <c r="BC212" s="635"/>
      <c r="BD212" s="635"/>
      <c r="BE212" s="635">
        <f>BF212</f>
        <v>0</v>
      </c>
      <c r="BF212" s="635"/>
      <c r="BG212" s="635"/>
      <c r="BH212" s="635"/>
      <c r="BI212" s="635"/>
      <c r="BJ212" s="635">
        <f t="shared" si="720"/>
        <v>0</v>
      </c>
      <c r="BK212" s="635"/>
      <c r="BL212" s="635"/>
      <c r="BM212" s="635"/>
      <c r="BN212" s="635">
        <f t="shared" si="537"/>
        <v>3124216</v>
      </c>
      <c r="BO212" s="176">
        <f>4624216-BQ216</f>
        <v>3124216</v>
      </c>
      <c r="BP212" s="635"/>
      <c r="BQ212" s="635"/>
      <c r="BR212" s="635"/>
      <c r="BS212" s="635"/>
      <c r="BT212" s="635">
        <f>BV212-BO212</f>
        <v>0</v>
      </c>
      <c r="BU212" s="635">
        <f>BV212</f>
        <v>3124216</v>
      </c>
      <c r="BV212" s="176">
        <f>4624216-BX216</f>
        <v>3124216</v>
      </c>
      <c r="BW212" s="520"/>
      <c r="BX212" s="436"/>
      <c r="BY212" s="62"/>
      <c r="BZ212" s="28"/>
      <c r="CE212" s="699"/>
    </row>
    <row r="213" spans="2:83" s="50" customFormat="1" ht="54" customHeight="1" x14ac:dyDescent="0.25">
      <c r="B213" s="200"/>
      <c r="C213" s="97" t="s">
        <v>411</v>
      </c>
      <c r="D213" s="166">
        <f>E213</f>
        <v>1298867.6924000001</v>
      </c>
      <c r="E213" s="166">
        <v>1298867.6924000001</v>
      </c>
      <c r="F213" s="166"/>
      <c r="G213" s="166"/>
      <c r="H213" s="236"/>
      <c r="I213" s="236"/>
      <c r="J213" s="166">
        <f>M213-E213</f>
        <v>-146581.93588</v>
      </c>
      <c r="K213" s="166">
        <f>M213</f>
        <v>1152285.7565200001</v>
      </c>
      <c r="L213" s="699">
        <f t="shared" si="627"/>
        <v>0.88714636853492657</v>
      </c>
      <c r="M213" s="166">
        <v>1152285.7565200001</v>
      </c>
      <c r="N213" s="687"/>
      <c r="O213" s="634"/>
      <c r="P213" s="687"/>
      <c r="Q213" s="634"/>
      <c r="R213" s="687"/>
      <c r="S213" s="634"/>
      <c r="T213" s="687"/>
      <c r="U213" s="634"/>
      <c r="V213" s="634">
        <f t="shared" si="522"/>
        <v>0</v>
      </c>
      <c r="W213" s="634"/>
      <c r="X213" s="634"/>
      <c r="Y213" s="634"/>
      <c r="Z213" s="634">
        <f t="shared" si="520"/>
        <v>1298867.6924000001</v>
      </c>
      <c r="AA213" s="634">
        <f>E213</f>
        <v>1298867.6924000001</v>
      </c>
      <c r="AB213" s="634"/>
      <c r="AC213" s="634"/>
      <c r="AD213" s="687"/>
      <c r="AE213" s="166">
        <f>AG213</f>
        <v>1152814.1590499999</v>
      </c>
      <c r="AF213" s="699">
        <f t="shared" si="628"/>
        <v>0.88755318636024594</v>
      </c>
      <c r="AG213" s="166">
        <f>3293754.74015-AG212</f>
        <v>1152814.1590499999</v>
      </c>
      <c r="AH213" s="699">
        <f t="shared" si="629"/>
        <v>0.88755318636024594</v>
      </c>
      <c r="AI213" s="634"/>
      <c r="AJ213" s="687"/>
      <c r="AK213" s="634"/>
      <c r="AL213" s="687"/>
      <c r="AM213" s="634"/>
      <c r="AN213" s="687"/>
      <c r="AO213" s="634"/>
      <c r="AP213" s="634">
        <f>AT213-AG213</f>
        <v>146053.53335000016</v>
      </c>
      <c r="AQ213" s="687"/>
      <c r="AR213" s="166">
        <f>AT213</f>
        <v>1298867.6924000001</v>
      </c>
      <c r="AS213" s="699">
        <f t="shared" si="630"/>
        <v>1</v>
      </c>
      <c r="AT213" s="166">
        <f>D213</f>
        <v>1298867.6924000001</v>
      </c>
      <c r="AU213" s="699">
        <f t="shared" si="631"/>
        <v>1</v>
      </c>
      <c r="AV213" s="634"/>
      <c r="AW213" s="699"/>
      <c r="AX213" s="166"/>
      <c r="AY213" s="699"/>
      <c r="AZ213" s="634"/>
      <c r="BA213" s="699"/>
      <c r="BB213" s="634"/>
      <c r="BC213" s="634"/>
      <c r="BD213" s="634"/>
      <c r="BE213" s="634">
        <f>BF213</f>
        <v>0</v>
      </c>
      <c r="BF213" s="634"/>
      <c r="BG213" s="634"/>
      <c r="BH213" s="634"/>
      <c r="BI213" s="634"/>
      <c r="BJ213" s="634">
        <f>BK213</f>
        <v>2454741.14286</v>
      </c>
      <c r="BK213" s="634">
        <f>BO213-BF213</f>
        <v>2454741.14286</v>
      </c>
      <c r="BL213" s="634"/>
      <c r="BM213" s="634"/>
      <c r="BN213" s="634">
        <f t="shared" si="537"/>
        <v>2454741.14286</v>
      </c>
      <c r="BO213" s="166">
        <f>2454741.14286</f>
        <v>2454741.14286</v>
      </c>
      <c r="BP213" s="634"/>
      <c r="BQ213" s="634"/>
      <c r="BR213" s="634"/>
      <c r="BS213" s="634"/>
      <c r="BT213" s="634">
        <f>BV213-BO213</f>
        <v>0</v>
      </c>
      <c r="BU213" s="634">
        <f>BV213</f>
        <v>2454741.14286</v>
      </c>
      <c r="BV213" s="166">
        <f>2454741.14286</f>
        <v>2454741.14286</v>
      </c>
      <c r="BW213" s="522"/>
      <c r="BX213" s="435"/>
      <c r="BY213" s="31"/>
      <c r="BZ213" s="31"/>
      <c r="CE213" s="699"/>
    </row>
    <row r="214" spans="2:83" s="50" customFormat="1" ht="54" hidden="1" customHeight="1" x14ac:dyDescent="0.25">
      <c r="B214" s="200"/>
      <c r="C214" s="97" t="s">
        <v>31</v>
      </c>
      <c r="D214" s="166">
        <f>E214</f>
        <v>0</v>
      </c>
      <c r="E214" s="166">
        <v>0</v>
      </c>
      <c r="F214" s="166"/>
      <c r="G214" s="166"/>
      <c r="H214" s="236"/>
      <c r="I214" s="236"/>
      <c r="J214" s="166">
        <f>M214-E214</f>
        <v>0</v>
      </c>
      <c r="K214" s="166">
        <f>M214</f>
        <v>0</v>
      </c>
      <c r="L214" s="699" t="e">
        <f t="shared" si="627"/>
        <v>#DIV/0!</v>
      </c>
      <c r="M214" s="166">
        <v>0</v>
      </c>
      <c r="N214" s="687"/>
      <c r="O214" s="626"/>
      <c r="P214" s="687"/>
      <c r="Q214" s="626"/>
      <c r="R214" s="687"/>
      <c r="S214" s="31"/>
      <c r="T214" s="31"/>
      <c r="U214" s="31"/>
      <c r="V214" s="626"/>
      <c r="W214" s="626"/>
      <c r="X214" s="31"/>
      <c r="Y214" s="31"/>
      <c r="Z214" s="626"/>
      <c r="AA214" s="626"/>
      <c r="AB214" s="31"/>
      <c r="AC214" s="31"/>
      <c r="AD214" s="31"/>
      <c r="AE214" s="166"/>
      <c r="AF214" s="699" t="e">
        <f t="shared" si="628"/>
        <v>#DIV/0!</v>
      </c>
      <c r="AG214" s="166"/>
      <c r="AH214" s="699" t="e">
        <f t="shared" si="629"/>
        <v>#DIV/0!</v>
      </c>
      <c r="AI214" s="626"/>
      <c r="AJ214" s="687"/>
      <c r="AK214" s="626"/>
      <c r="AL214" s="687"/>
      <c r="AM214" s="31"/>
      <c r="AN214" s="31"/>
      <c r="AO214" s="31"/>
      <c r="AP214" s="626"/>
      <c r="AQ214" s="687"/>
      <c r="AR214" s="166"/>
      <c r="AS214" s="699" t="e">
        <f t="shared" si="630"/>
        <v>#DIV/0!</v>
      </c>
      <c r="AT214" s="166"/>
      <c r="AU214" s="699" t="e">
        <f t="shared" si="631"/>
        <v>#DIV/0!</v>
      </c>
      <c r="AV214" s="626"/>
      <c r="AW214" s="699"/>
      <c r="AX214" s="166"/>
      <c r="AY214" s="699" t="e">
        <f t="shared" si="633"/>
        <v>#DIV/0!</v>
      </c>
      <c r="AZ214" s="31"/>
      <c r="BA214" s="699"/>
      <c r="BB214" s="31"/>
      <c r="BC214" s="31"/>
      <c r="BD214" s="31"/>
      <c r="BE214" s="626"/>
      <c r="BF214" s="626"/>
      <c r="BG214" s="626"/>
      <c r="BH214" s="31"/>
      <c r="BI214" s="31"/>
      <c r="BJ214" s="626"/>
      <c r="BK214" s="626"/>
      <c r="BL214" s="31"/>
      <c r="BM214" s="31"/>
      <c r="BN214" s="626"/>
      <c r="BO214" s="626"/>
      <c r="BP214" s="626"/>
      <c r="BQ214" s="626"/>
      <c r="BR214" s="31"/>
      <c r="BS214" s="31"/>
      <c r="BT214" s="626">
        <f>BV214-BO214</f>
        <v>0</v>
      </c>
      <c r="BU214" s="626"/>
      <c r="BV214" s="457"/>
      <c r="BW214" s="522"/>
      <c r="BX214" s="457"/>
      <c r="BY214" s="31"/>
      <c r="BZ214" s="31"/>
      <c r="CE214" s="699"/>
    </row>
    <row r="215" spans="2:83" s="175" customFormat="1" ht="44.25" customHeight="1" x14ac:dyDescent="0.3">
      <c r="B215" s="387" t="s">
        <v>56</v>
      </c>
      <c r="C215" s="99" t="s">
        <v>414</v>
      </c>
      <c r="D215" s="168">
        <f>E215+G215+H215+I215</f>
        <v>2980822.2195199998</v>
      </c>
      <c r="E215" s="168">
        <f>E216+E217</f>
        <v>0</v>
      </c>
      <c r="F215" s="168"/>
      <c r="G215" s="168">
        <f>G216+G217+G236</f>
        <v>2980822.2195199998</v>
      </c>
      <c r="H215" s="878"/>
      <c r="I215" s="878"/>
      <c r="J215" s="168">
        <f>J216+J217+J236</f>
        <v>-1994110.2907899998</v>
      </c>
      <c r="K215" s="168">
        <f>M215+Q215+S215+U215</f>
        <v>986711.92873000004</v>
      </c>
      <c r="L215" s="699">
        <f t="shared" si="627"/>
        <v>0.33102005287953395</v>
      </c>
      <c r="M215" s="168">
        <f>M216+M217</f>
        <v>0</v>
      </c>
      <c r="N215" s="687"/>
      <c r="O215" s="632"/>
      <c r="P215" s="687"/>
      <c r="Q215" s="632">
        <f>Q216+Q217+Q236</f>
        <v>986711.92873000004</v>
      </c>
      <c r="R215" s="687"/>
      <c r="S215" s="295"/>
      <c r="T215" s="31"/>
      <c r="U215" s="295"/>
      <c r="V215" s="632">
        <f t="shared" si="522"/>
        <v>0</v>
      </c>
      <c r="W215" s="632"/>
      <c r="X215" s="295"/>
      <c r="Y215" s="295"/>
      <c r="Z215" s="632">
        <f t="shared" si="520"/>
        <v>0</v>
      </c>
      <c r="AA215" s="632">
        <f>SUM(AA216:AA217)</f>
        <v>0</v>
      </c>
      <c r="AB215" s="295"/>
      <c r="AC215" s="295"/>
      <c r="AD215" s="31"/>
      <c r="AE215" s="168">
        <f>AK215</f>
        <v>883834.42410000006</v>
      </c>
      <c r="AF215" s="699">
        <f t="shared" si="628"/>
        <v>0.29650692292622655</v>
      </c>
      <c r="AG215" s="168">
        <f>AG216+AG217</f>
        <v>0</v>
      </c>
      <c r="AH215" s="699"/>
      <c r="AI215" s="632"/>
      <c r="AJ215" s="687"/>
      <c r="AK215" s="166">
        <f>AK216+AK217</f>
        <v>883834.42410000006</v>
      </c>
      <c r="AL215" s="699">
        <f>AK215/G215</f>
        <v>0.29650692292622655</v>
      </c>
      <c r="AM215" s="295"/>
      <c r="AN215" s="31"/>
      <c r="AO215" s="295"/>
      <c r="AP215" s="632">
        <f>AP216+AP217</f>
        <v>1747667.5248000002</v>
      </c>
      <c r="AQ215" s="687"/>
      <c r="AR215" s="168">
        <f>AX215</f>
        <v>2631501.9489000002</v>
      </c>
      <c r="AS215" s="699">
        <f t="shared" si="630"/>
        <v>0.88281076666281344</v>
      </c>
      <c r="AT215" s="168">
        <f>AT216+AT217</f>
        <v>0</v>
      </c>
      <c r="AU215" s="699"/>
      <c r="AV215" s="632"/>
      <c r="AW215" s="699"/>
      <c r="AX215" s="166">
        <f>AX216+AX217</f>
        <v>2631501.9489000002</v>
      </c>
      <c r="AY215" s="699">
        <f t="shared" si="633"/>
        <v>0.88281076666281344</v>
      </c>
      <c r="AZ215" s="295"/>
      <c r="BA215" s="699"/>
      <c r="BB215" s="295"/>
      <c r="BC215" s="295"/>
      <c r="BD215" s="295"/>
      <c r="BE215" s="632">
        <f t="shared" ref="BE215" si="721">BF215</f>
        <v>0</v>
      </c>
      <c r="BF215" s="632">
        <f>BF216+BF217</f>
        <v>0</v>
      </c>
      <c r="BG215" s="632"/>
      <c r="BH215" s="295"/>
      <c r="BI215" s="295"/>
      <c r="BJ215" s="632">
        <f t="shared" ref="BJ215:BJ217" si="722">BK215+BL215+BM215</f>
        <v>0</v>
      </c>
      <c r="BK215" s="632"/>
      <c r="BL215" s="295"/>
      <c r="BM215" s="295"/>
      <c r="BN215" s="632">
        <f>BQ215</f>
        <v>2678571.42857</v>
      </c>
      <c r="BO215" s="632"/>
      <c r="BP215" s="632"/>
      <c r="BQ215" s="683">
        <f>BQ216+BQ217</f>
        <v>2678571.42857</v>
      </c>
      <c r="BR215" s="295"/>
      <c r="BS215" s="295"/>
      <c r="BT215" s="632">
        <f>BT216+BT217+BT236</f>
        <v>0</v>
      </c>
      <c r="BU215" s="632">
        <f>BX215</f>
        <v>2678571.42857</v>
      </c>
      <c r="BV215" s="439">
        <f>BV216+BV217</f>
        <v>0</v>
      </c>
      <c r="BW215" s="515"/>
      <c r="BX215" s="672">
        <f>BX216+BX217</f>
        <v>2678571.42857</v>
      </c>
      <c r="BY215" s="295"/>
      <c r="BZ215" s="295"/>
      <c r="CE215" s="699"/>
    </row>
    <row r="216" spans="2:83" s="50" customFormat="1" ht="54" customHeight="1" x14ac:dyDescent="0.25">
      <c r="B216" s="200"/>
      <c r="C216" s="101" t="s">
        <v>32</v>
      </c>
      <c r="D216" s="176">
        <f t="shared" ref="D216:D236" si="723">E216+G216+H216+I216</f>
        <v>1937534.4426899999</v>
      </c>
      <c r="E216" s="176">
        <v>0</v>
      </c>
      <c r="F216" s="176"/>
      <c r="G216" s="176">
        <v>1937534.4426899999</v>
      </c>
      <c r="H216" s="871"/>
      <c r="I216" s="239"/>
      <c r="J216" s="176">
        <f>Q216-G216</f>
        <v>-1296171.6890099999</v>
      </c>
      <c r="K216" s="176">
        <f t="shared" ref="K216:K236" si="724">M216+Q216+S216+U216</f>
        <v>641362.75367999997</v>
      </c>
      <c r="L216" s="699">
        <f t="shared" si="627"/>
        <v>0.33102005288203085</v>
      </c>
      <c r="M216" s="176">
        <v>0</v>
      </c>
      <c r="N216" s="687"/>
      <c r="O216" s="627"/>
      <c r="P216" s="687"/>
      <c r="Q216" s="627">
        <v>641362.75367999997</v>
      </c>
      <c r="R216" s="687"/>
      <c r="S216" s="62"/>
      <c r="T216" s="41"/>
      <c r="U216" s="28"/>
      <c r="V216" s="627">
        <f t="shared" ref="V216:V217" si="725">W216+X216+Y216</f>
        <v>0</v>
      </c>
      <c r="W216" s="627"/>
      <c r="X216" s="292"/>
      <c r="Y216" s="292"/>
      <c r="Z216" s="627">
        <f t="shared" si="520"/>
        <v>0</v>
      </c>
      <c r="AA216" s="627">
        <f>E216</f>
        <v>0</v>
      </c>
      <c r="AB216" s="62"/>
      <c r="AC216" s="28"/>
      <c r="AD216" s="19"/>
      <c r="AE216" s="176">
        <f>AK216</f>
        <v>574978.03060000006</v>
      </c>
      <c r="AF216" s="699">
        <f t="shared" si="628"/>
        <v>0.2967575790816509</v>
      </c>
      <c r="AG216" s="176"/>
      <c r="AH216" s="699"/>
      <c r="AI216" s="627"/>
      <c r="AJ216" s="687"/>
      <c r="AK216" s="627">
        <v>574978.03060000006</v>
      </c>
      <c r="AL216" s="699">
        <f t="shared" ref="AL216:AL217" si="726">AK216/G216</f>
        <v>0.2967575790816509</v>
      </c>
      <c r="AM216" s="62"/>
      <c r="AN216" s="41"/>
      <c r="AO216" s="28"/>
      <c r="AP216" s="686">
        <f>AX216-AK216</f>
        <v>1135498.2362000002</v>
      </c>
      <c r="AQ216" s="687"/>
      <c r="AR216" s="176">
        <f>AX216</f>
        <v>1710476.2668000001</v>
      </c>
      <c r="AS216" s="699">
        <f t="shared" si="630"/>
        <v>0.88281076666964386</v>
      </c>
      <c r="AT216" s="176"/>
      <c r="AU216" s="699"/>
      <c r="AV216" s="627"/>
      <c r="AW216" s="699"/>
      <c r="AX216" s="176">
        <v>1710476.2668000001</v>
      </c>
      <c r="AY216" s="699">
        <f t="shared" si="633"/>
        <v>0.88281076666964386</v>
      </c>
      <c r="AZ216" s="62"/>
      <c r="BA216" s="699"/>
      <c r="BB216" s="28"/>
      <c r="BC216" s="62"/>
      <c r="BD216" s="28"/>
      <c r="BE216" s="627">
        <f>BF216</f>
        <v>0</v>
      </c>
      <c r="BF216" s="627"/>
      <c r="BG216" s="627"/>
      <c r="BH216" s="62"/>
      <c r="BI216" s="28"/>
      <c r="BJ216" s="627">
        <f t="shared" si="722"/>
        <v>0</v>
      </c>
      <c r="BK216" s="627"/>
      <c r="BL216" s="62"/>
      <c r="BM216" s="28"/>
      <c r="BN216" s="627">
        <f>BQ216</f>
        <v>1500000</v>
      </c>
      <c r="BO216" s="627"/>
      <c r="BP216" s="627"/>
      <c r="BQ216" s="681">
        <v>1500000</v>
      </c>
      <c r="BR216" s="62"/>
      <c r="BS216" s="28"/>
      <c r="BT216" s="627">
        <f>BX216-BQ216</f>
        <v>0</v>
      </c>
      <c r="BU216" s="627">
        <f>BX216</f>
        <v>1500000</v>
      </c>
      <c r="BV216" s="436"/>
      <c r="BW216" s="520"/>
      <c r="BX216" s="668">
        <v>1500000</v>
      </c>
      <c r="BY216" s="62"/>
      <c r="BZ216" s="28"/>
      <c r="CE216" s="699"/>
    </row>
    <row r="217" spans="2:83" s="50" customFormat="1" ht="54" customHeight="1" x14ac:dyDescent="0.25">
      <c r="B217" s="200"/>
      <c r="C217" s="97" t="s">
        <v>411</v>
      </c>
      <c r="D217" s="166">
        <f t="shared" si="723"/>
        <v>1043287.77683</v>
      </c>
      <c r="E217" s="166">
        <v>0</v>
      </c>
      <c r="F217" s="166"/>
      <c r="G217" s="166">
        <v>1043287.77683</v>
      </c>
      <c r="H217" s="236"/>
      <c r="I217" s="236"/>
      <c r="J217" s="166">
        <f>Q217-G217</f>
        <v>-697938.60177999991</v>
      </c>
      <c r="K217" s="166">
        <f t="shared" si="724"/>
        <v>345349.17505000002</v>
      </c>
      <c r="L217" s="699">
        <f t="shared" si="627"/>
        <v>0.33102005287489672</v>
      </c>
      <c r="M217" s="166">
        <v>0</v>
      </c>
      <c r="N217" s="687"/>
      <c r="O217" s="626"/>
      <c r="P217" s="687"/>
      <c r="Q217" s="166">
        <v>345349.17505000002</v>
      </c>
      <c r="R217" s="166"/>
      <c r="S217" s="31"/>
      <c r="T217" s="31"/>
      <c r="U217" s="31"/>
      <c r="V217" s="626">
        <f t="shared" si="725"/>
        <v>0</v>
      </c>
      <c r="W217" s="626"/>
      <c r="X217" s="31"/>
      <c r="Y217" s="31"/>
      <c r="Z217" s="626">
        <f t="shared" si="520"/>
        <v>0</v>
      </c>
      <c r="AA217" s="626">
        <f>E217</f>
        <v>0</v>
      </c>
      <c r="AB217" s="31"/>
      <c r="AC217" s="31"/>
      <c r="AD217" s="31"/>
      <c r="AE217" s="166">
        <f>AK217</f>
        <v>308856.39350000001</v>
      </c>
      <c r="AF217" s="699">
        <f t="shared" si="628"/>
        <v>0.29604141863757982</v>
      </c>
      <c r="AG217" s="166"/>
      <c r="AH217" s="699"/>
      <c r="AI217" s="626"/>
      <c r="AJ217" s="687"/>
      <c r="AK217" s="626">
        <v>308856.39350000001</v>
      </c>
      <c r="AL217" s="699">
        <f t="shared" si="726"/>
        <v>0.29604141863757982</v>
      </c>
      <c r="AM217" s="31"/>
      <c r="AN217" s="31"/>
      <c r="AO217" s="31"/>
      <c r="AP217" s="626">
        <f>AX217-AK217</f>
        <v>612169.28859999997</v>
      </c>
      <c r="AQ217" s="687"/>
      <c r="AR217" s="166">
        <f>AX217</f>
        <v>921025.68209999998</v>
      </c>
      <c r="AS217" s="699">
        <f t="shared" si="630"/>
        <v>0.88281076665012803</v>
      </c>
      <c r="AT217" s="166"/>
      <c r="AU217" s="699"/>
      <c r="AV217" s="626"/>
      <c r="AW217" s="699"/>
      <c r="AX217" s="166">
        <v>921025.68209999998</v>
      </c>
      <c r="AY217" s="699">
        <f t="shared" si="633"/>
        <v>0.88281076665012803</v>
      </c>
      <c r="AZ217" s="31"/>
      <c r="BA217" s="699"/>
      <c r="BB217" s="31"/>
      <c r="BC217" s="31"/>
      <c r="BD217" s="31"/>
      <c r="BE217" s="626">
        <f>BF217</f>
        <v>0</v>
      </c>
      <c r="BF217" s="626"/>
      <c r="BG217" s="626"/>
      <c r="BH217" s="31"/>
      <c r="BI217" s="31"/>
      <c r="BJ217" s="626">
        <f t="shared" si="722"/>
        <v>0</v>
      </c>
      <c r="BK217" s="626"/>
      <c r="BL217" s="31"/>
      <c r="BM217" s="31"/>
      <c r="BN217" s="626">
        <f>BQ217</f>
        <v>1178571.42857</v>
      </c>
      <c r="BO217" s="626"/>
      <c r="BP217" s="626"/>
      <c r="BQ217" s="678">
        <v>1178571.42857</v>
      </c>
      <c r="BR217" s="31"/>
      <c r="BS217" s="31"/>
      <c r="BT217" s="626">
        <f>BX217-BQ217</f>
        <v>0</v>
      </c>
      <c r="BU217" s="626">
        <f>BX217</f>
        <v>1178571.42857</v>
      </c>
      <c r="BV217" s="435"/>
      <c r="BW217" s="522"/>
      <c r="BX217" s="670">
        <v>1178571.42857</v>
      </c>
      <c r="BY217" s="31"/>
      <c r="BZ217" s="31"/>
      <c r="CE217" s="699"/>
    </row>
    <row r="218" spans="2:83" s="150" customFormat="1" ht="67.5" hidden="1" customHeight="1" x14ac:dyDescent="0.25">
      <c r="B218" s="210"/>
      <c r="C218" s="101" t="s">
        <v>32</v>
      </c>
      <c r="D218" s="166">
        <f t="shared" si="723"/>
        <v>0</v>
      </c>
      <c r="E218" s="176">
        <v>0</v>
      </c>
      <c r="F218" s="176"/>
      <c r="G218" s="166">
        <v>0</v>
      </c>
      <c r="H218" s="176">
        <v>0</v>
      </c>
      <c r="I218" s="176">
        <v>0</v>
      </c>
      <c r="J218" s="166">
        <f t="shared" ref="J218:J236" si="727">Q218-G218</f>
        <v>0</v>
      </c>
      <c r="K218" s="166">
        <f t="shared" si="724"/>
        <v>0</v>
      </c>
      <c r="L218" s="699" t="e">
        <f t="shared" si="627"/>
        <v>#DIV/0!</v>
      </c>
      <c r="M218" s="176">
        <v>0</v>
      </c>
      <c r="N218" s="687"/>
      <c r="O218" s="627"/>
      <c r="P218" s="687"/>
      <c r="Q218" s="627">
        <v>0</v>
      </c>
      <c r="R218" s="687"/>
      <c r="S218" s="627">
        <v>0</v>
      </c>
      <c r="T218" s="687"/>
      <c r="U218" s="627">
        <v>0</v>
      </c>
      <c r="V218" s="627" t="e">
        <f>W218+X218+Y218</f>
        <v>#REF!</v>
      </c>
      <c r="W218" s="627" t="e">
        <f>#REF!+W233+W275+#REF!+#REF!</f>
        <v>#REF!</v>
      </c>
      <c r="X218" s="279"/>
      <c r="Y218" s="279"/>
      <c r="Z218" s="627" t="e">
        <f>AA218+AB218+AC218</f>
        <v>#REF!</v>
      </c>
      <c r="AA218" s="627" t="e">
        <f>#REF!+AA233+AA275+#REF!+#REF!</f>
        <v>#REF!</v>
      </c>
      <c r="AB218" s="279"/>
      <c r="AC218" s="279"/>
      <c r="AD218" s="19"/>
      <c r="AE218" s="166">
        <f>AG218+AK218+AM218+AO218</f>
        <v>0</v>
      </c>
      <c r="AF218" s="699" t="e">
        <f t="shared" si="628"/>
        <v>#DIV/0!</v>
      </c>
      <c r="AG218" s="176">
        <v>0</v>
      </c>
      <c r="AH218" s="699"/>
      <c r="AI218" s="627"/>
      <c r="AJ218" s="687"/>
      <c r="AK218" s="627">
        <v>0</v>
      </c>
      <c r="AL218" s="687"/>
      <c r="AM218" s="627">
        <v>0</v>
      </c>
      <c r="AN218" s="687"/>
      <c r="AO218" s="627">
        <v>0</v>
      </c>
      <c r="AP218" s="627"/>
      <c r="AQ218" s="687"/>
      <c r="AR218" s="176">
        <f>AT218+AX218+AZ218+BB218</f>
        <v>0</v>
      </c>
      <c r="AS218" s="699" t="e">
        <f t="shared" si="630"/>
        <v>#DIV/0!</v>
      </c>
      <c r="AT218" s="176">
        <v>0</v>
      </c>
      <c r="AU218" s="699"/>
      <c r="AV218" s="627"/>
      <c r="AW218" s="699"/>
      <c r="AX218" s="176">
        <v>0</v>
      </c>
      <c r="AY218" s="699" t="e">
        <f t="shared" si="633"/>
        <v>#DIV/0!</v>
      </c>
      <c r="AZ218" s="627">
        <v>0</v>
      </c>
      <c r="BA218" s="699"/>
      <c r="BB218" s="627">
        <v>0</v>
      </c>
      <c r="BC218" s="279"/>
      <c r="BD218" s="279"/>
      <c r="BE218" s="627">
        <f>BF218+BG218+BH218+BI218</f>
        <v>0</v>
      </c>
      <c r="BF218" s="627">
        <v>0</v>
      </c>
      <c r="BG218" s="627">
        <v>0</v>
      </c>
      <c r="BH218" s="627">
        <v>0</v>
      </c>
      <c r="BI218" s="627">
        <v>0</v>
      </c>
      <c r="BJ218" s="627" t="e">
        <f>BK218+BL218+BM218</f>
        <v>#REF!</v>
      </c>
      <c r="BK218" s="627" t="e">
        <f>#REF!+BK233+BK275+#REF!+#REF!+#REF!+BK290+BK293+BK296+BK307</f>
        <v>#REF!</v>
      </c>
      <c r="BL218" s="627" t="e">
        <f>#REF!+BL233+BL275+#REF!+#REF!+#REF!+BL290+BL293+BL296+BL307</f>
        <v>#REF!</v>
      </c>
      <c r="BM218" s="627" t="e">
        <f>#REF!+BM233+BM275+#REF!+#REF!+#REF!+BM290+BM293+BM296+BM307</f>
        <v>#REF!</v>
      </c>
      <c r="BN218" s="627" t="e">
        <f>BO218+BR218+BS218</f>
        <v>#REF!</v>
      </c>
      <c r="BO218" s="627" t="e">
        <f>#REF!+BO233+BO275+#REF!+#REF!+#REF!+BO290+BO293+BO296+BO307</f>
        <v>#REF!</v>
      </c>
      <c r="BP218" s="627"/>
      <c r="BQ218" s="681">
        <v>0</v>
      </c>
      <c r="BR218" s="627" t="e">
        <f>#REF!+BR233+BR275+#REF!+#REF!+#REF!+BR290+BR293+BR296+BR307</f>
        <v>#REF!</v>
      </c>
      <c r="BS218" s="627" t="e">
        <f>#REF!+BS233+BS275+#REF!+#REF!+#REF!+BS290+BS293+BS296+BS307</f>
        <v>#REF!</v>
      </c>
      <c r="BT218" s="626">
        <f t="shared" ref="BT218:BT236" si="728">BX218-BQ218</f>
        <v>0</v>
      </c>
      <c r="BU218" s="627">
        <f>BV218+BX218+BY218+BZ218</f>
        <v>0</v>
      </c>
      <c r="BV218" s="436">
        <v>0</v>
      </c>
      <c r="BW218" s="520"/>
      <c r="BX218" s="668">
        <v>0</v>
      </c>
      <c r="BY218" s="436">
        <v>0</v>
      </c>
      <c r="BZ218" s="436">
        <v>0</v>
      </c>
      <c r="CE218" s="699"/>
    </row>
    <row r="219" spans="2:83" s="151" customFormat="1" ht="157.5" hidden="1" customHeight="1" x14ac:dyDescent="0.25">
      <c r="B219" s="203" t="s">
        <v>6</v>
      </c>
      <c r="C219" s="99" t="s">
        <v>259</v>
      </c>
      <c r="D219" s="166" t="e">
        <f t="shared" si="723"/>
        <v>#REF!</v>
      </c>
      <c r="E219" s="168">
        <f>E220+E221</f>
        <v>0</v>
      </c>
      <c r="F219" s="168"/>
      <c r="G219" s="166">
        <f>G220</f>
        <v>0</v>
      </c>
      <c r="H219" s="168">
        <f t="shared" ref="H219:I219" si="729">H220+H221</f>
        <v>0</v>
      </c>
      <c r="I219" s="168" t="e">
        <f t="shared" si="729"/>
        <v>#REF!</v>
      </c>
      <c r="J219" s="166">
        <f t="shared" si="727"/>
        <v>0</v>
      </c>
      <c r="K219" s="166" t="e">
        <f t="shared" si="724"/>
        <v>#REF!</v>
      </c>
      <c r="L219" s="699" t="e">
        <f t="shared" si="627"/>
        <v>#REF!</v>
      </c>
      <c r="M219" s="168">
        <f>M220+M221</f>
        <v>0</v>
      </c>
      <c r="N219" s="687"/>
      <c r="O219" s="632"/>
      <c r="P219" s="687"/>
      <c r="Q219" s="632">
        <f>Q220</f>
        <v>0</v>
      </c>
      <c r="R219" s="687"/>
      <c r="S219" s="632">
        <f t="shared" ref="S219:U219" si="730">S220+S221</f>
        <v>0</v>
      </c>
      <c r="T219" s="687"/>
      <c r="U219" s="632" t="e">
        <f t="shared" si="730"/>
        <v>#REF!</v>
      </c>
      <c r="V219" s="632" t="e">
        <f>W219+X219+Y219</f>
        <v>#REF!</v>
      </c>
      <c r="W219" s="632" t="e">
        <f>W220+W221</f>
        <v>#REF!</v>
      </c>
      <c r="X219" s="89"/>
      <c r="Y219" s="89"/>
      <c r="Z219" s="632" t="e">
        <f>AA219+AB219+AC219</f>
        <v>#REF!</v>
      </c>
      <c r="AA219" s="632" t="e">
        <f>AA220+AA221</f>
        <v>#REF!</v>
      </c>
      <c r="AB219" s="89"/>
      <c r="AC219" s="89"/>
      <c r="AD219" s="19"/>
      <c r="AE219" s="166" t="e">
        <f>AG219+AM219+AO219+AK219</f>
        <v>#REF!</v>
      </c>
      <c r="AF219" s="699" t="e">
        <f t="shared" si="628"/>
        <v>#REF!</v>
      </c>
      <c r="AG219" s="168">
        <f>AG220+AG221</f>
        <v>0</v>
      </c>
      <c r="AH219" s="699"/>
      <c r="AI219" s="632"/>
      <c r="AJ219" s="687"/>
      <c r="AK219" s="632">
        <f t="shared" ref="AK219:AO219" si="731">AK220+AK221</f>
        <v>0</v>
      </c>
      <c r="AL219" s="687"/>
      <c r="AM219" s="632">
        <f t="shared" si="731"/>
        <v>0</v>
      </c>
      <c r="AN219" s="687"/>
      <c r="AO219" s="632" t="e">
        <f t="shared" si="731"/>
        <v>#REF!</v>
      </c>
      <c r="AP219" s="632"/>
      <c r="AQ219" s="687"/>
      <c r="AR219" s="168" t="e">
        <f>AT219+AZ219+BB219+AX219</f>
        <v>#REF!</v>
      </c>
      <c r="AS219" s="699" t="e">
        <f t="shared" si="630"/>
        <v>#REF!</v>
      </c>
      <c r="AT219" s="168">
        <f>AT220+AT221</f>
        <v>0</v>
      </c>
      <c r="AU219" s="699"/>
      <c r="AV219" s="632"/>
      <c r="AW219" s="699"/>
      <c r="AX219" s="168">
        <f t="shared" ref="AX219" si="732">AX220+AX221</f>
        <v>0</v>
      </c>
      <c r="AY219" s="699" t="e">
        <f t="shared" si="633"/>
        <v>#DIV/0!</v>
      </c>
      <c r="AZ219" s="632">
        <f t="shared" ref="AZ219:BB219" si="733">AZ220+AZ221</f>
        <v>0</v>
      </c>
      <c r="BA219" s="699"/>
      <c r="BB219" s="632" t="e">
        <f t="shared" si="733"/>
        <v>#REF!</v>
      </c>
      <c r="BC219" s="89"/>
      <c r="BD219" s="89"/>
      <c r="BE219" s="632" t="e">
        <f>BF219+BH219+BI219+BG219</f>
        <v>#REF!</v>
      </c>
      <c r="BF219" s="632">
        <f>BF220+BF221</f>
        <v>0</v>
      </c>
      <c r="BG219" s="632">
        <f t="shared" ref="BG219:BI219" si="734">BG220+BG221</f>
        <v>0</v>
      </c>
      <c r="BH219" s="632">
        <f t="shared" si="734"/>
        <v>0</v>
      </c>
      <c r="BI219" s="632" t="e">
        <f t="shared" si="734"/>
        <v>#REF!</v>
      </c>
      <c r="BJ219" s="632" t="e">
        <f>BK219+BL219+BM219</f>
        <v>#REF!</v>
      </c>
      <c r="BK219" s="632" t="e">
        <f>BK220+BK221</f>
        <v>#REF!</v>
      </c>
      <c r="BL219" s="89"/>
      <c r="BM219" s="89"/>
      <c r="BN219" s="632" t="e">
        <f>BO219+BR219+BS219</f>
        <v>#REF!</v>
      </c>
      <c r="BO219" s="632" t="e">
        <f>BO220+BO221</f>
        <v>#REF!</v>
      </c>
      <c r="BP219" s="632"/>
      <c r="BQ219" s="683">
        <f t="shared" ref="BQ219" si="735">BQ220+BQ221</f>
        <v>0</v>
      </c>
      <c r="BR219" s="89"/>
      <c r="BS219" s="89"/>
      <c r="BT219" s="626">
        <f t="shared" si="728"/>
        <v>0</v>
      </c>
      <c r="BU219" s="632" t="e">
        <f>BV219+BY219+BZ219+BX219</f>
        <v>#REF!</v>
      </c>
      <c r="BV219" s="439">
        <f>BV220+BV221</f>
        <v>0</v>
      </c>
      <c r="BW219" s="515"/>
      <c r="BX219" s="672">
        <f t="shared" ref="BX219:BZ219" si="736">BX220+BX221</f>
        <v>0</v>
      </c>
      <c r="BY219" s="439">
        <f t="shared" si="736"/>
        <v>0</v>
      </c>
      <c r="BZ219" s="439" t="e">
        <f t="shared" si="736"/>
        <v>#REF!</v>
      </c>
      <c r="CE219" s="699"/>
    </row>
    <row r="220" spans="2:83" s="20" customFormat="1" ht="41.25" hidden="1" customHeight="1" x14ac:dyDescent="0.25">
      <c r="B220" s="200"/>
      <c r="C220" s="97" t="s">
        <v>391</v>
      </c>
      <c r="D220" s="166" t="e">
        <f t="shared" si="723"/>
        <v>#REF!</v>
      </c>
      <c r="E220" s="185">
        <v>0</v>
      </c>
      <c r="F220" s="185"/>
      <c r="G220" s="166">
        <f>G223</f>
        <v>0</v>
      </c>
      <c r="H220" s="185"/>
      <c r="I220" s="185" t="e">
        <f t="shared" ref="I220" si="737">I223+I229</f>
        <v>#REF!</v>
      </c>
      <c r="J220" s="166">
        <f t="shared" si="727"/>
        <v>0</v>
      </c>
      <c r="K220" s="166" t="e">
        <f t="shared" si="724"/>
        <v>#REF!</v>
      </c>
      <c r="L220" s="699" t="e">
        <f t="shared" si="627"/>
        <v>#REF!</v>
      </c>
      <c r="M220" s="185">
        <v>0</v>
      </c>
      <c r="N220" s="98"/>
      <c r="O220" s="98"/>
      <c r="P220" s="98"/>
      <c r="Q220" s="98">
        <f>Q223</f>
        <v>0</v>
      </c>
      <c r="R220" s="98"/>
      <c r="S220" s="98"/>
      <c r="T220" s="98"/>
      <c r="U220" s="98" t="e">
        <f t="shared" ref="U220" si="738">U223+U229</f>
        <v>#REF!</v>
      </c>
      <c r="V220" s="98" t="e">
        <f>W220+X220+Y220</f>
        <v>#REF!</v>
      </c>
      <c r="W220" s="98" t="e">
        <f>W229+W276+#REF!</f>
        <v>#REF!</v>
      </c>
      <c r="X220" s="98"/>
      <c r="Y220" s="98"/>
      <c r="Z220" s="98" t="e">
        <f>AA220+AB220+AC220</f>
        <v>#REF!</v>
      </c>
      <c r="AA220" s="98" t="e">
        <f>AA229+AA276+#REF!</f>
        <v>#REF!</v>
      </c>
      <c r="AB220" s="98"/>
      <c r="AC220" s="98"/>
      <c r="AD220" s="98"/>
      <c r="AE220" s="166" t="e">
        <f>AG220+AK220+AM220+AO220</f>
        <v>#REF!</v>
      </c>
      <c r="AF220" s="699" t="e">
        <f t="shared" si="628"/>
        <v>#REF!</v>
      </c>
      <c r="AG220" s="185">
        <f>AG223+AG229</f>
        <v>0</v>
      </c>
      <c r="AH220" s="699"/>
      <c r="AI220" s="98"/>
      <c r="AJ220" s="98"/>
      <c r="AK220" s="98">
        <f t="shared" ref="AK220:AO220" si="739">AK223+AK229</f>
        <v>0</v>
      </c>
      <c r="AL220" s="98"/>
      <c r="AM220" s="98">
        <f t="shared" si="739"/>
        <v>0</v>
      </c>
      <c r="AN220" s="98"/>
      <c r="AO220" s="98" t="e">
        <f t="shared" si="739"/>
        <v>#REF!</v>
      </c>
      <c r="AP220" s="98"/>
      <c r="AQ220" s="98"/>
      <c r="AR220" s="185" t="e">
        <f>AT220+AX220+AZ220+BB220</f>
        <v>#REF!</v>
      </c>
      <c r="AS220" s="699" t="e">
        <f t="shared" si="630"/>
        <v>#REF!</v>
      </c>
      <c r="AT220" s="185">
        <f>AT223+AT229</f>
        <v>0</v>
      </c>
      <c r="AU220" s="699"/>
      <c r="AV220" s="98"/>
      <c r="AW220" s="699"/>
      <c r="AX220" s="185">
        <f t="shared" ref="AX220" si="740">AX223+AX229</f>
        <v>0</v>
      </c>
      <c r="AY220" s="699" t="e">
        <f t="shared" si="633"/>
        <v>#DIV/0!</v>
      </c>
      <c r="AZ220" s="98">
        <f t="shared" ref="AZ220:BB220" si="741">AZ223+AZ229</f>
        <v>0</v>
      </c>
      <c r="BA220" s="699"/>
      <c r="BB220" s="98" t="e">
        <f t="shared" si="741"/>
        <v>#REF!</v>
      </c>
      <c r="BC220" s="98"/>
      <c r="BD220" s="98"/>
      <c r="BE220" s="98" t="e">
        <f>BF220+BG220+BH220+BI220</f>
        <v>#REF!</v>
      </c>
      <c r="BF220" s="98">
        <f>BF223+BF229</f>
        <v>0</v>
      </c>
      <c r="BG220" s="98">
        <f t="shared" ref="BG220:BI220" si="742">BG223+BG229</f>
        <v>0</v>
      </c>
      <c r="BH220" s="98">
        <f t="shared" si="742"/>
        <v>0</v>
      </c>
      <c r="BI220" s="98" t="e">
        <f t="shared" si="742"/>
        <v>#REF!</v>
      </c>
      <c r="BJ220" s="98" t="e">
        <f>BK220+BL220+BM220</f>
        <v>#REF!</v>
      </c>
      <c r="BK220" s="98" t="e">
        <f>BK229+BK276+#REF!+#REF!+#REF!+BK294+BK297+BK308+BK311</f>
        <v>#REF!</v>
      </c>
      <c r="BL220" s="98" t="e">
        <f>BL229+BL276+#REF!+#REF!+#REF!+BL294+BL297+BL308+BL311</f>
        <v>#REF!</v>
      </c>
      <c r="BM220" s="98" t="e">
        <f>BM229+BM276+#REF!+#REF!+#REF!+BM294+BM297+BM308+BM311</f>
        <v>#REF!</v>
      </c>
      <c r="BN220" s="98" t="e">
        <f>BO220+BR220+BS220</f>
        <v>#REF!</v>
      </c>
      <c r="BO220" s="98" t="e">
        <f>BO229+BO276+#REF!+#REF!+#REF!+BO294+BO297+BO308+BO311</f>
        <v>#REF!</v>
      </c>
      <c r="BP220" s="98"/>
      <c r="BQ220" s="98">
        <f t="shared" ref="BQ220" si="743">BQ223+BQ229</f>
        <v>0</v>
      </c>
      <c r="BR220" s="98" t="e">
        <f>BR229+BR276+#REF!+#REF!+#REF!+BR294+BR297+BR308+BR311</f>
        <v>#REF!</v>
      </c>
      <c r="BS220" s="98" t="e">
        <f>BS229+BS276+#REF!+#REF!+#REF!+BS294+BS297+BS308+BS311</f>
        <v>#REF!</v>
      </c>
      <c r="BT220" s="626">
        <f t="shared" si="728"/>
        <v>0</v>
      </c>
      <c r="BU220" s="98" t="e">
        <f>BV220+BX220+BY220+BZ220</f>
        <v>#REF!</v>
      </c>
      <c r="BV220" s="98">
        <f>BV223+BV229</f>
        <v>0</v>
      </c>
      <c r="BW220" s="98"/>
      <c r="BX220" s="98">
        <f t="shared" ref="BX220:BZ220" si="744">BX223+BX229</f>
        <v>0</v>
      </c>
      <c r="BY220" s="98">
        <f t="shared" si="744"/>
        <v>0</v>
      </c>
      <c r="BZ220" s="98" t="e">
        <f t="shared" si="744"/>
        <v>#REF!</v>
      </c>
      <c r="CE220" s="699"/>
    </row>
    <row r="221" spans="2:83" s="150" customFormat="1" ht="67.5" hidden="1" customHeight="1" x14ac:dyDescent="0.25">
      <c r="B221" s="210"/>
      <c r="C221" s="101" t="s">
        <v>32</v>
      </c>
      <c r="D221" s="166">
        <f t="shared" si="723"/>
        <v>0</v>
      </c>
      <c r="E221" s="176">
        <f>E224+E230</f>
        <v>0</v>
      </c>
      <c r="F221" s="176"/>
      <c r="G221" s="166">
        <f t="shared" ref="G221:AC221" si="745">G224+G230</f>
        <v>0</v>
      </c>
      <c r="H221" s="176">
        <f t="shared" si="745"/>
        <v>0</v>
      </c>
      <c r="I221" s="176">
        <f t="shared" si="745"/>
        <v>0</v>
      </c>
      <c r="J221" s="166">
        <f t="shared" si="727"/>
        <v>0</v>
      </c>
      <c r="K221" s="166">
        <f t="shared" si="724"/>
        <v>0</v>
      </c>
      <c r="L221" s="699" t="e">
        <f t="shared" si="627"/>
        <v>#DIV/0!</v>
      </c>
      <c r="M221" s="176">
        <f>M224+M230</f>
        <v>0</v>
      </c>
      <c r="N221" s="687"/>
      <c r="O221" s="627"/>
      <c r="P221" s="687"/>
      <c r="Q221" s="627">
        <f t="shared" ref="Q221" si="746">Q224+Q230</f>
        <v>0</v>
      </c>
      <c r="R221" s="687"/>
      <c r="S221" s="627">
        <f t="shared" ref="S221:U221" si="747">S224+S230</f>
        <v>0</v>
      </c>
      <c r="T221" s="687"/>
      <c r="U221" s="627">
        <f t="shared" si="747"/>
        <v>0</v>
      </c>
      <c r="V221" s="627">
        <f t="shared" si="745"/>
        <v>0</v>
      </c>
      <c r="W221" s="627">
        <f t="shared" si="745"/>
        <v>0</v>
      </c>
      <c r="X221" s="627">
        <f t="shared" si="745"/>
        <v>0</v>
      </c>
      <c r="Y221" s="627">
        <f t="shared" si="745"/>
        <v>0</v>
      </c>
      <c r="Z221" s="627">
        <f t="shared" si="745"/>
        <v>0</v>
      </c>
      <c r="AA221" s="627">
        <f t="shared" si="745"/>
        <v>0</v>
      </c>
      <c r="AB221" s="627">
        <f t="shared" si="745"/>
        <v>0</v>
      </c>
      <c r="AC221" s="627">
        <f t="shared" si="745"/>
        <v>0</v>
      </c>
      <c r="AD221" s="687"/>
      <c r="AE221" s="166" t="e">
        <f>AG221+AK221+AM221+AO221</f>
        <v>#REF!</v>
      </c>
      <c r="AF221" s="699" t="e">
        <f t="shared" si="628"/>
        <v>#REF!</v>
      </c>
      <c r="AG221" s="176">
        <f>AG224+AG230</f>
        <v>0</v>
      </c>
      <c r="AH221" s="699"/>
      <c r="AI221" s="627"/>
      <c r="AJ221" s="687"/>
      <c r="AK221" s="627">
        <f t="shared" ref="AK221:AO221" si="748">AK224+AK230</f>
        <v>0</v>
      </c>
      <c r="AL221" s="687"/>
      <c r="AM221" s="627">
        <f t="shared" si="748"/>
        <v>0</v>
      </c>
      <c r="AN221" s="687"/>
      <c r="AO221" s="627" t="e">
        <f t="shared" si="748"/>
        <v>#REF!</v>
      </c>
      <c r="AP221" s="627"/>
      <c r="AQ221" s="687"/>
      <c r="AR221" s="176" t="e">
        <f>AT221+AX221+AZ221+BB221</f>
        <v>#REF!</v>
      </c>
      <c r="AS221" s="699" t="e">
        <f t="shared" si="630"/>
        <v>#REF!</v>
      </c>
      <c r="AT221" s="176">
        <f>AT224+AT230</f>
        <v>0</v>
      </c>
      <c r="AU221" s="699"/>
      <c r="AV221" s="627"/>
      <c r="AW221" s="699"/>
      <c r="AX221" s="176">
        <f t="shared" ref="AX221" si="749">AX224+AX230</f>
        <v>0</v>
      </c>
      <c r="AY221" s="699" t="e">
        <f t="shared" si="633"/>
        <v>#DIV/0!</v>
      </c>
      <c r="AZ221" s="627">
        <f t="shared" ref="AZ221:BB221" si="750">AZ224+AZ230</f>
        <v>0</v>
      </c>
      <c r="BA221" s="699"/>
      <c r="BB221" s="627" t="e">
        <f t="shared" si="750"/>
        <v>#REF!</v>
      </c>
      <c r="BC221" s="279"/>
      <c r="BD221" s="279"/>
      <c r="BE221" s="627" t="e">
        <f>BF221+BG221+BH221+BI221</f>
        <v>#REF!</v>
      </c>
      <c r="BF221" s="627">
        <f>BF224+BF230</f>
        <v>0</v>
      </c>
      <c r="BG221" s="627">
        <f t="shared" ref="BG221:BI221" si="751">BG224+BG230</f>
        <v>0</v>
      </c>
      <c r="BH221" s="627">
        <f t="shared" si="751"/>
        <v>0</v>
      </c>
      <c r="BI221" s="627" t="e">
        <f t="shared" si="751"/>
        <v>#REF!</v>
      </c>
      <c r="BJ221" s="627" t="e">
        <f>BK221+BL221+BM221</f>
        <v>#REF!</v>
      </c>
      <c r="BK221" s="627" t="e">
        <f>BK228+BK275+BK278+#REF!+#REF!+#REF!+BK293+BK296+BK307+BK310</f>
        <v>#REF!</v>
      </c>
      <c r="BL221" s="627" t="e">
        <f>BL228+BL275+BL278+#REF!+#REF!+#REF!+BL293+BL296+BL307+BL310</f>
        <v>#REF!</v>
      </c>
      <c r="BM221" s="627" t="e">
        <f>BM228+BM275+BM278+#REF!+#REF!+#REF!+BM293+BM296+BM307+BM310</f>
        <v>#REF!</v>
      </c>
      <c r="BN221" s="627" t="e">
        <f>BO221+BR221+BS221</f>
        <v>#REF!</v>
      </c>
      <c r="BO221" s="627" t="e">
        <f>BO228+BO275+BO278+#REF!+#REF!+#REF!+BO293+BO296+BO307+BO310</f>
        <v>#REF!</v>
      </c>
      <c r="BP221" s="627"/>
      <c r="BQ221" s="681">
        <f t="shared" ref="BQ221" si="752">BQ224+BQ230</f>
        <v>0</v>
      </c>
      <c r="BR221" s="627" t="e">
        <f>BR228+BR275+BR278+#REF!+#REF!+#REF!+BR293+BR296+BR307+BR310</f>
        <v>#REF!</v>
      </c>
      <c r="BS221" s="627" t="e">
        <f>BS228+BS275+BS278+#REF!+#REF!+#REF!+BS293+BS296+BS307+BS310</f>
        <v>#REF!</v>
      </c>
      <c r="BT221" s="626">
        <f t="shared" si="728"/>
        <v>0</v>
      </c>
      <c r="BU221" s="627" t="e">
        <f>BV221+BX221+BY221+BZ221</f>
        <v>#REF!</v>
      </c>
      <c r="BV221" s="436">
        <f>BV224+BV230</f>
        <v>0</v>
      </c>
      <c r="BW221" s="520"/>
      <c r="BX221" s="668">
        <f t="shared" ref="BX221:BZ221" si="753">BX224+BX230</f>
        <v>0</v>
      </c>
      <c r="BY221" s="436">
        <f t="shared" si="753"/>
        <v>0</v>
      </c>
      <c r="BZ221" s="436" t="e">
        <f t="shared" si="753"/>
        <v>#REF!</v>
      </c>
      <c r="CE221" s="699"/>
    </row>
    <row r="222" spans="2:83" s="50" customFormat="1" ht="184.5" hidden="1" customHeight="1" x14ac:dyDescent="0.25">
      <c r="B222" s="200" t="s">
        <v>390</v>
      </c>
      <c r="C222" s="99" t="s">
        <v>389</v>
      </c>
      <c r="D222" s="166">
        <f t="shared" si="723"/>
        <v>220895.66612999997</v>
      </c>
      <c r="E222" s="168">
        <f>E223</f>
        <v>220895.66612999997</v>
      </c>
      <c r="F222" s="168"/>
      <c r="G222" s="166">
        <f>G223</f>
        <v>0</v>
      </c>
      <c r="H222" s="236"/>
      <c r="I222" s="236"/>
      <c r="J222" s="166">
        <f t="shared" si="727"/>
        <v>0</v>
      </c>
      <c r="K222" s="166">
        <f t="shared" si="724"/>
        <v>220895.66612999997</v>
      </c>
      <c r="L222" s="699">
        <f t="shared" si="627"/>
        <v>1</v>
      </c>
      <c r="M222" s="168">
        <f>M223</f>
        <v>220895.66612999997</v>
      </c>
      <c r="N222" s="687"/>
      <c r="O222" s="632"/>
      <c r="P222" s="687"/>
      <c r="Q222" s="632">
        <f>Q223</f>
        <v>0</v>
      </c>
      <c r="R222" s="687"/>
      <c r="S222" s="31"/>
      <c r="T222" s="31"/>
      <c r="U222" s="31"/>
      <c r="V222" s="626"/>
      <c r="W222" s="626"/>
      <c r="X222" s="31"/>
      <c r="Y222" s="31"/>
      <c r="Z222" s="626"/>
      <c r="AA222" s="626"/>
      <c r="AB222" s="31"/>
      <c r="AC222" s="31"/>
      <c r="AD222" s="31"/>
      <c r="AE222" s="166"/>
      <c r="AF222" s="699">
        <f t="shared" si="628"/>
        <v>0</v>
      </c>
      <c r="AG222" s="166"/>
      <c r="AH222" s="699"/>
      <c r="AI222" s="626"/>
      <c r="AJ222" s="687"/>
      <c r="AK222" s="626"/>
      <c r="AL222" s="687"/>
      <c r="AM222" s="31"/>
      <c r="AN222" s="31"/>
      <c r="AO222" s="31"/>
      <c r="AP222" s="626"/>
      <c r="AQ222" s="687"/>
      <c r="AR222" s="166"/>
      <c r="AS222" s="699">
        <f t="shared" si="630"/>
        <v>0</v>
      </c>
      <c r="AT222" s="166"/>
      <c r="AU222" s="699"/>
      <c r="AV222" s="626"/>
      <c r="AW222" s="699"/>
      <c r="AX222" s="166"/>
      <c r="AY222" s="699" t="e">
        <f t="shared" si="633"/>
        <v>#DIV/0!</v>
      </c>
      <c r="AZ222" s="31"/>
      <c r="BA222" s="699"/>
      <c r="BB222" s="31"/>
      <c r="BC222" s="31"/>
      <c r="BD222" s="31"/>
      <c r="BE222" s="626"/>
      <c r="BF222" s="626"/>
      <c r="BG222" s="626"/>
      <c r="BH222" s="31"/>
      <c r="BI222" s="31"/>
      <c r="BJ222" s="626"/>
      <c r="BK222" s="626"/>
      <c r="BL222" s="31"/>
      <c r="BM222" s="31"/>
      <c r="BN222" s="626"/>
      <c r="BO222" s="626"/>
      <c r="BP222" s="626"/>
      <c r="BQ222" s="678"/>
      <c r="BR222" s="31"/>
      <c r="BS222" s="31"/>
      <c r="BT222" s="626">
        <f t="shared" si="728"/>
        <v>0</v>
      </c>
      <c r="BU222" s="626"/>
      <c r="BV222" s="435"/>
      <c r="BW222" s="522"/>
      <c r="BX222" s="670"/>
      <c r="BY222" s="31"/>
      <c r="BZ222" s="31"/>
      <c r="CE222" s="699"/>
    </row>
    <row r="223" spans="2:83" s="20" customFormat="1" ht="41.25" hidden="1" customHeight="1" x14ac:dyDescent="0.25">
      <c r="B223" s="200"/>
      <c r="C223" s="97" t="s">
        <v>31</v>
      </c>
      <c r="D223" s="166" t="e">
        <f t="shared" si="723"/>
        <v>#REF!</v>
      </c>
      <c r="E223" s="185">
        <f>[5]Лист1!$X$9+[5]Лист1!$X$10+[5]Лист1!$X$18</f>
        <v>220895.66612999997</v>
      </c>
      <c r="F223" s="185"/>
      <c r="G223" s="166">
        <v>0</v>
      </c>
      <c r="H223" s="185"/>
      <c r="I223" s="185" t="e">
        <f>I228+I276+#REF!+#REF!+#REF!+I294+I297+I308+I311</f>
        <v>#REF!</v>
      </c>
      <c r="J223" s="166">
        <f t="shared" si="727"/>
        <v>0</v>
      </c>
      <c r="K223" s="166" t="e">
        <f t="shared" si="724"/>
        <v>#REF!</v>
      </c>
      <c r="L223" s="699" t="e">
        <f t="shared" si="627"/>
        <v>#REF!</v>
      </c>
      <c r="M223" s="185">
        <f>[5]Лист1!$X$9+[5]Лист1!$X$10+[5]Лист1!$X$18</f>
        <v>220895.66612999997</v>
      </c>
      <c r="N223" s="98"/>
      <c r="O223" s="98"/>
      <c r="P223" s="98"/>
      <c r="Q223" s="98">
        <v>0</v>
      </c>
      <c r="R223" s="98"/>
      <c r="S223" s="98"/>
      <c r="T223" s="98"/>
      <c r="U223" s="98" t="e">
        <f>U228+U276+#REF!+#REF!+#REF!+U294+U297+U308+U311</f>
        <v>#REF!</v>
      </c>
      <c r="V223" s="98" t="e">
        <f>W223+X223+Y223</f>
        <v>#REF!</v>
      </c>
      <c r="W223" s="98" t="e">
        <f>W228+W276+#REF!</f>
        <v>#REF!</v>
      </c>
      <c r="X223" s="98"/>
      <c r="Y223" s="98"/>
      <c r="Z223" s="98" t="e">
        <f>AA223+AB223+AC223</f>
        <v>#REF!</v>
      </c>
      <c r="AA223" s="98" t="e">
        <f>AA228+AA276+#REF!</f>
        <v>#REF!</v>
      </c>
      <c r="AB223" s="98"/>
      <c r="AC223" s="98"/>
      <c r="AD223" s="98"/>
      <c r="AE223" s="166" t="e">
        <f t="shared" ref="AE223" si="754">AG223+AK223+AM223+AO223</f>
        <v>#REF!</v>
      </c>
      <c r="AF223" s="699" t="e">
        <f t="shared" si="628"/>
        <v>#REF!</v>
      </c>
      <c r="AG223" s="185">
        <f>AG228+AG231+AG234</f>
        <v>0</v>
      </c>
      <c r="AH223" s="699"/>
      <c r="AI223" s="98"/>
      <c r="AJ223" s="98"/>
      <c r="AK223" s="98">
        <f>AK228+AK231+AK234</f>
        <v>0</v>
      </c>
      <c r="AL223" s="98"/>
      <c r="AM223" s="98">
        <f>AM228+AM231+AM234</f>
        <v>0</v>
      </c>
      <c r="AN223" s="98"/>
      <c r="AO223" s="98" t="e">
        <f>AO228+AO276+#REF!+#REF!+#REF!+AO294+AO297+AO308+AO311</f>
        <v>#REF!</v>
      </c>
      <c r="AP223" s="98"/>
      <c r="AQ223" s="98"/>
      <c r="AR223" s="185" t="e">
        <f t="shared" ref="AR223" si="755">AT223+AX223+AZ223+BB223</f>
        <v>#REF!</v>
      </c>
      <c r="AS223" s="699" t="e">
        <f t="shared" si="630"/>
        <v>#REF!</v>
      </c>
      <c r="AT223" s="185">
        <f>AT228+AT231+AT234</f>
        <v>0</v>
      </c>
      <c r="AU223" s="699"/>
      <c r="AV223" s="98"/>
      <c r="AW223" s="699"/>
      <c r="AX223" s="185">
        <f>AX228+AX231+AX234</f>
        <v>0</v>
      </c>
      <c r="AY223" s="699" t="e">
        <f t="shared" si="633"/>
        <v>#DIV/0!</v>
      </c>
      <c r="AZ223" s="98">
        <f>AZ228+AZ231+AZ234</f>
        <v>0</v>
      </c>
      <c r="BA223" s="699"/>
      <c r="BB223" s="98" t="e">
        <f>BB228+BB276+#REF!+#REF!+#REF!+BB294+BB297+BB308+BB311</f>
        <v>#REF!</v>
      </c>
      <c r="BC223" s="98"/>
      <c r="BD223" s="98"/>
      <c r="BE223" s="98" t="e">
        <f t="shared" ref="BE223" si="756">BF223+BG223+BH223+BI223</f>
        <v>#REF!</v>
      </c>
      <c r="BF223" s="98">
        <f>BF228+BF231+BF234</f>
        <v>0</v>
      </c>
      <c r="BG223" s="98">
        <f>BG228+BG231+BG234</f>
        <v>0</v>
      </c>
      <c r="BH223" s="98">
        <f>BH228+BH231+BH234</f>
        <v>0</v>
      </c>
      <c r="BI223" s="98" t="e">
        <f>BI228+BI276+#REF!+#REF!+#REF!+BI294+BI297+BI308+BI311</f>
        <v>#REF!</v>
      </c>
      <c r="BJ223" s="98" t="e">
        <f>BK223+BL223+BM223</f>
        <v>#REF!</v>
      </c>
      <c r="BK223" s="98" t="e">
        <f>BK228+BK276+#REF!+#REF!+#REF!+BK294+BK297+BK308+BK311</f>
        <v>#REF!</v>
      </c>
      <c r="BL223" s="98" t="e">
        <f>BL228+BL276+#REF!+#REF!+#REF!+BL294+BL297+BL308+BL311</f>
        <v>#REF!</v>
      </c>
      <c r="BM223" s="98" t="e">
        <f>BM228+BM276+#REF!+#REF!+#REF!+BM294+BM297+BM308+BM311</f>
        <v>#REF!</v>
      </c>
      <c r="BN223" s="98" t="e">
        <f>BO223+BR223+BS223</f>
        <v>#REF!</v>
      </c>
      <c r="BO223" s="98" t="e">
        <f>BO228+BO276+#REF!+#REF!+#REF!+BO294+BO297+BO308+BO311</f>
        <v>#REF!</v>
      </c>
      <c r="BP223" s="98"/>
      <c r="BQ223" s="98">
        <f>BQ228+BQ231+BQ234</f>
        <v>0</v>
      </c>
      <c r="BR223" s="98" t="e">
        <f>BR228+BR276+#REF!+#REF!+#REF!+BR294+BR297+BR308+BR311</f>
        <v>#REF!</v>
      </c>
      <c r="BS223" s="98" t="e">
        <f>BS228+BS276+#REF!+#REF!+#REF!+BS294+BS297+BS308+BS311</f>
        <v>#REF!</v>
      </c>
      <c r="BT223" s="626">
        <f t="shared" si="728"/>
        <v>0</v>
      </c>
      <c r="BU223" s="98" t="e">
        <f t="shared" ref="BU223" si="757">BV223+BX223+BY223+BZ223</f>
        <v>#REF!</v>
      </c>
      <c r="BV223" s="98">
        <f>BV228+BV231+BV234</f>
        <v>0</v>
      </c>
      <c r="BW223" s="98"/>
      <c r="BX223" s="98">
        <f>BX228+BX231+BX234</f>
        <v>0</v>
      </c>
      <c r="BY223" s="98">
        <f>BY228+BY231+BY234</f>
        <v>0</v>
      </c>
      <c r="BZ223" s="98" t="e">
        <f>BZ228+BZ276+#REF!+#REF!+#REF!+BZ294+BZ297+BZ308+BZ311</f>
        <v>#REF!</v>
      </c>
      <c r="CE223" s="699"/>
    </row>
    <row r="224" spans="2:83" s="150" customFormat="1" ht="67.5" hidden="1" customHeight="1" x14ac:dyDescent="0.25">
      <c r="B224" s="210"/>
      <c r="C224" s="101" t="s">
        <v>32</v>
      </c>
      <c r="D224" s="166">
        <f t="shared" si="723"/>
        <v>0</v>
      </c>
      <c r="E224" s="176">
        <f>E227+E230+E233</f>
        <v>0</v>
      </c>
      <c r="F224" s="176"/>
      <c r="G224" s="166">
        <f t="shared" ref="G224:AC224" si="758">G227+G230+G233</f>
        <v>0</v>
      </c>
      <c r="H224" s="176">
        <v>0</v>
      </c>
      <c r="I224" s="176">
        <f t="shared" si="758"/>
        <v>0</v>
      </c>
      <c r="J224" s="166">
        <f t="shared" si="727"/>
        <v>0</v>
      </c>
      <c r="K224" s="166">
        <f t="shared" si="724"/>
        <v>0</v>
      </c>
      <c r="L224" s="699" t="e">
        <f t="shared" si="627"/>
        <v>#DIV/0!</v>
      </c>
      <c r="M224" s="176">
        <f>M227+M230+M233</f>
        <v>0</v>
      </c>
      <c r="N224" s="687"/>
      <c r="O224" s="627"/>
      <c r="P224" s="687"/>
      <c r="Q224" s="627">
        <f t="shared" ref="Q224" si="759">Q227+Q230+Q233</f>
        <v>0</v>
      </c>
      <c r="R224" s="687"/>
      <c r="S224" s="627">
        <v>0</v>
      </c>
      <c r="T224" s="687"/>
      <c r="U224" s="627">
        <f t="shared" ref="U224" si="760">U227+U230+U233</f>
        <v>0</v>
      </c>
      <c r="V224" s="627">
        <f t="shared" si="758"/>
        <v>0</v>
      </c>
      <c r="W224" s="627">
        <f t="shared" si="758"/>
        <v>0</v>
      </c>
      <c r="X224" s="627">
        <f t="shared" si="758"/>
        <v>0</v>
      </c>
      <c r="Y224" s="627">
        <f t="shared" si="758"/>
        <v>0</v>
      </c>
      <c r="Z224" s="627">
        <f t="shared" si="758"/>
        <v>0</v>
      </c>
      <c r="AA224" s="627">
        <f t="shared" si="758"/>
        <v>0</v>
      </c>
      <c r="AB224" s="627">
        <f t="shared" si="758"/>
        <v>0</v>
      </c>
      <c r="AC224" s="627">
        <f t="shared" si="758"/>
        <v>0</v>
      </c>
      <c r="AD224" s="687"/>
      <c r="AE224" s="166">
        <f>AE227+AE230+AE233</f>
        <v>0</v>
      </c>
      <c r="AF224" s="699" t="e">
        <f t="shared" si="628"/>
        <v>#DIV/0!</v>
      </c>
      <c r="AG224" s="176">
        <f>AG227+AG230+AG233</f>
        <v>0</v>
      </c>
      <c r="AH224" s="699"/>
      <c r="AI224" s="627"/>
      <c r="AJ224" s="687"/>
      <c r="AK224" s="627">
        <f>AK227+AK230+AK233</f>
        <v>0</v>
      </c>
      <c r="AL224" s="687"/>
      <c r="AM224" s="627">
        <f>AM227+AM230+AM233</f>
        <v>0</v>
      </c>
      <c r="AN224" s="687"/>
      <c r="AO224" s="627" t="e">
        <f>AO227+AO275+AO278+#REF!+#REF!+#REF!+AO293+AO296+AO307+AO310</f>
        <v>#REF!</v>
      </c>
      <c r="AP224" s="627"/>
      <c r="AQ224" s="687"/>
      <c r="AR224" s="176">
        <f>AR227+AR230+AR233</f>
        <v>0</v>
      </c>
      <c r="AS224" s="699" t="e">
        <f t="shared" si="630"/>
        <v>#DIV/0!</v>
      </c>
      <c r="AT224" s="176">
        <f>AT227+AT230+AT233</f>
        <v>0</v>
      </c>
      <c r="AU224" s="699"/>
      <c r="AV224" s="627"/>
      <c r="AW224" s="699"/>
      <c r="AX224" s="176">
        <f>AX227+AX230+AX233</f>
        <v>0</v>
      </c>
      <c r="AY224" s="699" t="e">
        <f t="shared" si="633"/>
        <v>#DIV/0!</v>
      </c>
      <c r="AZ224" s="627">
        <f>AZ227+AZ230+AZ233</f>
        <v>0</v>
      </c>
      <c r="BA224" s="699"/>
      <c r="BB224" s="627" t="e">
        <f>BB227+BB275+BB278+#REF!+#REF!+#REF!+BB293+BB296+BB307+BB310</f>
        <v>#REF!</v>
      </c>
      <c r="BC224" s="279"/>
      <c r="BD224" s="279"/>
      <c r="BE224" s="627">
        <f>BE227+BE230+BE233</f>
        <v>0</v>
      </c>
      <c r="BF224" s="627">
        <f>BF227+BF230+BF233</f>
        <v>0</v>
      </c>
      <c r="BG224" s="627">
        <f>BG227+BG230+BG233</f>
        <v>0</v>
      </c>
      <c r="BH224" s="627">
        <f>BH227+BH230+BH233</f>
        <v>0</v>
      </c>
      <c r="BI224" s="627" t="e">
        <f>BI227+BI275+BI278+#REF!+#REF!+#REF!+BI293+BI296+BI307+BI310</f>
        <v>#REF!</v>
      </c>
      <c r="BJ224" s="627" t="e">
        <f>BK224+BL224+BM224</f>
        <v>#REF!</v>
      </c>
      <c r="BK224" s="627" t="e">
        <f>BK227+BK275+BK278+#REF!+#REF!+#REF!+BK293+BK296+BK307+BK310</f>
        <v>#REF!</v>
      </c>
      <c r="BL224" s="627" t="e">
        <f>BL227+BL275+BL278+#REF!+#REF!+#REF!+BL293+BL296+BL307+BL310</f>
        <v>#REF!</v>
      </c>
      <c r="BM224" s="627" t="e">
        <f>BM227+BM275+BM278+#REF!+#REF!+#REF!+BM293+BM296+BM307+BM310</f>
        <v>#REF!</v>
      </c>
      <c r="BN224" s="627" t="e">
        <f>BO224+BR224+BS224</f>
        <v>#REF!</v>
      </c>
      <c r="BO224" s="627" t="e">
        <f>BO227+BO275+BO278+#REF!+#REF!+#REF!+BO293+BO296+BO307+BO310</f>
        <v>#REF!</v>
      </c>
      <c r="BP224" s="627"/>
      <c r="BQ224" s="681">
        <f>BQ227+BQ230+BQ233</f>
        <v>0</v>
      </c>
      <c r="BR224" s="627" t="e">
        <f>BR227+BR275+BR278+#REF!+#REF!+#REF!+BR293+BR296+BR307+BR310</f>
        <v>#REF!</v>
      </c>
      <c r="BS224" s="627" t="e">
        <f>BS227+BS275+BS278+#REF!+#REF!+#REF!+BS293+BS296+BS307+BS310</f>
        <v>#REF!</v>
      </c>
      <c r="BT224" s="626">
        <f t="shared" si="728"/>
        <v>0</v>
      </c>
      <c r="BU224" s="627">
        <f>BU227+BU230+BU233</f>
        <v>0</v>
      </c>
      <c r="BV224" s="436">
        <f>BV227+BV230+BV233</f>
        <v>0</v>
      </c>
      <c r="BW224" s="520"/>
      <c r="BX224" s="668">
        <f>BX227+BX230+BX233</f>
        <v>0</v>
      </c>
      <c r="BY224" s="436">
        <f>BY227+BY230+BY233</f>
        <v>0</v>
      </c>
      <c r="BZ224" s="436" t="e">
        <f>BZ227+BZ275+BZ278+#REF!+#REF!+#REF!+BZ293+BZ296+BZ307+BZ310</f>
        <v>#REF!</v>
      </c>
      <c r="CE224" s="699"/>
    </row>
    <row r="225" spans="2:83" s="355" customFormat="1" ht="133.5" hidden="1" customHeight="1" x14ac:dyDescent="0.3">
      <c r="B225" s="353" t="s">
        <v>346</v>
      </c>
      <c r="C225" s="350" t="s">
        <v>356</v>
      </c>
      <c r="D225" s="166">
        <f t="shared" si="723"/>
        <v>0</v>
      </c>
      <c r="E225" s="879">
        <f>E227</f>
        <v>0</v>
      </c>
      <c r="F225" s="879"/>
      <c r="G225" s="166"/>
      <c r="H225" s="879">
        <f t="shared" ref="H225:I225" si="761">H227</f>
        <v>0</v>
      </c>
      <c r="I225" s="879">
        <f t="shared" si="761"/>
        <v>0</v>
      </c>
      <c r="J225" s="166">
        <f t="shared" si="727"/>
        <v>0</v>
      </c>
      <c r="K225" s="166">
        <f t="shared" si="724"/>
        <v>0</v>
      </c>
      <c r="L225" s="699" t="e">
        <f t="shared" si="627"/>
        <v>#DIV/0!</v>
      </c>
      <c r="M225" s="879">
        <f>M227</f>
        <v>0</v>
      </c>
      <c r="N225" s="700"/>
      <c r="O225" s="630"/>
      <c r="P225" s="700"/>
      <c r="Q225" s="630"/>
      <c r="R225" s="700"/>
      <c r="S225" s="630">
        <f t="shared" ref="S225:U225" si="762">S227</f>
        <v>0</v>
      </c>
      <c r="T225" s="700"/>
      <c r="U225" s="630">
        <f t="shared" si="762"/>
        <v>0</v>
      </c>
      <c r="V225" s="630">
        <f>W225+X225+Y225</f>
        <v>0</v>
      </c>
      <c r="W225" s="630">
        <f>W229</f>
        <v>0</v>
      </c>
      <c r="X225" s="630">
        <f>X229</f>
        <v>0</v>
      </c>
      <c r="Y225" s="630">
        <f>Y229</f>
        <v>0</v>
      </c>
      <c r="Z225" s="630">
        <f>AA225+AB225+AC225</f>
        <v>0</v>
      </c>
      <c r="AA225" s="630">
        <f>AA229</f>
        <v>0</v>
      </c>
      <c r="AB225" s="630">
        <f>AB229</f>
        <v>0</v>
      </c>
      <c r="AC225" s="630">
        <f>AC229</f>
        <v>0</v>
      </c>
      <c r="AD225" s="700"/>
      <c r="AE225" s="166">
        <f>AG225+AM225+AO225</f>
        <v>0</v>
      </c>
      <c r="AF225" s="699" t="e">
        <f t="shared" si="628"/>
        <v>#DIV/0!</v>
      </c>
      <c r="AG225" s="879">
        <f>AG227</f>
        <v>0</v>
      </c>
      <c r="AH225" s="699"/>
      <c r="AI225" s="630"/>
      <c r="AJ225" s="700"/>
      <c r="AK225" s="630"/>
      <c r="AL225" s="700"/>
      <c r="AM225" s="630">
        <f t="shared" ref="AM225:AO225" si="763">AM227</f>
        <v>0</v>
      </c>
      <c r="AN225" s="700"/>
      <c r="AO225" s="630">
        <f t="shared" si="763"/>
        <v>0</v>
      </c>
      <c r="AP225" s="630"/>
      <c r="AQ225" s="700"/>
      <c r="AR225" s="879">
        <f>AT225+AZ225+BB225</f>
        <v>0</v>
      </c>
      <c r="AS225" s="699" t="e">
        <f t="shared" si="630"/>
        <v>#DIV/0!</v>
      </c>
      <c r="AT225" s="852">
        <f>AT227</f>
        <v>0</v>
      </c>
      <c r="AU225" s="699"/>
      <c r="AV225" s="631"/>
      <c r="AW225" s="699"/>
      <c r="AX225" s="879"/>
      <c r="AY225" s="699" t="e">
        <f t="shared" si="633"/>
        <v>#DIV/0!</v>
      </c>
      <c r="AZ225" s="630">
        <f t="shared" ref="AZ225:BB225" si="764">AZ227</f>
        <v>0</v>
      </c>
      <c r="BA225" s="699"/>
      <c r="BB225" s="630">
        <f t="shared" si="764"/>
        <v>0</v>
      </c>
      <c r="BC225" s="630">
        <f>BC229</f>
        <v>0</v>
      </c>
      <c r="BD225" s="630">
        <f>BD229</f>
        <v>0</v>
      </c>
      <c r="BE225" s="631">
        <f>BF225+BH225+BI225</f>
        <v>0</v>
      </c>
      <c r="BF225" s="630">
        <f>BF227</f>
        <v>0</v>
      </c>
      <c r="BG225" s="630"/>
      <c r="BH225" s="630">
        <f t="shared" ref="BH225:BI225" si="765">BH227</f>
        <v>0</v>
      </c>
      <c r="BI225" s="630">
        <f t="shared" si="765"/>
        <v>0</v>
      </c>
      <c r="BJ225" s="630">
        <f>BK225+BL225+BM225</f>
        <v>0</v>
      </c>
      <c r="BK225" s="630">
        <f>BK227</f>
        <v>0</v>
      </c>
      <c r="BL225" s="630">
        <f t="shared" ref="BL225:BM225" si="766">BL227</f>
        <v>0</v>
      </c>
      <c r="BM225" s="630">
        <f t="shared" si="766"/>
        <v>0</v>
      </c>
      <c r="BN225" s="630">
        <f>BO225+BR225+BS225</f>
        <v>0</v>
      </c>
      <c r="BO225" s="630">
        <f>BO227</f>
        <v>0</v>
      </c>
      <c r="BP225" s="630"/>
      <c r="BQ225" s="679"/>
      <c r="BR225" s="630">
        <f t="shared" ref="BR225:BS225" si="767">BR227</f>
        <v>0</v>
      </c>
      <c r="BS225" s="630">
        <f t="shared" si="767"/>
        <v>0</v>
      </c>
      <c r="BT225" s="626">
        <f t="shared" si="728"/>
        <v>0</v>
      </c>
      <c r="BU225" s="631">
        <f>BV225+BY225+BZ225</f>
        <v>0</v>
      </c>
      <c r="BV225" s="434">
        <f>BV227</f>
        <v>0</v>
      </c>
      <c r="BW225" s="518"/>
      <c r="BX225" s="671"/>
      <c r="BY225" s="434">
        <f t="shared" ref="BY225:BZ225" si="768">BY227</f>
        <v>0</v>
      </c>
      <c r="BZ225" s="434">
        <f t="shared" si="768"/>
        <v>0</v>
      </c>
      <c r="CE225" s="699"/>
    </row>
    <row r="226" spans="2:83" s="173" customFormat="1" ht="55.5" hidden="1" customHeight="1" x14ac:dyDescent="0.3">
      <c r="B226" s="210"/>
      <c r="C226" s="101" t="s">
        <v>32</v>
      </c>
      <c r="D226" s="166">
        <f t="shared" si="723"/>
        <v>0</v>
      </c>
      <c r="E226" s="176">
        <f>E232</f>
        <v>0</v>
      </c>
      <c r="F226" s="176"/>
      <c r="G226" s="166"/>
      <c r="H226" s="176">
        <f t="shared" ref="H226:I226" si="769">H232</f>
        <v>0</v>
      </c>
      <c r="I226" s="176">
        <f t="shared" si="769"/>
        <v>0</v>
      </c>
      <c r="J226" s="166">
        <f t="shared" si="727"/>
        <v>0</v>
      </c>
      <c r="K226" s="166">
        <f t="shared" si="724"/>
        <v>0</v>
      </c>
      <c r="L226" s="699" t="e">
        <f t="shared" si="627"/>
        <v>#DIV/0!</v>
      </c>
      <c r="M226" s="176">
        <f>M232</f>
        <v>0</v>
      </c>
      <c r="N226" s="687"/>
      <c r="O226" s="627"/>
      <c r="P226" s="687"/>
      <c r="Q226" s="627"/>
      <c r="R226" s="687"/>
      <c r="S226" s="627">
        <f t="shared" ref="S226:U226" si="770">S232</f>
        <v>0</v>
      </c>
      <c r="T226" s="687"/>
      <c r="U226" s="627">
        <f t="shared" si="770"/>
        <v>0</v>
      </c>
      <c r="V226" s="627">
        <f>W226+X226+Y226</f>
        <v>0</v>
      </c>
      <c r="W226" s="627">
        <f>W232</f>
        <v>0</v>
      </c>
      <c r="X226" s="627">
        <f t="shared" ref="X226:Y226" si="771">X232</f>
        <v>0</v>
      </c>
      <c r="Y226" s="627">
        <f t="shared" si="771"/>
        <v>0</v>
      </c>
      <c r="Z226" s="627">
        <f>AA226+AB226+AC226</f>
        <v>0</v>
      </c>
      <c r="AA226" s="627">
        <f>AA232</f>
        <v>0</v>
      </c>
      <c r="AB226" s="627">
        <f t="shared" ref="AB226:AC226" si="772">AB232</f>
        <v>0</v>
      </c>
      <c r="AC226" s="627">
        <f t="shared" si="772"/>
        <v>0</v>
      </c>
      <c r="AD226" s="687"/>
      <c r="AE226" s="166">
        <f>AG226+AM226+AO226</f>
        <v>0</v>
      </c>
      <c r="AF226" s="699" t="e">
        <f t="shared" si="628"/>
        <v>#DIV/0!</v>
      </c>
      <c r="AG226" s="176">
        <f>AG232</f>
        <v>0</v>
      </c>
      <c r="AH226" s="699"/>
      <c r="AI226" s="627"/>
      <c r="AJ226" s="687"/>
      <c r="AK226" s="627"/>
      <c r="AL226" s="687"/>
      <c r="AM226" s="627">
        <f t="shared" ref="AM226:AO226" si="773">AM232</f>
        <v>0</v>
      </c>
      <c r="AN226" s="687"/>
      <c r="AO226" s="627">
        <f t="shared" si="773"/>
        <v>0</v>
      </c>
      <c r="AP226" s="627"/>
      <c r="AQ226" s="687"/>
      <c r="AR226" s="176">
        <f>AT226+AZ226+BB226</f>
        <v>0</v>
      </c>
      <c r="AS226" s="699" t="e">
        <f t="shared" si="630"/>
        <v>#DIV/0!</v>
      </c>
      <c r="AT226" s="176">
        <f>AT232</f>
        <v>0</v>
      </c>
      <c r="AU226" s="699"/>
      <c r="AV226" s="627"/>
      <c r="AW226" s="699"/>
      <c r="AX226" s="176"/>
      <c r="AY226" s="699" t="e">
        <f t="shared" si="633"/>
        <v>#DIV/0!</v>
      </c>
      <c r="AZ226" s="627">
        <f t="shared" ref="AZ226:BB226" si="774">AZ232</f>
        <v>0</v>
      </c>
      <c r="BA226" s="699"/>
      <c r="BB226" s="627">
        <f t="shared" si="774"/>
        <v>0</v>
      </c>
      <c r="BC226" s="627">
        <f t="shared" ref="BC226:BD226" si="775">BC232</f>
        <v>0</v>
      </c>
      <c r="BD226" s="627">
        <f t="shared" si="775"/>
        <v>0</v>
      </c>
      <c r="BE226" s="627">
        <f>BF226+BH226+BI226</f>
        <v>0</v>
      </c>
      <c r="BF226" s="627">
        <f>BF232</f>
        <v>0</v>
      </c>
      <c r="BG226" s="627"/>
      <c r="BH226" s="627">
        <f t="shared" ref="BH226:BI226" si="776">BH232</f>
        <v>0</v>
      </c>
      <c r="BI226" s="627">
        <f t="shared" si="776"/>
        <v>0</v>
      </c>
      <c r="BJ226" s="627">
        <f>BK226+BL226+BM226</f>
        <v>0</v>
      </c>
      <c r="BK226" s="627">
        <f>BK232</f>
        <v>0</v>
      </c>
      <c r="BL226" s="627">
        <f t="shared" ref="BL226:BM226" si="777">BL232</f>
        <v>0</v>
      </c>
      <c r="BM226" s="627">
        <f t="shared" si="777"/>
        <v>0</v>
      </c>
      <c r="BN226" s="627">
        <f>BO226+BR226+BS226</f>
        <v>0</v>
      </c>
      <c r="BO226" s="627">
        <f>BO232</f>
        <v>0</v>
      </c>
      <c r="BP226" s="627"/>
      <c r="BQ226" s="681"/>
      <c r="BR226" s="627">
        <f t="shared" ref="BR226:BS226" si="778">BR232</f>
        <v>0</v>
      </c>
      <c r="BS226" s="627">
        <f t="shared" si="778"/>
        <v>0</v>
      </c>
      <c r="BT226" s="626">
        <f t="shared" si="728"/>
        <v>0</v>
      </c>
      <c r="BU226" s="627">
        <f>BV226+BY226+BZ226</f>
        <v>0</v>
      </c>
      <c r="BV226" s="436">
        <f>BV232</f>
        <v>0</v>
      </c>
      <c r="BW226" s="520"/>
      <c r="BX226" s="668"/>
      <c r="BY226" s="436">
        <f t="shared" ref="BY226:BZ226" si="779">BY232</f>
        <v>0</v>
      </c>
      <c r="BZ226" s="436">
        <f t="shared" si="779"/>
        <v>0</v>
      </c>
      <c r="CE226" s="699"/>
    </row>
    <row r="227" spans="2:83" s="68" customFormat="1" ht="57.75" hidden="1" customHeight="1" x14ac:dyDescent="0.3">
      <c r="B227" s="200"/>
      <c r="C227" s="97" t="s">
        <v>31</v>
      </c>
      <c r="D227" s="166">
        <f t="shared" si="723"/>
        <v>0</v>
      </c>
      <c r="E227" s="166">
        <f>E228+E234</f>
        <v>0</v>
      </c>
      <c r="F227" s="166"/>
      <c r="G227" s="166"/>
      <c r="H227" s="166">
        <f>H228+H234</f>
        <v>0</v>
      </c>
      <c r="I227" s="166">
        <f t="shared" ref="I227" si="780">I230+I233</f>
        <v>0</v>
      </c>
      <c r="J227" s="166">
        <f t="shared" si="727"/>
        <v>0</v>
      </c>
      <c r="K227" s="166">
        <f t="shared" si="724"/>
        <v>0</v>
      </c>
      <c r="L227" s="699" t="e">
        <f t="shared" si="627"/>
        <v>#DIV/0!</v>
      </c>
      <c r="M227" s="166">
        <f>M228+M234</f>
        <v>0</v>
      </c>
      <c r="N227" s="687"/>
      <c r="O227" s="626"/>
      <c r="P227" s="687"/>
      <c r="Q227" s="626"/>
      <c r="R227" s="687"/>
      <c r="S227" s="626">
        <f>S228+S234</f>
        <v>0</v>
      </c>
      <c r="T227" s="687"/>
      <c r="U227" s="626">
        <f t="shared" ref="U227" si="781">U230+U233</f>
        <v>0</v>
      </c>
      <c r="V227" s="626">
        <f>W227+X227+Y227</f>
        <v>0</v>
      </c>
      <c r="W227" s="626">
        <f>W230+W233</f>
        <v>0</v>
      </c>
      <c r="X227" s="626">
        <f t="shared" ref="X227:Y227" si="782">X230+X233</f>
        <v>0</v>
      </c>
      <c r="Y227" s="626">
        <f t="shared" si="782"/>
        <v>0</v>
      </c>
      <c r="Z227" s="626">
        <f>AA227+AB227+AC227</f>
        <v>0</v>
      </c>
      <c r="AA227" s="626">
        <f>AA230+AA233</f>
        <v>0</v>
      </c>
      <c r="AB227" s="626">
        <f t="shared" ref="AB227:AC227" si="783">AB230+AB233</f>
        <v>0</v>
      </c>
      <c r="AC227" s="626">
        <f t="shared" si="783"/>
        <v>0</v>
      </c>
      <c r="AD227" s="687"/>
      <c r="AE227" s="166">
        <f>AG227+AM227+AO227</f>
        <v>0</v>
      </c>
      <c r="AF227" s="699" t="e">
        <f t="shared" si="628"/>
        <v>#DIV/0!</v>
      </c>
      <c r="AG227" s="166">
        <f>AG228+AG234</f>
        <v>0</v>
      </c>
      <c r="AH227" s="699"/>
      <c r="AI227" s="626"/>
      <c r="AJ227" s="687"/>
      <c r="AK227" s="626"/>
      <c r="AL227" s="687"/>
      <c r="AM227" s="626">
        <f>AM228+AM234</f>
        <v>0</v>
      </c>
      <c r="AN227" s="687"/>
      <c r="AO227" s="626">
        <f t="shared" ref="AO227" si="784">AO230+AO233</f>
        <v>0</v>
      </c>
      <c r="AP227" s="626"/>
      <c r="AQ227" s="687"/>
      <c r="AR227" s="166">
        <f>AT227+AZ227+BB227</f>
        <v>0</v>
      </c>
      <c r="AS227" s="699" t="e">
        <f t="shared" si="630"/>
        <v>#DIV/0!</v>
      </c>
      <c r="AT227" s="166">
        <f>AT228+AT234</f>
        <v>0</v>
      </c>
      <c r="AU227" s="699"/>
      <c r="AV227" s="626"/>
      <c r="AW227" s="699"/>
      <c r="AX227" s="166"/>
      <c r="AY227" s="699" t="e">
        <f t="shared" si="633"/>
        <v>#DIV/0!</v>
      </c>
      <c r="AZ227" s="626">
        <f>AZ228+AZ234</f>
        <v>0</v>
      </c>
      <c r="BA227" s="699"/>
      <c r="BB227" s="626">
        <f t="shared" ref="BB227" si="785">BB230+BB233</f>
        <v>0</v>
      </c>
      <c r="BC227" s="626">
        <f t="shared" ref="BC227:BD227" si="786">BC230+BC233</f>
        <v>0</v>
      </c>
      <c r="BD227" s="626">
        <f t="shared" si="786"/>
        <v>0</v>
      </c>
      <c r="BE227" s="626">
        <f>BF227+BH227+BI227</f>
        <v>0</v>
      </c>
      <c r="BF227" s="626">
        <f>BF228+BF234</f>
        <v>0</v>
      </c>
      <c r="BG227" s="626"/>
      <c r="BH227" s="626">
        <f>BH228+BH234</f>
        <v>0</v>
      </c>
      <c r="BI227" s="626">
        <f t="shared" ref="BI227" si="787">BI230+BI233</f>
        <v>0</v>
      </c>
      <c r="BJ227" s="626">
        <f>BK227+BL227+BM227</f>
        <v>0</v>
      </c>
      <c r="BK227" s="626">
        <f>BK228+BK234</f>
        <v>0</v>
      </c>
      <c r="BL227" s="626">
        <f>BL228+BL234</f>
        <v>0</v>
      </c>
      <c r="BM227" s="626">
        <f t="shared" ref="BM227" si="788">BM230+BM233</f>
        <v>0</v>
      </c>
      <c r="BN227" s="626">
        <f>BO227+BR227+BS227</f>
        <v>0</v>
      </c>
      <c r="BO227" s="626">
        <f>BO228+BO234</f>
        <v>0</v>
      </c>
      <c r="BP227" s="626"/>
      <c r="BQ227" s="678"/>
      <c r="BR227" s="626">
        <f>BR228+BR234</f>
        <v>0</v>
      </c>
      <c r="BS227" s="626">
        <f t="shared" ref="BS227" si="789">BS230+BS233</f>
        <v>0</v>
      </c>
      <c r="BT227" s="626">
        <f t="shared" si="728"/>
        <v>0</v>
      </c>
      <c r="BU227" s="626">
        <f>BV227+BY227+BZ227</f>
        <v>0</v>
      </c>
      <c r="BV227" s="435">
        <f>BV228+BV234</f>
        <v>0</v>
      </c>
      <c r="BW227" s="522"/>
      <c r="BX227" s="670"/>
      <c r="BY227" s="435">
        <f>BY228+BY234</f>
        <v>0</v>
      </c>
      <c r="BZ227" s="435">
        <f t="shared" ref="BZ227" si="790">BZ230+BZ233</f>
        <v>0</v>
      </c>
      <c r="CE227" s="699"/>
    </row>
    <row r="228" spans="2:83" s="359" customFormat="1" ht="209.25" hidden="1" customHeight="1" x14ac:dyDescent="0.3">
      <c r="B228" s="356" t="s">
        <v>34</v>
      </c>
      <c r="C228" s="357" t="s">
        <v>339</v>
      </c>
      <c r="D228" s="166">
        <f t="shared" si="723"/>
        <v>0</v>
      </c>
      <c r="E228" s="880"/>
      <c r="F228" s="880"/>
      <c r="G228" s="166"/>
      <c r="H228" s="880">
        <f>H229</f>
        <v>0</v>
      </c>
      <c r="I228" s="880"/>
      <c r="J228" s="166">
        <f t="shared" si="727"/>
        <v>0</v>
      </c>
      <c r="K228" s="166">
        <f t="shared" si="724"/>
        <v>0</v>
      </c>
      <c r="L228" s="699" t="e">
        <f t="shared" si="627"/>
        <v>#DIV/0!</v>
      </c>
      <c r="M228" s="880"/>
      <c r="N228" s="421"/>
      <c r="O228" s="358"/>
      <c r="P228" s="421"/>
      <c r="Q228" s="358"/>
      <c r="R228" s="421"/>
      <c r="S228" s="358">
        <f>S229</f>
        <v>0</v>
      </c>
      <c r="T228" s="421"/>
      <c r="U228" s="358"/>
      <c r="V228" s="358"/>
      <c r="W228" s="358"/>
      <c r="X228" s="358"/>
      <c r="Y228" s="358"/>
      <c r="Z228" s="358"/>
      <c r="AA228" s="358"/>
      <c r="AB228" s="358"/>
      <c r="AC228" s="358"/>
      <c r="AD228" s="421"/>
      <c r="AE228" s="166">
        <f>AE229</f>
        <v>0</v>
      </c>
      <c r="AF228" s="699" t="e">
        <f t="shared" si="628"/>
        <v>#DIV/0!</v>
      </c>
      <c r="AG228" s="880"/>
      <c r="AH228" s="699"/>
      <c r="AI228" s="358"/>
      <c r="AJ228" s="421"/>
      <c r="AK228" s="358"/>
      <c r="AL228" s="421"/>
      <c r="AM228" s="358">
        <f>AM229</f>
        <v>0</v>
      </c>
      <c r="AN228" s="421"/>
      <c r="AO228" s="358"/>
      <c r="AP228" s="358"/>
      <c r="AQ228" s="421"/>
      <c r="AR228" s="880">
        <f>AR229</f>
        <v>0</v>
      </c>
      <c r="AS228" s="699" t="e">
        <f t="shared" si="630"/>
        <v>#DIV/0!</v>
      </c>
      <c r="AT228" s="882"/>
      <c r="AU228" s="699"/>
      <c r="AV228" s="629"/>
      <c r="AW228" s="699"/>
      <c r="AX228" s="880"/>
      <c r="AY228" s="699" t="e">
        <f t="shared" si="633"/>
        <v>#DIV/0!</v>
      </c>
      <c r="AZ228" s="358">
        <f>AZ229</f>
        <v>0</v>
      </c>
      <c r="BA228" s="699"/>
      <c r="BB228" s="358"/>
      <c r="BC228" s="358"/>
      <c r="BD228" s="358"/>
      <c r="BE228" s="629">
        <f>BE229</f>
        <v>0</v>
      </c>
      <c r="BF228" s="358"/>
      <c r="BG228" s="358"/>
      <c r="BH228" s="358">
        <f>BH229</f>
        <v>0</v>
      </c>
      <c r="BI228" s="358"/>
      <c r="BJ228" s="358">
        <f>BJ229</f>
        <v>0</v>
      </c>
      <c r="BK228" s="358"/>
      <c r="BL228" s="358">
        <f>BL229</f>
        <v>0</v>
      </c>
      <c r="BM228" s="358"/>
      <c r="BN228" s="358">
        <f>BN229</f>
        <v>0</v>
      </c>
      <c r="BO228" s="358"/>
      <c r="BP228" s="358"/>
      <c r="BQ228" s="680"/>
      <c r="BR228" s="358">
        <f>BR229</f>
        <v>0</v>
      </c>
      <c r="BS228" s="358"/>
      <c r="BT228" s="626">
        <f t="shared" si="728"/>
        <v>0</v>
      </c>
      <c r="BU228" s="629">
        <f>BU229</f>
        <v>0</v>
      </c>
      <c r="BV228" s="358"/>
      <c r="BW228" s="358"/>
      <c r="BX228" s="669"/>
      <c r="BY228" s="358">
        <f>BY229</f>
        <v>0</v>
      </c>
      <c r="BZ228" s="358"/>
      <c r="CE228" s="699"/>
    </row>
    <row r="229" spans="2:83" s="68" customFormat="1" ht="206.25" hidden="1" customHeight="1" x14ac:dyDescent="0.3">
      <c r="B229" s="205" t="s">
        <v>36</v>
      </c>
      <c r="C229" s="100" t="s">
        <v>133</v>
      </c>
      <c r="D229" s="166">
        <f t="shared" si="723"/>
        <v>0</v>
      </c>
      <c r="E229" s="166"/>
      <c r="F229" s="166"/>
      <c r="G229" s="166"/>
      <c r="H229" s="166">
        <v>0</v>
      </c>
      <c r="I229" s="237"/>
      <c r="J229" s="166">
        <f t="shared" si="727"/>
        <v>0</v>
      </c>
      <c r="K229" s="166">
        <f t="shared" si="724"/>
        <v>0</v>
      </c>
      <c r="L229" s="699" t="e">
        <f t="shared" si="627"/>
        <v>#DIV/0!</v>
      </c>
      <c r="M229" s="166"/>
      <c r="N229" s="687"/>
      <c r="O229" s="626"/>
      <c r="P229" s="687"/>
      <c r="Q229" s="626"/>
      <c r="R229" s="687"/>
      <c r="S229" s="626">
        <v>0</v>
      </c>
      <c r="T229" s="687"/>
      <c r="U229" s="19"/>
      <c r="V229" s="285">
        <f t="shared" si="522"/>
        <v>0</v>
      </c>
      <c r="W229" s="19"/>
      <c r="X229" s="19"/>
      <c r="Y229" s="19"/>
      <c r="Z229" s="626">
        <f t="shared" si="520"/>
        <v>0</v>
      </c>
      <c r="AA229" s="626">
        <f>E229</f>
        <v>0</v>
      </c>
      <c r="AB229" s="626">
        <f>H229</f>
        <v>0</v>
      </c>
      <c r="AC229" s="19"/>
      <c r="AD229" s="19"/>
      <c r="AE229" s="166">
        <f>AG229+AM229+AO229</f>
        <v>0</v>
      </c>
      <c r="AF229" s="699" t="e">
        <f t="shared" si="628"/>
        <v>#DIV/0!</v>
      </c>
      <c r="AG229" s="166"/>
      <c r="AH229" s="699"/>
      <c r="AI229" s="626"/>
      <c r="AJ229" s="687"/>
      <c r="AK229" s="626"/>
      <c r="AL229" s="687"/>
      <c r="AM229" s="626"/>
      <c r="AN229" s="687"/>
      <c r="AO229" s="19"/>
      <c r="AP229" s="626"/>
      <c r="AQ229" s="687"/>
      <c r="AR229" s="166">
        <f>AT229+AZ229+BB229</f>
        <v>0</v>
      </c>
      <c r="AS229" s="699" t="e">
        <f t="shared" si="630"/>
        <v>#DIV/0!</v>
      </c>
      <c r="AT229" s="166"/>
      <c r="AU229" s="699"/>
      <c r="AV229" s="626"/>
      <c r="AW229" s="699"/>
      <c r="AX229" s="166"/>
      <c r="AY229" s="699" t="e">
        <f t="shared" si="633"/>
        <v>#DIV/0!</v>
      </c>
      <c r="AZ229" s="626"/>
      <c r="BA229" s="699"/>
      <c r="BB229" s="19"/>
      <c r="BC229" s="626"/>
      <c r="BD229" s="19"/>
      <c r="BE229" s="626">
        <f>BF229+BH229+BI229</f>
        <v>0</v>
      </c>
      <c r="BF229" s="626"/>
      <c r="BG229" s="626"/>
      <c r="BH229" s="626"/>
      <c r="BI229" s="19"/>
      <c r="BJ229" s="626">
        <f t="shared" ref="BJ229" si="791">BK229+BL229+BM229</f>
        <v>0</v>
      </c>
      <c r="BK229" s="626"/>
      <c r="BL229" s="626"/>
      <c r="BM229" s="19"/>
      <c r="BN229" s="626">
        <f t="shared" ref="BN229" si="792">BO229+BR229+BS229</f>
        <v>0</v>
      </c>
      <c r="BO229" s="626"/>
      <c r="BP229" s="626"/>
      <c r="BQ229" s="678"/>
      <c r="BR229" s="626"/>
      <c r="BS229" s="19"/>
      <c r="BT229" s="626">
        <f t="shared" si="728"/>
        <v>0</v>
      </c>
      <c r="BU229" s="626">
        <f>BV229+BY229+BZ229</f>
        <v>0</v>
      </c>
      <c r="BV229" s="435"/>
      <c r="BW229" s="522"/>
      <c r="BX229" s="670"/>
      <c r="BY229" s="435"/>
      <c r="BZ229" s="19"/>
      <c r="CE229" s="699"/>
    </row>
    <row r="230" spans="2:83" s="70" customFormat="1" ht="156.75" hidden="1" customHeight="1" x14ac:dyDescent="0.3">
      <c r="B230" s="204"/>
      <c r="C230" s="123" t="s">
        <v>31</v>
      </c>
      <c r="D230" s="166">
        <f t="shared" si="723"/>
        <v>0</v>
      </c>
      <c r="E230" s="109"/>
      <c r="F230" s="109"/>
      <c r="G230" s="166"/>
      <c r="H230" s="109"/>
      <c r="I230" s="236"/>
      <c r="J230" s="166">
        <f t="shared" si="727"/>
        <v>0</v>
      </c>
      <c r="K230" s="166">
        <f t="shared" si="724"/>
        <v>0</v>
      </c>
      <c r="L230" s="699" t="e">
        <f t="shared" si="627"/>
        <v>#DIV/0!</v>
      </c>
      <c r="M230" s="109"/>
      <c r="N230" s="106"/>
      <c r="O230" s="106"/>
      <c r="P230" s="106"/>
      <c r="Q230" s="106"/>
      <c r="R230" s="106"/>
      <c r="S230" s="106"/>
      <c r="T230" s="106"/>
      <c r="U230" s="31"/>
      <c r="V230" s="313"/>
      <c r="W230" s="31"/>
      <c r="X230" s="31"/>
      <c r="Y230" s="31"/>
      <c r="Z230" s="106"/>
      <c r="AA230" s="106"/>
      <c r="AB230" s="106"/>
      <c r="AC230" s="31"/>
      <c r="AD230" s="31"/>
      <c r="AE230" s="166"/>
      <c r="AF230" s="699" t="e">
        <f t="shared" si="628"/>
        <v>#DIV/0!</v>
      </c>
      <c r="AG230" s="109"/>
      <c r="AH230" s="699"/>
      <c r="AI230" s="106"/>
      <c r="AJ230" s="106"/>
      <c r="AK230" s="106"/>
      <c r="AL230" s="106"/>
      <c r="AM230" s="106"/>
      <c r="AN230" s="106"/>
      <c r="AO230" s="31"/>
      <c r="AP230" s="106"/>
      <c r="AQ230" s="106"/>
      <c r="AR230" s="109"/>
      <c r="AS230" s="699" t="e">
        <f t="shared" si="630"/>
        <v>#DIV/0!</v>
      </c>
      <c r="AT230" s="109"/>
      <c r="AU230" s="699"/>
      <c r="AV230" s="106"/>
      <c r="AW230" s="699"/>
      <c r="AX230" s="109"/>
      <c r="AY230" s="699" t="e">
        <f t="shared" si="633"/>
        <v>#DIV/0!</v>
      </c>
      <c r="AZ230" s="106"/>
      <c r="BA230" s="699"/>
      <c r="BB230" s="31"/>
      <c r="BC230" s="106"/>
      <c r="BD230" s="31"/>
      <c r="BE230" s="106"/>
      <c r="BF230" s="106"/>
      <c r="BG230" s="106"/>
      <c r="BH230" s="106"/>
      <c r="BI230" s="31"/>
      <c r="BJ230" s="106"/>
      <c r="BK230" s="106"/>
      <c r="BL230" s="106"/>
      <c r="BM230" s="31"/>
      <c r="BN230" s="106"/>
      <c r="BO230" s="106"/>
      <c r="BP230" s="106"/>
      <c r="BQ230" s="106"/>
      <c r="BR230" s="106"/>
      <c r="BS230" s="31"/>
      <c r="BT230" s="626">
        <f t="shared" si="728"/>
        <v>0</v>
      </c>
      <c r="BU230" s="106"/>
      <c r="BV230" s="106"/>
      <c r="BW230" s="106"/>
      <c r="BX230" s="106"/>
      <c r="BY230" s="106"/>
      <c r="BZ230" s="31"/>
      <c r="CE230" s="699"/>
    </row>
    <row r="231" spans="2:83" s="68" customFormat="1" ht="186" hidden="1" customHeight="1" x14ac:dyDescent="0.3">
      <c r="B231" s="312" t="s">
        <v>185</v>
      </c>
      <c r="C231" s="100" t="s">
        <v>292</v>
      </c>
      <c r="D231" s="166">
        <f t="shared" si="723"/>
        <v>0</v>
      </c>
      <c r="E231" s="166"/>
      <c r="F231" s="166"/>
      <c r="G231" s="166"/>
      <c r="H231" s="166"/>
      <c r="I231" s="237"/>
      <c r="J231" s="166">
        <f t="shared" si="727"/>
        <v>0</v>
      </c>
      <c r="K231" s="166">
        <f t="shared" si="724"/>
        <v>0</v>
      </c>
      <c r="L231" s="699" t="e">
        <f t="shared" si="627"/>
        <v>#DIV/0!</v>
      </c>
      <c r="M231" s="166"/>
      <c r="N231" s="687"/>
      <c r="O231" s="626"/>
      <c r="P231" s="687"/>
      <c r="Q231" s="626"/>
      <c r="R231" s="687"/>
      <c r="S231" s="626"/>
      <c r="T231" s="687"/>
      <c r="U231" s="19"/>
      <c r="V231" s="285"/>
      <c r="W231" s="19"/>
      <c r="X231" s="19"/>
      <c r="Y231" s="19"/>
      <c r="Z231" s="626"/>
      <c r="AA231" s="626"/>
      <c r="AB231" s="626"/>
      <c r="AC231" s="19"/>
      <c r="AD231" s="19"/>
      <c r="AE231" s="166"/>
      <c r="AF231" s="699" t="e">
        <f t="shared" si="628"/>
        <v>#DIV/0!</v>
      </c>
      <c r="AG231" s="166"/>
      <c r="AH231" s="699"/>
      <c r="AI231" s="626"/>
      <c r="AJ231" s="687"/>
      <c r="AK231" s="626"/>
      <c r="AL231" s="687"/>
      <c r="AM231" s="626"/>
      <c r="AN231" s="687"/>
      <c r="AO231" s="19"/>
      <c r="AP231" s="626"/>
      <c r="AQ231" s="687"/>
      <c r="AR231" s="166"/>
      <c r="AS231" s="699" t="e">
        <f t="shared" si="630"/>
        <v>#DIV/0!</v>
      </c>
      <c r="AT231" s="166"/>
      <c r="AU231" s="699"/>
      <c r="AV231" s="626"/>
      <c r="AW231" s="699"/>
      <c r="AX231" s="166"/>
      <c r="AY231" s="699" t="e">
        <f t="shared" si="633"/>
        <v>#DIV/0!</v>
      </c>
      <c r="AZ231" s="626"/>
      <c r="BA231" s="699"/>
      <c r="BB231" s="19"/>
      <c r="BC231" s="626"/>
      <c r="BD231" s="19"/>
      <c r="BE231" s="626"/>
      <c r="BF231" s="626"/>
      <c r="BG231" s="626"/>
      <c r="BH231" s="626"/>
      <c r="BI231" s="19"/>
      <c r="BJ231" s="626"/>
      <c r="BK231" s="626"/>
      <c r="BL231" s="626"/>
      <c r="BM231" s="19"/>
      <c r="BN231" s="626"/>
      <c r="BO231" s="626"/>
      <c r="BP231" s="626"/>
      <c r="BQ231" s="678"/>
      <c r="BR231" s="626"/>
      <c r="BS231" s="19"/>
      <c r="BT231" s="626">
        <f t="shared" si="728"/>
        <v>0</v>
      </c>
      <c r="BU231" s="626"/>
      <c r="BV231" s="435"/>
      <c r="BW231" s="522"/>
      <c r="BX231" s="670"/>
      <c r="BY231" s="435"/>
      <c r="BZ231" s="19"/>
      <c r="CE231" s="699"/>
    </row>
    <row r="232" spans="2:83" s="173" customFormat="1" ht="52.5" hidden="1" customHeight="1" x14ac:dyDescent="0.3">
      <c r="B232" s="201"/>
      <c r="C232" s="101" t="s">
        <v>32</v>
      </c>
      <c r="D232" s="166">
        <f t="shared" si="723"/>
        <v>0</v>
      </c>
      <c r="E232" s="176"/>
      <c r="F232" s="176"/>
      <c r="G232" s="166"/>
      <c r="H232" s="176"/>
      <c r="I232" s="238"/>
      <c r="J232" s="166">
        <f t="shared" si="727"/>
        <v>0</v>
      </c>
      <c r="K232" s="166">
        <f t="shared" si="724"/>
        <v>0</v>
      </c>
      <c r="L232" s="699" t="e">
        <f t="shared" si="627"/>
        <v>#DIV/0!</v>
      </c>
      <c r="M232" s="176"/>
      <c r="N232" s="687"/>
      <c r="O232" s="627"/>
      <c r="P232" s="687"/>
      <c r="Q232" s="627"/>
      <c r="R232" s="687"/>
      <c r="S232" s="627"/>
      <c r="T232" s="687"/>
      <c r="U232" s="279"/>
      <c r="V232" s="279"/>
      <c r="W232" s="279"/>
      <c r="X232" s="279"/>
      <c r="Y232" s="279"/>
      <c r="Z232" s="627"/>
      <c r="AA232" s="627"/>
      <c r="AB232" s="627"/>
      <c r="AC232" s="279"/>
      <c r="AD232" s="19"/>
      <c r="AE232" s="166"/>
      <c r="AF232" s="699" t="e">
        <f t="shared" si="628"/>
        <v>#DIV/0!</v>
      </c>
      <c r="AG232" s="176"/>
      <c r="AH232" s="699"/>
      <c r="AI232" s="627"/>
      <c r="AJ232" s="687"/>
      <c r="AK232" s="627"/>
      <c r="AL232" s="687"/>
      <c r="AM232" s="627"/>
      <c r="AN232" s="687"/>
      <c r="AO232" s="279"/>
      <c r="AP232" s="627"/>
      <c r="AQ232" s="687"/>
      <c r="AR232" s="176"/>
      <c r="AS232" s="699" t="e">
        <f t="shared" si="630"/>
        <v>#DIV/0!</v>
      </c>
      <c r="AT232" s="176"/>
      <c r="AU232" s="699"/>
      <c r="AV232" s="627"/>
      <c r="AW232" s="699"/>
      <c r="AX232" s="176"/>
      <c r="AY232" s="699" t="e">
        <f t="shared" si="633"/>
        <v>#DIV/0!</v>
      </c>
      <c r="AZ232" s="627"/>
      <c r="BA232" s="699"/>
      <c r="BB232" s="279"/>
      <c r="BC232" s="627"/>
      <c r="BD232" s="279"/>
      <c r="BE232" s="627"/>
      <c r="BF232" s="627"/>
      <c r="BG232" s="627"/>
      <c r="BH232" s="627"/>
      <c r="BI232" s="279"/>
      <c r="BJ232" s="627"/>
      <c r="BK232" s="627"/>
      <c r="BL232" s="627"/>
      <c r="BM232" s="279"/>
      <c r="BN232" s="627"/>
      <c r="BO232" s="627"/>
      <c r="BP232" s="627"/>
      <c r="BQ232" s="681"/>
      <c r="BR232" s="627"/>
      <c r="BS232" s="279"/>
      <c r="BT232" s="626">
        <f t="shared" si="728"/>
        <v>0</v>
      </c>
      <c r="BU232" s="627"/>
      <c r="BV232" s="436"/>
      <c r="BW232" s="520"/>
      <c r="BX232" s="668"/>
      <c r="BY232" s="436"/>
      <c r="BZ232" s="279"/>
      <c r="CE232" s="699"/>
    </row>
    <row r="233" spans="2:83" s="68" customFormat="1" ht="52.5" hidden="1" customHeight="1" x14ac:dyDescent="0.3">
      <c r="B233" s="312"/>
      <c r="C233" s="97" t="s">
        <v>31</v>
      </c>
      <c r="D233" s="166">
        <f t="shared" si="723"/>
        <v>0</v>
      </c>
      <c r="E233" s="166"/>
      <c r="F233" s="166"/>
      <c r="G233" s="166"/>
      <c r="H233" s="166"/>
      <c r="I233" s="237"/>
      <c r="J233" s="166">
        <f t="shared" si="727"/>
        <v>0</v>
      </c>
      <c r="K233" s="166">
        <f t="shared" si="724"/>
        <v>0</v>
      </c>
      <c r="L233" s="699" t="e">
        <f t="shared" si="627"/>
        <v>#DIV/0!</v>
      </c>
      <c r="M233" s="166"/>
      <c r="N233" s="687"/>
      <c r="O233" s="626"/>
      <c r="P233" s="687"/>
      <c r="Q233" s="626"/>
      <c r="R233" s="687"/>
      <c r="S233" s="626"/>
      <c r="T233" s="687"/>
      <c r="U233" s="19"/>
      <c r="V233" s="285"/>
      <c r="W233" s="19"/>
      <c r="X233" s="19"/>
      <c r="Y233" s="19"/>
      <c r="Z233" s="626"/>
      <c r="AA233" s="626"/>
      <c r="AB233" s="626"/>
      <c r="AC233" s="19"/>
      <c r="AD233" s="19"/>
      <c r="AE233" s="166"/>
      <c r="AF233" s="699" t="e">
        <f t="shared" si="628"/>
        <v>#DIV/0!</v>
      </c>
      <c r="AG233" s="166"/>
      <c r="AH233" s="699"/>
      <c r="AI233" s="626"/>
      <c r="AJ233" s="687"/>
      <c r="AK233" s="626"/>
      <c r="AL233" s="687"/>
      <c r="AM233" s="626"/>
      <c r="AN233" s="687"/>
      <c r="AO233" s="19"/>
      <c r="AP233" s="626"/>
      <c r="AQ233" s="687"/>
      <c r="AR233" s="166"/>
      <c r="AS233" s="699" t="e">
        <f t="shared" si="630"/>
        <v>#DIV/0!</v>
      </c>
      <c r="AT233" s="166"/>
      <c r="AU233" s="699"/>
      <c r="AV233" s="626"/>
      <c r="AW233" s="699"/>
      <c r="AX233" s="166"/>
      <c r="AY233" s="699" t="e">
        <f t="shared" si="633"/>
        <v>#DIV/0!</v>
      </c>
      <c r="AZ233" s="626"/>
      <c r="BA233" s="699"/>
      <c r="BB233" s="19"/>
      <c r="BC233" s="626"/>
      <c r="BD233" s="19"/>
      <c r="BE233" s="626"/>
      <c r="BF233" s="626"/>
      <c r="BG233" s="626"/>
      <c r="BH233" s="626"/>
      <c r="BI233" s="19"/>
      <c r="BJ233" s="626"/>
      <c r="BK233" s="626"/>
      <c r="BL233" s="626"/>
      <c r="BM233" s="19"/>
      <c r="BN233" s="626"/>
      <c r="BO233" s="626"/>
      <c r="BP233" s="626"/>
      <c r="BQ233" s="678"/>
      <c r="BR233" s="626"/>
      <c r="BS233" s="19"/>
      <c r="BT233" s="626">
        <f t="shared" si="728"/>
        <v>0</v>
      </c>
      <c r="BU233" s="626"/>
      <c r="BV233" s="435"/>
      <c r="BW233" s="522"/>
      <c r="BX233" s="670"/>
      <c r="BY233" s="435"/>
      <c r="BZ233" s="19"/>
      <c r="CE233" s="699"/>
    </row>
    <row r="234" spans="2:83" s="359" customFormat="1" ht="209.25" hidden="1" customHeight="1" x14ac:dyDescent="0.3">
      <c r="B234" s="356" t="s">
        <v>63</v>
      </c>
      <c r="C234" s="357" t="s">
        <v>340</v>
      </c>
      <c r="D234" s="166">
        <f t="shared" si="723"/>
        <v>0</v>
      </c>
      <c r="E234" s="880">
        <f>E235</f>
        <v>0</v>
      </c>
      <c r="F234" s="880"/>
      <c r="G234" s="166"/>
      <c r="H234" s="880"/>
      <c r="I234" s="880"/>
      <c r="J234" s="166">
        <f t="shared" si="727"/>
        <v>0</v>
      </c>
      <c r="K234" s="166">
        <f t="shared" si="724"/>
        <v>0</v>
      </c>
      <c r="L234" s="699" t="e">
        <f t="shared" si="627"/>
        <v>#DIV/0!</v>
      </c>
      <c r="M234" s="880">
        <f>M235</f>
        <v>0</v>
      </c>
      <c r="N234" s="421"/>
      <c r="O234" s="358"/>
      <c r="P234" s="421"/>
      <c r="Q234" s="358"/>
      <c r="R234" s="421"/>
      <c r="S234" s="358"/>
      <c r="T234" s="421"/>
      <c r="U234" s="358"/>
      <c r="V234" s="358"/>
      <c r="W234" s="358"/>
      <c r="X234" s="358"/>
      <c r="Y234" s="358"/>
      <c r="Z234" s="358"/>
      <c r="AA234" s="358"/>
      <c r="AB234" s="358"/>
      <c r="AC234" s="358"/>
      <c r="AD234" s="421"/>
      <c r="AE234" s="166"/>
      <c r="AF234" s="699" t="e">
        <f t="shared" si="628"/>
        <v>#DIV/0!</v>
      </c>
      <c r="AG234" s="880"/>
      <c r="AH234" s="699"/>
      <c r="AI234" s="358"/>
      <c r="AJ234" s="421"/>
      <c r="AK234" s="358"/>
      <c r="AL234" s="421"/>
      <c r="AM234" s="358"/>
      <c r="AN234" s="421"/>
      <c r="AO234" s="358"/>
      <c r="AP234" s="358"/>
      <c r="AQ234" s="421"/>
      <c r="AR234" s="880"/>
      <c r="AS234" s="699" t="e">
        <f t="shared" si="630"/>
        <v>#DIV/0!</v>
      </c>
      <c r="AT234" s="882"/>
      <c r="AU234" s="699"/>
      <c r="AV234" s="629"/>
      <c r="AW234" s="699"/>
      <c r="AX234" s="880"/>
      <c r="AY234" s="699" t="e">
        <f t="shared" si="633"/>
        <v>#DIV/0!</v>
      </c>
      <c r="AZ234" s="358"/>
      <c r="BA234" s="699"/>
      <c r="BB234" s="358"/>
      <c r="BC234" s="358"/>
      <c r="BD234" s="358"/>
      <c r="BE234" s="629"/>
      <c r="BF234" s="358"/>
      <c r="BG234" s="358"/>
      <c r="BH234" s="358"/>
      <c r="BI234" s="358"/>
      <c r="BJ234" s="358"/>
      <c r="BK234" s="358"/>
      <c r="BL234" s="358"/>
      <c r="BM234" s="358"/>
      <c r="BN234" s="358"/>
      <c r="BO234" s="358"/>
      <c r="BP234" s="358"/>
      <c r="BQ234" s="680"/>
      <c r="BR234" s="358"/>
      <c r="BS234" s="358"/>
      <c r="BT234" s="626">
        <f t="shared" si="728"/>
        <v>0</v>
      </c>
      <c r="BU234" s="629"/>
      <c r="BV234" s="358"/>
      <c r="BW234" s="358"/>
      <c r="BX234" s="669"/>
      <c r="BY234" s="358"/>
      <c r="BZ234" s="358"/>
      <c r="CE234" s="699"/>
    </row>
    <row r="235" spans="2:83" s="68" customFormat="1" ht="235.5" hidden="1" customHeight="1" x14ac:dyDescent="0.3">
      <c r="B235" s="334" t="s">
        <v>184</v>
      </c>
      <c r="C235" s="100" t="s">
        <v>341</v>
      </c>
      <c r="D235" s="166">
        <f t="shared" si="723"/>
        <v>0</v>
      </c>
      <c r="E235" s="166"/>
      <c r="F235" s="166"/>
      <c r="G235" s="166"/>
      <c r="H235" s="166"/>
      <c r="I235" s="237"/>
      <c r="J235" s="166">
        <f t="shared" si="727"/>
        <v>0</v>
      </c>
      <c r="K235" s="166">
        <f t="shared" si="724"/>
        <v>0</v>
      </c>
      <c r="L235" s="699" t="e">
        <f t="shared" si="627"/>
        <v>#DIV/0!</v>
      </c>
      <c r="M235" s="166"/>
      <c r="N235" s="687"/>
      <c r="O235" s="626"/>
      <c r="P235" s="687"/>
      <c r="Q235" s="626"/>
      <c r="R235" s="687"/>
      <c r="S235" s="626"/>
      <c r="T235" s="687"/>
      <c r="U235" s="19"/>
      <c r="V235" s="285"/>
      <c r="W235" s="19"/>
      <c r="X235" s="19"/>
      <c r="Y235" s="19"/>
      <c r="Z235" s="626"/>
      <c r="AA235" s="626"/>
      <c r="AB235" s="626"/>
      <c r="AC235" s="19"/>
      <c r="AD235" s="19"/>
      <c r="AE235" s="166"/>
      <c r="AF235" s="699" t="e">
        <f t="shared" si="628"/>
        <v>#DIV/0!</v>
      </c>
      <c r="AG235" s="166"/>
      <c r="AH235" s="699"/>
      <c r="AI235" s="626"/>
      <c r="AJ235" s="687"/>
      <c r="AK235" s="626"/>
      <c r="AL235" s="687"/>
      <c r="AM235" s="626"/>
      <c r="AN235" s="687"/>
      <c r="AO235" s="19"/>
      <c r="AP235" s="626"/>
      <c r="AQ235" s="687"/>
      <c r="AR235" s="166"/>
      <c r="AS235" s="699" t="e">
        <f t="shared" si="630"/>
        <v>#DIV/0!</v>
      </c>
      <c r="AT235" s="166"/>
      <c r="AU235" s="699"/>
      <c r="AV235" s="626"/>
      <c r="AW235" s="699"/>
      <c r="AX235" s="166"/>
      <c r="AY235" s="699" t="e">
        <f t="shared" si="633"/>
        <v>#DIV/0!</v>
      </c>
      <c r="AZ235" s="626"/>
      <c r="BA235" s="699"/>
      <c r="BB235" s="19"/>
      <c r="BC235" s="626"/>
      <c r="BD235" s="19"/>
      <c r="BE235" s="626"/>
      <c r="BF235" s="626"/>
      <c r="BG235" s="626"/>
      <c r="BH235" s="626"/>
      <c r="BI235" s="19"/>
      <c r="BJ235" s="626"/>
      <c r="BK235" s="626"/>
      <c r="BL235" s="626"/>
      <c r="BM235" s="19"/>
      <c r="BN235" s="626"/>
      <c r="BO235" s="626"/>
      <c r="BP235" s="626"/>
      <c r="BQ235" s="678"/>
      <c r="BR235" s="626"/>
      <c r="BS235" s="19"/>
      <c r="BT235" s="626">
        <f t="shared" si="728"/>
        <v>0</v>
      </c>
      <c r="BU235" s="626"/>
      <c r="BV235" s="435"/>
      <c r="BW235" s="522"/>
      <c r="BX235" s="670"/>
      <c r="BY235" s="435"/>
      <c r="BZ235" s="19"/>
      <c r="CE235" s="699"/>
    </row>
    <row r="236" spans="2:83" s="68" customFormat="1" ht="50.25" hidden="1" customHeight="1" x14ac:dyDescent="0.3">
      <c r="B236" s="460"/>
      <c r="C236" s="97" t="s">
        <v>31</v>
      </c>
      <c r="D236" s="166">
        <f t="shared" si="723"/>
        <v>0</v>
      </c>
      <c r="E236" s="166"/>
      <c r="F236" s="166"/>
      <c r="G236" s="166">
        <v>0</v>
      </c>
      <c r="H236" s="166"/>
      <c r="I236" s="237"/>
      <c r="J236" s="166">
        <f t="shared" si="727"/>
        <v>0</v>
      </c>
      <c r="K236" s="166">
        <f t="shared" si="724"/>
        <v>0</v>
      </c>
      <c r="L236" s="699" t="e">
        <f t="shared" si="627"/>
        <v>#DIV/0!</v>
      </c>
      <c r="M236" s="166"/>
      <c r="N236" s="687"/>
      <c r="O236" s="626"/>
      <c r="P236" s="687"/>
      <c r="Q236" s="626">
        <v>0</v>
      </c>
      <c r="R236" s="687"/>
      <c r="S236" s="626"/>
      <c r="T236" s="687"/>
      <c r="U236" s="19"/>
      <c r="V236" s="285"/>
      <c r="W236" s="19"/>
      <c r="X236" s="19"/>
      <c r="Y236" s="19"/>
      <c r="Z236" s="626"/>
      <c r="AA236" s="626"/>
      <c r="AB236" s="626"/>
      <c r="AC236" s="19"/>
      <c r="AD236" s="19"/>
      <c r="AE236" s="166"/>
      <c r="AF236" s="699" t="e">
        <f t="shared" si="628"/>
        <v>#DIV/0!</v>
      </c>
      <c r="AG236" s="166"/>
      <c r="AH236" s="699"/>
      <c r="AI236" s="626"/>
      <c r="AJ236" s="687"/>
      <c r="AK236" s="626"/>
      <c r="AL236" s="687"/>
      <c r="AM236" s="626"/>
      <c r="AN236" s="687"/>
      <c r="AO236" s="19"/>
      <c r="AP236" s="626"/>
      <c r="AQ236" s="687"/>
      <c r="AR236" s="166"/>
      <c r="AS236" s="699" t="e">
        <f t="shared" si="630"/>
        <v>#DIV/0!</v>
      </c>
      <c r="AT236" s="166"/>
      <c r="AU236" s="699"/>
      <c r="AV236" s="626"/>
      <c r="AW236" s="699"/>
      <c r="AX236" s="166"/>
      <c r="AY236" s="699" t="e">
        <f t="shared" si="633"/>
        <v>#DIV/0!</v>
      </c>
      <c r="AZ236" s="626"/>
      <c r="BA236" s="699"/>
      <c r="BB236" s="19"/>
      <c r="BC236" s="626"/>
      <c r="BD236" s="19"/>
      <c r="BE236" s="626"/>
      <c r="BF236" s="626"/>
      <c r="BG236" s="626"/>
      <c r="BH236" s="626"/>
      <c r="BI236" s="19"/>
      <c r="BJ236" s="626"/>
      <c r="BK236" s="626"/>
      <c r="BL236" s="626"/>
      <c r="BM236" s="19"/>
      <c r="BN236" s="626"/>
      <c r="BO236" s="626"/>
      <c r="BP236" s="626"/>
      <c r="BQ236" s="678"/>
      <c r="BR236" s="626"/>
      <c r="BS236" s="19"/>
      <c r="BT236" s="626">
        <f t="shared" si="728"/>
        <v>0</v>
      </c>
      <c r="BU236" s="626"/>
      <c r="BV236" s="457"/>
      <c r="BW236" s="522"/>
      <c r="BX236" s="670"/>
      <c r="BY236" s="457"/>
      <c r="BZ236" s="19"/>
      <c r="CE236" s="699"/>
    </row>
    <row r="237" spans="2:83" s="68" customFormat="1" ht="55.5" customHeight="1" x14ac:dyDescent="0.3">
      <c r="B237" s="573" t="s">
        <v>63</v>
      </c>
      <c r="C237" s="99" t="s">
        <v>410</v>
      </c>
      <c r="D237" s="166">
        <f t="shared" ref="D237" si="793">D238+D239+D240</f>
        <v>1319795.6923199999</v>
      </c>
      <c r="E237" s="166"/>
      <c r="F237" s="166"/>
      <c r="G237" s="166">
        <f>G238+G239+G240</f>
        <v>1319795.6923199999</v>
      </c>
      <c r="H237" s="166"/>
      <c r="I237" s="166"/>
      <c r="J237" s="166">
        <f>K237-D237</f>
        <v>-401881.66213999991</v>
      </c>
      <c r="K237" s="166">
        <f t="shared" ref="K237" si="794">K238+K239+K240</f>
        <v>917914.03018</v>
      </c>
      <c r="L237" s="699">
        <f t="shared" si="627"/>
        <v>0.69549706482709217</v>
      </c>
      <c r="M237" s="166">
        <f>M238+M239</f>
        <v>0</v>
      </c>
      <c r="N237" s="687"/>
      <c r="O237" s="626"/>
      <c r="P237" s="687"/>
      <c r="Q237" s="166">
        <f>Q238+Q239+Q240</f>
        <v>917914.03018</v>
      </c>
      <c r="R237" s="687"/>
      <c r="S237" s="626"/>
      <c r="T237" s="687"/>
      <c r="U237" s="626"/>
      <c r="V237" s="626"/>
      <c r="W237" s="626"/>
      <c r="X237" s="626"/>
      <c r="Y237" s="626"/>
      <c r="Z237" s="626"/>
      <c r="AA237" s="626"/>
      <c r="AB237" s="626"/>
      <c r="AC237" s="626"/>
      <c r="AD237" s="687"/>
      <c r="AE237" s="166">
        <f>AG237+AK237+AM237+AO237</f>
        <v>809460.74833999993</v>
      </c>
      <c r="AF237" s="699">
        <f t="shared" si="628"/>
        <v>0.61332276885757309</v>
      </c>
      <c r="AG237" s="166"/>
      <c r="AH237" s="699"/>
      <c r="AI237" s="626"/>
      <c r="AJ237" s="687"/>
      <c r="AK237" s="626">
        <f>AK238+AK239</f>
        <v>809460.74833999993</v>
      </c>
      <c r="AL237" s="699">
        <f>AK237/G237</f>
        <v>0.61332276885757309</v>
      </c>
      <c r="AM237" s="626"/>
      <c r="AN237" s="687"/>
      <c r="AO237" s="626"/>
      <c r="AP237" s="626">
        <f>AR237-AE237</f>
        <v>510334.94397999998</v>
      </c>
      <c r="AQ237" s="687"/>
      <c r="AR237" s="166">
        <f>AT237+AX237+AZ237+BB237</f>
        <v>1319795.6923199999</v>
      </c>
      <c r="AS237" s="699">
        <f t="shared" si="630"/>
        <v>1</v>
      </c>
      <c r="AT237" s="166"/>
      <c r="AU237" s="699"/>
      <c r="AV237" s="626"/>
      <c r="AW237" s="699"/>
      <c r="AX237" s="166">
        <f>AX238+AX239</f>
        <v>1319795.6923199999</v>
      </c>
      <c r="AY237" s="699">
        <f t="shared" si="633"/>
        <v>1</v>
      </c>
      <c r="AZ237" s="626"/>
      <c r="BA237" s="699"/>
      <c r="BB237" s="19"/>
      <c r="BC237" s="626"/>
      <c r="BD237" s="19"/>
      <c r="BE237" s="626"/>
      <c r="BF237" s="626"/>
      <c r="BG237" s="626"/>
      <c r="BH237" s="626"/>
      <c r="BI237" s="19"/>
      <c r="BJ237" s="626"/>
      <c r="BK237" s="626"/>
      <c r="BL237" s="626"/>
      <c r="BM237" s="19"/>
      <c r="BN237" s="626">
        <f t="shared" ref="BN237:BN239" si="795">BQ237</f>
        <v>5390134.4649999999</v>
      </c>
      <c r="BO237" s="626"/>
      <c r="BP237" s="626"/>
      <c r="BQ237" s="678">
        <f>BQ238+BQ239</f>
        <v>5390134.4649999999</v>
      </c>
      <c r="BR237" s="626"/>
      <c r="BS237" s="19"/>
      <c r="BT237" s="626">
        <f>BU237-BN237</f>
        <v>0</v>
      </c>
      <c r="BU237" s="626">
        <f t="shared" ref="BU237:BU267" si="796">BX237</f>
        <v>5390134.4649999999</v>
      </c>
      <c r="BV237" s="574"/>
      <c r="BW237" s="574"/>
      <c r="BX237" s="670">
        <f>BX238+BX239</f>
        <v>5390134.4649999999</v>
      </c>
      <c r="BY237" s="574"/>
      <c r="BZ237" s="19"/>
      <c r="CE237" s="699"/>
    </row>
    <row r="238" spans="2:83" s="150" customFormat="1" ht="54" customHeight="1" x14ac:dyDescent="0.25">
      <c r="B238" s="210"/>
      <c r="C238" s="101" t="s">
        <v>32</v>
      </c>
      <c r="D238" s="176">
        <f t="shared" ref="D238:D240" si="797">G238</f>
        <v>857867.2</v>
      </c>
      <c r="E238" s="176">
        <v>0</v>
      </c>
      <c r="F238" s="176"/>
      <c r="G238" s="176">
        <f>G242+G246+G249+G252+G256+G259+G262+G266</f>
        <v>857867.2</v>
      </c>
      <c r="H238" s="187"/>
      <c r="I238" s="238"/>
      <c r="J238" s="176">
        <f t="shared" ref="J238:J240" si="798">K238-D238</f>
        <v>-261223.08039999998</v>
      </c>
      <c r="K238" s="176">
        <f t="shared" ref="K238:K267" si="799">Q238</f>
        <v>596644.11959999998</v>
      </c>
      <c r="L238" s="699">
        <f t="shared" si="627"/>
        <v>0.69549706481376139</v>
      </c>
      <c r="M238" s="176">
        <f>M242+M246+M249+M252+M256+M259+M262+M266</f>
        <v>0</v>
      </c>
      <c r="N238" s="687"/>
      <c r="O238" s="627"/>
      <c r="P238" s="687"/>
      <c r="Q238" s="627">
        <f>Q242+Q246+Q249+Q252+Q256+Q259+Q262+Q266</f>
        <v>596644.11959999998</v>
      </c>
      <c r="R238" s="687"/>
      <c r="S238" s="279"/>
      <c r="T238" s="19"/>
      <c r="U238" s="279"/>
      <c r="V238" s="627">
        <f t="shared" ref="V238:V239" si="800">W238+X238+Y238</f>
        <v>0</v>
      </c>
      <c r="W238" s="627"/>
      <c r="X238" s="102"/>
      <c r="Y238" s="102"/>
      <c r="Z238" s="627">
        <f t="shared" ref="Z238:Z239" si="801">AA238+AB238+AC238</f>
        <v>0</v>
      </c>
      <c r="AA238" s="627">
        <f>E238</f>
        <v>0</v>
      </c>
      <c r="AB238" s="22"/>
      <c r="AC238" s="279"/>
      <c r="AD238" s="19"/>
      <c r="AE238" s="176">
        <f>AK238</f>
        <v>528812.86786</v>
      </c>
      <c r="AF238" s="699">
        <f t="shared" si="628"/>
        <v>0.61642742356858971</v>
      </c>
      <c r="AG238" s="176"/>
      <c r="AH238" s="699"/>
      <c r="AI238" s="627"/>
      <c r="AJ238" s="687"/>
      <c r="AK238" s="627">
        <f>AK242+AK246+AK249+AK252+AK256+AK259+AK262+AK266+AK273</f>
        <v>528812.86786</v>
      </c>
      <c r="AL238" s="699">
        <f t="shared" ref="AL238:AL257" si="802">AK238/G238</f>
        <v>0.61642742356858971</v>
      </c>
      <c r="AM238" s="22"/>
      <c r="AN238" s="41"/>
      <c r="AO238" s="279"/>
      <c r="AP238" s="627">
        <f t="shared" ref="AP238:AP239" si="803">AR238-AE238</f>
        <v>329054.33213999995</v>
      </c>
      <c r="AQ238" s="687"/>
      <c r="AR238" s="176">
        <f>AX238</f>
        <v>857867.2</v>
      </c>
      <c r="AS238" s="699">
        <f t="shared" si="630"/>
        <v>1</v>
      </c>
      <c r="AT238" s="176"/>
      <c r="AU238" s="699"/>
      <c r="AV238" s="627"/>
      <c r="AW238" s="699"/>
      <c r="AX238" s="176">
        <f>AX242+AX246+AX249+AX252+AX256+AX259+AX262+AX266</f>
        <v>857867.2</v>
      </c>
      <c r="AY238" s="699">
        <f t="shared" si="633"/>
        <v>1</v>
      </c>
      <c r="AZ238" s="22"/>
      <c r="BA238" s="699"/>
      <c r="BB238" s="279"/>
      <c r="BC238" s="22"/>
      <c r="BD238" s="279"/>
      <c r="BE238" s="627">
        <f>BF238</f>
        <v>0</v>
      </c>
      <c r="BF238" s="627"/>
      <c r="BG238" s="627"/>
      <c r="BH238" s="22"/>
      <c r="BI238" s="279"/>
      <c r="BJ238" s="627">
        <f t="shared" ref="BJ238:BJ239" si="804">BK238+BL238+BM238</f>
        <v>0</v>
      </c>
      <c r="BK238" s="627"/>
      <c r="BL238" s="22"/>
      <c r="BM238" s="279"/>
      <c r="BN238" s="627">
        <f t="shared" si="795"/>
        <v>3018475.3</v>
      </c>
      <c r="BO238" s="627"/>
      <c r="BP238" s="627"/>
      <c r="BQ238" s="681">
        <f>BQ242+BQ246+BQ249+BQ252+BQ256+BQ259+BQ262+BQ266</f>
        <v>3018475.3</v>
      </c>
      <c r="BR238" s="22"/>
      <c r="BS238" s="279"/>
      <c r="BT238" s="627">
        <f t="shared" ref="BT238:BT239" si="805">BU238-BN238</f>
        <v>0</v>
      </c>
      <c r="BU238" s="627">
        <f t="shared" si="796"/>
        <v>3018475.3</v>
      </c>
      <c r="BV238" s="443"/>
      <c r="BW238" s="520"/>
      <c r="BX238" s="668">
        <f>BX242+BX246+BX249+BX252+BX256+BX259+BX262+BX266</f>
        <v>3018475.3</v>
      </c>
      <c r="BY238" s="22"/>
      <c r="BZ238" s="279"/>
      <c r="CE238" s="699"/>
    </row>
    <row r="239" spans="2:83" s="50" customFormat="1" ht="54" customHeight="1" x14ac:dyDescent="0.25">
      <c r="B239" s="200"/>
      <c r="C239" s="97" t="s">
        <v>411</v>
      </c>
      <c r="D239" s="166">
        <f t="shared" si="797"/>
        <v>461928.49232000002</v>
      </c>
      <c r="E239" s="166">
        <v>0</v>
      </c>
      <c r="F239" s="166"/>
      <c r="G239" s="166">
        <f>G243+G247+G250+G257+G260+G263+G267+G253</f>
        <v>461928.49232000002</v>
      </c>
      <c r="H239" s="236"/>
      <c r="I239" s="236"/>
      <c r="J239" s="166">
        <f t="shared" si="798"/>
        <v>-140658.58173999999</v>
      </c>
      <c r="K239" s="166">
        <f t="shared" si="799"/>
        <v>321269.91058000003</v>
      </c>
      <c r="L239" s="699">
        <f t="shared" si="627"/>
        <v>0.69549706485184926</v>
      </c>
      <c r="M239" s="166">
        <f>M243+M247+M250+M257+M260+M263+M267</f>
        <v>0</v>
      </c>
      <c r="N239" s="687"/>
      <c r="O239" s="626"/>
      <c r="P239" s="687"/>
      <c r="Q239" s="166">
        <f>Q243+Q247+Q250+Q257+Q260+Q263+Q267+Q253</f>
        <v>321269.91058000003</v>
      </c>
      <c r="R239" s="166"/>
      <c r="S239" s="31"/>
      <c r="T239" s="31"/>
      <c r="U239" s="31"/>
      <c r="V239" s="626">
        <f t="shared" si="800"/>
        <v>0</v>
      </c>
      <c r="W239" s="626"/>
      <c r="X239" s="31"/>
      <c r="Y239" s="31"/>
      <c r="Z239" s="626">
        <f t="shared" si="801"/>
        <v>0</v>
      </c>
      <c r="AA239" s="626">
        <f>E239</f>
        <v>0</v>
      </c>
      <c r="AB239" s="31"/>
      <c r="AC239" s="31"/>
      <c r="AD239" s="31"/>
      <c r="AE239" s="166">
        <f>AK239</f>
        <v>280647.88047999999</v>
      </c>
      <c r="AF239" s="699">
        <f t="shared" si="628"/>
        <v>0.60755698153726734</v>
      </c>
      <c r="AG239" s="166"/>
      <c r="AH239" s="699"/>
      <c r="AI239" s="626"/>
      <c r="AJ239" s="687"/>
      <c r="AK239" s="626">
        <f>AK243+AK247+AK250+AK257+AK260+AK263+AK267+AK253+AK274</f>
        <v>280647.88047999999</v>
      </c>
      <c r="AL239" s="699">
        <f t="shared" si="802"/>
        <v>0.60755698153726734</v>
      </c>
      <c r="AM239" s="31"/>
      <c r="AN239" s="31"/>
      <c r="AO239" s="31"/>
      <c r="AP239" s="626">
        <f t="shared" si="803"/>
        <v>181280.61184000003</v>
      </c>
      <c r="AQ239" s="687"/>
      <c r="AR239" s="166">
        <f>AX239</f>
        <v>461928.49232000002</v>
      </c>
      <c r="AS239" s="699">
        <f t="shared" si="630"/>
        <v>1</v>
      </c>
      <c r="AT239" s="236"/>
      <c r="AU239" s="699"/>
      <c r="AV239" s="626"/>
      <c r="AW239" s="699"/>
      <c r="AX239" s="166">
        <f>AX243+AX247+AX250+AX257+AX260+AX263+AX267+AX253</f>
        <v>461928.49232000002</v>
      </c>
      <c r="AY239" s="699">
        <f t="shared" si="633"/>
        <v>1</v>
      </c>
      <c r="AZ239" s="31"/>
      <c r="BA239" s="699"/>
      <c r="BB239" s="31"/>
      <c r="BC239" s="31"/>
      <c r="BD239" s="31"/>
      <c r="BE239" s="626">
        <f>BF239</f>
        <v>0</v>
      </c>
      <c r="BF239" s="626"/>
      <c r="BG239" s="626"/>
      <c r="BH239" s="31"/>
      <c r="BI239" s="31"/>
      <c r="BJ239" s="626">
        <f t="shared" si="804"/>
        <v>0</v>
      </c>
      <c r="BK239" s="626"/>
      <c r="BL239" s="31"/>
      <c r="BM239" s="31"/>
      <c r="BN239" s="626">
        <f t="shared" si="795"/>
        <v>2371659.165</v>
      </c>
      <c r="BO239" s="626"/>
      <c r="BP239" s="626"/>
      <c r="BQ239" s="678">
        <f>BQ243+BQ247+BQ250+BQ257+BQ260+BQ263+BQ267+BQ253</f>
        <v>2371659.165</v>
      </c>
      <c r="BR239" s="31"/>
      <c r="BS239" s="31"/>
      <c r="BT239" s="626">
        <f t="shared" si="805"/>
        <v>0</v>
      </c>
      <c r="BU239" s="626">
        <f t="shared" si="796"/>
        <v>2371659.165</v>
      </c>
      <c r="BV239" s="435"/>
      <c r="BW239" s="522"/>
      <c r="BX239" s="670">
        <f>BX243+BX247+BX250+BX257+BX260+BX263+BX267+BX253</f>
        <v>2371659.165</v>
      </c>
      <c r="BY239" s="575"/>
      <c r="BZ239" s="31"/>
      <c r="CE239" s="699"/>
    </row>
    <row r="240" spans="2:83" s="50" customFormat="1" ht="54" hidden="1" customHeight="1" x14ac:dyDescent="0.25">
      <c r="B240" s="200"/>
      <c r="C240" s="97" t="s">
        <v>290</v>
      </c>
      <c r="D240" s="166">
        <f t="shared" si="797"/>
        <v>0</v>
      </c>
      <c r="E240" s="166"/>
      <c r="F240" s="166"/>
      <c r="G240" s="166">
        <f>G244+G264+G254</f>
        <v>0</v>
      </c>
      <c r="H240" s="236"/>
      <c r="I240" s="236"/>
      <c r="J240" s="166">
        <f t="shared" si="798"/>
        <v>0</v>
      </c>
      <c r="K240" s="166">
        <f>Q240</f>
        <v>0</v>
      </c>
      <c r="L240" s="699" t="e">
        <f t="shared" si="627"/>
        <v>#DIV/0!</v>
      </c>
      <c r="M240" s="166"/>
      <c r="N240" s="687"/>
      <c r="O240" s="626"/>
      <c r="P240" s="687"/>
      <c r="Q240" s="626">
        <f>Q244+Q264+Q254</f>
        <v>0</v>
      </c>
      <c r="R240" s="687"/>
      <c r="S240" s="31"/>
      <c r="T240" s="31"/>
      <c r="U240" s="31"/>
      <c r="V240" s="626"/>
      <c r="W240" s="626"/>
      <c r="X240" s="31"/>
      <c r="Y240" s="31"/>
      <c r="Z240" s="626"/>
      <c r="AA240" s="626"/>
      <c r="AB240" s="31"/>
      <c r="AC240" s="31"/>
      <c r="AD240" s="31"/>
      <c r="AE240" s="876"/>
      <c r="AF240" s="699" t="e">
        <f t="shared" si="628"/>
        <v>#DIV/0!</v>
      </c>
      <c r="AG240" s="166"/>
      <c r="AH240" s="699"/>
      <c r="AI240" s="626"/>
      <c r="AJ240" s="687"/>
      <c r="AK240" s="263"/>
      <c r="AL240" s="699" t="e">
        <f t="shared" si="802"/>
        <v>#DIV/0!</v>
      </c>
      <c r="AM240" s="31"/>
      <c r="AN240" s="31"/>
      <c r="AO240" s="31"/>
      <c r="AP240" s="626"/>
      <c r="AQ240" s="687"/>
      <c r="AR240" s="166"/>
      <c r="AS240" s="699" t="e">
        <f t="shared" si="630"/>
        <v>#DIV/0!</v>
      </c>
      <c r="AT240" s="166"/>
      <c r="AU240" s="699"/>
      <c r="AV240" s="626"/>
      <c r="AW240" s="699"/>
      <c r="AX240" s="166"/>
      <c r="AY240" s="699" t="e">
        <f t="shared" si="633"/>
        <v>#DIV/0!</v>
      </c>
      <c r="AZ240" s="31"/>
      <c r="BA240" s="699"/>
      <c r="BB240" s="31"/>
      <c r="BC240" s="31"/>
      <c r="BD240" s="31"/>
      <c r="BE240" s="626"/>
      <c r="BF240" s="626"/>
      <c r="BG240" s="626"/>
      <c r="BH240" s="31"/>
      <c r="BI240" s="31"/>
      <c r="BJ240" s="626"/>
      <c r="BK240" s="626"/>
      <c r="BL240" s="31"/>
      <c r="BM240" s="31"/>
      <c r="BN240" s="626"/>
      <c r="BO240" s="626"/>
      <c r="BP240" s="626"/>
      <c r="BQ240" s="626"/>
      <c r="BR240" s="31"/>
      <c r="BS240" s="31"/>
      <c r="BT240" s="626"/>
      <c r="BU240" s="626"/>
      <c r="BV240" s="457"/>
      <c r="BW240" s="522"/>
      <c r="BX240" s="166"/>
      <c r="BY240" s="31"/>
      <c r="BZ240" s="31"/>
      <c r="CE240" s="699"/>
    </row>
    <row r="241" spans="2:83" s="68" customFormat="1" ht="155.25" customHeight="1" x14ac:dyDescent="0.3">
      <c r="B241" s="506" t="s">
        <v>184</v>
      </c>
      <c r="C241" s="97" t="s">
        <v>53</v>
      </c>
      <c r="D241" s="166">
        <f t="shared" ref="D241:D247" si="806">G241</f>
        <v>509710.92307999998</v>
      </c>
      <c r="E241" s="166"/>
      <c r="F241" s="166"/>
      <c r="G241" s="166">
        <f>G242+G243+G244</f>
        <v>509710.92307999998</v>
      </c>
      <c r="H241" s="166"/>
      <c r="I241" s="237"/>
      <c r="J241" s="166">
        <f>J242+J243+J244</f>
        <v>0</v>
      </c>
      <c r="K241" s="166">
        <f t="shared" si="799"/>
        <v>509710.92307999998</v>
      </c>
      <c r="L241" s="699">
        <f t="shared" si="627"/>
        <v>1</v>
      </c>
      <c r="M241" s="166"/>
      <c r="N241" s="687"/>
      <c r="O241" s="626"/>
      <c r="P241" s="687"/>
      <c r="Q241" s="626">
        <f>Q242+Q243+Q244</f>
        <v>509710.92307999998</v>
      </c>
      <c r="R241" s="687"/>
      <c r="S241" s="626"/>
      <c r="T241" s="687"/>
      <c r="U241" s="19"/>
      <c r="V241" s="285"/>
      <c r="W241" s="19"/>
      <c r="X241" s="19"/>
      <c r="Y241" s="19"/>
      <c r="Z241" s="626"/>
      <c r="AA241" s="626"/>
      <c r="AB241" s="626"/>
      <c r="AC241" s="19"/>
      <c r="AD241" s="19"/>
      <c r="AE241" s="166">
        <f>AK241</f>
        <v>382823.69832999998</v>
      </c>
      <c r="AF241" s="699">
        <f t="shared" si="628"/>
        <v>0.75106041678827273</v>
      </c>
      <c r="AG241" s="166"/>
      <c r="AH241" s="699"/>
      <c r="AI241" s="626"/>
      <c r="AJ241" s="687"/>
      <c r="AK241" s="626">
        <f>AK242+AK243</f>
        <v>382823.69832999998</v>
      </c>
      <c r="AL241" s="699">
        <f t="shared" si="802"/>
        <v>0.75106041678827273</v>
      </c>
      <c r="AM241" s="626"/>
      <c r="AN241" s="687"/>
      <c r="AO241" s="19"/>
      <c r="AP241" s="626">
        <f>AP242+AP243</f>
        <v>44410.528660000011</v>
      </c>
      <c r="AQ241" s="687"/>
      <c r="AR241" s="166">
        <f>AX241</f>
        <v>509710.92307999998</v>
      </c>
      <c r="AS241" s="699">
        <f t="shared" si="630"/>
        <v>1</v>
      </c>
      <c r="AT241" s="166"/>
      <c r="AU241" s="699"/>
      <c r="AV241" s="626"/>
      <c r="AW241" s="699"/>
      <c r="AX241" s="166">
        <f>AX242+AX243</f>
        <v>509710.92307999998</v>
      </c>
      <c r="AY241" s="699">
        <f t="shared" si="633"/>
        <v>1</v>
      </c>
      <c r="AZ241" s="626"/>
      <c r="BA241" s="699"/>
      <c r="BB241" s="19"/>
      <c r="BC241" s="626"/>
      <c r="BD241" s="19"/>
      <c r="BE241" s="626"/>
      <c r="BF241" s="626"/>
      <c r="BG241" s="626"/>
      <c r="BH241" s="626"/>
      <c r="BI241" s="19"/>
      <c r="BJ241" s="626"/>
      <c r="BK241" s="626"/>
      <c r="BL241" s="626"/>
      <c r="BM241" s="19"/>
      <c r="BN241" s="626">
        <f t="shared" ref="BN241:BN267" si="807">BQ241</f>
        <v>2018454.82143</v>
      </c>
      <c r="BO241" s="626"/>
      <c r="BP241" s="626"/>
      <c r="BQ241" s="626">
        <f>BQ242+BQ243</f>
        <v>2018454.82143</v>
      </c>
      <c r="BR241" s="626"/>
      <c r="BS241" s="19"/>
      <c r="BT241" s="626">
        <f>BT242+BT243</f>
        <v>0</v>
      </c>
      <c r="BU241" s="626">
        <f t="shared" si="796"/>
        <v>2018454.82143</v>
      </c>
      <c r="BV241" s="507"/>
      <c r="BW241" s="522"/>
      <c r="BX241" s="507">
        <f>BX242+BX243</f>
        <v>2018454.82143</v>
      </c>
      <c r="BY241" s="507"/>
      <c r="BZ241" s="19"/>
      <c r="CE241" s="699"/>
    </row>
    <row r="242" spans="2:83" s="173" customFormat="1" ht="44.25" customHeight="1" x14ac:dyDescent="0.3">
      <c r="B242" s="201"/>
      <c r="C242" s="101" t="s">
        <v>32</v>
      </c>
      <c r="D242" s="176">
        <f t="shared" si="806"/>
        <v>331312.09999999998</v>
      </c>
      <c r="E242" s="176"/>
      <c r="F242" s="176"/>
      <c r="G242" s="176">
        <v>331312.09999999998</v>
      </c>
      <c r="H242" s="176"/>
      <c r="I242" s="238"/>
      <c r="J242" s="176">
        <v>0</v>
      </c>
      <c r="K242" s="176">
        <f t="shared" si="799"/>
        <v>331312.09999999998</v>
      </c>
      <c r="L242" s="699">
        <f t="shared" si="627"/>
        <v>1</v>
      </c>
      <c r="M242" s="176"/>
      <c r="N242" s="687"/>
      <c r="O242" s="627"/>
      <c r="P242" s="687"/>
      <c r="Q242" s="627">
        <f>G242</f>
        <v>331312.09999999998</v>
      </c>
      <c r="R242" s="687"/>
      <c r="S242" s="627"/>
      <c r="T242" s="687"/>
      <c r="U242" s="279"/>
      <c r="V242" s="279"/>
      <c r="W242" s="279"/>
      <c r="X242" s="279"/>
      <c r="Y242" s="279"/>
      <c r="Z242" s="627"/>
      <c r="AA242" s="627"/>
      <c r="AB242" s="627"/>
      <c r="AC242" s="279"/>
      <c r="AD242" s="19"/>
      <c r="AE242" s="176">
        <f>AK242</f>
        <v>248835.40390999999</v>
      </c>
      <c r="AF242" s="699">
        <f t="shared" si="628"/>
        <v>0.75106041677922419</v>
      </c>
      <c r="AG242" s="176"/>
      <c r="AH242" s="699"/>
      <c r="AI242" s="627"/>
      <c r="AJ242" s="687"/>
      <c r="AK242" s="627">
        <f>248829.1278+6.27611</f>
        <v>248835.40390999999</v>
      </c>
      <c r="AL242" s="699">
        <f t="shared" si="802"/>
        <v>0.75106041677922419</v>
      </c>
      <c r="AM242" s="627"/>
      <c r="AN242" s="687"/>
      <c r="AO242" s="279"/>
      <c r="AP242" s="627">
        <v>0</v>
      </c>
      <c r="AQ242" s="687"/>
      <c r="AR242" s="176">
        <f>AX242</f>
        <v>331312.09999999998</v>
      </c>
      <c r="AS242" s="699">
        <f t="shared" si="630"/>
        <v>1</v>
      </c>
      <c r="AT242" s="176"/>
      <c r="AU242" s="699"/>
      <c r="AV242" s="627"/>
      <c r="AW242" s="699"/>
      <c r="AX242" s="176">
        <f>331301.98681+10.11319</f>
        <v>331312.09999999998</v>
      </c>
      <c r="AY242" s="699">
        <f t="shared" si="633"/>
        <v>1</v>
      </c>
      <c r="AZ242" s="627"/>
      <c r="BA242" s="699"/>
      <c r="BB242" s="279"/>
      <c r="BC242" s="627"/>
      <c r="BD242" s="279"/>
      <c r="BE242" s="627"/>
      <c r="BF242" s="627"/>
      <c r="BG242" s="627"/>
      <c r="BH242" s="627"/>
      <c r="BI242" s="279"/>
      <c r="BJ242" s="627"/>
      <c r="BK242" s="627"/>
      <c r="BL242" s="627"/>
      <c r="BM242" s="279"/>
      <c r="BN242" s="627">
        <f t="shared" si="807"/>
        <v>1130334.7</v>
      </c>
      <c r="BO242" s="627"/>
      <c r="BP242" s="627"/>
      <c r="BQ242" s="627">
        <v>1130334.7</v>
      </c>
      <c r="BR242" s="627"/>
      <c r="BS242" s="279"/>
      <c r="BT242" s="627">
        <f>BX242-BQ242</f>
        <v>0</v>
      </c>
      <c r="BU242" s="627">
        <f t="shared" si="796"/>
        <v>1130334.7</v>
      </c>
      <c r="BV242" s="569"/>
      <c r="BW242" s="569"/>
      <c r="BX242" s="569">
        <v>1130334.7</v>
      </c>
      <c r="BY242" s="569"/>
      <c r="BZ242" s="279"/>
      <c r="CE242" s="699"/>
    </row>
    <row r="243" spans="2:83" s="68" customFormat="1" ht="44.25" customHeight="1" x14ac:dyDescent="0.3">
      <c r="B243" s="506"/>
      <c r="C243" s="97" t="s">
        <v>411</v>
      </c>
      <c r="D243" s="166">
        <f t="shared" si="806"/>
        <v>178398.82308</v>
      </c>
      <c r="E243" s="166"/>
      <c r="F243" s="166"/>
      <c r="G243" s="166">
        <v>178398.82308</v>
      </c>
      <c r="H243" s="166"/>
      <c r="I243" s="237"/>
      <c r="J243" s="166">
        <f>Q243-G243</f>
        <v>0</v>
      </c>
      <c r="K243" s="166">
        <f t="shared" si="799"/>
        <v>178398.82308</v>
      </c>
      <c r="L243" s="699">
        <f t="shared" si="627"/>
        <v>1</v>
      </c>
      <c r="M243" s="166"/>
      <c r="N243" s="687"/>
      <c r="O243" s="626"/>
      <c r="P243" s="687"/>
      <c r="Q243" s="626">
        <f>G243</f>
        <v>178398.82308</v>
      </c>
      <c r="R243" s="687"/>
      <c r="S243" s="626"/>
      <c r="T243" s="687"/>
      <c r="U243" s="19"/>
      <c r="V243" s="285"/>
      <c r="W243" s="19"/>
      <c r="X243" s="19"/>
      <c r="Y243" s="19"/>
      <c r="Z243" s="626"/>
      <c r="AA243" s="626"/>
      <c r="AB243" s="626"/>
      <c r="AC243" s="19"/>
      <c r="AD243" s="19"/>
      <c r="AE243" s="166">
        <f>AK243</f>
        <v>133988.29441999999</v>
      </c>
      <c r="AF243" s="699">
        <f t="shared" si="628"/>
        <v>0.75106041680507696</v>
      </c>
      <c r="AG243" s="166"/>
      <c r="AH243" s="699"/>
      <c r="AI243" s="626"/>
      <c r="AJ243" s="687"/>
      <c r="AK243" s="626">
        <f>133984.91496+3.37946</f>
        <v>133988.29441999999</v>
      </c>
      <c r="AL243" s="699">
        <f t="shared" si="802"/>
        <v>0.75106041680507696</v>
      </c>
      <c r="AM243" s="626"/>
      <c r="AN243" s="687"/>
      <c r="AO243" s="626"/>
      <c r="AP243" s="626">
        <f>AR243-AK243</f>
        <v>44410.528660000011</v>
      </c>
      <c r="AQ243" s="687"/>
      <c r="AR243" s="166">
        <f>AX243</f>
        <v>178398.82308</v>
      </c>
      <c r="AS243" s="699">
        <f t="shared" si="630"/>
        <v>1</v>
      </c>
      <c r="AT243" s="166"/>
      <c r="AU243" s="699"/>
      <c r="AV243" s="626"/>
      <c r="AW243" s="699"/>
      <c r="AX243" s="166">
        <f>178393.37751+5.44557</f>
        <v>178398.82308</v>
      </c>
      <c r="AY243" s="699">
        <f t="shared" si="633"/>
        <v>1</v>
      </c>
      <c r="AZ243" s="626"/>
      <c r="BA243" s="699"/>
      <c r="BB243" s="626"/>
      <c r="BC243" s="626"/>
      <c r="BD243" s="626"/>
      <c r="BE243" s="626"/>
      <c r="BF243" s="626"/>
      <c r="BG243" s="626"/>
      <c r="BH243" s="626"/>
      <c r="BI243" s="626"/>
      <c r="BJ243" s="626"/>
      <c r="BK243" s="626"/>
      <c r="BL243" s="626"/>
      <c r="BM243" s="626"/>
      <c r="BN243" s="626">
        <f t="shared" si="807"/>
        <v>888120.12143000006</v>
      </c>
      <c r="BO243" s="626"/>
      <c r="BP243" s="626"/>
      <c r="BQ243" s="626">
        <v>888120.12143000006</v>
      </c>
      <c r="BR243" s="626"/>
      <c r="BS243" s="19"/>
      <c r="BT243" s="626">
        <f>BU243-BQ243</f>
        <v>0</v>
      </c>
      <c r="BU243" s="626">
        <f t="shared" si="796"/>
        <v>888120.12143000006</v>
      </c>
      <c r="BV243" s="507"/>
      <c r="BW243" s="522"/>
      <c r="BX243" s="507">
        <v>888120.12143000006</v>
      </c>
      <c r="BY243" s="507"/>
      <c r="BZ243" s="19"/>
      <c r="CE243" s="699"/>
    </row>
    <row r="244" spans="2:83" s="68" customFormat="1" ht="44.25" hidden="1" customHeight="1" x14ac:dyDescent="0.3">
      <c r="B244" s="506"/>
      <c r="C244" s="97" t="s">
        <v>31</v>
      </c>
      <c r="D244" s="166">
        <f t="shared" si="806"/>
        <v>0</v>
      </c>
      <c r="E244" s="166"/>
      <c r="F244" s="166"/>
      <c r="G244" s="166">
        <v>0</v>
      </c>
      <c r="H244" s="166"/>
      <c r="I244" s="237"/>
      <c r="J244" s="166">
        <f>Q244-G244</f>
        <v>0</v>
      </c>
      <c r="K244" s="166">
        <f t="shared" ref="K244" si="808">Q244</f>
        <v>0</v>
      </c>
      <c r="L244" s="699" t="e">
        <f t="shared" si="627"/>
        <v>#DIV/0!</v>
      </c>
      <c r="M244" s="166"/>
      <c r="N244" s="687"/>
      <c r="O244" s="626"/>
      <c r="P244" s="687"/>
      <c r="Q244" s="626">
        <v>0</v>
      </c>
      <c r="R244" s="687"/>
      <c r="S244" s="626"/>
      <c r="T244" s="687"/>
      <c r="U244" s="19"/>
      <c r="V244" s="285"/>
      <c r="W244" s="19"/>
      <c r="X244" s="19"/>
      <c r="Y244" s="19"/>
      <c r="Z244" s="626"/>
      <c r="AA244" s="626"/>
      <c r="AB244" s="626"/>
      <c r="AC244" s="19"/>
      <c r="AD244" s="19"/>
      <c r="AE244" s="166">
        <f t="shared" ref="AE244:AE250" si="809">AK244</f>
        <v>0</v>
      </c>
      <c r="AF244" s="699" t="e">
        <f t="shared" si="628"/>
        <v>#DIV/0!</v>
      </c>
      <c r="AG244" s="166"/>
      <c r="AH244" s="699"/>
      <c r="AI244" s="626"/>
      <c r="AJ244" s="687"/>
      <c r="AK244" s="626"/>
      <c r="AL244" s="699" t="e">
        <f t="shared" si="802"/>
        <v>#DIV/0!</v>
      </c>
      <c r="AM244" s="626"/>
      <c r="AN244" s="687"/>
      <c r="AO244" s="19"/>
      <c r="AP244" s="626"/>
      <c r="AQ244" s="687"/>
      <c r="AR244" s="166"/>
      <c r="AS244" s="699" t="e">
        <f t="shared" si="630"/>
        <v>#DIV/0!</v>
      </c>
      <c r="AT244" s="166"/>
      <c r="AU244" s="699"/>
      <c r="AV244" s="626"/>
      <c r="AW244" s="699"/>
      <c r="AX244" s="166"/>
      <c r="AY244" s="699" t="e">
        <f t="shared" si="633"/>
        <v>#DIV/0!</v>
      </c>
      <c r="AZ244" s="626"/>
      <c r="BA244" s="699"/>
      <c r="BB244" s="19"/>
      <c r="BC244" s="626"/>
      <c r="BD244" s="19"/>
      <c r="BE244" s="626"/>
      <c r="BF244" s="626"/>
      <c r="BG244" s="626"/>
      <c r="BH244" s="626"/>
      <c r="BI244" s="19"/>
      <c r="BJ244" s="626"/>
      <c r="BK244" s="626"/>
      <c r="BL244" s="626"/>
      <c r="BM244" s="19"/>
      <c r="BN244" s="626"/>
      <c r="BO244" s="626"/>
      <c r="BP244" s="626"/>
      <c r="BQ244" s="626"/>
      <c r="BR244" s="626"/>
      <c r="BS244" s="19"/>
      <c r="BT244" s="626"/>
      <c r="BU244" s="626"/>
      <c r="BV244" s="507"/>
      <c r="BW244" s="522"/>
      <c r="BX244" s="507"/>
      <c r="BY244" s="507"/>
      <c r="BZ244" s="19"/>
      <c r="CE244" s="699"/>
    </row>
    <row r="245" spans="2:83" s="68" customFormat="1" ht="44.25" hidden="1" customHeight="1" x14ac:dyDescent="0.3">
      <c r="B245" s="506" t="s">
        <v>185</v>
      </c>
      <c r="C245" s="97" t="s">
        <v>38</v>
      </c>
      <c r="D245" s="166">
        <f t="shared" si="806"/>
        <v>0</v>
      </c>
      <c r="E245" s="166"/>
      <c r="F245" s="166"/>
      <c r="G245" s="166">
        <f>G246+G247</f>
        <v>0</v>
      </c>
      <c r="H245" s="166"/>
      <c r="I245" s="237"/>
      <c r="J245" s="166">
        <v>0</v>
      </c>
      <c r="K245" s="166">
        <f t="shared" si="799"/>
        <v>0</v>
      </c>
      <c r="L245" s="699" t="e">
        <f t="shared" si="627"/>
        <v>#DIV/0!</v>
      </c>
      <c r="M245" s="166"/>
      <c r="N245" s="687"/>
      <c r="O245" s="626"/>
      <c r="P245" s="687"/>
      <c r="Q245" s="626">
        <f>Q246+Q247</f>
        <v>0</v>
      </c>
      <c r="R245" s="687"/>
      <c r="S245" s="626"/>
      <c r="T245" s="687"/>
      <c r="U245" s="19"/>
      <c r="V245" s="285"/>
      <c r="W245" s="19"/>
      <c r="X245" s="19"/>
      <c r="Y245" s="19"/>
      <c r="Z245" s="626"/>
      <c r="AA245" s="626"/>
      <c r="AB245" s="626"/>
      <c r="AC245" s="19"/>
      <c r="AD245" s="19"/>
      <c r="AE245" s="166">
        <f t="shared" si="809"/>
        <v>0</v>
      </c>
      <c r="AF245" s="699" t="e">
        <f t="shared" si="628"/>
        <v>#DIV/0!</v>
      </c>
      <c r="AG245" s="166"/>
      <c r="AH245" s="699"/>
      <c r="AI245" s="626"/>
      <c r="AJ245" s="687"/>
      <c r="AK245" s="626">
        <f>AK246+AK247</f>
        <v>0</v>
      </c>
      <c r="AL245" s="699" t="e">
        <f t="shared" si="802"/>
        <v>#DIV/0!</v>
      </c>
      <c r="AM245" s="626"/>
      <c r="AN245" s="687"/>
      <c r="AO245" s="19"/>
      <c r="AP245" s="626">
        <f>AP246+AP247</f>
        <v>0</v>
      </c>
      <c r="AQ245" s="687"/>
      <c r="AR245" s="166">
        <f>AX245</f>
        <v>0</v>
      </c>
      <c r="AS245" s="699" t="e">
        <f t="shared" si="630"/>
        <v>#DIV/0!</v>
      </c>
      <c r="AT245" s="166"/>
      <c r="AU245" s="699"/>
      <c r="AV245" s="626"/>
      <c r="AW245" s="699"/>
      <c r="AX245" s="166">
        <f>AX246+AX247</f>
        <v>0</v>
      </c>
      <c r="AY245" s="699" t="e">
        <f t="shared" si="633"/>
        <v>#DIV/0!</v>
      </c>
      <c r="AZ245" s="626"/>
      <c r="BA245" s="699"/>
      <c r="BB245" s="19"/>
      <c r="BC245" s="626"/>
      <c r="BD245" s="19"/>
      <c r="BE245" s="626"/>
      <c r="BF245" s="626"/>
      <c r="BG245" s="626"/>
      <c r="BH245" s="626"/>
      <c r="BI245" s="19"/>
      <c r="BJ245" s="626"/>
      <c r="BK245" s="626"/>
      <c r="BL245" s="626"/>
      <c r="BM245" s="19"/>
      <c r="BN245" s="626">
        <f t="shared" si="807"/>
        <v>0</v>
      </c>
      <c r="BO245" s="626"/>
      <c r="BP245" s="626"/>
      <c r="BQ245" s="626">
        <f>BQ246+BQ247</f>
        <v>0</v>
      </c>
      <c r="BR245" s="626"/>
      <c r="BS245" s="19"/>
      <c r="BT245" s="626">
        <f>BT246+BT247</f>
        <v>0</v>
      </c>
      <c r="BU245" s="626">
        <f t="shared" si="796"/>
        <v>0</v>
      </c>
      <c r="BV245" s="507"/>
      <c r="BW245" s="522"/>
      <c r="BX245" s="507">
        <f>BX246+BX247</f>
        <v>0</v>
      </c>
      <c r="BY245" s="507"/>
      <c r="BZ245" s="19"/>
      <c r="CE245" s="699"/>
    </row>
    <row r="246" spans="2:83" s="173" customFormat="1" ht="55.5" hidden="1" customHeight="1" x14ac:dyDescent="0.3">
      <c r="B246" s="201"/>
      <c r="C246" s="101" t="s">
        <v>32</v>
      </c>
      <c r="D246" s="176">
        <f t="shared" si="806"/>
        <v>0</v>
      </c>
      <c r="E246" s="176"/>
      <c r="F246" s="176"/>
      <c r="G246" s="176">
        <v>0</v>
      </c>
      <c r="H246" s="176"/>
      <c r="I246" s="238"/>
      <c r="J246" s="176">
        <v>0</v>
      </c>
      <c r="K246" s="176">
        <f t="shared" si="799"/>
        <v>0</v>
      </c>
      <c r="L246" s="699" t="e">
        <f t="shared" si="627"/>
        <v>#DIV/0!</v>
      </c>
      <c r="M246" s="176"/>
      <c r="N246" s="687"/>
      <c r="O246" s="627"/>
      <c r="P246" s="687"/>
      <c r="Q246" s="627">
        <v>0</v>
      </c>
      <c r="R246" s="687"/>
      <c r="S246" s="627"/>
      <c r="T246" s="687"/>
      <c r="U246" s="279"/>
      <c r="V246" s="279"/>
      <c r="W246" s="279"/>
      <c r="X246" s="279"/>
      <c r="Y246" s="279"/>
      <c r="Z246" s="627"/>
      <c r="AA246" s="627"/>
      <c r="AB246" s="627"/>
      <c r="AC246" s="279"/>
      <c r="AD246" s="19"/>
      <c r="AE246" s="176">
        <f t="shared" si="809"/>
        <v>0</v>
      </c>
      <c r="AF246" s="699" t="e">
        <f t="shared" si="628"/>
        <v>#DIV/0!</v>
      </c>
      <c r="AG246" s="176"/>
      <c r="AH246" s="699"/>
      <c r="AI246" s="627"/>
      <c r="AJ246" s="687"/>
      <c r="AK246" s="627">
        <v>0</v>
      </c>
      <c r="AL246" s="699" t="e">
        <f t="shared" si="802"/>
        <v>#DIV/0!</v>
      </c>
      <c r="AM246" s="627"/>
      <c r="AN246" s="687"/>
      <c r="AO246" s="279"/>
      <c r="AP246" s="627">
        <f>AR246-AK246</f>
        <v>0</v>
      </c>
      <c r="AQ246" s="687"/>
      <c r="AR246" s="176">
        <f>AX246</f>
        <v>0</v>
      </c>
      <c r="AS246" s="699" t="e">
        <f t="shared" si="630"/>
        <v>#DIV/0!</v>
      </c>
      <c r="AT246" s="176"/>
      <c r="AU246" s="699"/>
      <c r="AV246" s="627"/>
      <c r="AW246" s="699"/>
      <c r="AX246" s="176">
        <v>0</v>
      </c>
      <c r="AY246" s="699" t="e">
        <f t="shared" si="633"/>
        <v>#DIV/0!</v>
      </c>
      <c r="AZ246" s="627"/>
      <c r="BA246" s="699"/>
      <c r="BB246" s="279"/>
      <c r="BC246" s="627"/>
      <c r="BD246" s="279"/>
      <c r="BE246" s="627"/>
      <c r="BF246" s="627"/>
      <c r="BG246" s="627"/>
      <c r="BH246" s="627"/>
      <c r="BI246" s="279"/>
      <c r="BJ246" s="627"/>
      <c r="BK246" s="627"/>
      <c r="BL246" s="627"/>
      <c r="BM246" s="279"/>
      <c r="BN246" s="627">
        <f t="shared" si="807"/>
        <v>0</v>
      </c>
      <c r="BO246" s="627"/>
      <c r="BP246" s="627"/>
      <c r="BQ246" s="627">
        <v>0</v>
      </c>
      <c r="BR246" s="627"/>
      <c r="BS246" s="279"/>
      <c r="BT246" s="627">
        <f>BU246-BQ246</f>
        <v>0</v>
      </c>
      <c r="BU246" s="627">
        <f t="shared" si="796"/>
        <v>0</v>
      </c>
      <c r="BV246" s="551"/>
      <c r="BW246" s="551"/>
      <c r="BX246" s="551">
        <v>0</v>
      </c>
      <c r="BY246" s="551"/>
      <c r="BZ246" s="279"/>
      <c r="CE246" s="699"/>
    </row>
    <row r="247" spans="2:83" s="68" customFormat="1" ht="55.5" hidden="1" customHeight="1" x14ac:dyDescent="0.3">
      <c r="B247" s="506"/>
      <c r="C247" s="97" t="s">
        <v>411</v>
      </c>
      <c r="D247" s="166">
        <f t="shared" si="806"/>
        <v>0</v>
      </c>
      <c r="E247" s="166"/>
      <c r="F247" s="166"/>
      <c r="G247" s="166">
        <v>0</v>
      </c>
      <c r="H247" s="166"/>
      <c r="I247" s="237"/>
      <c r="J247" s="166">
        <v>0</v>
      </c>
      <c r="K247" s="166">
        <f t="shared" si="799"/>
        <v>0</v>
      </c>
      <c r="L247" s="699" t="e">
        <f t="shared" si="627"/>
        <v>#DIV/0!</v>
      </c>
      <c r="M247" s="166"/>
      <c r="N247" s="687"/>
      <c r="O247" s="626"/>
      <c r="P247" s="687"/>
      <c r="Q247" s="626">
        <v>0</v>
      </c>
      <c r="R247" s="687"/>
      <c r="S247" s="626"/>
      <c r="T247" s="687"/>
      <c r="U247" s="19"/>
      <c r="V247" s="285"/>
      <c r="W247" s="19"/>
      <c r="X247" s="19"/>
      <c r="Y247" s="19"/>
      <c r="Z247" s="626"/>
      <c r="AA247" s="626"/>
      <c r="AB247" s="626"/>
      <c r="AC247" s="19"/>
      <c r="AD247" s="19"/>
      <c r="AE247" s="166">
        <f t="shared" si="809"/>
        <v>0</v>
      </c>
      <c r="AF247" s="699" t="e">
        <f t="shared" si="628"/>
        <v>#DIV/0!</v>
      </c>
      <c r="AG247" s="166"/>
      <c r="AH247" s="699"/>
      <c r="AI247" s="626"/>
      <c r="AJ247" s="687"/>
      <c r="AK247" s="626">
        <v>0</v>
      </c>
      <c r="AL247" s="699" t="e">
        <f t="shared" si="802"/>
        <v>#DIV/0!</v>
      </c>
      <c r="AM247" s="626"/>
      <c r="AN247" s="687"/>
      <c r="AO247" s="19"/>
      <c r="AP247" s="626">
        <f>AR247-AK247</f>
        <v>0</v>
      </c>
      <c r="AQ247" s="687"/>
      <c r="AR247" s="166">
        <f>AX247</f>
        <v>0</v>
      </c>
      <c r="AS247" s="699" t="e">
        <f t="shared" si="630"/>
        <v>#DIV/0!</v>
      </c>
      <c r="AT247" s="166"/>
      <c r="AU247" s="699"/>
      <c r="AV247" s="626"/>
      <c r="AW247" s="699"/>
      <c r="AX247" s="166">
        <v>0</v>
      </c>
      <c r="AY247" s="699" t="e">
        <f t="shared" si="633"/>
        <v>#DIV/0!</v>
      </c>
      <c r="AZ247" s="626"/>
      <c r="BA247" s="699"/>
      <c r="BB247" s="19"/>
      <c r="BC247" s="626"/>
      <c r="BD247" s="19"/>
      <c r="BE247" s="626"/>
      <c r="BF247" s="626"/>
      <c r="BG247" s="626"/>
      <c r="BH247" s="626"/>
      <c r="BI247" s="19"/>
      <c r="BJ247" s="626"/>
      <c r="BK247" s="626"/>
      <c r="BL247" s="626"/>
      <c r="BM247" s="19"/>
      <c r="BN247" s="626">
        <f t="shared" si="807"/>
        <v>0</v>
      </c>
      <c r="BO247" s="626"/>
      <c r="BP247" s="626"/>
      <c r="BQ247" s="626">
        <v>0</v>
      </c>
      <c r="BR247" s="626"/>
      <c r="BS247" s="19"/>
      <c r="BT247" s="626">
        <f>BU247-BQ247</f>
        <v>0</v>
      </c>
      <c r="BU247" s="626">
        <f t="shared" si="796"/>
        <v>0</v>
      </c>
      <c r="BV247" s="507"/>
      <c r="BW247" s="522"/>
      <c r="BX247" s="507">
        <v>0</v>
      </c>
      <c r="BY247" s="507"/>
      <c r="BZ247" s="19"/>
      <c r="CE247" s="699"/>
    </row>
    <row r="248" spans="2:83" s="68" customFormat="1" ht="55.5" hidden="1" customHeight="1" x14ac:dyDescent="0.3">
      <c r="B248" s="506" t="s">
        <v>7</v>
      </c>
      <c r="C248" s="124" t="s">
        <v>227</v>
      </c>
      <c r="D248" s="166">
        <f t="shared" ref="D248:D257" si="810">G248</f>
        <v>0</v>
      </c>
      <c r="E248" s="166"/>
      <c r="F248" s="166"/>
      <c r="G248" s="166">
        <f>G249+G250</f>
        <v>0</v>
      </c>
      <c r="H248" s="166"/>
      <c r="I248" s="237"/>
      <c r="J248" s="166"/>
      <c r="K248" s="166">
        <f t="shared" si="799"/>
        <v>0</v>
      </c>
      <c r="L248" s="699" t="e">
        <f t="shared" si="627"/>
        <v>#DIV/0!</v>
      </c>
      <c r="M248" s="166"/>
      <c r="N248" s="687"/>
      <c r="O248" s="626"/>
      <c r="P248" s="687"/>
      <c r="Q248" s="626">
        <f>Q249+Q250</f>
        <v>0</v>
      </c>
      <c r="R248" s="687"/>
      <c r="S248" s="626"/>
      <c r="T248" s="687"/>
      <c r="U248" s="19"/>
      <c r="V248" s="285"/>
      <c r="W248" s="19"/>
      <c r="X248" s="19"/>
      <c r="Y248" s="19"/>
      <c r="Z248" s="626"/>
      <c r="AA248" s="626"/>
      <c r="AB248" s="626"/>
      <c r="AC248" s="19"/>
      <c r="AD248" s="19"/>
      <c r="AE248" s="166">
        <f t="shared" si="809"/>
        <v>0</v>
      </c>
      <c r="AF248" s="699" t="e">
        <f t="shared" si="628"/>
        <v>#DIV/0!</v>
      </c>
      <c r="AG248" s="166"/>
      <c r="AH248" s="699"/>
      <c r="AI248" s="626"/>
      <c r="AJ248" s="687"/>
      <c r="AK248" s="626"/>
      <c r="AL248" s="699" t="e">
        <f t="shared" si="802"/>
        <v>#DIV/0!</v>
      </c>
      <c r="AM248" s="626"/>
      <c r="AN248" s="687"/>
      <c r="AO248" s="19"/>
      <c r="AP248" s="626"/>
      <c r="AQ248" s="687"/>
      <c r="AR248" s="166"/>
      <c r="AS248" s="699" t="e">
        <f t="shared" si="630"/>
        <v>#DIV/0!</v>
      </c>
      <c r="AT248" s="166"/>
      <c r="AU248" s="699"/>
      <c r="AV248" s="626"/>
      <c r="AW248" s="699"/>
      <c r="AX248" s="166"/>
      <c r="AY248" s="699" t="e">
        <f t="shared" si="633"/>
        <v>#DIV/0!</v>
      </c>
      <c r="AZ248" s="626"/>
      <c r="BA248" s="699"/>
      <c r="BB248" s="19"/>
      <c r="BC248" s="626"/>
      <c r="BD248" s="19"/>
      <c r="BE248" s="626"/>
      <c r="BF248" s="626"/>
      <c r="BG248" s="626"/>
      <c r="BH248" s="626"/>
      <c r="BI248" s="19"/>
      <c r="BJ248" s="626"/>
      <c r="BK248" s="626"/>
      <c r="BL248" s="626"/>
      <c r="BM248" s="19"/>
      <c r="BN248" s="626">
        <f t="shared" si="807"/>
        <v>0</v>
      </c>
      <c r="BO248" s="626"/>
      <c r="BP248" s="626"/>
      <c r="BQ248" s="626">
        <f>BQ249+BQ250</f>
        <v>0</v>
      </c>
      <c r="BR248" s="626"/>
      <c r="BS248" s="19"/>
      <c r="BT248" s="626">
        <f t="shared" ref="BT248:BT263" si="811">BX248</f>
        <v>0</v>
      </c>
      <c r="BU248" s="626">
        <f t="shared" si="796"/>
        <v>0</v>
      </c>
      <c r="BV248" s="507"/>
      <c r="BW248" s="522"/>
      <c r="BX248" s="507">
        <f>BX249+BX250</f>
        <v>0</v>
      </c>
      <c r="BY248" s="507"/>
      <c r="BZ248" s="19"/>
      <c r="CE248" s="699"/>
    </row>
    <row r="249" spans="2:83" s="173" customFormat="1" ht="55.5" hidden="1" customHeight="1" x14ac:dyDescent="0.3">
      <c r="B249" s="201"/>
      <c r="C249" s="101" t="s">
        <v>32</v>
      </c>
      <c r="D249" s="176">
        <f t="shared" si="810"/>
        <v>0</v>
      </c>
      <c r="E249" s="176"/>
      <c r="F249" s="176"/>
      <c r="G249" s="176">
        <v>0</v>
      </c>
      <c r="H249" s="176"/>
      <c r="I249" s="238"/>
      <c r="J249" s="166"/>
      <c r="K249" s="176">
        <f t="shared" si="799"/>
        <v>0</v>
      </c>
      <c r="L249" s="699" t="e">
        <f t="shared" si="627"/>
        <v>#DIV/0!</v>
      </c>
      <c r="M249" s="176"/>
      <c r="N249" s="687"/>
      <c r="O249" s="627"/>
      <c r="P249" s="687"/>
      <c r="Q249" s="627">
        <v>0</v>
      </c>
      <c r="R249" s="687"/>
      <c r="S249" s="627"/>
      <c r="T249" s="687"/>
      <c r="U249" s="279"/>
      <c r="V249" s="279"/>
      <c r="W249" s="279"/>
      <c r="X249" s="279"/>
      <c r="Y249" s="279"/>
      <c r="Z249" s="627"/>
      <c r="AA249" s="627"/>
      <c r="AB249" s="627"/>
      <c r="AC249" s="279"/>
      <c r="AD249" s="19"/>
      <c r="AE249" s="166">
        <f t="shared" si="809"/>
        <v>0</v>
      </c>
      <c r="AF249" s="699" t="e">
        <f t="shared" si="628"/>
        <v>#DIV/0!</v>
      </c>
      <c r="AG249" s="176"/>
      <c r="AH249" s="699"/>
      <c r="AI249" s="627"/>
      <c r="AJ249" s="687"/>
      <c r="AK249" s="627"/>
      <c r="AL249" s="699" t="e">
        <f t="shared" si="802"/>
        <v>#DIV/0!</v>
      </c>
      <c r="AM249" s="627"/>
      <c r="AN249" s="687"/>
      <c r="AO249" s="279"/>
      <c r="AP249" s="627"/>
      <c r="AQ249" s="687"/>
      <c r="AR249" s="176">
        <f>AX249</f>
        <v>0</v>
      </c>
      <c r="AS249" s="699" t="e">
        <f t="shared" si="630"/>
        <v>#DIV/0!</v>
      </c>
      <c r="AT249" s="176"/>
      <c r="AU249" s="699"/>
      <c r="AV249" s="627"/>
      <c r="AW249" s="699"/>
      <c r="AX249" s="176"/>
      <c r="AY249" s="699" t="e">
        <f t="shared" si="633"/>
        <v>#DIV/0!</v>
      </c>
      <c r="AZ249" s="627"/>
      <c r="BA249" s="699"/>
      <c r="BB249" s="279"/>
      <c r="BC249" s="627"/>
      <c r="BD249" s="279"/>
      <c r="BE249" s="627"/>
      <c r="BF249" s="627"/>
      <c r="BG249" s="627"/>
      <c r="BH249" s="627"/>
      <c r="BI249" s="279"/>
      <c r="BJ249" s="627"/>
      <c r="BK249" s="627"/>
      <c r="BL249" s="627"/>
      <c r="BM249" s="279"/>
      <c r="BN249" s="627">
        <f t="shared" si="807"/>
        <v>0</v>
      </c>
      <c r="BO249" s="627"/>
      <c r="BP249" s="627"/>
      <c r="BQ249" s="627">
        <v>0</v>
      </c>
      <c r="BR249" s="627"/>
      <c r="BS249" s="279"/>
      <c r="BT249" s="627">
        <f t="shared" si="811"/>
        <v>0</v>
      </c>
      <c r="BU249" s="627">
        <f t="shared" si="796"/>
        <v>0</v>
      </c>
      <c r="BV249" s="508"/>
      <c r="BW249" s="520"/>
      <c r="BX249" s="508">
        <v>0</v>
      </c>
      <c r="BY249" s="508"/>
      <c r="BZ249" s="279"/>
      <c r="CE249" s="699"/>
    </row>
    <row r="250" spans="2:83" s="68" customFormat="1" ht="55.5" hidden="1" customHeight="1" x14ac:dyDescent="0.3">
      <c r="B250" s="506"/>
      <c r="C250" s="97" t="s">
        <v>411</v>
      </c>
      <c r="D250" s="166">
        <f t="shared" si="810"/>
        <v>0</v>
      </c>
      <c r="E250" s="166"/>
      <c r="F250" s="166"/>
      <c r="G250" s="166">
        <v>0</v>
      </c>
      <c r="H250" s="166"/>
      <c r="I250" s="237"/>
      <c r="J250" s="166"/>
      <c r="K250" s="166">
        <f t="shared" si="799"/>
        <v>0</v>
      </c>
      <c r="L250" s="699" t="e">
        <f t="shared" si="627"/>
        <v>#DIV/0!</v>
      </c>
      <c r="M250" s="166"/>
      <c r="N250" s="687"/>
      <c r="O250" s="626"/>
      <c r="P250" s="687"/>
      <c r="Q250" s="626">
        <v>0</v>
      </c>
      <c r="R250" s="687"/>
      <c r="S250" s="626"/>
      <c r="T250" s="687"/>
      <c r="U250" s="19"/>
      <c r="V250" s="285"/>
      <c r="W250" s="19"/>
      <c r="X250" s="19"/>
      <c r="Y250" s="19"/>
      <c r="Z250" s="626"/>
      <c r="AA250" s="626"/>
      <c r="AB250" s="626"/>
      <c r="AC250" s="19"/>
      <c r="AD250" s="19"/>
      <c r="AE250" s="166">
        <f t="shared" si="809"/>
        <v>0</v>
      </c>
      <c r="AF250" s="699" t="e">
        <f t="shared" si="628"/>
        <v>#DIV/0!</v>
      </c>
      <c r="AG250" s="166"/>
      <c r="AH250" s="699"/>
      <c r="AI250" s="626"/>
      <c r="AJ250" s="687"/>
      <c r="AK250" s="626"/>
      <c r="AL250" s="699" t="e">
        <f t="shared" si="802"/>
        <v>#DIV/0!</v>
      </c>
      <c r="AM250" s="626"/>
      <c r="AN250" s="687"/>
      <c r="AO250" s="19"/>
      <c r="AP250" s="626"/>
      <c r="AQ250" s="687"/>
      <c r="AR250" s="166">
        <f>AX250</f>
        <v>0</v>
      </c>
      <c r="AS250" s="699" t="e">
        <f t="shared" si="630"/>
        <v>#DIV/0!</v>
      </c>
      <c r="AT250" s="166"/>
      <c r="AU250" s="699"/>
      <c r="AV250" s="626"/>
      <c r="AW250" s="699"/>
      <c r="AX250" s="166"/>
      <c r="AY250" s="699" t="e">
        <f t="shared" si="633"/>
        <v>#DIV/0!</v>
      </c>
      <c r="AZ250" s="626"/>
      <c r="BA250" s="699"/>
      <c r="BB250" s="19"/>
      <c r="BC250" s="626"/>
      <c r="BD250" s="19"/>
      <c r="BE250" s="626"/>
      <c r="BF250" s="626"/>
      <c r="BG250" s="626"/>
      <c r="BH250" s="626"/>
      <c r="BI250" s="19"/>
      <c r="BJ250" s="626"/>
      <c r="BK250" s="626"/>
      <c r="BL250" s="626"/>
      <c r="BM250" s="19"/>
      <c r="BN250" s="626">
        <f t="shared" si="807"/>
        <v>0</v>
      </c>
      <c r="BO250" s="626"/>
      <c r="BP250" s="626"/>
      <c r="BQ250" s="626">
        <v>0</v>
      </c>
      <c r="BR250" s="626"/>
      <c r="BS250" s="19"/>
      <c r="BT250" s="626">
        <f t="shared" si="811"/>
        <v>0</v>
      </c>
      <c r="BU250" s="626">
        <f t="shared" si="796"/>
        <v>0</v>
      </c>
      <c r="BV250" s="507"/>
      <c r="BW250" s="522"/>
      <c r="BX250" s="507">
        <v>0</v>
      </c>
      <c r="BY250" s="507"/>
      <c r="BZ250" s="19"/>
      <c r="CE250" s="699"/>
    </row>
    <row r="251" spans="2:83" s="68" customFormat="1" ht="55.5" customHeight="1" x14ac:dyDescent="0.3">
      <c r="B251" s="506" t="s">
        <v>185</v>
      </c>
      <c r="C251" s="124" t="s">
        <v>228</v>
      </c>
      <c r="D251" s="166">
        <f t="shared" si="810"/>
        <v>663557.07692999998</v>
      </c>
      <c r="E251" s="166"/>
      <c r="F251" s="166"/>
      <c r="G251" s="166">
        <f t="shared" ref="G251" si="812">G252+G253</f>
        <v>663557.07692999998</v>
      </c>
      <c r="H251" s="166"/>
      <c r="I251" s="237"/>
      <c r="J251" s="166">
        <f>Q251-G251</f>
        <v>-401881.66213999997</v>
      </c>
      <c r="K251" s="166">
        <f t="shared" si="799"/>
        <v>261675.41479000001</v>
      </c>
      <c r="L251" s="699">
        <f t="shared" si="627"/>
        <v>0.39435253407387694</v>
      </c>
      <c r="M251" s="166"/>
      <c r="N251" s="687"/>
      <c r="O251" s="626"/>
      <c r="P251" s="687"/>
      <c r="Q251" s="166">
        <f t="shared" ref="Q251" si="813">Q252+Q253</f>
        <v>261675.41479000001</v>
      </c>
      <c r="R251" s="687"/>
      <c r="S251" s="626"/>
      <c r="T251" s="687"/>
      <c r="U251" s="19"/>
      <c r="V251" s="285"/>
      <c r="W251" s="19"/>
      <c r="X251" s="19"/>
      <c r="Y251" s="19"/>
      <c r="Z251" s="626"/>
      <c r="AA251" s="626"/>
      <c r="AB251" s="626"/>
      <c r="AC251" s="19"/>
      <c r="AD251" s="19"/>
      <c r="AE251" s="166">
        <f>AK251</f>
        <v>146940.28365</v>
      </c>
      <c r="AF251" s="699">
        <f t="shared" si="628"/>
        <v>0.22144332229840874</v>
      </c>
      <c r="AG251" s="166">
        <f t="shared" ref="AG251" si="814">AG252+AG253</f>
        <v>0</v>
      </c>
      <c r="AH251" s="699"/>
      <c r="AI251" s="626"/>
      <c r="AJ251" s="687"/>
      <c r="AK251" s="626">
        <f>AK252+AK253</f>
        <v>146940.28365</v>
      </c>
      <c r="AL251" s="699">
        <f t="shared" si="802"/>
        <v>0.22144332229840874</v>
      </c>
      <c r="AM251" s="626"/>
      <c r="AN251" s="687"/>
      <c r="AO251" s="19"/>
      <c r="AP251" s="626">
        <f>AP252+AP253</f>
        <v>180815.87764000002</v>
      </c>
      <c r="AQ251" s="687"/>
      <c r="AR251" s="166">
        <f>AX251</f>
        <v>663557.07692999998</v>
      </c>
      <c r="AS251" s="699">
        <f t="shared" si="630"/>
        <v>1</v>
      </c>
      <c r="AT251" s="166">
        <f t="shared" ref="AT251" si="815">AT252+AT253</f>
        <v>0</v>
      </c>
      <c r="AU251" s="699"/>
      <c r="AV251" s="626"/>
      <c r="AW251" s="699"/>
      <c r="AX251" s="166">
        <f>AX252+AX253</f>
        <v>663557.07692999998</v>
      </c>
      <c r="AY251" s="699">
        <f t="shared" si="633"/>
        <v>1</v>
      </c>
      <c r="AZ251" s="626"/>
      <c r="BA251" s="699"/>
      <c r="BB251" s="19"/>
      <c r="BC251" s="626"/>
      <c r="BD251" s="19"/>
      <c r="BE251" s="626"/>
      <c r="BF251" s="626"/>
      <c r="BG251" s="626"/>
      <c r="BH251" s="626"/>
      <c r="BI251" s="19"/>
      <c r="BJ251" s="626"/>
      <c r="BK251" s="626"/>
      <c r="BL251" s="626"/>
      <c r="BM251" s="19"/>
      <c r="BN251" s="626">
        <f t="shared" si="807"/>
        <v>549474.28599999996</v>
      </c>
      <c r="BO251" s="626"/>
      <c r="BP251" s="626"/>
      <c r="BQ251" s="626">
        <f>BQ252+BQ253</f>
        <v>549474.28599999996</v>
      </c>
      <c r="BR251" s="626"/>
      <c r="BS251" s="19"/>
      <c r="BT251" s="626">
        <f>BT252+BT253</f>
        <v>0</v>
      </c>
      <c r="BU251" s="626">
        <f>BU252+BU253</f>
        <v>549474.28599999996</v>
      </c>
      <c r="BV251" s="507"/>
      <c r="BW251" s="522"/>
      <c r="BX251" s="507">
        <f>BX252+BX253</f>
        <v>549474.28599999996</v>
      </c>
      <c r="BY251" s="507"/>
      <c r="BZ251" s="19"/>
      <c r="CE251" s="699"/>
    </row>
    <row r="252" spans="2:83" s="173" customFormat="1" ht="55.5" customHeight="1" x14ac:dyDescent="0.3">
      <c r="B252" s="201"/>
      <c r="C252" s="101" t="s">
        <v>32</v>
      </c>
      <c r="D252" s="176">
        <f t="shared" si="810"/>
        <v>431312.1</v>
      </c>
      <c r="E252" s="176"/>
      <c r="F252" s="176"/>
      <c r="G252" s="176">
        <v>431312.1</v>
      </c>
      <c r="H252" s="176"/>
      <c r="I252" s="238"/>
      <c r="J252" s="176">
        <v>0</v>
      </c>
      <c r="K252" s="176">
        <f t="shared" si="799"/>
        <v>170089.0196</v>
      </c>
      <c r="L252" s="699">
        <f t="shared" si="627"/>
        <v>0.39435253404669152</v>
      </c>
      <c r="M252" s="176"/>
      <c r="N252" s="687"/>
      <c r="O252" s="627"/>
      <c r="P252" s="687"/>
      <c r="Q252" s="627">
        <v>170089.0196</v>
      </c>
      <c r="R252" s="687"/>
      <c r="S252" s="627"/>
      <c r="T252" s="687"/>
      <c r="U252" s="279"/>
      <c r="V252" s="279"/>
      <c r="W252" s="279"/>
      <c r="X252" s="279"/>
      <c r="Y252" s="279"/>
      <c r="Z252" s="627"/>
      <c r="AA252" s="627"/>
      <c r="AB252" s="627"/>
      <c r="AC252" s="279"/>
      <c r="AD252" s="19"/>
      <c r="AE252" s="176">
        <f>AK252</f>
        <v>95511.184359999999</v>
      </c>
      <c r="AF252" s="699">
        <f t="shared" si="628"/>
        <v>0.2214433222717378</v>
      </c>
      <c r="AG252" s="176">
        <v>0</v>
      </c>
      <c r="AH252" s="699"/>
      <c r="AI252" s="627"/>
      <c r="AJ252" s="687"/>
      <c r="AK252" s="627">
        <f>87723.76447+7787.41989</f>
        <v>95511.184359999999</v>
      </c>
      <c r="AL252" s="699">
        <f t="shared" si="802"/>
        <v>0.2214433222717378</v>
      </c>
      <c r="AM252" s="627"/>
      <c r="AN252" s="687"/>
      <c r="AO252" s="279"/>
      <c r="AP252" s="627">
        <v>0</v>
      </c>
      <c r="AQ252" s="687"/>
      <c r="AR252" s="176">
        <f>D252</f>
        <v>431312.1</v>
      </c>
      <c r="AS252" s="699">
        <f t="shared" si="630"/>
        <v>1</v>
      </c>
      <c r="AT252" s="176">
        <v>0</v>
      </c>
      <c r="AU252" s="699"/>
      <c r="AV252" s="627"/>
      <c r="AW252" s="699"/>
      <c r="AX252" s="176">
        <f>401165.55341+30146.54659</f>
        <v>431312.1</v>
      </c>
      <c r="AY252" s="699">
        <f t="shared" si="633"/>
        <v>1</v>
      </c>
      <c r="AZ252" s="627"/>
      <c r="BA252" s="699"/>
      <c r="BB252" s="279"/>
      <c r="BC252" s="627"/>
      <c r="BD252" s="279"/>
      <c r="BE252" s="627"/>
      <c r="BF252" s="627"/>
      <c r="BG252" s="627"/>
      <c r="BH252" s="627"/>
      <c r="BI252" s="279"/>
      <c r="BJ252" s="627"/>
      <c r="BK252" s="627"/>
      <c r="BL252" s="627"/>
      <c r="BM252" s="279"/>
      <c r="BN252" s="627">
        <f t="shared" si="807"/>
        <v>307705.59999999998</v>
      </c>
      <c r="BO252" s="627"/>
      <c r="BP252" s="627"/>
      <c r="BQ252" s="627">
        <v>307705.59999999998</v>
      </c>
      <c r="BR252" s="627"/>
      <c r="BS252" s="279"/>
      <c r="BT252" s="627">
        <f>BX252-BQ252</f>
        <v>0</v>
      </c>
      <c r="BU252" s="627">
        <f>BQ252</f>
        <v>307705.59999999998</v>
      </c>
      <c r="BV252" s="569"/>
      <c r="BW252" s="569"/>
      <c r="BX252" s="569">
        <v>307705.59999999998</v>
      </c>
      <c r="BY252" s="569"/>
      <c r="BZ252" s="279"/>
      <c r="CE252" s="699"/>
    </row>
    <row r="253" spans="2:83" s="68" customFormat="1" ht="55.5" customHeight="1" x14ac:dyDescent="0.3">
      <c r="B253" s="506"/>
      <c r="C253" s="97" t="s">
        <v>411</v>
      </c>
      <c r="D253" s="166">
        <f t="shared" si="810"/>
        <v>232244.97693</v>
      </c>
      <c r="E253" s="166"/>
      <c r="F253" s="166"/>
      <c r="G253" s="166">
        <v>232244.97693</v>
      </c>
      <c r="H253" s="166"/>
      <c r="I253" s="237"/>
      <c r="J253" s="166">
        <f>Q253-G253</f>
        <v>-140658.58173999999</v>
      </c>
      <c r="K253" s="166">
        <f t="shared" si="799"/>
        <v>91586.395189999996</v>
      </c>
      <c r="L253" s="699">
        <f t="shared" si="627"/>
        <v>0.39435253412436416</v>
      </c>
      <c r="M253" s="166"/>
      <c r="N253" s="687"/>
      <c r="O253" s="626"/>
      <c r="P253" s="687"/>
      <c r="Q253" s="166">
        <v>91586.395189999996</v>
      </c>
      <c r="R253" s="166"/>
      <c r="S253" s="626"/>
      <c r="T253" s="687"/>
      <c r="U253" s="19"/>
      <c r="V253" s="285"/>
      <c r="W253" s="19"/>
      <c r="X253" s="19"/>
      <c r="Y253" s="19"/>
      <c r="Z253" s="626"/>
      <c r="AA253" s="626"/>
      <c r="AB253" s="626"/>
      <c r="AC253" s="19"/>
      <c r="AD253" s="19"/>
      <c r="AE253" s="166">
        <f>AK253</f>
        <v>51429.099289999998</v>
      </c>
      <c r="AF253" s="699">
        <f t="shared" si="628"/>
        <v>0.22144332234794051</v>
      </c>
      <c r="AG253" s="166">
        <v>0</v>
      </c>
      <c r="AH253" s="699"/>
      <c r="AI253" s="626"/>
      <c r="AJ253" s="687"/>
      <c r="AK253" s="626">
        <f>47235.87318+4193.22611</f>
        <v>51429.099289999998</v>
      </c>
      <c r="AL253" s="699">
        <f t="shared" si="802"/>
        <v>0.22144332234794051</v>
      </c>
      <c r="AM253" s="626"/>
      <c r="AN253" s="687"/>
      <c r="AO253" s="19"/>
      <c r="AP253" s="626">
        <f>AR253-AK253</f>
        <v>180815.87764000002</v>
      </c>
      <c r="AQ253" s="687"/>
      <c r="AR253" s="166">
        <f>D253</f>
        <v>232244.97693</v>
      </c>
      <c r="AS253" s="699">
        <f t="shared" si="630"/>
        <v>1</v>
      </c>
      <c r="AT253" s="166">
        <v>0</v>
      </c>
      <c r="AU253" s="699"/>
      <c r="AV253" s="626"/>
      <c r="AW253" s="699"/>
      <c r="AX253" s="166">
        <f>216012.22107+16232.75586</f>
        <v>232244.97693</v>
      </c>
      <c r="AY253" s="699">
        <f t="shared" si="633"/>
        <v>1</v>
      </c>
      <c r="AZ253" s="626"/>
      <c r="BA253" s="699"/>
      <c r="BB253" s="19"/>
      <c r="BC253" s="626"/>
      <c r="BD253" s="19"/>
      <c r="BE253" s="626"/>
      <c r="BF253" s="626"/>
      <c r="BG253" s="626"/>
      <c r="BH253" s="626"/>
      <c r="BI253" s="19"/>
      <c r="BJ253" s="626"/>
      <c r="BK253" s="626"/>
      <c r="BL253" s="626"/>
      <c r="BM253" s="19"/>
      <c r="BN253" s="626">
        <f t="shared" si="807"/>
        <v>241768.68599999999</v>
      </c>
      <c r="BO253" s="626"/>
      <c r="BP253" s="626"/>
      <c r="BQ253" s="626">
        <v>241768.68599999999</v>
      </c>
      <c r="BR253" s="626"/>
      <c r="BS253" s="19"/>
      <c r="BT253" s="626">
        <f>BU253-BQ253</f>
        <v>0</v>
      </c>
      <c r="BU253" s="626">
        <f>BX253</f>
        <v>241768.68599999999</v>
      </c>
      <c r="BV253" s="507"/>
      <c r="BW253" s="522"/>
      <c r="BX253" s="507">
        <v>241768.68599999999</v>
      </c>
      <c r="BY253" s="507"/>
      <c r="BZ253" s="19"/>
      <c r="CE253" s="699"/>
    </row>
    <row r="254" spans="2:83" s="68" customFormat="1" ht="55.5" hidden="1" customHeight="1" x14ac:dyDescent="0.3">
      <c r="B254" s="506"/>
      <c r="C254" s="97" t="s">
        <v>31</v>
      </c>
      <c r="D254" s="166">
        <f t="shared" si="810"/>
        <v>0</v>
      </c>
      <c r="E254" s="166"/>
      <c r="F254" s="166"/>
      <c r="G254" s="166"/>
      <c r="H254" s="166"/>
      <c r="I254" s="237"/>
      <c r="J254" s="166">
        <f>Q254-G254</f>
        <v>0</v>
      </c>
      <c r="K254" s="166">
        <f>Q254</f>
        <v>0</v>
      </c>
      <c r="L254" s="699" t="e">
        <f t="shared" si="627"/>
        <v>#DIV/0!</v>
      </c>
      <c r="M254" s="166"/>
      <c r="N254" s="687"/>
      <c r="O254" s="626"/>
      <c r="P254" s="687"/>
      <c r="Q254" s="626">
        <v>0</v>
      </c>
      <c r="R254" s="687"/>
      <c r="S254" s="626"/>
      <c r="T254" s="687"/>
      <c r="U254" s="19"/>
      <c r="V254" s="285"/>
      <c r="W254" s="19"/>
      <c r="X254" s="19"/>
      <c r="Y254" s="19"/>
      <c r="Z254" s="626"/>
      <c r="AA254" s="626"/>
      <c r="AB254" s="626"/>
      <c r="AC254" s="19"/>
      <c r="AD254" s="19"/>
      <c r="AE254" s="166"/>
      <c r="AF254" s="699" t="e">
        <f t="shared" si="628"/>
        <v>#DIV/0!</v>
      </c>
      <c r="AG254" s="166"/>
      <c r="AH254" s="699"/>
      <c r="AI254" s="626"/>
      <c r="AJ254" s="687"/>
      <c r="AK254" s="626"/>
      <c r="AL254" s="699" t="e">
        <f t="shared" si="802"/>
        <v>#DIV/0!</v>
      </c>
      <c r="AM254" s="626"/>
      <c r="AN254" s="687"/>
      <c r="AO254" s="19"/>
      <c r="AP254" s="626"/>
      <c r="AQ254" s="687"/>
      <c r="AR254" s="166"/>
      <c r="AS254" s="699" t="e">
        <f t="shared" si="630"/>
        <v>#DIV/0!</v>
      </c>
      <c r="AT254" s="166"/>
      <c r="AU254" s="699"/>
      <c r="AV254" s="626"/>
      <c r="AW254" s="699"/>
      <c r="AX254" s="166"/>
      <c r="AY254" s="699" t="e">
        <f t="shared" si="633"/>
        <v>#DIV/0!</v>
      </c>
      <c r="AZ254" s="626"/>
      <c r="BA254" s="699"/>
      <c r="BB254" s="19"/>
      <c r="BC254" s="626"/>
      <c r="BD254" s="19"/>
      <c r="BE254" s="626"/>
      <c r="BF254" s="626"/>
      <c r="BG254" s="626"/>
      <c r="BH254" s="626"/>
      <c r="BI254" s="19"/>
      <c r="BJ254" s="626"/>
      <c r="BK254" s="626"/>
      <c r="BL254" s="626"/>
      <c r="BM254" s="19"/>
      <c r="BN254" s="626"/>
      <c r="BO254" s="626"/>
      <c r="BP254" s="626"/>
      <c r="BQ254" s="626"/>
      <c r="BR254" s="626"/>
      <c r="BS254" s="19"/>
      <c r="BT254" s="626"/>
      <c r="BU254" s="626"/>
      <c r="BV254" s="507"/>
      <c r="BW254" s="522"/>
      <c r="BX254" s="507"/>
      <c r="BY254" s="507"/>
      <c r="BZ254" s="19"/>
      <c r="CE254" s="699"/>
    </row>
    <row r="255" spans="2:83" s="68" customFormat="1" ht="110.25" customHeight="1" x14ac:dyDescent="0.3">
      <c r="B255" s="506" t="s">
        <v>67</v>
      </c>
      <c r="C255" s="124" t="s">
        <v>238</v>
      </c>
      <c r="D255" s="166">
        <f t="shared" si="810"/>
        <v>146527.69231000001</v>
      </c>
      <c r="E255" s="166"/>
      <c r="F255" s="166"/>
      <c r="G255" s="166">
        <f t="shared" ref="G255" si="816">G256+G257</f>
        <v>146527.69231000001</v>
      </c>
      <c r="H255" s="166"/>
      <c r="I255" s="237"/>
      <c r="J255" s="166">
        <f>J256+J257</f>
        <v>0</v>
      </c>
      <c r="K255" s="166">
        <f t="shared" si="799"/>
        <v>146527.69231000001</v>
      </c>
      <c r="L255" s="699">
        <f t="shared" si="627"/>
        <v>1</v>
      </c>
      <c r="M255" s="166"/>
      <c r="N255" s="687"/>
      <c r="O255" s="626"/>
      <c r="P255" s="687"/>
      <c r="Q255" s="626">
        <f t="shared" ref="Q255" si="817">Q256+Q257</f>
        <v>146527.69231000001</v>
      </c>
      <c r="R255" s="687"/>
      <c r="S255" s="626"/>
      <c r="T255" s="687"/>
      <c r="U255" s="19"/>
      <c r="V255" s="285"/>
      <c r="W255" s="19"/>
      <c r="X255" s="19"/>
      <c r="Y255" s="19"/>
      <c r="Z255" s="626"/>
      <c r="AA255" s="626"/>
      <c r="AB255" s="626"/>
      <c r="AC255" s="19"/>
      <c r="AD255" s="19"/>
      <c r="AE255" s="166">
        <f t="shared" ref="AE255:AG255" si="818">AE256+AE257</f>
        <v>146527.69231000001</v>
      </c>
      <c r="AF255" s="699">
        <f t="shared" si="628"/>
        <v>1</v>
      </c>
      <c r="AG255" s="166">
        <f t="shared" si="818"/>
        <v>0</v>
      </c>
      <c r="AH255" s="699"/>
      <c r="AI255" s="626"/>
      <c r="AJ255" s="687"/>
      <c r="AK255" s="626">
        <f>AK256+AK257</f>
        <v>146527.69231000001</v>
      </c>
      <c r="AL255" s="699">
        <f t="shared" si="802"/>
        <v>1</v>
      </c>
      <c r="AM255" s="626"/>
      <c r="AN255" s="687"/>
      <c r="AO255" s="19"/>
      <c r="AP255" s="626">
        <f>AP256+AP257</f>
        <v>0</v>
      </c>
      <c r="AQ255" s="687"/>
      <c r="AR255" s="166">
        <f t="shared" ref="AR255" si="819">AR256+AR257</f>
        <v>146527.69231000001</v>
      </c>
      <c r="AS255" s="699">
        <f t="shared" si="630"/>
        <v>1</v>
      </c>
      <c r="AT255" s="166">
        <f t="shared" ref="AT255" si="820">AT256+AT257</f>
        <v>0</v>
      </c>
      <c r="AU255" s="699"/>
      <c r="AV255" s="626"/>
      <c r="AW255" s="699"/>
      <c r="AX255" s="166">
        <f>AX256+AX257</f>
        <v>146527.69231000001</v>
      </c>
      <c r="AY255" s="699">
        <f t="shared" si="633"/>
        <v>1</v>
      </c>
      <c r="AZ255" s="626"/>
      <c r="BA255" s="699"/>
      <c r="BB255" s="19"/>
      <c r="BC255" s="626"/>
      <c r="BD255" s="19"/>
      <c r="BE255" s="626"/>
      <c r="BF255" s="626"/>
      <c r="BG255" s="626"/>
      <c r="BH255" s="626"/>
      <c r="BI255" s="19"/>
      <c r="BJ255" s="626"/>
      <c r="BK255" s="626"/>
      <c r="BL255" s="626"/>
      <c r="BM255" s="19"/>
      <c r="BN255" s="626">
        <f t="shared" si="807"/>
        <v>104186.429</v>
      </c>
      <c r="BO255" s="626"/>
      <c r="BP255" s="626"/>
      <c r="BQ255" s="626">
        <f>BQ256+BQ257</f>
        <v>104186.429</v>
      </c>
      <c r="BR255" s="626"/>
      <c r="BS255" s="19"/>
      <c r="BT255" s="626">
        <f>BT256+BT257</f>
        <v>0</v>
      </c>
      <c r="BU255" s="626">
        <f t="shared" si="796"/>
        <v>104186.429</v>
      </c>
      <c r="BV255" s="507"/>
      <c r="BW255" s="522"/>
      <c r="BX255" s="507">
        <f>BX256+BX257</f>
        <v>104186.429</v>
      </c>
      <c r="BY255" s="507"/>
      <c r="BZ255" s="19"/>
      <c r="CE255" s="699"/>
    </row>
    <row r="256" spans="2:83" s="173" customFormat="1" ht="55.5" customHeight="1" x14ac:dyDescent="0.3">
      <c r="B256" s="201"/>
      <c r="C256" s="101" t="s">
        <v>32</v>
      </c>
      <c r="D256" s="176">
        <f t="shared" si="810"/>
        <v>95243</v>
      </c>
      <c r="E256" s="176"/>
      <c r="F256" s="176"/>
      <c r="G256" s="176">
        <v>95243</v>
      </c>
      <c r="H256" s="176"/>
      <c r="I256" s="238"/>
      <c r="J256" s="176">
        <v>0</v>
      </c>
      <c r="K256" s="176">
        <f t="shared" si="799"/>
        <v>95243</v>
      </c>
      <c r="L256" s="699">
        <f t="shared" ref="L256:L288" si="821">K256/D256</f>
        <v>1</v>
      </c>
      <c r="M256" s="176"/>
      <c r="N256" s="687"/>
      <c r="O256" s="627"/>
      <c r="P256" s="687"/>
      <c r="Q256" s="627">
        <f>G256</f>
        <v>95243</v>
      </c>
      <c r="R256" s="687"/>
      <c r="S256" s="627"/>
      <c r="T256" s="687"/>
      <c r="U256" s="279"/>
      <c r="V256" s="279"/>
      <c r="W256" s="279"/>
      <c r="X256" s="279"/>
      <c r="Y256" s="279"/>
      <c r="Z256" s="627"/>
      <c r="AA256" s="627"/>
      <c r="AB256" s="627"/>
      <c r="AC256" s="279"/>
      <c r="AD256" s="19"/>
      <c r="AE256" s="176">
        <f>AK256</f>
        <v>95243</v>
      </c>
      <c r="AF256" s="699">
        <f t="shared" ref="AF256:AF288" si="822">AE256/D256</f>
        <v>1</v>
      </c>
      <c r="AG256" s="176">
        <v>0</v>
      </c>
      <c r="AH256" s="699"/>
      <c r="AI256" s="627"/>
      <c r="AJ256" s="687"/>
      <c r="AK256" s="627">
        <f>D256</f>
        <v>95243</v>
      </c>
      <c r="AL256" s="699">
        <f t="shared" si="802"/>
        <v>1</v>
      </c>
      <c r="AM256" s="627"/>
      <c r="AN256" s="687"/>
      <c r="AO256" s="279"/>
      <c r="AP256" s="627">
        <v>0</v>
      </c>
      <c r="AQ256" s="687"/>
      <c r="AR256" s="176">
        <f>AX256</f>
        <v>95243</v>
      </c>
      <c r="AS256" s="699">
        <f t="shared" ref="AS256:AS288" si="823">AR256/D256</f>
        <v>1</v>
      </c>
      <c r="AT256" s="176">
        <v>0</v>
      </c>
      <c r="AU256" s="699"/>
      <c r="AV256" s="627"/>
      <c r="AW256" s="699"/>
      <c r="AX256" s="176">
        <f>'[6]2 вариант'!$I$48</f>
        <v>95243</v>
      </c>
      <c r="AY256" s="699">
        <f t="shared" ref="AY256:AY278" si="824">AX256/G256</f>
        <v>1</v>
      </c>
      <c r="AZ256" s="627"/>
      <c r="BA256" s="699"/>
      <c r="BB256" s="279"/>
      <c r="BC256" s="627"/>
      <c r="BD256" s="279"/>
      <c r="BE256" s="627"/>
      <c r="BF256" s="627"/>
      <c r="BG256" s="627"/>
      <c r="BH256" s="627"/>
      <c r="BI256" s="279"/>
      <c r="BJ256" s="627"/>
      <c r="BK256" s="627"/>
      <c r="BL256" s="627"/>
      <c r="BM256" s="279"/>
      <c r="BN256" s="627">
        <f t="shared" si="807"/>
        <v>58344.4</v>
      </c>
      <c r="BO256" s="627"/>
      <c r="BP256" s="627"/>
      <c r="BQ256" s="627">
        <v>58344.4</v>
      </c>
      <c r="BR256" s="627"/>
      <c r="BS256" s="279"/>
      <c r="BT256" s="627">
        <v>0</v>
      </c>
      <c r="BU256" s="627">
        <f t="shared" si="796"/>
        <v>58344.4</v>
      </c>
      <c r="BV256" s="569"/>
      <c r="BW256" s="569"/>
      <c r="BX256" s="569">
        <v>58344.4</v>
      </c>
      <c r="BY256" s="569"/>
      <c r="BZ256" s="279"/>
      <c r="CE256" s="699"/>
    </row>
    <row r="257" spans="1:12295" s="68" customFormat="1" ht="55.5" customHeight="1" x14ac:dyDescent="0.3">
      <c r="B257" s="506"/>
      <c r="C257" s="97" t="s">
        <v>411</v>
      </c>
      <c r="D257" s="166">
        <f t="shared" si="810"/>
        <v>51284.692309999999</v>
      </c>
      <c r="E257" s="166"/>
      <c r="F257" s="166"/>
      <c r="G257" s="166">
        <v>51284.692309999999</v>
      </c>
      <c r="H257" s="166"/>
      <c r="I257" s="237"/>
      <c r="J257" s="166">
        <f>Q257-G257</f>
        <v>0</v>
      </c>
      <c r="K257" s="166">
        <f t="shared" si="799"/>
        <v>51284.692309999999</v>
      </c>
      <c r="L257" s="699">
        <f t="shared" si="821"/>
        <v>1</v>
      </c>
      <c r="M257" s="166"/>
      <c r="N257" s="687"/>
      <c r="O257" s="626"/>
      <c r="P257" s="687"/>
      <c r="Q257" s="626">
        <f>G257</f>
        <v>51284.692309999999</v>
      </c>
      <c r="R257" s="687"/>
      <c r="S257" s="626"/>
      <c r="T257" s="687"/>
      <c r="U257" s="19"/>
      <c r="V257" s="285"/>
      <c r="W257" s="19"/>
      <c r="X257" s="19"/>
      <c r="Y257" s="19"/>
      <c r="Z257" s="626"/>
      <c r="AA257" s="626"/>
      <c r="AB257" s="626"/>
      <c r="AC257" s="19"/>
      <c r="AD257" s="19"/>
      <c r="AE257" s="166">
        <f>AK257</f>
        <v>51284.692309999999</v>
      </c>
      <c r="AF257" s="699">
        <f t="shared" si="822"/>
        <v>1</v>
      </c>
      <c r="AG257" s="166">
        <v>0</v>
      </c>
      <c r="AH257" s="699"/>
      <c r="AI257" s="626"/>
      <c r="AJ257" s="687"/>
      <c r="AK257" s="626">
        <f>D257</f>
        <v>51284.692309999999</v>
      </c>
      <c r="AL257" s="699">
        <f t="shared" si="802"/>
        <v>1</v>
      </c>
      <c r="AM257" s="626"/>
      <c r="AN257" s="687"/>
      <c r="AO257" s="19"/>
      <c r="AP257" s="626">
        <f>AX257-AK257</f>
        <v>0</v>
      </c>
      <c r="AQ257" s="687"/>
      <c r="AR257" s="166">
        <f>AX257</f>
        <v>51284.692310000006</v>
      </c>
      <c r="AS257" s="699">
        <f t="shared" si="823"/>
        <v>1.0000000000000002</v>
      </c>
      <c r="AT257" s="166">
        <v>0</v>
      </c>
      <c r="AU257" s="699"/>
      <c r="AV257" s="626"/>
      <c r="AW257" s="699"/>
      <c r="AX257" s="166">
        <f>'[6]2 вариант'!$I$49</f>
        <v>51284.692310000006</v>
      </c>
      <c r="AY257" s="699">
        <f t="shared" si="824"/>
        <v>1.0000000000000002</v>
      </c>
      <c r="AZ257" s="626"/>
      <c r="BA257" s="699"/>
      <c r="BB257" s="19"/>
      <c r="BC257" s="626"/>
      <c r="BD257" s="19"/>
      <c r="BE257" s="626"/>
      <c r="BF257" s="626"/>
      <c r="BG257" s="626"/>
      <c r="BH257" s="626"/>
      <c r="BI257" s="19"/>
      <c r="BJ257" s="626"/>
      <c r="BK257" s="626"/>
      <c r="BL257" s="626"/>
      <c r="BM257" s="19"/>
      <c r="BN257" s="626">
        <f t="shared" si="807"/>
        <v>45842.029000000002</v>
      </c>
      <c r="BO257" s="626"/>
      <c r="BP257" s="626"/>
      <c r="BQ257" s="626">
        <v>45842.029000000002</v>
      </c>
      <c r="BR257" s="626"/>
      <c r="BS257" s="19"/>
      <c r="BT257" s="626">
        <f>BU257-BN257</f>
        <v>0</v>
      </c>
      <c r="BU257" s="626">
        <f t="shared" si="796"/>
        <v>45842.029000000002</v>
      </c>
      <c r="BV257" s="507"/>
      <c r="BW257" s="522"/>
      <c r="BX257" s="507">
        <v>45842.029000000002</v>
      </c>
      <c r="BY257" s="507"/>
      <c r="BZ257" s="19"/>
      <c r="CE257" s="699"/>
    </row>
    <row r="258" spans="1:12295" s="68" customFormat="1" ht="73.5" hidden="1" customHeight="1" x14ac:dyDescent="0.3">
      <c r="B258" s="506" t="s">
        <v>453</v>
      </c>
      <c r="C258" s="108" t="s">
        <v>296</v>
      </c>
      <c r="D258" s="166">
        <v>0</v>
      </c>
      <c r="E258" s="166"/>
      <c r="F258" s="166"/>
      <c r="G258" s="166"/>
      <c r="H258" s="166"/>
      <c r="I258" s="237"/>
      <c r="J258" s="166">
        <f t="shared" ref="J258:J267" si="825">Q258</f>
        <v>0</v>
      </c>
      <c r="K258" s="166">
        <f t="shared" si="799"/>
        <v>0</v>
      </c>
      <c r="L258" s="699" t="e">
        <f t="shared" si="821"/>
        <v>#DIV/0!</v>
      </c>
      <c r="M258" s="166"/>
      <c r="N258" s="687"/>
      <c r="O258" s="626"/>
      <c r="P258" s="687"/>
      <c r="Q258" s="626">
        <f>Q259+Q260</f>
        <v>0</v>
      </c>
      <c r="R258" s="687"/>
      <c r="S258" s="626"/>
      <c r="T258" s="687"/>
      <c r="U258" s="19"/>
      <c r="V258" s="285"/>
      <c r="W258" s="19"/>
      <c r="X258" s="19"/>
      <c r="Y258" s="19"/>
      <c r="Z258" s="626"/>
      <c r="AA258" s="626"/>
      <c r="AB258" s="626"/>
      <c r="AC258" s="19"/>
      <c r="AD258" s="19"/>
      <c r="AE258" s="166">
        <f t="shared" ref="AE258:AE260" si="826">AK258</f>
        <v>0</v>
      </c>
      <c r="AF258" s="699" t="e">
        <f t="shared" si="822"/>
        <v>#DIV/0!</v>
      </c>
      <c r="AG258" s="166"/>
      <c r="AH258" s="699"/>
      <c r="AI258" s="626"/>
      <c r="AJ258" s="687"/>
      <c r="AK258" s="626">
        <f>AK259+AK260</f>
        <v>0</v>
      </c>
      <c r="AL258" s="687"/>
      <c r="AM258" s="626"/>
      <c r="AN258" s="687"/>
      <c r="AO258" s="19"/>
      <c r="AP258" s="626">
        <f>AP259+AP260</f>
        <v>0</v>
      </c>
      <c r="AQ258" s="687"/>
      <c r="AR258" s="166">
        <f>AX258</f>
        <v>0</v>
      </c>
      <c r="AS258" s="699" t="e">
        <f t="shared" si="823"/>
        <v>#DIV/0!</v>
      </c>
      <c r="AT258" s="166"/>
      <c r="AU258" s="699"/>
      <c r="AV258" s="626"/>
      <c r="AW258" s="699"/>
      <c r="AX258" s="166">
        <f>AX259+AX260</f>
        <v>0</v>
      </c>
      <c r="AY258" s="699" t="e">
        <f t="shared" si="824"/>
        <v>#DIV/0!</v>
      </c>
      <c r="AZ258" s="626"/>
      <c r="BA258" s="699"/>
      <c r="BB258" s="19"/>
      <c r="BC258" s="626"/>
      <c r="BD258" s="19"/>
      <c r="BE258" s="626"/>
      <c r="BF258" s="626"/>
      <c r="BG258" s="626"/>
      <c r="BH258" s="626"/>
      <c r="BI258" s="19"/>
      <c r="BJ258" s="626"/>
      <c r="BK258" s="626"/>
      <c r="BL258" s="626"/>
      <c r="BM258" s="19"/>
      <c r="BN258" s="626">
        <f t="shared" si="807"/>
        <v>2034024.28571</v>
      </c>
      <c r="BO258" s="626"/>
      <c r="BP258" s="626"/>
      <c r="BQ258" s="626">
        <f>BQ259+BQ260</f>
        <v>2034024.28571</v>
      </c>
      <c r="BR258" s="626"/>
      <c r="BS258" s="19"/>
      <c r="BT258" s="626">
        <f>BT259+BT260</f>
        <v>0</v>
      </c>
      <c r="BU258" s="626">
        <f t="shared" si="796"/>
        <v>2034024.28571</v>
      </c>
      <c r="BV258" s="507"/>
      <c r="BW258" s="522"/>
      <c r="BX258" s="507">
        <f>BX259+BX260</f>
        <v>2034024.28571</v>
      </c>
      <c r="BY258" s="507"/>
      <c r="BZ258" s="19"/>
      <c r="CE258" s="699" t="e">
        <f t="shared" ref="CE258:CE315" si="827">BB258/I258</f>
        <v>#DIV/0!</v>
      </c>
    </row>
    <row r="259" spans="1:12295" s="173" customFormat="1" ht="42" hidden="1" customHeight="1" x14ac:dyDescent="0.3">
      <c r="B259" s="201"/>
      <c r="C259" s="101" t="s">
        <v>32</v>
      </c>
      <c r="D259" s="176">
        <v>0</v>
      </c>
      <c r="E259" s="176"/>
      <c r="F259" s="176"/>
      <c r="G259" s="176"/>
      <c r="H259" s="176"/>
      <c r="I259" s="238"/>
      <c r="J259" s="176">
        <f t="shared" si="825"/>
        <v>0</v>
      </c>
      <c r="K259" s="176">
        <f t="shared" si="799"/>
        <v>0</v>
      </c>
      <c r="L259" s="699" t="e">
        <f t="shared" si="821"/>
        <v>#DIV/0!</v>
      </c>
      <c r="M259" s="176"/>
      <c r="N259" s="687"/>
      <c r="O259" s="627"/>
      <c r="P259" s="687"/>
      <c r="Q259" s="627">
        <v>0</v>
      </c>
      <c r="R259" s="687"/>
      <c r="S259" s="627"/>
      <c r="T259" s="687"/>
      <c r="U259" s="279"/>
      <c r="V259" s="279"/>
      <c r="W259" s="279"/>
      <c r="X259" s="279"/>
      <c r="Y259" s="279"/>
      <c r="Z259" s="627"/>
      <c r="AA259" s="627"/>
      <c r="AB259" s="627"/>
      <c r="AC259" s="279"/>
      <c r="AD259" s="19"/>
      <c r="AE259" s="176">
        <f t="shared" si="826"/>
        <v>0</v>
      </c>
      <c r="AF259" s="699" t="e">
        <f t="shared" si="822"/>
        <v>#DIV/0!</v>
      </c>
      <c r="AG259" s="176">
        <v>0</v>
      </c>
      <c r="AH259" s="699"/>
      <c r="AI259" s="627"/>
      <c r="AJ259" s="687"/>
      <c r="AK259" s="627"/>
      <c r="AL259" s="687"/>
      <c r="AM259" s="627"/>
      <c r="AN259" s="687"/>
      <c r="AO259" s="279"/>
      <c r="AP259" s="627">
        <v>0</v>
      </c>
      <c r="AQ259" s="687"/>
      <c r="AR259" s="176">
        <f>AX259</f>
        <v>0</v>
      </c>
      <c r="AS259" s="699" t="e">
        <f t="shared" si="823"/>
        <v>#DIV/0!</v>
      </c>
      <c r="AT259" s="176">
        <v>0</v>
      </c>
      <c r="AU259" s="699"/>
      <c r="AV259" s="627"/>
      <c r="AW259" s="699"/>
      <c r="AX259" s="176"/>
      <c r="AY259" s="699" t="e">
        <f t="shared" si="824"/>
        <v>#DIV/0!</v>
      </c>
      <c r="AZ259" s="627"/>
      <c r="BA259" s="699"/>
      <c r="BB259" s="279"/>
      <c r="BC259" s="627"/>
      <c r="BD259" s="279"/>
      <c r="BE259" s="627"/>
      <c r="BF259" s="627"/>
      <c r="BG259" s="627"/>
      <c r="BH259" s="627"/>
      <c r="BI259" s="279"/>
      <c r="BJ259" s="627"/>
      <c r="BK259" s="627"/>
      <c r="BL259" s="627"/>
      <c r="BM259" s="279"/>
      <c r="BN259" s="627">
        <f t="shared" si="807"/>
        <v>1139053.6000000001</v>
      </c>
      <c r="BO259" s="627"/>
      <c r="BP259" s="627"/>
      <c r="BQ259" s="627">
        <v>1139053.6000000001</v>
      </c>
      <c r="BR259" s="627"/>
      <c r="BS259" s="279"/>
      <c r="BT259" s="627">
        <f>BX259-BQ259</f>
        <v>0</v>
      </c>
      <c r="BU259" s="627">
        <f t="shared" si="796"/>
        <v>1139053.6000000001</v>
      </c>
      <c r="BV259" s="508"/>
      <c r="BW259" s="520"/>
      <c r="BX259" s="508">
        <f>1139053.6</f>
        <v>1139053.6000000001</v>
      </c>
      <c r="BY259" s="508"/>
      <c r="BZ259" s="279"/>
      <c r="CE259" s="699" t="e">
        <f t="shared" si="827"/>
        <v>#DIV/0!</v>
      </c>
    </row>
    <row r="260" spans="1:12295" s="68" customFormat="1" ht="55.5" hidden="1" customHeight="1" x14ac:dyDescent="0.3">
      <c r="B260" s="506"/>
      <c r="C260" s="97" t="s">
        <v>411</v>
      </c>
      <c r="D260" s="166">
        <v>0</v>
      </c>
      <c r="E260" s="166"/>
      <c r="F260" s="166"/>
      <c r="G260" s="166"/>
      <c r="H260" s="166"/>
      <c r="I260" s="237"/>
      <c r="J260" s="166">
        <f t="shared" si="825"/>
        <v>0</v>
      </c>
      <c r="K260" s="166">
        <f t="shared" si="799"/>
        <v>0</v>
      </c>
      <c r="L260" s="699" t="e">
        <f t="shared" si="821"/>
        <v>#DIV/0!</v>
      </c>
      <c r="M260" s="166"/>
      <c r="N260" s="687"/>
      <c r="O260" s="626"/>
      <c r="P260" s="687"/>
      <c r="Q260" s="626">
        <v>0</v>
      </c>
      <c r="R260" s="687"/>
      <c r="S260" s="626"/>
      <c r="T260" s="687"/>
      <c r="U260" s="19"/>
      <c r="V260" s="285"/>
      <c r="W260" s="19"/>
      <c r="X260" s="19"/>
      <c r="Y260" s="19"/>
      <c r="Z260" s="626"/>
      <c r="AA260" s="626"/>
      <c r="AB260" s="626"/>
      <c r="AC260" s="19"/>
      <c r="AD260" s="19"/>
      <c r="AE260" s="166">
        <f t="shared" si="826"/>
        <v>0</v>
      </c>
      <c r="AF260" s="699" t="e">
        <f t="shared" si="822"/>
        <v>#DIV/0!</v>
      </c>
      <c r="AG260" s="166">
        <v>0</v>
      </c>
      <c r="AH260" s="699"/>
      <c r="AI260" s="626"/>
      <c r="AJ260" s="687"/>
      <c r="AK260" s="626"/>
      <c r="AL260" s="687"/>
      <c r="AM260" s="626"/>
      <c r="AN260" s="687"/>
      <c r="AO260" s="19"/>
      <c r="AP260" s="626">
        <f>AX260-AK260</f>
        <v>0</v>
      </c>
      <c r="AQ260" s="687"/>
      <c r="AR260" s="166">
        <f>AX260</f>
        <v>0</v>
      </c>
      <c r="AS260" s="699" t="e">
        <f t="shared" si="823"/>
        <v>#DIV/0!</v>
      </c>
      <c r="AT260" s="166">
        <v>0</v>
      </c>
      <c r="AU260" s="699"/>
      <c r="AV260" s="626"/>
      <c r="AW260" s="699"/>
      <c r="AX260" s="166"/>
      <c r="AY260" s="699" t="e">
        <f t="shared" si="824"/>
        <v>#DIV/0!</v>
      </c>
      <c r="AZ260" s="626"/>
      <c r="BA260" s="699"/>
      <c r="BB260" s="19"/>
      <c r="BC260" s="626"/>
      <c r="BD260" s="19"/>
      <c r="BE260" s="626"/>
      <c r="BF260" s="626"/>
      <c r="BG260" s="626"/>
      <c r="BH260" s="626"/>
      <c r="BI260" s="19"/>
      <c r="BJ260" s="626"/>
      <c r="BK260" s="626"/>
      <c r="BL260" s="626"/>
      <c r="BM260" s="19"/>
      <c r="BN260" s="626">
        <f t="shared" si="807"/>
        <v>894970.68570999999</v>
      </c>
      <c r="BO260" s="626"/>
      <c r="BP260" s="626"/>
      <c r="BQ260" s="626">
        <v>894970.68570999999</v>
      </c>
      <c r="BR260" s="626"/>
      <c r="BS260" s="19"/>
      <c r="BT260" s="626">
        <f>BX260-BQ260</f>
        <v>0</v>
      </c>
      <c r="BU260" s="626">
        <f t="shared" si="796"/>
        <v>894970.68570999999</v>
      </c>
      <c r="BV260" s="507"/>
      <c r="BW260" s="522"/>
      <c r="BX260" s="507">
        <v>894970.68570999999</v>
      </c>
      <c r="BY260" s="507"/>
      <c r="BZ260" s="19"/>
      <c r="CE260" s="699" t="e">
        <f t="shared" si="827"/>
        <v>#DIV/0!</v>
      </c>
    </row>
    <row r="261" spans="1:12295" s="68" customFormat="1" ht="137.25" hidden="1" customHeight="1" x14ac:dyDescent="0.3">
      <c r="B261" s="506" t="s">
        <v>15</v>
      </c>
      <c r="C261" s="108" t="s">
        <v>45</v>
      </c>
      <c r="D261" s="166">
        <f t="shared" ref="D261:D264" si="828">G261</f>
        <v>0</v>
      </c>
      <c r="E261" s="166"/>
      <c r="F261" s="166"/>
      <c r="G261" s="166">
        <f>G262+G263+G264</f>
        <v>0</v>
      </c>
      <c r="H261" s="166"/>
      <c r="I261" s="237"/>
      <c r="J261" s="166">
        <f>J262+J263+J264</f>
        <v>0</v>
      </c>
      <c r="K261" s="166">
        <f t="shared" si="799"/>
        <v>0</v>
      </c>
      <c r="L261" s="699" t="e">
        <f t="shared" si="821"/>
        <v>#DIV/0!</v>
      </c>
      <c r="M261" s="166"/>
      <c r="N261" s="687"/>
      <c r="O261" s="626"/>
      <c r="P261" s="687"/>
      <c r="Q261" s="626">
        <f>Q262+Q263+Q264</f>
        <v>0</v>
      </c>
      <c r="R261" s="687"/>
      <c r="S261" s="626"/>
      <c r="T261" s="687"/>
      <c r="U261" s="19"/>
      <c r="V261" s="285"/>
      <c r="W261" s="19"/>
      <c r="X261" s="19"/>
      <c r="Y261" s="19"/>
      <c r="Z261" s="626"/>
      <c r="AA261" s="626"/>
      <c r="AB261" s="626"/>
      <c r="AC261" s="19"/>
      <c r="AD261" s="19"/>
      <c r="AE261" s="166"/>
      <c r="AF261" s="699" t="e">
        <f t="shared" si="822"/>
        <v>#DIV/0!</v>
      </c>
      <c r="AG261" s="166"/>
      <c r="AH261" s="699"/>
      <c r="AI261" s="626"/>
      <c r="AJ261" s="687"/>
      <c r="AK261" s="626"/>
      <c r="AL261" s="687"/>
      <c r="AM261" s="626"/>
      <c r="AN261" s="687"/>
      <c r="AO261" s="19"/>
      <c r="AP261" s="626"/>
      <c r="AQ261" s="687"/>
      <c r="AR261" s="166"/>
      <c r="AS261" s="699" t="e">
        <f t="shared" si="823"/>
        <v>#DIV/0!</v>
      </c>
      <c r="AT261" s="166"/>
      <c r="AU261" s="699"/>
      <c r="AV261" s="626"/>
      <c r="AW261" s="699"/>
      <c r="AX261" s="166"/>
      <c r="AY261" s="699" t="e">
        <f t="shared" si="824"/>
        <v>#DIV/0!</v>
      </c>
      <c r="AZ261" s="626"/>
      <c r="BA261" s="699"/>
      <c r="BB261" s="19"/>
      <c r="BC261" s="626"/>
      <c r="BD261" s="19"/>
      <c r="BE261" s="626"/>
      <c r="BF261" s="626"/>
      <c r="BG261" s="626"/>
      <c r="BH261" s="626"/>
      <c r="BI261" s="19"/>
      <c r="BJ261" s="626"/>
      <c r="BK261" s="626"/>
      <c r="BL261" s="626"/>
      <c r="BM261" s="19"/>
      <c r="BN261" s="626">
        <f t="shared" si="807"/>
        <v>0</v>
      </c>
      <c r="BO261" s="626"/>
      <c r="BP261" s="626"/>
      <c r="BQ261" s="626">
        <f>BQ262+BQ263</f>
        <v>0</v>
      </c>
      <c r="BR261" s="626"/>
      <c r="BS261" s="19"/>
      <c r="BT261" s="626">
        <f t="shared" si="811"/>
        <v>0</v>
      </c>
      <c r="BU261" s="626">
        <f t="shared" si="796"/>
        <v>0</v>
      </c>
      <c r="BV261" s="507"/>
      <c r="BW261" s="522"/>
      <c r="BX261" s="507">
        <f>BX262+BX263</f>
        <v>0</v>
      </c>
      <c r="BY261" s="507"/>
      <c r="BZ261" s="19"/>
      <c r="CE261" s="699" t="e">
        <f t="shared" si="827"/>
        <v>#DIV/0!</v>
      </c>
    </row>
    <row r="262" spans="1:12295" s="173" customFormat="1" ht="55.5" hidden="1" customHeight="1" x14ac:dyDescent="0.3">
      <c r="B262" s="201"/>
      <c r="C262" s="101" t="s">
        <v>32</v>
      </c>
      <c r="D262" s="176">
        <f t="shared" si="828"/>
        <v>0</v>
      </c>
      <c r="E262" s="176"/>
      <c r="F262" s="176"/>
      <c r="G262" s="176"/>
      <c r="H262" s="176"/>
      <c r="I262" s="238"/>
      <c r="J262" s="176"/>
      <c r="K262" s="176">
        <f t="shared" si="799"/>
        <v>0</v>
      </c>
      <c r="L262" s="699" t="e">
        <f t="shared" si="821"/>
        <v>#DIV/0!</v>
      </c>
      <c r="M262" s="176"/>
      <c r="N262" s="687"/>
      <c r="O262" s="627"/>
      <c r="P262" s="687"/>
      <c r="Q262" s="627"/>
      <c r="R262" s="687"/>
      <c r="S262" s="627"/>
      <c r="T262" s="687"/>
      <c r="U262" s="279"/>
      <c r="V262" s="279"/>
      <c r="W262" s="279"/>
      <c r="X262" s="279"/>
      <c r="Y262" s="279"/>
      <c r="Z262" s="627"/>
      <c r="AA262" s="627"/>
      <c r="AB262" s="627"/>
      <c r="AC262" s="279"/>
      <c r="AD262" s="19"/>
      <c r="AE262" s="176">
        <v>0</v>
      </c>
      <c r="AF262" s="699" t="e">
        <f t="shared" si="822"/>
        <v>#DIV/0!</v>
      </c>
      <c r="AG262" s="176">
        <v>0</v>
      </c>
      <c r="AH262" s="699"/>
      <c r="AI262" s="627"/>
      <c r="AJ262" s="687"/>
      <c r="AK262" s="627"/>
      <c r="AL262" s="687"/>
      <c r="AM262" s="627"/>
      <c r="AN262" s="687"/>
      <c r="AO262" s="279"/>
      <c r="AP262" s="627">
        <f>AX262</f>
        <v>0</v>
      </c>
      <c r="AQ262" s="687"/>
      <c r="AR262" s="176">
        <v>0</v>
      </c>
      <c r="AS262" s="699" t="e">
        <f t="shared" si="823"/>
        <v>#DIV/0!</v>
      </c>
      <c r="AT262" s="176">
        <v>0</v>
      </c>
      <c r="AU262" s="699"/>
      <c r="AV262" s="627"/>
      <c r="AW262" s="699"/>
      <c r="AX262" s="176"/>
      <c r="AY262" s="699" t="e">
        <f t="shared" si="824"/>
        <v>#DIV/0!</v>
      </c>
      <c r="AZ262" s="627"/>
      <c r="BA262" s="699"/>
      <c r="BB262" s="279"/>
      <c r="BC262" s="627"/>
      <c r="BD262" s="279"/>
      <c r="BE262" s="627"/>
      <c r="BF262" s="627"/>
      <c r="BG262" s="627"/>
      <c r="BH262" s="627"/>
      <c r="BI262" s="279"/>
      <c r="BJ262" s="627"/>
      <c r="BK262" s="627"/>
      <c r="BL262" s="627"/>
      <c r="BM262" s="279"/>
      <c r="BN262" s="627">
        <f t="shared" si="807"/>
        <v>0</v>
      </c>
      <c r="BO262" s="627"/>
      <c r="BP262" s="627"/>
      <c r="BQ262" s="627">
        <v>0</v>
      </c>
      <c r="BR262" s="627"/>
      <c r="BS262" s="279"/>
      <c r="BT262" s="627">
        <f t="shared" si="811"/>
        <v>0</v>
      </c>
      <c r="BU262" s="627">
        <f t="shared" si="796"/>
        <v>0</v>
      </c>
      <c r="BV262" s="508"/>
      <c r="BW262" s="520"/>
      <c r="BX262" s="508">
        <v>0</v>
      </c>
      <c r="BY262" s="508"/>
      <c r="BZ262" s="279"/>
      <c r="CE262" s="699" t="e">
        <f t="shared" si="827"/>
        <v>#DIV/0!</v>
      </c>
    </row>
    <row r="263" spans="1:12295" s="68" customFormat="1" ht="55.5" hidden="1" customHeight="1" x14ac:dyDescent="0.3">
      <c r="B263" s="506"/>
      <c r="C263" s="97" t="s">
        <v>411</v>
      </c>
      <c r="D263" s="166">
        <f t="shared" si="828"/>
        <v>0</v>
      </c>
      <c r="E263" s="166"/>
      <c r="F263" s="166"/>
      <c r="G263" s="166"/>
      <c r="H263" s="166"/>
      <c r="I263" s="237"/>
      <c r="J263" s="166">
        <f>Q263-G263</f>
        <v>0</v>
      </c>
      <c r="K263" s="166">
        <f t="shared" si="799"/>
        <v>0</v>
      </c>
      <c r="L263" s="699" t="e">
        <f t="shared" si="821"/>
        <v>#DIV/0!</v>
      </c>
      <c r="M263" s="166"/>
      <c r="N263" s="687"/>
      <c r="O263" s="626"/>
      <c r="P263" s="687"/>
      <c r="Q263" s="626"/>
      <c r="R263" s="687"/>
      <c r="S263" s="626"/>
      <c r="T263" s="687"/>
      <c r="U263" s="19"/>
      <c r="V263" s="285"/>
      <c r="W263" s="19"/>
      <c r="X263" s="19"/>
      <c r="Y263" s="19"/>
      <c r="Z263" s="626"/>
      <c r="AA263" s="626"/>
      <c r="AB263" s="626"/>
      <c r="AC263" s="19"/>
      <c r="AD263" s="19"/>
      <c r="AE263" s="166">
        <v>0</v>
      </c>
      <c r="AF263" s="699" t="e">
        <f t="shared" si="822"/>
        <v>#DIV/0!</v>
      </c>
      <c r="AG263" s="166">
        <v>0</v>
      </c>
      <c r="AH263" s="699"/>
      <c r="AI263" s="626"/>
      <c r="AJ263" s="687"/>
      <c r="AK263" s="626"/>
      <c r="AL263" s="687"/>
      <c r="AM263" s="626"/>
      <c r="AN263" s="687"/>
      <c r="AO263" s="19"/>
      <c r="AP263" s="626">
        <f>AX263</f>
        <v>0</v>
      </c>
      <c r="AQ263" s="687"/>
      <c r="AR263" s="166">
        <v>0</v>
      </c>
      <c r="AS263" s="699" t="e">
        <f t="shared" si="823"/>
        <v>#DIV/0!</v>
      </c>
      <c r="AT263" s="166">
        <v>0</v>
      </c>
      <c r="AU263" s="699"/>
      <c r="AV263" s="626"/>
      <c r="AW263" s="699"/>
      <c r="AX263" s="166"/>
      <c r="AY263" s="699" t="e">
        <f t="shared" si="824"/>
        <v>#DIV/0!</v>
      </c>
      <c r="AZ263" s="626"/>
      <c r="BA263" s="699"/>
      <c r="BB263" s="19"/>
      <c r="BC263" s="626"/>
      <c r="BD263" s="19"/>
      <c r="BE263" s="626"/>
      <c r="BF263" s="626"/>
      <c r="BG263" s="626"/>
      <c r="BH263" s="626"/>
      <c r="BI263" s="19"/>
      <c r="BJ263" s="626"/>
      <c r="BK263" s="626"/>
      <c r="BL263" s="626"/>
      <c r="BM263" s="19"/>
      <c r="BN263" s="626">
        <f t="shared" si="807"/>
        <v>0</v>
      </c>
      <c r="BO263" s="626"/>
      <c r="BP263" s="626"/>
      <c r="BQ263" s="626">
        <v>0</v>
      </c>
      <c r="BR263" s="626"/>
      <c r="BS263" s="19"/>
      <c r="BT263" s="626">
        <f t="shared" si="811"/>
        <v>0</v>
      </c>
      <c r="BU263" s="626">
        <f t="shared" si="796"/>
        <v>0</v>
      </c>
      <c r="BV263" s="507"/>
      <c r="BW263" s="522"/>
      <c r="BX263" s="507">
        <v>0</v>
      </c>
      <c r="BY263" s="507"/>
      <c r="BZ263" s="19"/>
      <c r="CE263" s="699" t="e">
        <f t="shared" si="827"/>
        <v>#DIV/0!</v>
      </c>
    </row>
    <row r="264" spans="1:12295" s="68" customFormat="1" ht="55.5" hidden="1" customHeight="1" x14ac:dyDescent="0.3">
      <c r="B264" s="506"/>
      <c r="C264" s="97" t="s">
        <v>31</v>
      </c>
      <c r="D264" s="166">
        <f t="shared" si="828"/>
        <v>0</v>
      </c>
      <c r="E264" s="166"/>
      <c r="F264" s="166"/>
      <c r="G264" s="166"/>
      <c r="H264" s="166"/>
      <c r="I264" s="237"/>
      <c r="J264" s="166">
        <f>Q264-G264</f>
        <v>0</v>
      </c>
      <c r="K264" s="166">
        <f t="shared" ref="K264" si="829">Q264</f>
        <v>0</v>
      </c>
      <c r="L264" s="699" t="e">
        <f t="shared" si="821"/>
        <v>#DIV/0!</v>
      </c>
      <c r="M264" s="166"/>
      <c r="N264" s="687"/>
      <c r="O264" s="626"/>
      <c r="P264" s="687"/>
      <c r="Q264" s="626">
        <v>0</v>
      </c>
      <c r="R264" s="687"/>
      <c r="S264" s="626"/>
      <c r="T264" s="687"/>
      <c r="U264" s="19"/>
      <c r="V264" s="285"/>
      <c r="W264" s="19"/>
      <c r="X264" s="19"/>
      <c r="Y264" s="19"/>
      <c r="Z264" s="626"/>
      <c r="AA264" s="626"/>
      <c r="AB264" s="626"/>
      <c r="AC264" s="19"/>
      <c r="AD264" s="19"/>
      <c r="AE264" s="166"/>
      <c r="AF264" s="699" t="e">
        <f t="shared" si="822"/>
        <v>#DIV/0!</v>
      </c>
      <c r="AG264" s="166"/>
      <c r="AH264" s="699"/>
      <c r="AI264" s="626"/>
      <c r="AJ264" s="687"/>
      <c r="AK264" s="626"/>
      <c r="AL264" s="687"/>
      <c r="AM264" s="626"/>
      <c r="AN264" s="687"/>
      <c r="AO264" s="19"/>
      <c r="AP264" s="626"/>
      <c r="AQ264" s="687"/>
      <c r="AR264" s="166"/>
      <c r="AS264" s="699" t="e">
        <f t="shared" si="823"/>
        <v>#DIV/0!</v>
      </c>
      <c r="AT264" s="166"/>
      <c r="AU264" s="699"/>
      <c r="AV264" s="626"/>
      <c r="AW264" s="699"/>
      <c r="AX264" s="166"/>
      <c r="AY264" s="699" t="e">
        <f t="shared" si="824"/>
        <v>#DIV/0!</v>
      </c>
      <c r="AZ264" s="626"/>
      <c r="BA264" s="699"/>
      <c r="BB264" s="19"/>
      <c r="BC264" s="626"/>
      <c r="BD264" s="19"/>
      <c r="BE264" s="626"/>
      <c r="BF264" s="626"/>
      <c r="BG264" s="626"/>
      <c r="BH264" s="626"/>
      <c r="BI264" s="19"/>
      <c r="BJ264" s="626"/>
      <c r="BK264" s="626"/>
      <c r="BL264" s="626"/>
      <c r="BM264" s="19"/>
      <c r="BN264" s="626"/>
      <c r="BO264" s="626"/>
      <c r="BP264" s="626"/>
      <c r="BQ264" s="626"/>
      <c r="BR264" s="626"/>
      <c r="BS264" s="19"/>
      <c r="BT264" s="626"/>
      <c r="BU264" s="626"/>
      <c r="BV264" s="507"/>
      <c r="BW264" s="522"/>
      <c r="BX264" s="507"/>
      <c r="BY264" s="507"/>
      <c r="BZ264" s="19"/>
      <c r="CE264" s="699" t="e">
        <f t="shared" si="827"/>
        <v>#DIV/0!</v>
      </c>
    </row>
    <row r="265" spans="1:12295" s="68" customFormat="1" ht="71.25" hidden="1" customHeight="1" x14ac:dyDescent="0.3">
      <c r="B265" s="506" t="s">
        <v>81</v>
      </c>
      <c r="C265" s="108" t="s">
        <v>298</v>
      </c>
      <c r="D265" s="166">
        <v>0</v>
      </c>
      <c r="E265" s="166"/>
      <c r="F265" s="166"/>
      <c r="G265" s="166"/>
      <c r="H265" s="166"/>
      <c r="I265" s="237"/>
      <c r="J265" s="166">
        <f t="shared" si="825"/>
        <v>0</v>
      </c>
      <c r="K265" s="166">
        <f t="shared" si="799"/>
        <v>0</v>
      </c>
      <c r="L265" s="699" t="e">
        <f t="shared" si="821"/>
        <v>#DIV/0!</v>
      </c>
      <c r="M265" s="166"/>
      <c r="N265" s="687"/>
      <c r="O265" s="626"/>
      <c r="P265" s="687"/>
      <c r="Q265" s="626">
        <f>Q266+Q267</f>
        <v>0</v>
      </c>
      <c r="R265" s="687"/>
      <c r="S265" s="626"/>
      <c r="T265" s="687"/>
      <c r="U265" s="19"/>
      <c r="V265" s="285"/>
      <c r="W265" s="19"/>
      <c r="X265" s="19"/>
      <c r="Y265" s="19"/>
      <c r="Z265" s="626"/>
      <c r="AA265" s="626"/>
      <c r="AB265" s="626"/>
      <c r="AC265" s="19"/>
      <c r="AD265" s="19"/>
      <c r="AE265" s="166">
        <f t="shared" ref="AE265:AE267" si="830">AK265</f>
        <v>0</v>
      </c>
      <c r="AF265" s="699" t="e">
        <f t="shared" si="822"/>
        <v>#DIV/0!</v>
      </c>
      <c r="AG265" s="166"/>
      <c r="AH265" s="699"/>
      <c r="AI265" s="626"/>
      <c r="AJ265" s="687"/>
      <c r="AK265" s="626">
        <f>AK266+AK267</f>
        <v>0</v>
      </c>
      <c r="AL265" s="687"/>
      <c r="AM265" s="626"/>
      <c r="AN265" s="687"/>
      <c r="AO265" s="19"/>
      <c r="AP265" s="626">
        <f>AP266+AP267</f>
        <v>0</v>
      </c>
      <c r="AQ265" s="687"/>
      <c r="AR265" s="166">
        <f>AX265</f>
        <v>0</v>
      </c>
      <c r="AS265" s="699" t="e">
        <f t="shared" si="823"/>
        <v>#DIV/0!</v>
      </c>
      <c r="AT265" s="166"/>
      <c r="AU265" s="699"/>
      <c r="AV265" s="626"/>
      <c r="AW265" s="699"/>
      <c r="AX265" s="166">
        <f>AX266+AX267</f>
        <v>0</v>
      </c>
      <c r="AY265" s="699" t="e">
        <f t="shared" si="824"/>
        <v>#DIV/0!</v>
      </c>
      <c r="AZ265" s="626"/>
      <c r="BA265" s="699"/>
      <c r="BB265" s="19"/>
      <c r="BC265" s="626"/>
      <c r="BD265" s="19"/>
      <c r="BE265" s="626"/>
      <c r="BF265" s="626"/>
      <c r="BG265" s="626"/>
      <c r="BH265" s="626"/>
      <c r="BI265" s="19"/>
      <c r="BJ265" s="626"/>
      <c r="BK265" s="626"/>
      <c r="BL265" s="626"/>
      <c r="BM265" s="19"/>
      <c r="BN265" s="626">
        <f t="shared" si="807"/>
        <v>683994.64286000002</v>
      </c>
      <c r="BO265" s="626"/>
      <c r="BP265" s="626"/>
      <c r="BQ265" s="626">
        <f>BQ266+BQ267</f>
        <v>683994.64286000002</v>
      </c>
      <c r="BR265" s="626"/>
      <c r="BS265" s="19"/>
      <c r="BT265" s="626">
        <f>BT266+BT267</f>
        <v>0</v>
      </c>
      <c r="BU265" s="626">
        <f t="shared" si="796"/>
        <v>683994.64286000002</v>
      </c>
      <c r="BV265" s="507"/>
      <c r="BW265" s="522"/>
      <c r="BX265" s="507">
        <f>BX266+BX267</f>
        <v>683994.64286000002</v>
      </c>
      <c r="BY265" s="507"/>
      <c r="BZ265" s="19"/>
      <c r="CE265" s="699" t="e">
        <f t="shared" si="827"/>
        <v>#DIV/0!</v>
      </c>
    </row>
    <row r="266" spans="1:12295" s="173" customFormat="1" ht="55.5" hidden="1" customHeight="1" x14ac:dyDescent="0.3">
      <c r="B266" s="201"/>
      <c r="C266" s="101" t="s">
        <v>32</v>
      </c>
      <c r="D266" s="176">
        <v>0</v>
      </c>
      <c r="E266" s="176"/>
      <c r="F266" s="176"/>
      <c r="G266" s="176"/>
      <c r="H266" s="176"/>
      <c r="I266" s="238"/>
      <c r="J266" s="176">
        <f t="shared" si="825"/>
        <v>0</v>
      </c>
      <c r="K266" s="176">
        <f t="shared" si="799"/>
        <v>0</v>
      </c>
      <c r="L266" s="699" t="e">
        <f t="shared" si="821"/>
        <v>#DIV/0!</v>
      </c>
      <c r="M266" s="176"/>
      <c r="N266" s="687"/>
      <c r="O266" s="627"/>
      <c r="P266" s="687"/>
      <c r="Q266" s="627">
        <v>0</v>
      </c>
      <c r="R266" s="687"/>
      <c r="S266" s="627"/>
      <c r="T266" s="687"/>
      <c r="U266" s="279"/>
      <c r="V266" s="279"/>
      <c r="W266" s="279"/>
      <c r="X266" s="279"/>
      <c r="Y266" s="279"/>
      <c r="Z266" s="627"/>
      <c r="AA266" s="627"/>
      <c r="AB266" s="627"/>
      <c r="AC266" s="279"/>
      <c r="AD266" s="19"/>
      <c r="AE266" s="176">
        <f t="shared" si="830"/>
        <v>0</v>
      </c>
      <c r="AF266" s="699" t="e">
        <f t="shared" si="822"/>
        <v>#DIV/0!</v>
      </c>
      <c r="AG266" s="176">
        <v>0</v>
      </c>
      <c r="AH266" s="699"/>
      <c r="AI266" s="627"/>
      <c r="AJ266" s="687"/>
      <c r="AK266" s="627"/>
      <c r="AL266" s="687"/>
      <c r="AM266" s="627"/>
      <c r="AN266" s="687"/>
      <c r="AO266" s="279"/>
      <c r="AP266" s="627">
        <v>0</v>
      </c>
      <c r="AQ266" s="687"/>
      <c r="AR266" s="176">
        <f>AX266</f>
        <v>0</v>
      </c>
      <c r="AS266" s="699" t="e">
        <f t="shared" si="823"/>
        <v>#DIV/0!</v>
      </c>
      <c r="AT266" s="176">
        <v>0</v>
      </c>
      <c r="AU266" s="699"/>
      <c r="AV266" s="627"/>
      <c r="AW266" s="699"/>
      <c r="AX266" s="176"/>
      <c r="AY266" s="699" t="e">
        <f t="shared" si="824"/>
        <v>#DIV/0!</v>
      </c>
      <c r="AZ266" s="627"/>
      <c r="BA266" s="699"/>
      <c r="BB266" s="279"/>
      <c r="BC266" s="627"/>
      <c r="BD266" s="279"/>
      <c r="BE266" s="627"/>
      <c r="BF266" s="627"/>
      <c r="BG266" s="627"/>
      <c r="BH266" s="627"/>
      <c r="BI266" s="279"/>
      <c r="BJ266" s="627"/>
      <c r="BK266" s="627"/>
      <c r="BL266" s="627"/>
      <c r="BM266" s="279"/>
      <c r="BN266" s="627">
        <f t="shared" si="807"/>
        <v>383037</v>
      </c>
      <c r="BO266" s="627"/>
      <c r="BP266" s="627"/>
      <c r="BQ266" s="627">
        <v>383037</v>
      </c>
      <c r="BR266" s="627"/>
      <c r="BS266" s="279"/>
      <c r="BT266" s="627">
        <f>BX266-BQ266</f>
        <v>0</v>
      </c>
      <c r="BU266" s="627">
        <f t="shared" si="796"/>
        <v>383037</v>
      </c>
      <c r="BV266" s="508"/>
      <c r="BW266" s="520"/>
      <c r="BX266" s="508">
        <f>BQ266</f>
        <v>383037</v>
      </c>
      <c r="BY266" s="508"/>
      <c r="BZ266" s="279"/>
      <c r="CE266" s="699" t="e">
        <f t="shared" si="827"/>
        <v>#DIV/0!</v>
      </c>
    </row>
    <row r="267" spans="1:12295" s="68" customFormat="1" ht="55.5" hidden="1" customHeight="1" x14ac:dyDescent="0.3">
      <c r="B267" s="441"/>
      <c r="C267" s="97" t="s">
        <v>411</v>
      </c>
      <c r="D267" s="166">
        <v>0</v>
      </c>
      <c r="E267" s="166"/>
      <c r="F267" s="166"/>
      <c r="G267" s="166"/>
      <c r="H267" s="166"/>
      <c r="I267" s="237"/>
      <c r="J267" s="166">
        <f t="shared" si="825"/>
        <v>0</v>
      </c>
      <c r="K267" s="166">
        <f t="shared" si="799"/>
        <v>0</v>
      </c>
      <c r="L267" s="699" t="e">
        <f t="shared" si="821"/>
        <v>#DIV/0!</v>
      </c>
      <c r="M267" s="166"/>
      <c r="N267" s="687"/>
      <c r="O267" s="626"/>
      <c r="P267" s="687"/>
      <c r="Q267" s="626">
        <v>0</v>
      </c>
      <c r="R267" s="687"/>
      <c r="S267" s="626"/>
      <c r="T267" s="687"/>
      <c r="U267" s="19"/>
      <c r="V267" s="285"/>
      <c r="W267" s="19"/>
      <c r="X267" s="19"/>
      <c r="Y267" s="19"/>
      <c r="Z267" s="626"/>
      <c r="AA267" s="626"/>
      <c r="AB267" s="626"/>
      <c r="AC267" s="19"/>
      <c r="AD267" s="19"/>
      <c r="AE267" s="166">
        <f t="shared" si="830"/>
        <v>0</v>
      </c>
      <c r="AF267" s="699" t="e">
        <f t="shared" si="822"/>
        <v>#DIV/0!</v>
      </c>
      <c r="AG267" s="166">
        <v>0</v>
      </c>
      <c r="AH267" s="699"/>
      <c r="AI267" s="626"/>
      <c r="AJ267" s="687"/>
      <c r="AK267" s="626"/>
      <c r="AL267" s="687"/>
      <c r="AM267" s="626"/>
      <c r="AN267" s="687"/>
      <c r="AO267" s="19"/>
      <c r="AP267" s="626">
        <f>AX267-AK267</f>
        <v>0</v>
      </c>
      <c r="AQ267" s="687"/>
      <c r="AR267" s="166">
        <f>AX267</f>
        <v>0</v>
      </c>
      <c r="AS267" s="699" t="e">
        <f t="shared" si="823"/>
        <v>#DIV/0!</v>
      </c>
      <c r="AT267" s="166">
        <v>0</v>
      </c>
      <c r="AU267" s="699"/>
      <c r="AV267" s="626"/>
      <c r="AW267" s="699"/>
      <c r="AX267" s="166"/>
      <c r="AY267" s="699" t="e">
        <f t="shared" si="824"/>
        <v>#DIV/0!</v>
      </c>
      <c r="AZ267" s="626"/>
      <c r="BA267" s="699"/>
      <c r="BB267" s="19"/>
      <c r="BC267" s="626"/>
      <c r="BD267" s="19"/>
      <c r="BE267" s="626"/>
      <c r="BF267" s="626"/>
      <c r="BG267" s="626"/>
      <c r="BH267" s="626"/>
      <c r="BI267" s="19"/>
      <c r="BJ267" s="626"/>
      <c r="BK267" s="626"/>
      <c r="BL267" s="626"/>
      <c r="BM267" s="19"/>
      <c r="BN267" s="626">
        <f t="shared" si="807"/>
        <v>300957.64286000002</v>
      </c>
      <c r="BO267" s="626"/>
      <c r="BP267" s="626"/>
      <c r="BQ267" s="626">
        <v>300957.64286000002</v>
      </c>
      <c r="BR267" s="626"/>
      <c r="BS267" s="19"/>
      <c r="BT267" s="626">
        <f>BX267-BQ267</f>
        <v>0</v>
      </c>
      <c r="BU267" s="626">
        <f t="shared" si="796"/>
        <v>300957.64286000002</v>
      </c>
      <c r="BV267" s="435"/>
      <c r="BW267" s="522"/>
      <c r="BX267" s="435">
        <f>BQ267</f>
        <v>300957.64286000002</v>
      </c>
      <c r="BY267" s="435"/>
      <c r="BZ267" s="19"/>
      <c r="CE267" s="699" t="e">
        <f t="shared" si="827"/>
        <v>#DIV/0!</v>
      </c>
    </row>
    <row r="268" spans="1:12295" s="68" customFormat="1" ht="55.5" hidden="1" customHeight="1" x14ac:dyDescent="0.3">
      <c r="B268" s="441"/>
      <c r="C268" s="97"/>
      <c r="D268" s="166"/>
      <c r="E268" s="166"/>
      <c r="F268" s="166"/>
      <c r="G268" s="166"/>
      <c r="H268" s="166"/>
      <c r="I268" s="237"/>
      <c r="J268" s="166"/>
      <c r="K268" s="166"/>
      <c r="L268" s="699" t="e">
        <f t="shared" si="821"/>
        <v>#DIV/0!</v>
      </c>
      <c r="M268" s="166"/>
      <c r="N268" s="687"/>
      <c r="O268" s="626"/>
      <c r="P268" s="687"/>
      <c r="Q268" s="626"/>
      <c r="R268" s="687"/>
      <c r="S268" s="626"/>
      <c r="T268" s="687"/>
      <c r="U268" s="19"/>
      <c r="V268" s="285"/>
      <c r="W268" s="19"/>
      <c r="X268" s="19"/>
      <c r="Y268" s="19"/>
      <c r="Z268" s="626"/>
      <c r="AA268" s="626"/>
      <c r="AB268" s="626"/>
      <c r="AC268" s="19"/>
      <c r="AD268" s="19"/>
      <c r="AE268" s="876"/>
      <c r="AF268" s="699" t="e">
        <f t="shared" si="822"/>
        <v>#DIV/0!</v>
      </c>
      <c r="AG268" s="166"/>
      <c r="AH268" s="699"/>
      <c r="AI268" s="626"/>
      <c r="AJ268" s="687"/>
      <c r="AK268" s="626"/>
      <c r="AL268" s="687"/>
      <c r="AM268" s="626"/>
      <c r="AN268" s="687"/>
      <c r="AO268" s="19"/>
      <c r="AP268" s="626"/>
      <c r="AQ268" s="687"/>
      <c r="AR268" s="166"/>
      <c r="AS268" s="699" t="e">
        <f t="shared" si="823"/>
        <v>#DIV/0!</v>
      </c>
      <c r="AT268" s="166"/>
      <c r="AU268" s="699"/>
      <c r="AV268" s="626"/>
      <c r="AW268" s="699"/>
      <c r="AX268" s="166"/>
      <c r="AY268" s="699" t="e">
        <f t="shared" si="824"/>
        <v>#DIV/0!</v>
      </c>
      <c r="AZ268" s="626"/>
      <c r="BA268" s="699"/>
      <c r="BB268" s="19"/>
      <c r="BC268" s="626"/>
      <c r="BD268" s="19"/>
      <c r="BE268" s="626"/>
      <c r="BF268" s="626"/>
      <c r="BG268" s="626"/>
      <c r="BH268" s="626"/>
      <c r="BI268" s="19"/>
      <c r="BJ268" s="626"/>
      <c r="BK268" s="626"/>
      <c r="BL268" s="626"/>
      <c r="BM268" s="19"/>
      <c r="BN268" s="626"/>
      <c r="BO268" s="626"/>
      <c r="BP268" s="626"/>
      <c r="BQ268" s="626"/>
      <c r="BR268" s="626"/>
      <c r="BS268" s="19"/>
      <c r="BT268" s="626"/>
      <c r="BU268" s="626"/>
      <c r="BV268" s="435"/>
      <c r="BW268" s="522"/>
      <c r="BX268" s="435"/>
      <c r="BY268" s="435"/>
      <c r="BZ268" s="19"/>
      <c r="CE268" s="699" t="e">
        <f t="shared" si="827"/>
        <v>#DIV/0!</v>
      </c>
    </row>
    <row r="269" spans="1:12295" s="68" customFormat="1" ht="55.5" hidden="1" customHeight="1" x14ac:dyDescent="0.3">
      <c r="B269" s="441"/>
      <c r="C269" s="97"/>
      <c r="D269" s="166"/>
      <c r="E269" s="166"/>
      <c r="F269" s="166"/>
      <c r="G269" s="166"/>
      <c r="H269" s="166"/>
      <c r="I269" s="237"/>
      <c r="J269" s="166"/>
      <c r="K269" s="166"/>
      <c r="L269" s="699" t="e">
        <f t="shared" si="821"/>
        <v>#DIV/0!</v>
      </c>
      <c r="M269" s="166"/>
      <c r="N269" s="687"/>
      <c r="O269" s="626"/>
      <c r="P269" s="687"/>
      <c r="Q269" s="626"/>
      <c r="R269" s="687"/>
      <c r="S269" s="626"/>
      <c r="T269" s="687"/>
      <c r="U269" s="19"/>
      <c r="V269" s="285"/>
      <c r="W269" s="19"/>
      <c r="X269" s="19"/>
      <c r="Y269" s="19"/>
      <c r="Z269" s="626"/>
      <c r="AA269" s="626"/>
      <c r="AB269" s="626"/>
      <c r="AC269" s="19"/>
      <c r="AD269" s="19"/>
      <c r="AE269" s="876"/>
      <c r="AF269" s="699" t="e">
        <f t="shared" si="822"/>
        <v>#DIV/0!</v>
      </c>
      <c r="AG269" s="166"/>
      <c r="AH269" s="699"/>
      <c r="AI269" s="626"/>
      <c r="AJ269" s="687"/>
      <c r="AK269" s="626"/>
      <c r="AL269" s="687"/>
      <c r="AM269" s="626"/>
      <c r="AN269" s="687"/>
      <c r="AO269" s="19"/>
      <c r="AP269" s="626"/>
      <c r="AQ269" s="687"/>
      <c r="AR269" s="166"/>
      <c r="AS269" s="699" t="e">
        <f t="shared" si="823"/>
        <v>#DIV/0!</v>
      </c>
      <c r="AT269" s="166"/>
      <c r="AU269" s="699"/>
      <c r="AV269" s="626"/>
      <c r="AW269" s="699"/>
      <c r="AX269" s="166"/>
      <c r="AY269" s="699" t="e">
        <f t="shared" si="824"/>
        <v>#DIV/0!</v>
      </c>
      <c r="AZ269" s="626"/>
      <c r="BA269" s="699"/>
      <c r="BB269" s="19"/>
      <c r="BC269" s="626"/>
      <c r="BD269" s="19"/>
      <c r="BE269" s="626"/>
      <c r="BF269" s="626"/>
      <c r="BG269" s="626"/>
      <c r="BH269" s="626"/>
      <c r="BI269" s="19"/>
      <c r="BJ269" s="626"/>
      <c r="BK269" s="626"/>
      <c r="BL269" s="626"/>
      <c r="BM269" s="19"/>
      <c r="BN269" s="626"/>
      <c r="BO269" s="626"/>
      <c r="BP269" s="626"/>
      <c r="BQ269" s="626"/>
      <c r="BR269" s="626"/>
      <c r="BS269" s="19"/>
      <c r="BT269" s="626"/>
      <c r="BU269" s="626"/>
      <c r="BV269" s="435"/>
      <c r="BW269" s="522"/>
      <c r="BX269" s="435"/>
      <c r="BY269" s="435"/>
      <c r="BZ269" s="19"/>
      <c r="CE269" s="699" t="e">
        <f t="shared" si="827"/>
        <v>#DIV/0!</v>
      </c>
    </row>
    <row r="270" spans="1:12295" s="68" customFormat="1" ht="235.5" hidden="1" customHeight="1" x14ac:dyDescent="0.3">
      <c r="B270" s="441"/>
      <c r="C270" s="100"/>
      <c r="D270" s="166"/>
      <c r="E270" s="166"/>
      <c r="F270" s="166"/>
      <c r="G270" s="166"/>
      <c r="H270" s="166"/>
      <c r="I270" s="237"/>
      <c r="J270" s="166"/>
      <c r="K270" s="166"/>
      <c r="L270" s="699" t="e">
        <f t="shared" si="821"/>
        <v>#DIV/0!</v>
      </c>
      <c r="M270" s="166"/>
      <c r="N270" s="687"/>
      <c r="O270" s="626"/>
      <c r="P270" s="687"/>
      <c r="Q270" s="626"/>
      <c r="R270" s="687"/>
      <c r="S270" s="626"/>
      <c r="T270" s="687"/>
      <c r="U270" s="19"/>
      <c r="V270" s="285"/>
      <c r="W270" s="19"/>
      <c r="X270" s="19"/>
      <c r="Y270" s="19"/>
      <c r="Z270" s="626"/>
      <c r="AA270" s="626"/>
      <c r="AB270" s="626"/>
      <c r="AC270" s="19"/>
      <c r="AD270" s="19"/>
      <c r="AE270" s="876"/>
      <c r="AF270" s="699" t="e">
        <f t="shared" si="822"/>
        <v>#DIV/0!</v>
      </c>
      <c r="AG270" s="166"/>
      <c r="AH270" s="699"/>
      <c r="AI270" s="626"/>
      <c r="AJ270" s="687"/>
      <c r="AK270" s="626"/>
      <c r="AL270" s="687"/>
      <c r="AM270" s="626"/>
      <c r="AN270" s="687"/>
      <c r="AO270" s="19"/>
      <c r="AP270" s="626"/>
      <c r="AQ270" s="687"/>
      <c r="AR270" s="166"/>
      <c r="AS270" s="699" t="e">
        <f t="shared" si="823"/>
        <v>#DIV/0!</v>
      </c>
      <c r="AT270" s="166"/>
      <c r="AU270" s="699"/>
      <c r="AV270" s="626"/>
      <c r="AW270" s="699"/>
      <c r="AX270" s="166"/>
      <c r="AY270" s="699" t="e">
        <f t="shared" si="824"/>
        <v>#DIV/0!</v>
      </c>
      <c r="AZ270" s="626"/>
      <c r="BA270" s="699"/>
      <c r="BB270" s="19"/>
      <c r="BC270" s="626"/>
      <c r="BD270" s="19"/>
      <c r="BE270" s="626"/>
      <c r="BF270" s="626"/>
      <c r="BG270" s="626"/>
      <c r="BH270" s="626"/>
      <c r="BI270" s="19"/>
      <c r="BJ270" s="626"/>
      <c r="BK270" s="626"/>
      <c r="BL270" s="626"/>
      <c r="BM270" s="19"/>
      <c r="BN270" s="626"/>
      <c r="BO270" s="626"/>
      <c r="BP270" s="626"/>
      <c r="BQ270" s="626"/>
      <c r="BR270" s="626"/>
      <c r="BS270" s="19"/>
      <c r="BT270" s="626"/>
      <c r="BU270" s="626"/>
      <c r="BV270" s="435"/>
      <c r="BW270" s="522"/>
      <c r="BX270" s="435"/>
      <c r="BY270" s="435"/>
      <c r="BZ270" s="19"/>
      <c r="CE270" s="699" t="e">
        <f t="shared" si="827"/>
        <v>#DIV/0!</v>
      </c>
    </row>
    <row r="271" spans="1:12295" s="70" customFormat="1" ht="224.25" hidden="1" customHeight="1" x14ac:dyDescent="0.3">
      <c r="A271" s="370"/>
      <c r="B271" s="398" t="s">
        <v>8</v>
      </c>
      <c r="C271" s="397" t="s">
        <v>440</v>
      </c>
      <c r="D271" s="375">
        <f>E271</f>
        <v>0</v>
      </c>
      <c r="E271" s="375">
        <v>0</v>
      </c>
      <c r="F271" s="375"/>
      <c r="G271" s="375"/>
      <c r="H271" s="375"/>
      <c r="I271" s="375"/>
      <c r="J271" s="375">
        <f>K271</f>
        <v>0</v>
      </c>
      <c r="K271" s="168">
        <f>M271</f>
        <v>0</v>
      </c>
      <c r="L271" s="699" t="e">
        <f t="shared" si="821"/>
        <v>#DIV/0!</v>
      </c>
      <c r="M271" s="375"/>
      <c r="N271" s="421"/>
      <c r="O271" s="376"/>
      <c r="P271" s="421"/>
      <c r="Q271" s="376"/>
      <c r="R271" s="421"/>
      <c r="S271" s="376"/>
      <c r="T271" s="421"/>
      <c r="U271" s="376"/>
      <c r="V271" s="376"/>
      <c r="W271" s="376"/>
      <c r="X271" s="376"/>
      <c r="Y271" s="376"/>
      <c r="Z271" s="376"/>
      <c r="AA271" s="376"/>
      <c r="AB271" s="376"/>
      <c r="AC271" s="376"/>
      <c r="AD271" s="421"/>
      <c r="AE271" s="910"/>
      <c r="AF271" s="699" t="e">
        <f t="shared" si="822"/>
        <v>#DIV/0!</v>
      </c>
      <c r="AG271" s="375"/>
      <c r="AH271" s="699"/>
      <c r="AI271" s="376"/>
      <c r="AJ271" s="421"/>
      <c r="AK271" s="376"/>
      <c r="AL271" s="421"/>
      <c r="AM271" s="376"/>
      <c r="AN271" s="421"/>
      <c r="AO271" s="376"/>
      <c r="AP271" s="376"/>
      <c r="AQ271" s="421"/>
      <c r="AR271" s="168"/>
      <c r="AS271" s="699" t="e">
        <f t="shared" si="823"/>
        <v>#DIV/0!</v>
      </c>
      <c r="AT271" s="375"/>
      <c r="AU271" s="699"/>
      <c r="AV271" s="376"/>
      <c r="AW271" s="699"/>
      <c r="AX271" s="375"/>
      <c r="AY271" s="699" t="e">
        <f t="shared" si="824"/>
        <v>#DIV/0!</v>
      </c>
      <c r="AZ271" s="376"/>
      <c r="BA271" s="699"/>
      <c r="BB271" s="376"/>
      <c r="BC271" s="376"/>
      <c r="BD271" s="376"/>
      <c r="BE271" s="376"/>
      <c r="BF271" s="376"/>
      <c r="BG271" s="376"/>
      <c r="BH271" s="376"/>
      <c r="BI271" s="376"/>
      <c r="BJ271" s="376"/>
      <c r="BK271" s="376"/>
      <c r="BL271" s="376"/>
      <c r="BM271" s="376"/>
      <c r="BN271" s="376"/>
      <c r="BO271" s="376"/>
      <c r="BP271" s="376"/>
      <c r="BQ271" s="376"/>
      <c r="BR271" s="376"/>
      <c r="BS271" s="376"/>
      <c r="BT271" s="376"/>
      <c r="BU271" s="632"/>
      <c r="BV271" s="376"/>
      <c r="BW271" s="376"/>
      <c r="BX271" s="376"/>
      <c r="BY271" s="376"/>
      <c r="BZ271" s="370"/>
      <c r="CA271" s="376"/>
      <c r="CB271" s="376"/>
      <c r="CC271" s="376"/>
      <c r="CD271" s="376"/>
      <c r="CE271" s="699" t="e">
        <f t="shared" si="827"/>
        <v>#DIV/0!</v>
      </c>
      <c r="CF271" s="376"/>
      <c r="CG271" s="376"/>
      <c r="CH271" s="376"/>
      <c r="CI271" s="376"/>
      <c r="CJ271" s="376"/>
      <c r="CK271" s="376"/>
      <c r="CL271" s="376"/>
      <c r="CM271" s="376"/>
      <c r="CN271" s="376"/>
      <c r="CO271" s="377"/>
      <c r="CP271" s="377"/>
      <c r="CQ271" s="377"/>
      <c r="CR271" s="377"/>
      <c r="CS271" s="377"/>
      <c r="CT271" s="376"/>
      <c r="CU271" s="376"/>
      <c r="CV271" s="377"/>
      <c r="CW271" s="377"/>
      <c r="CX271" s="376"/>
      <c r="CY271" s="376"/>
      <c r="CZ271" s="377"/>
      <c r="DA271" s="377"/>
      <c r="DB271" s="376"/>
      <c r="DC271" s="376"/>
      <c r="DD271" s="376"/>
      <c r="DE271" s="376"/>
      <c r="DF271" s="376"/>
      <c r="DG271" s="376"/>
      <c r="DH271" s="376"/>
      <c r="DI271" s="377"/>
      <c r="DJ271" s="377"/>
      <c r="DK271" s="376"/>
      <c r="DL271" s="376"/>
      <c r="DM271" s="377"/>
      <c r="DN271" s="377"/>
      <c r="DO271" s="376"/>
      <c r="DP271" s="376"/>
      <c r="DQ271" s="376"/>
      <c r="DR271" s="376"/>
      <c r="DS271" s="376"/>
      <c r="DT271" s="370"/>
      <c r="DU271" s="396"/>
      <c r="DV271" s="376"/>
      <c r="DW271" s="376"/>
      <c r="DX271" s="376"/>
      <c r="DY271" s="376"/>
      <c r="DZ271" s="376"/>
      <c r="EA271" s="376"/>
      <c r="EB271" s="376"/>
      <c r="EC271" s="375"/>
      <c r="ED271" s="375"/>
      <c r="EE271" s="375"/>
      <c r="EF271" s="375"/>
      <c r="EG271" s="375"/>
      <c r="EH271" s="375"/>
      <c r="EI271" s="375"/>
      <c r="EJ271" s="375"/>
      <c r="EK271" s="375"/>
      <c r="EL271" s="375"/>
      <c r="EM271" s="375"/>
      <c r="EN271" s="375"/>
      <c r="EO271" s="375"/>
      <c r="EP271" s="375"/>
      <c r="EQ271" s="375"/>
      <c r="ER271" s="375"/>
      <c r="ES271" s="375"/>
      <c r="ET271" s="375"/>
      <c r="EU271" s="375"/>
      <c r="EV271" s="375"/>
      <c r="EW271" s="375"/>
      <c r="EX271" s="375"/>
      <c r="EY271" s="375"/>
      <c r="EZ271" s="375"/>
      <c r="FA271" s="375"/>
      <c r="FB271" s="375"/>
      <c r="FC271" s="375"/>
      <c r="FD271" s="375"/>
      <c r="FE271" s="375"/>
      <c r="FF271" s="375"/>
      <c r="FG271" s="375"/>
      <c r="FH271" s="375"/>
      <c r="FI271" s="375"/>
      <c r="FJ271" s="375"/>
      <c r="FK271" s="375"/>
      <c r="FL271" s="375"/>
      <c r="FM271" s="375"/>
      <c r="FN271" s="375"/>
      <c r="FO271" s="375"/>
      <c r="FP271" s="375"/>
      <c r="FQ271" s="375"/>
      <c r="FR271" s="375"/>
      <c r="FS271" s="375"/>
      <c r="FT271" s="375"/>
      <c r="FU271" s="376"/>
      <c r="FV271" s="376"/>
      <c r="FW271" s="376"/>
      <c r="FX271" s="376"/>
      <c r="FY271" s="376"/>
      <c r="FZ271" s="376"/>
      <c r="GA271" s="376"/>
      <c r="GB271" s="376"/>
      <c r="GC271" s="376"/>
      <c r="GD271" s="376"/>
      <c r="GE271" s="376"/>
      <c r="GF271" s="376"/>
      <c r="GG271" s="376"/>
      <c r="GH271" s="376"/>
      <c r="GI271" s="376"/>
      <c r="GJ271" s="376"/>
      <c r="GK271" s="376"/>
      <c r="GL271" s="376"/>
      <c r="GM271" s="376"/>
      <c r="GN271" s="376"/>
      <c r="GO271" s="376"/>
      <c r="GP271" s="376"/>
      <c r="GQ271" s="376"/>
      <c r="GR271" s="376"/>
      <c r="GS271" s="377"/>
      <c r="GT271" s="377"/>
      <c r="GU271" s="377"/>
      <c r="GV271" s="377"/>
      <c r="GW271" s="377"/>
      <c r="GX271" s="376"/>
      <c r="GY271" s="376"/>
      <c r="GZ271" s="377"/>
      <c r="HA271" s="377"/>
      <c r="HB271" s="376"/>
      <c r="HC271" s="376"/>
      <c r="HD271" s="377"/>
      <c r="HE271" s="377"/>
      <c r="HF271" s="376"/>
      <c r="HG271" s="376"/>
      <c r="HH271" s="376"/>
      <c r="HI271" s="376"/>
      <c r="HJ271" s="376"/>
      <c r="HK271" s="376"/>
      <c r="HL271" s="376"/>
      <c r="HM271" s="377"/>
      <c r="HN271" s="377"/>
      <c r="HO271" s="376"/>
      <c r="HP271" s="376"/>
      <c r="HQ271" s="377"/>
      <c r="HR271" s="377"/>
      <c r="HS271" s="376"/>
      <c r="HT271" s="376"/>
      <c r="HU271" s="376"/>
      <c r="HV271" s="376"/>
      <c r="HW271" s="376"/>
      <c r="HX271" s="370"/>
      <c r="HY271" s="396"/>
      <c r="HZ271" s="376"/>
      <c r="IA271" s="376"/>
      <c r="IB271" s="376"/>
      <c r="IC271" s="376"/>
      <c r="ID271" s="376"/>
      <c r="IE271" s="376"/>
      <c r="IF271" s="376"/>
      <c r="IG271" s="375"/>
      <c r="IH271" s="375"/>
      <c r="II271" s="375"/>
      <c r="IJ271" s="375"/>
      <c r="IK271" s="375"/>
      <c r="IL271" s="375"/>
      <c r="IM271" s="375"/>
      <c r="IN271" s="375"/>
      <c r="IO271" s="375"/>
      <c r="IP271" s="375"/>
      <c r="IQ271" s="375"/>
      <c r="IR271" s="375"/>
      <c r="IS271" s="375"/>
      <c r="IT271" s="375"/>
      <c r="IU271" s="375"/>
      <c r="IV271" s="375"/>
      <c r="IW271" s="375"/>
      <c r="IX271" s="375"/>
      <c r="IY271" s="375"/>
      <c r="IZ271" s="375"/>
      <c r="JA271" s="375"/>
      <c r="JB271" s="375"/>
      <c r="JC271" s="375"/>
      <c r="JD271" s="375"/>
      <c r="JE271" s="375"/>
      <c r="JF271" s="375"/>
      <c r="JG271" s="375"/>
      <c r="JH271" s="375"/>
      <c r="JI271" s="375"/>
      <c r="JJ271" s="375"/>
      <c r="JK271" s="375"/>
      <c r="JL271" s="375"/>
      <c r="JM271" s="375"/>
      <c r="JN271" s="375"/>
      <c r="JO271" s="375"/>
      <c r="JP271" s="375"/>
      <c r="JQ271" s="375"/>
      <c r="JR271" s="375"/>
      <c r="JS271" s="375"/>
      <c r="JT271" s="375"/>
      <c r="JU271" s="375"/>
      <c r="JV271" s="375"/>
      <c r="JW271" s="375"/>
      <c r="JX271" s="375"/>
      <c r="JY271" s="376"/>
      <c r="JZ271" s="376"/>
      <c r="KA271" s="376"/>
      <c r="KB271" s="376"/>
      <c r="KC271" s="376"/>
      <c r="KD271" s="376"/>
      <c r="KE271" s="376"/>
      <c r="KF271" s="376"/>
      <c r="KG271" s="376"/>
      <c r="KH271" s="376"/>
      <c r="KI271" s="376"/>
      <c r="KJ271" s="376"/>
      <c r="KK271" s="376"/>
      <c r="KL271" s="376"/>
      <c r="KM271" s="376"/>
      <c r="KN271" s="376"/>
      <c r="KO271" s="376"/>
      <c r="KP271" s="376"/>
      <c r="KQ271" s="376"/>
      <c r="KR271" s="376"/>
      <c r="KS271" s="376"/>
      <c r="KT271" s="376"/>
      <c r="KU271" s="376"/>
      <c r="KV271" s="376"/>
      <c r="KW271" s="377"/>
      <c r="KX271" s="377"/>
      <c r="KY271" s="377"/>
      <c r="KZ271" s="377"/>
      <c r="LA271" s="377"/>
      <c r="LB271" s="376"/>
      <c r="LC271" s="376"/>
      <c r="LD271" s="377"/>
      <c r="LE271" s="377"/>
      <c r="LF271" s="376"/>
      <c r="LG271" s="376"/>
      <c r="LH271" s="377"/>
      <c r="LI271" s="377"/>
      <c r="LJ271" s="376"/>
      <c r="LK271" s="376"/>
      <c r="LL271" s="376"/>
      <c r="LM271" s="376"/>
      <c r="LN271" s="376"/>
      <c r="LO271" s="376"/>
      <c r="LP271" s="376"/>
      <c r="LQ271" s="377"/>
      <c r="LR271" s="377"/>
      <c r="LS271" s="376"/>
      <c r="LT271" s="376"/>
      <c r="LU271" s="377"/>
      <c r="LV271" s="377"/>
      <c r="LW271" s="376"/>
      <c r="LX271" s="376"/>
      <c r="LY271" s="376"/>
      <c r="LZ271" s="376"/>
      <c r="MA271" s="376"/>
      <c r="MB271" s="370"/>
      <c r="MC271" s="396"/>
      <c r="MD271" s="376"/>
      <c r="ME271" s="376"/>
      <c r="MF271" s="376"/>
      <c r="MG271" s="376"/>
      <c r="MH271" s="376"/>
      <c r="MI271" s="376"/>
      <c r="MJ271" s="376"/>
      <c r="MK271" s="375"/>
      <c r="ML271" s="375"/>
      <c r="MM271" s="375"/>
      <c r="MN271" s="375"/>
      <c r="MO271" s="375"/>
      <c r="MP271" s="375"/>
      <c r="MQ271" s="375"/>
      <c r="MR271" s="375"/>
      <c r="MS271" s="375"/>
      <c r="MT271" s="375"/>
      <c r="MU271" s="375"/>
      <c r="MV271" s="375"/>
      <c r="MW271" s="375"/>
      <c r="MX271" s="375"/>
      <c r="MY271" s="375"/>
      <c r="MZ271" s="375"/>
      <c r="NA271" s="375"/>
      <c r="NB271" s="375"/>
      <c r="NC271" s="375"/>
      <c r="ND271" s="375"/>
      <c r="NE271" s="375"/>
      <c r="NF271" s="375"/>
      <c r="NG271" s="375"/>
      <c r="NH271" s="375"/>
      <c r="NI271" s="375"/>
      <c r="NJ271" s="375"/>
      <c r="NK271" s="375"/>
      <c r="NL271" s="375"/>
      <c r="NM271" s="375"/>
      <c r="NN271" s="375"/>
      <c r="NO271" s="375"/>
      <c r="NP271" s="375"/>
      <c r="NQ271" s="375"/>
      <c r="NR271" s="375"/>
      <c r="NS271" s="375"/>
      <c r="NT271" s="375"/>
      <c r="NU271" s="375"/>
      <c r="NV271" s="375"/>
      <c r="NW271" s="375"/>
      <c r="NX271" s="375"/>
      <c r="NY271" s="375"/>
      <c r="NZ271" s="375"/>
      <c r="OA271" s="375"/>
      <c r="OB271" s="375"/>
      <c r="OC271" s="376"/>
      <c r="OD271" s="376"/>
      <c r="OE271" s="376"/>
      <c r="OF271" s="376"/>
      <c r="OG271" s="376"/>
      <c r="OH271" s="376"/>
      <c r="OI271" s="376"/>
      <c r="OJ271" s="376"/>
      <c r="OK271" s="376"/>
      <c r="OL271" s="376"/>
      <c r="OM271" s="376"/>
      <c r="ON271" s="376"/>
      <c r="OO271" s="376"/>
      <c r="OP271" s="376"/>
      <c r="OQ271" s="376"/>
      <c r="OR271" s="376"/>
      <c r="OS271" s="376"/>
      <c r="OT271" s="376"/>
      <c r="OU271" s="376"/>
      <c r="OV271" s="376"/>
      <c r="OW271" s="376"/>
      <c r="OX271" s="376"/>
      <c r="OY271" s="376"/>
      <c r="OZ271" s="376"/>
      <c r="PA271" s="377"/>
      <c r="PB271" s="377"/>
      <c r="PC271" s="377"/>
      <c r="PD271" s="377"/>
      <c r="PE271" s="377"/>
      <c r="PF271" s="376"/>
      <c r="PG271" s="376"/>
      <c r="PH271" s="377"/>
      <c r="PI271" s="377"/>
      <c r="PJ271" s="376"/>
      <c r="PK271" s="376"/>
      <c r="PL271" s="377"/>
      <c r="PM271" s="377"/>
      <c r="PN271" s="376"/>
      <c r="PO271" s="376"/>
      <c r="PP271" s="376"/>
      <c r="PQ271" s="376"/>
      <c r="PR271" s="376"/>
      <c r="PS271" s="376"/>
      <c r="PT271" s="376"/>
      <c r="PU271" s="377"/>
      <c r="PV271" s="377"/>
      <c r="PW271" s="376"/>
      <c r="PX271" s="376"/>
      <c r="PY271" s="377"/>
      <c r="PZ271" s="377"/>
      <c r="QA271" s="376"/>
      <c r="QB271" s="376"/>
      <c r="QC271" s="376"/>
      <c r="QD271" s="376"/>
      <c r="QE271" s="376"/>
      <c r="QF271" s="370"/>
      <c r="QG271" s="396"/>
      <c r="QH271" s="376"/>
      <c r="QI271" s="376"/>
      <c r="QJ271" s="376"/>
      <c r="QK271" s="376"/>
      <c r="QL271" s="376"/>
      <c r="QM271" s="376"/>
      <c r="QN271" s="376"/>
      <c r="QO271" s="375"/>
      <c r="QP271" s="375"/>
      <c r="QQ271" s="375"/>
      <c r="QR271" s="375"/>
      <c r="QS271" s="375"/>
      <c r="QT271" s="375"/>
      <c r="QU271" s="375"/>
      <c r="QV271" s="375"/>
      <c r="QW271" s="375"/>
      <c r="QX271" s="375"/>
      <c r="QY271" s="375"/>
      <c r="QZ271" s="375"/>
      <c r="RA271" s="375"/>
      <c r="RB271" s="375"/>
      <c r="RC271" s="375"/>
      <c r="RD271" s="375"/>
      <c r="RE271" s="375"/>
      <c r="RF271" s="375"/>
      <c r="RG271" s="375"/>
      <c r="RH271" s="375"/>
      <c r="RI271" s="375"/>
      <c r="RJ271" s="375"/>
      <c r="RK271" s="375"/>
      <c r="RL271" s="375"/>
      <c r="RM271" s="375"/>
      <c r="RN271" s="375"/>
      <c r="RO271" s="375"/>
      <c r="RP271" s="375"/>
      <c r="RQ271" s="375"/>
      <c r="RR271" s="375"/>
      <c r="RS271" s="375"/>
      <c r="RT271" s="375"/>
      <c r="RU271" s="375"/>
      <c r="RV271" s="375"/>
      <c r="RW271" s="375"/>
      <c r="RX271" s="375"/>
      <c r="RY271" s="375"/>
      <c r="RZ271" s="375"/>
      <c r="SA271" s="375"/>
      <c r="SB271" s="375"/>
      <c r="SC271" s="375"/>
      <c r="SD271" s="375"/>
      <c r="SE271" s="375"/>
      <c r="SF271" s="375"/>
      <c r="SG271" s="376"/>
      <c r="SH271" s="376"/>
      <c r="SI271" s="376"/>
      <c r="SJ271" s="376"/>
      <c r="SK271" s="376"/>
      <c r="SL271" s="376"/>
      <c r="SM271" s="376"/>
      <c r="SN271" s="376"/>
      <c r="SO271" s="376"/>
      <c r="SP271" s="376"/>
      <c r="SQ271" s="376"/>
      <c r="SR271" s="376"/>
      <c r="SS271" s="376"/>
      <c r="ST271" s="376"/>
      <c r="SU271" s="376"/>
      <c r="SV271" s="376"/>
      <c r="SW271" s="376"/>
      <c r="SX271" s="376"/>
      <c r="SY271" s="376"/>
      <c r="SZ271" s="376"/>
      <c r="TA271" s="376"/>
      <c r="TB271" s="376"/>
      <c r="TC271" s="376"/>
      <c r="TD271" s="376"/>
      <c r="TE271" s="377"/>
      <c r="TF271" s="377"/>
      <c r="TG271" s="377"/>
      <c r="TH271" s="377"/>
      <c r="TI271" s="377"/>
      <c r="TJ271" s="376"/>
      <c r="TK271" s="376"/>
      <c r="TL271" s="377"/>
      <c r="TM271" s="377"/>
      <c r="TN271" s="376"/>
      <c r="TO271" s="376"/>
      <c r="TP271" s="377"/>
      <c r="TQ271" s="377"/>
      <c r="TR271" s="376"/>
      <c r="TS271" s="376"/>
      <c r="TT271" s="376"/>
      <c r="TU271" s="376"/>
      <c r="TV271" s="376"/>
      <c r="TW271" s="376"/>
      <c r="TX271" s="376"/>
      <c r="TY271" s="377"/>
      <c r="TZ271" s="377"/>
      <c r="UA271" s="376"/>
      <c r="UB271" s="376"/>
      <c r="UC271" s="377"/>
      <c r="UD271" s="377"/>
      <c r="UE271" s="376"/>
      <c r="UF271" s="376"/>
      <c r="UG271" s="376"/>
      <c r="UH271" s="376"/>
      <c r="UI271" s="376"/>
      <c r="UJ271" s="370"/>
      <c r="UK271" s="396"/>
      <c r="UL271" s="376"/>
      <c r="UM271" s="376"/>
      <c r="UN271" s="376"/>
      <c r="UO271" s="376"/>
      <c r="UP271" s="376"/>
      <c r="UQ271" s="376"/>
      <c r="UR271" s="376"/>
      <c r="US271" s="375"/>
      <c r="UT271" s="375"/>
      <c r="UU271" s="375"/>
      <c r="UV271" s="375"/>
      <c r="UW271" s="375"/>
      <c r="UX271" s="375"/>
      <c r="UY271" s="375"/>
      <c r="UZ271" s="375"/>
      <c r="VA271" s="375"/>
      <c r="VB271" s="375"/>
      <c r="VC271" s="375"/>
      <c r="VD271" s="375"/>
      <c r="VE271" s="375"/>
      <c r="VF271" s="375"/>
      <c r="VG271" s="375"/>
      <c r="VH271" s="375"/>
      <c r="VI271" s="375"/>
      <c r="VJ271" s="375"/>
      <c r="VK271" s="375"/>
      <c r="VL271" s="375"/>
      <c r="VM271" s="375"/>
      <c r="VN271" s="375"/>
      <c r="VO271" s="375"/>
      <c r="VP271" s="375"/>
      <c r="VQ271" s="375"/>
      <c r="VR271" s="375"/>
      <c r="VS271" s="375"/>
      <c r="VT271" s="375"/>
      <c r="VU271" s="375"/>
      <c r="VV271" s="375"/>
      <c r="VW271" s="375"/>
      <c r="VX271" s="375"/>
      <c r="VY271" s="375"/>
      <c r="VZ271" s="375"/>
      <c r="WA271" s="375"/>
      <c r="WB271" s="375"/>
      <c r="WC271" s="375"/>
      <c r="WD271" s="375"/>
      <c r="WE271" s="375"/>
      <c r="WF271" s="375"/>
      <c r="WG271" s="375"/>
      <c r="WH271" s="375"/>
      <c r="WI271" s="375"/>
      <c r="WJ271" s="375"/>
      <c r="WK271" s="376"/>
      <c r="WL271" s="376"/>
      <c r="WM271" s="376"/>
      <c r="WN271" s="376"/>
      <c r="WO271" s="376"/>
      <c r="WP271" s="376"/>
      <c r="WQ271" s="376"/>
      <c r="WR271" s="376"/>
      <c r="WS271" s="376"/>
      <c r="WT271" s="376"/>
      <c r="WU271" s="376"/>
      <c r="WV271" s="376"/>
      <c r="WW271" s="376"/>
      <c r="WX271" s="376"/>
      <c r="WY271" s="376"/>
      <c r="WZ271" s="376"/>
      <c r="XA271" s="376"/>
      <c r="XB271" s="376"/>
      <c r="XC271" s="376"/>
      <c r="XD271" s="376"/>
      <c r="XE271" s="376"/>
      <c r="XF271" s="376"/>
      <c r="XG271" s="376"/>
      <c r="XH271" s="376"/>
      <c r="XI271" s="377"/>
      <c r="XJ271" s="377"/>
      <c r="XK271" s="377"/>
      <c r="XL271" s="377"/>
      <c r="XM271" s="377"/>
      <c r="XN271" s="376"/>
      <c r="XO271" s="376"/>
      <c r="XP271" s="377"/>
      <c r="XQ271" s="377"/>
      <c r="XR271" s="376"/>
      <c r="XS271" s="376"/>
      <c r="XT271" s="377"/>
      <c r="XU271" s="377"/>
      <c r="XV271" s="376"/>
      <c r="XW271" s="376"/>
      <c r="XX271" s="376"/>
      <c r="XY271" s="376"/>
      <c r="XZ271" s="376"/>
      <c r="YA271" s="376"/>
      <c r="YB271" s="376"/>
      <c r="YC271" s="377"/>
      <c r="YD271" s="377"/>
      <c r="YE271" s="376"/>
      <c r="YF271" s="376"/>
      <c r="YG271" s="377"/>
      <c r="YH271" s="377"/>
      <c r="YI271" s="376"/>
      <c r="YJ271" s="376"/>
      <c r="YK271" s="376"/>
      <c r="YL271" s="376"/>
      <c r="YM271" s="376"/>
      <c r="YN271" s="370"/>
      <c r="YO271" s="396"/>
      <c r="YP271" s="376"/>
      <c r="YQ271" s="376"/>
      <c r="YR271" s="376"/>
      <c r="YS271" s="376"/>
      <c r="YT271" s="376"/>
      <c r="YU271" s="376"/>
      <c r="YV271" s="376"/>
      <c r="YW271" s="375"/>
      <c r="YX271" s="375"/>
      <c r="YY271" s="375"/>
      <c r="YZ271" s="375"/>
      <c r="ZA271" s="375"/>
      <c r="ZB271" s="375"/>
      <c r="ZC271" s="375"/>
      <c r="ZD271" s="375"/>
      <c r="ZE271" s="375"/>
      <c r="ZF271" s="375"/>
      <c r="ZG271" s="375"/>
      <c r="ZH271" s="375"/>
      <c r="ZI271" s="375"/>
      <c r="ZJ271" s="375"/>
      <c r="ZK271" s="375"/>
      <c r="ZL271" s="375"/>
      <c r="ZM271" s="375"/>
      <c r="ZN271" s="375"/>
      <c r="ZO271" s="375"/>
      <c r="ZP271" s="375"/>
      <c r="ZQ271" s="375"/>
      <c r="ZR271" s="375"/>
      <c r="ZS271" s="375"/>
      <c r="ZT271" s="375"/>
      <c r="ZU271" s="375"/>
      <c r="ZV271" s="375"/>
      <c r="ZW271" s="375"/>
      <c r="ZX271" s="375"/>
      <c r="ZY271" s="375"/>
      <c r="ZZ271" s="375"/>
      <c r="AAA271" s="375"/>
      <c r="AAB271" s="375"/>
      <c r="AAC271" s="375"/>
      <c r="AAD271" s="375"/>
      <c r="AAE271" s="375"/>
      <c r="AAF271" s="375"/>
      <c r="AAG271" s="375"/>
      <c r="AAH271" s="375"/>
      <c r="AAI271" s="375"/>
      <c r="AAJ271" s="375"/>
      <c r="AAK271" s="375"/>
      <c r="AAL271" s="375"/>
      <c r="AAM271" s="375"/>
      <c r="AAN271" s="375"/>
      <c r="AAO271" s="376"/>
      <c r="AAP271" s="376"/>
      <c r="AAQ271" s="376"/>
      <c r="AAR271" s="376"/>
      <c r="AAS271" s="376"/>
      <c r="AAT271" s="376"/>
      <c r="AAU271" s="376"/>
      <c r="AAV271" s="376"/>
      <c r="AAW271" s="376"/>
      <c r="AAX271" s="376"/>
      <c r="AAY271" s="376"/>
      <c r="AAZ271" s="376"/>
      <c r="ABA271" s="376"/>
      <c r="ABB271" s="376"/>
      <c r="ABC271" s="376"/>
      <c r="ABD271" s="376"/>
      <c r="ABE271" s="376"/>
      <c r="ABF271" s="376"/>
      <c r="ABG271" s="376"/>
      <c r="ABH271" s="376"/>
      <c r="ABI271" s="376"/>
      <c r="ABJ271" s="376"/>
      <c r="ABK271" s="376"/>
      <c r="ABL271" s="376"/>
      <c r="ABM271" s="377"/>
      <c r="ABN271" s="377"/>
      <c r="ABO271" s="377"/>
      <c r="ABP271" s="377"/>
      <c r="ABQ271" s="377"/>
      <c r="ABR271" s="376"/>
      <c r="ABS271" s="376"/>
      <c r="ABT271" s="377"/>
      <c r="ABU271" s="377"/>
      <c r="ABV271" s="376"/>
      <c r="ABW271" s="376"/>
      <c r="ABX271" s="377"/>
      <c r="ABY271" s="377"/>
      <c r="ABZ271" s="376"/>
      <c r="ACA271" s="376"/>
      <c r="ACB271" s="376"/>
      <c r="ACC271" s="376"/>
      <c r="ACD271" s="376"/>
      <c r="ACE271" s="376"/>
      <c r="ACF271" s="376"/>
      <c r="ACG271" s="377"/>
      <c r="ACH271" s="377"/>
      <c r="ACI271" s="376"/>
      <c r="ACJ271" s="376"/>
      <c r="ACK271" s="377"/>
      <c r="ACL271" s="377"/>
      <c r="ACM271" s="376"/>
      <c r="ACN271" s="376"/>
      <c r="ACO271" s="376"/>
      <c r="ACP271" s="376"/>
      <c r="ACQ271" s="376"/>
      <c r="ACR271" s="370"/>
      <c r="ACS271" s="396"/>
      <c r="ACT271" s="376"/>
      <c r="ACU271" s="376"/>
      <c r="ACV271" s="376"/>
      <c r="ACW271" s="376"/>
      <c r="ACX271" s="376"/>
      <c r="ACY271" s="376"/>
      <c r="ACZ271" s="376"/>
      <c r="ADA271" s="375"/>
      <c r="ADB271" s="375"/>
      <c r="ADC271" s="375"/>
      <c r="ADD271" s="375"/>
      <c r="ADE271" s="375"/>
      <c r="ADF271" s="375"/>
      <c r="ADG271" s="375"/>
      <c r="ADH271" s="375"/>
      <c r="ADI271" s="375"/>
      <c r="ADJ271" s="375"/>
      <c r="ADK271" s="375"/>
      <c r="ADL271" s="375"/>
      <c r="ADM271" s="375"/>
      <c r="ADN271" s="375"/>
      <c r="ADO271" s="375"/>
      <c r="ADP271" s="375"/>
      <c r="ADQ271" s="375"/>
      <c r="ADR271" s="375"/>
      <c r="ADS271" s="375"/>
      <c r="ADT271" s="375"/>
      <c r="ADU271" s="375"/>
      <c r="ADV271" s="375"/>
      <c r="ADW271" s="375"/>
      <c r="ADX271" s="375"/>
      <c r="ADY271" s="375"/>
      <c r="ADZ271" s="375"/>
      <c r="AEA271" s="375"/>
      <c r="AEB271" s="375"/>
      <c r="AEC271" s="375"/>
      <c r="AED271" s="375"/>
      <c r="AEE271" s="375"/>
      <c r="AEF271" s="375"/>
      <c r="AEG271" s="375"/>
      <c r="AEH271" s="375"/>
      <c r="AEI271" s="375"/>
      <c r="AEJ271" s="375"/>
      <c r="AEK271" s="375"/>
      <c r="AEL271" s="375"/>
      <c r="AEM271" s="375"/>
      <c r="AEN271" s="375"/>
      <c r="AEO271" s="375"/>
      <c r="AEP271" s="375"/>
      <c r="AEQ271" s="375"/>
      <c r="AER271" s="375"/>
      <c r="AES271" s="376"/>
      <c r="AET271" s="376"/>
      <c r="AEU271" s="376"/>
      <c r="AEV271" s="376"/>
      <c r="AEW271" s="376"/>
      <c r="AEX271" s="376"/>
      <c r="AEY271" s="376"/>
      <c r="AEZ271" s="376"/>
      <c r="AFA271" s="376"/>
      <c r="AFB271" s="376"/>
      <c r="AFC271" s="376"/>
      <c r="AFD271" s="376"/>
      <c r="AFE271" s="376"/>
      <c r="AFF271" s="376"/>
      <c r="AFG271" s="376"/>
      <c r="AFH271" s="376"/>
      <c r="AFI271" s="376"/>
      <c r="AFJ271" s="376"/>
      <c r="AFK271" s="376"/>
      <c r="AFL271" s="376"/>
      <c r="AFM271" s="376"/>
      <c r="AFN271" s="376"/>
      <c r="AFO271" s="376"/>
      <c r="AFP271" s="376"/>
      <c r="AFQ271" s="377"/>
      <c r="AFR271" s="377"/>
      <c r="AFS271" s="377"/>
      <c r="AFT271" s="377"/>
      <c r="AFU271" s="377"/>
      <c r="AFV271" s="376"/>
      <c r="AFW271" s="376"/>
      <c r="AFX271" s="377"/>
      <c r="AFY271" s="377"/>
      <c r="AFZ271" s="376"/>
      <c r="AGA271" s="376"/>
      <c r="AGB271" s="377"/>
      <c r="AGC271" s="377"/>
      <c r="AGD271" s="376"/>
      <c r="AGE271" s="376"/>
      <c r="AGF271" s="376"/>
      <c r="AGG271" s="376"/>
      <c r="AGH271" s="376"/>
      <c r="AGI271" s="376"/>
      <c r="AGJ271" s="376"/>
      <c r="AGK271" s="377"/>
      <c r="AGL271" s="377"/>
      <c r="AGM271" s="376"/>
      <c r="AGN271" s="376"/>
      <c r="AGO271" s="377"/>
      <c r="AGP271" s="377"/>
      <c r="AGQ271" s="376"/>
      <c r="AGR271" s="376"/>
      <c r="AGS271" s="376"/>
      <c r="AGT271" s="376"/>
      <c r="AGU271" s="376"/>
      <c r="AGV271" s="370"/>
      <c r="AGW271" s="396"/>
      <c r="AGX271" s="376"/>
      <c r="AGY271" s="376"/>
      <c r="AGZ271" s="376"/>
      <c r="AHA271" s="376"/>
      <c r="AHB271" s="376"/>
      <c r="AHC271" s="376"/>
      <c r="AHD271" s="376"/>
      <c r="AHE271" s="375"/>
      <c r="AHF271" s="375"/>
      <c r="AHG271" s="375"/>
      <c r="AHH271" s="375"/>
      <c r="AHI271" s="375"/>
      <c r="AHJ271" s="375"/>
      <c r="AHK271" s="375"/>
      <c r="AHL271" s="375"/>
      <c r="AHM271" s="375"/>
      <c r="AHN271" s="375"/>
      <c r="AHO271" s="375"/>
      <c r="AHP271" s="375"/>
      <c r="AHQ271" s="375"/>
      <c r="AHR271" s="375"/>
      <c r="AHS271" s="375"/>
      <c r="AHT271" s="375"/>
      <c r="AHU271" s="375"/>
      <c r="AHV271" s="375"/>
      <c r="AHW271" s="375"/>
      <c r="AHX271" s="375"/>
      <c r="AHY271" s="375"/>
      <c r="AHZ271" s="375"/>
      <c r="AIA271" s="375"/>
      <c r="AIB271" s="375"/>
      <c r="AIC271" s="375"/>
      <c r="AID271" s="375"/>
      <c r="AIE271" s="375"/>
      <c r="AIF271" s="375"/>
      <c r="AIG271" s="375"/>
      <c r="AIH271" s="375"/>
      <c r="AII271" s="375"/>
      <c r="AIJ271" s="375"/>
      <c r="AIK271" s="375"/>
      <c r="AIL271" s="375"/>
      <c r="AIM271" s="375"/>
      <c r="AIN271" s="375"/>
      <c r="AIO271" s="375"/>
      <c r="AIP271" s="375"/>
      <c r="AIQ271" s="375"/>
      <c r="AIR271" s="375"/>
      <c r="AIS271" s="375"/>
      <c r="AIT271" s="375"/>
      <c r="AIU271" s="375"/>
      <c r="AIV271" s="375"/>
      <c r="AIW271" s="376"/>
      <c r="AIX271" s="376"/>
      <c r="AIY271" s="376"/>
      <c r="AIZ271" s="376"/>
      <c r="AJA271" s="376"/>
      <c r="AJB271" s="376"/>
      <c r="AJC271" s="376"/>
      <c r="AJD271" s="376"/>
      <c r="AJE271" s="376"/>
      <c r="AJF271" s="376"/>
      <c r="AJG271" s="376"/>
      <c r="AJH271" s="376"/>
      <c r="AJI271" s="376"/>
      <c r="AJJ271" s="376"/>
      <c r="AJK271" s="376"/>
      <c r="AJL271" s="376"/>
      <c r="AJM271" s="376"/>
      <c r="AJN271" s="376"/>
      <c r="AJO271" s="376"/>
      <c r="AJP271" s="376"/>
      <c r="AJQ271" s="376"/>
      <c r="AJR271" s="376"/>
      <c r="AJS271" s="376"/>
      <c r="AJT271" s="376"/>
      <c r="AJU271" s="377"/>
      <c r="AJV271" s="377"/>
      <c r="AJW271" s="377"/>
      <c r="AJX271" s="377"/>
      <c r="AJY271" s="377"/>
      <c r="AJZ271" s="376"/>
      <c r="AKA271" s="376"/>
      <c r="AKB271" s="377"/>
      <c r="AKC271" s="377"/>
      <c r="AKD271" s="376"/>
      <c r="AKE271" s="376"/>
      <c r="AKF271" s="377"/>
      <c r="AKG271" s="377"/>
      <c r="AKH271" s="376"/>
      <c r="AKI271" s="376"/>
      <c r="AKJ271" s="376"/>
      <c r="AKK271" s="376"/>
      <c r="AKL271" s="376"/>
      <c r="AKM271" s="376"/>
      <c r="AKN271" s="376"/>
      <c r="AKO271" s="377"/>
      <c r="AKP271" s="377"/>
      <c r="AKQ271" s="376"/>
      <c r="AKR271" s="376"/>
      <c r="AKS271" s="377"/>
      <c r="AKT271" s="377"/>
      <c r="AKU271" s="376"/>
      <c r="AKV271" s="376"/>
      <c r="AKW271" s="376"/>
      <c r="AKX271" s="376"/>
      <c r="AKY271" s="376"/>
      <c r="AKZ271" s="370"/>
      <c r="ALA271" s="396"/>
      <c r="ALB271" s="376"/>
      <c r="ALC271" s="376"/>
      <c r="ALD271" s="376"/>
      <c r="ALE271" s="376"/>
      <c r="ALF271" s="376"/>
      <c r="ALG271" s="376"/>
      <c r="ALH271" s="376"/>
      <c r="ALI271" s="375"/>
      <c r="ALJ271" s="375"/>
      <c r="ALK271" s="375"/>
      <c r="ALL271" s="375"/>
      <c r="ALM271" s="375"/>
      <c r="ALN271" s="375"/>
      <c r="ALO271" s="375"/>
      <c r="ALP271" s="375"/>
      <c r="ALQ271" s="375"/>
      <c r="ALR271" s="375"/>
      <c r="ALS271" s="375"/>
      <c r="ALT271" s="375"/>
      <c r="ALU271" s="375"/>
      <c r="ALV271" s="375"/>
      <c r="ALW271" s="375"/>
      <c r="ALX271" s="375"/>
      <c r="ALY271" s="375"/>
      <c r="ALZ271" s="375"/>
      <c r="AMA271" s="375"/>
      <c r="AMB271" s="375"/>
      <c r="AMC271" s="375"/>
      <c r="AMD271" s="375"/>
      <c r="AME271" s="375"/>
      <c r="AMF271" s="375"/>
      <c r="AMG271" s="375"/>
      <c r="AMH271" s="375"/>
      <c r="AMI271" s="375"/>
      <c r="AMJ271" s="375"/>
      <c r="AMK271" s="375"/>
      <c r="AML271" s="375"/>
      <c r="AMM271" s="375"/>
      <c r="AMN271" s="375"/>
      <c r="AMO271" s="375"/>
      <c r="AMP271" s="375"/>
      <c r="AMQ271" s="375"/>
      <c r="AMR271" s="375"/>
      <c r="AMS271" s="375"/>
      <c r="AMT271" s="375"/>
      <c r="AMU271" s="375"/>
      <c r="AMV271" s="375"/>
      <c r="AMW271" s="375"/>
      <c r="AMX271" s="375"/>
      <c r="AMY271" s="375"/>
      <c r="AMZ271" s="375"/>
      <c r="ANA271" s="376"/>
      <c r="ANB271" s="376"/>
      <c r="ANC271" s="376"/>
      <c r="AND271" s="376"/>
      <c r="ANE271" s="376"/>
      <c r="ANF271" s="376"/>
      <c r="ANG271" s="376"/>
      <c r="ANH271" s="376"/>
      <c r="ANI271" s="376"/>
      <c r="ANJ271" s="376"/>
      <c r="ANK271" s="376"/>
      <c r="ANL271" s="376"/>
      <c r="ANM271" s="376"/>
      <c r="ANN271" s="376"/>
      <c r="ANO271" s="376"/>
      <c r="ANP271" s="376"/>
      <c r="ANQ271" s="376"/>
      <c r="ANR271" s="376"/>
      <c r="ANS271" s="376"/>
      <c r="ANT271" s="376"/>
      <c r="ANU271" s="376"/>
      <c r="ANV271" s="376"/>
      <c r="ANW271" s="376"/>
      <c r="ANX271" s="376"/>
      <c r="ANY271" s="377"/>
      <c r="ANZ271" s="377"/>
      <c r="AOA271" s="377"/>
      <c r="AOB271" s="377"/>
      <c r="AOC271" s="377"/>
      <c r="AOD271" s="376"/>
      <c r="AOE271" s="376"/>
      <c r="AOF271" s="377"/>
      <c r="AOG271" s="377"/>
      <c r="AOH271" s="376"/>
      <c r="AOI271" s="376"/>
      <c r="AOJ271" s="377"/>
      <c r="AOK271" s="377"/>
      <c r="AOL271" s="376"/>
      <c r="AOM271" s="376"/>
      <c r="AON271" s="376"/>
      <c r="AOO271" s="376"/>
      <c r="AOP271" s="376"/>
      <c r="AOQ271" s="376"/>
      <c r="AOR271" s="376"/>
      <c r="AOS271" s="377"/>
      <c r="AOT271" s="377"/>
      <c r="AOU271" s="376"/>
      <c r="AOV271" s="376"/>
      <c r="AOW271" s="377"/>
      <c r="AOX271" s="377"/>
      <c r="AOY271" s="376"/>
      <c r="AOZ271" s="376"/>
      <c r="APA271" s="376"/>
      <c r="APB271" s="376"/>
      <c r="APC271" s="376"/>
      <c r="APD271" s="370"/>
      <c r="APE271" s="396"/>
      <c r="APF271" s="376"/>
      <c r="APG271" s="376"/>
      <c r="APH271" s="376"/>
      <c r="API271" s="376"/>
      <c r="APJ271" s="376"/>
      <c r="APK271" s="376"/>
      <c r="APL271" s="376"/>
      <c r="APM271" s="375"/>
      <c r="APN271" s="375"/>
      <c r="APO271" s="375"/>
      <c r="APP271" s="375"/>
      <c r="APQ271" s="375"/>
      <c r="APR271" s="375"/>
      <c r="APS271" s="375"/>
      <c r="APT271" s="375"/>
      <c r="APU271" s="375"/>
      <c r="APV271" s="375"/>
      <c r="APW271" s="375"/>
      <c r="APX271" s="375"/>
      <c r="APY271" s="375"/>
      <c r="APZ271" s="375"/>
      <c r="AQA271" s="375"/>
      <c r="AQB271" s="375"/>
      <c r="AQC271" s="375"/>
      <c r="AQD271" s="375"/>
      <c r="AQE271" s="375"/>
      <c r="AQF271" s="375"/>
      <c r="AQG271" s="375"/>
      <c r="AQH271" s="375"/>
      <c r="AQI271" s="375"/>
      <c r="AQJ271" s="375"/>
      <c r="AQK271" s="375"/>
      <c r="AQL271" s="375"/>
      <c r="AQM271" s="375"/>
      <c r="AQN271" s="375"/>
      <c r="AQO271" s="375"/>
      <c r="AQP271" s="375"/>
      <c r="AQQ271" s="375"/>
      <c r="AQR271" s="375"/>
      <c r="AQS271" s="375"/>
      <c r="AQT271" s="375"/>
      <c r="AQU271" s="375"/>
      <c r="AQV271" s="375"/>
      <c r="AQW271" s="375"/>
      <c r="AQX271" s="375"/>
      <c r="AQY271" s="375"/>
      <c r="AQZ271" s="375"/>
      <c r="ARA271" s="375"/>
      <c r="ARB271" s="375"/>
      <c r="ARC271" s="375"/>
      <c r="ARD271" s="375"/>
      <c r="ARE271" s="376"/>
      <c r="ARF271" s="376"/>
      <c r="ARG271" s="376"/>
      <c r="ARH271" s="376"/>
      <c r="ARI271" s="376"/>
      <c r="ARJ271" s="376"/>
      <c r="ARK271" s="376"/>
      <c r="ARL271" s="376"/>
      <c r="ARM271" s="376"/>
      <c r="ARN271" s="376"/>
      <c r="ARO271" s="376"/>
      <c r="ARP271" s="376"/>
      <c r="ARQ271" s="376"/>
      <c r="ARR271" s="376"/>
      <c r="ARS271" s="376"/>
      <c r="ART271" s="376"/>
      <c r="ARU271" s="376"/>
      <c r="ARV271" s="376"/>
      <c r="ARW271" s="376"/>
      <c r="ARX271" s="376"/>
      <c r="ARY271" s="376"/>
      <c r="ARZ271" s="376"/>
      <c r="ASA271" s="376"/>
      <c r="ASB271" s="376"/>
      <c r="ASC271" s="377"/>
      <c r="ASD271" s="377"/>
      <c r="ASE271" s="377"/>
      <c r="ASF271" s="377"/>
      <c r="ASG271" s="377"/>
      <c r="ASH271" s="376"/>
      <c r="ASI271" s="376"/>
      <c r="ASJ271" s="377"/>
      <c r="ASK271" s="377"/>
      <c r="ASL271" s="376"/>
      <c r="ASM271" s="376"/>
      <c r="ASN271" s="377"/>
      <c r="ASO271" s="377"/>
      <c r="ASP271" s="376"/>
      <c r="ASQ271" s="376"/>
      <c r="ASR271" s="376"/>
      <c r="ASS271" s="376"/>
      <c r="AST271" s="376"/>
      <c r="ASU271" s="376"/>
      <c r="ASV271" s="376"/>
      <c r="ASW271" s="377"/>
      <c r="ASX271" s="377"/>
      <c r="ASY271" s="376"/>
      <c r="ASZ271" s="376"/>
      <c r="ATA271" s="377"/>
      <c r="ATB271" s="377"/>
      <c r="ATC271" s="376"/>
      <c r="ATD271" s="376"/>
      <c r="ATE271" s="376"/>
      <c r="ATF271" s="376"/>
      <c r="ATG271" s="376"/>
      <c r="ATH271" s="370"/>
      <c r="ATI271" s="396"/>
      <c r="ATJ271" s="376"/>
      <c r="ATK271" s="376"/>
      <c r="ATL271" s="376"/>
      <c r="ATM271" s="376"/>
      <c r="ATN271" s="376"/>
      <c r="ATO271" s="376"/>
      <c r="ATP271" s="376"/>
      <c r="ATQ271" s="375"/>
      <c r="ATR271" s="375"/>
      <c r="ATS271" s="375"/>
      <c r="ATT271" s="375"/>
      <c r="ATU271" s="375"/>
      <c r="ATV271" s="375"/>
      <c r="ATW271" s="375"/>
      <c r="ATX271" s="375"/>
      <c r="ATY271" s="375"/>
      <c r="ATZ271" s="375"/>
      <c r="AUA271" s="375"/>
      <c r="AUB271" s="375"/>
      <c r="AUC271" s="375"/>
      <c r="AUD271" s="375"/>
      <c r="AUE271" s="375"/>
      <c r="AUF271" s="375"/>
      <c r="AUG271" s="375"/>
      <c r="AUH271" s="375"/>
      <c r="AUI271" s="375"/>
      <c r="AUJ271" s="375"/>
      <c r="AUK271" s="375"/>
      <c r="AUL271" s="375"/>
      <c r="AUM271" s="375"/>
      <c r="AUN271" s="375"/>
      <c r="AUO271" s="375"/>
      <c r="AUP271" s="375"/>
      <c r="AUQ271" s="375"/>
      <c r="AUR271" s="375"/>
      <c r="AUS271" s="375"/>
      <c r="AUT271" s="375"/>
      <c r="AUU271" s="375"/>
      <c r="AUV271" s="375"/>
      <c r="AUW271" s="375"/>
      <c r="AUX271" s="375"/>
      <c r="AUY271" s="375"/>
      <c r="AUZ271" s="375"/>
      <c r="AVA271" s="375"/>
      <c r="AVB271" s="375"/>
      <c r="AVC271" s="375"/>
      <c r="AVD271" s="375"/>
      <c r="AVE271" s="375"/>
      <c r="AVF271" s="375"/>
      <c r="AVG271" s="375"/>
      <c r="AVH271" s="375"/>
      <c r="AVI271" s="376"/>
      <c r="AVJ271" s="376"/>
      <c r="AVK271" s="376"/>
      <c r="AVL271" s="376"/>
      <c r="AVM271" s="376"/>
      <c r="AVN271" s="376"/>
      <c r="AVO271" s="376"/>
      <c r="AVP271" s="376"/>
      <c r="AVQ271" s="376"/>
      <c r="AVR271" s="376"/>
      <c r="AVS271" s="376"/>
      <c r="AVT271" s="376"/>
      <c r="AVU271" s="376"/>
      <c r="AVV271" s="376"/>
      <c r="AVW271" s="376"/>
      <c r="AVX271" s="376"/>
      <c r="AVY271" s="376"/>
      <c r="AVZ271" s="376"/>
      <c r="AWA271" s="376"/>
      <c r="AWB271" s="376"/>
      <c r="AWC271" s="376"/>
      <c r="AWD271" s="376"/>
      <c r="AWE271" s="376"/>
      <c r="AWF271" s="376"/>
      <c r="AWG271" s="377"/>
      <c r="AWH271" s="377"/>
      <c r="AWI271" s="377"/>
      <c r="AWJ271" s="377"/>
      <c r="AWK271" s="377"/>
      <c r="AWL271" s="376"/>
      <c r="AWM271" s="376"/>
      <c r="AWN271" s="377"/>
      <c r="AWO271" s="377"/>
      <c r="AWP271" s="376"/>
      <c r="AWQ271" s="376"/>
      <c r="AWR271" s="377"/>
      <c r="AWS271" s="377"/>
      <c r="AWT271" s="376"/>
      <c r="AWU271" s="376"/>
      <c r="AWV271" s="376"/>
      <c r="AWW271" s="376"/>
      <c r="AWX271" s="376"/>
      <c r="AWY271" s="376"/>
      <c r="AWZ271" s="376"/>
      <c r="AXA271" s="377"/>
      <c r="AXB271" s="377"/>
      <c r="AXC271" s="376"/>
      <c r="AXD271" s="376"/>
      <c r="AXE271" s="377"/>
      <c r="AXF271" s="377"/>
      <c r="AXG271" s="376"/>
      <c r="AXH271" s="376"/>
      <c r="AXI271" s="376"/>
      <c r="AXJ271" s="376"/>
      <c r="AXK271" s="376"/>
      <c r="AXL271" s="370"/>
      <c r="AXM271" s="396"/>
      <c r="AXN271" s="376"/>
      <c r="AXO271" s="376"/>
      <c r="AXP271" s="376"/>
      <c r="AXQ271" s="376"/>
      <c r="AXR271" s="376"/>
      <c r="AXS271" s="376"/>
      <c r="AXT271" s="376"/>
      <c r="AXU271" s="375"/>
      <c r="AXV271" s="375"/>
      <c r="AXW271" s="375"/>
      <c r="AXX271" s="375"/>
      <c r="AXY271" s="375"/>
      <c r="AXZ271" s="375"/>
      <c r="AYA271" s="375"/>
      <c r="AYB271" s="375"/>
      <c r="AYC271" s="375"/>
      <c r="AYD271" s="375"/>
      <c r="AYE271" s="375"/>
      <c r="AYF271" s="375"/>
      <c r="AYG271" s="375"/>
      <c r="AYH271" s="375"/>
      <c r="AYI271" s="375"/>
      <c r="AYJ271" s="375"/>
      <c r="AYK271" s="375"/>
      <c r="AYL271" s="375"/>
      <c r="AYM271" s="375"/>
      <c r="AYN271" s="375"/>
      <c r="AYO271" s="375"/>
      <c r="AYP271" s="375"/>
      <c r="AYQ271" s="375"/>
      <c r="AYR271" s="375"/>
      <c r="AYS271" s="375"/>
      <c r="AYT271" s="375"/>
      <c r="AYU271" s="375"/>
      <c r="AYV271" s="375"/>
      <c r="AYW271" s="375"/>
      <c r="AYX271" s="375"/>
      <c r="AYY271" s="375"/>
      <c r="AYZ271" s="375"/>
      <c r="AZA271" s="375"/>
      <c r="AZB271" s="375"/>
      <c r="AZC271" s="375"/>
      <c r="AZD271" s="375"/>
      <c r="AZE271" s="375"/>
      <c r="AZF271" s="375"/>
      <c r="AZG271" s="375"/>
      <c r="AZH271" s="375"/>
      <c r="AZI271" s="375"/>
      <c r="AZJ271" s="375"/>
      <c r="AZK271" s="375"/>
      <c r="AZL271" s="375"/>
      <c r="AZM271" s="376"/>
      <c r="AZN271" s="376"/>
      <c r="AZO271" s="376"/>
      <c r="AZP271" s="376"/>
      <c r="AZQ271" s="376"/>
      <c r="AZR271" s="376"/>
      <c r="AZS271" s="376"/>
      <c r="AZT271" s="376"/>
      <c r="AZU271" s="376"/>
      <c r="AZV271" s="376"/>
      <c r="AZW271" s="376"/>
      <c r="AZX271" s="376"/>
      <c r="AZY271" s="376"/>
      <c r="AZZ271" s="376"/>
      <c r="BAA271" s="376"/>
      <c r="BAB271" s="376"/>
      <c r="BAC271" s="376"/>
      <c r="BAD271" s="376"/>
      <c r="BAE271" s="376"/>
      <c r="BAF271" s="376"/>
      <c r="BAG271" s="376"/>
      <c r="BAH271" s="376"/>
      <c r="BAI271" s="376"/>
      <c r="BAJ271" s="376"/>
      <c r="BAK271" s="377"/>
      <c r="BAL271" s="377"/>
      <c r="BAM271" s="377"/>
      <c r="BAN271" s="377"/>
      <c r="BAO271" s="377"/>
      <c r="BAP271" s="376"/>
      <c r="BAQ271" s="376"/>
      <c r="BAR271" s="377"/>
      <c r="BAS271" s="377"/>
      <c r="BAT271" s="376"/>
      <c r="BAU271" s="376"/>
      <c r="BAV271" s="377"/>
      <c r="BAW271" s="377"/>
      <c r="BAX271" s="376"/>
      <c r="BAY271" s="376"/>
      <c r="BAZ271" s="376"/>
      <c r="BBA271" s="376"/>
      <c r="BBB271" s="376"/>
      <c r="BBC271" s="376"/>
      <c r="BBD271" s="376"/>
      <c r="BBE271" s="377"/>
      <c r="BBF271" s="377"/>
      <c r="BBG271" s="376"/>
      <c r="BBH271" s="376"/>
      <c r="BBI271" s="377"/>
      <c r="BBJ271" s="377"/>
      <c r="BBK271" s="376"/>
      <c r="BBL271" s="376"/>
      <c r="BBM271" s="376"/>
      <c r="BBN271" s="376"/>
      <c r="BBO271" s="376"/>
      <c r="BBP271" s="370"/>
      <c r="BBQ271" s="396"/>
      <c r="BBR271" s="376"/>
      <c r="BBS271" s="376"/>
      <c r="BBT271" s="376"/>
      <c r="BBU271" s="376"/>
      <c r="BBV271" s="376"/>
      <c r="BBW271" s="376"/>
      <c r="BBX271" s="376"/>
      <c r="BBY271" s="375"/>
      <c r="BBZ271" s="375"/>
      <c r="BCA271" s="375"/>
      <c r="BCB271" s="375"/>
      <c r="BCC271" s="375"/>
      <c r="BCD271" s="375"/>
      <c r="BCE271" s="375"/>
      <c r="BCF271" s="375"/>
      <c r="BCG271" s="375"/>
      <c r="BCH271" s="375"/>
      <c r="BCI271" s="375"/>
      <c r="BCJ271" s="375"/>
      <c r="BCK271" s="375"/>
      <c r="BCL271" s="375"/>
      <c r="BCM271" s="375"/>
      <c r="BCN271" s="375"/>
      <c r="BCO271" s="375"/>
      <c r="BCP271" s="375"/>
      <c r="BCQ271" s="375"/>
      <c r="BCR271" s="375"/>
      <c r="BCS271" s="375"/>
      <c r="BCT271" s="375"/>
      <c r="BCU271" s="375"/>
      <c r="BCV271" s="375"/>
      <c r="BCW271" s="375"/>
      <c r="BCX271" s="375"/>
      <c r="BCY271" s="375"/>
      <c r="BCZ271" s="375"/>
      <c r="BDA271" s="375"/>
      <c r="BDB271" s="375"/>
      <c r="BDC271" s="375"/>
      <c r="BDD271" s="375"/>
      <c r="BDE271" s="375"/>
      <c r="BDF271" s="375"/>
      <c r="BDG271" s="375"/>
      <c r="BDH271" s="375"/>
      <c r="BDI271" s="375"/>
      <c r="BDJ271" s="375"/>
      <c r="BDK271" s="375"/>
      <c r="BDL271" s="375"/>
      <c r="BDM271" s="375"/>
      <c r="BDN271" s="375"/>
      <c r="BDO271" s="375"/>
      <c r="BDP271" s="375"/>
      <c r="BDQ271" s="376"/>
      <c r="BDR271" s="376"/>
      <c r="BDS271" s="376"/>
      <c r="BDT271" s="376"/>
      <c r="BDU271" s="376"/>
      <c r="BDV271" s="376"/>
      <c r="BDW271" s="376"/>
      <c r="BDX271" s="376"/>
      <c r="BDY271" s="376"/>
      <c r="BDZ271" s="376"/>
      <c r="BEA271" s="376"/>
      <c r="BEB271" s="376"/>
      <c r="BEC271" s="376"/>
      <c r="BED271" s="376"/>
      <c r="BEE271" s="376"/>
      <c r="BEF271" s="376"/>
      <c r="BEG271" s="376"/>
      <c r="BEH271" s="376"/>
      <c r="BEI271" s="376"/>
      <c r="BEJ271" s="376"/>
      <c r="BEK271" s="376"/>
      <c r="BEL271" s="376"/>
      <c r="BEM271" s="376"/>
      <c r="BEN271" s="376"/>
      <c r="BEO271" s="377"/>
      <c r="BEP271" s="377"/>
      <c r="BEQ271" s="377"/>
      <c r="BER271" s="377"/>
      <c r="BES271" s="377"/>
      <c r="BET271" s="376"/>
      <c r="BEU271" s="376"/>
      <c r="BEV271" s="377"/>
      <c r="BEW271" s="377"/>
      <c r="BEX271" s="376"/>
      <c r="BEY271" s="376"/>
      <c r="BEZ271" s="377"/>
      <c r="BFA271" s="377"/>
      <c r="BFB271" s="376"/>
      <c r="BFC271" s="376"/>
      <c r="BFD271" s="376"/>
      <c r="BFE271" s="376"/>
      <c r="BFF271" s="376"/>
      <c r="BFG271" s="376"/>
      <c r="BFH271" s="376"/>
      <c r="BFI271" s="377"/>
      <c r="BFJ271" s="377"/>
      <c r="BFK271" s="376"/>
      <c r="BFL271" s="376"/>
      <c r="BFM271" s="377"/>
      <c r="BFN271" s="377"/>
      <c r="BFO271" s="376"/>
      <c r="BFP271" s="376"/>
      <c r="BFQ271" s="376"/>
      <c r="BFR271" s="376"/>
      <c r="BFS271" s="376"/>
      <c r="BFT271" s="370"/>
      <c r="BFU271" s="396"/>
      <c r="BFV271" s="376"/>
      <c r="BFW271" s="376"/>
      <c r="BFX271" s="376"/>
      <c r="BFY271" s="376"/>
      <c r="BFZ271" s="376"/>
      <c r="BGA271" s="376"/>
      <c r="BGB271" s="376"/>
      <c r="BGC271" s="375"/>
      <c r="BGD271" s="375"/>
      <c r="BGE271" s="375"/>
      <c r="BGF271" s="375"/>
      <c r="BGG271" s="375"/>
      <c r="BGH271" s="375"/>
      <c r="BGI271" s="375"/>
      <c r="BGJ271" s="375"/>
      <c r="BGK271" s="375"/>
      <c r="BGL271" s="375"/>
      <c r="BGM271" s="375"/>
      <c r="BGN271" s="375"/>
      <c r="BGO271" s="375"/>
      <c r="BGP271" s="375"/>
      <c r="BGQ271" s="375"/>
      <c r="BGR271" s="375"/>
      <c r="BGS271" s="375"/>
      <c r="BGT271" s="375"/>
      <c r="BGU271" s="375"/>
      <c r="BGV271" s="375"/>
      <c r="BGW271" s="375"/>
      <c r="BGX271" s="375"/>
      <c r="BGY271" s="375"/>
      <c r="BGZ271" s="375"/>
      <c r="BHA271" s="375"/>
      <c r="BHB271" s="375"/>
      <c r="BHC271" s="375"/>
      <c r="BHD271" s="375"/>
      <c r="BHE271" s="375"/>
      <c r="BHF271" s="375"/>
      <c r="BHG271" s="375"/>
      <c r="BHH271" s="375"/>
      <c r="BHI271" s="375"/>
      <c r="BHJ271" s="375"/>
      <c r="BHK271" s="375"/>
      <c r="BHL271" s="375"/>
      <c r="BHM271" s="375"/>
      <c r="BHN271" s="375"/>
      <c r="BHO271" s="375"/>
      <c r="BHP271" s="375"/>
      <c r="BHQ271" s="375"/>
      <c r="BHR271" s="375"/>
      <c r="BHS271" s="375"/>
      <c r="BHT271" s="375"/>
      <c r="BHU271" s="376"/>
      <c r="BHV271" s="376"/>
      <c r="BHW271" s="376"/>
      <c r="BHX271" s="376"/>
      <c r="BHY271" s="376"/>
      <c r="BHZ271" s="376"/>
      <c r="BIA271" s="376"/>
      <c r="BIB271" s="376"/>
      <c r="BIC271" s="376"/>
      <c r="BID271" s="376"/>
      <c r="BIE271" s="376"/>
      <c r="BIF271" s="376"/>
      <c r="BIG271" s="376"/>
      <c r="BIH271" s="376"/>
      <c r="BII271" s="376"/>
      <c r="BIJ271" s="376"/>
      <c r="BIK271" s="376"/>
      <c r="BIL271" s="376"/>
      <c r="BIM271" s="376"/>
      <c r="BIN271" s="376"/>
      <c r="BIO271" s="376"/>
      <c r="BIP271" s="376"/>
      <c r="BIQ271" s="376"/>
      <c r="BIR271" s="376"/>
      <c r="BIS271" s="377"/>
      <c r="BIT271" s="377"/>
      <c r="BIU271" s="377"/>
      <c r="BIV271" s="377"/>
      <c r="BIW271" s="377"/>
      <c r="BIX271" s="376"/>
      <c r="BIY271" s="376"/>
      <c r="BIZ271" s="377"/>
      <c r="BJA271" s="377"/>
      <c r="BJB271" s="376"/>
      <c r="BJC271" s="376"/>
      <c r="BJD271" s="377"/>
      <c r="BJE271" s="377"/>
      <c r="BJF271" s="376"/>
      <c r="BJG271" s="376"/>
      <c r="BJH271" s="376"/>
      <c r="BJI271" s="376"/>
      <c r="BJJ271" s="376"/>
      <c r="BJK271" s="376"/>
      <c r="BJL271" s="376"/>
      <c r="BJM271" s="377"/>
      <c r="BJN271" s="377"/>
      <c r="BJO271" s="376"/>
      <c r="BJP271" s="376"/>
      <c r="BJQ271" s="377"/>
      <c r="BJR271" s="377"/>
      <c r="BJS271" s="376"/>
      <c r="BJT271" s="376"/>
      <c r="BJU271" s="376"/>
      <c r="BJV271" s="376"/>
      <c r="BJW271" s="376"/>
      <c r="BJX271" s="370"/>
      <c r="BJY271" s="396"/>
      <c r="BJZ271" s="376"/>
      <c r="BKA271" s="376"/>
      <c r="BKB271" s="376"/>
      <c r="BKC271" s="376"/>
      <c r="BKD271" s="376"/>
      <c r="BKE271" s="376"/>
      <c r="BKF271" s="376"/>
      <c r="BKG271" s="375"/>
      <c r="BKH271" s="375"/>
      <c r="BKI271" s="375"/>
      <c r="BKJ271" s="375"/>
      <c r="BKK271" s="375"/>
      <c r="BKL271" s="375"/>
      <c r="BKM271" s="375"/>
      <c r="BKN271" s="375"/>
      <c r="BKO271" s="375"/>
      <c r="BKP271" s="375"/>
      <c r="BKQ271" s="375"/>
      <c r="BKR271" s="375"/>
      <c r="BKS271" s="375"/>
      <c r="BKT271" s="375"/>
      <c r="BKU271" s="375"/>
      <c r="BKV271" s="375"/>
      <c r="BKW271" s="375"/>
      <c r="BKX271" s="375"/>
      <c r="BKY271" s="375"/>
      <c r="BKZ271" s="375"/>
      <c r="BLA271" s="375"/>
      <c r="BLB271" s="375"/>
      <c r="BLC271" s="375"/>
      <c r="BLD271" s="375"/>
      <c r="BLE271" s="375"/>
      <c r="BLF271" s="375"/>
      <c r="BLG271" s="375"/>
      <c r="BLH271" s="375"/>
      <c r="BLI271" s="375"/>
      <c r="BLJ271" s="375"/>
      <c r="BLK271" s="375"/>
      <c r="BLL271" s="375"/>
      <c r="BLM271" s="375"/>
      <c r="BLN271" s="375"/>
      <c r="BLO271" s="375"/>
      <c r="BLP271" s="375"/>
      <c r="BLQ271" s="375"/>
      <c r="BLR271" s="375"/>
      <c r="BLS271" s="375"/>
      <c r="BLT271" s="375"/>
      <c r="BLU271" s="375"/>
      <c r="BLV271" s="375"/>
      <c r="BLW271" s="375"/>
      <c r="BLX271" s="375"/>
      <c r="BLY271" s="376"/>
      <c r="BLZ271" s="376"/>
      <c r="BMA271" s="376"/>
      <c r="BMB271" s="376"/>
      <c r="BMC271" s="376"/>
      <c r="BMD271" s="376"/>
      <c r="BME271" s="376"/>
      <c r="BMF271" s="376"/>
      <c r="BMG271" s="376"/>
      <c r="BMH271" s="376"/>
      <c r="BMI271" s="376"/>
      <c r="BMJ271" s="376"/>
      <c r="BMK271" s="376"/>
      <c r="BML271" s="376"/>
      <c r="BMM271" s="376"/>
      <c r="BMN271" s="376"/>
      <c r="BMO271" s="376"/>
      <c r="BMP271" s="376"/>
      <c r="BMQ271" s="376"/>
      <c r="BMR271" s="376"/>
      <c r="BMS271" s="376"/>
      <c r="BMT271" s="376"/>
      <c r="BMU271" s="376"/>
      <c r="BMV271" s="376"/>
      <c r="BMW271" s="377"/>
      <c r="BMX271" s="377"/>
      <c r="BMY271" s="377"/>
      <c r="BMZ271" s="377"/>
      <c r="BNA271" s="377"/>
      <c r="BNB271" s="376"/>
      <c r="BNC271" s="376"/>
      <c r="BND271" s="377"/>
      <c r="BNE271" s="377"/>
      <c r="BNF271" s="376"/>
      <c r="BNG271" s="376"/>
      <c r="BNH271" s="377"/>
      <c r="BNI271" s="377"/>
      <c r="BNJ271" s="376"/>
      <c r="BNK271" s="376"/>
      <c r="BNL271" s="376"/>
      <c r="BNM271" s="376"/>
      <c r="BNN271" s="376"/>
      <c r="BNO271" s="376"/>
      <c r="BNP271" s="376"/>
      <c r="BNQ271" s="377"/>
      <c r="BNR271" s="377"/>
      <c r="BNS271" s="376"/>
      <c r="BNT271" s="376"/>
      <c r="BNU271" s="377"/>
      <c r="BNV271" s="377"/>
      <c r="BNW271" s="376"/>
      <c r="BNX271" s="376"/>
      <c r="BNY271" s="376"/>
      <c r="BNZ271" s="376"/>
      <c r="BOA271" s="376"/>
      <c r="BOB271" s="370"/>
      <c r="BOC271" s="396"/>
      <c r="BOD271" s="376"/>
      <c r="BOE271" s="376"/>
      <c r="BOF271" s="376"/>
      <c r="BOG271" s="376"/>
      <c r="BOH271" s="376"/>
      <c r="BOI271" s="376"/>
      <c r="BOJ271" s="376"/>
      <c r="BOK271" s="375"/>
      <c r="BOL271" s="375"/>
      <c r="BOM271" s="375"/>
      <c r="BON271" s="375"/>
      <c r="BOO271" s="375"/>
      <c r="BOP271" s="375"/>
      <c r="BOQ271" s="375"/>
      <c r="BOR271" s="375"/>
      <c r="BOS271" s="375"/>
      <c r="BOT271" s="375"/>
      <c r="BOU271" s="375"/>
      <c r="BOV271" s="375"/>
      <c r="BOW271" s="375"/>
      <c r="BOX271" s="375"/>
      <c r="BOY271" s="375"/>
      <c r="BOZ271" s="375"/>
      <c r="BPA271" s="375"/>
      <c r="BPB271" s="375"/>
      <c r="BPC271" s="375"/>
      <c r="BPD271" s="375"/>
      <c r="BPE271" s="375"/>
      <c r="BPF271" s="375"/>
      <c r="BPG271" s="375"/>
      <c r="BPH271" s="375"/>
      <c r="BPI271" s="375"/>
      <c r="BPJ271" s="375"/>
      <c r="BPK271" s="375"/>
      <c r="BPL271" s="375"/>
      <c r="BPM271" s="375"/>
      <c r="BPN271" s="375"/>
      <c r="BPO271" s="375"/>
      <c r="BPP271" s="375"/>
      <c r="BPQ271" s="375"/>
      <c r="BPR271" s="375"/>
      <c r="BPS271" s="375"/>
      <c r="BPT271" s="375"/>
      <c r="BPU271" s="375"/>
      <c r="BPV271" s="375"/>
      <c r="BPW271" s="375"/>
      <c r="BPX271" s="375"/>
      <c r="BPY271" s="375"/>
      <c r="BPZ271" s="375"/>
      <c r="BQA271" s="375"/>
      <c r="BQB271" s="375"/>
      <c r="BQC271" s="376"/>
      <c r="BQD271" s="376"/>
      <c r="BQE271" s="376"/>
      <c r="BQF271" s="376"/>
      <c r="BQG271" s="376"/>
      <c r="BQH271" s="376"/>
      <c r="BQI271" s="376"/>
      <c r="BQJ271" s="376"/>
      <c r="BQK271" s="376"/>
      <c r="BQL271" s="376"/>
      <c r="BQM271" s="376"/>
      <c r="BQN271" s="376"/>
      <c r="BQO271" s="376"/>
      <c r="BQP271" s="376"/>
      <c r="BQQ271" s="376"/>
      <c r="BQR271" s="376"/>
      <c r="BQS271" s="376"/>
      <c r="BQT271" s="376"/>
      <c r="BQU271" s="376"/>
      <c r="BQV271" s="376"/>
      <c r="BQW271" s="376"/>
      <c r="BQX271" s="376"/>
      <c r="BQY271" s="376"/>
      <c r="BQZ271" s="376"/>
      <c r="BRA271" s="377"/>
      <c r="BRB271" s="377"/>
      <c r="BRC271" s="377"/>
      <c r="BRD271" s="377"/>
      <c r="BRE271" s="377"/>
      <c r="BRF271" s="376"/>
      <c r="BRG271" s="376"/>
      <c r="BRH271" s="377"/>
      <c r="BRI271" s="377"/>
      <c r="BRJ271" s="376"/>
      <c r="BRK271" s="376"/>
      <c r="BRL271" s="377"/>
      <c r="BRM271" s="377"/>
      <c r="BRN271" s="376"/>
      <c r="BRO271" s="376"/>
      <c r="BRP271" s="376"/>
      <c r="BRQ271" s="376"/>
      <c r="BRR271" s="376"/>
      <c r="BRS271" s="376"/>
      <c r="BRT271" s="376"/>
      <c r="BRU271" s="377"/>
      <c r="BRV271" s="377"/>
      <c r="BRW271" s="376"/>
      <c r="BRX271" s="376"/>
      <c r="BRY271" s="377"/>
      <c r="BRZ271" s="377"/>
      <c r="BSA271" s="376"/>
      <c r="BSB271" s="376"/>
      <c r="BSC271" s="376"/>
      <c r="BSD271" s="376"/>
      <c r="BSE271" s="376"/>
      <c r="BSF271" s="370"/>
      <c r="BSG271" s="396"/>
      <c r="BSH271" s="376"/>
      <c r="BSI271" s="376"/>
      <c r="BSJ271" s="376"/>
      <c r="BSK271" s="376"/>
      <c r="BSL271" s="376"/>
      <c r="BSM271" s="376"/>
      <c r="BSN271" s="376"/>
      <c r="BSO271" s="375"/>
      <c r="BSP271" s="375"/>
      <c r="BSQ271" s="375"/>
      <c r="BSR271" s="375"/>
      <c r="BSS271" s="375"/>
      <c r="BST271" s="375"/>
      <c r="BSU271" s="375"/>
      <c r="BSV271" s="375"/>
      <c r="BSW271" s="375"/>
      <c r="BSX271" s="375"/>
      <c r="BSY271" s="375"/>
      <c r="BSZ271" s="375"/>
      <c r="BTA271" s="375"/>
      <c r="BTB271" s="375"/>
      <c r="BTC271" s="375"/>
      <c r="BTD271" s="375"/>
      <c r="BTE271" s="375"/>
      <c r="BTF271" s="375"/>
      <c r="BTG271" s="375"/>
      <c r="BTH271" s="375"/>
      <c r="BTI271" s="375"/>
      <c r="BTJ271" s="375"/>
      <c r="BTK271" s="375"/>
      <c r="BTL271" s="375"/>
      <c r="BTM271" s="375"/>
      <c r="BTN271" s="375"/>
      <c r="BTO271" s="375"/>
      <c r="BTP271" s="375"/>
      <c r="BTQ271" s="375"/>
      <c r="BTR271" s="375"/>
      <c r="BTS271" s="375"/>
      <c r="BTT271" s="375"/>
      <c r="BTU271" s="375"/>
      <c r="BTV271" s="375"/>
      <c r="BTW271" s="375"/>
      <c r="BTX271" s="375"/>
      <c r="BTY271" s="375"/>
      <c r="BTZ271" s="375"/>
      <c r="BUA271" s="375"/>
      <c r="BUB271" s="375"/>
      <c r="BUC271" s="375"/>
      <c r="BUD271" s="375"/>
      <c r="BUE271" s="375"/>
      <c r="BUF271" s="375"/>
      <c r="BUG271" s="376"/>
      <c r="BUH271" s="376"/>
      <c r="BUI271" s="376"/>
      <c r="BUJ271" s="376"/>
      <c r="BUK271" s="376"/>
      <c r="BUL271" s="376"/>
      <c r="BUM271" s="376"/>
      <c r="BUN271" s="376"/>
      <c r="BUO271" s="376"/>
      <c r="BUP271" s="376"/>
      <c r="BUQ271" s="376"/>
      <c r="BUR271" s="376"/>
      <c r="BUS271" s="376"/>
      <c r="BUT271" s="376"/>
      <c r="BUU271" s="376"/>
      <c r="BUV271" s="376"/>
      <c r="BUW271" s="376"/>
      <c r="BUX271" s="376"/>
      <c r="BUY271" s="376"/>
      <c r="BUZ271" s="376"/>
      <c r="BVA271" s="376"/>
      <c r="BVB271" s="376"/>
      <c r="BVC271" s="376"/>
      <c r="BVD271" s="376"/>
      <c r="BVE271" s="377"/>
      <c r="BVF271" s="377"/>
      <c r="BVG271" s="377"/>
      <c r="BVH271" s="377"/>
      <c r="BVI271" s="377"/>
      <c r="BVJ271" s="376"/>
      <c r="BVK271" s="376"/>
      <c r="BVL271" s="377"/>
      <c r="BVM271" s="377"/>
      <c r="BVN271" s="376"/>
      <c r="BVO271" s="376"/>
      <c r="BVP271" s="377"/>
      <c r="BVQ271" s="377"/>
      <c r="BVR271" s="376"/>
      <c r="BVS271" s="376"/>
      <c r="BVT271" s="376"/>
      <c r="BVU271" s="376"/>
      <c r="BVV271" s="376"/>
      <c r="BVW271" s="376"/>
      <c r="BVX271" s="376"/>
      <c r="BVY271" s="377"/>
      <c r="BVZ271" s="377"/>
      <c r="BWA271" s="376"/>
      <c r="BWB271" s="376"/>
      <c r="BWC271" s="377"/>
      <c r="BWD271" s="377"/>
      <c r="BWE271" s="376"/>
      <c r="BWF271" s="376"/>
      <c r="BWG271" s="376"/>
      <c r="BWH271" s="376"/>
      <c r="BWI271" s="376"/>
      <c r="BWJ271" s="370"/>
      <c r="BWK271" s="396"/>
      <c r="BWL271" s="376"/>
      <c r="BWM271" s="376"/>
      <c r="BWN271" s="376"/>
      <c r="BWO271" s="376"/>
      <c r="BWP271" s="376"/>
      <c r="BWQ271" s="376"/>
      <c r="BWR271" s="376"/>
      <c r="BWS271" s="375"/>
      <c r="BWT271" s="375"/>
      <c r="BWU271" s="375"/>
      <c r="BWV271" s="375"/>
      <c r="BWW271" s="375"/>
      <c r="BWX271" s="375"/>
      <c r="BWY271" s="375"/>
      <c r="BWZ271" s="375"/>
      <c r="BXA271" s="375"/>
      <c r="BXB271" s="375"/>
      <c r="BXC271" s="375"/>
      <c r="BXD271" s="375"/>
      <c r="BXE271" s="375"/>
      <c r="BXF271" s="375"/>
      <c r="BXG271" s="375"/>
      <c r="BXH271" s="375"/>
      <c r="BXI271" s="375"/>
      <c r="BXJ271" s="375"/>
      <c r="BXK271" s="375"/>
      <c r="BXL271" s="375"/>
      <c r="BXM271" s="375"/>
      <c r="BXN271" s="375"/>
      <c r="BXO271" s="375"/>
      <c r="BXP271" s="375"/>
      <c r="BXQ271" s="375"/>
      <c r="BXR271" s="375"/>
      <c r="BXS271" s="375"/>
      <c r="BXT271" s="375"/>
      <c r="BXU271" s="375"/>
      <c r="BXV271" s="375"/>
      <c r="BXW271" s="375"/>
      <c r="BXX271" s="375"/>
      <c r="BXY271" s="375"/>
      <c r="BXZ271" s="375"/>
      <c r="BYA271" s="375"/>
      <c r="BYB271" s="375"/>
      <c r="BYC271" s="375"/>
      <c r="BYD271" s="375"/>
      <c r="BYE271" s="375"/>
      <c r="BYF271" s="375"/>
      <c r="BYG271" s="375"/>
      <c r="BYH271" s="375"/>
      <c r="BYI271" s="375"/>
      <c r="BYJ271" s="375"/>
      <c r="BYK271" s="376"/>
      <c r="BYL271" s="376"/>
      <c r="BYM271" s="376"/>
      <c r="BYN271" s="376"/>
      <c r="BYO271" s="376"/>
      <c r="BYP271" s="376"/>
      <c r="BYQ271" s="376"/>
      <c r="BYR271" s="376"/>
      <c r="BYS271" s="376"/>
      <c r="BYT271" s="376"/>
      <c r="BYU271" s="376"/>
      <c r="BYV271" s="376"/>
      <c r="BYW271" s="376"/>
      <c r="BYX271" s="376"/>
      <c r="BYY271" s="376"/>
      <c r="BYZ271" s="376"/>
      <c r="BZA271" s="376"/>
      <c r="BZB271" s="376"/>
      <c r="BZC271" s="376"/>
      <c r="BZD271" s="376"/>
      <c r="BZE271" s="376"/>
      <c r="BZF271" s="376"/>
      <c r="BZG271" s="376"/>
      <c r="BZH271" s="376"/>
      <c r="BZI271" s="377"/>
      <c r="BZJ271" s="377"/>
      <c r="BZK271" s="377"/>
      <c r="BZL271" s="377"/>
      <c r="BZM271" s="377"/>
      <c r="BZN271" s="376"/>
      <c r="BZO271" s="376"/>
      <c r="BZP271" s="377"/>
      <c r="BZQ271" s="377"/>
      <c r="BZR271" s="376"/>
      <c r="BZS271" s="376"/>
      <c r="BZT271" s="377"/>
      <c r="BZU271" s="377"/>
      <c r="BZV271" s="376"/>
      <c r="BZW271" s="376"/>
      <c r="BZX271" s="376"/>
      <c r="BZY271" s="376"/>
      <c r="BZZ271" s="376"/>
      <c r="CAA271" s="376"/>
      <c r="CAB271" s="376"/>
      <c r="CAC271" s="377"/>
      <c r="CAD271" s="377"/>
      <c r="CAE271" s="376"/>
      <c r="CAF271" s="376"/>
      <c r="CAG271" s="377"/>
      <c r="CAH271" s="377"/>
      <c r="CAI271" s="376"/>
      <c r="CAJ271" s="376"/>
      <c r="CAK271" s="376"/>
      <c r="CAL271" s="376"/>
      <c r="CAM271" s="376"/>
      <c r="CAN271" s="370"/>
      <c r="CAO271" s="396"/>
      <c r="CAP271" s="376"/>
      <c r="CAQ271" s="376"/>
      <c r="CAR271" s="376"/>
      <c r="CAS271" s="376"/>
      <c r="CAT271" s="376"/>
      <c r="CAU271" s="376"/>
      <c r="CAV271" s="376"/>
      <c r="CAW271" s="375"/>
      <c r="CAX271" s="375"/>
      <c r="CAY271" s="375"/>
      <c r="CAZ271" s="375"/>
      <c r="CBA271" s="375"/>
      <c r="CBB271" s="375"/>
      <c r="CBC271" s="375"/>
      <c r="CBD271" s="375"/>
      <c r="CBE271" s="375"/>
      <c r="CBF271" s="375"/>
      <c r="CBG271" s="375"/>
      <c r="CBH271" s="375"/>
      <c r="CBI271" s="375"/>
      <c r="CBJ271" s="375"/>
      <c r="CBK271" s="375"/>
      <c r="CBL271" s="375"/>
      <c r="CBM271" s="375"/>
      <c r="CBN271" s="375"/>
      <c r="CBO271" s="375"/>
      <c r="CBP271" s="375"/>
      <c r="CBQ271" s="375"/>
      <c r="CBR271" s="375"/>
      <c r="CBS271" s="375"/>
      <c r="CBT271" s="375"/>
      <c r="CBU271" s="375"/>
      <c r="CBV271" s="375"/>
      <c r="CBW271" s="375"/>
      <c r="CBX271" s="375"/>
      <c r="CBY271" s="375"/>
      <c r="CBZ271" s="375"/>
      <c r="CCA271" s="375"/>
      <c r="CCB271" s="375"/>
      <c r="CCC271" s="375"/>
      <c r="CCD271" s="375"/>
      <c r="CCE271" s="375"/>
      <c r="CCF271" s="375"/>
      <c r="CCG271" s="375"/>
      <c r="CCH271" s="375"/>
      <c r="CCI271" s="375"/>
      <c r="CCJ271" s="375"/>
      <c r="CCK271" s="375"/>
      <c r="CCL271" s="375"/>
      <c r="CCM271" s="375"/>
      <c r="CCN271" s="375"/>
      <c r="CCO271" s="376"/>
      <c r="CCP271" s="376"/>
      <c r="CCQ271" s="376"/>
      <c r="CCR271" s="376"/>
      <c r="CCS271" s="376"/>
      <c r="CCT271" s="376"/>
      <c r="CCU271" s="376"/>
      <c r="CCV271" s="376"/>
      <c r="CCW271" s="376"/>
      <c r="CCX271" s="376"/>
      <c r="CCY271" s="376"/>
      <c r="CCZ271" s="376"/>
      <c r="CDA271" s="376"/>
      <c r="CDB271" s="376"/>
      <c r="CDC271" s="376"/>
      <c r="CDD271" s="376"/>
      <c r="CDE271" s="376"/>
      <c r="CDF271" s="376"/>
      <c r="CDG271" s="376"/>
      <c r="CDH271" s="376"/>
      <c r="CDI271" s="376"/>
      <c r="CDJ271" s="376"/>
      <c r="CDK271" s="376"/>
      <c r="CDL271" s="376"/>
      <c r="CDM271" s="377"/>
      <c r="CDN271" s="377"/>
      <c r="CDO271" s="377"/>
      <c r="CDP271" s="377"/>
      <c r="CDQ271" s="377"/>
      <c r="CDR271" s="376"/>
      <c r="CDS271" s="376"/>
      <c r="CDT271" s="377"/>
      <c r="CDU271" s="377"/>
      <c r="CDV271" s="376"/>
      <c r="CDW271" s="376"/>
      <c r="CDX271" s="377"/>
      <c r="CDY271" s="377"/>
      <c r="CDZ271" s="376"/>
      <c r="CEA271" s="376"/>
      <c r="CEB271" s="376"/>
      <c r="CEC271" s="376"/>
      <c r="CED271" s="376"/>
      <c r="CEE271" s="376"/>
      <c r="CEF271" s="376"/>
      <c r="CEG271" s="377"/>
      <c r="CEH271" s="377"/>
      <c r="CEI271" s="376"/>
      <c r="CEJ271" s="376"/>
      <c r="CEK271" s="377"/>
      <c r="CEL271" s="377"/>
      <c r="CEM271" s="376"/>
      <c r="CEN271" s="376"/>
      <c r="CEO271" s="376"/>
      <c r="CEP271" s="376"/>
      <c r="CEQ271" s="376"/>
      <c r="CER271" s="370"/>
      <c r="CES271" s="396"/>
      <c r="CET271" s="376"/>
      <c r="CEU271" s="376"/>
      <c r="CEV271" s="376"/>
      <c r="CEW271" s="376"/>
      <c r="CEX271" s="376"/>
      <c r="CEY271" s="376"/>
      <c r="CEZ271" s="376"/>
      <c r="CFA271" s="375"/>
      <c r="CFB271" s="375"/>
      <c r="CFC271" s="375"/>
      <c r="CFD271" s="375"/>
      <c r="CFE271" s="375"/>
      <c r="CFF271" s="375"/>
      <c r="CFG271" s="375"/>
      <c r="CFH271" s="375"/>
      <c r="CFI271" s="375"/>
      <c r="CFJ271" s="375"/>
      <c r="CFK271" s="375"/>
      <c r="CFL271" s="375"/>
      <c r="CFM271" s="375"/>
      <c r="CFN271" s="375"/>
      <c r="CFO271" s="375"/>
      <c r="CFP271" s="375"/>
      <c r="CFQ271" s="375"/>
      <c r="CFR271" s="375"/>
      <c r="CFS271" s="375"/>
      <c r="CFT271" s="375"/>
      <c r="CFU271" s="375"/>
      <c r="CFV271" s="375"/>
      <c r="CFW271" s="375"/>
      <c r="CFX271" s="375"/>
      <c r="CFY271" s="375"/>
      <c r="CFZ271" s="375"/>
      <c r="CGA271" s="375"/>
      <c r="CGB271" s="375"/>
      <c r="CGC271" s="375"/>
      <c r="CGD271" s="375"/>
      <c r="CGE271" s="375"/>
      <c r="CGF271" s="375"/>
      <c r="CGG271" s="375"/>
      <c r="CGH271" s="375"/>
      <c r="CGI271" s="375"/>
      <c r="CGJ271" s="375"/>
      <c r="CGK271" s="375"/>
      <c r="CGL271" s="375"/>
      <c r="CGM271" s="375"/>
      <c r="CGN271" s="375"/>
      <c r="CGO271" s="375"/>
      <c r="CGP271" s="375"/>
      <c r="CGQ271" s="375"/>
      <c r="CGR271" s="375"/>
      <c r="CGS271" s="376"/>
      <c r="CGT271" s="376"/>
      <c r="CGU271" s="376"/>
      <c r="CGV271" s="376"/>
      <c r="CGW271" s="376"/>
      <c r="CGX271" s="376"/>
      <c r="CGY271" s="376"/>
      <c r="CGZ271" s="376"/>
      <c r="CHA271" s="376"/>
      <c r="CHB271" s="376"/>
      <c r="CHC271" s="376"/>
      <c r="CHD271" s="376"/>
      <c r="CHE271" s="376"/>
      <c r="CHF271" s="376"/>
      <c r="CHG271" s="376"/>
      <c r="CHH271" s="376"/>
      <c r="CHI271" s="376"/>
      <c r="CHJ271" s="376"/>
      <c r="CHK271" s="376"/>
      <c r="CHL271" s="376"/>
      <c r="CHM271" s="376"/>
      <c r="CHN271" s="376"/>
      <c r="CHO271" s="376"/>
      <c r="CHP271" s="376"/>
      <c r="CHQ271" s="377"/>
      <c r="CHR271" s="377"/>
      <c r="CHS271" s="377"/>
      <c r="CHT271" s="377"/>
      <c r="CHU271" s="377"/>
      <c r="CHV271" s="376"/>
      <c r="CHW271" s="376"/>
      <c r="CHX271" s="377"/>
      <c r="CHY271" s="377"/>
      <c r="CHZ271" s="376"/>
      <c r="CIA271" s="376"/>
      <c r="CIB271" s="377"/>
      <c r="CIC271" s="377"/>
      <c r="CID271" s="376"/>
      <c r="CIE271" s="376"/>
      <c r="CIF271" s="376"/>
      <c r="CIG271" s="376"/>
      <c r="CIH271" s="376"/>
      <c r="CII271" s="376"/>
      <c r="CIJ271" s="376"/>
      <c r="CIK271" s="377"/>
      <c r="CIL271" s="377"/>
      <c r="CIM271" s="376"/>
      <c r="CIN271" s="376"/>
      <c r="CIO271" s="377"/>
      <c r="CIP271" s="377"/>
      <c r="CIQ271" s="376"/>
      <c r="CIR271" s="376"/>
      <c r="CIS271" s="376"/>
      <c r="CIT271" s="376"/>
      <c r="CIU271" s="376"/>
      <c r="CIV271" s="370"/>
      <c r="CIW271" s="396"/>
      <c r="CIX271" s="376"/>
      <c r="CIY271" s="376"/>
      <c r="CIZ271" s="376"/>
      <c r="CJA271" s="376"/>
      <c r="CJB271" s="376"/>
      <c r="CJC271" s="376"/>
      <c r="CJD271" s="376"/>
      <c r="CJE271" s="375"/>
      <c r="CJF271" s="375"/>
      <c r="CJG271" s="375"/>
      <c r="CJH271" s="375"/>
      <c r="CJI271" s="375"/>
      <c r="CJJ271" s="375"/>
      <c r="CJK271" s="375"/>
      <c r="CJL271" s="375"/>
      <c r="CJM271" s="375"/>
      <c r="CJN271" s="375"/>
      <c r="CJO271" s="375"/>
      <c r="CJP271" s="375"/>
      <c r="CJQ271" s="375"/>
      <c r="CJR271" s="375"/>
      <c r="CJS271" s="375"/>
      <c r="CJT271" s="375"/>
      <c r="CJU271" s="375"/>
      <c r="CJV271" s="375"/>
      <c r="CJW271" s="375"/>
      <c r="CJX271" s="375"/>
      <c r="CJY271" s="375"/>
      <c r="CJZ271" s="375"/>
      <c r="CKA271" s="375"/>
      <c r="CKB271" s="375"/>
      <c r="CKC271" s="375"/>
      <c r="CKD271" s="375"/>
      <c r="CKE271" s="375"/>
      <c r="CKF271" s="375"/>
      <c r="CKG271" s="375"/>
      <c r="CKH271" s="375"/>
      <c r="CKI271" s="375"/>
      <c r="CKJ271" s="375"/>
      <c r="CKK271" s="375"/>
      <c r="CKL271" s="375"/>
      <c r="CKM271" s="375"/>
      <c r="CKN271" s="375"/>
      <c r="CKO271" s="375"/>
      <c r="CKP271" s="375"/>
      <c r="CKQ271" s="375"/>
      <c r="CKR271" s="375"/>
      <c r="CKS271" s="375"/>
      <c r="CKT271" s="375"/>
      <c r="CKU271" s="375"/>
      <c r="CKV271" s="375"/>
      <c r="CKW271" s="376"/>
      <c r="CKX271" s="376"/>
      <c r="CKY271" s="376"/>
      <c r="CKZ271" s="376"/>
      <c r="CLA271" s="376"/>
      <c r="CLB271" s="376"/>
      <c r="CLC271" s="376"/>
      <c r="CLD271" s="376"/>
      <c r="CLE271" s="376"/>
      <c r="CLF271" s="376"/>
      <c r="CLG271" s="376"/>
      <c r="CLH271" s="376"/>
      <c r="CLI271" s="376"/>
      <c r="CLJ271" s="376"/>
      <c r="CLK271" s="376"/>
      <c r="CLL271" s="376"/>
      <c r="CLM271" s="376"/>
      <c r="CLN271" s="376"/>
      <c r="CLO271" s="376"/>
      <c r="CLP271" s="376"/>
      <c r="CLQ271" s="376"/>
      <c r="CLR271" s="376"/>
      <c r="CLS271" s="376"/>
      <c r="CLT271" s="376"/>
      <c r="CLU271" s="377"/>
      <c r="CLV271" s="377"/>
      <c r="CLW271" s="377"/>
      <c r="CLX271" s="377"/>
      <c r="CLY271" s="377"/>
      <c r="CLZ271" s="376"/>
      <c r="CMA271" s="376"/>
      <c r="CMB271" s="377"/>
      <c r="CMC271" s="377"/>
      <c r="CMD271" s="376"/>
      <c r="CME271" s="376"/>
      <c r="CMF271" s="377"/>
      <c r="CMG271" s="377"/>
      <c r="CMH271" s="376"/>
      <c r="CMI271" s="376"/>
      <c r="CMJ271" s="376"/>
      <c r="CMK271" s="376"/>
      <c r="CML271" s="376"/>
      <c r="CMM271" s="376"/>
      <c r="CMN271" s="376"/>
      <c r="CMO271" s="377"/>
      <c r="CMP271" s="377"/>
      <c r="CMQ271" s="376"/>
      <c r="CMR271" s="376"/>
      <c r="CMS271" s="377"/>
      <c r="CMT271" s="377"/>
      <c r="CMU271" s="376"/>
      <c r="CMV271" s="376"/>
      <c r="CMW271" s="376"/>
      <c r="CMX271" s="376"/>
      <c r="CMY271" s="376"/>
      <c r="CMZ271" s="370"/>
      <c r="CNA271" s="396"/>
      <c r="CNB271" s="376"/>
      <c r="CNC271" s="376"/>
      <c r="CND271" s="376"/>
      <c r="CNE271" s="376"/>
      <c r="CNF271" s="376"/>
      <c r="CNG271" s="376"/>
      <c r="CNH271" s="376"/>
      <c r="CNI271" s="375"/>
      <c r="CNJ271" s="375"/>
      <c r="CNK271" s="375"/>
      <c r="CNL271" s="375"/>
      <c r="CNM271" s="375"/>
      <c r="CNN271" s="375"/>
      <c r="CNO271" s="375"/>
      <c r="CNP271" s="375"/>
      <c r="CNQ271" s="375"/>
      <c r="CNR271" s="375"/>
      <c r="CNS271" s="375"/>
      <c r="CNT271" s="375"/>
      <c r="CNU271" s="375"/>
      <c r="CNV271" s="375"/>
      <c r="CNW271" s="375"/>
      <c r="CNX271" s="375"/>
      <c r="CNY271" s="375"/>
      <c r="CNZ271" s="375"/>
      <c r="COA271" s="375"/>
      <c r="COB271" s="375"/>
      <c r="COC271" s="375"/>
      <c r="COD271" s="375"/>
      <c r="COE271" s="375"/>
      <c r="COF271" s="375"/>
      <c r="COG271" s="375"/>
      <c r="COH271" s="375"/>
      <c r="COI271" s="375"/>
      <c r="COJ271" s="375"/>
      <c r="COK271" s="375"/>
      <c r="COL271" s="375"/>
      <c r="COM271" s="375"/>
      <c r="CON271" s="375"/>
      <c r="COO271" s="375"/>
      <c r="COP271" s="375"/>
      <c r="COQ271" s="375"/>
      <c r="COR271" s="375"/>
      <c r="COS271" s="375"/>
      <c r="COT271" s="375"/>
      <c r="COU271" s="375"/>
      <c r="COV271" s="375"/>
      <c r="COW271" s="375"/>
      <c r="COX271" s="375"/>
      <c r="COY271" s="375"/>
      <c r="COZ271" s="375"/>
      <c r="CPA271" s="376"/>
      <c r="CPB271" s="376"/>
      <c r="CPC271" s="376"/>
      <c r="CPD271" s="376"/>
      <c r="CPE271" s="376"/>
      <c r="CPF271" s="376"/>
      <c r="CPG271" s="376"/>
      <c r="CPH271" s="376"/>
      <c r="CPI271" s="376"/>
      <c r="CPJ271" s="376"/>
      <c r="CPK271" s="376"/>
      <c r="CPL271" s="376"/>
      <c r="CPM271" s="376"/>
      <c r="CPN271" s="376"/>
      <c r="CPO271" s="376"/>
      <c r="CPP271" s="376"/>
      <c r="CPQ271" s="376"/>
      <c r="CPR271" s="376"/>
      <c r="CPS271" s="376"/>
      <c r="CPT271" s="376"/>
      <c r="CPU271" s="376"/>
      <c r="CPV271" s="376"/>
      <c r="CPW271" s="376"/>
      <c r="CPX271" s="376"/>
      <c r="CPY271" s="377"/>
      <c r="CPZ271" s="377"/>
      <c r="CQA271" s="377"/>
      <c r="CQB271" s="377"/>
      <c r="CQC271" s="377"/>
      <c r="CQD271" s="376"/>
      <c r="CQE271" s="376"/>
      <c r="CQF271" s="377"/>
      <c r="CQG271" s="377"/>
      <c r="CQH271" s="376"/>
      <c r="CQI271" s="376"/>
      <c r="CQJ271" s="377"/>
      <c r="CQK271" s="377"/>
      <c r="CQL271" s="376"/>
      <c r="CQM271" s="376"/>
      <c r="CQN271" s="376"/>
      <c r="CQO271" s="376"/>
      <c r="CQP271" s="376"/>
      <c r="CQQ271" s="376"/>
      <c r="CQR271" s="376"/>
      <c r="CQS271" s="377"/>
      <c r="CQT271" s="377"/>
      <c r="CQU271" s="376"/>
      <c r="CQV271" s="376"/>
      <c r="CQW271" s="377"/>
      <c r="CQX271" s="377"/>
      <c r="CQY271" s="376"/>
      <c r="CQZ271" s="376"/>
      <c r="CRA271" s="376"/>
      <c r="CRB271" s="376"/>
      <c r="CRC271" s="376"/>
      <c r="CRD271" s="370"/>
      <c r="CRE271" s="396"/>
      <c r="CRF271" s="376"/>
      <c r="CRG271" s="376"/>
      <c r="CRH271" s="376"/>
      <c r="CRI271" s="376"/>
      <c r="CRJ271" s="376"/>
      <c r="CRK271" s="376"/>
      <c r="CRL271" s="376"/>
      <c r="CRM271" s="375"/>
      <c r="CRN271" s="375"/>
      <c r="CRO271" s="375"/>
      <c r="CRP271" s="375"/>
      <c r="CRQ271" s="375"/>
      <c r="CRR271" s="375"/>
      <c r="CRS271" s="375"/>
      <c r="CRT271" s="375"/>
      <c r="CRU271" s="375"/>
      <c r="CRV271" s="375"/>
      <c r="CRW271" s="375"/>
      <c r="CRX271" s="375"/>
      <c r="CRY271" s="375"/>
      <c r="CRZ271" s="375"/>
      <c r="CSA271" s="375"/>
      <c r="CSB271" s="375"/>
      <c r="CSC271" s="375"/>
      <c r="CSD271" s="375"/>
      <c r="CSE271" s="375"/>
      <c r="CSF271" s="375"/>
      <c r="CSG271" s="375"/>
      <c r="CSH271" s="375"/>
      <c r="CSI271" s="375"/>
      <c r="CSJ271" s="375"/>
      <c r="CSK271" s="375"/>
      <c r="CSL271" s="375"/>
      <c r="CSM271" s="375"/>
      <c r="CSN271" s="375"/>
      <c r="CSO271" s="375"/>
      <c r="CSP271" s="375"/>
      <c r="CSQ271" s="375"/>
      <c r="CSR271" s="375"/>
      <c r="CSS271" s="375"/>
      <c r="CST271" s="375"/>
      <c r="CSU271" s="375"/>
      <c r="CSV271" s="375"/>
      <c r="CSW271" s="375"/>
      <c r="CSX271" s="375"/>
      <c r="CSY271" s="375"/>
      <c r="CSZ271" s="375"/>
      <c r="CTA271" s="375"/>
      <c r="CTB271" s="375"/>
      <c r="CTC271" s="375"/>
      <c r="CTD271" s="375"/>
      <c r="CTE271" s="376"/>
      <c r="CTF271" s="376"/>
      <c r="CTG271" s="376"/>
      <c r="CTH271" s="376"/>
      <c r="CTI271" s="376"/>
      <c r="CTJ271" s="376"/>
      <c r="CTK271" s="376"/>
      <c r="CTL271" s="376"/>
      <c r="CTM271" s="376"/>
      <c r="CTN271" s="376"/>
      <c r="CTO271" s="376"/>
      <c r="CTP271" s="376"/>
      <c r="CTQ271" s="376"/>
      <c r="CTR271" s="376"/>
      <c r="CTS271" s="376"/>
      <c r="CTT271" s="376"/>
      <c r="CTU271" s="376"/>
      <c r="CTV271" s="376"/>
      <c r="CTW271" s="376"/>
      <c r="CTX271" s="376"/>
      <c r="CTY271" s="376"/>
      <c r="CTZ271" s="376"/>
      <c r="CUA271" s="376"/>
      <c r="CUB271" s="376"/>
      <c r="CUC271" s="377"/>
      <c r="CUD271" s="377"/>
      <c r="CUE271" s="377"/>
      <c r="CUF271" s="377"/>
      <c r="CUG271" s="377"/>
      <c r="CUH271" s="376"/>
      <c r="CUI271" s="376"/>
      <c r="CUJ271" s="377"/>
      <c r="CUK271" s="377"/>
      <c r="CUL271" s="376"/>
      <c r="CUM271" s="376"/>
      <c r="CUN271" s="377"/>
      <c r="CUO271" s="377"/>
      <c r="CUP271" s="376"/>
      <c r="CUQ271" s="376"/>
      <c r="CUR271" s="376"/>
      <c r="CUS271" s="376"/>
      <c r="CUT271" s="376"/>
      <c r="CUU271" s="376"/>
      <c r="CUV271" s="376"/>
      <c r="CUW271" s="377"/>
      <c r="CUX271" s="377"/>
      <c r="CUY271" s="376"/>
      <c r="CUZ271" s="376"/>
      <c r="CVA271" s="377"/>
      <c r="CVB271" s="377"/>
      <c r="CVC271" s="376"/>
      <c r="CVD271" s="376"/>
      <c r="CVE271" s="376"/>
      <c r="CVF271" s="376"/>
      <c r="CVG271" s="376"/>
      <c r="CVH271" s="370"/>
      <c r="CVI271" s="396"/>
      <c r="CVJ271" s="376"/>
      <c r="CVK271" s="376"/>
      <c r="CVL271" s="376"/>
      <c r="CVM271" s="376"/>
      <c r="CVN271" s="376"/>
      <c r="CVO271" s="376"/>
      <c r="CVP271" s="376"/>
      <c r="CVQ271" s="375"/>
      <c r="CVR271" s="375"/>
      <c r="CVS271" s="375"/>
      <c r="CVT271" s="375"/>
      <c r="CVU271" s="375"/>
      <c r="CVV271" s="375"/>
      <c r="CVW271" s="375"/>
      <c r="CVX271" s="375"/>
      <c r="CVY271" s="375"/>
      <c r="CVZ271" s="375"/>
      <c r="CWA271" s="375"/>
      <c r="CWB271" s="375"/>
      <c r="CWC271" s="375"/>
      <c r="CWD271" s="375"/>
      <c r="CWE271" s="375"/>
      <c r="CWF271" s="375"/>
      <c r="CWG271" s="375"/>
      <c r="CWH271" s="375"/>
      <c r="CWI271" s="375"/>
      <c r="CWJ271" s="375"/>
      <c r="CWK271" s="375"/>
      <c r="CWL271" s="375"/>
      <c r="CWM271" s="375"/>
      <c r="CWN271" s="375"/>
      <c r="CWO271" s="375"/>
      <c r="CWP271" s="375"/>
      <c r="CWQ271" s="375"/>
      <c r="CWR271" s="375"/>
      <c r="CWS271" s="375"/>
      <c r="CWT271" s="375"/>
      <c r="CWU271" s="375"/>
      <c r="CWV271" s="375"/>
      <c r="CWW271" s="375"/>
      <c r="CWX271" s="375"/>
      <c r="CWY271" s="375"/>
      <c r="CWZ271" s="375"/>
      <c r="CXA271" s="375"/>
      <c r="CXB271" s="375"/>
      <c r="CXC271" s="375"/>
      <c r="CXD271" s="375"/>
      <c r="CXE271" s="375"/>
      <c r="CXF271" s="375"/>
      <c r="CXG271" s="375"/>
      <c r="CXH271" s="375"/>
      <c r="CXI271" s="376"/>
      <c r="CXJ271" s="376"/>
      <c r="CXK271" s="376"/>
      <c r="CXL271" s="376"/>
      <c r="CXM271" s="376"/>
      <c r="CXN271" s="376"/>
      <c r="CXO271" s="376"/>
      <c r="CXP271" s="376"/>
      <c r="CXQ271" s="376"/>
      <c r="CXR271" s="376"/>
      <c r="CXS271" s="376"/>
      <c r="CXT271" s="376"/>
      <c r="CXU271" s="376"/>
      <c r="CXV271" s="376"/>
      <c r="CXW271" s="376"/>
      <c r="CXX271" s="376"/>
      <c r="CXY271" s="376"/>
      <c r="CXZ271" s="376"/>
      <c r="CYA271" s="376"/>
      <c r="CYB271" s="376"/>
      <c r="CYC271" s="376"/>
      <c r="CYD271" s="376"/>
      <c r="CYE271" s="376"/>
      <c r="CYF271" s="376"/>
      <c r="CYG271" s="377"/>
      <c r="CYH271" s="377"/>
      <c r="CYI271" s="377"/>
      <c r="CYJ271" s="377"/>
      <c r="CYK271" s="377"/>
      <c r="CYL271" s="376"/>
      <c r="CYM271" s="376"/>
      <c r="CYN271" s="377"/>
      <c r="CYO271" s="377"/>
      <c r="CYP271" s="376"/>
      <c r="CYQ271" s="376"/>
      <c r="CYR271" s="377"/>
      <c r="CYS271" s="377"/>
      <c r="CYT271" s="376"/>
      <c r="CYU271" s="376"/>
      <c r="CYV271" s="376"/>
      <c r="CYW271" s="376"/>
      <c r="CYX271" s="376"/>
      <c r="CYY271" s="376"/>
      <c r="CYZ271" s="376"/>
      <c r="CZA271" s="377"/>
      <c r="CZB271" s="377"/>
      <c r="CZC271" s="376"/>
      <c r="CZD271" s="376"/>
      <c r="CZE271" s="377"/>
      <c r="CZF271" s="377"/>
      <c r="CZG271" s="376"/>
      <c r="CZH271" s="376"/>
      <c r="CZI271" s="376"/>
      <c r="CZJ271" s="376"/>
      <c r="CZK271" s="376"/>
      <c r="CZL271" s="370"/>
      <c r="CZM271" s="396"/>
      <c r="CZN271" s="376"/>
      <c r="CZO271" s="376"/>
      <c r="CZP271" s="376"/>
      <c r="CZQ271" s="376"/>
      <c r="CZR271" s="376"/>
      <c r="CZS271" s="376"/>
      <c r="CZT271" s="376"/>
      <c r="CZU271" s="375"/>
      <c r="CZV271" s="375"/>
      <c r="CZW271" s="375"/>
      <c r="CZX271" s="375"/>
      <c r="CZY271" s="375"/>
      <c r="CZZ271" s="375"/>
      <c r="DAA271" s="375"/>
      <c r="DAB271" s="375"/>
      <c r="DAC271" s="375"/>
      <c r="DAD271" s="375"/>
      <c r="DAE271" s="375"/>
      <c r="DAF271" s="375"/>
      <c r="DAG271" s="375"/>
      <c r="DAH271" s="375"/>
      <c r="DAI271" s="375"/>
      <c r="DAJ271" s="375"/>
      <c r="DAK271" s="375"/>
      <c r="DAL271" s="375"/>
      <c r="DAM271" s="375"/>
      <c r="DAN271" s="375"/>
      <c r="DAO271" s="375"/>
      <c r="DAP271" s="375"/>
      <c r="DAQ271" s="375"/>
      <c r="DAR271" s="375"/>
      <c r="DAS271" s="375"/>
      <c r="DAT271" s="375"/>
      <c r="DAU271" s="375"/>
      <c r="DAV271" s="375"/>
      <c r="DAW271" s="375"/>
      <c r="DAX271" s="375"/>
      <c r="DAY271" s="375"/>
      <c r="DAZ271" s="375"/>
      <c r="DBA271" s="375"/>
      <c r="DBB271" s="375"/>
      <c r="DBC271" s="375"/>
      <c r="DBD271" s="375"/>
      <c r="DBE271" s="375"/>
      <c r="DBF271" s="375"/>
      <c r="DBG271" s="375"/>
      <c r="DBH271" s="375"/>
      <c r="DBI271" s="375"/>
      <c r="DBJ271" s="375"/>
      <c r="DBK271" s="375"/>
      <c r="DBL271" s="375"/>
      <c r="DBM271" s="376"/>
      <c r="DBN271" s="376"/>
      <c r="DBO271" s="376"/>
      <c r="DBP271" s="376"/>
      <c r="DBQ271" s="376"/>
      <c r="DBR271" s="376"/>
      <c r="DBS271" s="376"/>
      <c r="DBT271" s="376"/>
      <c r="DBU271" s="376"/>
      <c r="DBV271" s="376"/>
      <c r="DBW271" s="376"/>
      <c r="DBX271" s="376"/>
      <c r="DBY271" s="376"/>
      <c r="DBZ271" s="376"/>
      <c r="DCA271" s="376"/>
      <c r="DCB271" s="376"/>
      <c r="DCC271" s="376"/>
      <c r="DCD271" s="376"/>
      <c r="DCE271" s="376"/>
      <c r="DCF271" s="376"/>
      <c r="DCG271" s="376"/>
      <c r="DCH271" s="376"/>
      <c r="DCI271" s="376"/>
      <c r="DCJ271" s="376"/>
      <c r="DCK271" s="377"/>
      <c r="DCL271" s="377"/>
      <c r="DCM271" s="377"/>
      <c r="DCN271" s="377"/>
      <c r="DCO271" s="377"/>
      <c r="DCP271" s="376"/>
      <c r="DCQ271" s="376"/>
      <c r="DCR271" s="377"/>
      <c r="DCS271" s="377"/>
      <c r="DCT271" s="376"/>
      <c r="DCU271" s="376"/>
      <c r="DCV271" s="377"/>
      <c r="DCW271" s="377"/>
      <c r="DCX271" s="376"/>
      <c r="DCY271" s="376"/>
      <c r="DCZ271" s="376"/>
      <c r="DDA271" s="376"/>
      <c r="DDB271" s="376"/>
      <c r="DDC271" s="376"/>
      <c r="DDD271" s="376"/>
      <c r="DDE271" s="377"/>
      <c r="DDF271" s="377"/>
      <c r="DDG271" s="376"/>
      <c r="DDH271" s="376"/>
      <c r="DDI271" s="377"/>
      <c r="DDJ271" s="377"/>
      <c r="DDK271" s="376"/>
      <c r="DDL271" s="376"/>
      <c r="DDM271" s="376"/>
      <c r="DDN271" s="376"/>
      <c r="DDO271" s="376"/>
      <c r="DDP271" s="370"/>
      <c r="DDQ271" s="396"/>
      <c r="DDR271" s="376"/>
      <c r="DDS271" s="376"/>
      <c r="DDT271" s="376"/>
      <c r="DDU271" s="376"/>
      <c r="DDV271" s="376"/>
      <c r="DDW271" s="376"/>
      <c r="DDX271" s="376"/>
      <c r="DDY271" s="375"/>
      <c r="DDZ271" s="375"/>
      <c r="DEA271" s="375"/>
      <c r="DEB271" s="375"/>
      <c r="DEC271" s="375"/>
      <c r="DED271" s="375"/>
      <c r="DEE271" s="375"/>
      <c r="DEF271" s="375"/>
      <c r="DEG271" s="375"/>
      <c r="DEH271" s="375"/>
      <c r="DEI271" s="375"/>
      <c r="DEJ271" s="375"/>
      <c r="DEK271" s="375"/>
      <c r="DEL271" s="375"/>
      <c r="DEM271" s="375"/>
      <c r="DEN271" s="375"/>
      <c r="DEO271" s="375"/>
      <c r="DEP271" s="375"/>
      <c r="DEQ271" s="375"/>
      <c r="DER271" s="375"/>
      <c r="DES271" s="375"/>
      <c r="DET271" s="375"/>
      <c r="DEU271" s="375"/>
      <c r="DEV271" s="375"/>
      <c r="DEW271" s="375"/>
      <c r="DEX271" s="375"/>
      <c r="DEY271" s="375"/>
      <c r="DEZ271" s="375"/>
      <c r="DFA271" s="375"/>
      <c r="DFB271" s="375"/>
      <c r="DFC271" s="375"/>
      <c r="DFD271" s="375"/>
      <c r="DFE271" s="375"/>
      <c r="DFF271" s="375"/>
      <c r="DFG271" s="375"/>
      <c r="DFH271" s="375"/>
      <c r="DFI271" s="375"/>
      <c r="DFJ271" s="375"/>
      <c r="DFK271" s="375"/>
      <c r="DFL271" s="375"/>
      <c r="DFM271" s="375"/>
      <c r="DFN271" s="375"/>
      <c r="DFO271" s="375"/>
      <c r="DFP271" s="375"/>
      <c r="DFQ271" s="376"/>
      <c r="DFR271" s="376"/>
      <c r="DFS271" s="376"/>
      <c r="DFT271" s="376"/>
      <c r="DFU271" s="376"/>
      <c r="DFV271" s="376"/>
      <c r="DFW271" s="376"/>
      <c r="DFX271" s="376"/>
      <c r="DFY271" s="376"/>
      <c r="DFZ271" s="376"/>
      <c r="DGA271" s="376"/>
      <c r="DGB271" s="376"/>
      <c r="DGC271" s="376"/>
      <c r="DGD271" s="376"/>
      <c r="DGE271" s="376"/>
      <c r="DGF271" s="376"/>
      <c r="DGG271" s="376"/>
      <c r="DGH271" s="376"/>
      <c r="DGI271" s="376"/>
      <c r="DGJ271" s="376"/>
      <c r="DGK271" s="376"/>
      <c r="DGL271" s="376"/>
      <c r="DGM271" s="376"/>
      <c r="DGN271" s="376"/>
      <c r="DGO271" s="377"/>
      <c r="DGP271" s="377"/>
      <c r="DGQ271" s="377"/>
      <c r="DGR271" s="377"/>
      <c r="DGS271" s="377"/>
      <c r="DGT271" s="376"/>
      <c r="DGU271" s="376"/>
      <c r="DGV271" s="377"/>
      <c r="DGW271" s="377"/>
      <c r="DGX271" s="376"/>
      <c r="DGY271" s="376"/>
      <c r="DGZ271" s="377"/>
      <c r="DHA271" s="377"/>
      <c r="DHB271" s="376"/>
      <c r="DHC271" s="376"/>
      <c r="DHD271" s="376"/>
      <c r="DHE271" s="376"/>
      <c r="DHF271" s="376"/>
      <c r="DHG271" s="376"/>
      <c r="DHH271" s="376"/>
      <c r="DHI271" s="377"/>
      <c r="DHJ271" s="377"/>
      <c r="DHK271" s="376"/>
      <c r="DHL271" s="376"/>
      <c r="DHM271" s="377"/>
      <c r="DHN271" s="377"/>
      <c r="DHO271" s="376"/>
      <c r="DHP271" s="376"/>
      <c r="DHQ271" s="376"/>
      <c r="DHR271" s="376"/>
      <c r="DHS271" s="376"/>
      <c r="DHT271" s="370"/>
      <c r="DHU271" s="396"/>
      <c r="DHV271" s="376"/>
      <c r="DHW271" s="376"/>
      <c r="DHX271" s="376"/>
      <c r="DHY271" s="376"/>
      <c r="DHZ271" s="376"/>
      <c r="DIA271" s="376"/>
      <c r="DIB271" s="376"/>
      <c r="DIC271" s="375"/>
      <c r="DID271" s="375"/>
      <c r="DIE271" s="375"/>
      <c r="DIF271" s="375"/>
      <c r="DIG271" s="375"/>
      <c r="DIH271" s="375"/>
      <c r="DII271" s="375"/>
      <c r="DIJ271" s="375"/>
      <c r="DIK271" s="375"/>
      <c r="DIL271" s="375"/>
      <c r="DIM271" s="375"/>
      <c r="DIN271" s="375"/>
      <c r="DIO271" s="375"/>
      <c r="DIP271" s="375"/>
      <c r="DIQ271" s="375"/>
      <c r="DIR271" s="375"/>
      <c r="DIS271" s="375"/>
      <c r="DIT271" s="375"/>
      <c r="DIU271" s="375"/>
      <c r="DIV271" s="375"/>
      <c r="DIW271" s="375"/>
      <c r="DIX271" s="375"/>
      <c r="DIY271" s="375"/>
      <c r="DIZ271" s="375"/>
      <c r="DJA271" s="375"/>
      <c r="DJB271" s="375"/>
      <c r="DJC271" s="375"/>
      <c r="DJD271" s="375"/>
      <c r="DJE271" s="375"/>
      <c r="DJF271" s="375"/>
      <c r="DJG271" s="375"/>
      <c r="DJH271" s="375"/>
      <c r="DJI271" s="375"/>
      <c r="DJJ271" s="375"/>
      <c r="DJK271" s="375"/>
      <c r="DJL271" s="375"/>
      <c r="DJM271" s="375"/>
      <c r="DJN271" s="375"/>
      <c r="DJO271" s="375"/>
      <c r="DJP271" s="375"/>
      <c r="DJQ271" s="375"/>
      <c r="DJR271" s="375"/>
      <c r="DJS271" s="375"/>
      <c r="DJT271" s="375"/>
      <c r="DJU271" s="376"/>
      <c r="DJV271" s="376"/>
      <c r="DJW271" s="376"/>
      <c r="DJX271" s="376"/>
      <c r="DJY271" s="376"/>
      <c r="DJZ271" s="376"/>
      <c r="DKA271" s="376"/>
      <c r="DKB271" s="376"/>
      <c r="DKC271" s="376"/>
      <c r="DKD271" s="376"/>
      <c r="DKE271" s="376"/>
      <c r="DKF271" s="376"/>
      <c r="DKG271" s="376"/>
      <c r="DKH271" s="376"/>
      <c r="DKI271" s="376"/>
      <c r="DKJ271" s="376"/>
      <c r="DKK271" s="376"/>
      <c r="DKL271" s="376"/>
      <c r="DKM271" s="376"/>
      <c r="DKN271" s="376"/>
      <c r="DKO271" s="376"/>
      <c r="DKP271" s="376"/>
      <c r="DKQ271" s="376"/>
      <c r="DKR271" s="376"/>
      <c r="DKS271" s="377"/>
      <c r="DKT271" s="377"/>
      <c r="DKU271" s="377"/>
      <c r="DKV271" s="377"/>
      <c r="DKW271" s="377"/>
      <c r="DKX271" s="376"/>
      <c r="DKY271" s="376"/>
      <c r="DKZ271" s="377"/>
      <c r="DLA271" s="377"/>
      <c r="DLB271" s="376"/>
      <c r="DLC271" s="376"/>
      <c r="DLD271" s="377"/>
      <c r="DLE271" s="377"/>
      <c r="DLF271" s="376"/>
      <c r="DLG271" s="376"/>
      <c r="DLH271" s="376"/>
      <c r="DLI271" s="376"/>
      <c r="DLJ271" s="376"/>
      <c r="DLK271" s="376"/>
      <c r="DLL271" s="376"/>
      <c r="DLM271" s="377"/>
      <c r="DLN271" s="377"/>
      <c r="DLO271" s="376"/>
      <c r="DLP271" s="376"/>
      <c r="DLQ271" s="377"/>
      <c r="DLR271" s="377"/>
      <c r="DLS271" s="376"/>
      <c r="DLT271" s="376"/>
      <c r="DLU271" s="376"/>
      <c r="DLV271" s="376"/>
      <c r="DLW271" s="376"/>
      <c r="DLX271" s="370"/>
      <c r="DLY271" s="396"/>
      <c r="DLZ271" s="376"/>
      <c r="DMA271" s="376"/>
      <c r="DMB271" s="376"/>
      <c r="DMC271" s="376"/>
      <c r="DMD271" s="376"/>
      <c r="DME271" s="376"/>
      <c r="DMF271" s="376"/>
      <c r="DMG271" s="375"/>
      <c r="DMH271" s="375"/>
      <c r="DMI271" s="375"/>
      <c r="DMJ271" s="375"/>
      <c r="DMK271" s="375"/>
      <c r="DML271" s="375"/>
      <c r="DMM271" s="375"/>
      <c r="DMN271" s="375"/>
      <c r="DMO271" s="375"/>
      <c r="DMP271" s="375"/>
      <c r="DMQ271" s="375"/>
      <c r="DMR271" s="375"/>
      <c r="DMS271" s="375"/>
      <c r="DMT271" s="375"/>
      <c r="DMU271" s="375"/>
      <c r="DMV271" s="375"/>
      <c r="DMW271" s="375"/>
      <c r="DMX271" s="375"/>
      <c r="DMY271" s="375"/>
      <c r="DMZ271" s="375"/>
      <c r="DNA271" s="375"/>
      <c r="DNB271" s="375"/>
      <c r="DNC271" s="375"/>
      <c r="DND271" s="375"/>
      <c r="DNE271" s="375"/>
      <c r="DNF271" s="375"/>
      <c r="DNG271" s="375"/>
      <c r="DNH271" s="375"/>
      <c r="DNI271" s="375"/>
      <c r="DNJ271" s="375"/>
      <c r="DNK271" s="375"/>
      <c r="DNL271" s="375"/>
      <c r="DNM271" s="375"/>
      <c r="DNN271" s="375"/>
      <c r="DNO271" s="375"/>
      <c r="DNP271" s="375"/>
      <c r="DNQ271" s="375"/>
      <c r="DNR271" s="375"/>
      <c r="DNS271" s="375"/>
      <c r="DNT271" s="375"/>
      <c r="DNU271" s="375"/>
      <c r="DNV271" s="375"/>
      <c r="DNW271" s="375"/>
      <c r="DNX271" s="375"/>
      <c r="DNY271" s="376"/>
      <c r="DNZ271" s="376"/>
      <c r="DOA271" s="376"/>
      <c r="DOB271" s="376"/>
      <c r="DOC271" s="376"/>
      <c r="DOD271" s="376"/>
      <c r="DOE271" s="376"/>
      <c r="DOF271" s="376"/>
      <c r="DOG271" s="376"/>
      <c r="DOH271" s="376"/>
      <c r="DOI271" s="376"/>
      <c r="DOJ271" s="376"/>
      <c r="DOK271" s="376"/>
      <c r="DOL271" s="376"/>
      <c r="DOM271" s="376"/>
      <c r="DON271" s="376"/>
      <c r="DOO271" s="376"/>
      <c r="DOP271" s="376"/>
      <c r="DOQ271" s="376"/>
      <c r="DOR271" s="376"/>
      <c r="DOS271" s="376"/>
      <c r="DOT271" s="376"/>
      <c r="DOU271" s="376"/>
      <c r="DOV271" s="376"/>
      <c r="DOW271" s="377"/>
      <c r="DOX271" s="377"/>
      <c r="DOY271" s="377"/>
      <c r="DOZ271" s="377"/>
      <c r="DPA271" s="377"/>
      <c r="DPB271" s="376"/>
      <c r="DPC271" s="376"/>
      <c r="DPD271" s="377"/>
      <c r="DPE271" s="377"/>
      <c r="DPF271" s="376"/>
      <c r="DPG271" s="376"/>
      <c r="DPH271" s="377"/>
      <c r="DPI271" s="377"/>
      <c r="DPJ271" s="376"/>
      <c r="DPK271" s="376"/>
      <c r="DPL271" s="376"/>
      <c r="DPM271" s="376"/>
      <c r="DPN271" s="376"/>
      <c r="DPO271" s="376"/>
      <c r="DPP271" s="376"/>
      <c r="DPQ271" s="377"/>
      <c r="DPR271" s="377"/>
      <c r="DPS271" s="376"/>
      <c r="DPT271" s="376"/>
      <c r="DPU271" s="377"/>
      <c r="DPV271" s="377"/>
      <c r="DPW271" s="376"/>
      <c r="DPX271" s="376"/>
      <c r="DPY271" s="376"/>
      <c r="DPZ271" s="376"/>
      <c r="DQA271" s="376"/>
      <c r="DQB271" s="370"/>
      <c r="DQC271" s="396"/>
      <c r="DQD271" s="376"/>
      <c r="DQE271" s="376"/>
      <c r="DQF271" s="376"/>
      <c r="DQG271" s="376"/>
      <c r="DQH271" s="376"/>
      <c r="DQI271" s="376"/>
      <c r="DQJ271" s="376"/>
      <c r="DQK271" s="375"/>
      <c r="DQL271" s="375"/>
      <c r="DQM271" s="375"/>
      <c r="DQN271" s="375"/>
      <c r="DQO271" s="375"/>
      <c r="DQP271" s="375"/>
      <c r="DQQ271" s="375"/>
      <c r="DQR271" s="375"/>
      <c r="DQS271" s="375"/>
      <c r="DQT271" s="375"/>
      <c r="DQU271" s="375"/>
      <c r="DQV271" s="375"/>
      <c r="DQW271" s="375"/>
      <c r="DQX271" s="375"/>
      <c r="DQY271" s="375"/>
      <c r="DQZ271" s="375"/>
      <c r="DRA271" s="375"/>
      <c r="DRB271" s="375"/>
      <c r="DRC271" s="375"/>
      <c r="DRD271" s="375"/>
      <c r="DRE271" s="375"/>
      <c r="DRF271" s="375"/>
      <c r="DRG271" s="375"/>
      <c r="DRH271" s="375"/>
      <c r="DRI271" s="375"/>
      <c r="DRJ271" s="375"/>
      <c r="DRK271" s="375"/>
      <c r="DRL271" s="375"/>
      <c r="DRM271" s="375"/>
      <c r="DRN271" s="375"/>
      <c r="DRO271" s="375"/>
      <c r="DRP271" s="375"/>
      <c r="DRQ271" s="375"/>
      <c r="DRR271" s="375"/>
      <c r="DRS271" s="375"/>
      <c r="DRT271" s="375"/>
      <c r="DRU271" s="375"/>
      <c r="DRV271" s="375"/>
      <c r="DRW271" s="375"/>
      <c r="DRX271" s="375"/>
      <c r="DRY271" s="375"/>
      <c r="DRZ271" s="375"/>
      <c r="DSA271" s="375"/>
      <c r="DSB271" s="375"/>
      <c r="DSC271" s="376"/>
      <c r="DSD271" s="376"/>
      <c r="DSE271" s="376"/>
      <c r="DSF271" s="376"/>
      <c r="DSG271" s="376"/>
      <c r="DSH271" s="376"/>
      <c r="DSI271" s="376"/>
      <c r="DSJ271" s="376"/>
      <c r="DSK271" s="376"/>
      <c r="DSL271" s="376"/>
      <c r="DSM271" s="376"/>
      <c r="DSN271" s="376"/>
      <c r="DSO271" s="376"/>
      <c r="DSP271" s="376"/>
      <c r="DSQ271" s="376"/>
      <c r="DSR271" s="376"/>
      <c r="DSS271" s="376"/>
      <c r="DST271" s="376"/>
      <c r="DSU271" s="376"/>
      <c r="DSV271" s="376"/>
      <c r="DSW271" s="376"/>
      <c r="DSX271" s="376"/>
      <c r="DSY271" s="376"/>
      <c r="DSZ271" s="376"/>
      <c r="DTA271" s="377"/>
      <c r="DTB271" s="377"/>
      <c r="DTC271" s="377"/>
      <c r="DTD271" s="377"/>
      <c r="DTE271" s="377"/>
      <c r="DTF271" s="376"/>
      <c r="DTG271" s="376"/>
      <c r="DTH271" s="377"/>
      <c r="DTI271" s="377"/>
      <c r="DTJ271" s="376"/>
      <c r="DTK271" s="376"/>
      <c r="DTL271" s="377"/>
      <c r="DTM271" s="377"/>
      <c r="DTN271" s="376"/>
      <c r="DTO271" s="376"/>
      <c r="DTP271" s="376"/>
      <c r="DTQ271" s="376"/>
      <c r="DTR271" s="376"/>
      <c r="DTS271" s="376"/>
      <c r="DTT271" s="376"/>
      <c r="DTU271" s="377"/>
      <c r="DTV271" s="377"/>
      <c r="DTW271" s="376"/>
      <c r="DTX271" s="376"/>
      <c r="DTY271" s="377"/>
      <c r="DTZ271" s="377"/>
      <c r="DUA271" s="376"/>
      <c r="DUB271" s="376"/>
      <c r="DUC271" s="376"/>
      <c r="DUD271" s="376"/>
      <c r="DUE271" s="376"/>
      <c r="DUF271" s="370"/>
      <c r="DUG271" s="396"/>
      <c r="DUH271" s="376"/>
      <c r="DUI271" s="376"/>
      <c r="DUJ271" s="376"/>
      <c r="DUK271" s="376"/>
      <c r="DUL271" s="376"/>
      <c r="DUM271" s="376"/>
      <c r="DUN271" s="376"/>
      <c r="DUO271" s="375"/>
      <c r="DUP271" s="375"/>
      <c r="DUQ271" s="375"/>
      <c r="DUR271" s="375"/>
      <c r="DUS271" s="375"/>
      <c r="DUT271" s="375"/>
      <c r="DUU271" s="375"/>
      <c r="DUV271" s="375"/>
      <c r="DUW271" s="375"/>
      <c r="DUX271" s="375"/>
      <c r="DUY271" s="375"/>
      <c r="DUZ271" s="375"/>
      <c r="DVA271" s="375"/>
      <c r="DVB271" s="375"/>
      <c r="DVC271" s="375"/>
      <c r="DVD271" s="375"/>
      <c r="DVE271" s="375"/>
      <c r="DVF271" s="375"/>
      <c r="DVG271" s="375"/>
      <c r="DVH271" s="375"/>
      <c r="DVI271" s="375"/>
      <c r="DVJ271" s="375"/>
      <c r="DVK271" s="375"/>
      <c r="DVL271" s="375"/>
      <c r="DVM271" s="375"/>
      <c r="DVN271" s="375"/>
      <c r="DVO271" s="375"/>
      <c r="DVP271" s="375"/>
      <c r="DVQ271" s="375"/>
      <c r="DVR271" s="375"/>
      <c r="DVS271" s="375"/>
      <c r="DVT271" s="375"/>
      <c r="DVU271" s="375"/>
      <c r="DVV271" s="375"/>
      <c r="DVW271" s="375"/>
      <c r="DVX271" s="375"/>
      <c r="DVY271" s="375"/>
      <c r="DVZ271" s="375"/>
      <c r="DWA271" s="375"/>
      <c r="DWB271" s="375"/>
      <c r="DWC271" s="375"/>
      <c r="DWD271" s="375"/>
      <c r="DWE271" s="375"/>
      <c r="DWF271" s="375"/>
      <c r="DWG271" s="376"/>
      <c r="DWH271" s="376"/>
      <c r="DWI271" s="376"/>
      <c r="DWJ271" s="376"/>
      <c r="DWK271" s="376"/>
      <c r="DWL271" s="376"/>
      <c r="DWM271" s="376"/>
      <c r="DWN271" s="376"/>
      <c r="DWO271" s="376"/>
      <c r="DWP271" s="376"/>
      <c r="DWQ271" s="376"/>
      <c r="DWR271" s="376"/>
      <c r="DWS271" s="376"/>
      <c r="DWT271" s="376"/>
      <c r="DWU271" s="376"/>
      <c r="DWV271" s="376"/>
      <c r="DWW271" s="376"/>
      <c r="DWX271" s="376"/>
      <c r="DWY271" s="376"/>
      <c r="DWZ271" s="376"/>
      <c r="DXA271" s="376"/>
      <c r="DXB271" s="376"/>
      <c r="DXC271" s="376"/>
      <c r="DXD271" s="376"/>
      <c r="DXE271" s="377"/>
      <c r="DXF271" s="377"/>
      <c r="DXG271" s="377"/>
      <c r="DXH271" s="377"/>
      <c r="DXI271" s="377"/>
      <c r="DXJ271" s="376"/>
      <c r="DXK271" s="376"/>
      <c r="DXL271" s="377"/>
      <c r="DXM271" s="377"/>
      <c r="DXN271" s="376"/>
      <c r="DXO271" s="376"/>
      <c r="DXP271" s="377"/>
      <c r="DXQ271" s="377"/>
      <c r="DXR271" s="376"/>
      <c r="DXS271" s="376"/>
      <c r="DXT271" s="376"/>
      <c r="DXU271" s="376"/>
      <c r="DXV271" s="376"/>
      <c r="DXW271" s="376"/>
      <c r="DXX271" s="376"/>
      <c r="DXY271" s="377"/>
      <c r="DXZ271" s="377"/>
      <c r="DYA271" s="376"/>
      <c r="DYB271" s="376"/>
      <c r="DYC271" s="377"/>
      <c r="DYD271" s="377"/>
      <c r="DYE271" s="376"/>
      <c r="DYF271" s="376"/>
      <c r="DYG271" s="376"/>
      <c r="DYH271" s="376"/>
      <c r="DYI271" s="376"/>
      <c r="DYJ271" s="370"/>
      <c r="DYK271" s="396"/>
      <c r="DYL271" s="376"/>
      <c r="DYM271" s="376"/>
      <c r="DYN271" s="376"/>
      <c r="DYO271" s="376"/>
      <c r="DYP271" s="376"/>
      <c r="DYQ271" s="376"/>
      <c r="DYR271" s="376"/>
      <c r="DYS271" s="375"/>
      <c r="DYT271" s="375"/>
      <c r="DYU271" s="375"/>
      <c r="DYV271" s="375"/>
      <c r="DYW271" s="375"/>
      <c r="DYX271" s="375"/>
      <c r="DYY271" s="375"/>
      <c r="DYZ271" s="375"/>
      <c r="DZA271" s="375"/>
      <c r="DZB271" s="375"/>
      <c r="DZC271" s="375"/>
      <c r="DZD271" s="375"/>
      <c r="DZE271" s="375"/>
      <c r="DZF271" s="375"/>
      <c r="DZG271" s="375"/>
      <c r="DZH271" s="375"/>
      <c r="DZI271" s="375"/>
      <c r="DZJ271" s="375"/>
      <c r="DZK271" s="375"/>
      <c r="DZL271" s="375"/>
      <c r="DZM271" s="375"/>
      <c r="DZN271" s="375"/>
      <c r="DZO271" s="375"/>
      <c r="DZP271" s="375"/>
      <c r="DZQ271" s="375"/>
      <c r="DZR271" s="375"/>
      <c r="DZS271" s="375"/>
      <c r="DZT271" s="375"/>
      <c r="DZU271" s="375"/>
      <c r="DZV271" s="375"/>
      <c r="DZW271" s="375"/>
      <c r="DZX271" s="375"/>
      <c r="DZY271" s="375"/>
      <c r="DZZ271" s="375"/>
      <c r="EAA271" s="375"/>
      <c r="EAB271" s="375"/>
      <c r="EAC271" s="375"/>
      <c r="EAD271" s="375"/>
      <c r="EAE271" s="375"/>
      <c r="EAF271" s="375"/>
      <c r="EAG271" s="375"/>
      <c r="EAH271" s="375"/>
      <c r="EAI271" s="375"/>
      <c r="EAJ271" s="375"/>
      <c r="EAK271" s="376"/>
      <c r="EAL271" s="376"/>
      <c r="EAM271" s="376"/>
      <c r="EAN271" s="376"/>
      <c r="EAO271" s="376"/>
      <c r="EAP271" s="376"/>
      <c r="EAQ271" s="376"/>
      <c r="EAR271" s="376"/>
      <c r="EAS271" s="376"/>
      <c r="EAT271" s="376"/>
      <c r="EAU271" s="376"/>
      <c r="EAV271" s="376"/>
      <c r="EAW271" s="376"/>
      <c r="EAX271" s="376"/>
      <c r="EAY271" s="376"/>
      <c r="EAZ271" s="376"/>
      <c r="EBA271" s="376"/>
      <c r="EBB271" s="376"/>
      <c r="EBC271" s="376"/>
      <c r="EBD271" s="376"/>
      <c r="EBE271" s="376"/>
      <c r="EBF271" s="376"/>
      <c r="EBG271" s="376"/>
      <c r="EBH271" s="376"/>
      <c r="EBI271" s="377"/>
      <c r="EBJ271" s="377"/>
      <c r="EBK271" s="377"/>
      <c r="EBL271" s="377"/>
      <c r="EBM271" s="377"/>
      <c r="EBN271" s="376"/>
      <c r="EBO271" s="376"/>
      <c r="EBP271" s="377"/>
      <c r="EBQ271" s="377"/>
      <c r="EBR271" s="376"/>
      <c r="EBS271" s="376"/>
      <c r="EBT271" s="377"/>
      <c r="EBU271" s="377"/>
      <c r="EBV271" s="376"/>
      <c r="EBW271" s="376"/>
      <c r="EBX271" s="376"/>
      <c r="EBY271" s="376"/>
      <c r="EBZ271" s="376"/>
      <c r="ECA271" s="376"/>
      <c r="ECB271" s="376"/>
      <c r="ECC271" s="377"/>
      <c r="ECD271" s="377"/>
      <c r="ECE271" s="376"/>
      <c r="ECF271" s="376"/>
      <c r="ECG271" s="377"/>
      <c r="ECH271" s="377"/>
      <c r="ECI271" s="376"/>
      <c r="ECJ271" s="376"/>
      <c r="ECK271" s="376"/>
      <c r="ECL271" s="376"/>
      <c r="ECM271" s="376"/>
      <c r="ECN271" s="370"/>
      <c r="ECO271" s="396"/>
      <c r="ECP271" s="376"/>
      <c r="ECQ271" s="376"/>
      <c r="ECR271" s="376"/>
      <c r="ECS271" s="376"/>
      <c r="ECT271" s="376"/>
      <c r="ECU271" s="376"/>
      <c r="ECV271" s="376"/>
      <c r="ECW271" s="375"/>
      <c r="ECX271" s="375"/>
      <c r="ECY271" s="375"/>
      <c r="ECZ271" s="375"/>
      <c r="EDA271" s="375"/>
      <c r="EDB271" s="375"/>
      <c r="EDC271" s="375"/>
      <c r="EDD271" s="375"/>
      <c r="EDE271" s="375"/>
      <c r="EDF271" s="375"/>
      <c r="EDG271" s="375"/>
      <c r="EDH271" s="375"/>
      <c r="EDI271" s="375"/>
      <c r="EDJ271" s="375"/>
      <c r="EDK271" s="375"/>
      <c r="EDL271" s="375"/>
      <c r="EDM271" s="375"/>
      <c r="EDN271" s="375"/>
      <c r="EDO271" s="375"/>
      <c r="EDP271" s="375"/>
      <c r="EDQ271" s="375"/>
      <c r="EDR271" s="375"/>
      <c r="EDS271" s="375"/>
      <c r="EDT271" s="375"/>
      <c r="EDU271" s="375"/>
      <c r="EDV271" s="375"/>
      <c r="EDW271" s="375"/>
      <c r="EDX271" s="375"/>
      <c r="EDY271" s="375"/>
      <c r="EDZ271" s="375"/>
      <c r="EEA271" s="375"/>
      <c r="EEB271" s="375"/>
      <c r="EEC271" s="375"/>
      <c r="EED271" s="375"/>
      <c r="EEE271" s="375"/>
      <c r="EEF271" s="375"/>
      <c r="EEG271" s="375"/>
      <c r="EEH271" s="375"/>
      <c r="EEI271" s="375"/>
      <c r="EEJ271" s="375"/>
      <c r="EEK271" s="375"/>
      <c r="EEL271" s="375"/>
      <c r="EEM271" s="375"/>
      <c r="EEN271" s="375"/>
      <c r="EEO271" s="376"/>
      <c r="EEP271" s="376"/>
      <c r="EEQ271" s="376"/>
      <c r="EER271" s="376"/>
      <c r="EES271" s="376"/>
      <c r="EET271" s="376"/>
      <c r="EEU271" s="376"/>
      <c r="EEV271" s="376"/>
      <c r="EEW271" s="376"/>
      <c r="EEX271" s="376"/>
      <c r="EEY271" s="376"/>
      <c r="EEZ271" s="376"/>
      <c r="EFA271" s="376"/>
      <c r="EFB271" s="376"/>
      <c r="EFC271" s="376"/>
      <c r="EFD271" s="376"/>
      <c r="EFE271" s="376"/>
      <c r="EFF271" s="376"/>
      <c r="EFG271" s="376"/>
      <c r="EFH271" s="376"/>
      <c r="EFI271" s="376"/>
      <c r="EFJ271" s="376"/>
      <c r="EFK271" s="376"/>
      <c r="EFL271" s="376"/>
      <c r="EFM271" s="377"/>
      <c r="EFN271" s="377"/>
      <c r="EFO271" s="377"/>
      <c r="EFP271" s="377"/>
      <c r="EFQ271" s="377"/>
      <c r="EFR271" s="376"/>
      <c r="EFS271" s="376"/>
      <c r="EFT271" s="377"/>
      <c r="EFU271" s="377"/>
      <c r="EFV271" s="376"/>
      <c r="EFW271" s="376"/>
      <c r="EFX271" s="377"/>
      <c r="EFY271" s="377"/>
      <c r="EFZ271" s="376"/>
      <c r="EGA271" s="376"/>
      <c r="EGB271" s="376"/>
      <c r="EGC271" s="376"/>
      <c r="EGD271" s="376"/>
      <c r="EGE271" s="376"/>
      <c r="EGF271" s="376"/>
      <c r="EGG271" s="377"/>
      <c r="EGH271" s="377"/>
      <c r="EGI271" s="376"/>
      <c r="EGJ271" s="376"/>
      <c r="EGK271" s="377"/>
      <c r="EGL271" s="377"/>
      <c r="EGM271" s="376"/>
      <c r="EGN271" s="376"/>
      <c r="EGO271" s="376"/>
      <c r="EGP271" s="376"/>
      <c r="EGQ271" s="376"/>
      <c r="EGR271" s="370"/>
      <c r="EGS271" s="396"/>
      <c r="EGT271" s="376"/>
      <c r="EGU271" s="376"/>
      <c r="EGV271" s="376"/>
      <c r="EGW271" s="376"/>
      <c r="EGX271" s="376"/>
      <c r="EGY271" s="376"/>
      <c r="EGZ271" s="376"/>
      <c r="EHA271" s="375"/>
      <c r="EHB271" s="375"/>
      <c r="EHC271" s="375"/>
      <c r="EHD271" s="375"/>
      <c r="EHE271" s="375"/>
      <c r="EHF271" s="375"/>
      <c r="EHG271" s="375"/>
      <c r="EHH271" s="375"/>
      <c r="EHI271" s="375"/>
      <c r="EHJ271" s="375"/>
      <c r="EHK271" s="375"/>
      <c r="EHL271" s="375"/>
      <c r="EHM271" s="375"/>
      <c r="EHN271" s="375"/>
      <c r="EHO271" s="375"/>
      <c r="EHP271" s="375"/>
      <c r="EHQ271" s="375"/>
      <c r="EHR271" s="375"/>
      <c r="EHS271" s="375"/>
      <c r="EHT271" s="375"/>
      <c r="EHU271" s="375"/>
      <c r="EHV271" s="375"/>
      <c r="EHW271" s="375"/>
      <c r="EHX271" s="375"/>
      <c r="EHY271" s="375"/>
      <c r="EHZ271" s="375"/>
      <c r="EIA271" s="375"/>
      <c r="EIB271" s="375"/>
      <c r="EIC271" s="375"/>
      <c r="EID271" s="375"/>
      <c r="EIE271" s="375"/>
      <c r="EIF271" s="375"/>
      <c r="EIG271" s="375"/>
      <c r="EIH271" s="375"/>
      <c r="EII271" s="375"/>
      <c r="EIJ271" s="375"/>
      <c r="EIK271" s="375"/>
      <c r="EIL271" s="375"/>
      <c r="EIM271" s="375"/>
      <c r="EIN271" s="375"/>
      <c r="EIO271" s="375"/>
      <c r="EIP271" s="375"/>
      <c r="EIQ271" s="375"/>
      <c r="EIR271" s="375"/>
      <c r="EIS271" s="376"/>
      <c r="EIT271" s="376"/>
      <c r="EIU271" s="376"/>
      <c r="EIV271" s="376"/>
      <c r="EIW271" s="376"/>
      <c r="EIX271" s="376"/>
      <c r="EIY271" s="376"/>
      <c r="EIZ271" s="376"/>
      <c r="EJA271" s="376"/>
      <c r="EJB271" s="376"/>
      <c r="EJC271" s="376"/>
      <c r="EJD271" s="376"/>
      <c r="EJE271" s="376"/>
      <c r="EJF271" s="376"/>
      <c r="EJG271" s="376"/>
      <c r="EJH271" s="376"/>
      <c r="EJI271" s="376"/>
      <c r="EJJ271" s="376"/>
      <c r="EJK271" s="376"/>
      <c r="EJL271" s="376"/>
      <c r="EJM271" s="376"/>
      <c r="EJN271" s="376"/>
      <c r="EJO271" s="376"/>
      <c r="EJP271" s="376"/>
      <c r="EJQ271" s="377"/>
      <c r="EJR271" s="377"/>
      <c r="EJS271" s="377"/>
      <c r="EJT271" s="377"/>
      <c r="EJU271" s="377"/>
      <c r="EJV271" s="376"/>
      <c r="EJW271" s="376"/>
      <c r="EJX271" s="377"/>
      <c r="EJY271" s="377"/>
      <c r="EJZ271" s="376"/>
      <c r="EKA271" s="376"/>
      <c r="EKB271" s="377"/>
      <c r="EKC271" s="377"/>
      <c r="EKD271" s="376"/>
      <c r="EKE271" s="376"/>
      <c r="EKF271" s="376"/>
      <c r="EKG271" s="376"/>
      <c r="EKH271" s="376"/>
      <c r="EKI271" s="376"/>
      <c r="EKJ271" s="376"/>
      <c r="EKK271" s="377"/>
      <c r="EKL271" s="377"/>
      <c r="EKM271" s="376"/>
      <c r="EKN271" s="376"/>
      <c r="EKO271" s="377"/>
      <c r="EKP271" s="377"/>
      <c r="EKQ271" s="376"/>
      <c r="EKR271" s="376"/>
      <c r="EKS271" s="376"/>
      <c r="EKT271" s="376"/>
      <c r="EKU271" s="376"/>
      <c r="EKV271" s="370"/>
      <c r="EKW271" s="396"/>
      <c r="EKX271" s="376"/>
      <c r="EKY271" s="376"/>
      <c r="EKZ271" s="376"/>
      <c r="ELA271" s="376"/>
      <c r="ELB271" s="376"/>
      <c r="ELC271" s="376"/>
      <c r="ELD271" s="376"/>
      <c r="ELE271" s="375"/>
      <c r="ELF271" s="375"/>
      <c r="ELG271" s="375"/>
      <c r="ELH271" s="375"/>
      <c r="ELI271" s="375"/>
      <c r="ELJ271" s="375"/>
      <c r="ELK271" s="375"/>
      <c r="ELL271" s="375"/>
      <c r="ELM271" s="375"/>
      <c r="ELN271" s="375"/>
      <c r="ELO271" s="375"/>
      <c r="ELP271" s="375"/>
      <c r="ELQ271" s="375"/>
      <c r="ELR271" s="375"/>
      <c r="ELS271" s="375"/>
      <c r="ELT271" s="375"/>
      <c r="ELU271" s="375"/>
      <c r="ELV271" s="375"/>
      <c r="ELW271" s="375"/>
      <c r="ELX271" s="375"/>
      <c r="ELY271" s="375"/>
      <c r="ELZ271" s="375"/>
      <c r="EMA271" s="375"/>
      <c r="EMB271" s="375"/>
      <c r="EMC271" s="375"/>
      <c r="EMD271" s="375"/>
      <c r="EME271" s="375"/>
      <c r="EMF271" s="375"/>
      <c r="EMG271" s="375"/>
      <c r="EMH271" s="375"/>
      <c r="EMI271" s="375"/>
      <c r="EMJ271" s="375"/>
      <c r="EMK271" s="375"/>
      <c r="EML271" s="375"/>
      <c r="EMM271" s="375"/>
      <c r="EMN271" s="375"/>
      <c r="EMO271" s="375"/>
      <c r="EMP271" s="375"/>
      <c r="EMQ271" s="375"/>
      <c r="EMR271" s="375"/>
      <c r="EMS271" s="375"/>
      <c r="EMT271" s="375"/>
      <c r="EMU271" s="375"/>
      <c r="EMV271" s="375"/>
      <c r="EMW271" s="376"/>
      <c r="EMX271" s="376"/>
      <c r="EMY271" s="376"/>
      <c r="EMZ271" s="376"/>
      <c r="ENA271" s="376"/>
      <c r="ENB271" s="376"/>
      <c r="ENC271" s="376"/>
      <c r="END271" s="376"/>
      <c r="ENE271" s="376"/>
      <c r="ENF271" s="376"/>
      <c r="ENG271" s="376"/>
      <c r="ENH271" s="376"/>
      <c r="ENI271" s="376"/>
      <c r="ENJ271" s="376"/>
      <c r="ENK271" s="376"/>
      <c r="ENL271" s="376"/>
      <c r="ENM271" s="376"/>
      <c r="ENN271" s="376"/>
      <c r="ENO271" s="376"/>
      <c r="ENP271" s="376"/>
      <c r="ENQ271" s="376"/>
      <c r="ENR271" s="376"/>
      <c r="ENS271" s="376"/>
      <c r="ENT271" s="376"/>
      <c r="ENU271" s="377"/>
      <c r="ENV271" s="377"/>
      <c r="ENW271" s="377"/>
      <c r="ENX271" s="377"/>
      <c r="ENY271" s="377"/>
      <c r="ENZ271" s="376"/>
      <c r="EOA271" s="376"/>
      <c r="EOB271" s="377"/>
      <c r="EOC271" s="377"/>
      <c r="EOD271" s="376"/>
      <c r="EOE271" s="376"/>
      <c r="EOF271" s="377"/>
      <c r="EOG271" s="377"/>
      <c r="EOH271" s="376"/>
      <c r="EOI271" s="376"/>
      <c r="EOJ271" s="376"/>
      <c r="EOK271" s="376"/>
      <c r="EOL271" s="376"/>
      <c r="EOM271" s="376"/>
      <c r="EON271" s="376"/>
      <c r="EOO271" s="377"/>
      <c r="EOP271" s="377"/>
      <c r="EOQ271" s="376"/>
      <c r="EOR271" s="376"/>
      <c r="EOS271" s="377"/>
      <c r="EOT271" s="377"/>
      <c r="EOU271" s="376"/>
      <c r="EOV271" s="376"/>
      <c r="EOW271" s="376"/>
      <c r="EOX271" s="376"/>
      <c r="EOY271" s="376"/>
      <c r="EOZ271" s="370"/>
      <c r="EPA271" s="396"/>
      <c r="EPB271" s="376"/>
      <c r="EPC271" s="376"/>
      <c r="EPD271" s="376"/>
      <c r="EPE271" s="376"/>
      <c r="EPF271" s="376"/>
      <c r="EPG271" s="376"/>
      <c r="EPH271" s="376"/>
      <c r="EPI271" s="375"/>
      <c r="EPJ271" s="375"/>
      <c r="EPK271" s="375"/>
      <c r="EPL271" s="375"/>
      <c r="EPM271" s="375"/>
      <c r="EPN271" s="375"/>
      <c r="EPO271" s="375"/>
      <c r="EPP271" s="375"/>
      <c r="EPQ271" s="375"/>
      <c r="EPR271" s="375"/>
      <c r="EPS271" s="375"/>
      <c r="EPT271" s="375"/>
      <c r="EPU271" s="375"/>
      <c r="EPV271" s="375"/>
      <c r="EPW271" s="375"/>
      <c r="EPX271" s="375"/>
      <c r="EPY271" s="375"/>
      <c r="EPZ271" s="375"/>
      <c r="EQA271" s="375"/>
      <c r="EQB271" s="375"/>
      <c r="EQC271" s="375"/>
      <c r="EQD271" s="375"/>
      <c r="EQE271" s="375"/>
      <c r="EQF271" s="375"/>
      <c r="EQG271" s="375"/>
      <c r="EQH271" s="375"/>
      <c r="EQI271" s="375"/>
      <c r="EQJ271" s="375"/>
      <c r="EQK271" s="375"/>
      <c r="EQL271" s="375"/>
      <c r="EQM271" s="375"/>
      <c r="EQN271" s="375"/>
      <c r="EQO271" s="375"/>
      <c r="EQP271" s="375"/>
      <c r="EQQ271" s="375"/>
      <c r="EQR271" s="375"/>
      <c r="EQS271" s="375"/>
      <c r="EQT271" s="375"/>
      <c r="EQU271" s="375"/>
      <c r="EQV271" s="375"/>
      <c r="EQW271" s="375"/>
      <c r="EQX271" s="375"/>
      <c r="EQY271" s="375"/>
      <c r="EQZ271" s="375"/>
      <c r="ERA271" s="376"/>
      <c r="ERB271" s="376"/>
      <c r="ERC271" s="376"/>
      <c r="ERD271" s="376"/>
      <c r="ERE271" s="376"/>
      <c r="ERF271" s="376"/>
      <c r="ERG271" s="376"/>
      <c r="ERH271" s="376"/>
      <c r="ERI271" s="376"/>
      <c r="ERJ271" s="376"/>
      <c r="ERK271" s="376"/>
      <c r="ERL271" s="376"/>
      <c r="ERM271" s="376"/>
      <c r="ERN271" s="376"/>
      <c r="ERO271" s="376"/>
      <c r="ERP271" s="376"/>
      <c r="ERQ271" s="376"/>
      <c r="ERR271" s="376"/>
      <c r="ERS271" s="376"/>
      <c r="ERT271" s="376"/>
      <c r="ERU271" s="376"/>
      <c r="ERV271" s="376"/>
      <c r="ERW271" s="376"/>
      <c r="ERX271" s="376"/>
      <c r="ERY271" s="377"/>
      <c r="ERZ271" s="377"/>
      <c r="ESA271" s="377"/>
      <c r="ESB271" s="377"/>
      <c r="ESC271" s="377"/>
      <c r="ESD271" s="376"/>
      <c r="ESE271" s="376"/>
      <c r="ESF271" s="377"/>
      <c r="ESG271" s="377"/>
      <c r="ESH271" s="376"/>
      <c r="ESI271" s="376"/>
      <c r="ESJ271" s="377"/>
      <c r="ESK271" s="377"/>
      <c r="ESL271" s="376"/>
      <c r="ESM271" s="376"/>
      <c r="ESN271" s="376"/>
      <c r="ESO271" s="376"/>
      <c r="ESP271" s="376"/>
      <c r="ESQ271" s="376"/>
      <c r="ESR271" s="376"/>
      <c r="ESS271" s="377"/>
      <c r="EST271" s="377"/>
      <c r="ESU271" s="376"/>
      <c r="ESV271" s="376"/>
      <c r="ESW271" s="377"/>
      <c r="ESX271" s="377"/>
      <c r="ESY271" s="376"/>
      <c r="ESZ271" s="376"/>
      <c r="ETA271" s="376"/>
      <c r="ETB271" s="376"/>
      <c r="ETC271" s="376"/>
      <c r="ETD271" s="370"/>
      <c r="ETE271" s="396"/>
      <c r="ETF271" s="376"/>
      <c r="ETG271" s="376"/>
      <c r="ETH271" s="376"/>
      <c r="ETI271" s="376"/>
      <c r="ETJ271" s="376"/>
      <c r="ETK271" s="376"/>
      <c r="ETL271" s="376"/>
      <c r="ETM271" s="375"/>
      <c r="ETN271" s="375"/>
      <c r="ETO271" s="375"/>
      <c r="ETP271" s="375"/>
      <c r="ETQ271" s="375"/>
      <c r="ETR271" s="375"/>
      <c r="ETS271" s="375"/>
      <c r="ETT271" s="375"/>
      <c r="ETU271" s="375"/>
      <c r="ETV271" s="375"/>
      <c r="ETW271" s="375"/>
      <c r="ETX271" s="375"/>
      <c r="ETY271" s="375"/>
      <c r="ETZ271" s="375"/>
      <c r="EUA271" s="375"/>
      <c r="EUB271" s="375"/>
      <c r="EUC271" s="375"/>
      <c r="EUD271" s="375"/>
      <c r="EUE271" s="375"/>
      <c r="EUF271" s="375"/>
      <c r="EUG271" s="375"/>
      <c r="EUH271" s="375"/>
      <c r="EUI271" s="375"/>
      <c r="EUJ271" s="375"/>
      <c r="EUK271" s="375"/>
      <c r="EUL271" s="375"/>
      <c r="EUM271" s="375"/>
      <c r="EUN271" s="375"/>
      <c r="EUO271" s="375"/>
      <c r="EUP271" s="375"/>
      <c r="EUQ271" s="375"/>
      <c r="EUR271" s="375"/>
      <c r="EUS271" s="375"/>
      <c r="EUT271" s="375"/>
      <c r="EUU271" s="375"/>
      <c r="EUV271" s="375"/>
      <c r="EUW271" s="375"/>
      <c r="EUX271" s="375"/>
      <c r="EUY271" s="375"/>
      <c r="EUZ271" s="375"/>
      <c r="EVA271" s="375"/>
      <c r="EVB271" s="375"/>
      <c r="EVC271" s="375"/>
      <c r="EVD271" s="375"/>
      <c r="EVE271" s="376"/>
      <c r="EVF271" s="376"/>
      <c r="EVG271" s="376"/>
      <c r="EVH271" s="376"/>
      <c r="EVI271" s="376"/>
      <c r="EVJ271" s="376"/>
      <c r="EVK271" s="376"/>
      <c r="EVL271" s="376"/>
      <c r="EVM271" s="376"/>
      <c r="EVN271" s="376"/>
      <c r="EVO271" s="376"/>
      <c r="EVP271" s="376"/>
      <c r="EVQ271" s="376"/>
      <c r="EVR271" s="376"/>
      <c r="EVS271" s="376"/>
      <c r="EVT271" s="376"/>
      <c r="EVU271" s="376"/>
      <c r="EVV271" s="376"/>
      <c r="EVW271" s="376"/>
      <c r="EVX271" s="376"/>
      <c r="EVY271" s="376"/>
      <c r="EVZ271" s="376"/>
      <c r="EWA271" s="376"/>
      <c r="EWB271" s="376"/>
      <c r="EWC271" s="377"/>
      <c r="EWD271" s="377"/>
      <c r="EWE271" s="377"/>
      <c r="EWF271" s="377"/>
      <c r="EWG271" s="377"/>
      <c r="EWH271" s="376"/>
      <c r="EWI271" s="376"/>
      <c r="EWJ271" s="377"/>
      <c r="EWK271" s="377"/>
      <c r="EWL271" s="376"/>
      <c r="EWM271" s="376"/>
      <c r="EWN271" s="377"/>
      <c r="EWO271" s="377"/>
      <c r="EWP271" s="376"/>
      <c r="EWQ271" s="376"/>
      <c r="EWR271" s="376"/>
      <c r="EWS271" s="376"/>
      <c r="EWT271" s="376"/>
      <c r="EWU271" s="376"/>
      <c r="EWV271" s="376"/>
      <c r="EWW271" s="377"/>
      <c r="EWX271" s="377"/>
      <c r="EWY271" s="376"/>
      <c r="EWZ271" s="376"/>
      <c r="EXA271" s="377"/>
      <c r="EXB271" s="377"/>
      <c r="EXC271" s="376"/>
      <c r="EXD271" s="376"/>
      <c r="EXE271" s="376"/>
      <c r="EXF271" s="376"/>
      <c r="EXG271" s="376"/>
      <c r="EXH271" s="370"/>
      <c r="EXI271" s="396"/>
      <c r="EXJ271" s="376"/>
      <c r="EXK271" s="376"/>
      <c r="EXL271" s="376"/>
      <c r="EXM271" s="376"/>
      <c r="EXN271" s="376"/>
      <c r="EXO271" s="376"/>
      <c r="EXP271" s="376"/>
      <c r="EXQ271" s="375"/>
      <c r="EXR271" s="375"/>
      <c r="EXS271" s="375"/>
      <c r="EXT271" s="375"/>
      <c r="EXU271" s="375"/>
      <c r="EXV271" s="375"/>
      <c r="EXW271" s="375"/>
      <c r="EXX271" s="375"/>
      <c r="EXY271" s="375"/>
      <c r="EXZ271" s="375"/>
      <c r="EYA271" s="375"/>
      <c r="EYB271" s="375"/>
      <c r="EYC271" s="375"/>
      <c r="EYD271" s="375"/>
      <c r="EYE271" s="375"/>
      <c r="EYF271" s="375"/>
      <c r="EYG271" s="375"/>
      <c r="EYH271" s="375"/>
      <c r="EYI271" s="375"/>
      <c r="EYJ271" s="375"/>
      <c r="EYK271" s="375"/>
      <c r="EYL271" s="375"/>
      <c r="EYM271" s="375"/>
      <c r="EYN271" s="375"/>
      <c r="EYO271" s="375"/>
      <c r="EYP271" s="375"/>
      <c r="EYQ271" s="375"/>
      <c r="EYR271" s="375"/>
      <c r="EYS271" s="375"/>
      <c r="EYT271" s="375"/>
      <c r="EYU271" s="375"/>
      <c r="EYV271" s="375"/>
      <c r="EYW271" s="375"/>
      <c r="EYX271" s="375"/>
      <c r="EYY271" s="375"/>
      <c r="EYZ271" s="375"/>
      <c r="EZA271" s="375"/>
      <c r="EZB271" s="375"/>
      <c r="EZC271" s="375"/>
      <c r="EZD271" s="375"/>
      <c r="EZE271" s="375"/>
      <c r="EZF271" s="375"/>
      <c r="EZG271" s="375"/>
      <c r="EZH271" s="375"/>
      <c r="EZI271" s="376"/>
      <c r="EZJ271" s="376"/>
      <c r="EZK271" s="376"/>
      <c r="EZL271" s="376"/>
      <c r="EZM271" s="376"/>
      <c r="EZN271" s="376"/>
      <c r="EZO271" s="376"/>
      <c r="EZP271" s="376"/>
      <c r="EZQ271" s="376"/>
      <c r="EZR271" s="376"/>
      <c r="EZS271" s="376"/>
      <c r="EZT271" s="376"/>
      <c r="EZU271" s="376"/>
      <c r="EZV271" s="376"/>
      <c r="EZW271" s="376"/>
      <c r="EZX271" s="376"/>
      <c r="EZY271" s="376"/>
      <c r="EZZ271" s="376"/>
      <c r="FAA271" s="376"/>
      <c r="FAB271" s="376"/>
      <c r="FAC271" s="376"/>
      <c r="FAD271" s="376"/>
      <c r="FAE271" s="376"/>
      <c r="FAF271" s="376"/>
      <c r="FAG271" s="377"/>
      <c r="FAH271" s="377"/>
      <c r="FAI271" s="377"/>
      <c r="FAJ271" s="377"/>
      <c r="FAK271" s="377"/>
      <c r="FAL271" s="376"/>
      <c r="FAM271" s="376"/>
      <c r="FAN271" s="377"/>
      <c r="FAO271" s="377"/>
      <c r="FAP271" s="376"/>
      <c r="FAQ271" s="376"/>
      <c r="FAR271" s="377"/>
      <c r="FAS271" s="377"/>
      <c r="FAT271" s="376"/>
      <c r="FAU271" s="376"/>
      <c r="FAV271" s="376"/>
      <c r="FAW271" s="376"/>
      <c r="FAX271" s="376"/>
      <c r="FAY271" s="376"/>
      <c r="FAZ271" s="376"/>
      <c r="FBA271" s="377"/>
      <c r="FBB271" s="377"/>
      <c r="FBC271" s="376"/>
      <c r="FBD271" s="376"/>
      <c r="FBE271" s="377"/>
      <c r="FBF271" s="377"/>
      <c r="FBG271" s="376"/>
      <c r="FBH271" s="376"/>
      <c r="FBI271" s="376"/>
      <c r="FBJ271" s="376"/>
      <c r="FBK271" s="376"/>
      <c r="FBL271" s="370"/>
      <c r="FBM271" s="396"/>
      <c r="FBN271" s="376"/>
      <c r="FBO271" s="376"/>
      <c r="FBP271" s="376"/>
      <c r="FBQ271" s="376"/>
      <c r="FBR271" s="376"/>
      <c r="FBS271" s="376"/>
      <c r="FBT271" s="376"/>
      <c r="FBU271" s="375"/>
      <c r="FBV271" s="375"/>
      <c r="FBW271" s="375"/>
      <c r="FBX271" s="375"/>
      <c r="FBY271" s="375"/>
      <c r="FBZ271" s="375"/>
      <c r="FCA271" s="375"/>
      <c r="FCB271" s="375"/>
      <c r="FCC271" s="375"/>
      <c r="FCD271" s="375"/>
      <c r="FCE271" s="375"/>
      <c r="FCF271" s="375"/>
      <c r="FCG271" s="375"/>
      <c r="FCH271" s="375"/>
      <c r="FCI271" s="375"/>
      <c r="FCJ271" s="375"/>
      <c r="FCK271" s="375"/>
      <c r="FCL271" s="375"/>
      <c r="FCM271" s="375"/>
      <c r="FCN271" s="375"/>
      <c r="FCO271" s="375"/>
      <c r="FCP271" s="375"/>
      <c r="FCQ271" s="375"/>
      <c r="FCR271" s="375"/>
      <c r="FCS271" s="375"/>
      <c r="FCT271" s="375"/>
      <c r="FCU271" s="375"/>
      <c r="FCV271" s="375"/>
      <c r="FCW271" s="375"/>
      <c r="FCX271" s="375"/>
      <c r="FCY271" s="375"/>
      <c r="FCZ271" s="375"/>
      <c r="FDA271" s="375"/>
      <c r="FDB271" s="375"/>
      <c r="FDC271" s="375"/>
      <c r="FDD271" s="375"/>
      <c r="FDE271" s="375"/>
      <c r="FDF271" s="375"/>
      <c r="FDG271" s="375"/>
      <c r="FDH271" s="375"/>
      <c r="FDI271" s="375"/>
      <c r="FDJ271" s="375"/>
      <c r="FDK271" s="375"/>
      <c r="FDL271" s="375"/>
      <c r="FDM271" s="376"/>
      <c r="FDN271" s="376"/>
      <c r="FDO271" s="376"/>
      <c r="FDP271" s="376"/>
      <c r="FDQ271" s="376"/>
      <c r="FDR271" s="376"/>
      <c r="FDS271" s="376"/>
      <c r="FDT271" s="376"/>
      <c r="FDU271" s="376"/>
      <c r="FDV271" s="376"/>
      <c r="FDW271" s="376"/>
      <c r="FDX271" s="376"/>
      <c r="FDY271" s="376"/>
      <c r="FDZ271" s="376"/>
      <c r="FEA271" s="376"/>
      <c r="FEB271" s="376"/>
      <c r="FEC271" s="376"/>
      <c r="FED271" s="376"/>
      <c r="FEE271" s="376"/>
      <c r="FEF271" s="376"/>
      <c r="FEG271" s="376"/>
      <c r="FEH271" s="376"/>
      <c r="FEI271" s="376"/>
      <c r="FEJ271" s="376"/>
      <c r="FEK271" s="377"/>
      <c r="FEL271" s="377"/>
      <c r="FEM271" s="377"/>
      <c r="FEN271" s="377"/>
      <c r="FEO271" s="377"/>
      <c r="FEP271" s="376"/>
      <c r="FEQ271" s="376"/>
      <c r="FER271" s="377"/>
      <c r="FES271" s="377"/>
      <c r="FET271" s="376"/>
      <c r="FEU271" s="376"/>
      <c r="FEV271" s="377"/>
      <c r="FEW271" s="377"/>
      <c r="FEX271" s="376"/>
      <c r="FEY271" s="376"/>
      <c r="FEZ271" s="376"/>
      <c r="FFA271" s="376"/>
      <c r="FFB271" s="376"/>
      <c r="FFC271" s="376"/>
      <c r="FFD271" s="376"/>
      <c r="FFE271" s="377"/>
      <c r="FFF271" s="377"/>
      <c r="FFG271" s="376"/>
      <c r="FFH271" s="376"/>
      <c r="FFI271" s="377"/>
      <c r="FFJ271" s="377"/>
      <c r="FFK271" s="376"/>
      <c r="FFL271" s="376"/>
      <c r="FFM271" s="376"/>
      <c r="FFN271" s="376"/>
      <c r="FFO271" s="376"/>
      <c r="FFP271" s="370"/>
      <c r="FFQ271" s="396"/>
      <c r="FFR271" s="376"/>
      <c r="FFS271" s="376"/>
      <c r="FFT271" s="376"/>
      <c r="FFU271" s="376"/>
      <c r="FFV271" s="376"/>
      <c r="FFW271" s="376"/>
      <c r="FFX271" s="376"/>
      <c r="FFY271" s="375"/>
      <c r="FFZ271" s="375"/>
      <c r="FGA271" s="375"/>
      <c r="FGB271" s="375"/>
      <c r="FGC271" s="375"/>
      <c r="FGD271" s="375"/>
      <c r="FGE271" s="375"/>
      <c r="FGF271" s="375"/>
      <c r="FGG271" s="375"/>
      <c r="FGH271" s="375"/>
      <c r="FGI271" s="375"/>
      <c r="FGJ271" s="375"/>
      <c r="FGK271" s="375"/>
      <c r="FGL271" s="375"/>
      <c r="FGM271" s="375"/>
      <c r="FGN271" s="375"/>
      <c r="FGO271" s="375"/>
      <c r="FGP271" s="375"/>
      <c r="FGQ271" s="375"/>
      <c r="FGR271" s="375"/>
      <c r="FGS271" s="375"/>
      <c r="FGT271" s="375"/>
      <c r="FGU271" s="375"/>
      <c r="FGV271" s="375"/>
      <c r="FGW271" s="375"/>
      <c r="FGX271" s="375"/>
      <c r="FGY271" s="375"/>
      <c r="FGZ271" s="375"/>
      <c r="FHA271" s="375"/>
      <c r="FHB271" s="375"/>
      <c r="FHC271" s="375"/>
      <c r="FHD271" s="375"/>
      <c r="FHE271" s="375"/>
      <c r="FHF271" s="375"/>
      <c r="FHG271" s="375"/>
      <c r="FHH271" s="375"/>
      <c r="FHI271" s="375"/>
      <c r="FHJ271" s="375"/>
      <c r="FHK271" s="375"/>
      <c r="FHL271" s="375"/>
      <c r="FHM271" s="375"/>
      <c r="FHN271" s="375"/>
      <c r="FHO271" s="375"/>
      <c r="FHP271" s="375"/>
      <c r="FHQ271" s="376"/>
      <c r="FHR271" s="376"/>
      <c r="FHS271" s="376"/>
      <c r="FHT271" s="376"/>
      <c r="FHU271" s="376"/>
      <c r="FHV271" s="376"/>
      <c r="FHW271" s="376"/>
      <c r="FHX271" s="376"/>
      <c r="FHY271" s="376"/>
      <c r="FHZ271" s="376"/>
      <c r="FIA271" s="376"/>
      <c r="FIB271" s="376"/>
      <c r="FIC271" s="376"/>
      <c r="FID271" s="376"/>
      <c r="FIE271" s="376"/>
      <c r="FIF271" s="376"/>
      <c r="FIG271" s="376"/>
      <c r="FIH271" s="376"/>
      <c r="FII271" s="376"/>
      <c r="FIJ271" s="376"/>
      <c r="FIK271" s="376"/>
      <c r="FIL271" s="376"/>
      <c r="FIM271" s="376"/>
      <c r="FIN271" s="376"/>
      <c r="FIO271" s="377"/>
      <c r="FIP271" s="377"/>
      <c r="FIQ271" s="377"/>
      <c r="FIR271" s="377"/>
      <c r="FIS271" s="377"/>
      <c r="FIT271" s="376"/>
      <c r="FIU271" s="376"/>
      <c r="FIV271" s="377"/>
      <c r="FIW271" s="377"/>
      <c r="FIX271" s="376"/>
      <c r="FIY271" s="376"/>
      <c r="FIZ271" s="377"/>
      <c r="FJA271" s="377"/>
      <c r="FJB271" s="376"/>
      <c r="FJC271" s="376"/>
      <c r="FJD271" s="376"/>
      <c r="FJE271" s="376"/>
      <c r="FJF271" s="376"/>
      <c r="FJG271" s="376"/>
      <c r="FJH271" s="376"/>
      <c r="FJI271" s="377"/>
      <c r="FJJ271" s="377"/>
      <c r="FJK271" s="376"/>
      <c r="FJL271" s="376"/>
      <c r="FJM271" s="377"/>
      <c r="FJN271" s="377"/>
      <c r="FJO271" s="376"/>
      <c r="FJP271" s="376"/>
      <c r="FJQ271" s="376"/>
      <c r="FJR271" s="376"/>
      <c r="FJS271" s="376"/>
      <c r="FJT271" s="370"/>
      <c r="FJU271" s="396"/>
      <c r="FJV271" s="376"/>
      <c r="FJW271" s="376"/>
      <c r="FJX271" s="376"/>
      <c r="FJY271" s="376"/>
      <c r="FJZ271" s="376"/>
      <c r="FKA271" s="376"/>
      <c r="FKB271" s="376"/>
      <c r="FKC271" s="375"/>
      <c r="FKD271" s="375"/>
      <c r="FKE271" s="375"/>
      <c r="FKF271" s="375"/>
      <c r="FKG271" s="375"/>
      <c r="FKH271" s="375"/>
      <c r="FKI271" s="375"/>
      <c r="FKJ271" s="375"/>
      <c r="FKK271" s="375"/>
      <c r="FKL271" s="375"/>
      <c r="FKM271" s="375"/>
      <c r="FKN271" s="375"/>
      <c r="FKO271" s="375"/>
      <c r="FKP271" s="375"/>
      <c r="FKQ271" s="375"/>
      <c r="FKR271" s="375"/>
      <c r="FKS271" s="375"/>
      <c r="FKT271" s="375"/>
      <c r="FKU271" s="375"/>
      <c r="FKV271" s="375"/>
      <c r="FKW271" s="375"/>
      <c r="FKX271" s="375"/>
      <c r="FKY271" s="375"/>
      <c r="FKZ271" s="375"/>
      <c r="FLA271" s="375"/>
      <c r="FLB271" s="375"/>
      <c r="FLC271" s="375"/>
      <c r="FLD271" s="375"/>
      <c r="FLE271" s="375"/>
      <c r="FLF271" s="375"/>
      <c r="FLG271" s="375"/>
      <c r="FLH271" s="375"/>
      <c r="FLI271" s="375"/>
      <c r="FLJ271" s="375"/>
      <c r="FLK271" s="375"/>
      <c r="FLL271" s="375"/>
      <c r="FLM271" s="375"/>
      <c r="FLN271" s="375"/>
      <c r="FLO271" s="375"/>
      <c r="FLP271" s="375"/>
      <c r="FLQ271" s="375"/>
      <c r="FLR271" s="375"/>
      <c r="FLS271" s="375"/>
      <c r="FLT271" s="375"/>
      <c r="FLU271" s="376"/>
      <c r="FLV271" s="376"/>
      <c r="FLW271" s="376"/>
      <c r="FLX271" s="376"/>
      <c r="FLY271" s="376"/>
      <c r="FLZ271" s="376"/>
      <c r="FMA271" s="376"/>
      <c r="FMB271" s="376"/>
      <c r="FMC271" s="376"/>
      <c r="FMD271" s="376"/>
      <c r="FME271" s="376"/>
      <c r="FMF271" s="376"/>
      <c r="FMG271" s="376"/>
      <c r="FMH271" s="376"/>
      <c r="FMI271" s="376"/>
      <c r="FMJ271" s="376"/>
      <c r="FMK271" s="376"/>
      <c r="FML271" s="376"/>
      <c r="FMM271" s="376"/>
      <c r="FMN271" s="376"/>
      <c r="FMO271" s="376"/>
      <c r="FMP271" s="376"/>
      <c r="FMQ271" s="376"/>
      <c r="FMR271" s="376"/>
      <c r="FMS271" s="377"/>
      <c r="FMT271" s="377"/>
      <c r="FMU271" s="377"/>
      <c r="FMV271" s="377"/>
      <c r="FMW271" s="377"/>
      <c r="FMX271" s="376"/>
      <c r="FMY271" s="376"/>
      <c r="FMZ271" s="377"/>
      <c r="FNA271" s="377"/>
      <c r="FNB271" s="376"/>
      <c r="FNC271" s="376"/>
      <c r="FND271" s="377"/>
      <c r="FNE271" s="377"/>
      <c r="FNF271" s="376"/>
      <c r="FNG271" s="376"/>
      <c r="FNH271" s="376"/>
      <c r="FNI271" s="376"/>
      <c r="FNJ271" s="376"/>
      <c r="FNK271" s="376"/>
      <c r="FNL271" s="376"/>
      <c r="FNM271" s="377"/>
      <c r="FNN271" s="377"/>
      <c r="FNO271" s="376"/>
      <c r="FNP271" s="376"/>
      <c r="FNQ271" s="377"/>
      <c r="FNR271" s="377"/>
      <c r="FNS271" s="376"/>
      <c r="FNT271" s="376"/>
      <c r="FNU271" s="376"/>
      <c r="FNV271" s="376"/>
      <c r="FNW271" s="376"/>
      <c r="FNX271" s="370"/>
      <c r="FNY271" s="396"/>
      <c r="FNZ271" s="376"/>
      <c r="FOA271" s="376"/>
      <c r="FOB271" s="376"/>
      <c r="FOC271" s="376"/>
      <c r="FOD271" s="376"/>
      <c r="FOE271" s="376"/>
      <c r="FOF271" s="376"/>
      <c r="FOG271" s="375"/>
      <c r="FOH271" s="375"/>
      <c r="FOI271" s="375"/>
      <c r="FOJ271" s="375"/>
      <c r="FOK271" s="375"/>
      <c r="FOL271" s="375"/>
      <c r="FOM271" s="375"/>
      <c r="FON271" s="375"/>
      <c r="FOO271" s="375"/>
      <c r="FOP271" s="375"/>
      <c r="FOQ271" s="375"/>
      <c r="FOR271" s="375"/>
      <c r="FOS271" s="375"/>
      <c r="FOT271" s="375"/>
      <c r="FOU271" s="375"/>
      <c r="FOV271" s="375"/>
      <c r="FOW271" s="375"/>
      <c r="FOX271" s="375"/>
      <c r="FOY271" s="375"/>
      <c r="FOZ271" s="375"/>
      <c r="FPA271" s="375"/>
      <c r="FPB271" s="375"/>
      <c r="FPC271" s="375"/>
      <c r="FPD271" s="375"/>
      <c r="FPE271" s="375"/>
      <c r="FPF271" s="375"/>
      <c r="FPG271" s="375"/>
      <c r="FPH271" s="375"/>
      <c r="FPI271" s="375"/>
      <c r="FPJ271" s="375"/>
      <c r="FPK271" s="375"/>
      <c r="FPL271" s="375"/>
      <c r="FPM271" s="375"/>
      <c r="FPN271" s="375"/>
      <c r="FPO271" s="375"/>
      <c r="FPP271" s="375"/>
      <c r="FPQ271" s="375"/>
      <c r="FPR271" s="375"/>
      <c r="FPS271" s="375"/>
      <c r="FPT271" s="375"/>
      <c r="FPU271" s="375"/>
      <c r="FPV271" s="375"/>
      <c r="FPW271" s="375"/>
      <c r="FPX271" s="375"/>
      <c r="FPY271" s="376"/>
      <c r="FPZ271" s="376"/>
      <c r="FQA271" s="376"/>
      <c r="FQB271" s="376"/>
      <c r="FQC271" s="376"/>
      <c r="FQD271" s="376"/>
      <c r="FQE271" s="376"/>
      <c r="FQF271" s="376"/>
      <c r="FQG271" s="376"/>
      <c r="FQH271" s="376"/>
      <c r="FQI271" s="376"/>
      <c r="FQJ271" s="376"/>
      <c r="FQK271" s="376"/>
      <c r="FQL271" s="376"/>
      <c r="FQM271" s="376"/>
      <c r="FQN271" s="376"/>
      <c r="FQO271" s="376"/>
      <c r="FQP271" s="376"/>
      <c r="FQQ271" s="376"/>
      <c r="FQR271" s="376"/>
      <c r="FQS271" s="376"/>
      <c r="FQT271" s="376"/>
      <c r="FQU271" s="376"/>
      <c r="FQV271" s="376"/>
      <c r="FQW271" s="377"/>
      <c r="FQX271" s="377"/>
      <c r="FQY271" s="377"/>
      <c r="FQZ271" s="377"/>
      <c r="FRA271" s="377"/>
      <c r="FRB271" s="376"/>
      <c r="FRC271" s="376"/>
      <c r="FRD271" s="377"/>
      <c r="FRE271" s="377"/>
      <c r="FRF271" s="376"/>
      <c r="FRG271" s="376"/>
      <c r="FRH271" s="377"/>
      <c r="FRI271" s="377"/>
      <c r="FRJ271" s="376"/>
      <c r="FRK271" s="376"/>
      <c r="FRL271" s="376"/>
      <c r="FRM271" s="376"/>
      <c r="FRN271" s="376"/>
      <c r="FRO271" s="376"/>
      <c r="FRP271" s="376"/>
      <c r="FRQ271" s="377"/>
      <c r="FRR271" s="377"/>
      <c r="FRS271" s="376"/>
      <c r="FRT271" s="376"/>
      <c r="FRU271" s="377"/>
      <c r="FRV271" s="377"/>
      <c r="FRW271" s="376"/>
      <c r="FRX271" s="376"/>
      <c r="FRY271" s="376"/>
      <c r="FRZ271" s="376"/>
      <c r="FSA271" s="376"/>
      <c r="FSB271" s="370"/>
      <c r="FSC271" s="396"/>
      <c r="FSD271" s="376"/>
      <c r="FSE271" s="376"/>
      <c r="FSF271" s="376"/>
      <c r="FSG271" s="376"/>
      <c r="FSH271" s="376"/>
      <c r="FSI271" s="376"/>
      <c r="FSJ271" s="376"/>
      <c r="FSK271" s="375"/>
      <c r="FSL271" s="375"/>
      <c r="FSM271" s="375"/>
      <c r="FSN271" s="375"/>
      <c r="FSO271" s="375"/>
      <c r="FSP271" s="375"/>
      <c r="FSQ271" s="375"/>
      <c r="FSR271" s="375"/>
      <c r="FSS271" s="375"/>
      <c r="FST271" s="375"/>
      <c r="FSU271" s="375"/>
      <c r="FSV271" s="375"/>
      <c r="FSW271" s="375"/>
      <c r="FSX271" s="375"/>
      <c r="FSY271" s="375"/>
      <c r="FSZ271" s="375"/>
      <c r="FTA271" s="375"/>
      <c r="FTB271" s="375"/>
      <c r="FTC271" s="375"/>
      <c r="FTD271" s="375"/>
      <c r="FTE271" s="375"/>
      <c r="FTF271" s="375"/>
      <c r="FTG271" s="375"/>
      <c r="FTH271" s="375"/>
      <c r="FTI271" s="375"/>
      <c r="FTJ271" s="375"/>
      <c r="FTK271" s="375"/>
      <c r="FTL271" s="375"/>
      <c r="FTM271" s="375"/>
      <c r="FTN271" s="375"/>
      <c r="FTO271" s="375"/>
      <c r="FTP271" s="375"/>
      <c r="FTQ271" s="375"/>
      <c r="FTR271" s="375"/>
      <c r="FTS271" s="375"/>
      <c r="FTT271" s="375"/>
      <c r="FTU271" s="375"/>
      <c r="FTV271" s="375"/>
      <c r="FTW271" s="375"/>
      <c r="FTX271" s="375"/>
      <c r="FTY271" s="375"/>
      <c r="FTZ271" s="375"/>
      <c r="FUA271" s="375"/>
      <c r="FUB271" s="375"/>
      <c r="FUC271" s="376"/>
      <c r="FUD271" s="376"/>
      <c r="FUE271" s="376"/>
      <c r="FUF271" s="376"/>
      <c r="FUG271" s="376"/>
      <c r="FUH271" s="376"/>
      <c r="FUI271" s="376"/>
      <c r="FUJ271" s="376"/>
      <c r="FUK271" s="376"/>
      <c r="FUL271" s="376"/>
      <c r="FUM271" s="376"/>
      <c r="FUN271" s="376"/>
      <c r="FUO271" s="376"/>
      <c r="FUP271" s="376"/>
      <c r="FUQ271" s="376"/>
      <c r="FUR271" s="376"/>
      <c r="FUS271" s="376"/>
      <c r="FUT271" s="376"/>
      <c r="FUU271" s="376"/>
      <c r="FUV271" s="376"/>
      <c r="FUW271" s="376"/>
      <c r="FUX271" s="376"/>
      <c r="FUY271" s="376"/>
      <c r="FUZ271" s="376"/>
      <c r="FVA271" s="377"/>
      <c r="FVB271" s="377"/>
      <c r="FVC271" s="377"/>
      <c r="FVD271" s="377"/>
      <c r="FVE271" s="377"/>
      <c r="FVF271" s="376"/>
      <c r="FVG271" s="376"/>
      <c r="FVH271" s="377"/>
      <c r="FVI271" s="377"/>
      <c r="FVJ271" s="376"/>
      <c r="FVK271" s="376"/>
      <c r="FVL271" s="377"/>
      <c r="FVM271" s="377"/>
      <c r="FVN271" s="376"/>
      <c r="FVO271" s="376"/>
      <c r="FVP271" s="376"/>
      <c r="FVQ271" s="376"/>
      <c r="FVR271" s="376"/>
      <c r="FVS271" s="376"/>
      <c r="FVT271" s="376"/>
      <c r="FVU271" s="377"/>
      <c r="FVV271" s="377"/>
      <c r="FVW271" s="376"/>
      <c r="FVX271" s="376"/>
      <c r="FVY271" s="377"/>
      <c r="FVZ271" s="377"/>
      <c r="FWA271" s="376"/>
      <c r="FWB271" s="376"/>
      <c r="FWC271" s="376"/>
      <c r="FWD271" s="376"/>
      <c r="FWE271" s="376"/>
      <c r="FWF271" s="370"/>
      <c r="FWG271" s="396"/>
      <c r="FWH271" s="376"/>
      <c r="FWI271" s="376"/>
      <c r="FWJ271" s="376"/>
      <c r="FWK271" s="376"/>
      <c r="FWL271" s="376"/>
      <c r="FWM271" s="376"/>
      <c r="FWN271" s="376"/>
      <c r="FWO271" s="375"/>
      <c r="FWP271" s="375"/>
      <c r="FWQ271" s="375"/>
      <c r="FWR271" s="375"/>
      <c r="FWS271" s="375"/>
      <c r="FWT271" s="375"/>
      <c r="FWU271" s="375"/>
      <c r="FWV271" s="375"/>
      <c r="FWW271" s="375"/>
      <c r="FWX271" s="375"/>
      <c r="FWY271" s="375"/>
      <c r="FWZ271" s="375"/>
      <c r="FXA271" s="375"/>
      <c r="FXB271" s="375"/>
      <c r="FXC271" s="375"/>
      <c r="FXD271" s="375"/>
      <c r="FXE271" s="375"/>
      <c r="FXF271" s="375"/>
      <c r="FXG271" s="375"/>
      <c r="FXH271" s="375"/>
      <c r="FXI271" s="375"/>
      <c r="FXJ271" s="375"/>
      <c r="FXK271" s="375"/>
      <c r="FXL271" s="375"/>
      <c r="FXM271" s="375"/>
      <c r="FXN271" s="375"/>
      <c r="FXO271" s="375"/>
      <c r="FXP271" s="375"/>
      <c r="FXQ271" s="375"/>
      <c r="FXR271" s="375"/>
      <c r="FXS271" s="375"/>
      <c r="FXT271" s="375"/>
      <c r="FXU271" s="375"/>
      <c r="FXV271" s="375"/>
      <c r="FXW271" s="375"/>
      <c r="FXX271" s="375"/>
      <c r="FXY271" s="375"/>
      <c r="FXZ271" s="375"/>
      <c r="FYA271" s="375"/>
      <c r="FYB271" s="375"/>
      <c r="FYC271" s="375"/>
      <c r="FYD271" s="375"/>
      <c r="FYE271" s="375"/>
      <c r="FYF271" s="375"/>
      <c r="FYG271" s="376"/>
      <c r="FYH271" s="376"/>
      <c r="FYI271" s="376"/>
      <c r="FYJ271" s="376"/>
      <c r="FYK271" s="376"/>
      <c r="FYL271" s="376"/>
      <c r="FYM271" s="376"/>
      <c r="FYN271" s="376"/>
      <c r="FYO271" s="376"/>
      <c r="FYP271" s="376"/>
      <c r="FYQ271" s="376"/>
      <c r="FYR271" s="376"/>
      <c r="FYS271" s="376"/>
      <c r="FYT271" s="376"/>
      <c r="FYU271" s="376"/>
      <c r="FYV271" s="376"/>
      <c r="FYW271" s="376"/>
      <c r="FYX271" s="376"/>
      <c r="FYY271" s="376"/>
      <c r="FYZ271" s="376"/>
      <c r="FZA271" s="376"/>
      <c r="FZB271" s="376"/>
      <c r="FZC271" s="376"/>
      <c r="FZD271" s="376"/>
      <c r="FZE271" s="377"/>
      <c r="FZF271" s="377"/>
      <c r="FZG271" s="377"/>
      <c r="FZH271" s="377"/>
      <c r="FZI271" s="377"/>
      <c r="FZJ271" s="376"/>
      <c r="FZK271" s="376"/>
      <c r="FZL271" s="377"/>
      <c r="FZM271" s="377"/>
      <c r="FZN271" s="376"/>
      <c r="FZO271" s="376"/>
      <c r="FZP271" s="377"/>
      <c r="FZQ271" s="377"/>
      <c r="FZR271" s="376"/>
      <c r="FZS271" s="376"/>
      <c r="FZT271" s="376"/>
      <c r="FZU271" s="376"/>
      <c r="FZV271" s="376"/>
      <c r="FZW271" s="376"/>
      <c r="FZX271" s="376"/>
      <c r="FZY271" s="377"/>
      <c r="FZZ271" s="377"/>
      <c r="GAA271" s="376"/>
      <c r="GAB271" s="376"/>
      <c r="GAC271" s="377"/>
      <c r="GAD271" s="377"/>
      <c r="GAE271" s="376"/>
      <c r="GAF271" s="376"/>
      <c r="GAG271" s="376"/>
      <c r="GAH271" s="376"/>
      <c r="GAI271" s="376"/>
      <c r="GAJ271" s="370"/>
      <c r="GAK271" s="396"/>
      <c r="GAL271" s="376"/>
      <c r="GAM271" s="376"/>
      <c r="GAN271" s="376"/>
      <c r="GAO271" s="376"/>
      <c r="GAP271" s="376"/>
      <c r="GAQ271" s="376"/>
      <c r="GAR271" s="376"/>
      <c r="GAS271" s="375"/>
      <c r="GAT271" s="375"/>
      <c r="GAU271" s="375"/>
      <c r="GAV271" s="375"/>
      <c r="GAW271" s="375"/>
      <c r="GAX271" s="375"/>
      <c r="GAY271" s="375"/>
      <c r="GAZ271" s="375"/>
      <c r="GBA271" s="375"/>
      <c r="GBB271" s="375"/>
      <c r="GBC271" s="375"/>
      <c r="GBD271" s="375"/>
      <c r="GBE271" s="375"/>
      <c r="GBF271" s="375"/>
      <c r="GBG271" s="375"/>
      <c r="GBH271" s="375"/>
      <c r="GBI271" s="375"/>
      <c r="GBJ271" s="375"/>
      <c r="GBK271" s="375"/>
      <c r="GBL271" s="375"/>
      <c r="GBM271" s="375"/>
      <c r="GBN271" s="375"/>
      <c r="GBO271" s="375"/>
      <c r="GBP271" s="375"/>
      <c r="GBQ271" s="375"/>
      <c r="GBR271" s="375"/>
      <c r="GBS271" s="375"/>
      <c r="GBT271" s="375"/>
      <c r="GBU271" s="375"/>
      <c r="GBV271" s="375"/>
      <c r="GBW271" s="375"/>
      <c r="GBX271" s="375"/>
      <c r="GBY271" s="375"/>
      <c r="GBZ271" s="375"/>
      <c r="GCA271" s="375"/>
      <c r="GCB271" s="375"/>
      <c r="GCC271" s="375"/>
      <c r="GCD271" s="375"/>
      <c r="GCE271" s="375"/>
      <c r="GCF271" s="375"/>
      <c r="GCG271" s="375"/>
      <c r="GCH271" s="375"/>
      <c r="GCI271" s="375"/>
      <c r="GCJ271" s="375"/>
      <c r="GCK271" s="376"/>
      <c r="GCL271" s="376"/>
      <c r="GCM271" s="376"/>
      <c r="GCN271" s="376"/>
      <c r="GCO271" s="376"/>
      <c r="GCP271" s="376"/>
      <c r="GCQ271" s="376"/>
      <c r="GCR271" s="376"/>
      <c r="GCS271" s="376"/>
      <c r="GCT271" s="376"/>
      <c r="GCU271" s="376"/>
      <c r="GCV271" s="376"/>
      <c r="GCW271" s="376"/>
      <c r="GCX271" s="376"/>
      <c r="GCY271" s="376"/>
      <c r="GCZ271" s="376"/>
      <c r="GDA271" s="376"/>
      <c r="GDB271" s="376"/>
      <c r="GDC271" s="376"/>
      <c r="GDD271" s="376"/>
      <c r="GDE271" s="376"/>
      <c r="GDF271" s="376"/>
      <c r="GDG271" s="376"/>
      <c r="GDH271" s="376"/>
      <c r="GDI271" s="377"/>
      <c r="GDJ271" s="377"/>
      <c r="GDK271" s="377"/>
      <c r="GDL271" s="377"/>
      <c r="GDM271" s="377"/>
      <c r="GDN271" s="376"/>
      <c r="GDO271" s="376"/>
      <c r="GDP271" s="377"/>
      <c r="GDQ271" s="377"/>
      <c r="GDR271" s="376"/>
      <c r="GDS271" s="376"/>
      <c r="GDT271" s="377"/>
      <c r="GDU271" s="377"/>
      <c r="GDV271" s="376"/>
      <c r="GDW271" s="376"/>
      <c r="GDX271" s="376"/>
      <c r="GDY271" s="376"/>
      <c r="GDZ271" s="376"/>
      <c r="GEA271" s="376"/>
      <c r="GEB271" s="376"/>
      <c r="GEC271" s="377"/>
      <c r="GED271" s="377"/>
      <c r="GEE271" s="376"/>
      <c r="GEF271" s="376"/>
      <c r="GEG271" s="377"/>
      <c r="GEH271" s="377"/>
      <c r="GEI271" s="376"/>
      <c r="GEJ271" s="376"/>
      <c r="GEK271" s="376"/>
      <c r="GEL271" s="376"/>
      <c r="GEM271" s="376"/>
      <c r="GEN271" s="370"/>
      <c r="GEO271" s="396"/>
      <c r="GEP271" s="376"/>
      <c r="GEQ271" s="376"/>
      <c r="GER271" s="376"/>
      <c r="GES271" s="376"/>
      <c r="GET271" s="376"/>
      <c r="GEU271" s="376"/>
      <c r="GEV271" s="376"/>
      <c r="GEW271" s="375"/>
      <c r="GEX271" s="375"/>
      <c r="GEY271" s="375"/>
      <c r="GEZ271" s="375"/>
      <c r="GFA271" s="375"/>
      <c r="GFB271" s="375"/>
      <c r="GFC271" s="375"/>
      <c r="GFD271" s="375"/>
      <c r="GFE271" s="375"/>
      <c r="GFF271" s="375"/>
      <c r="GFG271" s="375"/>
      <c r="GFH271" s="375"/>
      <c r="GFI271" s="375"/>
      <c r="GFJ271" s="375"/>
      <c r="GFK271" s="375"/>
      <c r="GFL271" s="375"/>
      <c r="GFM271" s="375"/>
      <c r="GFN271" s="375"/>
      <c r="GFO271" s="375"/>
      <c r="GFP271" s="375"/>
      <c r="GFQ271" s="375"/>
      <c r="GFR271" s="375"/>
      <c r="GFS271" s="375"/>
      <c r="GFT271" s="375"/>
      <c r="GFU271" s="375"/>
      <c r="GFV271" s="375"/>
      <c r="GFW271" s="375"/>
      <c r="GFX271" s="375"/>
      <c r="GFY271" s="375"/>
      <c r="GFZ271" s="375"/>
      <c r="GGA271" s="375"/>
      <c r="GGB271" s="375"/>
      <c r="GGC271" s="375"/>
      <c r="GGD271" s="375"/>
      <c r="GGE271" s="375"/>
      <c r="GGF271" s="375"/>
      <c r="GGG271" s="375"/>
      <c r="GGH271" s="375"/>
      <c r="GGI271" s="375"/>
      <c r="GGJ271" s="375"/>
      <c r="GGK271" s="375"/>
      <c r="GGL271" s="375"/>
      <c r="GGM271" s="375"/>
      <c r="GGN271" s="375"/>
      <c r="GGO271" s="376"/>
      <c r="GGP271" s="376"/>
      <c r="GGQ271" s="376"/>
      <c r="GGR271" s="376"/>
      <c r="GGS271" s="376"/>
      <c r="GGT271" s="376"/>
      <c r="GGU271" s="376"/>
      <c r="GGV271" s="376"/>
      <c r="GGW271" s="376"/>
      <c r="GGX271" s="376"/>
      <c r="GGY271" s="376"/>
      <c r="GGZ271" s="376"/>
      <c r="GHA271" s="376"/>
      <c r="GHB271" s="376"/>
      <c r="GHC271" s="376"/>
      <c r="GHD271" s="376"/>
      <c r="GHE271" s="376"/>
      <c r="GHF271" s="376"/>
      <c r="GHG271" s="376"/>
      <c r="GHH271" s="376"/>
      <c r="GHI271" s="376"/>
      <c r="GHJ271" s="376"/>
      <c r="GHK271" s="376"/>
      <c r="GHL271" s="376"/>
      <c r="GHM271" s="377"/>
      <c r="GHN271" s="377"/>
      <c r="GHO271" s="377"/>
      <c r="GHP271" s="377"/>
      <c r="GHQ271" s="377"/>
      <c r="GHR271" s="376"/>
      <c r="GHS271" s="376"/>
      <c r="GHT271" s="377"/>
      <c r="GHU271" s="377"/>
      <c r="GHV271" s="376"/>
      <c r="GHW271" s="376"/>
      <c r="GHX271" s="377"/>
      <c r="GHY271" s="377"/>
      <c r="GHZ271" s="376"/>
      <c r="GIA271" s="376"/>
      <c r="GIB271" s="376"/>
      <c r="GIC271" s="376"/>
      <c r="GID271" s="376"/>
      <c r="GIE271" s="376"/>
      <c r="GIF271" s="376"/>
      <c r="GIG271" s="377"/>
      <c r="GIH271" s="377"/>
      <c r="GII271" s="376"/>
      <c r="GIJ271" s="376"/>
      <c r="GIK271" s="377"/>
      <c r="GIL271" s="377"/>
      <c r="GIM271" s="376"/>
      <c r="GIN271" s="376"/>
      <c r="GIO271" s="376"/>
      <c r="GIP271" s="376"/>
      <c r="GIQ271" s="376"/>
      <c r="GIR271" s="370"/>
      <c r="GIS271" s="396"/>
      <c r="GIT271" s="376"/>
      <c r="GIU271" s="376"/>
      <c r="GIV271" s="376"/>
      <c r="GIW271" s="376"/>
      <c r="GIX271" s="376"/>
      <c r="GIY271" s="376"/>
      <c r="GIZ271" s="376"/>
      <c r="GJA271" s="375"/>
      <c r="GJB271" s="375"/>
      <c r="GJC271" s="375"/>
      <c r="GJD271" s="375"/>
      <c r="GJE271" s="375"/>
      <c r="GJF271" s="375"/>
      <c r="GJG271" s="375"/>
      <c r="GJH271" s="375"/>
      <c r="GJI271" s="375"/>
      <c r="GJJ271" s="375"/>
      <c r="GJK271" s="375"/>
      <c r="GJL271" s="375"/>
      <c r="GJM271" s="375"/>
      <c r="GJN271" s="375"/>
      <c r="GJO271" s="375"/>
      <c r="GJP271" s="375"/>
      <c r="GJQ271" s="375"/>
      <c r="GJR271" s="375"/>
      <c r="GJS271" s="375"/>
      <c r="GJT271" s="375"/>
      <c r="GJU271" s="375"/>
      <c r="GJV271" s="375"/>
      <c r="GJW271" s="375"/>
      <c r="GJX271" s="375"/>
      <c r="GJY271" s="375"/>
      <c r="GJZ271" s="375"/>
      <c r="GKA271" s="375"/>
      <c r="GKB271" s="375"/>
      <c r="GKC271" s="375"/>
      <c r="GKD271" s="375"/>
      <c r="GKE271" s="375"/>
      <c r="GKF271" s="375"/>
      <c r="GKG271" s="375"/>
      <c r="GKH271" s="375"/>
      <c r="GKI271" s="375"/>
      <c r="GKJ271" s="375"/>
      <c r="GKK271" s="375"/>
      <c r="GKL271" s="375"/>
      <c r="GKM271" s="375"/>
      <c r="GKN271" s="375"/>
      <c r="GKO271" s="375"/>
      <c r="GKP271" s="375"/>
      <c r="GKQ271" s="375"/>
      <c r="GKR271" s="375"/>
      <c r="GKS271" s="376"/>
      <c r="GKT271" s="376"/>
      <c r="GKU271" s="376"/>
      <c r="GKV271" s="376"/>
      <c r="GKW271" s="376"/>
      <c r="GKX271" s="376"/>
      <c r="GKY271" s="376"/>
      <c r="GKZ271" s="376"/>
      <c r="GLA271" s="376"/>
      <c r="GLB271" s="376"/>
      <c r="GLC271" s="376"/>
      <c r="GLD271" s="376"/>
      <c r="GLE271" s="376"/>
      <c r="GLF271" s="376"/>
      <c r="GLG271" s="376"/>
      <c r="GLH271" s="376"/>
      <c r="GLI271" s="376"/>
      <c r="GLJ271" s="376"/>
      <c r="GLK271" s="376"/>
      <c r="GLL271" s="376"/>
      <c r="GLM271" s="376"/>
      <c r="GLN271" s="376"/>
      <c r="GLO271" s="376"/>
      <c r="GLP271" s="376"/>
      <c r="GLQ271" s="377"/>
      <c r="GLR271" s="377"/>
      <c r="GLS271" s="377"/>
      <c r="GLT271" s="377"/>
      <c r="GLU271" s="377"/>
      <c r="GLV271" s="376"/>
      <c r="GLW271" s="376"/>
      <c r="GLX271" s="377"/>
      <c r="GLY271" s="377"/>
      <c r="GLZ271" s="376"/>
      <c r="GMA271" s="376"/>
      <c r="GMB271" s="377"/>
      <c r="GMC271" s="377"/>
      <c r="GMD271" s="376"/>
      <c r="GME271" s="376"/>
      <c r="GMF271" s="376"/>
      <c r="GMG271" s="376"/>
      <c r="GMH271" s="376"/>
      <c r="GMI271" s="376"/>
      <c r="GMJ271" s="376"/>
      <c r="GMK271" s="377"/>
      <c r="GML271" s="377"/>
      <c r="GMM271" s="376"/>
      <c r="GMN271" s="376"/>
      <c r="GMO271" s="377"/>
      <c r="GMP271" s="377"/>
      <c r="GMQ271" s="376"/>
      <c r="GMR271" s="376"/>
      <c r="GMS271" s="376"/>
      <c r="GMT271" s="376"/>
      <c r="GMU271" s="376"/>
      <c r="GMV271" s="370"/>
      <c r="GMW271" s="396"/>
      <c r="GMX271" s="376"/>
      <c r="GMY271" s="376"/>
      <c r="GMZ271" s="376"/>
      <c r="GNA271" s="376"/>
      <c r="GNB271" s="376"/>
      <c r="GNC271" s="376"/>
      <c r="GND271" s="376"/>
      <c r="GNE271" s="375"/>
      <c r="GNF271" s="375"/>
      <c r="GNG271" s="375"/>
      <c r="GNH271" s="375"/>
      <c r="GNI271" s="375"/>
      <c r="GNJ271" s="375"/>
      <c r="GNK271" s="375"/>
      <c r="GNL271" s="375"/>
      <c r="GNM271" s="375"/>
      <c r="GNN271" s="375"/>
      <c r="GNO271" s="375"/>
      <c r="GNP271" s="375"/>
      <c r="GNQ271" s="375"/>
      <c r="GNR271" s="375"/>
      <c r="GNS271" s="375"/>
      <c r="GNT271" s="375"/>
      <c r="GNU271" s="375"/>
      <c r="GNV271" s="375"/>
      <c r="GNW271" s="375"/>
      <c r="GNX271" s="375"/>
      <c r="GNY271" s="375"/>
      <c r="GNZ271" s="375"/>
      <c r="GOA271" s="375"/>
      <c r="GOB271" s="375"/>
      <c r="GOC271" s="375"/>
      <c r="GOD271" s="375"/>
      <c r="GOE271" s="375"/>
      <c r="GOF271" s="375"/>
      <c r="GOG271" s="375"/>
      <c r="GOH271" s="375"/>
      <c r="GOI271" s="375"/>
      <c r="GOJ271" s="375"/>
      <c r="GOK271" s="375"/>
      <c r="GOL271" s="375"/>
      <c r="GOM271" s="375"/>
      <c r="GON271" s="375"/>
      <c r="GOO271" s="375"/>
      <c r="GOP271" s="375"/>
      <c r="GOQ271" s="375"/>
      <c r="GOR271" s="375"/>
      <c r="GOS271" s="375"/>
      <c r="GOT271" s="375"/>
      <c r="GOU271" s="375"/>
      <c r="GOV271" s="375"/>
      <c r="GOW271" s="376"/>
      <c r="GOX271" s="376"/>
      <c r="GOY271" s="376"/>
      <c r="GOZ271" s="376"/>
      <c r="GPA271" s="376"/>
      <c r="GPB271" s="376"/>
      <c r="GPC271" s="376"/>
      <c r="GPD271" s="376"/>
      <c r="GPE271" s="376"/>
      <c r="GPF271" s="376"/>
      <c r="GPG271" s="376"/>
      <c r="GPH271" s="376"/>
      <c r="GPI271" s="376"/>
      <c r="GPJ271" s="376"/>
      <c r="GPK271" s="376"/>
      <c r="GPL271" s="376"/>
      <c r="GPM271" s="376"/>
      <c r="GPN271" s="376"/>
      <c r="GPO271" s="376"/>
      <c r="GPP271" s="376"/>
      <c r="GPQ271" s="376"/>
      <c r="GPR271" s="376"/>
      <c r="GPS271" s="376"/>
      <c r="GPT271" s="376"/>
      <c r="GPU271" s="377"/>
      <c r="GPV271" s="377"/>
      <c r="GPW271" s="377"/>
      <c r="GPX271" s="377"/>
      <c r="GPY271" s="377"/>
      <c r="GPZ271" s="376"/>
      <c r="GQA271" s="376"/>
      <c r="GQB271" s="377"/>
      <c r="GQC271" s="377"/>
      <c r="GQD271" s="376"/>
      <c r="GQE271" s="376"/>
      <c r="GQF271" s="377"/>
      <c r="GQG271" s="377"/>
      <c r="GQH271" s="376"/>
      <c r="GQI271" s="376"/>
      <c r="GQJ271" s="376"/>
      <c r="GQK271" s="376"/>
      <c r="GQL271" s="376"/>
      <c r="GQM271" s="376"/>
      <c r="GQN271" s="376"/>
      <c r="GQO271" s="377"/>
      <c r="GQP271" s="377"/>
      <c r="GQQ271" s="376"/>
      <c r="GQR271" s="376"/>
      <c r="GQS271" s="377"/>
      <c r="GQT271" s="377"/>
      <c r="GQU271" s="376"/>
      <c r="GQV271" s="376"/>
      <c r="GQW271" s="376"/>
      <c r="GQX271" s="376"/>
      <c r="GQY271" s="376"/>
      <c r="GQZ271" s="370"/>
      <c r="GRA271" s="396"/>
      <c r="GRB271" s="376"/>
      <c r="GRC271" s="376"/>
      <c r="GRD271" s="376"/>
      <c r="GRE271" s="376"/>
      <c r="GRF271" s="376"/>
      <c r="GRG271" s="376"/>
      <c r="GRH271" s="376"/>
      <c r="GRI271" s="375"/>
      <c r="GRJ271" s="375"/>
      <c r="GRK271" s="375"/>
      <c r="GRL271" s="375"/>
      <c r="GRM271" s="375"/>
      <c r="GRN271" s="375"/>
      <c r="GRO271" s="375"/>
      <c r="GRP271" s="375"/>
      <c r="GRQ271" s="375"/>
      <c r="GRR271" s="375"/>
      <c r="GRS271" s="375"/>
      <c r="GRT271" s="375"/>
      <c r="GRU271" s="375"/>
      <c r="GRV271" s="375"/>
      <c r="GRW271" s="375"/>
      <c r="GRX271" s="375"/>
      <c r="GRY271" s="375"/>
      <c r="GRZ271" s="375"/>
      <c r="GSA271" s="375"/>
      <c r="GSB271" s="375"/>
      <c r="GSC271" s="375"/>
      <c r="GSD271" s="375"/>
      <c r="GSE271" s="375"/>
      <c r="GSF271" s="375"/>
      <c r="GSG271" s="375"/>
      <c r="GSH271" s="375"/>
      <c r="GSI271" s="375"/>
      <c r="GSJ271" s="375"/>
      <c r="GSK271" s="375"/>
      <c r="GSL271" s="375"/>
      <c r="GSM271" s="375"/>
      <c r="GSN271" s="375"/>
      <c r="GSO271" s="375"/>
      <c r="GSP271" s="375"/>
      <c r="GSQ271" s="375"/>
      <c r="GSR271" s="375"/>
      <c r="GSS271" s="375"/>
      <c r="GST271" s="375"/>
      <c r="GSU271" s="375"/>
      <c r="GSV271" s="375"/>
      <c r="GSW271" s="375"/>
      <c r="GSX271" s="375"/>
      <c r="GSY271" s="375"/>
      <c r="GSZ271" s="375"/>
      <c r="GTA271" s="376"/>
      <c r="GTB271" s="376"/>
      <c r="GTC271" s="376"/>
      <c r="GTD271" s="376"/>
      <c r="GTE271" s="376"/>
      <c r="GTF271" s="376"/>
      <c r="GTG271" s="376"/>
      <c r="GTH271" s="376"/>
      <c r="GTI271" s="376"/>
      <c r="GTJ271" s="376"/>
      <c r="GTK271" s="376"/>
      <c r="GTL271" s="376"/>
      <c r="GTM271" s="376"/>
      <c r="GTN271" s="376"/>
      <c r="GTO271" s="376"/>
      <c r="GTP271" s="376"/>
      <c r="GTQ271" s="376"/>
      <c r="GTR271" s="376"/>
      <c r="GTS271" s="376"/>
      <c r="GTT271" s="376"/>
      <c r="GTU271" s="376"/>
      <c r="GTV271" s="376"/>
      <c r="GTW271" s="376"/>
      <c r="GTX271" s="376"/>
      <c r="GTY271" s="377"/>
      <c r="GTZ271" s="377"/>
      <c r="GUA271" s="377"/>
      <c r="GUB271" s="377"/>
      <c r="GUC271" s="377"/>
      <c r="GUD271" s="376"/>
      <c r="GUE271" s="376"/>
      <c r="GUF271" s="377"/>
      <c r="GUG271" s="377"/>
      <c r="GUH271" s="376"/>
      <c r="GUI271" s="376"/>
      <c r="GUJ271" s="377"/>
      <c r="GUK271" s="377"/>
      <c r="GUL271" s="376"/>
      <c r="GUM271" s="376"/>
      <c r="GUN271" s="376"/>
      <c r="GUO271" s="376"/>
      <c r="GUP271" s="376"/>
      <c r="GUQ271" s="376"/>
      <c r="GUR271" s="376"/>
      <c r="GUS271" s="377"/>
      <c r="GUT271" s="377"/>
      <c r="GUU271" s="376"/>
      <c r="GUV271" s="376"/>
      <c r="GUW271" s="377"/>
      <c r="GUX271" s="377"/>
      <c r="GUY271" s="376"/>
      <c r="GUZ271" s="376"/>
      <c r="GVA271" s="376"/>
      <c r="GVB271" s="376"/>
      <c r="GVC271" s="376"/>
      <c r="GVD271" s="370"/>
      <c r="GVE271" s="396"/>
      <c r="GVF271" s="376"/>
      <c r="GVG271" s="376"/>
      <c r="GVH271" s="376"/>
      <c r="GVI271" s="376"/>
      <c r="GVJ271" s="376"/>
      <c r="GVK271" s="376"/>
      <c r="GVL271" s="376"/>
      <c r="GVM271" s="375"/>
      <c r="GVN271" s="375"/>
      <c r="GVO271" s="375"/>
      <c r="GVP271" s="375"/>
      <c r="GVQ271" s="375"/>
      <c r="GVR271" s="375"/>
      <c r="GVS271" s="375"/>
      <c r="GVT271" s="375"/>
      <c r="GVU271" s="375"/>
      <c r="GVV271" s="375"/>
      <c r="GVW271" s="375"/>
      <c r="GVX271" s="375"/>
      <c r="GVY271" s="375"/>
      <c r="GVZ271" s="375"/>
      <c r="GWA271" s="375"/>
      <c r="GWB271" s="375"/>
      <c r="GWC271" s="375"/>
      <c r="GWD271" s="375"/>
      <c r="GWE271" s="375"/>
      <c r="GWF271" s="375"/>
      <c r="GWG271" s="375"/>
      <c r="GWH271" s="375"/>
      <c r="GWI271" s="375"/>
      <c r="GWJ271" s="375"/>
      <c r="GWK271" s="375"/>
      <c r="GWL271" s="375"/>
      <c r="GWM271" s="375"/>
      <c r="GWN271" s="375"/>
      <c r="GWO271" s="375"/>
      <c r="GWP271" s="375"/>
      <c r="GWQ271" s="375"/>
      <c r="GWR271" s="375"/>
      <c r="GWS271" s="375"/>
      <c r="GWT271" s="375"/>
      <c r="GWU271" s="375"/>
      <c r="GWV271" s="375"/>
      <c r="GWW271" s="375"/>
      <c r="GWX271" s="375"/>
      <c r="GWY271" s="375"/>
      <c r="GWZ271" s="375"/>
      <c r="GXA271" s="375"/>
      <c r="GXB271" s="375"/>
      <c r="GXC271" s="375"/>
      <c r="GXD271" s="375"/>
      <c r="GXE271" s="376"/>
      <c r="GXF271" s="376"/>
      <c r="GXG271" s="376"/>
      <c r="GXH271" s="376"/>
      <c r="GXI271" s="376"/>
      <c r="GXJ271" s="376"/>
      <c r="GXK271" s="376"/>
      <c r="GXL271" s="376"/>
      <c r="GXM271" s="376"/>
      <c r="GXN271" s="376"/>
      <c r="GXO271" s="376"/>
      <c r="GXP271" s="376"/>
      <c r="GXQ271" s="376"/>
      <c r="GXR271" s="376"/>
      <c r="GXS271" s="376"/>
      <c r="GXT271" s="376"/>
      <c r="GXU271" s="376"/>
      <c r="GXV271" s="376"/>
      <c r="GXW271" s="376"/>
      <c r="GXX271" s="376"/>
      <c r="GXY271" s="376"/>
      <c r="GXZ271" s="376"/>
      <c r="GYA271" s="376"/>
      <c r="GYB271" s="376"/>
      <c r="GYC271" s="377"/>
      <c r="GYD271" s="377"/>
      <c r="GYE271" s="377"/>
      <c r="GYF271" s="377"/>
      <c r="GYG271" s="377"/>
      <c r="GYH271" s="376"/>
      <c r="GYI271" s="376"/>
      <c r="GYJ271" s="377"/>
      <c r="GYK271" s="377"/>
      <c r="GYL271" s="376"/>
      <c r="GYM271" s="376"/>
      <c r="GYN271" s="377"/>
      <c r="GYO271" s="377"/>
      <c r="GYP271" s="376"/>
      <c r="GYQ271" s="376"/>
      <c r="GYR271" s="376"/>
      <c r="GYS271" s="376"/>
      <c r="GYT271" s="376"/>
      <c r="GYU271" s="376"/>
      <c r="GYV271" s="376"/>
      <c r="GYW271" s="377"/>
      <c r="GYX271" s="377"/>
      <c r="GYY271" s="376"/>
      <c r="GYZ271" s="376"/>
      <c r="GZA271" s="377"/>
      <c r="GZB271" s="377"/>
      <c r="GZC271" s="376"/>
      <c r="GZD271" s="376"/>
      <c r="GZE271" s="376"/>
      <c r="GZF271" s="376"/>
      <c r="GZG271" s="376"/>
      <c r="GZH271" s="370"/>
      <c r="GZI271" s="396"/>
      <c r="GZJ271" s="376"/>
      <c r="GZK271" s="376"/>
      <c r="GZL271" s="376"/>
      <c r="GZM271" s="376"/>
      <c r="GZN271" s="376"/>
      <c r="GZO271" s="376"/>
      <c r="GZP271" s="376"/>
      <c r="GZQ271" s="375"/>
      <c r="GZR271" s="375"/>
      <c r="GZS271" s="375"/>
      <c r="GZT271" s="375"/>
      <c r="GZU271" s="375"/>
      <c r="GZV271" s="375"/>
      <c r="GZW271" s="375"/>
      <c r="GZX271" s="375"/>
      <c r="GZY271" s="375"/>
      <c r="GZZ271" s="375"/>
      <c r="HAA271" s="375"/>
      <c r="HAB271" s="375"/>
      <c r="HAC271" s="375"/>
      <c r="HAD271" s="375"/>
      <c r="HAE271" s="375"/>
      <c r="HAF271" s="375"/>
      <c r="HAG271" s="375"/>
      <c r="HAH271" s="375"/>
      <c r="HAI271" s="375"/>
      <c r="HAJ271" s="375"/>
      <c r="HAK271" s="375"/>
      <c r="HAL271" s="375"/>
      <c r="HAM271" s="375"/>
      <c r="HAN271" s="375"/>
      <c r="HAO271" s="375"/>
      <c r="HAP271" s="375"/>
      <c r="HAQ271" s="375"/>
      <c r="HAR271" s="375"/>
      <c r="HAS271" s="375"/>
      <c r="HAT271" s="375"/>
      <c r="HAU271" s="375"/>
      <c r="HAV271" s="375"/>
      <c r="HAW271" s="375"/>
      <c r="HAX271" s="375"/>
      <c r="HAY271" s="375"/>
      <c r="HAZ271" s="375"/>
      <c r="HBA271" s="375"/>
      <c r="HBB271" s="375"/>
      <c r="HBC271" s="375"/>
      <c r="HBD271" s="375"/>
      <c r="HBE271" s="375"/>
      <c r="HBF271" s="375"/>
      <c r="HBG271" s="375"/>
      <c r="HBH271" s="375"/>
      <c r="HBI271" s="376"/>
      <c r="HBJ271" s="376"/>
      <c r="HBK271" s="376"/>
      <c r="HBL271" s="376"/>
      <c r="HBM271" s="376"/>
      <c r="HBN271" s="376"/>
      <c r="HBO271" s="376"/>
      <c r="HBP271" s="376"/>
      <c r="HBQ271" s="376"/>
      <c r="HBR271" s="376"/>
      <c r="HBS271" s="376"/>
      <c r="HBT271" s="376"/>
      <c r="HBU271" s="376"/>
      <c r="HBV271" s="376"/>
      <c r="HBW271" s="376"/>
      <c r="HBX271" s="376"/>
      <c r="HBY271" s="376"/>
      <c r="HBZ271" s="376"/>
      <c r="HCA271" s="376"/>
      <c r="HCB271" s="376"/>
      <c r="HCC271" s="376"/>
      <c r="HCD271" s="376"/>
      <c r="HCE271" s="376"/>
      <c r="HCF271" s="376"/>
      <c r="HCG271" s="377"/>
      <c r="HCH271" s="377"/>
      <c r="HCI271" s="377"/>
      <c r="HCJ271" s="377"/>
      <c r="HCK271" s="377"/>
      <c r="HCL271" s="376"/>
      <c r="HCM271" s="376"/>
      <c r="HCN271" s="377"/>
      <c r="HCO271" s="377"/>
      <c r="HCP271" s="376"/>
      <c r="HCQ271" s="376"/>
      <c r="HCR271" s="377"/>
      <c r="HCS271" s="377"/>
      <c r="HCT271" s="376"/>
      <c r="HCU271" s="376"/>
      <c r="HCV271" s="376"/>
      <c r="HCW271" s="376"/>
      <c r="HCX271" s="376"/>
      <c r="HCY271" s="376"/>
      <c r="HCZ271" s="376"/>
      <c r="HDA271" s="377"/>
      <c r="HDB271" s="377"/>
      <c r="HDC271" s="376"/>
      <c r="HDD271" s="376"/>
      <c r="HDE271" s="377"/>
      <c r="HDF271" s="377"/>
      <c r="HDG271" s="376"/>
      <c r="HDH271" s="376"/>
      <c r="HDI271" s="376"/>
      <c r="HDJ271" s="376"/>
      <c r="HDK271" s="376"/>
      <c r="HDL271" s="370"/>
      <c r="HDM271" s="396"/>
      <c r="HDN271" s="376"/>
      <c r="HDO271" s="376"/>
      <c r="HDP271" s="376"/>
      <c r="HDQ271" s="376"/>
      <c r="HDR271" s="376"/>
      <c r="HDS271" s="376"/>
      <c r="HDT271" s="376"/>
      <c r="HDU271" s="375"/>
      <c r="HDV271" s="375"/>
      <c r="HDW271" s="375"/>
      <c r="HDX271" s="375"/>
      <c r="HDY271" s="375"/>
      <c r="HDZ271" s="375"/>
      <c r="HEA271" s="375"/>
      <c r="HEB271" s="375"/>
      <c r="HEC271" s="375"/>
      <c r="HED271" s="375"/>
      <c r="HEE271" s="375"/>
      <c r="HEF271" s="375"/>
      <c r="HEG271" s="375"/>
      <c r="HEH271" s="375"/>
      <c r="HEI271" s="375"/>
      <c r="HEJ271" s="375"/>
      <c r="HEK271" s="375"/>
      <c r="HEL271" s="375"/>
      <c r="HEM271" s="375"/>
      <c r="HEN271" s="375"/>
      <c r="HEO271" s="375"/>
      <c r="HEP271" s="375"/>
      <c r="HEQ271" s="375"/>
      <c r="HER271" s="375"/>
      <c r="HES271" s="375"/>
      <c r="HET271" s="375"/>
      <c r="HEU271" s="375"/>
      <c r="HEV271" s="375"/>
      <c r="HEW271" s="375"/>
      <c r="HEX271" s="375"/>
      <c r="HEY271" s="375"/>
      <c r="HEZ271" s="375"/>
      <c r="HFA271" s="375"/>
      <c r="HFB271" s="375"/>
      <c r="HFC271" s="375"/>
      <c r="HFD271" s="375"/>
      <c r="HFE271" s="375"/>
      <c r="HFF271" s="375"/>
      <c r="HFG271" s="375"/>
      <c r="HFH271" s="375"/>
      <c r="HFI271" s="375"/>
      <c r="HFJ271" s="375"/>
      <c r="HFK271" s="375"/>
      <c r="HFL271" s="375"/>
      <c r="HFM271" s="376"/>
      <c r="HFN271" s="376"/>
      <c r="HFO271" s="376"/>
      <c r="HFP271" s="376"/>
      <c r="HFQ271" s="376"/>
      <c r="HFR271" s="376"/>
      <c r="HFS271" s="376"/>
      <c r="HFT271" s="376"/>
      <c r="HFU271" s="376"/>
      <c r="HFV271" s="376"/>
      <c r="HFW271" s="376"/>
      <c r="HFX271" s="376"/>
      <c r="HFY271" s="376"/>
      <c r="HFZ271" s="376"/>
      <c r="HGA271" s="376"/>
      <c r="HGB271" s="376"/>
      <c r="HGC271" s="376"/>
      <c r="HGD271" s="376"/>
      <c r="HGE271" s="376"/>
      <c r="HGF271" s="376"/>
      <c r="HGG271" s="376"/>
      <c r="HGH271" s="376"/>
      <c r="HGI271" s="376"/>
      <c r="HGJ271" s="376"/>
      <c r="HGK271" s="377"/>
      <c r="HGL271" s="377"/>
      <c r="HGM271" s="377"/>
      <c r="HGN271" s="377"/>
      <c r="HGO271" s="377"/>
      <c r="HGP271" s="376"/>
      <c r="HGQ271" s="376"/>
      <c r="HGR271" s="377"/>
      <c r="HGS271" s="377"/>
      <c r="HGT271" s="376"/>
      <c r="HGU271" s="376"/>
      <c r="HGV271" s="377"/>
      <c r="HGW271" s="377"/>
      <c r="HGX271" s="376"/>
      <c r="HGY271" s="376"/>
      <c r="HGZ271" s="376"/>
      <c r="HHA271" s="376"/>
      <c r="HHB271" s="376"/>
      <c r="HHC271" s="376"/>
      <c r="HHD271" s="376"/>
      <c r="HHE271" s="377"/>
      <c r="HHF271" s="377"/>
      <c r="HHG271" s="376"/>
      <c r="HHH271" s="376"/>
      <c r="HHI271" s="377"/>
      <c r="HHJ271" s="377"/>
      <c r="HHK271" s="376"/>
      <c r="HHL271" s="376"/>
      <c r="HHM271" s="376"/>
      <c r="HHN271" s="376"/>
      <c r="HHO271" s="376"/>
      <c r="HHP271" s="370"/>
      <c r="HHQ271" s="396"/>
      <c r="HHR271" s="376"/>
      <c r="HHS271" s="376"/>
      <c r="HHT271" s="376"/>
      <c r="HHU271" s="376"/>
      <c r="HHV271" s="376"/>
      <c r="HHW271" s="376"/>
      <c r="HHX271" s="376"/>
      <c r="HHY271" s="375"/>
      <c r="HHZ271" s="375"/>
      <c r="HIA271" s="375"/>
      <c r="HIB271" s="375"/>
      <c r="HIC271" s="375"/>
      <c r="HID271" s="375"/>
      <c r="HIE271" s="375"/>
      <c r="HIF271" s="375"/>
      <c r="HIG271" s="375"/>
      <c r="HIH271" s="375"/>
      <c r="HII271" s="375"/>
      <c r="HIJ271" s="375"/>
      <c r="HIK271" s="375"/>
      <c r="HIL271" s="375"/>
      <c r="HIM271" s="375"/>
      <c r="HIN271" s="375"/>
      <c r="HIO271" s="375"/>
      <c r="HIP271" s="375"/>
      <c r="HIQ271" s="375"/>
      <c r="HIR271" s="375"/>
      <c r="HIS271" s="375"/>
      <c r="HIT271" s="375"/>
      <c r="HIU271" s="375"/>
      <c r="HIV271" s="375"/>
      <c r="HIW271" s="375"/>
      <c r="HIX271" s="375"/>
      <c r="HIY271" s="375"/>
      <c r="HIZ271" s="375"/>
      <c r="HJA271" s="375"/>
      <c r="HJB271" s="375"/>
      <c r="HJC271" s="375"/>
      <c r="HJD271" s="375"/>
      <c r="HJE271" s="375"/>
      <c r="HJF271" s="375"/>
      <c r="HJG271" s="375"/>
      <c r="HJH271" s="375"/>
      <c r="HJI271" s="375"/>
      <c r="HJJ271" s="375"/>
      <c r="HJK271" s="375"/>
      <c r="HJL271" s="375"/>
      <c r="HJM271" s="375"/>
      <c r="HJN271" s="375"/>
      <c r="HJO271" s="375"/>
      <c r="HJP271" s="375"/>
      <c r="HJQ271" s="376"/>
      <c r="HJR271" s="376"/>
      <c r="HJS271" s="376"/>
      <c r="HJT271" s="376"/>
      <c r="HJU271" s="376"/>
      <c r="HJV271" s="376"/>
      <c r="HJW271" s="376"/>
      <c r="HJX271" s="376"/>
      <c r="HJY271" s="376"/>
      <c r="HJZ271" s="376"/>
      <c r="HKA271" s="376"/>
      <c r="HKB271" s="376"/>
      <c r="HKC271" s="376"/>
      <c r="HKD271" s="376"/>
      <c r="HKE271" s="376"/>
      <c r="HKF271" s="376"/>
      <c r="HKG271" s="376"/>
      <c r="HKH271" s="376"/>
      <c r="HKI271" s="376"/>
      <c r="HKJ271" s="376"/>
      <c r="HKK271" s="376"/>
      <c r="HKL271" s="376"/>
      <c r="HKM271" s="376"/>
      <c r="HKN271" s="376"/>
      <c r="HKO271" s="377"/>
      <c r="HKP271" s="377"/>
      <c r="HKQ271" s="377"/>
      <c r="HKR271" s="377"/>
      <c r="HKS271" s="377"/>
      <c r="HKT271" s="376"/>
      <c r="HKU271" s="376"/>
      <c r="HKV271" s="377"/>
      <c r="HKW271" s="377"/>
      <c r="HKX271" s="376"/>
      <c r="HKY271" s="376"/>
      <c r="HKZ271" s="377"/>
      <c r="HLA271" s="377"/>
      <c r="HLB271" s="376"/>
      <c r="HLC271" s="376"/>
      <c r="HLD271" s="376"/>
      <c r="HLE271" s="376"/>
      <c r="HLF271" s="376"/>
      <c r="HLG271" s="376"/>
      <c r="HLH271" s="376"/>
      <c r="HLI271" s="377"/>
      <c r="HLJ271" s="377"/>
      <c r="HLK271" s="376"/>
      <c r="HLL271" s="376"/>
      <c r="HLM271" s="377"/>
      <c r="HLN271" s="377"/>
      <c r="HLO271" s="376"/>
      <c r="HLP271" s="376"/>
      <c r="HLQ271" s="376"/>
      <c r="HLR271" s="376"/>
      <c r="HLS271" s="376"/>
      <c r="HLT271" s="370"/>
      <c r="HLU271" s="396"/>
      <c r="HLV271" s="376"/>
      <c r="HLW271" s="376"/>
      <c r="HLX271" s="376"/>
      <c r="HLY271" s="376"/>
      <c r="HLZ271" s="376"/>
      <c r="HMA271" s="376"/>
      <c r="HMB271" s="376"/>
      <c r="HMC271" s="375"/>
      <c r="HMD271" s="375"/>
      <c r="HME271" s="375"/>
      <c r="HMF271" s="375"/>
      <c r="HMG271" s="375"/>
      <c r="HMH271" s="375"/>
      <c r="HMI271" s="375"/>
      <c r="HMJ271" s="375"/>
      <c r="HMK271" s="375"/>
      <c r="HML271" s="375"/>
      <c r="HMM271" s="375"/>
      <c r="HMN271" s="375"/>
      <c r="HMO271" s="375"/>
      <c r="HMP271" s="375"/>
      <c r="HMQ271" s="375"/>
      <c r="HMR271" s="375"/>
      <c r="HMS271" s="375"/>
      <c r="HMT271" s="375"/>
      <c r="HMU271" s="375"/>
      <c r="HMV271" s="375"/>
      <c r="HMW271" s="375"/>
      <c r="HMX271" s="375"/>
      <c r="HMY271" s="375"/>
      <c r="HMZ271" s="375"/>
      <c r="HNA271" s="375"/>
      <c r="HNB271" s="375"/>
      <c r="HNC271" s="375"/>
      <c r="HND271" s="375"/>
      <c r="HNE271" s="375"/>
      <c r="HNF271" s="375"/>
      <c r="HNG271" s="375"/>
      <c r="HNH271" s="375"/>
      <c r="HNI271" s="375"/>
      <c r="HNJ271" s="375"/>
      <c r="HNK271" s="375"/>
      <c r="HNL271" s="375"/>
      <c r="HNM271" s="375"/>
      <c r="HNN271" s="375"/>
      <c r="HNO271" s="375"/>
      <c r="HNP271" s="375"/>
      <c r="HNQ271" s="375"/>
      <c r="HNR271" s="375"/>
      <c r="HNS271" s="375"/>
      <c r="HNT271" s="375"/>
      <c r="HNU271" s="376"/>
      <c r="HNV271" s="376"/>
      <c r="HNW271" s="376"/>
      <c r="HNX271" s="376"/>
      <c r="HNY271" s="376"/>
      <c r="HNZ271" s="376"/>
      <c r="HOA271" s="376"/>
      <c r="HOB271" s="376"/>
      <c r="HOC271" s="376"/>
      <c r="HOD271" s="376"/>
      <c r="HOE271" s="376"/>
      <c r="HOF271" s="376"/>
      <c r="HOG271" s="376"/>
      <c r="HOH271" s="376"/>
      <c r="HOI271" s="376"/>
      <c r="HOJ271" s="376"/>
      <c r="HOK271" s="376"/>
      <c r="HOL271" s="376"/>
      <c r="HOM271" s="376"/>
      <c r="HON271" s="376"/>
      <c r="HOO271" s="376"/>
      <c r="HOP271" s="376"/>
      <c r="HOQ271" s="376"/>
      <c r="HOR271" s="376"/>
      <c r="HOS271" s="377"/>
      <c r="HOT271" s="377"/>
      <c r="HOU271" s="377"/>
      <c r="HOV271" s="377"/>
      <c r="HOW271" s="377"/>
      <c r="HOX271" s="376"/>
      <c r="HOY271" s="376"/>
      <c r="HOZ271" s="377"/>
      <c r="HPA271" s="377"/>
      <c r="HPB271" s="376"/>
      <c r="HPC271" s="376"/>
      <c r="HPD271" s="377"/>
      <c r="HPE271" s="377"/>
      <c r="HPF271" s="376"/>
      <c r="HPG271" s="376"/>
      <c r="HPH271" s="376"/>
      <c r="HPI271" s="376"/>
      <c r="HPJ271" s="376"/>
      <c r="HPK271" s="376"/>
      <c r="HPL271" s="376"/>
      <c r="HPM271" s="377"/>
      <c r="HPN271" s="377"/>
      <c r="HPO271" s="376"/>
      <c r="HPP271" s="376"/>
      <c r="HPQ271" s="377"/>
      <c r="HPR271" s="377"/>
      <c r="HPS271" s="376"/>
      <c r="HPT271" s="376"/>
      <c r="HPU271" s="376"/>
      <c r="HPV271" s="376"/>
      <c r="HPW271" s="376"/>
      <c r="HPX271" s="370"/>
      <c r="HPY271" s="396"/>
      <c r="HPZ271" s="376"/>
      <c r="HQA271" s="376"/>
      <c r="HQB271" s="376"/>
      <c r="HQC271" s="376"/>
      <c r="HQD271" s="376"/>
      <c r="HQE271" s="376"/>
      <c r="HQF271" s="376"/>
      <c r="HQG271" s="375"/>
      <c r="HQH271" s="375"/>
      <c r="HQI271" s="375"/>
      <c r="HQJ271" s="375"/>
      <c r="HQK271" s="375"/>
      <c r="HQL271" s="375"/>
      <c r="HQM271" s="375"/>
      <c r="HQN271" s="375"/>
      <c r="HQO271" s="375"/>
      <c r="HQP271" s="375"/>
      <c r="HQQ271" s="375"/>
      <c r="HQR271" s="375"/>
      <c r="HQS271" s="375"/>
      <c r="HQT271" s="375"/>
      <c r="HQU271" s="375"/>
      <c r="HQV271" s="375"/>
      <c r="HQW271" s="375"/>
      <c r="HQX271" s="375"/>
      <c r="HQY271" s="375"/>
      <c r="HQZ271" s="375"/>
      <c r="HRA271" s="375"/>
      <c r="HRB271" s="375"/>
      <c r="HRC271" s="375"/>
      <c r="HRD271" s="375"/>
      <c r="HRE271" s="375"/>
      <c r="HRF271" s="375"/>
      <c r="HRG271" s="375"/>
      <c r="HRH271" s="375"/>
      <c r="HRI271" s="375"/>
      <c r="HRJ271" s="375"/>
      <c r="HRK271" s="375"/>
      <c r="HRL271" s="375"/>
      <c r="HRM271" s="375"/>
      <c r="HRN271" s="375"/>
      <c r="HRO271" s="375"/>
      <c r="HRP271" s="375"/>
      <c r="HRQ271" s="375"/>
      <c r="HRR271" s="375"/>
      <c r="HRS271" s="375"/>
      <c r="HRT271" s="375"/>
      <c r="HRU271" s="375"/>
      <c r="HRV271" s="375"/>
      <c r="HRW271" s="375"/>
      <c r="HRX271" s="375"/>
      <c r="HRY271" s="376"/>
      <c r="HRZ271" s="376"/>
      <c r="HSA271" s="376"/>
      <c r="HSB271" s="376"/>
      <c r="HSC271" s="376"/>
      <c r="HSD271" s="376"/>
      <c r="HSE271" s="376"/>
      <c r="HSF271" s="376"/>
      <c r="HSG271" s="376"/>
      <c r="HSH271" s="376"/>
      <c r="HSI271" s="376"/>
      <c r="HSJ271" s="376"/>
      <c r="HSK271" s="376"/>
      <c r="HSL271" s="376"/>
      <c r="HSM271" s="376"/>
      <c r="HSN271" s="376"/>
      <c r="HSO271" s="376"/>
      <c r="HSP271" s="376"/>
      <c r="HSQ271" s="376"/>
      <c r="HSR271" s="376"/>
      <c r="HSS271" s="376"/>
      <c r="HST271" s="376"/>
      <c r="HSU271" s="376"/>
      <c r="HSV271" s="376"/>
      <c r="HSW271" s="377"/>
      <c r="HSX271" s="377"/>
      <c r="HSY271" s="377"/>
      <c r="HSZ271" s="377"/>
      <c r="HTA271" s="377"/>
      <c r="HTB271" s="376"/>
      <c r="HTC271" s="376"/>
      <c r="HTD271" s="377"/>
      <c r="HTE271" s="377"/>
      <c r="HTF271" s="376"/>
      <c r="HTG271" s="376"/>
      <c r="HTH271" s="377"/>
      <c r="HTI271" s="377"/>
      <c r="HTJ271" s="376"/>
      <c r="HTK271" s="376"/>
      <c r="HTL271" s="376"/>
      <c r="HTM271" s="376"/>
      <c r="HTN271" s="376"/>
      <c r="HTO271" s="376"/>
      <c r="HTP271" s="376"/>
      <c r="HTQ271" s="377"/>
      <c r="HTR271" s="377"/>
      <c r="HTS271" s="376"/>
      <c r="HTT271" s="376"/>
      <c r="HTU271" s="377"/>
      <c r="HTV271" s="377"/>
      <c r="HTW271" s="376"/>
      <c r="HTX271" s="376"/>
      <c r="HTY271" s="376"/>
      <c r="HTZ271" s="376"/>
      <c r="HUA271" s="376"/>
      <c r="HUB271" s="370"/>
      <c r="HUC271" s="396"/>
      <c r="HUD271" s="376"/>
      <c r="HUE271" s="376"/>
      <c r="HUF271" s="376"/>
      <c r="HUG271" s="376"/>
      <c r="HUH271" s="376"/>
      <c r="HUI271" s="376"/>
      <c r="HUJ271" s="376"/>
      <c r="HUK271" s="375"/>
      <c r="HUL271" s="375"/>
      <c r="HUM271" s="375"/>
      <c r="HUN271" s="375"/>
      <c r="HUO271" s="375"/>
      <c r="HUP271" s="375"/>
      <c r="HUQ271" s="375"/>
      <c r="HUR271" s="375"/>
      <c r="HUS271" s="375"/>
      <c r="HUT271" s="375"/>
      <c r="HUU271" s="375"/>
      <c r="HUV271" s="375"/>
      <c r="HUW271" s="375"/>
      <c r="HUX271" s="375"/>
      <c r="HUY271" s="375"/>
      <c r="HUZ271" s="375"/>
      <c r="HVA271" s="375"/>
      <c r="HVB271" s="375"/>
      <c r="HVC271" s="375"/>
      <c r="HVD271" s="375"/>
      <c r="HVE271" s="375"/>
      <c r="HVF271" s="375"/>
      <c r="HVG271" s="375"/>
      <c r="HVH271" s="375"/>
      <c r="HVI271" s="375"/>
      <c r="HVJ271" s="375"/>
      <c r="HVK271" s="375"/>
      <c r="HVL271" s="375"/>
      <c r="HVM271" s="375"/>
      <c r="HVN271" s="375"/>
      <c r="HVO271" s="375"/>
      <c r="HVP271" s="375"/>
      <c r="HVQ271" s="375"/>
      <c r="HVR271" s="375"/>
      <c r="HVS271" s="375"/>
      <c r="HVT271" s="375"/>
      <c r="HVU271" s="375"/>
      <c r="HVV271" s="375"/>
      <c r="HVW271" s="375"/>
      <c r="HVX271" s="375"/>
      <c r="HVY271" s="375"/>
      <c r="HVZ271" s="375"/>
      <c r="HWA271" s="375"/>
      <c r="HWB271" s="375"/>
      <c r="HWC271" s="376"/>
      <c r="HWD271" s="376"/>
      <c r="HWE271" s="376"/>
      <c r="HWF271" s="376"/>
      <c r="HWG271" s="376"/>
      <c r="HWH271" s="376"/>
      <c r="HWI271" s="376"/>
      <c r="HWJ271" s="376"/>
      <c r="HWK271" s="376"/>
      <c r="HWL271" s="376"/>
      <c r="HWM271" s="376"/>
      <c r="HWN271" s="376"/>
      <c r="HWO271" s="376"/>
      <c r="HWP271" s="376"/>
      <c r="HWQ271" s="376"/>
      <c r="HWR271" s="376"/>
      <c r="HWS271" s="376"/>
      <c r="HWT271" s="376"/>
      <c r="HWU271" s="376"/>
      <c r="HWV271" s="376"/>
      <c r="HWW271" s="376"/>
      <c r="HWX271" s="376"/>
      <c r="HWY271" s="376"/>
      <c r="HWZ271" s="376"/>
      <c r="HXA271" s="377"/>
      <c r="HXB271" s="377"/>
      <c r="HXC271" s="377"/>
      <c r="HXD271" s="377"/>
      <c r="HXE271" s="377"/>
      <c r="HXF271" s="376"/>
      <c r="HXG271" s="376"/>
      <c r="HXH271" s="377"/>
      <c r="HXI271" s="377"/>
      <c r="HXJ271" s="376"/>
      <c r="HXK271" s="376"/>
      <c r="HXL271" s="377"/>
      <c r="HXM271" s="377"/>
      <c r="HXN271" s="376"/>
      <c r="HXO271" s="376"/>
      <c r="HXP271" s="376"/>
      <c r="HXQ271" s="376"/>
      <c r="HXR271" s="376"/>
      <c r="HXS271" s="376"/>
      <c r="HXT271" s="376"/>
      <c r="HXU271" s="377"/>
      <c r="HXV271" s="377"/>
      <c r="HXW271" s="376"/>
      <c r="HXX271" s="376"/>
      <c r="HXY271" s="377"/>
      <c r="HXZ271" s="377"/>
      <c r="HYA271" s="376"/>
      <c r="HYB271" s="376"/>
      <c r="HYC271" s="376"/>
      <c r="HYD271" s="376"/>
      <c r="HYE271" s="376"/>
      <c r="HYF271" s="370"/>
      <c r="HYG271" s="396"/>
      <c r="HYH271" s="376"/>
      <c r="HYI271" s="376"/>
      <c r="HYJ271" s="376"/>
      <c r="HYK271" s="376"/>
      <c r="HYL271" s="376"/>
      <c r="HYM271" s="376"/>
      <c r="HYN271" s="376"/>
      <c r="HYO271" s="375"/>
      <c r="HYP271" s="375"/>
      <c r="HYQ271" s="375"/>
      <c r="HYR271" s="375"/>
      <c r="HYS271" s="375"/>
      <c r="HYT271" s="375"/>
      <c r="HYU271" s="375"/>
      <c r="HYV271" s="375"/>
      <c r="HYW271" s="375"/>
      <c r="HYX271" s="375"/>
      <c r="HYY271" s="375"/>
      <c r="HYZ271" s="375"/>
      <c r="HZA271" s="375"/>
      <c r="HZB271" s="375"/>
      <c r="HZC271" s="375"/>
      <c r="HZD271" s="375"/>
      <c r="HZE271" s="375"/>
      <c r="HZF271" s="375"/>
      <c r="HZG271" s="375"/>
      <c r="HZH271" s="375"/>
      <c r="HZI271" s="375"/>
      <c r="HZJ271" s="375"/>
      <c r="HZK271" s="375"/>
      <c r="HZL271" s="375"/>
      <c r="HZM271" s="375"/>
      <c r="HZN271" s="375"/>
      <c r="HZO271" s="375"/>
      <c r="HZP271" s="375"/>
      <c r="HZQ271" s="375"/>
      <c r="HZR271" s="375"/>
      <c r="HZS271" s="375"/>
      <c r="HZT271" s="375"/>
      <c r="HZU271" s="375"/>
      <c r="HZV271" s="375"/>
      <c r="HZW271" s="375"/>
      <c r="HZX271" s="375"/>
      <c r="HZY271" s="375"/>
      <c r="HZZ271" s="375"/>
      <c r="IAA271" s="375"/>
      <c r="IAB271" s="375"/>
      <c r="IAC271" s="375"/>
      <c r="IAD271" s="375"/>
      <c r="IAE271" s="375"/>
      <c r="IAF271" s="375"/>
      <c r="IAG271" s="376"/>
      <c r="IAH271" s="376"/>
      <c r="IAI271" s="376"/>
      <c r="IAJ271" s="376"/>
      <c r="IAK271" s="376"/>
      <c r="IAL271" s="376"/>
      <c r="IAM271" s="376"/>
      <c r="IAN271" s="376"/>
      <c r="IAO271" s="376"/>
      <c r="IAP271" s="376"/>
      <c r="IAQ271" s="376"/>
      <c r="IAR271" s="376"/>
      <c r="IAS271" s="376"/>
      <c r="IAT271" s="376"/>
      <c r="IAU271" s="376"/>
      <c r="IAV271" s="376"/>
      <c r="IAW271" s="376"/>
      <c r="IAX271" s="376"/>
      <c r="IAY271" s="376"/>
      <c r="IAZ271" s="376"/>
      <c r="IBA271" s="376"/>
      <c r="IBB271" s="376"/>
      <c r="IBC271" s="376"/>
      <c r="IBD271" s="376"/>
      <c r="IBE271" s="377"/>
      <c r="IBF271" s="377"/>
      <c r="IBG271" s="377"/>
      <c r="IBH271" s="377"/>
      <c r="IBI271" s="377"/>
      <c r="IBJ271" s="376"/>
      <c r="IBK271" s="376"/>
      <c r="IBL271" s="377"/>
      <c r="IBM271" s="377"/>
      <c r="IBN271" s="376"/>
      <c r="IBO271" s="376"/>
      <c r="IBP271" s="377"/>
      <c r="IBQ271" s="377"/>
      <c r="IBR271" s="376"/>
      <c r="IBS271" s="376"/>
      <c r="IBT271" s="376"/>
      <c r="IBU271" s="376"/>
      <c r="IBV271" s="376"/>
      <c r="IBW271" s="376"/>
      <c r="IBX271" s="376"/>
      <c r="IBY271" s="377"/>
      <c r="IBZ271" s="377"/>
      <c r="ICA271" s="376"/>
      <c r="ICB271" s="376"/>
      <c r="ICC271" s="377"/>
      <c r="ICD271" s="377"/>
      <c r="ICE271" s="376"/>
      <c r="ICF271" s="376"/>
      <c r="ICG271" s="376"/>
      <c r="ICH271" s="376"/>
      <c r="ICI271" s="376"/>
      <c r="ICJ271" s="370"/>
      <c r="ICK271" s="396"/>
      <c r="ICL271" s="376"/>
      <c r="ICM271" s="376"/>
      <c r="ICN271" s="376"/>
      <c r="ICO271" s="376"/>
      <c r="ICP271" s="376"/>
      <c r="ICQ271" s="376"/>
      <c r="ICR271" s="376"/>
      <c r="ICS271" s="375"/>
      <c r="ICT271" s="375"/>
      <c r="ICU271" s="375"/>
      <c r="ICV271" s="375"/>
      <c r="ICW271" s="375"/>
      <c r="ICX271" s="375"/>
      <c r="ICY271" s="375"/>
      <c r="ICZ271" s="375"/>
      <c r="IDA271" s="375"/>
      <c r="IDB271" s="375"/>
      <c r="IDC271" s="375"/>
      <c r="IDD271" s="375"/>
      <c r="IDE271" s="375"/>
      <c r="IDF271" s="375"/>
      <c r="IDG271" s="375"/>
      <c r="IDH271" s="375"/>
      <c r="IDI271" s="375"/>
      <c r="IDJ271" s="375"/>
      <c r="IDK271" s="375"/>
      <c r="IDL271" s="375"/>
      <c r="IDM271" s="375"/>
      <c r="IDN271" s="375"/>
      <c r="IDO271" s="375"/>
      <c r="IDP271" s="375"/>
      <c r="IDQ271" s="375"/>
      <c r="IDR271" s="375"/>
      <c r="IDS271" s="375"/>
      <c r="IDT271" s="375"/>
      <c r="IDU271" s="375"/>
      <c r="IDV271" s="375"/>
      <c r="IDW271" s="375"/>
      <c r="IDX271" s="375"/>
      <c r="IDY271" s="375"/>
      <c r="IDZ271" s="375"/>
      <c r="IEA271" s="375"/>
      <c r="IEB271" s="375"/>
      <c r="IEC271" s="375"/>
      <c r="IED271" s="375"/>
      <c r="IEE271" s="375"/>
      <c r="IEF271" s="375"/>
      <c r="IEG271" s="375"/>
      <c r="IEH271" s="375"/>
      <c r="IEI271" s="375"/>
      <c r="IEJ271" s="375"/>
      <c r="IEK271" s="376"/>
      <c r="IEL271" s="376"/>
      <c r="IEM271" s="376"/>
      <c r="IEN271" s="376"/>
      <c r="IEO271" s="376"/>
      <c r="IEP271" s="376"/>
      <c r="IEQ271" s="376"/>
      <c r="IER271" s="376"/>
      <c r="IES271" s="376"/>
      <c r="IET271" s="376"/>
      <c r="IEU271" s="376"/>
      <c r="IEV271" s="376"/>
      <c r="IEW271" s="376"/>
      <c r="IEX271" s="376"/>
      <c r="IEY271" s="376"/>
      <c r="IEZ271" s="376"/>
      <c r="IFA271" s="376"/>
      <c r="IFB271" s="376"/>
      <c r="IFC271" s="376"/>
      <c r="IFD271" s="376"/>
      <c r="IFE271" s="376"/>
      <c r="IFF271" s="376"/>
      <c r="IFG271" s="376"/>
      <c r="IFH271" s="376"/>
      <c r="IFI271" s="377"/>
      <c r="IFJ271" s="377"/>
      <c r="IFK271" s="377"/>
      <c r="IFL271" s="377"/>
      <c r="IFM271" s="377"/>
      <c r="IFN271" s="376"/>
      <c r="IFO271" s="376"/>
      <c r="IFP271" s="377"/>
      <c r="IFQ271" s="377"/>
      <c r="IFR271" s="376"/>
      <c r="IFS271" s="376"/>
      <c r="IFT271" s="377"/>
      <c r="IFU271" s="377"/>
      <c r="IFV271" s="376"/>
      <c r="IFW271" s="376"/>
      <c r="IFX271" s="376"/>
      <c r="IFY271" s="376"/>
      <c r="IFZ271" s="376"/>
      <c r="IGA271" s="376"/>
      <c r="IGB271" s="376"/>
      <c r="IGC271" s="377"/>
      <c r="IGD271" s="377"/>
      <c r="IGE271" s="376"/>
      <c r="IGF271" s="376"/>
      <c r="IGG271" s="377"/>
      <c r="IGH271" s="377"/>
      <c r="IGI271" s="376"/>
      <c r="IGJ271" s="376"/>
      <c r="IGK271" s="376"/>
      <c r="IGL271" s="376"/>
      <c r="IGM271" s="376"/>
      <c r="IGN271" s="370"/>
      <c r="IGO271" s="396"/>
      <c r="IGP271" s="376"/>
      <c r="IGQ271" s="376"/>
      <c r="IGR271" s="376"/>
      <c r="IGS271" s="376"/>
      <c r="IGT271" s="376"/>
      <c r="IGU271" s="376"/>
      <c r="IGV271" s="376"/>
      <c r="IGW271" s="375"/>
      <c r="IGX271" s="375"/>
      <c r="IGY271" s="375"/>
      <c r="IGZ271" s="375"/>
      <c r="IHA271" s="375"/>
      <c r="IHB271" s="375"/>
      <c r="IHC271" s="375"/>
      <c r="IHD271" s="375"/>
      <c r="IHE271" s="375"/>
      <c r="IHF271" s="375"/>
      <c r="IHG271" s="375"/>
      <c r="IHH271" s="375"/>
      <c r="IHI271" s="375"/>
      <c r="IHJ271" s="375"/>
      <c r="IHK271" s="375"/>
      <c r="IHL271" s="375"/>
      <c r="IHM271" s="375"/>
      <c r="IHN271" s="375"/>
      <c r="IHO271" s="375"/>
      <c r="IHP271" s="375"/>
      <c r="IHQ271" s="375"/>
      <c r="IHR271" s="375"/>
      <c r="IHS271" s="375"/>
      <c r="IHT271" s="375"/>
      <c r="IHU271" s="375"/>
      <c r="IHV271" s="375"/>
      <c r="IHW271" s="375"/>
      <c r="IHX271" s="375"/>
      <c r="IHY271" s="375"/>
      <c r="IHZ271" s="375"/>
      <c r="IIA271" s="375"/>
      <c r="IIB271" s="375"/>
      <c r="IIC271" s="375"/>
      <c r="IID271" s="375"/>
      <c r="IIE271" s="375"/>
      <c r="IIF271" s="375"/>
      <c r="IIG271" s="375"/>
      <c r="IIH271" s="375"/>
      <c r="III271" s="375"/>
      <c r="IIJ271" s="375"/>
      <c r="IIK271" s="375"/>
      <c r="IIL271" s="375"/>
      <c r="IIM271" s="375"/>
      <c r="IIN271" s="375"/>
      <c r="IIO271" s="376"/>
      <c r="IIP271" s="376"/>
      <c r="IIQ271" s="376"/>
      <c r="IIR271" s="376"/>
      <c r="IIS271" s="376"/>
      <c r="IIT271" s="376"/>
      <c r="IIU271" s="376"/>
      <c r="IIV271" s="376"/>
      <c r="IIW271" s="376"/>
      <c r="IIX271" s="376"/>
      <c r="IIY271" s="376"/>
      <c r="IIZ271" s="376"/>
      <c r="IJA271" s="376"/>
      <c r="IJB271" s="376"/>
      <c r="IJC271" s="376"/>
      <c r="IJD271" s="376"/>
      <c r="IJE271" s="376"/>
      <c r="IJF271" s="376"/>
      <c r="IJG271" s="376"/>
      <c r="IJH271" s="376"/>
      <c r="IJI271" s="376"/>
      <c r="IJJ271" s="376"/>
      <c r="IJK271" s="376"/>
      <c r="IJL271" s="376"/>
      <c r="IJM271" s="377"/>
      <c r="IJN271" s="377"/>
      <c r="IJO271" s="377"/>
      <c r="IJP271" s="377"/>
      <c r="IJQ271" s="377"/>
      <c r="IJR271" s="376"/>
      <c r="IJS271" s="376"/>
      <c r="IJT271" s="377"/>
      <c r="IJU271" s="377"/>
      <c r="IJV271" s="376"/>
      <c r="IJW271" s="376"/>
      <c r="IJX271" s="377"/>
      <c r="IJY271" s="377"/>
      <c r="IJZ271" s="376"/>
      <c r="IKA271" s="376"/>
      <c r="IKB271" s="376"/>
      <c r="IKC271" s="376"/>
      <c r="IKD271" s="376"/>
      <c r="IKE271" s="376"/>
      <c r="IKF271" s="376"/>
      <c r="IKG271" s="377"/>
      <c r="IKH271" s="377"/>
      <c r="IKI271" s="376"/>
      <c r="IKJ271" s="376"/>
      <c r="IKK271" s="377"/>
      <c r="IKL271" s="377"/>
      <c r="IKM271" s="376"/>
      <c r="IKN271" s="376"/>
      <c r="IKO271" s="376"/>
      <c r="IKP271" s="376"/>
      <c r="IKQ271" s="376"/>
      <c r="IKR271" s="370"/>
      <c r="IKS271" s="396"/>
      <c r="IKT271" s="376"/>
      <c r="IKU271" s="376"/>
      <c r="IKV271" s="376"/>
      <c r="IKW271" s="376"/>
      <c r="IKX271" s="376"/>
      <c r="IKY271" s="376"/>
      <c r="IKZ271" s="376"/>
      <c r="ILA271" s="375"/>
      <c r="ILB271" s="375"/>
      <c r="ILC271" s="375"/>
      <c r="ILD271" s="375"/>
      <c r="ILE271" s="375"/>
      <c r="ILF271" s="375"/>
      <c r="ILG271" s="375"/>
      <c r="ILH271" s="375"/>
      <c r="ILI271" s="375"/>
      <c r="ILJ271" s="375"/>
      <c r="ILK271" s="375"/>
      <c r="ILL271" s="375"/>
      <c r="ILM271" s="375"/>
      <c r="ILN271" s="375"/>
      <c r="ILO271" s="375"/>
      <c r="ILP271" s="375"/>
      <c r="ILQ271" s="375"/>
      <c r="ILR271" s="375"/>
      <c r="ILS271" s="375"/>
      <c r="ILT271" s="375"/>
      <c r="ILU271" s="375"/>
      <c r="ILV271" s="375"/>
      <c r="ILW271" s="375"/>
      <c r="ILX271" s="375"/>
      <c r="ILY271" s="375"/>
      <c r="ILZ271" s="375"/>
      <c r="IMA271" s="375"/>
      <c r="IMB271" s="375"/>
      <c r="IMC271" s="375"/>
      <c r="IMD271" s="375"/>
      <c r="IME271" s="375"/>
      <c r="IMF271" s="375"/>
      <c r="IMG271" s="375"/>
      <c r="IMH271" s="375"/>
      <c r="IMI271" s="375"/>
      <c r="IMJ271" s="375"/>
      <c r="IMK271" s="375"/>
      <c r="IML271" s="375"/>
      <c r="IMM271" s="375"/>
      <c r="IMN271" s="375"/>
      <c r="IMO271" s="375"/>
      <c r="IMP271" s="375"/>
      <c r="IMQ271" s="375"/>
      <c r="IMR271" s="375"/>
      <c r="IMS271" s="376"/>
      <c r="IMT271" s="376"/>
      <c r="IMU271" s="376"/>
      <c r="IMV271" s="376"/>
      <c r="IMW271" s="376"/>
      <c r="IMX271" s="376"/>
      <c r="IMY271" s="376"/>
      <c r="IMZ271" s="376"/>
      <c r="INA271" s="376"/>
      <c r="INB271" s="376"/>
      <c r="INC271" s="376"/>
      <c r="IND271" s="376"/>
      <c r="INE271" s="376"/>
      <c r="INF271" s="376"/>
      <c r="ING271" s="376"/>
      <c r="INH271" s="376"/>
      <c r="INI271" s="376"/>
      <c r="INJ271" s="376"/>
      <c r="INK271" s="376"/>
      <c r="INL271" s="376"/>
      <c r="INM271" s="376"/>
      <c r="INN271" s="376"/>
      <c r="INO271" s="376"/>
      <c r="INP271" s="376"/>
      <c r="INQ271" s="377"/>
      <c r="INR271" s="377"/>
      <c r="INS271" s="377"/>
      <c r="INT271" s="377"/>
      <c r="INU271" s="377"/>
      <c r="INV271" s="376"/>
      <c r="INW271" s="376"/>
      <c r="INX271" s="377"/>
      <c r="INY271" s="377"/>
      <c r="INZ271" s="376"/>
      <c r="IOA271" s="376"/>
      <c r="IOB271" s="377"/>
      <c r="IOC271" s="377"/>
      <c r="IOD271" s="376"/>
      <c r="IOE271" s="376"/>
      <c r="IOF271" s="376"/>
      <c r="IOG271" s="376"/>
      <c r="IOH271" s="376"/>
      <c r="IOI271" s="376"/>
      <c r="IOJ271" s="376"/>
      <c r="IOK271" s="377"/>
      <c r="IOL271" s="377"/>
      <c r="IOM271" s="376"/>
      <c r="ION271" s="376"/>
      <c r="IOO271" s="377"/>
      <c r="IOP271" s="377"/>
      <c r="IOQ271" s="376"/>
      <c r="IOR271" s="376"/>
      <c r="IOS271" s="376"/>
      <c r="IOT271" s="376"/>
      <c r="IOU271" s="376"/>
      <c r="IOV271" s="370"/>
      <c r="IOW271" s="396"/>
      <c r="IOX271" s="376"/>
      <c r="IOY271" s="376"/>
      <c r="IOZ271" s="376"/>
      <c r="IPA271" s="376"/>
      <c r="IPB271" s="376"/>
      <c r="IPC271" s="376"/>
      <c r="IPD271" s="376"/>
      <c r="IPE271" s="375"/>
      <c r="IPF271" s="375"/>
      <c r="IPG271" s="375"/>
      <c r="IPH271" s="375"/>
      <c r="IPI271" s="375"/>
      <c r="IPJ271" s="375"/>
      <c r="IPK271" s="375"/>
      <c r="IPL271" s="375"/>
      <c r="IPM271" s="375"/>
      <c r="IPN271" s="375"/>
      <c r="IPO271" s="375"/>
      <c r="IPP271" s="375"/>
      <c r="IPQ271" s="375"/>
      <c r="IPR271" s="375"/>
      <c r="IPS271" s="375"/>
      <c r="IPT271" s="375"/>
      <c r="IPU271" s="375"/>
      <c r="IPV271" s="375"/>
      <c r="IPW271" s="375"/>
      <c r="IPX271" s="375"/>
      <c r="IPY271" s="375"/>
      <c r="IPZ271" s="375"/>
      <c r="IQA271" s="375"/>
      <c r="IQB271" s="375"/>
      <c r="IQC271" s="375"/>
      <c r="IQD271" s="375"/>
      <c r="IQE271" s="375"/>
      <c r="IQF271" s="375"/>
      <c r="IQG271" s="375"/>
      <c r="IQH271" s="375"/>
      <c r="IQI271" s="375"/>
      <c r="IQJ271" s="375"/>
      <c r="IQK271" s="375"/>
      <c r="IQL271" s="375"/>
      <c r="IQM271" s="375"/>
      <c r="IQN271" s="375"/>
      <c r="IQO271" s="375"/>
      <c r="IQP271" s="375"/>
      <c r="IQQ271" s="375"/>
      <c r="IQR271" s="375"/>
      <c r="IQS271" s="375"/>
      <c r="IQT271" s="375"/>
      <c r="IQU271" s="375"/>
      <c r="IQV271" s="375"/>
      <c r="IQW271" s="376"/>
      <c r="IQX271" s="376"/>
      <c r="IQY271" s="376"/>
      <c r="IQZ271" s="376"/>
      <c r="IRA271" s="376"/>
      <c r="IRB271" s="376"/>
      <c r="IRC271" s="376"/>
      <c r="IRD271" s="376"/>
      <c r="IRE271" s="376"/>
      <c r="IRF271" s="376"/>
      <c r="IRG271" s="376"/>
      <c r="IRH271" s="376"/>
      <c r="IRI271" s="376"/>
      <c r="IRJ271" s="376"/>
      <c r="IRK271" s="376"/>
      <c r="IRL271" s="376"/>
      <c r="IRM271" s="376"/>
      <c r="IRN271" s="376"/>
      <c r="IRO271" s="376"/>
      <c r="IRP271" s="376"/>
      <c r="IRQ271" s="376"/>
      <c r="IRR271" s="376"/>
      <c r="IRS271" s="376"/>
      <c r="IRT271" s="376"/>
      <c r="IRU271" s="377"/>
      <c r="IRV271" s="377"/>
      <c r="IRW271" s="377"/>
      <c r="IRX271" s="377"/>
      <c r="IRY271" s="377"/>
      <c r="IRZ271" s="376"/>
      <c r="ISA271" s="376"/>
      <c r="ISB271" s="377"/>
      <c r="ISC271" s="377"/>
      <c r="ISD271" s="376"/>
      <c r="ISE271" s="376"/>
      <c r="ISF271" s="377"/>
      <c r="ISG271" s="377"/>
      <c r="ISH271" s="376"/>
      <c r="ISI271" s="376"/>
      <c r="ISJ271" s="376"/>
      <c r="ISK271" s="376"/>
      <c r="ISL271" s="376"/>
      <c r="ISM271" s="376"/>
      <c r="ISN271" s="376"/>
      <c r="ISO271" s="377"/>
      <c r="ISP271" s="377"/>
      <c r="ISQ271" s="376"/>
      <c r="ISR271" s="376"/>
      <c r="ISS271" s="377"/>
      <c r="IST271" s="377"/>
      <c r="ISU271" s="376"/>
      <c r="ISV271" s="376"/>
      <c r="ISW271" s="376"/>
      <c r="ISX271" s="376"/>
      <c r="ISY271" s="376"/>
      <c r="ISZ271" s="370"/>
      <c r="ITA271" s="396"/>
      <c r="ITB271" s="376"/>
      <c r="ITC271" s="376"/>
      <c r="ITD271" s="376"/>
      <c r="ITE271" s="376"/>
      <c r="ITF271" s="376"/>
      <c r="ITG271" s="376"/>
      <c r="ITH271" s="376"/>
      <c r="ITI271" s="375"/>
      <c r="ITJ271" s="375"/>
      <c r="ITK271" s="375"/>
      <c r="ITL271" s="375"/>
      <c r="ITM271" s="375"/>
      <c r="ITN271" s="375"/>
      <c r="ITO271" s="375"/>
      <c r="ITP271" s="375"/>
      <c r="ITQ271" s="375"/>
      <c r="ITR271" s="375"/>
      <c r="ITS271" s="375"/>
      <c r="ITT271" s="375"/>
      <c r="ITU271" s="375"/>
      <c r="ITV271" s="375"/>
      <c r="ITW271" s="375"/>
      <c r="ITX271" s="375"/>
      <c r="ITY271" s="375"/>
      <c r="ITZ271" s="375"/>
      <c r="IUA271" s="375"/>
      <c r="IUB271" s="375"/>
      <c r="IUC271" s="375"/>
      <c r="IUD271" s="375"/>
      <c r="IUE271" s="375"/>
      <c r="IUF271" s="375"/>
      <c r="IUG271" s="375"/>
      <c r="IUH271" s="375"/>
      <c r="IUI271" s="375"/>
      <c r="IUJ271" s="375"/>
      <c r="IUK271" s="375"/>
      <c r="IUL271" s="375"/>
      <c r="IUM271" s="375"/>
      <c r="IUN271" s="375"/>
      <c r="IUO271" s="375"/>
      <c r="IUP271" s="375"/>
      <c r="IUQ271" s="375"/>
      <c r="IUR271" s="375"/>
      <c r="IUS271" s="375"/>
      <c r="IUT271" s="375"/>
      <c r="IUU271" s="375"/>
      <c r="IUV271" s="375"/>
      <c r="IUW271" s="375"/>
      <c r="IUX271" s="375"/>
      <c r="IUY271" s="375"/>
      <c r="IUZ271" s="375"/>
      <c r="IVA271" s="376"/>
      <c r="IVB271" s="376"/>
      <c r="IVC271" s="376"/>
      <c r="IVD271" s="376"/>
      <c r="IVE271" s="376"/>
      <c r="IVF271" s="376"/>
      <c r="IVG271" s="376"/>
      <c r="IVH271" s="376"/>
      <c r="IVI271" s="376"/>
      <c r="IVJ271" s="376"/>
      <c r="IVK271" s="376"/>
      <c r="IVL271" s="376"/>
      <c r="IVM271" s="376"/>
      <c r="IVN271" s="376"/>
      <c r="IVO271" s="376"/>
      <c r="IVP271" s="376"/>
      <c r="IVQ271" s="376"/>
      <c r="IVR271" s="376"/>
      <c r="IVS271" s="376"/>
      <c r="IVT271" s="376"/>
      <c r="IVU271" s="376"/>
      <c r="IVV271" s="376"/>
      <c r="IVW271" s="376"/>
      <c r="IVX271" s="376"/>
      <c r="IVY271" s="377"/>
      <c r="IVZ271" s="377"/>
      <c r="IWA271" s="377"/>
      <c r="IWB271" s="377"/>
      <c r="IWC271" s="377"/>
      <c r="IWD271" s="376"/>
      <c r="IWE271" s="376"/>
      <c r="IWF271" s="377"/>
      <c r="IWG271" s="377"/>
      <c r="IWH271" s="376"/>
      <c r="IWI271" s="376"/>
      <c r="IWJ271" s="377"/>
      <c r="IWK271" s="377"/>
      <c r="IWL271" s="376"/>
      <c r="IWM271" s="376"/>
      <c r="IWN271" s="376"/>
      <c r="IWO271" s="376"/>
      <c r="IWP271" s="376"/>
      <c r="IWQ271" s="376"/>
      <c r="IWR271" s="376"/>
      <c r="IWS271" s="377"/>
      <c r="IWT271" s="377"/>
      <c r="IWU271" s="376"/>
      <c r="IWV271" s="376"/>
      <c r="IWW271" s="377"/>
      <c r="IWX271" s="377"/>
      <c r="IWY271" s="376"/>
      <c r="IWZ271" s="376"/>
      <c r="IXA271" s="376"/>
      <c r="IXB271" s="376"/>
      <c r="IXC271" s="376"/>
      <c r="IXD271" s="370"/>
      <c r="IXE271" s="396"/>
      <c r="IXF271" s="376"/>
      <c r="IXG271" s="376"/>
      <c r="IXH271" s="376"/>
      <c r="IXI271" s="376"/>
      <c r="IXJ271" s="376"/>
      <c r="IXK271" s="376"/>
      <c r="IXL271" s="376"/>
      <c r="IXM271" s="375"/>
      <c r="IXN271" s="375"/>
      <c r="IXO271" s="375"/>
      <c r="IXP271" s="375"/>
      <c r="IXQ271" s="375"/>
      <c r="IXR271" s="375"/>
      <c r="IXS271" s="375"/>
      <c r="IXT271" s="375"/>
      <c r="IXU271" s="375"/>
      <c r="IXV271" s="375"/>
      <c r="IXW271" s="375"/>
      <c r="IXX271" s="375"/>
      <c r="IXY271" s="375"/>
      <c r="IXZ271" s="375"/>
      <c r="IYA271" s="375"/>
      <c r="IYB271" s="375"/>
      <c r="IYC271" s="375"/>
      <c r="IYD271" s="375"/>
      <c r="IYE271" s="375"/>
      <c r="IYF271" s="375"/>
      <c r="IYG271" s="375"/>
      <c r="IYH271" s="375"/>
      <c r="IYI271" s="375"/>
      <c r="IYJ271" s="375"/>
      <c r="IYK271" s="375"/>
      <c r="IYL271" s="375"/>
      <c r="IYM271" s="375"/>
      <c r="IYN271" s="375"/>
      <c r="IYO271" s="375"/>
      <c r="IYP271" s="375"/>
      <c r="IYQ271" s="375"/>
      <c r="IYR271" s="375"/>
      <c r="IYS271" s="375"/>
      <c r="IYT271" s="375"/>
      <c r="IYU271" s="375"/>
      <c r="IYV271" s="375"/>
      <c r="IYW271" s="375"/>
      <c r="IYX271" s="375"/>
      <c r="IYY271" s="375"/>
      <c r="IYZ271" s="375"/>
      <c r="IZA271" s="375"/>
      <c r="IZB271" s="375"/>
      <c r="IZC271" s="375"/>
      <c r="IZD271" s="375"/>
      <c r="IZE271" s="376"/>
      <c r="IZF271" s="376"/>
      <c r="IZG271" s="376"/>
      <c r="IZH271" s="376"/>
      <c r="IZI271" s="376"/>
      <c r="IZJ271" s="376"/>
      <c r="IZK271" s="376"/>
      <c r="IZL271" s="376"/>
      <c r="IZM271" s="376"/>
      <c r="IZN271" s="376"/>
      <c r="IZO271" s="376"/>
      <c r="IZP271" s="376"/>
      <c r="IZQ271" s="376"/>
      <c r="IZR271" s="376"/>
      <c r="IZS271" s="376"/>
      <c r="IZT271" s="376"/>
      <c r="IZU271" s="376"/>
      <c r="IZV271" s="376"/>
      <c r="IZW271" s="376"/>
      <c r="IZX271" s="376"/>
      <c r="IZY271" s="376"/>
      <c r="IZZ271" s="376"/>
      <c r="JAA271" s="376"/>
      <c r="JAB271" s="376"/>
      <c r="JAC271" s="377"/>
      <c r="JAD271" s="377"/>
      <c r="JAE271" s="377"/>
      <c r="JAF271" s="377"/>
      <c r="JAG271" s="377"/>
      <c r="JAH271" s="376"/>
      <c r="JAI271" s="376"/>
      <c r="JAJ271" s="377"/>
      <c r="JAK271" s="377"/>
      <c r="JAL271" s="376"/>
      <c r="JAM271" s="376"/>
      <c r="JAN271" s="377"/>
      <c r="JAO271" s="377"/>
      <c r="JAP271" s="376"/>
      <c r="JAQ271" s="376"/>
      <c r="JAR271" s="376"/>
      <c r="JAS271" s="376"/>
      <c r="JAT271" s="376"/>
      <c r="JAU271" s="376"/>
      <c r="JAV271" s="376"/>
      <c r="JAW271" s="377"/>
      <c r="JAX271" s="377"/>
      <c r="JAY271" s="376"/>
      <c r="JAZ271" s="376"/>
      <c r="JBA271" s="377"/>
      <c r="JBB271" s="377"/>
      <c r="JBC271" s="376"/>
      <c r="JBD271" s="376"/>
      <c r="JBE271" s="376"/>
      <c r="JBF271" s="376"/>
      <c r="JBG271" s="376"/>
      <c r="JBH271" s="370"/>
      <c r="JBI271" s="396"/>
      <c r="JBJ271" s="376"/>
      <c r="JBK271" s="376"/>
      <c r="JBL271" s="376"/>
      <c r="JBM271" s="376"/>
      <c r="JBN271" s="376"/>
      <c r="JBO271" s="376"/>
      <c r="JBP271" s="376"/>
      <c r="JBQ271" s="375"/>
      <c r="JBR271" s="375"/>
      <c r="JBS271" s="375"/>
      <c r="JBT271" s="375"/>
      <c r="JBU271" s="375"/>
      <c r="JBV271" s="375"/>
      <c r="JBW271" s="375"/>
      <c r="JBX271" s="375"/>
      <c r="JBY271" s="375"/>
      <c r="JBZ271" s="375"/>
      <c r="JCA271" s="375"/>
      <c r="JCB271" s="375"/>
      <c r="JCC271" s="375"/>
      <c r="JCD271" s="375"/>
      <c r="JCE271" s="375"/>
      <c r="JCF271" s="375"/>
      <c r="JCG271" s="375"/>
      <c r="JCH271" s="375"/>
      <c r="JCI271" s="375"/>
      <c r="JCJ271" s="375"/>
      <c r="JCK271" s="375"/>
      <c r="JCL271" s="375"/>
      <c r="JCM271" s="375"/>
      <c r="JCN271" s="375"/>
      <c r="JCO271" s="375"/>
      <c r="JCP271" s="375"/>
      <c r="JCQ271" s="375"/>
      <c r="JCR271" s="375"/>
      <c r="JCS271" s="375"/>
      <c r="JCT271" s="375"/>
      <c r="JCU271" s="375"/>
      <c r="JCV271" s="375"/>
      <c r="JCW271" s="375"/>
      <c r="JCX271" s="375"/>
      <c r="JCY271" s="375"/>
      <c r="JCZ271" s="375"/>
      <c r="JDA271" s="375"/>
      <c r="JDB271" s="375"/>
      <c r="JDC271" s="375"/>
      <c r="JDD271" s="375"/>
      <c r="JDE271" s="375"/>
      <c r="JDF271" s="375"/>
      <c r="JDG271" s="375"/>
      <c r="JDH271" s="375"/>
      <c r="JDI271" s="376"/>
      <c r="JDJ271" s="376"/>
      <c r="JDK271" s="376"/>
      <c r="JDL271" s="376"/>
      <c r="JDM271" s="376"/>
      <c r="JDN271" s="376"/>
      <c r="JDO271" s="376"/>
      <c r="JDP271" s="376"/>
      <c r="JDQ271" s="376"/>
      <c r="JDR271" s="376"/>
      <c r="JDS271" s="376"/>
      <c r="JDT271" s="376"/>
      <c r="JDU271" s="376"/>
      <c r="JDV271" s="376"/>
      <c r="JDW271" s="376"/>
      <c r="JDX271" s="376"/>
      <c r="JDY271" s="376"/>
      <c r="JDZ271" s="376"/>
      <c r="JEA271" s="376"/>
      <c r="JEB271" s="376"/>
      <c r="JEC271" s="376"/>
      <c r="JED271" s="376"/>
      <c r="JEE271" s="376"/>
      <c r="JEF271" s="376"/>
      <c r="JEG271" s="377"/>
      <c r="JEH271" s="377"/>
      <c r="JEI271" s="377"/>
      <c r="JEJ271" s="377"/>
      <c r="JEK271" s="377"/>
      <c r="JEL271" s="376"/>
      <c r="JEM271" s="376"/>
      <c r="JEN271" s="377"/>
      <c r="JEO271" s="377"/>
      <c r="JEP271" s="376"/>
      <c r="JEQ271" s="376"/>
      <c r="JER271" s="377"/>
      <c r="JES271" s="377"/>
      <c r="JET271" s="376"/>
      <c r="JEU271" s="376"/>
      <c r="JEV271" s="376"/>
      <c r="JEW271" s="376"/>
      <c r="JEX271" s="376"/>
      <c r="JEY271" s="376"/>
      <c r="JEZ271" s="376"/>
      <c r="JFA271" s="377"/>
      <c r="JFB271" s="377"/>
      <c r="JFC271" s="376"/>
      <c r="JFD271" s="376"/>
      <c r="JFE271" s="377"/>
      <c r="JFF271" s="377"/>
      <c r="JFG271" s="376"/>
      <c r="JFH271" s="376"/>
      <c r="JFI271" s="376"/>
      <c r="JFJ271" s="376"/>
      <c r="JFK271" s="376"/>
      <c r="JFL271" s="370"/>
      <c r="JFM271" s="396"/>
      <c r="JFN271" s="376"/>
      <c r="JFO271" s="376"/>
      <c r="JFP271" s="376"/>
      <c r="JFQ271" s="376"/>
      <c r="JFR271" s="376"/>
      <c r="JFS271" s="376"/>
      <c r="JFT271" s="376"/>
      <c r="JFU271" s="375"/>
      <c r="JFV271" s="375"/>
      <c r="JFW271" s="375"/>
      <c r="JFX271" s="375"/>
      <c r="JFY271" s="375"/>
      <c r="JFZ271" s="375"/>
      <c r="JGA271" s="375"/>
      <c r="JGB271" s="375"/>
      <c r="JGC271" s="375"/>
      <c r="JGD271" s="375"/>
      <c r="JGE271" s="375"/>
      <c r="JGF271" s="375"/>
      <c r="JGG271" s="375"/>
      <c r="JGH271" s="375"/>
      <c r="JGI271" s="375"/>
      <c r="JGJ271" s="375"/>
      <c r="JGK271" s="375"/>
      <c r="JGL271" s="375"/>
      <c r="JGM271" s="375"/>
      <c r="JGN271" s="375"/>
      <c r="JGO271" s="375"/>
      <c r="JGP271" s="375"/>
      <c r="JGQ271" s="375"/>
      <c r="JGR271" s="375"/>
      <c r="JGS271" s="375"/>
      <c r="JGT271" s="375"/>
      <c r="JGU271" s="375"/>
      <c r="JGV271" s="375"/>
      <c r="JGW271" s="375"/>
      <c r="JGX271" s="375"/>
      <c r="JGY271" s="375"/>
      <c r="JGZ271" s="375"/>
      <c r="JHA271" s="375"/>
      <c r="JHB271" s="375"/>
      <c r="JHC271" s="375"/>
      <c r="JHD271" s="375"/>
      <c r="JHE271" s="375"/>
      <c r="JHF271" s="375"/>
      <c r="JHG271" s="375"/>
      <c r="JHH271" s="375"/>
      <c r="JHI271" s="375"/>
      <c r="JHJ271" s="375"/>
      <c r="JHK271" s="375"/>
      <c r="JHL271" s="375"/>
      <c r="JHM271" s="376"/>
      <c r="JHN271" s="376"/>
      <c r="JHO271" s="376"/>
      <c r="JHP271" s="376"/>
      <c r="JHQ271" s="376"/>
      <c r="JHR271" s="376"/>
      <c r="JHS271" s="376"/>
      <c r="JHT271" s="376"/>
      <c r="JHU271" s="376"/>
      <c r="JHV271" s="376"/>
      <c r="JHW271" s="376"/>
      <c r="JHX271" s="376"/>
      <c r="JHY271" s="376"/>
      <c r="JHZ271" s="376"/>
      <c r="JIA271" s="376"/>
      <c r="JIB271" s="376"/>
      <c r="JIC271" s="376"/>
      <c r="JID271" s="376"/>
      <c r="JIE271" s="376"/>
      <c r="JIF271" s="376"/>
      <c r="JIG271" s="376"/>
      <c r="JIH271" s="376"/>
      <c r="JII271" s="376"/>
      <c r="JIJ271" s="376"/>
      <c r="JIK271" s="377"/>
      <c r="JIL271" s="377"/>
      <c r="JIM271" s="377"/>
      <c r="JIN271" s="377"/>
      <c r="JIO271" s="377"/>
      <c r="JIP271" s="376"/>
      <c r="JIQ271" s="376"/>
      <c r="JIR271" s="377"/>
      <c r="JIS271" s="377"/>
      <c r="JIT271" s="376"/>
      <c r="JIU271" s="376"/>
      <c r="JIV271" s="377"/>
      <c r="JIW271" s="377"/>
      <c r="JIX271" s="376"/>
      <c r="JIY271" s="376"/>
      <c r="JIZ271" s="376"/>
      <c r="JJA271" s="376"/>
      <c r="JJB271" s="376"/>
      <c r="JJC271" s="376"/>
      <c r="JJD271" s="376"/>
      <c r="JJE271" s="377"/>
      <c r="JJF271" s="377"/>
      <c r="JJG271" s="376"/>
      <c r="JJH271" s="376"/>
      <c r="JJI271" s="377"/>
      <c r="JJJ271" s="377"/>
      <c r="JJK271" s="376"/>
      <c r="JJL271" s="376"/>
      <c r="JJM271" s="376"/>
      <c r="JJN271" s="376"/>
      <c r="JJO271" s="376"/>
      <c r="JJP271" s="370"/>
      <c r="JJQ271" s="396"/>
      <c r="JJR271" s="376"/>
      <c r="JJS271" s="376"/>
      <c r="JJT271" s="376"/>
      <c r="JJU271" s="376"/>
      <c r="JJV271" s="376"/>
      <c r="JJW271" s="376"/>
      <c r="JJX271" s="376"/>
      <c r="JJY271" s="375"/>
      <c r="JJZ271" s="375"/>
      <c r="JKA271" s="375"/>
      <c r="JKB271" s="375"/>
      <c r="JKC271" s="375"/>
      <c r="JKD271" s="375"/>
      <c r="JKE271" s="375"/>
      <c r="JKF271" s="375"/>
      <c r="JKG271" s="375"/>
      <c r="JKH271" s="375"/>
      <c r="JKI271" s="375"/>
      <c r="JKJ271" s="375"/>
      <c r="JKK271" s="375"/>
      <c r="JKL271" s="375"/>
      <c r="JKM271" s="375"/>
      <c r="JKN271" s="375"/>
      <c r="JKO271" s="375"/>
      <c r="JKP271" s="375"/>
      <c r="JKQ271" s="375"/>
      <c r="JKR271" s="375"/>
      <c r="JKS271" s="375"/>
      <c r="JKT271" s="375"/>
      <c r="JKU271" s="375"/>
      <c r="JKV271" s="375"/>
      <c r="JKW271" s="375"/>
      <c r="JKX271" s="375"/>
      <c r="JKY271" s="375"/>
      <c r="JKZ271" s="375"/>
      <c r="JLA271" s="375"/>
      <c r="JLB271" s="375"/>
      <c r="JLC271" s="375"/>
      <c r="JLD271" s="375"/>
      <c r="JLE271" s="375"/>
      <c r="JLF271" s="375"/>
      <c r="JLG271" s="375"/>
      <c r="JLH271" s="375"/>
      <c r="JLI271" s="375"/>
      <c r="JLJ271" s="375"/>
      <c r="JLK271" s="375"/>
      <c r="JLL271" s="375"/>
      <c r="JLM271" s="375"/>
      <c r="JLN271" s="375"/>
      <c r="JLO271" s="375"/>
      <c r="JLP271" s="375"/>
      <c r="JLQ271" s="376"/>
      <c r="JLR271" s="376"/>
      <c r="JLS271" s="376"/>
      <c r="JLT271" s="376"/>
      <c r="JLU271" s="376"/>
      <c r="JLV271" s="376"/>
      <c r="JLW271" s="376"/>
      <c r="JLX271" s="376"/>
      <c r="JLY271" s="376"/>
      <c r="JLZ271" s="376"/>
      <c r="JMA271" s="376"/>
      <c r="JMB271" s="376"/>
      <c r="JMC271" s="376"/>
      <c r="JMD271" s="376"/>
      <c r="JME271" s="376"/>
      <c r="JMF271" s="376"/>
      <c r="JMG271" s="376"/>
      <c r="JMH271" s="376"/>
      <c r="JMI271" s="376"/>
      <c r="JMJ271" s="376"/>
      <c r="JMK271" s="376"/>
      <c r="JML271" s="376"/>
      <c r="JMM271" s="376"/>
      <c r="JMN271" s="376"/>
      <c r="JMO271" s="377"/>
      <c r="JMP271" s="377"/>
      <c r="JMQ271" s="377"/>
      <c r="JMR271" s="377"/>
      <c r="JMS271" s="377"/>
      <c r="JMT271" s="376"/>
      <c r="JMU271" s="376"/>
      <c r="JMV271" s="377"/>
      <c r="JMW271" s="377"/>
      <c r="JMX271" s="376"/>
      <c r="JMY271" s="376"/>
      <c r="JMZ271" s="377"/>
      <c r="JNA271" s="377"/>
      <c r="JNB271" s="376"/>
      <c r="JNC271" s="376"/>
      <c r="JND271" s="376"/>
      <c r="JNE271" s="376"/>
      <c r="JNF271" s="376"/>
      <c r="JNG271" s="376"/>
      <c r="JNH271" s="376"/>
      <c r="JNI271" s="377"/>
      <c r="JNJ271" s="377"/>
      <c r="JNK271" s="376"/>
      <c r="JNL271" s="376"/>
      <c r="JNM271" s="377"/>
      <c r="JNN271" s="377"/>
      <c r="JNO271" s="376"/>
      <c r="JNP271" s="376"/>
      <c r="JNQ271" s="376"/>
      <c r="JNR271" s="376"/>
      <c r="JNS271" s="376"/>
      <c r="JNT271" s="370"/>
      <c r="JNU271" s="396"/>
      <c r="JNV271" s="376"/>
      <c r="JNW271" s="376"/>
      <c r="JNX271" s="376"/>
      <c r="JNY271" s="376"/>
      <c r="JNZ271" s="376"/>
      <c r="JOA271" s="376"/>
      <c r="JOB271" s="376"/>
      <c r="JOC271" s="375"/>
      <c r="JOD271" s="375"/>
      <c r="JOE271" s="375"/>
      <c r="JOF271" s="375"/>
      <c r="JOG271" s="375"/>
      <c r="JOH271" s="375"/>
      <c r="JOI271" s="375"/>
      <c r="JOJ271" s="375"/>
      <c r="JOK271" s="375"/>
      <c r="JOL271" s="375"/>
      <c r="JOM271" s="375"/>
      <c r="JON271" s="375"/>
      <c r="JOO271" s="375"/>
      <c r="JOP271" s="375"/>
      <c r="JOQ271" s="375"/>
      <c r="JOR271" s="375"/>
      <c r="JOS271" s="375"/>
      <c r="JOT271" s="375"/>
      <c r="JOU271" s="375"/>
      <c r="JOV271" s="375"/>
      <c r="JOW271" s="375"/>
      <c r="JOX271" s="375"/>
      <c r="JOY271" s="375"/>
      <c r="JOZ271" s="375"/>
      <c r="JPA271" s="375"/>
      <c r="JPB271" s="375"/>
      <c r="JPC271" s="375"/>
      <c r="JPD271" s="375"/>
      <c r="JPE271" s="375"/>
      <c r="JPF271" s="375"/>
      <c r="JPG271" s="375"/>
      <c r="JPH271" s="375"/>
      <c r="JPI271" s="375"/>
      <c r="JPJ271" s="375"/>
      <c r="JPK271" s="375"/>
      <c r="JPL271" s="375"/>
      <c r="JPM271" s="375"/>
      <c r="JPN271" s="375"/>
      <c r="JPO271" s="375"/>
      <c r="JPP271" s="375"/>
      <c r="JPQ271" s="375"/>
      <c r="JPR271" s="375"/>
      <c r="JPS271" s="375"/>
      <c r="JPT271" s="375"/>
      <c r="JPU271" s="376"/>
      <c r="JPV271" s="376"/>
      <c r="JPW271" s="376"/>
      <c r="JPX271" s="376"/>
      <c r="JPY271" s="376"/>
      <c r="JPZ271" s="376"/>
      <c r="JQA271" s="376"/>
      <c r="JQB271" s="376"/>
      <c r="JQC271" s="376"/>
      <c r="JQD271" s="376"/>
      <c r="JQE271" s="376"/>
      <c r="JQF271" s="376"/>
      <c r="JQG271" s="376"/>
      <c r="JQH271" s="376"/>
      <c r="JQI271" s="376"/>
      <c r="JQJ271" s="376"/>
      <c r="JQK271" s="376"/>
      <c r="JQL271" s="376"/>
      <c r="JQM271" s="376"/>
      <c r="JQN271" s="376"/>
      <c r="JQO271" s="376"/>
      <c r="JQP271" s="376"/>
      <c r="JQQ271" s="376"/>
      <c r="JQR271" s="376"/>
      <c r="JQS271" s="377"/>
      <c r="JQT271" s="377"/>
      <c r="JQU271" s="377"/>
      <c r="JQV271" s="377"/>
      <c r="JQW271" s="377"/>
      <c r="JQX271" s="376"/>
      <c r="JQY271" s="376"/>
      <c r="JQZ271" s="377"/>
      <c r="JRA271" s="377"/>
      <c r="JRB271" s="376"/>
      <c r="JRC271" s="376"/>
      <c r="JRD271" s="377"/>
      <c r="JRE271" s="377"/>
      <c r="JRF271" s="376"/>
      <c r="JRG271" s="376"/>
      <c r="JRH271" s="376"/>
      <c r="JRI271" s="376"/>
      <c r="JRJ271" s="376"/>
      <c r="JRK271" s="376"/>
      <c r="JRL271" s="376"/>
      <c r="JRM271" s="377"/>
      <c r="JRN271" s="377"/>
      <c r="JRO271" s="376"/>
      <c r="JRP271" s="376"/>
      <c r="JRQ271" s="377"/>
      <c r="JRR271" s="377"/>
      <c r="JRS271" s="376"/>
      <c r="JRT271" s="376"/>
      <c r="JRU271" s="376"/>
      <c r="JRV271" s="376"/>
      <c r="JRW271" s="376"/>
      <c r="JRX271" s="370"/>
      <c r="JRY271" s="396"/>
      <c r="JRZ271" s="376"/>
      <c r="JSA271" s="376"/>
      <c r="JSB271" s="376"/>
      <c r="JSC271" s="376"/>
      <c r="JSD271" s="376"/>
      <c r="JSE271" s="376"/>
      <c r="JSF271" s="376"/>
      <c r="JSG271" s="375"/>
      <c r="JSH271" s="375"/>
      <c r="JSI271" s="375"/>
      <c r="JSJ271" s="375"/>
      <c r="JSK271" s="375"/>
      <c r="JSL271" s="375"/>
      <c r="JSM271" s="375"/>
      <c r="JSN271" s="375"/>
      <c r="JSO271" s="375"/>
      <c r="JSP271" s="375"/>
      <c r="JSQ271" s="375"/>
      <c r="JSR271" s="375"/>
      <c r="JSS271" s="375"/>
      <c r="JST271" s="375"/>
      <c r="JSU271" s="375"/>
      <c r="JSV271" s="375"/>
      <c r="JSW271" s="375"/>
      <c r="JSX271" s="375"/>
      <c r="JSY271" s="375"/>
      <c r="JSZ271" s="375"/>
      <c r="JTA271" s="375"/>
      <c r="JTB271" s="375"/>
      <c r="JTC271" s="375"/>
      <c r="JTD271" s="375"/>
      <c r="JTE271" s="375"/>
      <c r="JTF271" s="375"/>
      <c r="JTG271" s="375"/>
      <c r="JTH271" s="375"/>
      <c r="JTI271" s="375"/>
      <c r="JTJ271" s="375"/>
      <c r="JTK271" s="375"/>
      <c r="JTL271" s="375"/>
      <c r="JTM271" s="375"/>
      <c r="JTN271" s="375"/>
      <c r="JTO271" s="375"/>
      <c r="JTP271" s="375"/>
      <c r="JTQ271" s="375"/>
      <c r="JTR271" s="375"/>
      <c r="JTS271" s="375"/>
      <c r="JTT271" s="375"/>
      <c r="JTU271" s="375"/>
      <c r="JTV271" s="375"/>
      <c r="JTW271" s="375"/>
      <c r="JTX271" s="375"/>
      <c r="JTY271" s="376"/>
      <c r="JTZ271" s="376"/>
      <c r="JUA271" s="376"/>
      <c r="JUB271" s="376"/>
      <c r="JUC271" s="376"/>
      <c r="JUD271" s="376"/>
      <c r="JUE271" s="376"/>
      <c r="JUF271" s="376"/>
      <c r="JUG271" s="376"/>
      <c r="JUH271" s="376"/>
      <c r="JUI271" s="376"/>
      <c r="JUJ271" s="376"/>
      <c r="JUK271" s="376"/>
      <c r="JUL271" s="376"/>
      <c r="JUM271" s="376"/>
      <c r="JUN271" s="376"/>
      <c r="JUO271" s="376"/>
      <c r="JUP271" s="376"/>
      <c r="JUQ271" s="376"/>
      <c r="JUR271" s="376"/>
      <c r="JUS271" s="376"/>
      <c r="JUT271" s="376"/>
      <c r="JUU271" s="376"/>
      <c r="JUV271" s="376"/>
      <c r="JUW271" s="377"/>
      <c r="JUX271" s="377"/>
      <c r="JUY271" s="377"/>
      <c r="JUZ271" s="377"/>
      <c r="JVA271" s="377"/>
      <c r="JVB271" s="376"/>
      <c r="JVC271" s="376"/>
      <c r="JVD271" s="377"/>
      <c r="JVE271" s="377"/>
      <c r="JVF271" s="376"/>
      <c r="JVG271" s="376"/>
      <c r="JVH271" s="377"/>
      <c r="JVI271" s="377"/>
      <c r="JVJ271" s="376"/>
      <c r="JVK271" s="376"/>
      <c r="JVL271" s="376"/>
      <c r="JVM271" s="376"/>
      <c r="JVN271" s="376"/>
      <c r="JVO271" s="376"/>
      <c r="JVP271" s="376"/>
      <c r="JVQ271" s="377"/>
      <c r="JVR271" s="377"/>
      <c r="JVS271" s="376"/>
      <c r="JVT271" s="376"/>
      <c r="JVU271" s="377"/>
      <c r="JVV271" s="377"/>
      <c r="JVW271" s="376"/>
      <c r="JVX271" s="376"/>
      <c r="JVY271" s="376"/>
      <c r="JVZ271" s="376"/>
      <c r="JWA271" s="376"/>
      <c r="JWB271" s="370"/>
      <c r="JWC271" s="396"/>
      <c r="JWD271" s="376"/>
      <c r="JWE271" s="376"/>
      <c r="JWF271" s="376"/>
      <c r="JWG271" s="376"/>
      <c r="JWH271" s="376"/>
      <c r="JWI271" s="376"/>
      <c r="JWJ271" s="376"/>
      <c r="JWK271" s="375"/>
      <c r="JWL271" s="375"/>
      <c r="JWM271" s="375"/>
      <c r="JWN271" s="375"/>
      <c r="JWO271" s="375"/>
      <c r="JWP271" s="375"/>
      <c r="JWQ271" s="375"/>
      <c r="JWR271" s="375"/>
      <c r="JWS271" s="375"/>
      <c r="JWT271" s="375"/>
      <c r="JWU271" s="375"/>
      <c r="JWV271" s="375"/>
      <c r="JWW271" s="375"/>
      <c r="JWX271" s="375"/>
      <c r="JWY271" s="375"/>
      <c r="JWZ271" s="375"/>
      <c r="JXA271" s="375"/>
      <c r="JXB271" s="375"/>
      <c r="JXC271" s="375"/>
      <c r="JXD271" s="375"/>
      <c r="JXE271" s="375"/>
      <c r="JXF271" s="375"/>
      <c r="JXG271" s="375"/>
      <c r="JXH271" s="375"/>
      <c r="JXI271" s="375"/>
      <c r="JXJ271" s="375"/>
      <c r="JXK271" s="375"/>
      <c r="JXL271" s="375"/>
      <c r="JXM271" s="375"/>
      <c r="JXN271" s="375"/>
      <c r="JXO271" s="375"/>
      <c r="JXP271" s="375"/>
      <c r="JXQ271" s="375"/>
      <c r="JXR271" s="375"/>
      <c r="JXS271" s="375"/>
      <c r="JXT271" s="375"/>
      <c r="JXU271" s="375"/>
      <c r="JXV271" s="375"/>
      <c r="JXW271" s="375"/>
      <c r="JXX271" s="375"/>
      <c r="JXY271" s="375"/>
      <c r="JXZ271" s="375"/>
      <c r="JYA271" s="375"/>
      <c r="JYB271" s="375"/>
      <c r="JYC271" s="376"/>
      <c r="JYD271" s="376"/>
      <c r="JYE271" s="376"/>
      <c r="JYF271" s="376"/>
      <c r="JYG271" s="376"/>
      <c r="JYH271" s="376"/>
      <c r="JYI271" s="376"/>
      <c r="JYJ271" s="376"/>
      <c r="JYK271" s="376"/>
      <c r="JYL271" s="376"/>
      <c r="JYM271" s="376"/>
      <c r="JYN271" s="376"/>
      <c r="JYO271" s="376"/>
      <c r="JYP271" s="376"/>
      <c r="JYQ271" s="376"/>
      <c r="JYR271" s="376"/>
      <c r="JYS271" s="376"/>
      <c r="JYT271" s="376"/>
      <c r="JYU271" s="376"/>
      <c r="JYV271" s="376"/>
      <c r="JYW271" s="376"/>
      <c r="JYX271" s="376"/>
      <c r="JYY271" s="376"/>
      <c r="JYZ271" s="376"/>
      <c r="JZA271" s="377"/>
      <c r="JZB271" s="377"/>
      <c r="JZC271" s="377"/>
      <c r="JZD271" s="377"/>
      <c r="JZE271" s="377"/>
      <c r="JZF271" s="376"/>
      <c r="JZG271" s="376"/>
      <c r="JZH271" s="377"/>
      <c r="JZI271" s="377"/>
      <c r="JZJ271" s="376"/>
      <c r="JZK271" s="376"/>
      <c r="JZL271" s="377"/>
      <c r="JZM271" s="377"/>
      <c r="JZN271" s="376"/>
      <c r="JZO271" s="376"/>
      <c r="JZP271" s="376"/>
      <c r="JZQ271" s="376"/>
      <c r="JZR271" s="376"/>
      <c r="JZS271" s="376"/>
      <c r="JZT271" s="376"/>
      <c r="JZU271" s="377"/>
      <c r="JZV271" s="377"/>
      <c r="JZW271" s="376"/>
      <c r="JZX271" s="376"/>
      <c r="JZY271" s="377"/>
      <c r="JZZ271" s="377"/>
      <c r="KAA271" s="376"/>
      <c r="KAB271" s="376"/>
      <c r="KAC271" s="376"/>
      <c r="KAD271" s="376"/>
      <c r="KAE271" s="376"/>
      <c r="KAF271" s="370"/>
      <c r="KAG271" s="396"/>
      <c r="KAH271" s="376"/>
      <c r="KAI271" s="376"/>
      <c r="KAJ271" s="376"/>
      <c r="KAK271" s="376"/>
      <c r="KAL271" s="376"/>
      <c r="KAM271" s="376"/>
      <c r="KAN271" s="376"/>
      <c r="KAO271" s="375"/>
      <c r="KAP271" s="375"/>
      <c r="KAQ271" s="375"/>
      <c r="KAR271" s="375"/>
      <c r="KAS271" s="375"/>
      <c r="KAT271" s="375"/>
      <c r="KAU271" s="375"/>
      <c r="KAV271" s="375"/>
      <c r="KAW271" s="375"/>
      <c r="KAX271" s="375"/>
      <c r="KAY271" s="375"/>
      <c r="KAZ271" s="375"/>
      <c r="KBA271" s="375"/>
      <c r="KBB271" s="375"/>
      <c r="KBC271" s="375"/>
      <c r="KBD271" s="375"/>
      <c r="KBE271" s="375"/>
      <c r="KBF271" s="375"/>
      <c r="KBG271" s="375"/>
      <c r="KBH271" s="375"/>
      <c r="KBI271" s="375"/>
      <c r="KBJ271" s="375"/>
      <c r="KBK271" s="375"/>
      <c r="KBL271" s="375"/>
      <c r="KBM271" s="375"/>
      <c r="KBN271" s="375"/>
      <c r="KBO271" s="375"/>
      <c r="KBP271" s="375"/>
      <c r="KBQ271" s="375"/>
      <c r="KBR271" s="375"/>
      <c r="KBS271" s="375"/>
      <c r="KBT271" s="375"/>
      <c r="KBU271" s="375"/>
      <c r="KBV271" s="375"/>
      <c r="KBW271" s="375"/>
      <c r="KBX271" s="375"/>
      <c r="KBY271" s="375"/>
      <c r="KBZ271" s="375"/>
      <c r="KCA271" s="375"/>
      <c r="KCB271" s="375"/>
      <c r="KCC271" s="375"/>
      <c r="KCD271" s="375"/>
      <c r="KCE271" s="375"/>
      <c r="KCF271" s="375"/>
      <c r="KCG271" s="376"/>
      <c r="KCH271" s="376"/>
      <c r="KCI271" s="376"/>
      <c r="KCJ271" s="376"/>
      <c r="KCK271" s="376"/>
      <c r="KCL271" s="376"/>
      <c r="KCM271" s="376"/>
      <c r="KCN271" s="376"/>
      <c r="KCO271" s="376"/>
      <c r="KCP271" s="376"/>
      <c r="KCQ271" s="376"/>
      <c r="KCR271" s="376"/>
      <c r="KCS271" s="376"/>
      <c r="KCT271" s="376"/>
      <c r="KCU271" s="376"/>
      <c r="KCV271" s="376"/>
      <c r="KCW271" s="376"/>
      <c r="KCX271" s="376"/>
      <c r="KCY271" s="376"/>
      <c r="KCZ271" s="376"/>
      <c r="KDA271" s="376"/>
      <c r="KDB271" s="376"/>
      <c r="KDC271" s="376"/>
      <c r="KDD271" s="376"/>
      <c r="KDE271" s="377"/>
      <c r="KDF271" s="377"/>
      <c r="KDG271" s="377"/>
      <c r="KDH271" s="377"/>
      <c r="KDI271" s="377"/>
      <c r="KDJ271" s="376"/>
      <c r="KDK271" s="376"/>
      <c r="KDL271" s="377"/>
      <c r="KDM271" s="377"/>
      <c r="KDN271" s="376"/>
      <c r="KDO271" s="376"/>
      <c r="KDP271" s="377"/>
      <c r="KDQ271" s="377"/>
      <c r="KDR271" s="376"/>
      <c r="KDS271" s="376"/>
      <c r="KDT271" s="376"/>
      <c r="KDU271" s="376"/>
      <c r="KDV271" s="376"/>
      <c r="KDW271" s="376"/>
      <c r="KDX271" s="376"/>
      <c r="KDY271" s="377"/>
      <c r="KDZ271" s="377"/>
      <c r="KEA271" s="376"/>
      <c r="KEB271" s="376"/>
      <c r="KEC271" s="377"/>
      <c r="KED271" s="377"/>
      <c r="KEE271" s="376"/>
      <c r="KEF271" s="376"/>
      <c r="KEG271" s="376"/>
      <c r="KEH271" s="376"/>
      <c r="KEI271" s="376"/>
      <c r="KEJ271" s="370"/>
      <c r="KEK271" s="396"/>
      <c r="KEL271" s="376"/>
      <c r="KEM271" s="376"/>
      <c r="KEN271" s="376"/>
      <c r="KEO271" s="376"/>
      <c r="KEP271" s="376"/>
      <c r="KEQ271" s="376"/>
      <c r="KER271" s="376"/>
      <c r="KES271" s="375"/>
      <c r="KET271" s="375"/>
      <c r="KEU271" s="375"/>
      <c r="KEV271" s="375"/>
      <c r="KEW271" s="375"/>
      <c r="KEX271" s="375"/>
      <c r="KEY271" s="375"/>
      <c r="KEZ271" s="375"/>
      <c r="KFA271" s="375"/>
      <c r="KFB271" s="375"/>
      <c r="KFC271" s="375"/>
      <c r="KFD271" s="375"/>
      <c r="KFE271" s="375"/>
      <c r="KFF271" s="375"/>
      <c r="KFG271" s="375"/>
      <c r="KFH271" s="375"/>
      <c r="KFI271" s="375"/>
      <c r="KFJ271" s="375"/>
      <c r="KFK271" s="375"/>
      <c r="KFL271" s="375"/>
      <c r="KFM271" s="375"/>
      <c r="KFN271" s="375"/>
      <c r="KFO271" s="375"/>
      <c r="KFP271" s="375"/>
      <c r="KFQ271" s="375"/>
      <c r="KFR271" s="375"/>
      <c r="KFS271" s="375"/>
      <c r="KFT271" s="375"/>
      <c r="KFU271" s="375"/>
      <c r="KFV271" s="375"/>
      <c r="KFW271" s="375"/>
      <c r="KFX271" s="375"/>
      <c r="KFY271" s="375"/>
      <c r="KFZ271" s="375"/>
      <c r="KGA271" s="375"/>
      <c r="KGB271" s="375"/>
      <c r="KGC271" s="375"/>
      <c r="KGD271" s="375"/>
      <c r="KGE271" s="375"/>
      <c r="KGF271" s="375"/>
      <c r="KGG271" s="375"/>
      <c r="KGH271" s="375"/>
      <c r="KGI271" s="375"/>
      <c r="KGJ271" s="375"/>
      <c r="KGK271" s="376"/>
      <c r="KGL271" s="376"/>
      <c r="KGM271" s="376"/>
      <c r="KGN271" s="376"/>
      <c r="KGO271" s="376"/>
      <c r="KGP271" s="376"/>
      <c r="KGQ271" s="376"/>
      <c r="KGR271" s="376"/>
      <c r="KGS271" s="376"/>
      <c r="KGT271" s="376"/>
      <c r="KGU271" s="376"/>
      <c r="KGV271" s="376"/>
      <c r="KGW271" s="376"/>
      <c r="KGX271" s="376"/>
      <c r="KGY271" s="376"/>
      <c r="KGZ271" s="376"/>
      <c r="KHA271" s="376"/>
      <c r="KHB271" s="376"/>
      <c r="KHC271" s="376"/>
      <c r="KHD271" s="376"/>
      <c r="KHE271" s="376"/>
      <c r="KHF271" s="376"/>
      <c r="KHG271" s="376"/>
      <c r="KHH271" s="376"/>
      <c r="KHI271" s="377"/>
      <c r="KHJ271" s="377"/>
      <c r="KHK271" s="377"/>
      <c r="KHL271" s="377"/>
      <c r="KHM271" s="377"/>
      <c r="KHN271" s="376"/>
      <c r="KHO271" s="376"/>
      <c r="KHP271" s="377"/>
      <c r="KHQ271" s="377"/>
      <c r="KHR271" s="376"/>
      <c r="KHS271" s="376"/>
      <c r="KHT271" s="377"/>
      <c r="KHU271" s="377"/>
      <c r="KHV271" s="376"/>
      <c r="KHW271" s="376"/>
      <c r="KHX271" s="376"/>
      <c r="KHY271" s="376"/>
      <c r="KHZ271" s="376"/>
      <c r="KIA271" s="376"/>
      <c r="KIB271" s="376"/>
      <c r="KIC271" s="377"/>
      <c r="KID271" s="377"/>
      <c r="KIE271" s="376"/>
      <c r="KIF271" s="376"/>
      <c r="KIG271" s="377"/>
      <c r="KIH271" s="377"/>
      <c r="KII271" s="376"/>
      <c r="KIJ271" s="376"/>
      <c r="KIK271" s="376"/>
      <c r="KIL271" s="376"/>
      <c r="KIM271" s="376"/>
      <c r="KIN271" s="370"/>
      <c r="KIO271" s="396"/>
      <c r="KIP271" s="376"/>
      <c r="KIQ271" s="376"/>
      <c r="KIR271" s="376"/>
      <c r="KIS271" s="376"/>
      <c r="KIT271" s="376"/>
      <c r="KIU271" s="376"/>
      <c r="KIV271" s="376"/>
      <c r="KIW271" s="375"/>
      <c r="KIX271" s="375"/>
      <c r="KIY271" s="375"/>
      <c r="KIZ271" s="375"/>
      <c r="KJA271" s="375"/>
      <c r="KJB271" s="375"/>
      <c r="KJC271" s="375"/>
      <c r="KJD271" s="375"/>
      <c r="KJE271" s="375"/>
      <c r="KJF271" s="375"/>
      <c r="KJG271" s="375"/>
      <c r="KJH271" s="375"/>
      <c r="KJI271" s="375"/>
      <c r="KJJ271" s="375"/>
      <c r="KJK271" s="375"/>
      <c r="KJL271" s="375"/>
      <c r="KJM271" s="375"/>
      <c r="KJN271" s="375"/>
      <c r="KJO271" s="375"/>
      <c r="KJP271" s="375"/>
      <c r="KJQ271" s="375"/>
      <c r="KJR271" s="375"/>
      <c r="KJS271" s="375"/>
      <c r="KJT271" s="375"/>
      <c r="KJU271" s="375"/>
      <c r="KJV271" s="375"/>
      <c r="KJW271" s="375"/>
      <c r="KJX271" s="375"/>
      <c r="KJY271" s="375"/>
      <c r="KJZ271" s="375"/>
      <c r="KKA271" s="375"/>
      <c r="KKB271" s="375"/>
      <c r="KKC271" s="375"/>
      <c r="KKD271" s="375"/>
      <c r="KKE271" s="375"/>
      <c r="KKF271" s="375"/>
      <c r="KKG271" s="375"/>
      <c r="KKH271" s="375"/>
      <c r="KKI271" s="375"/>
      <c r="KKJ271" s="375"/>
      <c r="KKK271" s="375"/>
      <c r="KKL271" s="375"/>
      <c r="KKM271" s="375"/>
      <c r="KKN271" s="375"/>
      <c r="KKO271" s="376"/>
      <c r="KKP271" s="376"/>
      <c r="KKQ271" s="376"/>
      <c r="KKR271" s="376"/>
      <c r="KKS271" s="376"/>
      <c r="KKT271" s="376"/>
      <c r="KKU271" s="376"/>
      <c r="KKV271" s="376"/>
      <c r="KKW271" s="376"/>
      <c r="KKX271" s="376"/>
      <c r="KKY271" s="376"/>
      <c r="KKZ271" s="376"/>
      <c r="KLA271" s="376"/>
      <c r="KLB271" s="376"/>
      <c r="KLC271" s="376"/>
      <c r="KLD271" s="376"/>
      <c r="KLE271" s="376"/>
      <c r="KLF271" s="376"/>
      <c r="KLG271" s="376"/>
      <c r="KLH271" s="376"/>
      <c r="KLI271" s="376"/>
      <c r="KLJ271" s="376"/>
      <c r="KLK271" s="376"/>
      <c r="KLL271" s="376"/>
      <c r="KLM271" s="377"/>
      <c r="KLN271" s="377"/>
      <c r="KLO271" s="377"/>
      <c r="KLP271" s="377"/>
      <c r="KLQ271" s="377"/>
      <c r="KLR271" s="376"/>
      <c r="KLS271" s="376"/>
      <c r="KLT271" s="377"/>
      <c r="KLU271" s="377"/>
      <c r="KLV271" s="376"/>
      <c r="KLW271" s="376"/>
      <c r="KLX271" s="377"/>
      <c r="KLY271" s="377"/>
      <c r="KLZ271" s="376"/>
      <c r="KMA271" s="376"/>
      <c r="KMB271" s="376"/>
      <c r="KMC271" s="376"/>
      <c r="KMD271" s="376"/>
      <c r="KME271" s="376"/>
      <c r="KMF271" s="376"/>
      <c r="KMG271" s="377"/>
      <c r="KMH271" s="377"/>
      <c r="KMI271" s="376"/>
      <c r="KMJ271" s="376"/>
      <c r="KMK271" s="377"/>
      <c r="KML271" s="377"/>
      <c r="KMM271" s="376"/>
      <c r="KMN271" s="376"/>
      <c r="KMO271" s="376"/>
      <c r="KMP271" s="376"/>
      <c r="KMQ271" s="376"/>
      <c r="KMR271" s="370"/>
      <c r="KMS271" s="396"/>
      <c r="KMT271" s="376"/>
      <c r="KMU271" s="376"/>
      <c r="KMV271" s="376"/>
      <c r="KMW271" s="376"/>
      <c r="KMX271" s="376"/>
      <c r="KMY271" s="376"/>
      <c r="KMZ271" s="376"/>
      <c r="KNA271" s="375"/>
      <c r="KNB271" s="375"/>
      <c r="KNC271" s="375"/>
      <c r="KND271" s="375"/>
      <c r="KNE271" s="375"/>
      <c r="KNF271" s="375"/>
      <c r="KNG271" s="375"/>
      <c r="KNH271" s="375"/>
      <c r="KNI271" s="375"/>
      <c r="KNJ271" s="375"/>
      <c r="KNK271" s="375"/>
      <c r="KNL271" s="375"/>
      <c r="KNM271" s="375"/>
      <c r="KNN271" s="375"/>
      <c r="KNO271" s="375"/>
      <c r="KNP271" s="375"/>
      <c r="KNQ271" s="375"/>
      <c r="KNR271" s="375"/>
      <c r="KNS271" s="375"/>
      <c r="KNT271" s="375"/>
      <c r="KNU271" s="375"/>
      <c r="KNV271" s="375"/>
      <c r="KNW271" s="375"/>
      <c r="KNX271" s="375"/>
      <c r="KNY271" s="375"/>
      <c r="KNZ271" s="375"/>
      <c r="KOA271" s="375"/>
      <c r="KOB271" s="375"/>
      <c r="KOC271" s="375"/>
      <c r="KOD271" s="375"/>
      <c r="KOE271" s="375"/>
      <c r="KOF271" s="375"/>
      <c r="KOG271" s="375"/>
      <c r="KOH271" s="375"/>
      <c r="KOI271" s="375"/>
      <c r="KOJ271" s="375"/>
      <c r="KOK271" s="375"/>
      <c r="KOL271" s="375"/>
      <c r="KOM271" s="375"/>
      <c r="KON271" s="375"/>
      <c r="KOO271" s="375"/>
      <c r="KOP271" s="375"/>
      <c r="KOQ271" s="375"/>
      <c r="KOR271" s="375"/>
      <c r="KOS271" s="376"/>
      <c r="KOT271" s="376"/>
      <c r="KOU271" s="376"/>
      <c r="KOV271" s="376"/>
      <c r="KOW271" s="376"/>
      <c r="KOX271" s="376"/>
      <c r="KOY271" s="376"/>
      <c r="KOZ271" s="376"/>
      <c r="KPA271" s="376"/>
      <c r="KPB271" s="376"/>
      <c r="KPC271" s="376"/>
      <c r="KPD271" s="376"/>
      <c r="KPE271" s="376"/>
      <c r="KPF271" s="376"/>
      <c r="KPG271" s="376"/>
      <c r="KPH271" s="376"/>
      <c r="KPI271" s="376"/>
      <c r="KPJ271" s="376"/>
      <c r="KPK271" s="376"/>
      <c r="KPL271" s="376"/>
      <c r="KPM271" s="376"/>
      <c r="KPN271" s="376"/>
      <c r="KPO271" s="376"/>
      <c r="KPP271" s="376"/>
      <c r="KPQ271" s="377"/>
      <c r="KPR271" s="377"/>
      <c r="KPS271" s="377"/>
      <c r="KPT271" s="377"/>
      <c r="KPU271" s="377"/>
      <c r="KPV271" s="376"/>
      <c r="KPW271" s="376"/>
      <c r="KPX271" s="377"/>
      <c r="KPY271" s="377"/>
      <c r="KPZ271" s="376"/>
      <c r="KQA271" s="376"/>
      <c r="KQB271" s="377"/>
      <c r="KQC271" s="377"/>
      <c r="KQD271" s="376"/>
      <c r="KQE271" s="376"/>
      <c r="KQF271" s="376"/>
      <c r="KQG271" s="376"/>
      <c r="KQH271" s="376"/>
      <c r="KQI271" s="376"/>
      <c r="KQJ271" s="376"/>
      <c r="KQK271" s="377"/>
      <c r="KQL271" s="377"/>
      <c r="KQM271" s="376"/>
      <c r="KQN271" s="376"/>
      <c r="KQO271" s="377"/>
      <c r="KQP271" s="377"/>
      <c r="KQQ271" s="376"/>
      <c r="KQR271" s="376"/>
      <c r="KQS271" s="376"/>
      <c r="KQT271" s="376"/>
      <c r="KQU271" s="376"/>
      <c r="KQV271" s="370"/>
      <c r="KQW271" s="396"/>
      <c r="KQX271" s="376"/>
      <c r="KQY271" s="376"/>
      <c r="KQZ271" s="376"/>
      <c r="KRA271" s="376"/>
      <c r="KRB271" s="376"/>
      <c r="KRC271" s="376"/>
      <c r="KRD271" s="376"/>
      <c r="KRE271" s="375"/>
      <c r="KRF271" s="375"/>
      <c r="KRG271" s="375"/>
      <c r="KRH271" s="375"/>
      <c r="KRI271" s="375"/>
      <c r="KRJ271" s="375"/>
      <c r="KRK271" s="375"/>
      <c r="KRL271" s="375"/>
      <c r="KRM271" s="375"/>
      <c r="KRN271" s="375"/>
      <c r="KRO271" s="375"/>
      <c r="KRP271" s="375"/>
      <c r="KRQ271" s="375"/>
      <c r="KRR271" s="375"/>
      <c r="KRS271" s="375"/>
      <c r="KRT271" s="375"/>
      <c r="KRU271" s="375"/>
      <c r="KRV271" s="375"/>
      <c r="KRW271" s="375"/>
      <c r="KRX271" s="375"/>
      <c r="KRY271" s="375"/>
      <c r="KRZ271" s="375"/>
      <c r="KSA271" s="375"/>
      <c r="KSB271" s="375"/>
      <c r="KSC271" s="375"/>
      <c r="KSD271" s="375"/>
      <c r="KSE271" s="375"/>
      <c r="KSF271" s="375"/>
      <c r="KSG271" s="375"/>
      <c r="KSH271" s="375"/>
      <c r="KSI271" s="375"/>
      <c r="KSJ271" s="375"/>
      <c r="KSK271" s="375"/>
      <c r="KSL271" s="375"/>
      <c r="KSM271" s="375"/>
      <c r="KSN271" s="375"/>
      <c r="KSO271" s="375"/>
      <c r="KSP271" s="375"/>
      <c r="KSQ271" s="375"/>
      <c r="KSR271" s="375"/>
      <c r="KSS271" s="375"/>
      <c r="KST271" s="375"/>
      <c r="KSU271" s="375"/>
      <c r="KSV271" s="375"/>
      <c r="KSW271" s="376"/>
      <c r="KSX271" s="376"/>
      <c r="KSY271" s="376"/>
      <c r="KSZ271" s="376"/>
      <c r="KTA271" s="376"/>
      <c r="KTB271" s="376"/>
      <c r="KTC271" s="376"/>
      <c r="KTD271" s="376"/>
      <c r="KTE271" s="376"/>
      <c r="KTF271" s="376"/>
      <c r="KTG271" s="376"/>
      <c r="KTH271" s="376"/>
      <c r="KTI271" s="376"/>
      <c r="KTJ271" s="376"/>
      <c r="KTK271" s="376"/>
      <c r="KTL271" s="376"/>
      <c r="KTM271" s="376"/>
      <c r="KTN271" s="376"/>
      <c r="KTO271" s="376"/>
      <c r="KTP271" s="376"/>
      <c r="KTQ271" s="376"/>
      <c r="KTR271" s="376"/>
      <c r="KTS271" s="376"/>
      <c r="KTT271" s="376"/>
      <c r="KTU271" s="377"/>
      <c r="KTV271" s="377"/>
      <c r="KTW271" s="377"/>
      <c r="KTX271" s="377"/>
      <c r="KTY271" s="377"/>
      <c r="KTZ271" s="376"/>
      <c r="KUA271" s="376"/>
      <c r="KUB271" s="377"/>
      <c r="KUC271" s="377"/>
      <c r="KUD271" s="376"/>
      <c r="KUE271" s="376"/>
      <c r="KUF271" s="377"/>
      <c r="KUG271" s="377"/>
      <c r="KUH271" s="376"/>
      <c r="KUI271" s="376"/>
      <c r="KUJ271" s="376"/>
      <c r="KUK271" s="376"/>
      <c r="KUL271" s="376"/>
      <c r="KUM271" s="376"/>
      <c r="KUN271" s="376"/>
      <c r="KUO271" s="377"/>
      <c r="KUP271" s="377"/>
      <c r="KUQ271" s="376"/>
      <c r="KUR271" s="376"/>
      <c r="KUS271" s="377"/>
      <c r="KUT271" s="377"/>
      <c r="KUU271" s="376"/>
      <c r="KUV271" s="376"/>
      <c r="KUW271" s="376"/>
      <c r="KUX271" s="376"/>
      <c r="KUY271" s="376"/>
      <c r="KUZ271" s="370"/>
      <c r="KVA271" s="396"/>
      <c r="KVB271" s="376"/>
      <c r="KVC271" s="376"/>
      <c r="KVD271" s="376"/>
      <c r="KVE271" s="376"/>
      <c r="KVF271" s="376"/>
      <c r="KVG271" s="376"/>
      <c r="KVH271" s="376"/>
      <c r="KVI271" s="375"/>
      <c r="KVJ271" s="375"/>
      <c r="KVK271" s="375"/>
      <c r="KVL271" s="375"/>
      <c r="KVM271" s="375"/>
      <c r="KVN271" s="375"/>
      <c r="KVO271" s="375"/>
      <c r="KVP271" s="375"/>
      <c r="KVQ271" s="375"/>
      <c r="KVR271" s="375"/>
      <c r="KVS271" s="375"/>
      <c r="KVT271" s="375"/>
      <c r="KVU271" s="375"/>
      <c r="KVV271" s="375"/>
      <c r="KVW271" s="375"/>
      <c r="KVX271" s="375"/>
      <c r="KVY271" s="375"/>
      <c r="KVZ271" s="375"/>
      <c r="KWA271" s="375"/>
      <c r="KWB271" s="375"/>
      <c r="KWC271" s="375"/>
      <c r="KWD271" s="375"/>
      <c r="KWE271" s="375"/>
      <c r="KWF271" s="375"/>
      <c r="KWG271" s="375"/>
      <c r="KWH271" s="375"/>
      <c r="KWI271" s="375"/>
      <c r="KWJ271" s="375"/>
      <c r="KWK271" s="375"/>
      <c r="KWL271" s="375"/>
      <c r="KWM271" s="375"/>
      <c r="KWN271" s="375"/>
      <c r="KWO271" s="375"/>
      <c r="KWP271" s="375"/>
      <c r="KWQ271" s="375"/>
      <c r="KWR271" s="375"/>
      <c r="KWS271" s="375"/>
      <c r="KWT271" s="375"/>
      <c r="KWU271" s="375"/>
      <c r="KWV271" s="375"/>
      <c r="KWW271" s="375"/>
      <c r="KWX271" s="375"/>
      <c r="KWY271" s="375"/>
      <c r="KWZ271" s="375"/>
      <c r="KXA271" s="376"/>
      <c r="KXB271" s="376"/>
      <c r="KXC271" s="376"/>
      <c r="KXD271" s="376"/>
      <c r="KXE271" s="376"/>
      <c r="KXF271" s="376"/>
      <c r="KXG271" s="376"/>
      <c r="KXH271" s="376"/>
      <c r="KXI271" s="376"/>
      <c r="KXJ271" s="376"/>
      <c r="KXK271" s="376"/>
      <c r="KXL271" s="376"/>
      <c r="KXM271" s="376"/>
      <c r="KXN271" s="376"/>
      <c r="KXO271" s="376"/>
      <c r="KXP271" s="376"/>
      <c r="KXQ271" s="376"/>
      <c r="KXR271" s="376"/>
      <c r="KXS271" s="376"/>
      <c r="KXT271" s="376"/>
      <c r="KXU271" s="376"/>
      <c r="KXV271" s="376"/>
      <c r="KXW271" s="376"/>
      <c r="KXX271" s="376"/>
      <c r="KXY271" s="377"/>
      <c r="KXZ271" s="377"/>
      <c r="KYA271" s="377"/>
      <c r="KYB271" s="377"/>
      <c r="KYC271" s="377"/>
      <c r="KYD271" s="376"/>
      <c r="KYE271" s="376"/>
      <c r="KYF271" s="377"/>
      <c r="KYG271" s="377"/>
      <c r="KYH271" s="376"/>
      <c r="KYI271" s="376"/>
      <c r="KYJ271" s="377"/>
      <c r="KYK271" s="377"/>
      <c r="KYL271" s="376"/>
      <c r="KYM271" s="376"/>
      <c r="KYN271" s="376"/>
      <c r="KYO271" s="376"/>
      <c r="KYP271" s="376"/>
      <c r="KYQ271" s="376"/>
      <c r="KYR271" s="376"/>
      <c r="KYS271" s="377"/>
      <c r="KYT271" s="377"/>
      <c r="KYU271" s="376"/>
      <c r="KYV271" s="376"/>
      <c r="KYW271" s="377"/>
      <c r="KYX271" s="377"/>
      <c r="KYY271" s="376"/>
      <c r="KYZ271" s="376"/>
      <c r="KZA271" s="376"/>
      <c r="KZB271" s="376"/>
      <c r="KZC271" s="376"/>
      <c r="KZD271" s="370"/>
      <c r="KZE271" s="396"/>
      <c r="KZF271" s="376"/>
      <c r="KZG271" s="376"/>
      <c r="KZH271" s="376"/>
      <c r="KZI271" s="376"/>
      <c r="KZJ271" s="376"/>
      <c r="KZK271" s="376"/>
      <c r="KZL271" s="376"/>
      <c r="KZM271" s="375"/>
      <c r="KZN271" s="375"/>
      <c r="KZO271" s="375"/>
      <c r="KZP271" s="375"/>
      <c r="KZQ271" s="375"/>
      <c r="KZR271" s="375"/>
      <c r="KZS271" s="375"/>
      <c r="KZT271" s="375"/>
      <c r="KZU271" s="375"/>
      <c r="KZV271" s="375"/>
      <c r="KZW271" s="375"/>
      <c r="KZX271" s="375"/>
      <c r="KZY271" s="375"/>
      <c r="KZZ271" s="375"/>
      <c r="LAA271" s="375"/>
      <c r="LAB271" s="375"/>
      <c r="LAC271" s="375"/>
      <c r="LAD271" s="375"/>
      <c r="LAE271" s="375"/>
      <c r="LAF271" s="375"/>
      <c r="LAG271" s="375"/>
      <c r="LAH271" s="375"/>
      <c r="LAI271" s="375"/>
      <c r="LAJ271" s="375"/>
      <c r="LAK271" s="375"/>
      <c r="LAL271" s="375"/>
      <c r="LAM271" s="375"/>
      <c r="LAN271" s="375"/>
      <c r="LAO271" s="375"/>
      <c r="LAP271" s="375"/>
      <c r="LAQ271" s="375"/>
      <c r="LAR271" s="375"/>
      <c r="LAS271" s="375"/>
      <c r="LAT271" s="375"/>
      <c r="LAU271" s="375"/>
      <c r="LAV271" s="375"/>
      <c r="LAW271" s="375"/>
      <c r="LAX271" s="375"/>
      <c r="LAY271" s="375"/>
      <c r="LAZ271" s="375"/>
      <c r="LBA271" s="375"/>
      <c r="LBB271" s="375"/>
      <c r="LBC271" s="375"/>
      <c r="LBD271" s="375"/>
      <c r="LBE271" s="376"/>
      <c r="LBF271" s="376"/>
      <c r="LBG271" s="376"/>
      <c r="LBH271" s="376"/>
      <c r="LBI271" s="376"/>
      <c r="LBJ271" s="376"/>
      <c r="LBK271" s="376"/>
      <c r="LBL271" s="376"/>
      <c r="LBM271" s="376"/>
      <c r="LBN271" s="376"/>
      <c r="LBO271" s="376"/>
      <c r="LBP271" s="376"/>
      <c r="LBQ271" s="376"/>
      <c r="LBR271" s="376"/>
      <c r="LBS271" s="376"/>
      <c r="LBT271" s="376"/>
      <c r="LBU271" s="376"/>
      <c r="LBV271" s="376"/>
      <c r="LBW271" s="376"/>
      <c r="LBX271" s="376"/>
      <c r="LBY271" s="376"/>
      <c r="LBZ271" s="376"/>
      <c r="LCA271" s="376"/>
      <c r="LCB271" s="376"/>
      <c r="LCC271" s="377"/>
      <c r="LCD271" s="377"/>
      <c r="LCE271" s="377"/>
      <c r="LCF271" s="377"/>
      <c r="LCG271" s="377"/>
      <c r="LCH271" s="376"/>
      <c r="LCI271" s="376"/>
      <c r="LCJ271" s="377"/>
      <c r="LCK271" s="377"/>
      <c r="LCL271" s="376"/>
      <c r="LCM271" s="376"/>
      <c r="LCN271" s="377"/>
      <c r="LCO271" s="377"/>
      <c r="LCP271" s="376"/>
      <c r="LCQ271" s="376"/>
      <c r="LCR271" s="376"/>
      <c r="LCS271" s="376"/>
      <c r="LCT271" s="376"/>
      <c r="LCU271" s="376"/>
      <c r="LCV271" s="376"/>
      <c r="LCW271" s="377"/>
      <c r="LCX271" s="377"/>
      <c r="LCY271" s="376"/>
      <c r="LCZ271" s="376"/>
      <c r="LDA271" s="377"/>
      <c r="LDB271" s="377"/>
      <c r="LDC271" s="376"/>
      <c r="LDD271" s="376"/>
      <c r="LDE271" s="376"/>
      <c r="LDF271" s="376"/>
      <c r="LDG271" s="376"/>
      <c r="LDH271" s="370"/>
      <c r="LDI271" s="396"/>
      <c r="LDJ271" s="376"/>
      <c r="LDK271" s="376"/>
      <c r="LDL271" s="376"/>
      <c r="LDM271" s="376"/>
      <c r="LDN271" s="376"/>
      <c r="LDO271" s="376"/>
      <c r="LDP271" s="376"/>
      <c r="LDQ271" s="375"/>
      <c r="LDR271" s="375"/>
      <c r="LDS271" s="375"/>
      <c r="LDT271" s="375"/>
      <c r="LDU271" s="375"/>
      <c r="LDV271" s="375"/>
      <c r="LDW271" s="375"/>
      <c r="LDX271" s="375"/>
      <c r="LDY271" s="375"/>
      <c r="LDZ271" s="375"/>
      <c r="LEA271" s="375"/>
      <c r="LEB271" s="375"/>
      <c r="LEC271" s="375"/>
      <c r="LED271" s="375"/>
      <c r="LEE271" s="375"/>
      <c r="LEF271" s="375"/>
      <c r="LEG271" s="375"/>
      <c r="LEH271" s="375"/>
      <c r="LEI271" s="375"/>
      <c r="LEJ271" s="375"/>
      <c r="LEK271" s="375"/>
      <c r="LEL271" s="375"/>
      <c r="LEM271" s="375"/>
      <c r="LEN271" s="375"/>
      <c r="LEO271" s="375"/>
      <c r="LEP271" s="375"/>
      <c r="LEQ271" s="375"/>
      <c r="LER271" s="375"/>
      <c r="LES271" s="375"/>
      <c r="LET271" s="375"/>
      <c r="LEU271" s="375"/>
      <c r="LEV271" s="375"/>
      <c r="LEW271" s="375"/>
      <c r="LEX271" s="375"/>
      <c r="LEY271" s="375"/>
      <c r="LEZ271" s="375"/>
      <c r="LFA271" s="375"/>
      <c r="LFB271" s="375"/>
      <c r="LFC271" s="375"/>
      <c r="LFD271" s="375"/>
      <c r="LFE271" s="375"/>
      <c r="LFF271" s="375"/>
      <c r="LFG271" s="375"/>
      <c r="LFH271" s="375"/>
      <c r="LFI271" s="376"/>
      <c r="LFJ271" s="376"/>
      <c r="LFK271" s="376"/>
      <c r="LFL271" s="376"/>
      <c r="LFM271" s="376"/>
      <c r="LFN271" s="376"/>
      <c r="LFO271" s="376"/>
      <c r="LFP271" s="376"/>
      <c r="LFQ271" s="376"/>
      <c r="LFR271" s="376"/>
      <c r="LFS271" s="376"/>
      <c r="LFT271" s="376"/>
      <c r="LFU271" s="376"/>
      <c r="LFV271" s="376"/>
      <c r="LFW271" s="376"/>
      <c r="LFX271" s="376"/>
      <c r="LFY271" s="376"/>
      <c r="LFZ271" s="376"/>
      <c r="LGA271" s="376"/>
      <c r="LGB271" s="376"/>
      <c r="LGC271" s="376"/>
      <c r="LGD271" s="376"/>
      <c r="LGE271" s="376"/>
      <c r="LGF271" s="376"/>
      <c r="LGG271" s="377"/>
      <c r="LGH271" s="377"/>
      <c r="LGI271" s="377"/>
      <c r="LGJ271" s="377"/>
      <c r="LGK271" s="377"/>
      <c r="LGL271" s="376"/>
      <c r="LGM271" s="376"/>
      <c r="LGN271" s="377"/>
      <c r="LGO271" s="377"/>
      <c r="LGP271" s="376"/>
      <c r="LGQ271" s="376"/>
      <c r="LGR271" s="377"/>
      <c r="LGS271" s="377"/>
      <c r="LGT271" s="376"/>
      <c r="LGU271" s="376"/>
      <c r="LGV271" s="376"/>
      <c r="LGW271" s="376"/>
      <c r="LGX271" s="376"/>
      <c r="LGY271" s="376"/>
      <c r="LGZ271" s="376"/>
      <c r="LHA271" s="377"/>
      <c r="LHB271" s="377"/>
      <c r="LHC271" s="376"/>
      <c r="LHD271" s="376"/>
      <c r="LHE271" s="377"/>
      <c r="LHF271" s="377"/>
      <c r="LHG271" s="376"/>
      <c r="LHH271" s="376"/>
      <c r="LHI271" s="376"/>
      <c r="LHJ271" s="376"/>
      <c r="LHK271" s="376"/>
      <c r="LHL271" s="370"/>
      <c r="LHM271" s="396"/>
      <c r="LHN271" s="376"/>
      <c r="LHO271" s="376"/>
      <c r="LHP271" s="376"/>
      <c r="LHQ271" s="376"/>
      <c r="LHR271" s="376"/>
      <c r="LHS271" s="376"/>
      <c r="LHT271" s="376"/>
      <c r="LHU271" s="375"/>
      <c r="LHV271" s="375"/>
      <c r="LHW271" s="375"/>
      <c r="LHX271" s="375"/>
      <c r="LHY271" s="375"/>
      <c r="LHZ271" s="375"/>
      <c r="LIA271" s="375"/>
      <c r="LIB271" s="375"/>
      <c r="LIC271" s="375"/>
      <c r="LID271" s="375"/>
      <c r="LIE271" s="375"/>
      <c r="LIF271" s="375"/>
      <c r="LIG271" s="375"/>
      <c r="LIH271" s="375"/>
      <c r="LII271" s="375"/>
      <c r="LIJ271" s="375"/>
      <c r="LIK271" s="375"/>
      <c r="LIL271" s="375"/>
      <c r="LIM271" s="375"/>
      <c r="LIN271" s="375"/>
      <c r="LIO271" s="375"/>
      <c r="LIP271" s="375"/>
      <c r="LIQ271" s="375"/>
      <c r="LIR271" s="375"/>
      <c r="LIS271" s="375"/>
      <c r="LIT271" s="375"/>
      <c r="LIU271" s="375"/>
      <c r="LIV271" s="375"/>
      <c r="LIW271" s="375"/>
      <c r="LIX271" s="375"/>
      <c r="LIY271" s="375"/>
      <c r="LIZ271" s="375"/>
      <c r="LJA271" s="375"/>
      <c r="LJB271" s="375"/>
      <c r="LJC271" s="375"/>
      <c r="LJD271" s="375"/>
      <c r="LJE271" s="375"/>
      <c r="LJF271" s="375"/>
      <c r="LJG271" s="375"/>
      <c r="LJH271" s="375"/>
      <c r="LJI271" s="375"/>
      <c r="LJJ271" s="375"/>
      <c r="LJK271" s="375"/>
      <c r="LJL271" s="375"/>
      <c r="LJM271" s="376"/>
      <c r="LJN271" s="376"/>
      <c r="LJO271" s="376"/>
      <c r="LJP271" s="376"/>
      <c r="LJQ271" s="376"/>
      <c r="LJR271" s="376"/>
      <c r="LJS271" s="376"/>
      <c r="LJT271" s="376"/>
      <c r="LJU271" s="376"/>
      <c r="LJV271" s="376"/>
      <c r="LJW271" s="376"/>
      <c r="LJX271" s="376"/>
      <c r="LJY271" s="376"/>
      <c r="LJZ271" s="376"/>
      <c r="LKA271" s="376"/>
      <c r="LKB271" s="376"/>
      <c r="LKC271" s="376"/>
      <c r="LKD271" s="376"/>
      <c r="LKE271" s="376"/>
      <c r="LKF271" s="376"/>
      <c r="LKG271" s="376"/>
      <c r="LKH271" s="376"/>
      <c r="LKI271" s="376"/>
      <c r="LKJ271" s="376"/>
      <c r="LKK271" s="377"/>
      <c r="LKL271" s="377"/>
      <c r="LKM271" s="377"/>
      <c r="LKN271" s="377"/>
      <c r="LKO271" s="377"/>
      <c r="LKP271" s="376"/>
      <c r="LKQ271" s="376"/>
      <c r="LKR271" s="377"/>
      <c r="LKS271" s="377"/>
      <c r="LKT271" s="376"/>
      <c r="LKU271" s="376"/>
      <c r="LKV271" s="377"/>
      <c r="LKW271" s="377"/>
      <c r="LKX271" s="376"/>
      <c r="LKY271" s="376"/>
      <c r="LKZ271" s="376"/>
      <c r="LLA271" s="376"/>
      <c r="LLB271" s="376"/>
      <c r="LLC271" s="376"/>
      <c r="LLD271" s="376"/>
      <c r="LLE271" s="377"/>
      <c r="LLF271" s="377"/>
      <c r="LLG271" s="376"/>
      <c r="LLH271" s="376"/>
      <c r="LLI271" s="377"/>
      <c r="LLJ271" s="377"/>
      <c r="LLK271" s="376"/>
      <c r="LLL271" s="376"/>
      <c r="LLM271" s="376"/>
      <c r="LLN271" s="376"/>
      <c r="LLO271" s="376"/>
      <c r="LLP271" s="370"/>
      <c r="LLQ271" s="396"/>
      <c r="LLR271" s="376"/>
      <c r="LLS271" s="376"/>
      <c r="LLT271" s="376"/>
      <c r="LLU271" s="376"/>
      <c r="LLV271" s="376"/>
      <c r="LLW271" s="376"/>
      <c r="LLX271" s="376"/>
      <c r="LLY271" s="375"/>
      <c r="LLZ271" s="375"/>
      <c r="LMA271" s="375"/>
      <c r="LMB271" s="375"/>
      <c r="LMC271" s="375"/>
      <c r="LMD271" s="375"/>
      <c r="LME271" s="375"/>
      <c r="LMF271" s="375"/>
      <c r="LMG271" s="375"/>
      <c r="LMH271" s="375"/>
      <c r="LMI271" s="375"/>
      <c r="LMJ271" s="375"/>
      <c r="LMK271" s="375"/>
      <c r="LML271" s="375"/>
      <c r="LMM271" s="375"/>
      <c r="LMN271" s="375"/>
      <c r="LMO271" s="375"/>
      <c r="LMP271" s="375"/>
      <c r="LMQ271" s="375"/>
      <c r="LMR271" s="375"/>
      <c r="LMS271" s="375"/>
      <c r="LMT271" s="375"/>
      <c r="LMU271" s="375"/>
      <c r="LMV271" s="375"/>
      <c r="LMW271" s="375"/>
      <c r="LMX271" s="375"/>
      <c r="LMY271" s="375"/>
      <c r="LMZ271" s="375"/>
      <c r="LNA271" s="375"/>
      <c r="LNB271" s="375"/>
      <c r="LNC271" s="375"/>
      <c r="LND271" s="375"/>
      <c r="LNE271" s="375"/>
      <c r="LNF271" s="375"/>
      <c r="LNG271" s="375"/>
      <c r="LNH271" s="375"/>
      <c r="LNI271" s="375"/>
      <c r="LNJ271" s="375"/>
      <c r="LNK271" s="375"/>
      <c r="LNL271" s="375"/>
      <c r="LNM271" s="375"/>
      <c r="LNN271" s="375"/>
      <c r="LNO271" s="375"/>
      <c r="LNP271" s="375"/>
      <c r="LNQ271" s="376"/>
      <c r="LNR271" s="376"/>
      <c r="LNS271" s="376"/>
      <c r="LNT271" s="376"/>
      <c r="LNU271" s="376"/>
      <c r="LNV271" s="376"/>
      <c r="LNW271" s="376"/>
      <c r="LNX271" s="376"/>
      <c r="LNY271" s="376"/>
      <c r="LNZ271" s="376"/>
      <c r="LOA271" s="376"/>
      <c r="LOB271" s="376"/>
      <c r="LOC271" s="376"/>
      <c r="LOD271" s="376"/>
      <c r="LOE271" s="376"/>
      <c r="LOF271" s="376"/>
      <c r="LOG271" s="376"/>
      <c r="LOH271" s="376"/>
      <c r="LOI271" s="376"/>
      <c r="LOJ271" s="376"/>
      <c r="LOK271" s="376"/>
      <c r="LOL271" s="376"/>
      <c r="LOM271" s="376"/>
      <c r="LON271" s="376"/>
      <c r="LOO271" s="377"/>
      <c r="LOP271" s="377"/>
      <c r="LOQ271" s="377"/>
      <c r="LOR271" s="377"/>
      <c r="LOS271" s="377"/>
      <c r="LOT271" s="376"/>
      <c r="LOU271" s="376"/>
      <c r="LOV271" s="377"/>
      <c r="LOW271" s="377"/>
      <c r="LOX271" s="376"/>
      <c r="LOY271" s="376"/>
      <c r="LOZ271" s="377"/>
      <c r="LPA271" s="377"/>
      <c r="LPB271" s="376"/>
      <c r="LPC271" s="376"/>
      <c r="LPD271" s="376"/>
      <c r="LPE271" s="376"/>
      <c r="LPF271" s="376"/>
      <c r="LPG271" s="376"/>
      <c r="LPH271" s="376"/>
      <c r="LPI271" s="377"/>
      <c r="LPJ271" s="377"/>
      <c r="LPK271" s="376"/>
      <c r="LPL271" s="376"/>
      <c r="LPM271" s="377"/>
      <c r="LPN271" s="377"/>
      <c r="LPO271" s="376"/>
      <c r="LPP271" s="376"/>
      <c r="LPQ271" s="376"/>
      <c r="LPR271" s="376"/>
      <c r="LPS271" s="376"/>
      <c r="LPT271" s="370"/>
      <c r="LPU271" s="396"/>
      <c r="LPV271" s="376"/>
      <c r="LPW271" s="376"/>
      <c r="LPX271" s="376"/>
      <c r="LPY271" s="376"/>
      <c r="LPZ271" s="376"/>
      <c r="LQA271" s="376"/>
      <c r="LQB271" s="376"/>
      <c r="LQC271" s="375"/>
      <c r="LQD271" s="375"/>
      <c r="LQE271" s="375"/>
      <c r="LQF271" s="375"/>
      <c r="LQG271" s="375"/>
      <c r="LQH271" s="375"/>
      <c r="LQI271" s="375"/>
      <c r="LQJ271" s="375"/>
      <c r="LQK271" s="375"/>
      <c r="LQL271" s="375"/>
      <c r="LQM271" s="375"/>
      <c r="LQN271" s="375"/>
      <c r="LQO271" s="375"/>
      <c r="LQP271" s="375"/>
      <c r="LQQ271" s="375"/>
      <c r="LQR271" s="375"/>
      <c r="LQS271" s="375"/>
      <c r="LQT271" s="375"/>
      <c r="LQU271" s="375"/>
      <c r="LQV271" s="375"/>
      <c r="LQW271" s="375"/>
      <c r="LQX271" s="375"/>
      <c r="LQY271" s="375"/>
      <c r="LQZ271" s="375"/>
      <c r="LRA271" s="375"/>
      <c r="LRB271" s="375"/>
      <c r="LRC271" s="375"/>
      <c r="LRD271" s="375"/>
      <c r="LRE271" s="375"/>
      <c r="LRF271" s="375"/>
      <c r="LRG271" s="375"/>
      <c r="LRH271" s="375"/>
      <c r="LRI271" s="375"/>
      <c r="LRJ271" s="375"/>
      <c r="LRK271" s="375"/>
      <c r="LRL271" s="375"/>
      <c r="LRM271" s="375"/>
      <c r="LRN271" s="375"/>
      <c r="LRO271" s="375"/>
      <c r="LRP271" s="375"/>
      <c r="LRQ271" s="375"/>
      <c r="LRR271" s="375"/>
      <c r="LRS271" s="375"/>
      <c r="LRT271" s="375"/>
      <c r="LRU271" s="376"/>
      <c r="LRV271" s="376"/>
      <c r="LRW271" s="376"/>
      <c r="LRX271" s="376"/>
      <c r="LRY271" s="376"/>
      <c r="LRZ271" s="376"/>
      <c r="LSA271" s="376"/>
      <c r="LSB271" s="376"/>
      <c r="LSC271" s="376"/>
      <c r="LSD271" s="376"/>
      <c r="LSE271" s="376"/>
      <c r="LSF271" s="376"/>
      <c r="LSG271" s="376"/>
      <c r="LSH271" s="376"/>
      <c r="LSI271" s="376"/>
      <c r="LSJ271" s="376"/>
      <c r="LSK271" s="376"/>
      <c r="LSL271" s="376"/>
      <c r="LSM271" s="376"/>
      <c r="LSN271" s="376"/>
      <c r="LSO271" s="376"/>
      <c r="LSP271" s="376"/>
      <c r="LSQ271" s="376"/>
      <c r="LSR271" s="376"/>
      <c r="LSS271" s="377"/>
      <c r="LST271" s="377"/>
      <c r="LSU271" s="377"/>
      <c r="LSV271" s="377"/>
      <c r="LSW271" s="377"/>
      <c r="LSX271" s="376"/>
      <c r="LSY271" s="376"/>
      <c r="LSZ271" s="377"/>
      <c r="LTA271" s="377"/>
      <c r="LTB271" s="376"/>
      <c r="LTC271" s="376"/>
      <c r="LTD271" s="377"/>
      <c r="LTE271" s="377"/>
      <c r="LTF271" s="376"/>
      <c r="LTG271" s="376"/>
      <c r="LTH271" s="376"/>
      <c r="LTI271" s="376"/>
      <c r="LTJ271" s="376"/>
      <c r="LTK271" s="376"/>
      <c r="LTL271" s="376"/>
      <c r="LTM271" s="377"/>
      <c r="LTN271" s="377"/>
      <c r="LTO271" s="376"/>
      <c r="LTP271" s="376"/>
      <c r="LTQ271" s="377"/>
      <c r="LTR271" s="377"/>
      <c r="LTS271" s="376"/>
      <c r="LTT271" s="376"/>
      <c r="LTU271" s="376"/>
      <c r="LTV271" s="376"/>
      <c r="LTW271" s="376"/>
      <c r="LTX271" s="370"/>
      <c r="LTY271" s="396"/>
      <c r="LTZ271" s="376"/>
      <c r="LUA271" s="376"/>
      <c r="LUB271" s="376"/>
      <c r="LUC271" s="376"/>
      <c r="LUD271" s="376"/>
      <c r="LUE271" s="376"/>
      <c r="LUF271" s="376"/>
      <c r="LUG271" s="375"/>
      <c r="LUH271" s="375"/>
      <c r="LUI271" s="375"/>
      <c r="LUJ271" s="375"/>
      <c r="LUK271" s="375"/>
      <c r="LUL271" s="375"/>
      <c r="LUM271" s="375"/>
      <c r="LUN271" s="375"/>
      <c r="LUO271" s="375"/>
      <c r="LUP271" s="375"/>
      <c r="LUQ271" s="375"/>
      <c r="LUR271" s="375"/>
      <c r="LUS271" s="375"/>
      <c r="LUT271" s="375"/>
      <c r="LUU271" s="375"/>
      <c r="LUV271" s="375"/>
      <c r="LUW271" s="375"/>
      <c r="LUX271" s="375"/>
      <c r="LUY271" s="375"/>
      <c r="LUZ271" s="375"/>
      <c r="LVA271" s="375"/>
      <c r="LVB271" s="375"/>
      <c r="LVC271" s="375"/>
      <c r="LVD271" s="375"/>
      <c r="LVE271" s="375"/>
      <c r="LVF271" s="375"/>
      <c r="LVG271" s="375"/>
      <c r="LVH271" s="375"/>
      <c r="LVI271" s="375"/>
      <c r="LVJ271" s="375"/>
      <c r="LVK271" s="375"/>
      <c r="LVL271" s="375"/>
      <c r="LVM271" s="375"/>
      <c r="LVN271" s="375"/>
      <c r="LVO271" s="375"/>
      <c r="LVP271" s="375"/>
      <c r="LVQ271" s="375"/>
      <c r="LVR271" s="375"/>
      <c r="LVS271" s="375"/>
      <c r="LVT271" s="375"/>
      <c r="LVU271" s="375"/>
      <c r="LVV271" s="375"/>
      <c r="LVW271" s="375"/>
      <c r="LVX271" s="375"/>
      <c r="LVY271" s="376"/>
      <c r="LVZ271" s="376"/>
      <c r="LWA271" s="376"/>
      <c r="LWB271" s="376"/>
      <c r="LWC271" s="376"/>
      <c r="LWD271" s="376"/>
      <c r="LWE271" s="376"/>
      <c r="LWF271" s="376"/>
      <c r="LWG271" s="376"/>
      <c r="LWH271" s="376"/>
      <c r="LWI271" s="376"/>
      <c r="LWJ271" s="376"/>
      <c r="LWK271" s="376"/>
      <c r="LWL271" s="376"/>
      <c r="LWM271" s="376"/>
      <c r="LWN271" s="376"/>
      <c r="LWO271" s="376"/>
      <c r="LWP271" s="376"/>
      <c r="LWQ271" s="376"/>
      <c r="LWR271" s="376"/>
      <c r="LWS271" s="376"/>
      <c r="LWT271" s="376"/>
      <c r="LWU271" s="376"/>
      <c r="LWV271" s="376"/>
      <c r="LWW271" s="377"/>
      <c r="LWX271" s="377"/>
      <c r="LWY271" s="377"/>
      <c r="LWZ271" s="377"/>
      <c r="LXA271" s="377"/>
      <c r="LXB271" s="376"/>
      <c r="LXC271" s="376"/>
      <c r="LXD271" s="377"/>
      <c r="LXE271" s="377"/>
      <c r="LXF271" s="376"/>
      <c r="LXG271" s="376"/>
      <c r="LXH271" s="377"/>
      <c r="LXI271" s="377"/>
      <c r="LXJ271" s="376"/>
      <c r="LXK271" s="376"/>
      <c r="LXL271" s="376"/>
      <c r="LXM271" s="376"/>
      <c r="LXN271" s="376"/>
      <c r="LXO271" s="376"/>
      <c r="LXP271" s="376"/>
      <c r="LXQ271" s="377"/>
      <c r="LXR271" s="377"/>
      <c r="LXS271" s="376"/>
      <c r="LXT271" s="376"/>
      <c r="LXU271" s="377"/>
      <c r="LXV271" s="377"/>
      <c r="LXW271" s="376"/>
      <c r="LXX271" s="376"/>
      <c r="LXY271" s="376"/>
      <c r="LXZ271" s="376"/>
      <c r="LYA271" s="376"/>
      <c r="LYB271" s="370"/>
      <c r="LYC271" s="396"/>
      <c r="LYD271" s="376"/>
      <c r="LYE271" s="376"/>
      <c r="LYF271" s="376"/>
      <c r="LYG271" s="376"/>
      <c r="LYH271" s="376"/>
      <c r="LYI271" s="376"/>
      <c r="LYJ271" s="376"/>
      <c r="LYK271" s="375"/>
      <c r="LYL271" s="375"/>
      <c r="LYM271" s="375"/>
      <c r="LYN271" s="375"/>
      <c r="LYO271" s="375"/>
      <c r="LYP271" s="375"/>
      <c r="LYQ271" s="375"/>
      <c r="LYR271" s="375"/>
      <c r="LYS271" s="375"/>
      <c r="LYT271" s="375"/>
      <c r="LYU271" s="375"/>
      <c r="LYV271" s="375"/>
      <c r="LYW271" s="375"/>
      <c r="LYX271" s="375"/>
      <c r="LYY271" s="375"/>
      <c r="LYZ271" s="375"/>
      <c r="LZA271" s="375"/>
      <c r="LZB271" s="375"/>
      <c r="LZC271" s="375"/>
      <c r="LZD271" s="375"/>
      <c r="LZE271" s="375"/>
      <c r="LZF271" s="375"/>
      <c r="LZG271" s="375"/>
      <c r="LZH271" s="375"/>
      <c r="LZI271" s="375"/>
      <c r="LZJ271" s="375"/>
      <c r="LZK271" s="375"/>
      <c r="LZL271" s="375"/>
      <c r="LZM271" s="375"/>
      <c r="LZN271" s="375"/>
      <c r="LZO271" s="375"/>
      <c r="LZP271" s="375"/>
      <c r="LZQ271" s="375"/>
      <c r="LZR271" s="375"/>
      <c r="LZS271" s="375"/>
      <c r="LZT271" s="375"/>
      <c r="LZU271" s="375"/>
      <c r="LZV271" s="375"/>
      <c r="LZW271" s="375"/>
      <c r="LZX271" s="375"/>
      <c r="LZY271" s="375"/>
      <c r="LZZ271" s="375"/>
      <c r="MAA271" s="375"/>
      <c r="MAB271" s="375"/>
      <c r="MAC271" s="376"/>
      <c r="MAD271" s="376"/>
      <c r="MAE271" s="376"/>
      <c r="MAF271" s="376"/>
      <c r="MAG271" s="376"/>
      <c r="MAH271" s="376"/>
      <c r="MAI271" s="376"/>
      <c r="MAJ271" s="376"/>
      <c r="MAK271" s="376"/>
      <c r="MAL271" s="376"/>
      <c r="MAM271" s="376"/>
      <c r="MAN271" s="376"/>
      <c r="MAO271" s="376"/>
      <c r="MAP271" s="376"/>
      <c r="MAQ271" s="376"/>
      <c r="MAR271" s="376"/>
      <c r="MAS271" s="376"/>
      <c r="MAT271" s="376"/>
      <c r="MAU271" s="376"/>
      <c r="MAV271" s="376"/>
      <c r="MAW271" s="376"/>
      <c r="MAX271" s="376"/>
      <c r="MAY271" s="376"/>
      <c r="MAZ271" s="376"/>
      <c r="MBA271" s="377"/>
      <c r="MBB271" s="377"/>
      <c r="MBC271" s="377"/>
      <c r="MBD271" s="377"/>
      <c r="MBE271" s="377"/>
      <c r="MBF271" s="376"/>
      <c r="MBG271" s="376"/>
      <c r="MBH271" s="377"/>
      <c r="MBI271" s="377"/>
      <c r="MBJ271" s="376"/>
      <c r="MBK271" s="376"/>
      <c r="MBL271" s="377"/>
      <c r="MBM271" s="377"/>
      <c r="MBN271" s="376"/>
      <c r="MBO271" s="376"/>
      <c r="MBP271" s="376"/>
      <c r="MBQ271" s="376"/>
      <c r="MBR271" s="376"/>
      <c r="MBS271" s="376"/>
      <c r="MBT271" s="376"/>
      <c r="MBU271" s="377"/>
      <c r="MBV271" s="377"/>
      <c r="MBW271" s="376"/>
      <c r="MBX271" s="376"/>
      <c r="MBY271" s="377"/>
      <c r="MBZ271" s="377"/>
      <c r="MCA271" s="376"/>
      <c r="MCB271" s="376"/>
      <c r="MCC271" s="376"/>
      <c r="MCD271" s="376"/>
      <c r="MCE271" s="376"/>
      <c r="MCF271" s="370"/>
      <c r="MCG271" s="396"/>
      <c r="MCH271" s="376"/>
      <c r="MCI271" s="376"/>
      <c r="MCJ271" s="376"/>
      <c r="MCK271" s="376"/>
      <c r="MCL271" s="376"/>
      <c r="MCM271" s="376"/>
      <c r="MCN271" s="376"/>
      <c r="MCO271" s="375"/>
      <c r="MCP271" s="375"/>
      <c r="MCQ271" s="375"/>
      <c r="MCR271" s="375"/>
      <c r="MCS271" s="375"/>
      <c r="MCT271" s="375"/>
      <c r="MCU271" s="375"/>
      <c r="MCV271" s="375"/>
      <c r="MCW271" s="375"/>
      <c r="MCX271" s="375"/>
      <c r="MCY271" s="375"/>
      <c r="MCZ271" s="375"/>
      <c r="MDA271" s="375"/>
      <c r="MDB271" s="375"/>
      <c r="MDC271" s="375"/>
      <c r="MDD271" s="375"/>
      <c r="MDE271" s="375"/>
      <c r="MDF271" s="375"/>
      <c r="MDG271" s="375"/>
      <c r="MDH271" s="375"/>
      <c r="MDI271" s="375"/>
      <c r="MDJ271" s="375"/>
      <c r="MDK271" s="375"/>
      <c r="MDL271" s="375"/>
      <c r="MDM271" s="375"/>
      <c r="MDN271" s="375"/>
      <c r="MDO271" s="375"/>
      <c r="MDP271" s="375"/>
      <c r="MDQ271" s="375"/>
      <c r="MDR271" s="375"/>
      <c r="MDS271" s="375"/>
      <c r="MDT271" s="375"/>
      <c r="MDU271" s="375"/>
      <c r="MDV271" s="375"/>
      <c r="MDW271" s="375"/>
      <c r="MDX271" s="375"/>
      <c r="MDY271" s="375"/>
      <c r="MDZ271" s="375"/>
      <c r="MEA271" s="375"/>
      <c r="MEB271" s="375"/>
      <c r="MEC271" s="375"/>
      <c r="MED271" s="375"/>
      <c r="MEE271" s="375"/>
      <c r="MEF271" s="375"/>
      <c r="MEG271" s="376"/>
      <c r="MEH271" s="376"/>
      <c r="MEI271" s="376"/>
      <c r="MEJ271" s="376"/>
      <c r="MEK271" s="376"/>
      <c r="MEL271" s="376"/>
      <c r="MEM271" s="376"/>
      <c r="MEN271" s="376"/>
      <c r="MEO271" s="376"/>
      <c r="MEP271" s="376"/>
      <c r="MEQ271" s="376"/>
      <c r="MER271" s="376"/>
      <c r="MES271" s="376"/>
      <c r="MET271" s="376"/>
      <c r="MEU271" s="376"/>
      <c r="MEV271" s="376"/>
      <c r="MEW271" s="376"/>
      <c r="MEX271" s="376"/>
      <c r="MEY271" s="376"/>
      <c r="MEZ271" s="376"/>
      <c r="MFA271" s="376"/>
      <c r="MFB271" s="376"/>
      <c r="MFC271" s="376"/>
      <c r="MFD271" s="376"/>
      <c r="MFE271" s="377"/>
      <c r="MFF271" s="377"/>
      <c r="MFG271" s="377"/>
      <c r="MFH271" s="377"/>
      <c r="MFI271" s="377"/>
      <c r="MFJ271" s="376"/>
      <c r="MFK271" s="376"/>
      <c r="MFL271" s="377"/>
      <c r="MFM271" s="377"/>
      <c r="MFN271" s="376"/>
      <c r="MFO271" s="376"/>
      <c r="MFP271" s="377"/>
      <c r="MFQ271" s="377"/>
      <c r="MFR271" s="376"/>
      <c r="MFS271" s="376"/>
      <c r="MFT271" s="376"/>
      <c r="MFU271" s="376"/>
      <c r="MFV271" s="376"/>
      <c r="MFW271" s="376"/>
      <c r="MFX271" s="376"/>
      <c r="MFY271" s="377"/>
      <c r="MFZ271" s="377"/>
      <c r="MGA271" s="376"/>
      <c r="MGB271" s="376"/>
      <c r="MGC271" s="377"/>
      <c r="MGD271" s="377"/>
      <c r="MGE271" s="376"/>
      <c r="MGF271" s="376"/>
      <c r="MGG271" s="376"/>
      <c r="MGH271" s="376"/>
      <c r="MGI271" s="376"/>
      <c r="MGJ271" s="370"/>
      <c r="MGK271" s="396"/>
      <c r="MGL271" s="376"/>
      <c r="MGM271" s="376"/>
      <c r="MGN271" s="376"/>
      <c r="MGO271" s="376"/>
      <c r="MGP271" s="376"/>
      <c r="MGQ271" s="376"/>
      <c r="MGR271" s="376"/>
      <c r="MGS271" s="375"/>
      <c r="MGT271" s="375"/>
      <c r="MGU271" s="375"/>
      <c r="MGV271" s="375"/>
      <c r="MGW271" s="375"/>
      <c r="MGX271" s="375"/>
      <c r="MGY271" s="375"/>
      <c r="MGZ271" s="375"/>
      <c r="MHA271" s="375"/>
      <c r="MHB271" s="375"/>
      <c r="MHC271" s="375"/>
      <c r="MHD271" s="375"/>
      <c r="MHE271" s="375"/>
      <c r="MHF271" s="375"/>
      <c r="MHG271" s="375"/>
      <c r="MHH271" s="375"/>
      <c r="MHI271" s="375"/>
      <c r="MHJ271" s="375"/>
      <c r="MHK271" s="375"/>
      <c r="MHL271" s="375"/>
      <c r="MHM271" s="375"/>
      <c r="MHN271" s="375"/>
      <c r="MHO271" s="375"/>
      <c r="MHP271" s="375"/>
      <c r="MHQ271" s="375"/>
      <c r="MHR271" s="375"/>
      <c r="MHS271" s="375"/>
      <c r="MHT271" s="375"/>
      <c r="MHU271" s="375"/>
      <c r="MHV271" s="375"/>
      <c r="MHW271" s="375"/>
      <c r="MHX271" s="375"/>
      <c r="MHY271" s="375"/>
      <c r="MHZ271" s="375"/>
      <c r="MIA271" s="375"/>
      <c r="MIB271" s="375"/>
      <c r="MIC271" s="375"/>
      <c r="MID271" s="375"/>
      <c r="MIE271" s="375"/>
      <c r="MIF271" s="375"/>
      <c r="MIG271" s="375"/>
      <c r="MIH271" s="375"/>
      <c r="MII271" s="375"/>
      <c r="MIJ271" s="375"/>
      <c r="MIK271" s="376"/>
      <c r="MIL271" s="376"/>
      <c r="MIM271" s="376"/>
      <c r="MIN271" s="376"/>
      <c r="MIO271" s="376"/>
      <c r="MIP271" s="376"/>
      <c r="MIQ271" s="376"/>
      <c r="MIR271" s="376"/>
      <c r="MIS271" s="376"/>
      <c r="MIT271" s="376"/>
      <c r="MIU271" s="376"/>
      <c r="MIV271" s="376"/>
      <c r="MIW271" s="376"/>
      <c r="MIX271" s="376"/>
      <c r="MIY271" s="376"/>
      <c r="MIZ271" s="376"/>
      <c r="MJA271" s="376"/>
      <c r="MJB271" s="376"/>
      <c r="MJC271" s="376"/>
      <c r="MJD271" s="376"/>
      <c r="MJE271" s="376"/>
      <c r="MJF271" s="376"/>
      <c r="MJG271" s="376"/>
      <c r="MJH271" s="376"/>
      <c r="MJI271" s="377"/>
      <c r="MJJ271" s="377"/>
      <c r="MJK271" s="377"/>
      <c r="MJL271" s="377"/>
      <c r="MJM271" s="377"/>
      <c r="MJN271" s="376"/>
      <c r="MJO271" s="376"/>
      <c r="MJP271" s="377"/>
      <c r="MJQ271" s="377"/>
      <c r="MJR271" s="376"/>
      <c r="MJS271" s="376"/>
      <c r="MJT271" s="377"/>
      <c r="MJU271" s="377"/>
      <c r="MJV271" s="376"/>
      <c r="MJW271" s="376"/>
      <c r="MJX271" s="376"/>
      <c r="MJY271" s="376"/>
      <c r="MJZ271" s="376"/>
      <c r="MKA271" s="376"/>
      <c r="MKB271" s="376"/>
      <c r="MKC271" s="377"/>
      <c r="MKD271" s="377"/>
      <c r="MKE271" s="376"/>
      <c r="MKF271" s="376"/>
      <c r="MKG271" s="377"/>
      <c r="MKH271" s="377"/>
      <c r="MKI271" s="376"/>
      <c r="MKJ271" s="376"/>
      <c r="MKK271" s="376"/>
      <c r="MKL271" s="376"/>
      <c r="MKM271" s="376"/>
      <c r="MKN271" s="370"/>
      <c r="MKO271" s="396"/>
      <c r="MKP271" s="376"/>
      <c r="MKQ271" s="376"/>
      <c r="MKR271" s="376"/>
      <c r="MKS271" s="376"/>
      <c r="MKT271" s="376"/>
      <c r="MKU271" s="376"/>
      <c r="MKV271" s="376"/>
      <c r="MKW271" s="375"/>
      <c r="MKX271" s="375"/>
      <c r="MKY271" s="375"/>
      <c r="MKZ271" s="375"/>
      <c r="MLA271" s="375"/>
      <c r="MLB271" s="375"/>
      <c r="MLC271" s="375"/>
      <c r="MLD271" s="375"/>
      <c r="MLE271" s="375"/>
      <c r="MLF271" s="375"/>
      <c r="MLG271" s="375"/>
      <c r="MLH271" s="375"/>
      <c r="MLI271" s="375"/>
      <c r="MLJ271" s="375"/>
      <c r="MLK271" s="375"/>
      <c r="MLL271" s="375"/>
      <c r="MLM271" s="375"/>
      <c r="MLN271" s="375"/>
      <c r="MLO271" s="375"/>
      <c r="MLP271" s="375"/>
      <c r="MLQ271" s="375"/>
      <c r="MLR271" s="375"/>
      <c r="MLS271" s="375"/>
      <c r="MLT271" s="375"/>
      <c r="MLU271" s="375"/>
      <c r="MLV271" s="375"/>
      <c r="MLW271" s="375"/>
      <c r="MLX271" s="375"/>
      <c r="MLY271" s="375"/>
      <c r="MLZ271" s="375"/>
      <c r="MMA271" s="375"/>
      <c r="MMB271" s="375"/>
      <c r="MMC271" s="375"/>
      <c r="MMD271" s="375"/>
      <c r="MME271" s="375"/>
      <c r="MMF271" s="375"/>
      <c r="MMG271" s="375"/>
      <c r="MMH271" s="375"/>
      <c r="MMI271" s="375"/>
      <c r="MMJ271" s="375"/>
      <c r="MMK271" s="375"/>
      <c r="MML271" s="375"/>
      <c r="MMM271" s="375"/>
      <c r="MMN271" s="375"/>
      <c r="MMO271" s="376"/>
      <c r="MMP271" s="376"/>
      <c r="MMQ271" s="376"/>
      <c r="MMR271" s="376"/>
      <c r="MMS271" s="376"/>
      <c r="MMT271" s="376"/>
      <c r="MMU271" s="376"/>
      <c r="MMV271" s="376"/>
      <c r="MMW271" s="376"/>
      <c r="MMX271" s="376"/>
      <c r="MMY271" s="376"/>
      <c r="MMZ271" s="376"/>
      <c r="MNA271" s="376"/>
      <c r="MNB271" s="376"/>
      <c r="MNC271" s="376"/>
      <c r="MND271" s="376"/>
      <c r="MNE271" s="376"/>
      <c r="MNF271" s="376"/>
      <c r="MNG271" s="376"/>
      <c r="MNH271" s="376"/>
      <c r="MNI271" s="376"/>
      <c r="MNJ271" s="376"/>
      <c r="MNK271" s="376"/>
      <c r="MNL271" s="376"/>
      <c r="MNM271" s="377"/>
      <c r="MNN271" s="377"/>
      <c r="MNO271" s="377"/>
      <c r="MNP271" s="377"/>
      <c r="MNQ271" s="377"/>
      <c r="MNR271" s="376"/>
      <c r="MNS271" s="376"/>
      <c r="MNT271" s="377"/>
      <c r="MNU271" s="377"/>
      <c r="MNV271" s="376"/>
      <c r="MNW271" s="376"/>
      <c r="MNX271" s="377"/>
      <c r="MNY271" s="377"/>
      <c r="MNZ271" s="376"/>
      <c r="MOA271" s="376"/>
      <c r="MOB271" s="376"/>
      <c r="MOC271" s="376"/>
      <c r="MOD271" s="376"/>
      <c r="MOE271" s="376"/>
      <c r="MOF271" s="376"/>
      <c r="MOG271" s="377"/>
      <c r="MOH271" s="377"/>
      <c r="MOI271" s="376"/>
      <c r="MOJ271" s="376"/>
      <c r="MOK271" s="377"/>
      <c r="MOL271" s="377"/>
      <c r="MOM271" s="376"/>
      <c r="MON271" s="376"/>
      <c r="MOO271" s="376"/>
      <c r="MOP271" s="376"/>
      <c r="MOQ271" s="376"/>
      <c r="MOR271" s="370"/>
      <c r="MOS271" s="396"/>
      <c r="MOT271" s="376"/>
      <c r="MOU271" s="376"/>
      <c r="MOV271" s="376"/>
      <c r="MOW271" s="376"/>
      <c r="MOX271" s="376"/>
      <c r="MOY271" s="376"/>
      <c r="MOZ271" s="376"/>
      <c r="MPA271" s="375"/>
      <c r="MPB271" s="375"/>
      <c r="MPC271" s="375"/>
      <c r="MPD271" s="375"/>
      <c r="MPE271" s="375"/>
      <c r="MPF271" s="375"/>
      <c r="MPG271" s="375"/>
      <c r="MPH271" s="375"/>
      <c r="MPI271" s="375"/>
      <c r="MPJ271" s="375"/>
      <c r="MPK271" s="375"/>
      <c r="MPL271" s="375"/>
      <c r="MPM271" s="375"/>
      <c r="MPN271" s="375"/>
      <c r="MPO271" s="375"/>
      <c r="MPP271" s="375"/>
      <c r="MPQ271" s="375"/>
      <c r="MPR271" s="375"/>
      <c r="MPS271" s="375"/>
      <c r="MPT271" s="375"/>
      <c r="MPU271" s="375"/>
      <c r="MPV271" s="375"/>
      <c r="MPW271" s="375"/>
      <c r="MPX271" s="375"/>
      <c r="MPY271" s="375"/>
      <c r="MPZ271" s="375"/>
      <c r="MQA271" s="375"/>
      <c r="MQB271" s="375"/>
      <c r="MQC271" s="375"/>
      <c r="MQD271" s="375"/>
      <c r="MQE271" s="375"/>
      <c r="MQF271" s="375"/>
      <c r="MQG271" s="375"/>
      <c r="MQH271" s="375"/>
      <c r="MQI271" s="375"/>
      <c r="MQJ271" s="375"/>
      <c r="MQK271" s="375"/>
      <c r="MQL271" s="375"/>
      <c r="MQM271" s="375"/>
      <c r="MQN271" s="375"/>
      <c r="MQO271" s="375"/>
      <c r="MQP271" s="375"/>
      <c r="MQQ271" s="375"/>
      <c r="MQR271" s="375"/>
      <c r="MQS271" s="376"/>
      <c r="MQT271" s="376"/>
      <c r="MQU271" s="376"/>
      <c r="MQV271" s="376"/>
      <c r="MQW271" s="376"/>
      <c r="MQX271" s="376"/>
      <c r="MQY271" s="376"/>
      <c r="MQZ271" s="376"/>
      <c r="MRA271" s="376"/>
      <c r="MRB271" s="376"/>
      <c r="MRC271" s="376"/>
      <c r="MRD271" s="376"/>
      <c r="MRE271" s="376"/>
      <c r="MRF271" s="376"/>
      <c r="MRG271" s="376"/>
      <c r="MRH271" s="376"/>
      <c r="MRI271" s="376"/>
      <c r="MRJ271" s="376"/>
      <c r="MRK271" s="376"/>
      <c r="MRL271" s="376"/>
      <c r="MRM271" s="376"/>
      <c r="MRN271" s="376"/>
      <c r="MRO271" s="376"/>
      <c r="MRP271" s="376"/>
      <c r="MRQ271" s="377"/>
      <c r="MRR271" s="377"/>
      <c r="MRS271" s="377"/>
      <c r="MRT271" s="377"/>
      <c r="MRU271" s="377"/>
      <c r="MRV271" s="376"/>
      <c r="MRW271" s="376"/>
      <c r="MRX271" s="377"/>
      <c r="MRY271" s="377"/>
      <c r="MRZ271" s="376"/>
      <c r="MSA271" s="376"/>
      <c r="MSB271" s="377"/>
      <c r="MSC271" s="377"/>
      <c r="MSD271" s="376"/>
      <c r="MSE271" s="376"/>
      <c r="MSF271" s="376"/>
      <c r="MSG271" s="376"/>
      <c r="MSH271" s="376"/>
      <c r="MSI271" s="376"/>
      <c r="MSJ271" s="376"/>
      <c r="MSK271" s="377"/>
      <c r="MSL271" s="377"/>
      <c r="MSM271" s="376"/>
      <c r="MSN271" s="376"/>
      <c r="MSO271" s="377"/>
      <c r="MSP271" s="377"/>
      <c r="MSQ271" s="376"/>
      <c r="MSR271" s="376"/>
      <c r="MSS271" s="376"/>
      <c r="MST271" s="376"/>
      <c r="MSU271" s="376"/>
      <c r="MSV271" s="370"/>
      <c r="MSW271" s="396"/>
      <c r="MSX271" s="376"/>
      <c r="MSY271" s="376"/>
      <c r="MSZ271" s="376"/>
      <c r="MTA271" s="376"/>
      <c r="MTB271" s="376"/>
      <c r="MTC271" s="376"/>
      <c r="MTD271" s="376"/>
      <c r="MTE271" s="375"/>
      <c r="MTF271" s="375"/>
      <c r="MTG271" s="375"/>
      <c r="MTH271" s="375"/>
      <c r="MTI271" s="375"/>
      <c r="MTJ271" s="375"/>
      <c r="MTK271" s="375"/>
      <c r="MTL271" s="375"/>
      <c r="MTM271" s="375"/>
      <c r="MTN271" s="375"/>
      <c r="MTO271" s="375"/>
      <c r="MTP271" s="375"/>
      <c r="MTQ271" s="375"/>
      <c r="MTR271" s="375"/>
      <c r="MTS271" s="375"/>
      <c r="MTT271" s="375"/>
      <c r="MTU271" s="375"/>
      <c r="MTV271" s="375"/>
      <c r="MTW271" s="375"/>
      <c r="MTX271" s="375"/>
      <c r="MTY271" s="375"/>
      <c r="MTZ271" s="375"/>
      <c r="MUA271" s="375"/>
      <c r="MUB271" s="375"/>
      <c r="MUC271" s="375"/>
      <c r="MUD271" s="375"/>
      <c r="MUE271" s="375"/>
      <c r="MUF271" s="375"/>
      <c r="MUG271" s="375"/>
      <c r="MUH271" s="375"/>
      <c r="MUI271" s="375"/>
      <c r="MUJ271" s="375"/>
      <c r="MUK271" s="375"/>
      <c r="MUL271" s="375"/>
      <c r="MUM271" s="375"/>
      <c r="MUN271" s="375"/>
      <c r="MUO271" s="375"/>
      <c r="MUP271" s="375"/>
      <c r="MUQ271" s="375"/>
      <c r="MUR271" s="375"/>
      <c r="MUS271" s="375"/>
      <c r="MUT271" s="375"/>
      <c r="MUU271" s="375"/>
      <c r="MUV271" s="375"/>
      <c r="MUW271" s="376"/>
      <c r="MUX271" s="376"/>
      <c r="MUY271" s="376"/>
      <c r="MUZ271" s="376"/>
      <c r="MVA271" s="376"/>
      <c r="MVB271" s="376"/>
      <c r="MVC271" s="376"/>
      <c r="MVD271" s="376"/>
      <c r="MVE271" s="376"/>
      <c r="MVF271" s="376"/>
      <c r="MVG271" s="376"/>
      <c r="MVH271" s="376"/>
      <c r="MVI271" s="376"/>
      <c r="MVJ271" s="376"/>
      <c r="MVK271" s="376"/>
      <c r="MVL271" s="376"/>
      <c r="MVM271" s="376"/>
      <c r="MVN271" s="376"/>
      <c r="MVO271" s="376"/>
      <c r="MVP271" s="376"/>
      <c r="MVQ271" s="376"/>
      <c r="MVR271" s="376"/>
      <c r="MVS271" s="376"/>
      <c r="MVT271" s="376"/>
      <c r="MVU271" s="377"/>
      <c r="MVV271" s="377"/>
      <c r="MVW271" s="377"/>
      <c r="MVX271" s="377"/>
      <c r="MVY271" s="377"/>
      <c r="MVZ271" s="376"/>
      <c r="MWA271" s="376"/>
      <c r="MWB271" s="377"/>
      <c r="MWC271" s="377"/>
      <c r="MWD271" s="376"/>
      <c r="MWE271" s="376"/>
      <c r="MWF271" s="377"/>
      <c r="MWG271" s="377"/>
      <c r="MWH271" s="376"/>
      <c r="MWI271" s="376"/>
      <c r="MWJ271" s="376"/>
      <c r="MWK271" s="376"/>
      <c r="MWL271" s="376"/>
      <c r="MWM271" s="376"/>
      <c r="MWN271" s="376"/>
      <c r="MWO271" s="377"/>
      <c r="MWP271" s="377"/>
      <c r="MWQ271" s="376"/>
      <c r="MWR271" s="376"/>
      <c r="MWS271" s="377"/>
      <c r="MWT271" s="377"/>
      <c r="MWU271" s="376"/>
      <c r="MWV271" s="376"/>
      <c r="MWW271" s="376"/>
      <c r="MWX271" s="376"/>
      <c r="MWY271" s="376"/>
      <c r="MWZ271" s="370"/>
      <c r="MXA271" s="396"/>
      <c r="MXB271" s="376"/>
      <c r="MXC271" s="376"/>
      <c r="MXD271" s="376"/>
      <c r="MXE271" s="376"/>
      <c r="MXF271" s="376"/>
      <c r="MXG271" s="376"/>
      <c r="MXH271" s="376"/>
      <c r="MXI271" s="375"/>
      <c r="MXJ271" s="375"/>
      <c r="MXK271" s="375"/>
      <c r="MXL271" s="375"/>
      <c r="MXM271" s="375"/>
      <c r="MXN271" s="375"/>
      <c r="MXO271" s="375"/>
      <c r="MXP271" s="375"/>
      <c r="MXQ271" s="375"/>
      <c r="MXR271" s="375"/>
      <c r="MXS271" s="375"/>
      <c r="MXT271" s="375"/>
      <c r="MXU271" s="375"/>
      <c r="MXV271" s="375"/>
      <c r="MXW271" s="375"/>
      <c r="MXX271" s="375"/>
      <c r="MXY271" s="375"/>
      <c r="MXZ271" s="375"/>
      <c r="MYA271" s="375"/>
      <c r="MYB271" s="375"/>
      <c r="MYC271" s="375"/>
      <c r="MYD271" s="375"/>
      <c r="MYE271" s="375"/>
      <c r="MYF271" s="375"/>
      <c r="MYG271" s="375"/>
      <c r="MYH271" s="375"/>
      <c r="MYI271" s="375"/>
      <c r="MYJ271" s="375"/>
      <c r="MYK271" s="375"/>
      <c r="MYL271" s="375"/>
      <c r="MYM271" s="375"/>
      <c r="MYN271" s="375"/>
      <c r="MYO271" s="375"/>
      <c r="MYP271" s="375"/>
      <c r="MYQ271" s="375"/>
      <c r="MYR271" s="375"/>
      <c r="MYS271" s="375"/>
      <c r="MYT271" s="375"/>
      <c r="MYU271" s="375"/>
      <c r="MYV271" s="375"/>
      <c r="MYW271" s="375"/>
      <c r="MYX271" s="375"/>
      <c r="MYY271" s="375"/>
      <c r="MYZ271" s="375"/>
      <c r="MZA271" s="376"/>
      <c r="MZB271" s="376"/>
      <c r="MZC271" s="376"/>
      <c r="MZD271" s="376"/>
      <c r="MZE271" s="376"/>
      <c r="MZF271" s="376"/>
      <c r="MZG271" s="376"/>
      <c r="MZH271" s="376"/>
      <c r="MZI271" s="376"/>
      <c r="MZJ271" s="376"/>
      <c r="MZK271" s="376"/>
      <c r="MZL271" s="376"/>
      <c r="MZM271" s="376"/>
      <c r="MZN271" s="376"/>
      <c r="MZO271" s="376"/>
      <c r="MZP271" s="376"/>
      <c r="MZQ271" s="376"/>
      <c r="MZR271" s="376"/>
      <c r="MZS271" s="376"/>
      <c r="MZT271" s="376"/>
      <c r="MZU271" s="376"/>
      <c r="MZV271" s="376"/>
      <c r="MZW271" s="376"/>
      <c r="MZX271" s="376"/>
      <c r="MZY271" s="377"/>
      <c r="MZZ271" s="377"/>
      <c r="NAA271" s="377"/>
      <c r="NAB271" s="377"/>
      <c r="NAC271" s="377"/>
      <c r="NAD271" s="376"/>
      <c r="NAE271" s="376"/>
      <c r="NAF271" s="377"/>
      <c r="NAG271" s="377"/>
      <c r="NAH271" s="376"/>
      <c r="NAI271" s="376"/>
      <c r="NAJ271" s="377"/>
      <c r="NAK271" s="377"/>
      <c r="NAL271" s="376"/>
      <c r="NAM271" s="376"/>
      <c r="NAN271" s="376"/>
      <c r="NAO271" s="376"/>
      <c r="NAP271" s="376"/>
      <c r="NAQ271" s="376"/>
      <c r="NAR271" s="376"/>
      <c r="NAS271" s="377"/>
      <c r="NAT271" s="377"/>
      <c r="NAU271" s="376"/>
      <c r="NAV271" s="376"/>
      <c r="NAW271" s="377"/>
      <c r="NAX271" s="377"/>
      <c r="NAY271" s="376"/>
      <c r="NAZ271" s="376"/>
      <c r="NBA271" s="376"/>
      <c r="NBB271" s="376"/>
      <c r="NBC271" s="376"/>
      <c r="NBD271" s="370"/>
      <c r="NBE271" s="396"/>
      <c r="NBF271" s="376"/>
      <c r="NBG271" s="376"/>
      <c r="NBH271" s="376"/>
      <c r="NBI271" s="376"/>
      <c r="NBJ271" s="376"/>
      <c r="NBK271" s="376"/>
      <c r="NBL271" s="376"/>
      <c r="NBM271" s="375"/>
      <c r="NBN271" s="375"/>
      <c r="NBO271" s="375"/>
      <c r="NBP271" s="375"/>
      <c r="NBQ271" s="375"/>
      <c r="NBR271" s="375"/>
      <c r="NBS271" s="375"/>
      <c r="NBT271" s="375"/>
      <c r="NBU271" s="375"/>
      <c r="NBV271" s="375"/>
      <c r="NBW271" s="375"/>
      <c r="NBX271" s="375"/>
      <c r="NBY271" s="375"/>
      <c r="NBZ271" s="375"/>
      <c r="NCA271" s="375"/>
      <c r="NCB271" s="375"/>
      <c r="NCC271" s="375"/>
      <c r="NCD271" s="375"/>
      <c r="NCE271" s="375"/>
      <c r="NCF271" s="375"/>
      <c r="NCG271" s="375"/>
      <c r="NCH271" s="375"/>
      <c r="NCI271" s="375"/>
      <c r="NCJ271" s="375"/>
      <c r="NCK271" s="375"/>
      <c r="NCL271" s="375"/>
      <c r="NCM271" s="375"/>
      <c r="NCN271" s="375"/>
      <c r="NCO271" s="375"/>
      <c r="NCP271" s="375"/>
      <c r="NCQ271" s="375"/>
      <c r="NCR271" s="375"/>
      <c r="NCS271" s="375"/>
      <c r="NCT271" s="375"/>
      <c r="NCU271" s="375"/>
      <c r="NCV271" s="375"/>
      <c r="NCW271" s="375"/>
      <c r="NCX271" s="375"/>
      <c r="NCY271" s="375"/>
      <c r="NCZ271" s="375"/>
      <c r="NDA271" s="375"/>
      <c r="NDB271" s="375"/>
      <c r="NDC271" s="375"/>
      <c r="NDD271" s="375"/>
      <c r="NDE271" s="376"/>
      <c r="NDF271" s="376"/>
      <c r="NDG271" s="376"/>
      <c r="NDH271" s="376"/>
      <c r="NDI271" s="376"/>
      <c r="NDJ271" s="376"/>
      <c r="NDK271" s="376"/>
      <c r="NDL271" s="376"/>
      <c r="NDM271" s="376"/>
      <c r="NDN271" s="376"/>
      <c r="NDO271" s="376"/>
      <c r="NDP271" s="376"/>
      <c r="NDQ271" s="376"/>
      <c r="NDR271" s="376"/>
      <c r="NDS271" s="376"/>
      <c r="NDT271" s="376"/>
      <c r="NDU271" s="376"/>
      <c r="NDV271" s="376"/>
      <c r="NDW271" s="376"/>
      <c r="NDX271" s="376"/>
      <c r="NDY271" s="376"/>
      <c r="NDZ271" s="376"/>
      <c r="NEA271" s="376"/>
      <c r="NEB271" s="376"/>
      <c r="NEC271" s="377"/>
      <c r="NED271" s="377"/>
      <c r="NEE271" s="377"/>
      <c r="NEF271" s="377"/>
      <c r="NEG271" s="377"/>
      <c r="NEH271" s="376"/>
      <c r="NEI271" s="376"/>
      <c r="NEJ271" s="377"/>
      <c r="NEK271" s="377"/>
      <c r="NEL271" s="376"/>
      <c r="NEM271" s="376"/>
      <c r="NEN271" s="377"/>
      <c r="NEO271" s="377"/>
      <c r="NEP271" s="376"/>
      <c r="NEQ271" s="376"/>
      <c r="NER271" s="376"/>
      <c r="NES271" s="376"/>
      <c r="NET271" s="376"/>
      <c r="NEU271" s="376"/>
      <c r="NEV271" s="376"/>
      <c r="NEW271" s="377"/>
      <c r="NEX271" s="377"/>
      <c r="NEY271" s="376"/>
      <c r="NEZ271" s="376"/>
      <c r="NFA271" s="377"/>
      <c r="NFB271" s="377"/>
      <c r="NFC271" s="376"/>
      <c r="NFD271" s="376"/>
      <c r="NFE271" s="376"/>
      <c r="NFF271" s="376"/>
      <c r="NFG271" s="376"/>
      <c r="NFH271" s="370"/>
      <c r="NFI271" s="396"/>
      <c r="NFJ271" s="376"/>
      <c r="NFK271" s="376"/>
      <c r="NFL271" s="376"/>
      <c r="NFM271" s="376"/>
      <c r="NFN271" s="376"/>
      <c r="NFO271" s="376"/>
      <c r="NFP271" s="376"/>
      <c r="NFQ271" s="375"/>
      <c r="NFR271" s="375"/>
      <c r="NFS271" s="375"/>
      <c r="NFT271" s="375"/>
      <c r="NFU271" s="375"/>
      <c r="NFV271" s="375"/>
      <c r="NFW271" s="375"/>
      <c r="NFX271" s="375"/>
      <c r="NFY271" s="375"/>
      <c r="NFZ271" s="375"/>
      <c r="NGA271" s="375"/>
      <c r="NGB271" s="375"/>
      <c r="NGC271" s="375"/>
      <c r="NGD271" s="375"/>
      <c r="NGE271" s="375"/>
      <c r="NGF271" s="375"/>
      <c r="NGG271" s="375"/>
      <c r="NGH271" s="375"/>
      <c r="NGI271" s="375"/>
      <c r="NGJ271" s="375"/>
      <c r="NGK271" s="375"/>
      <c r="NGL271" s="375"/>
      <c r="NGM271" s="375"/>
      <c r="NGN271" s="375"/>
      <c r="NGO271" s="375"/>
      <c r="NGP271" s="375"/>
      <c r="NGQ271" s="375"/>
      <c r="NGR271" s="375"/>
      <c r="NGS271" s="375"/>
      <c r="NGT271" s="375"/>
      <c r="NGU271" s="375"/>
      <c r="NGV271" s="375"/>
      <c r="NGW271" s="375"/>
      <c r="NGX271" s="375"/>
      <c r="NGY271" s="375"/>
      <c r="NGZ271" s="375"/>
      <c r="NHA271" s="375"/>
      <c r="NHB271" s="375"/>
      <c r="NHC271" s="375"/>
      <c r="NHD271" s="375"/>
      <c r="NHE271" s="375"/>
      <c r="NHF271" s="375"/>
      <c r="NHG271" s="375"/>
      <c r="NHH271" s="375"/>
      <c r="NHI271" s="376"/>
      <c r="NHJ271" s="376"/>
      <c r="NHK271" s="376"/>
      <c r="NHL271" s="376"/>
      <c r="NHM271" s="376"/>
      <c r="NHN271" s="376"/>
      <c r="NHO271" s="376"/>
      <c r="NHP271" s="376"/>
      <c r="NHQ271" s="376"/>
      <c r="NHR271" s="376"/>
      <c r="NHS271" s="376"/>
      <c r="NHT271" s="376"/>
      <c r="NHU271" s="376"/>
      <c r="NHV271" s="376"/>
      <c r="NHW271" s="376"/>
      <c r="NHX271" s="376"/>
      <c r="NHY271" s="376"/>
      <c r="NHZ271" s="376"/>
      <c r="NIA271" s="376"/>
      <c r="NIB271" s="376"/>
      <c r="NIC271" s="376"/>
      <c r="NID271" s="376"/>
      <c r="NIE271" s="376"/>
      <c r="NIF271" s="376"/>
      <c r="NIG271" s="377"/>
      <c r="NIH271" s="377"/>
      <c r="NII271" s="377"/>
      <c r="NIJ271" s="377"/>
      <c r="NIK271" s="377"/>
      <c r="NIL271" s="376"/>
      <c r="NIM271" s="376"/>
      <c r="NIN271" s="377"/>
      <c r="NIO271" s="377"/>
      <c r="NIP271" s="376"/>
      <c r="NIQ271" s="376"/>
      <c r="NIR271" s="377"/>
      <c r="NIS271" s="377"/>
      <c r="NIT271" s="376"/>
      <c r="NIU271" s="376"/>
      <c r="NIV271" s="376"/>
      <c r="NIW271" s="376"/>
      <c r="NIX271" s="376"/>
      <c r="NIY271" s="376"/>
      <c r="NIZ271" s="376"/>
      <c r="NJA271" s="377"/>
      <c r="NJB271" s="377"/>
      <c r="NJC271" s="376"/>
      <c r="NJD271" s="376"/>
      <c r="NJE271" s="377"/>
      <c r="NJF271" s="377"/>
      <c r="NJG271" s="376"/>
      <c r="NJH271" s="376"/>
      <c r="NJI271" s="376"/>
      <c r="NJJ271" s="376"/>
      <c r="NJK271" s="376"/>
      <c r="NJL271" s="370"/>
      <c r="NJM271" s="396"/>
      <c r="NJN271" s="376"/>
      <c r="NJO271" s="376"/>
      <c r="NJP271" s="376"/>
      <c r="NJQ271" s="376"/>
      <c r="NJR271" s="376"/>
      <c r="NJS271" s="376"/>
      <c r="NJT271" s="376"/>
      <c r="NJU271" s="375"/>
      <c r="NJV271" s="375"/>
      <c r="NJW271" s="375"/>
      <c r="NJX271" s="375"/>
      <c r="NJY271" s="375"/>
      <c r="NJZ271" s="375"/>
      <c r="NKA271" s="375"/>
      <c r="NKB271" s="375"/>
      <c r="NKC271" s="375"/>
      <c r="NKD271" s="375"/>
      <c r="NKE271" s="375"/>
      <c r="NKF271" s="375"/>
      <c r="NKG271" s="375"/>
      <c r="NKH271" s="375"/>
      <c r="NKI271" s="375"/>
      <c r="NKJ271" s="375"/>
      <c r="NKK271" s="375"/>
      <c r="NKL271" s="375"/>
      <c r="NKM271" s="375"/>
      <c r="NKN271" s="375"/>
      <c r="NKO271" s="375"/>
      <c r="NKP271" s="375"/>
      <c r="NKQ271" s="375"/>
      <c r="NKR271" s="375"/>
      <c r="NKS271" s="375"/>
      <c r="NKT271" s="375"/>
      <c r="NKU271" s="375"/>
      <c r="NKV271" s="375"/>
      <c r="NKW271" s="375"/>
      <c r="NKX271" s="375"/>
      <c r="NKY271" s="375"/>
      <c r="NKZ271" s="375"/>
      <c r="NLA271" s="375"/>
      <c r="NLB271" s="375"/>
      <c r="NLC271" s="375"/>
      <c r="NLD271" s="375"/>
      <c r="NLE271" s="375"/>
      <c r="NLF271" s="375"/>
      <c r="NLG271" s="375"/>
      <c r="NLH271" s="375"/>
      <c r="NLI271" s="375"/>
      <c r="NLJ271" s="375"/>
      <c r="NLK271" s="375"/>
      <c r="NLL271" s="375"/>
      <c r="NLM271" s="376"/>
      <c r="NLN271" s="376"/>
      <c r="NLO271" s="376"/>
      <c r="NLP271" s="376"/>
      <c r="NLQ271" s="376"/>
      <c r="NLR271" s="376"/>
      <c r="NLS271" s="376"/>
      <c r="NLT271" s="376"/>
      <c r="NLU271" s="376"/>
      <c r="NLV271" s="376"/>
      <c r="NLW271" s="376"/>
      <c r="NLX271" s="376"/>
      <c r="NLY271" s="376"/>
      <c r="NLZ271" s="376"/>
      <c r="NMA271" s="376"/>
      <c r="NMB271" s="376"/>
      <c r="NMC271" s="376"/>
      <c r="NMD271" s="376"/>
      <c r="NME271" s="376"/>
      <c r="NMF271" s="376"/>
      <c r="NMG271" s="376"/>
      <c r="NMH271" s="376"/>
      <c r="NMI271" s="376"/>
      <c r="NMJ271" s="376"/>
      <c r="NMK271" s="377"/>
      <c r="NML271" s="377"/>
      <c r="NMM271" s="377"/>
      <c r="NMN271" s="377"/>
      <c r="NMO271" s="377"/>
      <c r="NMP271" s="376"/>
      <c r="NMQ271" s="376"/>
      <c r="NMR271" s="377"/>
      <c r="NMS271" s="377"/>
      <c r="NMT271" s="376"/>
      <c r="NMU271" s="376"/>
      <c r="NMV271" s="377"/>
      <c r="NMW271" s="377"/>
      <c r="NMX271" s="376"/>
      <c r="NMY271" s="376"/>
      <c r="NMZ271" s="376"/>
      <c r="NNA271" s="376"/>
      <c r="NNB271" s="376"/>
      <c r="NNC271" s="376"/>
      <c r="NND271" s="376"/>
      <c r="NNE271" s="377"/>
      <c r="NNF271" s="377"/>
      <c r="NNG271" s="376"/>
      <c r="NNH271" s="376"/>
      <c r="NNI271" s="377"/>
      <c r="NNJ271" s="377"/>
      <c r="NNK271" s="376"/>
      <c r="NNL271" s="376"/>
      <c r="NNM271" s="376"/>
      <c r="NNN271" s="376"/>
      <c r="NNO271" s="376"/>
      <c r="NNP271" s="370"/>
      <c r="NNQ271" s="396"/>
      <c r="NNR271" s="376"/>
      <c r="NNS271" s="376"/>
      <c r="NNT271" s="376"/>
      <c r="NNU271" s="376"/>
      <c r="NNV271" s="376"/>
      <c r="NNW271" s="376"/>
      <c r="NNX271" s="376"/>
      <c r="NNY271" s="375"/>
      <c r="NNZ271" s="375"/>
      <c r="NOA271" s="375"/>
      <c r="NOB271" s="375"/>
      <c r="NOC271" s="375"/>
      <c r="NOD271" s="375"/>
      <c r="NOE271" s="375"/>
      <c r="NOF271" s="375"/>
      <c r="NOG271" s="375"/>
      <c r="NOH271" s="375"/>
      <c r="NOI271" s="375"/>
      <c r="NOJ271" s="375"/>
      <c r="NOK271" s="375"/>
      <c r="NOL271" s="375"/>
      <c r="NOM271" s="375"/>
      <c r="NON271" s="375"/>
      <c r="NOO271" s="375"/>
      <c r="NOP271" s="375"/>
      <c r="NOQ271" s="375"/>
      <c r="NOR271" s="375"/>
      <c r="NOS271" s="375"/>
      <c r="NOT271" s="375"/>
      <c r="NOU271" s="375"/>
      <c r="NOV271" s="375"/>
      <c r="NOW271" s="375"/>
      <c r="NOX271" s="375"/>
      <c r="NOY271" s="375"/>
      <c r="NOZ271" s="375"/>
      <c r="NPA271" s="375"/>
      <c r="NPB271" s="375"/>
      <c r="NPC271" s="375"/>
      <c r="NPD271" s="375"/>
      <c r="NPE271" s="375"/>
      <c r="NPF271" s="375"/>
      <c r="NPG271" s="375"/>
      <c r="NPH271" s="375"/>
      <c r="NPI271" s="375"/>
      <c r="NPJ271" s="375"/>
      <c r="NPK271" s="375"/>
      <c r="NPL271" s="375"/>
      <c r="NPM271" s="375"/>
      <c r="NPN271" s="375"/>
      <c r="NPO271" s="375"/>
      <c r="NPP271" s="375"/>
      <c r="NPQ271" s="376"/>
      <c r="NPR271" s="376"/>
      <c r="NPS271" s="376"/>
      <c r="NPT271" s="376"/>
      <c r="NPU271" s="376"/>
      <c r="NPV271" s="376"/>
      <c r="NPW271" s="376"/>
      <c r="NPX271" s="376"/>
      <c r="NPY271" s="376"/>
      <c r="NPZ271" s="376"/>
      <c r="NQA271" s="376"/>
      <c r="NQB271" s="376"/>
      <c r="NQC271" s="376"/>
      <c r="NQD271" s="376"/>
      <c r="NQE271" s="376"/>
      <c r="NQF271" s="376"/>
      <c r="NQG271" s="376"/>
      <c r="NQH271" s="376"/>
      <c r="NQI271" s="376"/>
      <c r="NQJ271" s="376"/>
      <c r="NQK271" s="376"/>
      <c r="NQL271" s="376"/>
      <c r="NQM271" s="376"/>
      <c r="NQN271" s="376"/>
      <c r="NQO271" s="377"/>
      <c r="NQP271" s="377"/>
      <c r="NQQ271" s="377"/>
      <c r="NQR271" s="377"/>
      <c r="NQS271" s="377"/>
      <c r="NQT271" s="376"/>
      <c r="NQU271" s="376"/>
      <c r="NQV271" s="377"/>
      <c r="NQW271" s="377"/>
      <c r="NQX271" s="376"/>
      <c r="NQY271" s="376"/>
      <c r="NQZ271" s="377"/>
      <c r="NRA271" s="377"/>
      <c r="NRB271" s="376"/>
      <c r="NRC271" s="376"/>
      <c r="NRD271" s="376"/>
      <c r="NRE271" s="376"/>
      <c r="NRF271" s="376"/>
      <c r="NRG271" s="376"/>
      <c r="NRH271" s="376"/>
      <c r="NRI271" s="377"/>
      <c r="NRJ271" s="377"/>
      <c r="NRK271" s="376"/>
      <c r="NRL271" s="376"/>
      <c r="NRM271" s="377"/>
      <c r="NRN271" s="377"/>
      <c r="NRO271" s="376"/>
      <c r="NRP271" s="376"/>
      <c r="NRQ271" s="376"/>
      <c r="NRR271" s="376"/>
      <c r="NRS271" s="376"/>
      <c r="NRT271" s="370"/>
      <c r="NRU271" s="396"/>
      <c r="NRV271" s="376"/>
      <c r="NRW271" s="376"/>
      <c r="NRX271" s="376"/>
      <c r="NRY271" s="376"/>
      <c r="NRZ271" s="376"/>
      <c r="NSA271" s="376"/>
      <c r="NSB271" s="376"/>
      <c r="NSC271" s="375"/>
      <c r="NSD271" s="375"/>
      <c r="NSE271" s="375"/>
      <c r="NSF271" s="375"/>
      <c r="NSG271" s="375"/>
      <c r="NSH271" s="375"/>
      <c r="NSI271" s="375"/>
      <c r="NSJ271" s="375"/>
      <c r="NSK271" s="375"/>
      <c r="NSL271" s="375"/>
      <c r="NSM271" s="375"/>
      <c r="NSN271" s="375"/>
      <c r="NSO271" s="375"/>
      <c r="NSP271" s="375"/>
      <c r="NSQ271" s="375"/>
      <c r="NSR271" s="375"/>
      <c r="NSS271" s="375"/>
      <c r="NST271" s="375"/>
      <c r="NSU271" s="375"/>
      <c r="NSV271" s="375"/>
      <c r="NSW271" s="375"/>
      <c r="NSX271" s="375"/>
      <c r="NSY271" s="375"/>
      <c r="NSZ271" s="375"/>
      <c r="NTA271" s="375"/>
      <c r="NTB271" s="375"/>
      <c r="NTC271" s="375"/>
      <c r="NTD271" s="375"/>
      <c r="NTE271" s="375"/>
      <c r="NTF271" s="375"/>
      <c r="NTG271" s="375"/>
      <c r="NTH271" s="375"/>
      <c r="NTI271" s="375"/>
      <c r="NTJ271" s="375"/>
      <c r="NTK271" s="375"/>
      <c r="NTL271" s="375"/>
      <c r="NTM271" s="375"/>
      <c r="NTN271" s="375"/>
      <c r="NTO271" s="375"/>
      <c r="NTP271" s="375"/>
      <c r="NTQ271" s="375"/>
      <c r="NTR271" s="375"/>
      <c r="NTS271" s="375"/>
      <c r="NTT271" s="375"/>
      <c r="NTU271" s="376"/>
      <c r="NTV271" s="376"/>
      <c r="NTW271" s="376"/>
      <c r="NTX271" s="376"/>
      <c r="NTY271" s="376"/>
      <c r="NTZ271" s="376"/>
      <c r="NUA271" s="376"/>
      <c r="NUB271" s="376"/>
      <c r="NUC271" s="376"/>
      <c r="NUD271" s="376"/>
      <c r="NUE271" s="376"/>
      <c r="NUF271" s="376"/>
      <c r="NUG271" s="376"/>
      <c r="NUH271" s="376"/>
      <c r="NUI271" s="376"/>
      <c r="NUJ271" s="376"/>
      <c r="NUK271" s="376"/>
      <c r="NUL271" s="376"/>
      <c r="NUM271" s="376"/>
      <c r="NUN271" s="376"/>
      <c r="NUO271" s="376"/>
      <c r="NUP271" s="376"/>
      <c r="NUQ271" s="376"/>
      <c r="NUR271" s="376"/>
      <c r="NUS271" s="377"/>
      <c r="NUT271" s="377"/>
      <c r="NUU271" s="377"/>
      <c r="NUV271" s="377"/>
      <c r="NUW271" s="377"/>
      <c r="NUX271" s="376"/>
      <c r="NUY271" s="376"/>
      <c r="NUZ271" s="377"/>
      <c r="NVA271" s="377"/>
      <c r="NVB271" s="376"/>
      <c r="NVC271" s="376"/>
      <c r="NVD271" s="377"/>
      <c r="NVE271" s="377"/>
      <c r="NVF271" s="376"/>
      <c r="NVG271" s="376"/>
      <c r="NVH271" s="376"/>
      <c r="NVI271" s="376"/>
      <c r="NVJ271" s="376"/>
      <c r="NVK271" s="376"/>
      <c r="NVL271" s="376"/>
      <c r="NVM271" s="377"/>
      <c r="NVN271" s="377"/>
      <c r="NVO271" s="376"/>
      <c r="NVP271" s="376"/>
      <c r="NVQ271" s="377"/>
      <c r="NVR271" s="377"/>
      <c r="NVS271" s="376"/>
      <c r="NVT271" s="376"/>
      <c r="NVU271" s="376"/>
      <c r="NVV271" s="376"/>
      <c r="NVW271" s="376"/>
      <c r="NVX271" s="370"/>
      <c r="NVY271" s="396"/>
      <c r="NVZ271" s="376"/>
      <c r="NWA271" s="376"/>
      <c r="NWB271" s="376"/>
      <c r="NWC271" s="376"/>
      <c r="NWD271" s="376"/>
      <c r="NWE271" s="376"/>
      <c r="NWF271" s="376"/>
      <c r="NWG271" s="375"/>
      <c r="NWH271" s="375"/>
      <c r="NWI271" s="375"/>
      <c r="NWJ271" s="375"/>
      <c r="NWK271" s="375"/>
      <c r="NWL271" s="375"/>
      <c r="NWM271" s="375"/>
      <c r="NWN271" s="375"/>
      <c r="NWO271" s="375"/>
      <c r="NWP271" s="375"/>
      <c r="NWQ271" s="375"/>
      <c r="NWR271" s="375"/>
      <c r="NWS271" s="375"/>
      <c r="NWT271" s="375"/>
      <c r="NWU271" s="375"/>
      <c r="NWV271" s="375"/>
      <c r="NWW271" s="375"/>
      <c r="NWX271" s="375"/>
      <c r="NWY271" s="375"/>
      <c r="NWZ271" s="375"/>
      <c r="NXA271" s="375"/>
      <c r="NXB271" s="375"/>
      <c r="NXC271" s="375"/>
      <c r="NXD271" s="375"/>
      <c r="NXE271" s="375"/>
      <c r="NXF271" s="375"/>
      <c r="NXG271" s="375"/>
      <c r="NXH271" s="375"/>
      <c r="NXI271" s="375"/>
      <c r="NXJ271" s="375"/>
      <c r="NXK271" s="375"/>
      <c r="NXL271" s="375"/>
      <c r="NXM271" s="375"/>
      <c r="NXN271" s="375"/>
      <c r="NXO271" s="375"/>
      <c r="NXP271" s="375"/>
      <c r="NXQ271" s="375"/>
      <c r="NXR271" s="375"/>
      <c r="NXS271" s="375"/>
      <c r="NXT271" s="375"/>
      <c r="NXU271" s="375"/>
      <c r="NXV271" s="375"/>
      <c r="NXW271" s="375"/>
      <c r="NXX271" s="375"/>
      <c r="NXY271" s="376"/>
      <c r="NXZ271" s="376"/>
      <c r="NYA271" s="376"/>
      <c r="NYB271" s="376"/>
      <c r="NYC271" s="376"/>
      <c r="NYD271" s="376"/>
      <c r="NYE271" s="376"/>
      <c r="NYF271" s="376"/>
      <c r="NYG271" s="376"/>
      <c r="NYH271" s="376"/>
      <c r="NYI271" s="376"/>
      <c r="NYJ271" s="376"/>
      <c r="NYK271" s="376"/>
      <c r="NYL271" s="376"/>
      <c r="NYM271" s="376"/>
      <c r="NYN271" s="376"/>
      <c r="NYO271" s="376"/>
      <c r="NYP271" s="376"/>
      <c r="NYQ271" s="376"/>
      <c r="NYR271" s="376"/>
      <c r="NYS271" s="376"/>
      <c r="NYT271" s="376"/>
      <c r="NYU271" s="376"/>
      <c r="NYV271" s="376"/>
      <c r="NYW271" s="377"/>
      <c r="NYX271" s="377"/>
      <c r="NYY271" s="377"/>
      <c r="NYZ271" s="377"/>
      <c r="NZA271" s="377"/>
      <c r="NZB271" s="376"/>
      <c r="NZC271" s="376"/>
      <c r="NZD271" s="377"/>
      <c r="NZE271" s="377"/>
      <c r="NZF271" s="376"/>
      <c r="NZG271" s="376"/>
      <c r="NZH271" s="377"/>
      <c r="NZI271" s="377"/>
      <c r="NZJ271" s="376"/>
      <c r="NZK271" s="376"/>
      <c r="NZL271" s="376"/>
      <c r="NZM271" s="376"/>
      <c r="NZN271" s="376"/>
      <c r="NZO271" s="376"/>
      <c r="NZP271" s="376"/>
      <c r="NZQ271" s="377"/>
      <c r="NZR271" s="377"/>
      <c r="NZS271" s="376"/>
      <c r="NZT271" s="376"/>
      <c r="NZU271" s="377"/>
      <c r="NZV271" s="377"/>
      <c r="NZW271" s="376"/>
      <c r="NZX271" s="376"/>
      <c r="NZY271" s="376"/>
      <c r="NZZ271" s="376"/>
      <c r="OAA271" s="376"/>
      <c r="OAB271" s="370"/>
      <c r="OAC271" s="396"/>
      <c r="OAD271" s="376"/>
      <c r="OAE271" s="376"/>
      <c r="OAF271" s="376"/>
      <c r="OAG271" s="376"/>
      <c r="OAH271" s="376"/>
      <c r="OAI271" s="376"/>
      <c r="OAJ271" s="376"/>
      <c r="OAK271" s="375"/>
      <c r="OAL271" s="375"/>
      <c r="OAM271" s="375"/>
      <c r="OAN271" s="375"/>
      <c r="OAO271" s="375"/>
      <c r="OAP271" s="375"/>
      <c r="OAQ271" s="375"/>
      <c r="OAR271" s="375"/>
      <c r="OAS271" s="375"/>
      <c r="OAT271" s="375"/>
      <c r="OAU271" s="375"/>
      <c r="OAV271" s="375"/>
      <c r="OAW271" s="375"/>
      <c r="OAX271" s="375"/>
      <c r="OAY271" s="375"/>
      <c r="OAZ271" s="375"/>
      <c r="OBA271" s="375"/>
      <c r="OBB271" s="375"/>
      <c r="OBC271" s="375"/>
      <c r="OBD271" s="375"/>
      <c r="OBE271" s="375"/>
      <c r="OBF271" s="375"/>
      <c r="OBG271" s="375"/>
      <c r="OBH271" s="375"/>
      <c r="OBI271" s="375"/>
      <c r="OBJ271" s="375"/>
      <c r="OBK271" s="375"/>
      <c r="OBL271" s="375"/>
      <c r="OBM271" s="375"/>
      <c r="OBN271" s="375"/>
      <c r="OBO271" s="375"/>
      <c r="OBP271" s="375"/>
      <c r="OBQ271" s="375"/>
      <c r="OBR271" s="375"/>
      <c r="OBS271" s="375"/>
      <c r="OBT271" s="375"/>
      <c r="OBU271" s="375"/>
      <c r="OBV271" s="375"/>
      <c r="OBW271" s="375"/>
      <c r="OBX271" s="375"/>
      <c r="OBY271" s="375"/>
      <c r="OBZ271" s="375"/>
      <c r="OCA271" s="375"/>
      <c r="OCB271" s="375"/>
      <c r="OCC271" s="376"/>
      <c r="OCD271" s="376"/>
      <c r="OCE271" s="376"/>
      <c r="OCF271" s="376"/>
      <c r="OCG271" s="376"/>
      <c r="OCH271" s="376"/>
      <c r="OCI271" s="376"/>
      <c r="OCJ271" s="376"/>
      <c r="OCK271" s="376"/>
      <c r="OCL271" s="376"/>
      <c r="OCM271" s="376"/>
      <c r="OCN271" s="376"/>
      <c r="OCO271" s="376"/>
      <c r="OCP271" s="376"/>
      <c r="OCQ271" s="376"/>
      <c r="OCR271" s="376"/>
      <c r="OCS271" s="376"/>
      <c r="OCT271" s="376"/>
      <c r="OCU271" s="376"/>
      <c r="OCV271" s="376"/>
      <c r="OCW271" s="376"/>
      <c r="OCX271" s="376"/>
      <c r="OCY271" s="376"/>
      <c r="OCZ271" s="376"/>
      <c r="ODA271" s="377"/>
      <c r="ODB271" s="377"/>
      <c r="ODC271" s="377"/>
      <c r="ODD271" s="377"/>
      <c r="ODE271" s="377"/>
      <c r="ODF271" s="376"/>
      <c r="ODG271" s="376"/>
      <c r="ODH271" s="377"/>
      <c r="ODI271" s="377"/>
      <c r="ODJ271" s="376"/>
      <c r="ODK271" s="376"/>
      <c r="ODL271" s="377"/>
      <c r="ODM271" s="377"/>
      <c r="ODN271" s="376"/>
      <c r="ODO271" s="376"/>
      <c r="ODP271" s="376"/>
      <c r="ODQ271" s="376"/>
      <c r="ODR271" s="376"/>
      <c r="ODS271" s="376"/>
      <c r="ODT271" s="376"/>
      <c r="ODU271" s="377"/>
      <c r="ODV271" s="377"/>
      <c r="ODW271" s="376"/>
      <c r="ODX271" s="376"/>
      <c r="ODY271" s="377"/>
      <c r="ODZ271" s="377"/>
      <c r="OEA271" s="376"/>
      <c r="OEB271" s="376"/>
      <c r="OEC271" s="376"/>
      <c r="OED271" s="376"/>
      <c r="OEE271" s="376"/>
      <c r="OEF271" s="370"/>
      <c r="OEG271" s="396"/>
      <c r="OEH271" s="376"/>
      <c r="OEI271" s="376"/>
      <c r="OEJ271" s="376"/>
      <c r="OEK271" s="376"/>
      <c r="OEL271" s="376"/>
      <c r="OEM271" s="376"/>
      <c r="OEN271" s="376"/>
      <c r="OEO271" s="375"/>
      <c r="OEP271" s="375"/>
      <c r="OEQ271" s="375"/>
      <c r="OER271" s="375"/>
      <c r="OES271" s="375"/>
      <c r="OET271" s="375"/>
      <c r="OEU271" s="375"/>
      <c r="OEV271" s="375"/>
      <c r="OEW271" s="375"/>
      <c r="OEX271" s="375"/>
      <c r="OEY271" s="375"/>
      <c r="OEZ271" s="375"/>
      <c r="OFA271" s="375"/>
      <c r="OFB271" s="375"/>
      <c r="OFC271" s="375"/>
      <c r="OFD271" s="375"/>
      <c r="OFE271" s="375"/>
      <c r="OFF271" s="375"/>
      <c r="OFG271" s="375"/>
      <c r="OFH271" s="375"/>
      <c r="OFI271" s="375"/>
      <c r="OFJ271" s="375"/>
      <c r="OFK271" s="375"/>
      <c r="OFL271" s="375"/>
      <c r="OFM271" s="375"/>
      <c r="OFN271" s="375"/>
      <c r="OFO271" s="375"/>
      <c r="OFP271" s="375"/>
      <c r="OFQ271" s="375"/>
      <c r="OFR271" s="375"/>
      <c r="OFS271" s="375"/>
      <c r="OFT271" s="375"/>
      <c r="OFU271" s="375"/>
      <c r="OFV271" s="375"/>
      <c r="OFW271" s="375"/>
      <c r="OFX271" s="375"/>
      <c r="OFY271" s="375"/>
      <c r="OFZ271" s="375"/>
      <c r="OGA271" s="375"/>
      <c r="OGB271" s="375"/>
      <c r="OGC271" s="375"/>
      <c r="OGD271" s="375"/>
      <c r="OGE271" s="375"/>
      <c r="OGF271" s="375"/>
      <c r="OGG271" s="376"/>
      <c r="OGH271" s="376"/>
      <c r="OGI271" s="376"/>
      <c r="OGJ271" s="376"/>
      <c r="OGK271" s="376"/>
      <c r="OGL271" s="376"/>
      <c r="OGM271" s="376"/>
      <c r="OGN271" s="376"/>
      <c r="OGO271" s="376"/>
      <c r="OGP271" s="376"/>
      <c r="OGQ271" s="376"/>
      <c r="OGR271" s="376"/>
      <c r="OGS271" s="376"/>
      <c r="OGT271" s="376"/>
      <c r="OGU271" s="376"/>
      <c r="OGV271" s="376"/>
      <c r="OGW271" s="376"/>
      <c r="OGX271" s="376"/>
      <c r="OGY271" s="376"/>
      <c r="OGZ271" s="376"/>
      <c r="OHA271" s="376"/>
      <c r="OHB271" s="376"/>
      <c r="OHC271" s="376"/>
      <c r="OHD271" s="376"/>
      <c r="OHE271" s="377"/>
      <c r="OHF271" s="377"/>
      <c r="OHG271" s="377"/>
      <c r="OHH271" s="377"/>
      <c r="OHI271" s="377"/>
      <c r="OHJ271" s="376"/>
      <c r="OHK271" s="376"/>
      <c r="OHL271" s="377"/>
      <c r="OHM271" s="377"/>
      <c r="OHN271" s="376"/>
      <c r="OHO271" s="376"/>
      <c r="OHP271" s="377"/>
      <c r="OHQ271" s="377"/>
      <c r="OHR271" s="376"/>
      <c r="OHS271" s="376"/>
      <c r="OHT271" s="376"/>
      <c r="OHU271" s="376"/>
      <c r="OHV271" s="376"/>
      <c r="OHW271" s="376"/>
      <c r="OHX271" s="376"/>
      <c r="OHY271" s="377"/>
      <c r="OHZ271" s="377"/>
      <c r="OIA271" s="376"/>
      <c r="OIB271" s="376"/>
      <c r="OIC271" s="377"/>
      <c r="OID271" s="377"/>
      <c r="OIE271" s="376"/>
      <c r="OIF271" s="376"/>
      <c r="OIG271" s="376"/>
      <c r="OIH271" s="376"/>
      <c r="OII271" s="376"/>
      <c r="OIJ271" s="370"/>
      <c r="OIK271" s="396"/>
      <c r="OIL271" s="376"/>
      <c r="OIM271" s="376"/>
      <c r="OIN271" s="376"/>
      <c r="OIO271" s="376"/>
      <c r="OIP271" s="376"/>
      <c r="OIQ271" s="376"/>
      <c r="OIR271" s="376"/>
      <c r="OIS271" s="375"/>
      <c r="OIT271" s="375"/>
      <c r="OIU271" s="375"/>
      <c r="OIV271" s="375"/>
      <c r="OIW271" s="375"/>
      <c r="OIX271" s="375"/>
      <c r="OIY271" s="375"/>
      <c r="OIZ271" s="375"/>
      <c r="OJA271" s="375"/>
      <c r="OJB271" s="375"/>
      <c r="OJC271" s="375"/>
      <c r="OJD271" s="375"/>
      <c r="OJE271" s="375"/>
      <c r="OJF271" s="375"/>
      <c r="OJG271" s="375"/>
      <c r="OJH271" s="375"/>
      <c r="OJI271" s="375"/>
      <c r="OJJ271" s="375"/>
      <c r="OJK271" s="375"/>
      <c r="OJL271" s="375"/>
      <c r="OJM271" s="375"/>
      <c r="OJN271" s="375"/>
      <c r="OJO271" s="375"/>
      <c r="OJP271" s="375"/>
      <c r="OJQ271" s="375"/>
      <c r="OJR271" s="375"/>
      <c r="OJS271" s="375"/>
      <c r="OJT271" s="375"/>
      <c r="OJU271" s="375"/>
      <c r="OJV271" s="375"/>
      <c r="OJW271" s="375"/>
      <c r="OJX271" s="375"/>
      <c r="OJY271" s="375"/>
      <c r="OJZ271" s="375"/>
      <c r="OKA271" s="375"/>
      <c r="OKB271" s="375"/>
      <c r="OKC271" s="375"/>
      <c r="OKD271" s="375"/>
      <c r="OKE271" s="375"/>
      <c r="OKF271" s="375"/>
      <c r="OKG271" s="375"/>
      <c r="OKH271" s="375"/>
      <c r="OKI271" s="375"/>
      <c r="OKJ271" s="375"/>
      <c r="OKK271" s="376"/>
      <c r="OKL271" s="376"/>
      <c r="OKM271" s="376"/>
      <c r="OKN271" s="376"/>
      <c r="OKO271" s="376"/>
      <c r="OKP271" s="376"/>
      <c r="OKQ271" s="376"/>
      <c r="OKR271" s="376"/>
      <c r="OKS271" s="376"/>
      <c r="OKT271" s="376"/>
      <c r="OKU271" s="376"/>
      <c r="OKV271" s="376"/>
      <c r="OKW271" s="376"/>
      <c r="OKX271" s="376"/>
      <c r="OKY271" s="376"/>
      <c r="OKZ271" s="376"/>
      <c r="OLA271" s="376"/>
      <c r="OLB271" s="376"/>
      <c r="OLC271" s="376"/>
      <c r="OLD271" s="376"/>
      <c r="OLE271" s="376"/>
      <c r="OLF271" s="376"/>
      <c r="OLG271" s="376"/>
      <c r="OLH271" s="376"/>
      <c r="OLI271" s="377"/>
      <c r="OLJ271" s="377"/>
      <c r="OLK271" s="377"/>
      <c r="OLL271" s="377"/>
      <c r="OLM271" s="377"/>
      <c r="OLN271" s="376"/>
      <c r="OLO271" s="376"/>
      <c r="OLP271" s="377"/>
      <c r="OLQ271" s="377"/>
      <c r="OLR271" s="376"/>
      <c r="OLS271" s="376"/>
      <c r="OLT271" s="377"/>
      <c r="OLU271" s="377"/>
      <c r="OLV271" s="376"/>
      <c r="OLW271" s="376"/>
      <c r="OLX271" s="376"/>
      <c r="OLY271" s="376"/>
      <c r="OLZ271" s="376"/>
      <c r="OMA271" s="376"/>
      <c r="OMB271" s="376"/>
      <c r="OMC271" s="377"/>
      <c r="OMD271" s="377"/>
      <c r="OME271" s="376"/>
      <c r="OMF271" s="376"/>
      <c r="OMG271" s="377"/>
      <c r="OMH271" s="377"/>
      <c r="OMI271" s="376"/>
      <c r="OMJ271" s="376"/>
      <c r="OMK271" s="376"/>
      <c r="OML271" s="376"/>
      <c r="OMM271" s="376"/>
      <c r="OMN271" s="370"/>
      <c r="OMO271" s="396"/>
      <c r="OMP271" s="376"/>
      <c r="OMQ271" s="376"/>
      <c r="OMR271" s="376"/>
      <c r="OMS271" s="376"/>
      <c r="OMT271" s="376"/>
      <c r="OMU271" s="376"/>
      <c r="OMV271" s="376"/>
      <c r="OMW271" s="375"/>
      <c r="OMX271" s="375"/>
      <c r="OMY271" s="375"/>
      <c r="OMZ271" s="375"/>
      <c r="ONA271" s="375"/>
      <c r="ONB271" s="375"/>
      <c r="ONC271" s="375"/>
      <c r="OND271" s="375"/>
      <c r="ONE271" s="375"/>
      <c r="ONF271" s="375"/>
      <c r="ONG271" s="375"/>
      <c r="ONH271" s="375"/>
      <c r="ONI271" s="375"/>
      <c r="ONJ271" s="375"/>
      <c r="ONK271" s="375"/>
      <c r="ONL271" s="375"/>
      <c r="ONM271" s="375"/>
      <c r="ONN271" s="375"/>
      <c r="ONO271" s="375"/>
      <c r="ONP271" s="375"/>
      <c r="ONQ271" s="375"/>
      <c r="ONR271" s="375"/>
      <c r="ONS271" s="375"/>
      <c r="ONT271" s="375"/>
      <c r="ONU271" s="375"/>
      <c r="ONV271" s="375"/>
      <c r="ONW271" s="375"/>
      <c r="ONX271" s="375"/>
      <c r="ONY271" s="375"/>
      <c r="ONZ271" s="375"/>
      <c r="OOA271" s="375"/>
      <c r="OOB271" s="375"/>
      <c r="OOC271" s="375"/>
      <c r="OOD271" s="375"/>
      <c r="OOE271" s="375"/>
      <c r="OOF271" s="375"/>
      <c r="OOG271" s="375"/>
      <c r="OOH271" s="375"/>
      <c r="OOI271" s="375"/>
      <c r="OOJ271" s="375"/>
      <c r="OOK271" s="375"/>
      <c r="OOL271" s="375"/>
      <c r="OOM271" s="375"/>
      <c r="OON271" s="375"/>
      <c r="OOO271" s="376"/>
      <c r="OOP271" s="376"/>
      <c r="OOQ271" s="376"/>
      <c r="OOR271" s="376"/>
      <c r="OOS271" s="376"/>
      <c r="OOT271" s="376"/>
      <c r="OOU271" s="376"/>
      <c r="OOV271" s="376"/>
      <c r="OOW271" s="376"/>
      <c r="OOX271" s="376"/>
      <c r="OOY271" s="376"/>
      <c r="OOZ271" s="376"/>
      <c r="OPA271" s="376"/>
      <c r="OPB271" s="376"/>
      <c r="OPC271" s="376"/>
      <c r="OPD271" s="376"/>
      <c r="OPE271" s="376"/>
      <c r="OPF271" s="376"/>
      <c r="OPG271" s="376"/>
      <c r="OPH271" s="376"/>
      <c r="OPI271" s="376"/>
      <c r="OPJ271" s="376"/>
      <c r="OPK271" s="376"/>
      <c r="OPL271" s="376"/>
      <c r="OPM271" s="377"/>
      <c r="OPN271" s="377"/>
      <c r="OPO271" s="377"/>
      <c r="OPP271" s="377"/>
      <c r="OPQ271" s="377"/>
      <c r="OPR271" s="376"/>
      <c r="OPS271" s="376"/>
      <c r="OPT271" s="377"/>
      <c r="OPU271" s="377"/>
      <c r="OPV271" s="376"/>
      <c r="OPW271" s="376"/>
      <c r="OPX271" s="377"/>
      <c r="OPY271" s="377"/>
      <c r="OPZ271" s="376"/>
      <c r="OQA271" s="376"/>
      <c r="OQB271" s="376"/>
      <c r="OQC271" s="376"/>
      <c r="OQD271" s="376"/>
      <c r="OQE271" s="376"/>
      <c r="OQF271" s="376"/>
      <c r="OQG271" s="377"/>
      <c r="OQH271" s="377"/>
      <c r="OQI271" s="376"/>
      <c r="OQJ271" s="376"/>
      <c r="OQK271" s="377"/>
      <c r="OQL271" s="377"/>
      <c r="OQM271" s="376"/>
      <c r="OQN271" s="376"/>
      <c r="OQO271" s="376"/>
      <c r="OQP271" s="376"/>
      <c r="OQQ271" s="376"/>
      <c r="OQR271" s="370"/>
      <c r="OQS271" s="396"/>
      <c r="OQT271" s="376"/>
      <c r="OQU271" s="376"/>
      <c r="OQV271" s="376"/>
      <c r="OQW271" s="376"/>
      <c r="OQX271" s="376"/>
      <c r="OQY271" s="376"/>
      <c r="OQZ271" s="376"/>
      <c r="ORA271" s="375"/>
      <c r="ORB271" s="375"/>
      <c r="ORC271" s="375"/>
      <c r="ORD271" s="375"/>
      <c r="ORE271" s="375"/>
      <c r="ORF271" s="375"/>
      <c r="ORG271" s="375"/>
      <c r="ORH271" s="375"/>
      <c r="ORI271" s="375"/>
      <c r="ORJ271" s="375"/>
      <c r="ORK271" s="375"/>
      <c r="ORL271" s="375"/>
      <c r="ORM271" s="375"/>
      <c r="ORN271" s="375"/>
      <c r="ORO271" s="375"/>
      <c r="ORP271" s="375"/>
      <c r="ORQ271" s="375"/>
      <c r="ORR271" s="375"/>
      <c r="ORS271" s="375"/>
      <c r="ORT271" s="375"/>
      <c r="ORU271" s="375"/>
      <c r="ORV271" s="375"/>
      <c r="ORW271" s="375"/>
      <c r="ORX271" s="375"/>
      <c r="ORY271" s="375"/>
      <c r="ORZ271" s="375"/>
      <c r="OSA271" s="375"/>
      <c r="OSB271" s="375"/>
      <c r="OSC271" s="375"/>
      <c r="OSD271" s="375"/>
      <c r="OSE271" s="375"/>
      <c r="OSF271" s="375"/>
      <c r="OSG271" s="375"/>
      <c r="OSH271" s="375"/>
      <c r="OSI271" s="375"/>
      <c r="OSJ271" s="375"/>
      <c r="OSK271" s="375"/>
      <c r="OSL271" s="375"/>
      <c r="OSM271" s="375"/>
      <c r="OSN271" s="375"/>
      <c r="OSO271" s="375"/>
      <c r="OSP271" s="375"/>
      <c r="OSQ271" s="375"/>
      <c r="OSR271" s="375"/>
      <c r="OSS271" s="376"/>
      <c r="OST271" s="376"/>
      <c r="OSU271" s="376"/>
      <c r="OSV271" s="376"/>
      <c r="OSW271" s="376"/>
      <c r="OSX271" s="376"/>
      <c r="OSY271" s="376"/>
      <c r="OSZ271" s="376"/>
      <c r="OTA271" s="376"/>
      <c r="OTB271" s="376"/>
      <c r="OTC271" s="376"/>
      <c r="OTD271" s="376"/>
      <c r="OTE271" s="376"/>
      <c r="OTF271" s="376"/>
      <c r="OTG271" s="376"/>
      <c r="OTH271" s="376"/>
      <c r="OTI271" s="376"/>
      <c r="OTJ271" s="376"/>
      <c r="OTK271" s="376"/>
      <c r="OTL271" s="376"/>
      <c r="OTM271" s="376"/>
      <c r="OTN271" s="376"/>
      <c r="OTO271" s="376"/>
      <c r="OTP271" s="376"/>
      <c r="OTQ271" s="377"/>
      <c r="OTR271" s="377"/>
      <c r="OTS271" s="377"/>
      <c r="OTT271" s="377"/>
      <c r="OTU271" s="377"/>
      <c r="OTV271" s="376"/>
      <c r="OTW271" s="376"/>
      <c r="OTX271" s="377"/>
      <c r="OTY271" s="377"/>
      <c r="OTZ271" s="376"/>
      <c r="OUA271" s="376"/>
      <c r="OUB271" s="377"/>
      <c r="OUC271" s="377"/>
      <c r="OUD271" s="376"/>
      <c r="OUE271" s="376"/>
      <c r="OUF271" s="376"/>
      <c r="OUG271" s="376"/>
      <c r="OUH271" s="376"/>
      <c r="OUI271" s="376"/>
      <c r="OUJ271" s="376"/>
      <c r="OUK271" s="377"/>
      <c r="OUL271" s="377"/>
      <c r="OUM271" s="376"/>
      <c r="OUN271" s="376"/>
      <c r="OUO271" s="377"/>
      <c r="OUP271" s="377"/>
      <c r="OUQ271" s="376"/>
      <c r="OUR271" s="376"/>
      <c r="OUS271" s="376"/>
      <c r="OUT271" s="376"/>
      <c r="OUU271" s="376"/>
      <c r="OUV271" s="370"/>
      <c r="OUW271" s="396"/>
      <c r="OUX271" s="376"/>
      <c r="OUY271" s="376"/>
      <c r="OUZ271" s="376"/>
      <c r="OVA271" s="376"/>
      <c r="OVB271" s="376"/>
      <c r="OVC271" s="376"/>
      <c r="OVD271" s="376"/>
      <c r="OVE271" s="375"/>
      <c r="OVF271" s="375"/>
      <c r="OVG271" s="375"/>
      <c r="OVH271" s="375"/>
      <c r="OVI271" s="375"/>
      <c r="OVJ271" s="375"/>
      <c r="OVK271" s="375"/>
      <c r="OVL271" s="375"/>
      <c r="OVM271" s="375"/>
      <c r="OVN271" s="375"/>
      <c r="OVO271" s="375"/>
      <c r="OVP271" s="375"/>
      <c r="OVQ271" s="375"/>
      <c r="OVR271" s="375"/>
      <c r="OVS271" s="375"/>
      <c r="OVT271" s="375"/>
      <c r="OVU271" s="375"/>
      <c r="OVV271" s="375"/>
      <c r="OVW271" s="375"/>
      <c r="OVX271" s="375"/>
      <c r="OVY271" s="375"/>
      <c r="OVZ271" s="375"/>
      <c r="OWA271" s="375"/>
      <c r="OWB271" s="375"/>
      <c r="OWC271" s="375"/>
      <c r="OWD271" s="375"/>
      <c r="OWE271" s="375"/>
      <c r="OWF271" s="375"/>
      <c r="OWG271" s="375"/>
      <c r="OWH271" s="375"/>
      <c r="OWI271" s="375"/>
      <c r="OWJ271" s="375"/>
      <c r="OWK271" s="375"/>
      <c r="OWL271" s="375"/>
      <c r="OWM271" s="375"/>
      <c r="OWN271" s="375"/>
      <c r="OWO271" s="375"/>
      <c r="OWP271" s="375"/>
      <c r="OWQ271" s="375"/>
      <c r="OWR271" s="375"/>
      <c r="OWS271" s="375"/>
      <c r="OWT271" s="375"/>
      <c r="OWU271" s="375"/>
      <c r="OWV271" s="375"/>
      <c r="OWW271" s="376"/>
      <c r="OWX271" s="376"/>
      <c r="OWY271" s="376"/>
      <c r="OWZ271" s="376"/>
      <c r="OXA271" s="376"/>
      <c r="OXB271" s="376"/>
      <c r="OXC271" s="376"/>
      <c r="OXD271" s="376"/>
      <c r="OXE271" s="376"/>
      <c r="OXF271" s="376"/>
      <c r="OXG271" s="376"/>
      <c r="OXH271" s="376"/>
      <c r="OXI271" s="376"/>
      <c r="OXJ271" s="376"/>
      <c r="OXK271" s="376"/>
      <c r="OXL271" s="376"/>
      <c r="OXM271" s="376"/>
      <c r="OXN271" s="376"/>
      <c r="OXO271" s="376"/>
      <c r="OXP271" s="376"/>
      <c r="OXQ271" s="376"/>
      <c r="OXR271" s="376"/>
      <c r="OXS271" s="376"/>
      <c r="OXT271" s="376"/>
      <c r="OXU271" s="377"/>
      <c r="OXV271" s="377"/>
      <c r="OXW271" s="377"/>
      <c r="OXX271" s="377"/>
      <c r="OXY271" s="377"/>
      <c r="OXZ271" s="376"/>
      <c r="OYA271" s="376"/>
      <c r="OYB271" s="377"/>
      <c r="OYC271" s="377"/>
      <c r="OYD271" s="376"/>
      <c r="OYE271" s="376"/>
      <c r="OYF271" s="377"/>
      <c r="OYG271" s="377"/>
      <c r="OYH271" s="376"/>
      <c r="OYI271" s="376"/>
      <c r="OYJ271" s="376"/>
      <c r="OYK271" s="376"/>
      <c r="OYL271" s="376"/>
      <c r="OYM271" s="376"/>
      <c r="OYN271" s="376"/>
      <c r="OYO271" s="377"/>
      <c r="OYP271" s="377"/>
      <c r="OYQ271" s="376"/>
      <c r="OYR271" s="376"/>
      <c r="OYS271" s="377"/>
      <c r="OYT271" s="377"/>
      <c r="OYU271" s="376"/>
      <c r="OYV271" s="376"/>
      <c r="OYW271" s="376"/>
      <c r="OYX271" s="376"/>
      <c r="OYY271" s="376"/>
      <c r="OYZ271" s="370"/>
      <c r="OZA271" s="396"/>
      <c r="OZB271" s="376"/>
      <c r="OZC271" s="376"/>
      <c r="OZD271" s="376"/>
      <c r="OZE271" s="376"/>
      <c r="OZF271" s="376"/>
      <c r="OZG271" s="376"/>
      <c r="OZH271" s="376"/>
      <c r="OZI271" s="375"/>
      <c r="OZJ271" s="375"/>
      <c r="OZK271" s="375"/>
      <c r="OZL271" s="375"/>
      <c r="OZM271" s="375"/>
      <c r="OZN271" s="375"/>
      <c r="OZO271" s="375"/>
      <c r="OZP271" s="375"/>
      <c r="OZQ271" s="375"/>
      <c r="OZR271" s="375"/>
      <c r="OZS271" s="375"/>
      <c r="OZT271" s="375"/>
      <c r="OZU271" s="375"/>
      <c r="OZV271" s="375"/>
      <c r="OZW271" s="375"/>
      <c r="OZX271" s="375"/>
      <c r="OZY271" s="375"/>
      <c r="OZZ271" s="375"/>
      <c r="PAA271" s="375"/>
      <c r="PAB271" s="375"/>
      <c r="PAC271" s="375"/>
      <c r="PAD271" s="375"/>
      <c r="PAE271" s="375"/>
      <c r="PAF271" s="375"/>
      <c r="PAG271" s="375"/>
      <c r="PAH271" s="375"/>
      <c r="PAI271" s="375"/>
      <c r="PAJ271" s="375"/>
      <c r="PAK271" s="375"/>
      <c r="PAL271" s="375"/>
      <c r="PAM271" s="375"/>
      <c r="PAN271" s="375"/>
      <c r="PAO271" s="375"/>
      <c r="PAP271" s="375"/>
      <c r="PAQ271" s="375"/>
      <c r="PAR271" s="375"/>
      <c r="PAS271" s="375"/>
      <c r="PAT271" s="375"/>
      <c r="PAU271" s="375"/>
      <c r="PAV271" s="375"/>
      <c r="PAW271" s="375"/>
      <c r="PAX271" s="375"/>
      <c r="PAY271" s="375"/>
      <c r="PAZ271" s="375"/>
      <c r="PBA271" s="376"/>
      <c r="PBB271" s="376"/>
      <c r="PBC271" s="376"/>
      <c r="PBD271" s="376"/>
      <c r="PBE271" s="376"/>
      <c r="PBF271" s="376"/>
      <c r="PBG271" s="376"/>
      <c r="PBH271" s="376"/>
      <c r="PBI271" s="376"/>
      <c r="PBJ271" s="376"/>
      <c r="PBK271" s="376"/>
      <c r="PBL271" s="376"/>
      <c r="PBM271" s="376"/>
      <c r="PBN271" s="376"/>
      <c r="PBO271" s="376"/>
      <c r="PBP271" s="376"/>
      <c r="PBQ271" s="376"/>
      <c r="PBR271" s="376"/>
      <c r="PBS271" s="376"/>
      <c r="PBT271" s="376"/>
      <c r="PBU271" s="376"/>
      <c r="PBV271" s="376"/>
      <c r="PBW271" s="376"/>
      <c r="PBX271" s="376"/>
      <c r="PBY271" s="377"/>
      <c r="PBZ271" s="377"/>
      <c r="PCA271" s="377"/>
      <c r="PCB271" s="377"/>
      <c r="PCC271" s="377"/>
      <c r="PCD271" s="376"/>
      <c r="PCE271" s="376"/>
      <c r="PCF271" s="377"/>
      <c r="PCG271" s="377"/>
      <c r="PCH271" s="376"/>
      <c r="PCI271" s="376"/>
      <c r="PCJ271" s="377"/>
      <c r="PCK271" s="377"/>
      <c r="PCL271" s="376"/>
      <c r="PCM271" s="376"/>
      <c r="PCN271" s="376"/>
      <c r="PCO271" s="376"/>
      <c r="PCP271" s="376"/>
      <c r="PCQ271" s="376"/>
      <c r="PCR271" s="376"/>
      <c r="PCS271" s="377"/>
      <c r="PCT271" s="377"/>
      <c r="PCU271" s="376"/>
      <c r="PCV271" s="376"/>
      <c r="PCW271" s="377"/>
      <c r="PCX271" s="377"/>
      <c r="PCY271" s="376"/>
      <c r="PCZ271" s="376"/>
      <c r="PDA271" s="376"/>
      <c r="PDB271" s="376"/>
      <c r="PDC271" s="376"/>
      <c r="PDD271" s="370"/>
      <c r="PDE271" s="396"/>
      <c r="PDF271" s="376"/>
      <c r="PDG271" s="376"/>
      <c r="PDH271" s="376"/>
      <c r="PDI271" s="376"/>
      <c r="PDJ271" s="376"/>
      <c r="PDK271" s="376"/>
      <c r="PDL271" s="376"/>
      <c r="PDM271" s="375"/>
      <c r="PDN271" s="375"/>
      <c r="PDO271" s="375"/>
      <c r="PDP271" s="375"/>
      <c r="PDQ271" s="375"/>
      <c r="PDR271" s="375"/>
      <c r="PDS271" s="375"/>
      <c r="PDT271" s="375"/>
      <c r="PDU271" s="375"/>
      <c r="PDV271" s="375"/>
      <c r="PDW271" s="375"/>
      <c r="PDX271" s="375"/>
      <c r="PDY271" s="375"/>
      <c r="PDZ271" s="375"/>
      <c r="PEA271" s="375"/>
      <c r="PEB271" s="375"/>
      <c r="PEC271" s="375"/>
      <c r="PED271" s="375"/>
      <c r="PEE271" s="375"/>
      <c r="PEF271" s="375"/>
      <c r="PEG271" s="375"/>
      <c r="PEH271" s="375"/>
      <c r="PEI271" s="375"/>
      <c r="PEJ271" s="375"/>
      <c r="PEK271" s="375"/>
      <c r="PEL271" s="375"/>
      <c r="PEM271" s="375"/>
      <c r="PEN271" s="375"/>
      <c r="PEO271" s="375"/>
      <c r="PEP271" s="375"/>
      <c r="PEQ271" s="375"/>
      <c r="PER271" s="375"/>
      <c r="PES271" s="375"/>
      <c r="PET271" s="375"/>
      <c r="PEU271" s="375"/>
      <c r="PEV271" s="375"/>
      <c r="PEW271" s="375"/>
      <c r="PEX271" s="375"/>
      <c r="PEY271" s="375"/>
      <c r="PEZ271" s="375"/>
      <c r="PFA271" s="375"/>
      <c r="PFB271" s="375"/>
      <c r="PFC271" s="375"/>
      <c r="PFD271" s="375"/>
      <c r="PFE271" s="376"/>
      <c r="PFF271" s="376"/>
      <c r="PFG271" s="376"/>
      <c r="PFH271" s="376"/>
      <c r="PFI271" s="376"/>
      <c r="PFJ271" s="376"/>
      <c r="PFK271" s="376"/>
      <c r="PFL271" s="376"/>
      <c r="PFM271" s="376"/>
      <c r="PFN271" s="376"/>
      <c r="PFO271" s="376"/>
      <c r="PFP271" s="376"/>
      <c r="PFQ271" s="376"/>
      <c r="PFR271" s="376"/>
      <c r="PFS271" s="376"/>
      <c r="PFT271" s="376"/>
      <c r="PFU271" s="376"/>
      <c r="PFV271" s="376"/>
      <c r="PFW271" s="376"/>
      <c r="PFX271" s="376"/>
      <c r="PFY271" s="376"/>
      <c r="PFZ271" s="376"/>
      <c r="PGA271" s="376"/>
      <c r="PGB271" s="376"/>
      <c r="PGC271" s="377"/>
      <c r="PGD271" s="377"/>
      <c r="PGE271" s="377"/>
      <c r="PGF271" s="377"/>
      <c r="PGG271" s="377"/>
      <c r="PGH271" s="376"/>
      <c r="PGI271" s="376"/>
      <c r="PGJ271" s="377"/>
      <c r="PGK271" s="377"/>
      <c r="PGL271" s="376"/>
      <c r="PGM271" s="376"/>
      <c r="PGN271" s="377"/>
      <c r="PGO271" s="377"/>
      <c r="PGP271" s="376"/>
      <c r="PGQ271" s="376"/>
      <c r="PGR271" s="376"/>
      <c r="PGS271" s="376"/>
      <c r="PGT271" s="376"/>
      <c r="PGU271" s="376"/>
      <c r="PGV271" s="376"/>
      <c r="PGW271" s="377"/>
      <c r="PGX271" s="377"/>
      <c r="PGY271" s="376"/>
      <c r="PGZ271" s="376"/>
      <c r="PHA271" s="377"/>
      <c r="PHB271" s="377"/>
      <c r="PHC271" s="376"/>
      <c r="PHD271" s="376"/>
      <c r="PHE271" s="376"/>
      <c r="PHF271" s="376"/>
      <c r="PHG271" s="376"/>
      <c r="PHH271" s="370"/>
      <c r="PHI271" s="396"/>
      <c r="PHJ271" s="376"/>
      <c r="PHK271" s="376"/>
      <c r="PHL271" s="376"/>
      <c r="PHM271" s="376"/>
      <c r="PHN271" s="376"/>
      <c r="PHO271" s="376"/>
      <c r="PHP271" s="376"/>
      <c r="PHQ271" s="375"/>
      <c r="PHR271" s="375"/>
      <c r="PHS271" s="375"/>
      <c r="PHT271" s="375"/>
      <c r="PHU271" s="375"/>
      <c r="PHV271" s="375"/>
      <c r="PHW271" s="375"/>
      <c r="PHX271" s="375"/>
      <c r="PHY271" s="375"/>
      <c r="PHZ271" s="375"/>
      <c r="PIA271" s="375"/>
      <c r="PIB271" s="375"/>
      <c r="PIC271" s="375"/>
      <c r="PID271" s="375"/>
      <c r="PIE271" s="375"/>
      <c r="PIF271" s="375"/>
      <c r="PIG271" s="375"/>
      <c r="PIH271" s="375"/>
      <c r="PII271" s="375"/>
      <c r="PIJ271" s="375"/>
      <c r="PIK271" s="375"/>
      <c r="PIL271" s="375"/>
      <c r="PIM271" s="375"/>
      <c r="PIN271" s="375"/>
      <c r="PIO271" s="375"/>
      <c r="PIP271" s="375"/>
      <c r="PIQ271" s="375"/>
      <c r="PIR271" s="375"/>
      <c r="PIS271" s="375"/>
      <c r="PIT271" s="375"/>
      <c r="PIU271" s="375"/>
      <c r="PIV271" s="375"/>
      <c r="PIW271" s="375"/>
      <c r="PIX271" s="375"/>
      <c r="PIY271" s="375"/>
      <c r="PIZ271" s="375"/>
      <c r="PJA271" s="375"/>
      <c r="PJB271" s="375"/>
      <c r="PJC271" s="375"/>
      <c r="PJD271" s="375"/>
      <c r="PJE271" s="375"/>
      <c r="PJF271" s="375"/>
      <c r="PJG271" s="375"/>
      <c r="PJH271" s="375"/>
      <c r="PJI271" s="376"/>
      <c r="PJJ271" s="376"/>
      <c r="PJK271" s="376"/>
      <c r="PJL271" s="376"/>
      <c r="PJM271" s="376"/>
      <c r="PJN271" s="376"/>
      <c r="PJO271" s="376"/>
      <c r="PJP271" s="376"/>
      <c r="PJQ271" s="376"/>
      <c r="PJR271" s="376"/>
      <c r="PJS271" s="376"/>
      <c r="PJT271" s="376"/>
      <c r="PJU271" s="376"/>
      <c r="PJV271" s="376"/>
      <c r="PJW271" s="376"/>
      <c r="PJX271" s="376"/>
      <c r="PJY271" s="376"/>
      <c r="PJZ271" s="376"/>
      <c r="PKA271" s="376"/>
      <c r="PKB271" s="376"/>
      <c r="PKC271" s="376"/>
      <c r="PKD271" s="376"/>
      <c r="PKE271" s="376"/>
      <c r="PKF271" s="376"/>
      <c r="PKG271" s="377"/>
      <c r="PKH271" s="377"/>
      <c r="PKI271" s="377"/>
      <c r="PKJ271" s="377"/>
      <c r="PKK271" s="377"/>
      <c r="PKL271" s="376"/>
      <c r="PKM271" s="376"/>
      <c r="PKN271" s="377"/>
      <c r="PKO271" s="377"/>
      <c r="PKP271" s="376"/>
      <c r="PKQ271" s="376"/>
      <c r="PKR271" s="377"/>
      <c r="PKS271" s="377"/>
      <c r="PKT271" s="376"/>
      <c r="PKU271" s="376"/>
      <c r="PKV271" s="376"/>
      <c r="PKW271" s="376"/>
      <c r="PKX271" s="376"/>
      <c r="PKY271" s="376"/>
      <c r="PKZ271" s="376"/>
      <c r="PLA271" s="377"/>
      <c r="PLB271" s="377"/>
      <c r="PLC271" s="376"/>
      <c r="PLD271" s="376"/>
      <c r="PLE271" s="377"/>
      <c r="PLF271" s="377"/>
      <c r="PLG271" s="376"/>
      <c r="PLH271" s="376"/>
      <c r="PLI271" s="376"/>
      <c r="PLJ271" s="376"/>
      <c r="PLK271" s="376"/>
      <c r="PLL271" s="370"/>
      <c r="PLM271" s="396"/>
      <c r="PLN271" s="376"/>
      <c r="PLO271" s="376"/>
      <c r="PLP271" s="376"/>
      <c r="PLQ271" s="376"/>
      <c r="PLR271" s="376"/>
      <c r="PLS271" s="376"/>
      <c r="PLT271" s="376"/>
      <c r="PLU271" s="375"/>
      <c r="PLV271" s="375"/>
      <c r="PLW271" s="375"/>
      <c r="PLX271" s="375"/>
      <c r="PLY271" s="375"/>
      <c r="PLZ271" s="375"/>
      <c r="PMA271" s="375"/>
      <c r="PMB271" s="375"/>
      <c r="PMC271" s="375"/>
      <c r="PMD271" s="375"/>
      <c r="PME271" s="375"/>
      <c r="PMF271" s="375"/>
      <c r="PMG271" s="375"/>
      <c r="PMH271" s="375"/>
      <c r="PMI271" s="375"/>
      <c r="PMJ271" s="375"/>
      <c r="PMK271" s="375"/>
      <c r="PML271" s="375"/>
      <c r="PMM271" s="375"/>
      <c r="PMN271" s="375"/>
      <c r="PMO271" s="375"/>
      <c r="PMP271" s="375"/>
      <c r="PMQ271" s="375"/>
      <c r="PMR271" s="375"/>
      <c r="PMS271" s="375"/>
      <c r="PMT271" s="375"/>
      <c r="PMU271" s="375"/>
      <c r="PMV271" s="375"/>
      <c r="PMW271" s="375"/>
      <c r="PMX271" s="375"/>
      <c r="PMY271" s="375"/>
      <c r="PMZ271" s="375"/>
      <c r="PNA271" s="375"/>
      <c r="PNB271" s="375"/>
      <c r="PNC271" s="375"/>
      <c r="PND271" s="375"/>
      <c r="PNE271" s="375"/>
      <c r="PNF271" s="375"/>
      <c r="PNG271" s="375"/>
      <c r="PNH271" s="375"/>
      <c r="PNI271" s="375"/>
      <c r="PNJ271" s="375"/>
      <c r="PNK271" s="375"/>
      <c r="PNL271" s="375"/>
      <c r="PNM271" s="376"/>
      <c r="PNN271" s="376"/>
      <c r="PNO271" s="376"/>
      <c r="PNP271" s="376"/>
      <c r="PNQ271" s="376"/>
      <c r="PNR271" s="376"/>
      <c r="PNS271" s="376"/>
      <c r="PNT271" s="376"/>
      <c r="PNU271" s="376"/>
      <c r="PNV271" s="376"/>
      <c r="PNW271" s="376"/>
      <c r="PNX271" s="376"/>
      <c r="PNY271" s="376"/>
      <c r="PNZ271" s="376"/>
      <c r="POA271" s="376"/>
      <c r="POB271" s="376"/>
      <c r="POC271" s="376"/>
      <c r="POD271" s="376"/>
      <c r="POE271" s="376"/>
      <c r="POF271" s="376"/>
      <c r="POG271" s="376"/>
      <c r="POH271" s="376"/>
      <c r="POI271" s="376"/>
      <c r="POJ271" s="376"/>
      <c r="POK271" s="377"/>
      <c r="POL271" s="377"/>
      <c r="POM271" s="377"/>
      <c r="PON271" s="377"/>
      <c r="POO271" s="377"/>
      <c r="POP271" s="376"/>
      <c r="POQ271" s="376"/>
      <c r="POR271" s="377"/>
      <c r="POS271" s="377"/>
      <c r="POT271" s="376"/>
      <c r="POU271" s="376"/>
      <c r="POV271" s="377"/>
      <c r="POW271" s="377"/>
      <c r="POX271" s="376"/>
      <c r="POY271" s="376"/>
      <c r="POZ271" s="376"/>
      <c r="PPA271" s="376"/>
      <c r="PPB271" s="376"/>
      <c r="PPC271" s="376"/>
      <c r="PPD271" s="376"/>
      <c r="PPE271" s="377"/>
      <c r="PPF271" s="377"/>
      <c r="PPG271" s="376"/>
      <c r="PPH271" s="376"/>
      <c r="PPI271" s="377"/>
      <c r="PPJ271" s="377"/>
      <c r="PPK271" s="376"/>
      <c r="PPL271" s="376"/>
      <c r="PPM271" s="376"/>
      <c r="PPN271" s="376"/>
      <c r="PPO271" s="376"/>
      <c r="PPP271" s="370"/>
      <c r="PPQ271" s="396"/>
      <c r="PPR271" s="376"/>
      <c r="PPS271" s="376"/>
      <c r="PPT271" s="376"/>
      <c r="PPU271" s="376"/>
      <c r="PPV271" s="376"/>
      <c r="PPW271" s="376"/>
      <c r="PPX271" s="376"/>
      <c r="PPY271" s="375"/>
      <c r="PPZ271" s="375"/>
      <c r="PQA271" s="375"/>
      <c r="PQB271" s="375"/>
      <c r="PQC271" s="375"/>
      <c r="PQD271" s="375"/>
      <c r="PQE271" s="375"/>
      <c r="PQF271" s="375"/>
      <c r="PQG271" s="375"/>
      <c r="PQH271" s="375"/>
      <c r="PQI271" s="375"/>
      <c r="PQJ271" s="375"/>
      <c r="PQK271" s="375"/>
      <c r="PQL271" s="375"/>
      <c r="PQM271" s="375"/>
      <c r="PQN271" s="375"/>
      <c r="PQO271" s="375"/>
      <c r="PQP271" s="375"/>
      <c r="PQQ271" s="375"/>
      <c r="PQR271" s="375"/>
      <c r="PQS271" s="375"/>
      <c r="PQT271" s="375"/>
      <c r="PQU271" s="375"/>
      <c r="PQV271" s="375"/>
      <c r="PQW271" s="375"/>
      <c r="PQX271" s="375"/>
      <c r="PQY271" s="375"/>
      <c r="PQZ271" s="375"/>
      <c r="PRA271" s="375"/>
      <c r="PRB271" s="375"/>
      <c r="PRC271" s="375"/>
      <c r="PRD271" s="375"/>
      <c r="PRE271" s="375"/>
      <c r="PRF271" s="375"/>
      <c r="PRG271" s="375"/>
      <c r="PRH271" s="375"/>
      <c r="PRI271" s="375"/>
      <c r="PRJ271" s="375"/>
      <c r="PRK271" s="375"/>
      <c r="PRL271" s="375"/>
      <c r="PRM271" s="375"/>
      <c r="PRN271" s="375"/>
      <c r="PRO271" s="375"/>
      <c r="PRP271" s="375"/>
      <c r="PRQ271" s="376"/>
      <c r="PRR271" s="376"/>
      <c r="PRS271" s="376"/>
      <c r="PRT271" s="376"/>
      <c r="PRU271" s="376"/>
      <c r="PRV271" s="376"/>
      <c r="PRW271" s="376"/>
      <c r="PRX271" s="376"/>
      <c r="PRY271" s="376"/>
      <c r="PRZ271" s="376"/>
      <c r="PSA271" s="376"/>
      <c r="PSB271" s="376"/>
      <c r="PSC271" s="376"/>
      <c r="PSD271" s="376"/>
      <c r="PSE271" s="376"/>
      <c r="PSF271" s="376"/>
      <c r="PSG271" s="376"/>
      <c r="PSH271" s="376"/>
      <c r="PSI271" s="376"/>
      <c r="PSJ271" s="376"/>
      <c r="PSK271" s="376"/>
      <c r="PSL271" s="376"/>
      <c r="PSM271" s="376"/>
      <c r="PSN271" s="376"/>
      <c r="PSO271" s="377"/>
      <c r="PSP271" s="377"/>
      <c r="PSQ271" s="377"/>
      <c r="PSR271" s="377"/>
      <c r="PSS271" s="377"/>
      <c r="PST271" s="376"/>
      <c r="PSU271" s="376"/>
      <c r="PSV271" s="377"/>
      <c r="PSW271" s="377"/>
      <c r="PSX271" s="376"/>
      <c r="PSY271" s="376"/>
      <c r="PSZ271" s="377"/>
      <c r="PTA271" s="377"/>
      <c r="PTB271" s="376"/>
      <c r="PTC271" s="376"/>
      <c r="PTD271" s="376"/>
      <c r="PTE271" s="376"/>
      <c r="PTF271" s="376"/>
      <c r="PTG271" s="376"/>
      <c r="PTH271" s="376"/>
      <c r="PTI271" s="377"/>
      <c r="PTJ271" s="377"/>
      <c r="PTK271" s="376"/>
      <c r="PTL271" s="376"/>
      <c r="PTM271" s="377"/>
      <c r="PTN271" s="377"/>
      <c r="PTO271" s="376"/>
      <c r="PTP271" s="376"/>
      <c r="PTQ271" s="376"/>
      <c r="PTR271" s="376"/>
      <c r="PTS271" s="376"/>
      <c r="PTT271" s="370"/>
      <c r="PTU271" s="396"/>
      <c r="PTV271" s="376"/>
      <c r="PTW271" s="376"/>
      <c r="PTX271" s="376"/>
      <c r="PTY271" s="376"/>
      <c r="PTZ271" s="376"/>
      <c r="PUA271" s="376"/>
      <c r="PUB271" s="376"/>
      <c r="PUC271" s="375"/>
      <c r="PUD271" s="375"/>
      <c r="PUE271" s="375"/>
      <c r="PUF271" s="375"/>
      <c r="PUG271" s="375"/>
      <c r="PUH271" s="375"/>
      <c r="PUI271" s="375"/>
      <c r="PUJ271" s="375"/>
      <c r="PUK271" s="375"/>
      <c r="PUL271" s="375"/>
      <c r="PUM271" s="375"/>
      <c r="PUN271" s="375"/>
      <c r="PUO271" s="375"/>
      <c r="PUP271" s="375"/>
      <c r="PUQ271" s="375"/>
      <c r="PUR271" s="375"/>
      <c r="PUS271" s="375"/>
      <c r="PUT271" s="375"/>
      <c r="PUU271" s="375"/>
      <c r="PUV271" s="375"/>
      <c r="PUW271" s="375"/>
      <c r="PUX271" s="375"/>
      <c r="PUY271" s="375"/>
      <c r="PUZ271" s="375"/>
      <c r="PVA271" s="375"/>
      <c r="PVB271" s="375"/>
      <c r="PVC271" s="375"/>
      <c r="PVD271" s="375"/>
      <c r="PVE271" s="375"/>
      <c r="PVF271" s="375"/>
      <c r="PVG271" s="375"/>
      <c r="PVH271" s="375"/>
      <c r="PVI271" s="375"/>
      <c r="PVJ271" s="375"/>
      <c r="PVK271" s="375"/>
      <c r="PVL271" s="375"/>
      <c r="PVM271" s="375"/>
      <c r="PVN271" s="375"/>
      <c r="PVO271" s="375"/>
      <c r="PVP271" s="375"/>
      <c r="PVQ271" s="375"/>
      <c r="PVR271" s="375"/>
      <c r="PVS271" s="375"/>
      <c r="PVT271" s="375"/>
      <c r="PVU271" s="376"/>
      <c r="PVV271" s="376"/>
      <c r="PVW271" s="376"/>
      <c r="PVX271" s="376"/>
      <c r="PVY271" s="376"/>
      <c r="PVZ271" s="376"/>
      <c r="PWA271" s="376"/>
      <c r="PWB271" s="376"/>
      <c r="PWC271" s="376"/>
      <c r="PWD271" s="376"/>
      <c r="PWE271" s="376"/>
      <c r="PWF271" s="376"/>
      <c r="PWG271" s="376"/>
      <c r="PWH271" s="376"/>
      <c r="PWI271" s="376"/>
      <c r="PWJ271" s="376"/>
      <c r="PWK271" s="376"/>
      <c r="PWL271" s="376"/>
      <c r="PWM271" s="376"/>
      <c r="PWN271" s="376"/>
      <c r="PWO271" s="376"/>
      <c r="PWP271" s="376"/>
      <c r="PWQ271" s="376"/>
      <c r="PWR271" s="376"/>
      <c r="PWS271" s="377"/>
      <c r="PWT271" s="377"/>
      <c r="PWU271" s="377"/>
      <c r="PWV271" s="377"/>
      <c r="PWW271" s="377"/>
      <c r="PWX271" s="376"/>
      <c r="PWY271" s="376"/>
      <c r="PWZ271" s="377"/>
      <c r="PXA271" s="377"/>
      <c r="PXB271" s="376"/>
      <c r="PXC271" s="376"/>
      <c r="PXD271" s="377"/>
      <c r="PXE271" s="377"/>
      <c r="PXF271" s="376"/>
      <c r="PXG271" s="376"/>
      <c r="PXH271" s="376"/>
      <c r="PXI271" s="376"/>
      <c r="PXJ271" s="376"/>
      <c r="PXK271" s="376"/>
      <c r="PXL271" s="376"/>
      <c r="PXM271" s="377"/>
      <c r="PXN271" s="377"/>
      <c r="PXO271" s="376"/>
      <c r="PXP271" s="376"/>
      <c r="PXQ271" s="377"/>
      <c r="PXR271" s="377"/>
      <c r="PXS271" s="376"/>
      <c r="PXT271" s="376"/>
      <c r="PXU271" s="376"/>
      <c r="PXV271" s="376"/>
      <c r="PXW271" s="376"/>
      <c r="PXX271" s="370"/>
      <c r="PXY271" s="396"/>
      <c r="PXZ271" s="376"/>
      <c r="PYA271" s="376"/>
      <c r="PYB271" s="376"/>
      <c r="PYC271" s="376"/>
      <c r="PYD271" s="376"/>
      <c r="PYE271" s="376"/>
      <c r="PYF271" s="376"/>
      <c r="PYG271" s="375"/>
      <c r="PYH271" s="375"/>
      <c r="PYI271" s="375"/>
      <c r="PYJ271" s="375"/>
      <c r="PYK271" s="375"/>
      <c r="PYL271" s="375"/>
      <c r="PYM271" s="375"/>
      <c r="PYN271" s="375"/>
      <c r="PYO271" s="375"/>
      <c r="PYP271" s="375"/>
      <c r="PYQ271" s="375"/>
      <c r="PYR271" s="375"/>
      <c r="PYS271" s="375"/>
      <c r="PYT271" s="375"/>
      <c r="PYU271" s="375"/>
      <c r="PYV271" s="375"/>
      <c r="PYW271" s="375"/>
      <c r="PYX271" s="375"/>
      <c r="PYY271" s="375"/>
      <c r="PYZ271" s="375"/>
      <c r="PZA271" s="375"/>
      <c r="PZB271" s="375"/>
      <c r="PZC271" s="375"/>
      <c r="PZD271" s="375"/>
      <c r="PZE271" s="375"/>
      <c r="PZF271" s="375"/>
      <c r="PZG271" s="375"/>
      <c r="PZH271" s="375"/>
      <c r="PZI271" s="375"/>
      <c r="PZJ271" s="375"/>
      <c r="PZK271" s="375"/>
      <c r="PZL271" s="375"/>
      <c r="PZM271" s="375"/>
      <c r="PZN271" s="375"/>
      <c r="PZO271" s="375"/>
      <c r="PZP271" s="375"/>
      <c r="PZQ271" s="375"/>
      <c r="PZR271" s="375"/>
      <c r="PZS271" s="375"/>
      <c r="PZT271" s="375"/>
      <c r="PZU271" s="375"/>
      <c r="PZV271" s="375"/>
      <c r="PZW271" s="375"/>
      <c r="PZX271" s="375"/>
      <c r="PZY271" s="376"/>
      <c r="PZZ271" s="376"/>
      <c r="QAA271" s="376"/>
      <c r="QAB271" s="376"/>
      <c r="QAC271" s="376"/>
      <c r="QAD271" s="376"/>
      <c r="QAE271" s="376"/>
      <c r="QAF271" s="376"/>
      <c r="QAG271" s="376"/>
      <c r="QAH271" s="376"/>
      <c r="QAI271" s="376"/>
      <c r="QAJ271" s="376"/>
      <c r="QAK271" s="376"/>
      <c r="QAL271" s="376"/>
      <c r="QAM271" s="376"/>
      <c r="QAN271" s="376"/>
      <c r="QAO271" s="376"/>
      <c r="QAP271" s="376"/>
      <c r="QAQ271" s="376"/>
      <c r="QAR271" s="376"/>
      <c r="QAS271" s="376"/>
      <c r="QAT271" s="376"/>
      <c r="QAU271" s="376"/>
      <c r="QAV271" s="376"/>
      <c r="QAW271" s="377"/>
      <c r="QAX271" s="377"/>
      <c r="QAY271" s="377"/>
      <c r="QAZ271" s="377"/>
      <c r="QBA271" s="377"/>
      <c r="QBB271" s="376"/>
      <c r="QBC271" s="376"/>
      <c r="QBD271" s="377"/>
      <c r="QBE271" s="377"/>
      <c r="QBF271" s="376"/>
      <c r="QBG271" s="376"/>
      <c r="QBH271" s="377"/>
      <c r="QBI271" s="377"/>
      <c r="QBJ271" s="376"/>
      <c r="QBK271" s="376"/>
      <c r="QBL271" s="376"/>
      <c r="QBM271" s="376"/>
      <c r="QBN271" s="376"/>
      <c r="QBO271" s="376"/>
      <c r="QBP271" s="376"/>
      <c r="QBQ271" s="377"/>
      <c r="QBR271" s="377"/>
      <c r="QBS271" s="376"/>
      <c r="QBT271" s="376"/>
      <c r="QBU271" s="377"/>
      <c r="QBV271" s="377"/>
      <c r="QBW271" s="376"/>
      <c r="QBX271" s="376"/>
      <c r="QBY271" s="376"/>
      <c r="QBZ271" s="376"/>
      <c r="QCA271" s="376"/>
      <c r="QCB271" s="370"/>
      <c r="QCC271" s="396"/>
      <c r="QCD271" s="376"/>
      <c r="QCE271" s="376"/>
      <c r="QCF271" s="376"/>
      <c r="QCG271" s="376"/>
      <c r="QCH271" s="376"/>
      <c r="QCI271" s="376"/>
      <c r="QCJ271" s="376"/>
      <c r="QCK271" s="375"/>
      <c r="QCL271" s="375"/>
      <c r="QCM271" s="375"/>
      <c r="QCN271" s="375"/>
      <c r="QCO271" s="375"/>
      <c r="QCP271" s="375"/>
      <c r="QCQ271" s="375"/>
      <c r="QCR271" s="375"/>
      <c r="QCS271" s="375"/>
      <c r="QCT271" s="375"/>
      <c r="QCU271" s="375"/>
      <c r="QCV271" s="375"/>
      <c r="QCW271" s="375"/>
      <c r="QCX271" s="375"/>
      <c r="QCY271" s="375"/>
      <c r="QCZ271" s="375"/>
      <c r="QDA271" s="375"/>
      <c r="QDB271" s="375"/>
      <c r="QDC271" s="375"/>
      <c r="QDD271" s="375"/>
      <c r="QDE271" s="375"/>
      <c r="QDF271" s="375"/>
      <c r="QDG271" s="375"/>
      <c r="QDH271" s="375"/>
      <c r="QDI271" s="375"/>
      <c r="QDJ271" s="375"/>
      <c r="QDK271" s="375"/>
      <c r="QDL271" s="375"/>
      <c r="QDM271" s="375"/>
      <c r="QDN271" s="375"/>
      <c r="QDO271" s="375"/>
      <c r="QDP271" s="375"/>
      <c r="QDQ271" s="375"/>
      <c r="QDR271" s="375"/>
      <c r="QDS271" s="375"/>
      <c r="QDT271" s="375"/>
      <c r="QDU271" s="375"/>
      <c r="QDV271" s="375"/>
      <c r="QDW271" s="375"/>
      <c r="QDX271" s="375"/>
      <c r="QDY271" s="375"/>
      <c r="QDZ271" s="375"/>
      <c r="QEA271" s="375"/>
      <c r="QEB271" s="375"/>
      <c r="QEC271" s="376"/>
      <c r="QED271" s="376"/>
      <c r="QEE271" s="376"/>
      <c r="QEF271" s="376"/>
      <c r="QEG271" s="376"/>
      <c r="QEH271" s="376"/>
      <c r="QEI271" s="376"/>
      <c r="QEJ271" s="376"/>
      <c r="QEK271" s="376"/>
      <c r="QEL271" s="376"/>
      <c r="QEM271" s="376"/>
      <c r="QEN271" s="376"/>
      <c r="QEO271" s="376"/>
      <c r="QEP271" s="376"/>
      <c r="QEQ271" s="376"/>
      <c r="QER271" s="376"/>
      <c r="QES271" s="376"/>
      <c r="QET271" s="376"/>
      <c r="QEU271" s="376"/>
      <c r="QEV271" s="376"/>
      <c r="QEW271" s="376"/>
      <c r="QEX271" s="376"/>
      <c r="QEY271" s="376"/>
      <c r="QEZ271" s="376"/>
      <c r="QFA271" s="377"/>
      <c r="QFB271" s="377"/>
      <c r="QFC271" s="377"/>
      <c r="QFD271" s="377"/>
      <c r="QFE271" s="377"/>
      <c r="QFF271" s="376"/>
      <c r="QFG271" s="376"/>
      <c r="QFH271" s="377"/>
      <c r="QFI271" s="377"/>
      <c r="QFJ271" s="376"/>
      <c r="QFK271" s="376"/>
      <c r="QFL271" s="377"/>
      <c r="QFM271" s="377"/>
      <c r="QFN271" s="376"/>
      <c r="QFO271" s="376"/>
      <c r="QFP271" s="376"/>
      <c r="QFQ271" s="376"/>
      <c r="QFR271" s="376"/>
      <c r="QFS271" s="376"/>
      <c r="QFT271" s="376"/>
      <c r="QFU271" s="377"/>
      <c r="QFV271" s="377"/>
      <c r="QFW271" s="376"/>
      <c r="QFX271" s="376"/>
      <c r="QFY271" s="377"/>
      <c r="QFZ271" s="377"/>
      <c r="QGA271" s="376"/>
      <c r="QGB271" s="376"/>
      <c r="QGC271" s="376"/>
      <c r="QGD271" s="376"/>
      <c r="QGE271" s="376"/>
      <c r="QGF271" s="370"/>
      <c r="QGG271" s="396"/>
      <c r="QGH271" s="376"/>
      <c r="QGI271" s="376"/>
      <c r="QGJ271" s="376"/>
      <c r="QGK271" s="376"/>
      <c r="QGL271" s="376"/>
      <c r="QGM271" s="376"/>
      <c r="QGN271" s="376"/>
      <c r="QGO271" s="375"/>
      <c r="QGP271" s="375"/>
      <c r="QGQ271" s="375"/>
      <c r="QGR271" s="375"/>
      <c r="QGS271" s="375"/>
      <c r="QGT271" s="375"/>
      <c r="QGU271" s="375"/>
      <c r="QGV271" s="375"/>
      <c r="QGW271" s="375"/>
      <c r="QGX271" s="375"/>
      <c r="QGY271" s="375"/>
      <c r="QGZ271" s="375"/>
      <c r="QHA271" s="375"/>
      <c r="QHB271" s="375"/>
      <c r="QHC271" s="375"/>
      <c r="QHD271" s="375"/>
      <c r="QHE271" s="375"/>
      <c r="QHF271" s="375"/>
      <c r="QHG271" s="375"/>
      <c r="QHH271" s="375"/>
      <c r="QHI271" s="375"/>
      <c r="QHJ271" s="375"/>
      <c r="QHK271" s="375"/>
      <c r="QHL271" s="375"/>
      <c r="QHM271" s="375"/>
      <c r="QHN271" s="375"/>
      <c r="QHO271" s="375"/>
      <c r="QHP271" s="375"/>
      <c r="QHQ271" s="375"/>
      <c r="QHR271" s="375"/>
      <c r="QHS271" s="375"/>
      <c r="QHT271" s="375"/>
      <c r="QHU271" s="375"/>
      <c r="QHV271" s="375"/>
      <c r="QHW271" s="375"/>
      <c r="QHX271" s="375"/>
      <c r="QHY271" s="375"/>
      <c r="QHZ271" s="375"/>
      <c r="QIA271" s="375"/>
      <c r="QIB271" s="375"/>
      <c r="QIC271" s="375"/>
      <c r="QID271" s="375"/>
      <c r="QIE271" s="375"/>
      <c r="QIF271" s="375"/>
      <c r="QIG271" s="376"/>
      <c r="QIH271" s="376"/>
      <c r="QII271" s="376"/>
      <c r="QIJ271" s="376"/>
      <c r="QIK271" s="376"/>
      <c r="QIL271" s="376"/>
      <c r="QIM271" s="376"/>
      <c r="QIN271" s="376"/>
      <c r="QIO271" s="376"/>
      <c r="QIP271" s="376"/>
      <c r="QIQ271" s="376"/>
      <c r="QIR271" s="376"/>
      <c r="QIS271" s="376"/>
      <c r="QIT271" s="376"/>
      <c r="QIU271" s="376"/>
      <c r="QIV271" s="376"/>
      <c r="QIW271" s="376"/>
      <c r="QIX271" s="376"/>
      <c r="QIY271" s="376"/>
      <c r="QIZ271" s="376"/>
      <c r="QJA271" s="376"/>
      <c r="QJB271" s="376"/>
      <c r="QJC271" s="376"/>
      <c r="QJD271" s="376"/>
      <c r="QJE271" s="377"/>
      <c r="QJF271" s="377"/>
      <c r="QJG271" s="377"/>
      <c r="QJH271" s="377"/>
      <c r="QJI271" s="377"/>
      <c r="QJJ271" s="376"/>
      <c r="QJK271" s="376"/>
      <c r="QJL271" s="377"/>
      <c r="QJM271" s="377"/>
      <c r="QJN271" s="376"/>
      <c r="QJO271" s="376"/>
      <c r="QJP271" s="377"/>
      <c r="QJQ271" s="377"/>
      <c r="QJR271" s="376"/>
      <c r="QJS271" s="376"/>
      <c r="QJT271" s="376"/>
      <c r="QJU271" s="376"/>
      <c r="QJV271" s="376"/>
      <c r="QJW271" s="376"/>
      <c r="QJX271" s="376"/>
      <c r="QJY271" s="377"/>
      <c r="QJZ271" s="377"/>
      <c r="QKA271" s="376"/>
      <c r="QKB271" s="376"/>
      <c r="QKC271" s="377"/>
      <c r="QKD271" s="377"/>
      <c r="QKE271" s="376"/>
      <c r="QKF271" s="376"/>
      <c r="QKG271" s="376"/>
      <c r="QKH271" s="376"/>
      <c r="QKI271" s="376"/>
      <c r="QKJ271" s="370"/>
      <c r="QKK271" s="396"/>
      <c r="QKL271" s="376"/>
      <c r="QKM271" s="376"/>
      <c r="QKN271" s="376"/>
      <c r="QKO271" s="376"/>
      <c r="QKP271" s="376"/>
      <c r="QKQ271" s="376"/>
      <c r="QKR271" s="376"/>
      <c r="QKS271" s="375"/>
      <c r="QKT271" s="375"/>
      <c r="QKU271" s="375"/>
      <c r="QKV271" s="375"/>
      <c r="QKW271" s="375"/>
      <c r="QKX271" s="375"/>
      <c r="QKY271" s="375"/>
      <c r="QKZ271" s="375"/>
      <c r="QLA271" s="375"/>
      <c r="QLB271" s="375"/>
      <c r="QLC271" s="375"/>
      <c r="QLD271" s="375"/>
      <c r="QLE271" s="375"/>
      <c r="QLF271" s="375"/>
      <c r="QLG271" s="375"/>
      <c r="QLH271" s="375"/>
      <c r="QLI271" s="375"/>
      <c r="QLJ271" s="375"/>
      <c r="QLK271" s="375"/>
      <c r="QLL271" s="375"/>
      <c r="QLM271" s="375"/>
      <c r="QLN271" s="375"/>
      <c r="QLO271" s="375"/>
      <c r="QLP271" s="375"/>
      <c r="QLQ271" s="375"/>
      <c r="QLR271" s="375"/>
      <c r="QLS271" s="375"/>
      <c r="QLT271" s="375"/>
      <c r="QLU271" s="375"/>
      <c r="QLV271" s="375"/>
      <c r="QLW271" s="375"/>
      <c r="QLX271" s="375"/>
      <c r="QLY271" s="375"/>
      <c r="QLZ271" s="375"/>
      <c r="QMA271" s="375"/>
      <c r="QMB271" s="375"/>
      <c r="QMC271" s="375"/>
      <c r="QMD271" s="375"/>
      <c r="QME271" s="375"/>
      <c r="QMF271" s="375"/>
      <c r="QMG271" s="375"/>
      <c r="QMH271" s="375"/>
      <c r="QMI271" s="375"/>
      <c r="QMJ271" s="375"/>
      <c r="QMK271" s="376"/>
      <c r="QML271" s="376"/>
      <c r="QMM271" s="376"/>
      <c r="QMN271" s="376"/>
      <c r="QMO271" s="376"/>
      <c r="QMP271" s="376"/>
      <c r="QMQ271" s="376"/>
      <c r="QMR271" s="376"/>
      <c r="QMS271" s="376"/>
      <c r="QMT271" s="376"/>
      <c r="QMU271" s="376"/>
      <c r="QMV271" s="376"/>
      <c r="QMW271" s="376"/>
      <c r="QMX271" s="376"/>
      <c r="QMY271" s="376"/>
      <c r="QMZ271" s="376"/>
      <c r="QNA271" s="376"/>
      <c r="QNB271" s="376"/>
      <c r="QNC271" s="376"/>
      <c r="QND271" s="376"/>
      <c r="QNE271" s="376"/>
      <c r="QNF271" s="376"/>
      <c r="QNG271" s="376"/>
      <c r="QNH271" s="376"/>
      <c r="QNI271" s="377"/>
      <c r="QNJ271" s="377"/>
      <c r="QNK271" s="377"/>
      <c r="QNL271" s="377"/>
      <c r="QNM271" s="377"/>
      <c r="QNN271" s="376"/>
      <c r="QNO271" s="376"/>
      <c r="QNP271" s="377"/>
      <c r="QNQ271" s="377"/>
      <c r="QNR271" s="376"/>
      <c r="QNS271" s="376"/>
      <c r="QNT271" s="377"/>
      <c r="QNU271" s="377"/>
      <c r="QNV271" s="376"/>
      <c r="QNW271" s="376"/>
      <c r="QNX271" s="376"/>
      <c r="QNY271" s="376"/>
      <c r="QNZ271" s="376"/>
      <c r="QOA271" s="376"/>
      <c r="QOB271" s="376"/>
      <c r="QOC271" s="377"/>
      <c r="QOD271" s="377"/>
      <c r="QOE271" s="376"/>
      <c r="QOF271" s="376"/>
      <c r="QOG271" s="377"/>
      <c r="QOH271" s="377"/>
      <c r="QOI271" s="376"/>
      <c r="QOJ271" s="376"/>
      <c r="QOK271" s="376"/>
      <c r="QOL271" s="376"/>
      <c r="QOM271" s="376"/>
      <c r="QON271" s="370"/>
      <c r="QOO271" s="396"/>
      <c r="QOP271" s="376"/>
      <c r="QOQ271" s="376"/>
      <c r="QOR271" s="376"/>
      <c r="QOS271" s="376"/>
      <c r="QOT271" s="376"/>
      <c r="QOU271" s="376"/>
      <c r="QOV271" s="376"/>
      <c r="QOW271" s="375"/>
      <c r="QOX271" s="375"/>
      <c r="QOY271" s="375"/>
      <c r="QOZ271" s="375"/>
      <c r="QPA271" s="375"/>
      <c r="QPB271" s="375"/>
      <c r="QPC271" s="375"/>
      <c r="QPD271" s="375"/>
      <c r="QPE271" s="375"/>
      <c r="QPF271" s="375"/>
      <c r="QPG271" s="375"/>
      <c r="QPH271" s="375"/>
      <c r="QPI271" s="375"/>
      <c r="QPJ271" s="375"/>
      <c r="QPK271" s="375"/>
      <c r="QPL271" s="375"/>
      <c r="QPM271" s="375"/>
      <c r="QPN271" s="375"/>
      <c r="QPO271" s="375"/>
      <c r="QPP271" s="375"/>
      <c r="QPQ271" s="375"/>
      <c r="QPR271" s="375"/>
      <c r="QPS271" s="375"/>
      <c r="QPT271" s="375"/>
      <c r="QPU271" s="375"/>
      <c r="QPV271" s="375"/>
      <c r="QPW271" s="375"/>
      <c r="QPX271" s="375"/>
      <c r="QPY271" s="375"/>
      <c r="QPZ271" s="375"/>
      <c r="QQA271" s="375"/>
      <c r="QQB271" s="375"/>
      <c r="QQC271" s="375"/>
      <c r="QQD271" s="375"/>
      <c r="QQE271" s="375"/>
      <c r="QQF271" s="375"/>
      <c r="QQG271" s="375"/>
      <c r="QQH271" s="375"/>
      <c r="QQI271" s="375"/>
      <c r="QQJ271" s="375"/>
      <c r="QQK271" s="375"/>
      <c r="QQL271" s="375"/>
      <c r="QQM271" s="375"/>
      <c r="QQN271" s="375"/>
      <c r="QQO271" s="376"/>
      <c r="QQP271" s="376"/>
      <c r="QQQ271" s="376"/>
      <c r="QQR271" s="376"/>
      <c r="QQS271" s="376"/>
      <c r="QQT271" s="376"/>
      <c r="QQU271" s="376"/>
      <c r="QQV271" s="376"/>
      <c r="QQW271" s="376"/>
      <c r="QQX271" s="376"/>
      <c r="QQY271" s="376"/>
      <c r="QQZ271" s="376"/>
      <c r="QRA271" s="376"/>
      <c r="QRB271" s="376"/>
      <c r="QRC271" s="376"/>
      <c r="QRD271" s="376"/>
      <c r="QRE271" s="376"/>
      <c r="QRF271" s="376"/>
      <c r="QRG271" s="376"/>
      <c r="QRH271" s="376"/>
      <c r="QRI271" s="376"/>
      <c r="QRJ271" s="376"/>
      <c r="QRK271" s="376"/>
      <c r="QRL271" s="376"/>
      <c r="QRM271" s="377"/>
      <c r="QRN271" s="377"/>
      <c r="QRO271" s="377"/>
      <c r="QRP271" s="377"/>
      <c r="QRQ271" s="377"/>
      <c r="QRR271" s="376"/>
      <c r="QRS271" s="376"/>
      <c r="QRT271" s="377"/>
      <c r="QRU271" s="377"/>
      <c r="QRV271" s="376"/>
      <c r="QRW271" s="376"/>
      <c r="QRX271" s="377"/>
      <c r="QRY271" s="377"/>
      <c r="QRZ271" s="376"/>
      <c r="QSA271" s="376"/>
      <c r="QSB271" s="376"/>
      <c r="QSC271" s="376"/>
      <c r="QSD271" s="376"/>
      <c r="QSE271" s="376"/>
      <c r="QSF271" s="376"/>
      <c r="QSG271" s="377"/>
      <c r="QSH271" s="377"/>
      <c r="QSI271" s="376"/>
      <c r="QSJ271" s="376"/>
      <c r="QSK271" s="377"/>
      <c r="QSL271" s="377"/>
      <c r="QSM271" s="376"/>
      <c r="QSN271" s="376"/>
      <c r="QSO271" s="376"/>
      <c r="QSP271" s="376"/>
      <c r="QSQ271" s="376"/>
      <c r="QSR271" s="370"/>
      <c r="QSS271" s="396"/>
      <c r="QST271" s="376"/>
      <c r="QSU271" s="376"/>
      <c r="QSV271" s="376"/>
      <c r="QSW271" s="376"/>
      <c r="QSX271" s="376"/>
      <c r="QSY271" s="376"/>
      <c r="QSZ271" s="376"/>
      <c r="QTA271" s="375"/>
      <c r="QTB271" s="375"/>
      <c r="QTC271" s="375"/>
      <c r="QTD271" s="375"/>
      <c r="QTE271" s="375"/>
      <c r="QTF271" s="375"/>
      <c r="QTG271" s="375"/>
      <c r="QTH271" s="375"/>
      <c r="QTI271" s="375"/>
      <c r="QTJ271" s="375"/>
      <c r="QTK271" s="375"/>
      <c r="QTL271" s="375"/>
      <c r="QTM271" s="375"/>
      <c r="QTN271" s="375"/>
      <c r="QTO271" s="375"/>
      <c r="QTP271" s="375"/>
      <c r="QTQ271" s="375"/>
      <c r="QTR271" s="375"/>
      <c r="QTS271" s="375"/>
      <c r="QTT271" s="375"/>
      <c r="QTU271" s="375"/>
      <c r="QTV271" s="375"/>
      <c r="QTW271" s="375"/>
      <c r="QTX271" s="375"/>
      <c r="QTY271" s="375"/>
      <c r="QTZ271" s="375"/>
      <c r="QUA271" s="375"/>
      <c r="QUB271" s="375"/>
      <c r="QUC271" s="375"/>
      <c r="QUD271" s="375"/>
      <c r="QUE271" s="375"/>
      <c r="QUF271" s="375"/>
      <c r="QUG271" s="375"/>
      <c r="QUH271" s="375"/>
      <c r="QUI271" s="375"/>
      <c r="QUJ271" s="375"/>
      <c r="QUK271" s="375"/>
      <c r="QUL271" s="375"/>
      <c r="QUM271" s="375"/>
      <c r="QUN271" s="375"/>
      <c r="QUO271" s="375"/>
      <c r="QUP271" s="375"/>
      <c r="QUQ271" s="375"/>
      <c r="QUR271" s="375"/>
      <c r="QUS271" s="376"/>
      <c r="QUT271" s="376"/>
      <c r="QUU271" s="376"/>
      <c r="QUV271" s="376"/>
      <c r="QUW271" s="376"/>
      <c r="QUX271" s="376"/>
      <c r="QUY271" s="376"/>
      <c r="QUZ271" s="376"/>
      <c r="QVA271" s="376"/>
      <c r="QVB271" s="376"/>
      <c r="QVC271" s="376"/>
      <c r="QVD271" s="376"/>
      <c r="QVE271" s="376"/>
      <c r="QVF271" s="376"/>
      <c r="QVG271" s="376"/>
      <c r="QVH271" s="376"/>
      <c r="QVI271" s="376"/>
      <c r="QVJ271" s="376"/>
      <c r="QVK271" s="376"/>
      <c r="QVL271" s="376"/>
      <c r="QVM271" s="376"/>
      <c r="QVN271" s="376"/>
      <c r="QVO271" s="376"/>
      <c r="QVP271" s="376"/>
      <c r="QVQ271" s="377"/>
      <c r="QVR271" s="377"/>
      <c r="QVS271" s="377"/>
      <c r="QVT271" s="377"/>
      <c r="QVU271" s="377"/>
      <c r="QVV271" s="376"/>
      <c r="QVW271" s="376"/>
      <c r="QVX271" s="377"/>
      <c r="QVY271" s="377"/>
      <c r="QVZ271" s="376"/>
      <c r="QWA271" s="376"/>
      <c r="QWB271" s="377"/>
      <c r="QWC271" s="377"/>
      <c r="QWD271" s="376"/>
      <c r="QWE271" s="376"/>
      <c r="QWF271" s="376"/>
      <c r="QWG271" s="376"/>
      <c r="QWH271" s="376"/>
      <c r="QWI271" s="376"/>
      <c r="QWJ271" s="376"/>
      <c r="QWK271" s="377"/>
      <c r="QWL271" s="377"/>
      <c r="QWM271" s="376"/>
      <c r="QWN271" s="376"/>
      <c r="QWO271" s="377"/>
      <c r="QWP271" s="377"/>
      <c r="QWQ271" s="376"/>
      <c r="QWR271" s="376"/>
      <c r="QWS271" s="376"/>
      <c r="QWT271" s="376"/>
      <c r="QWU271" s="376"/>
      <c r="QWV271" s="370"/>
      <c r="QWW271" s="396"/>
      <c r="QWX271" s="376"/>
      <c r="QWY271" s="376"/>
      <c r="QWZ271" s="376"/>
      <c r="QXA271" s="376"/>
      <c r="QXB271" s="376"/>
      <c r="QXC271" s="376"/>
      <c r="QXD271" s="376"/>
      <c r="QXE271" s="375"/>
      <c r="QXF271" s="375"/>
      <c r="QXG271" s="375"/>
      <c r="QXH271" s="375"/>
      <c r="QXI271" s="375"/>
      <c r="QXJ271" s="375"/>
      <c r="QXK271" s="375"/>
      <c r="QXL271" s="375"/>
      <c r="QXM271" s="375"/>
      <c r="QXN271" s="375"/>
      <c r="QXO271" s="375"/>
      <c r="QXP271" s="375"/>
      <c r="QXQ271" s="375"/>
      <c r="QXR271" s="375"/>
      <c r="QXS271" s="375"/>
      <c r="QXT271" s="375"/>
      <c r="QXU271" s="375"/>
      <c r="QXV271" s="375"/>
      <c r="QXW271" s="375"/>
      <c r="QXX271" s="375"/>
      <c r="QXY271" s="375"/>
      <c r="QXZ271" s="375"/>
      <c r="QYA271" s="375"/>
      <c r="QYB271" s="375"/>
      <c r="QYC271" s="375"/>
      <c r="QYD271" s="375"/>
      <c r="QYE271" s="375"/>
      <c r="QYF271" s="375"/>
      <c r="QYG271" s="375"/>
      <c r="QYH271" s="375"/>
      <c r="QYI271" s="375"/>
      <c r="QYJ271" s="375"/>
      <c r="QYK271" s="375"/>
      <c r="QYL271" s="375"/>
      <c r="QYM271" s="375"/>
      <c r="QYN271" s="375"/>
      <c r="QYO271" s="375"/>
      <c r="QYP271" s="375"/>
      <c r="QYQ271" s="375"/>
      <c r="QYR271" s="375"/>
      <c r="QYS271" s="375"/>
      <c r="QYT271" s="375"/>
      <c r="QYU271" s="375"/>
      <c r="QYV271" s="375"/>
      <c r="QYW271" s="376"/>
      <c r="QYX271" s="376"/>
      <c r="QYY271" s="376"/>
      <c r="QYZ271" s="376"/>
      <c r="QZA271" s="376"/>
      <c r="QZB271" s="376"/>
      <c r="QZC271" s="376"/>
      <c r="QZD271" s="376"/>
      <c r="QZE271" s="376"/>
      <c r="QZF271" s="376"/>
      <c r="QZG271" s="376"/>
      <c r="QZH271" s="376"/>
      <c r="QZI271" s="376"/>
      <c r="QZJ271" s="376"/>
      <c r="QZK271" s="376"/>
      <c r="QZL271" s="376"/>
      <c r="QZM271" s="376"/>
      <c r="QZN271" s="376"/>
      <c r="QZO271" s="376"/>
      <c r="QZP271" s="376"/>
      <c r="QZQ271" s="376"/>
      <c r="QZR271" s="376"/>
      <c r="QZS271" s="376"/>
      <c r="QZT271" s="376"/>
      <c r="QZU271" s="377"/>
      <c r="QZV271" s="377"/>
      <c r="QZW271" s="377"/>
      <c r="QZX271" s="377"/>
      <c r="QZY271" s="377"/>
      <c r="QZZ271" s="376"/>
      <c r="RAA271" s="376"/>
      <c r="RAB271" s="377"/>
      <c r="RAC271" s="377"/>
      <c r="RAD271" s="376"/>
      <c r="RAE271" s="376"/>
      <c r="RAF271" s="377"/>
      <c r="RAG271" s="377"/>
      <c r="RAH271" s="376"/>
      <c r="RAI271" s="376"/>
      <c r="RAJ271" s="376"/>
      <c r="RAK271" s="376"/>
      <c r="RAL271" s="376"/>
      <c r="RAM271" s="376"/>
      <c r="RAN271" s="376"/>
      <c r="RAO271" s="377"/>
      <c r="RAP271" s="377"/>
      <c r="RAQ271" s="376"/>
      <c r="RAR271" s="376"/>
      <c r="RAS271" s="377"/>
      <c r="RAT271" s="377"/>
      <c r="RAU271" s="376"/>
      <c r="RAV271" s="376"/>
      <c r="RAW271" s="376"/>
      <c r="RAX271" s="376"/>
      <c r="RAY271" s="376"/>
      <c r="RAZ271" s="370"/>
      <c r="RBA271" s="396"/>
      <c r="RBB271" s="376"/>
      <c r="RBC271" s="376"/>
      <c r="RBD271" s="376"/>
      <c r="RBE271" s="376"/>
      <c r="RBF271" s="376"/>
      <c r="RBG271" s="376"/>
      <c r="RBH271" s="376"/>
      <c r="RBI271" s="375"/>
      <c r="RBJ271" s="375"/>
      <c r="RBK271" s="375"/>
      <c r="RBL271" s="375"/>
      <c r="RBM271" s="375"/>
      <c r="RBN271" s="375"/>
      <c r="RBO271" s="375"/>
      <c r="RBP271" s="375"/>
      <c r="RBQ271" s="375"/>
      <c r="RBR271" s="375"/>
      <c r="RBS271" s="375"/>
      <c r="RBT271" s="375"/>
      <c r="RBU271" s="375"/>
      <c r="RBV271" s="375"/>
      <c r="RBW271" s="375"/>
      <c r="RBX271" s="375"/>
      <c r="RBY271" s="375"/>
      <c r="RBZ271" s="375"/>
      <c r="RCA271" s="375"/>
      <c r="RCB271" s="375"/>
      <c r="RCC271" s="375"/>
      <c r="RCD271" s="375"/>
      <c r="RCE271" s="375"/>
      <c r="RCF271" s="375"/>
      <c r="RCG271" s="375"/>
      <c r="RCH271" s="375"/>
      <c r="RCI271" s="375"/>
      <c r="RCJ271" s="375"/>
      <c r="RCK271" s="375"/>
      <c r="RCL271" s="375"/>
      <c r="RCM271" s="375"/>
      <c r="RCN271" s="375"/>
      <c r="RCO271" s="375"/>
      <c r="RCP271" s="375"/>
      <c r="RCQ271" s="375"/>
      <c r="RCR271" s="375"/>
      <c r="RCS271" s="375"/>
      <c r="RCT271" s="375"/>
      <c r="RCU271" s="375"/>
      <c r="RCV271" s="375"/>
      <c r="RCW271" s="375"/>
      <c r="RCX271" s="375"/>
      <c r="RCY271" s="375"/>
      <c r="RCZ271" s="375"/>
      <c r="RDA271" s="376"/>
      <c r="RDB271" s="376"/>
      <c r="RDC271" s="376"/>
      <c r="RDD271" s="376"/>
      <c r="RDE271" s="376"/>
      <c r="RDF271" s="376"/>
      <c r="RDG271" s="376"/>
      <c r="RDH271" s="376"/>
      <c r="RDI271" s="376"/>
      <c r="RDJ271" s="376"/>
      <c r="RDK271" s="376"/>
      <c r="RDL271" s="376"/>
      <c r="RDM271" s="376"/>
      <c r="RDN271" s="376"/>
      <c r="RDO271" s="376"/>
      <c r="RDP271" s="376"/>
      <c r="RDQ271" s="376"/>
      <c r="RDR271" s="376"/>
      <c r="RDS271" s="376"/>
      <c r="RDT271" s="376"/>
      <c r="RDU271" s="376"/>
      <c r="RDV271" s="376"/>
      <c r="RDW271" s="376"/>
    </row>
    <row r="272" spans="1:12295" s="70" customFormat="1" ht="158.25" hidden="1" customHeight="1" x14ac:dyDescent="0.3">
      <c r="A272" s="853"/>
      <c r="B272" s="836" t="s">
        <v>74</v>
      </c>
      <c r="C272" s="97" t="s">
        <v>528</v>
      </c>
      <c r="D272" s="168"/>
      <c r="E272" s="168"/>
      <c r="F272" s="168"/>
      <c r="G272" s="168"/>
      <c r="H272" s="168"/>
      <c r="I272" s="168"/>
      <c r="J272" s="168"/>
      <c r="K272" s="168"/>
      <c r="L272" s="699"/>
      <c r="M272" s="168"/>
      <c r="N272" s="833"/>
      <c r="O272" s="835"/>
      <c r="P272" s="833"/>
      <c r="Q272" s="835"/>
      <c r="R272" s="833"/>
      <c r="S272" s="835"/>
      <c r="T272" s="833"/>
      <c r="U272" s="835"/>
      <c r="V272" s="835"/>
      <c r="W272" s="835"/>
      <c r="X272" s="835"/>
      <c r="Y272" s="835"/>
      <c r="Z272" s="835"/>
      <c r="AA272" s="835"/>
      <c r="AB272" s="835"/>
      <c r="AC272" s="835"/>
      <c r="AD272" s="833"/>
      <c r="AE272" s="166">
        <f t="shared" ref="AE272" si="831">AE273+AE274</f>
        <v>133169.07405</v>
      </c>
      <c r="AF272" s="699">
        <v>0</v>
      </c>
      <c r="AG272" s="166">
        <f t="shared" ref="AG272" si="832">AG273+AG274</f>
        <v>0</v>
      </c>
      <c r="AH272" s="699"/>
      <c r="AI272" s="956"/>
      <c r="AJ272" s="956"/>
      <c r="AK272" s="956">
        <f>AK273+AK274</f>
        <v>133169.07405</v>
      </c>
      <c r="AL272" s="699">
        <v>0</v>
      </c>
      <c r="AM272" s="835"/>
      <c r="AN272" s="833"/>
      <c r="AO272" s="835"/>
      <c r="AP272" s="835"/>
      <c r="AQ272" s="833"/>
      <c r="AR272" s="168"/>
      <c r="AS272" s="699"/>
      <c r="AT272" s="168"/>
      <c r="AU272" s="699"/>
      <c r="AV272" s="835"/>
      <c r="AW272" s="699"/>
      <c r="AX272" s="168"/>
      <c r="AY272" s="699"/>
      <c r="AZ272" s="835"/>
      <c r="BA272" s="699"/>
      <c r="BB272" s="835"/>
      <c r="BC272" s="835"/>
      <c r="BD272" s="835"/>
      <c r="BE272" s="835"/>
      <c r="BF272" s="835"/>
      <c r="BG272" s="835"/>
      <c r="BH272" s="835"/>
      <c r="BI272" s="835"/>
      <c r="BJ272" s="835"/>
      <c r="BK272" s="835"/>
      <c r="BL272" s="835"/>
      <c r="BM272" s="835"/>
      <c r="BN272" s="835"/>
      <c r="BO272" s="835"/>
      <c r="BP272" s="835"/>
      <c r="BQ272" s="835"/>
      <c r="BR272" s="835"/>
      <c r="BS272" s="835"/>
      <c r="BT272" s="835"/>
      <c r="BU272" s="835"/>
      <c r="BV272" s="835"/>
      <c r="BW272" s="835"/>
      <c r="BX272" s="835"/>
      <c r="BY272" s="835"/>
      <c r="BZ272" s="203"/>
      <c r="CA272" s="837"/>
      <c r="CB272" s="837"/>
      <c r="CC272" s="837"/>
      <c r="CD272" s="837"/>
      <c r="CE272" s="699"/>
      <c r="CF272" s="837"/>
      <c r="CG272" s="837"/>
      <c r="CH272" s="837"/>
      <c r="CI272" s="837"/>
      <c r="CJ272" s="837"/>
      <c r="CK272" s="837"/>
      <c r="CL272" s="837"/>
      <c r="CM272" s="837"/>
      <c r="CN272" s="837"/>
      <c r="CO272" s="854"/>
      <c r="CP272" s="854"/>
      <c r="CQ272" s="854"/>
      <c r="CR272" s="854"/>
      <c r="CS272" s="854"/>
      <c r="CT272" s="837"/>
      <c r="CU272" s="837"/>
      <c r="CV272" s="854"/>
      <c r="CW272" s="854"/>
      <c r="CX272" s="837"/>
      <c r="CY272" s="837"/>
      <c r="CZ272" s="854"/>
      <c r="DA272" s="854"/>
      <c r="DB272" s="837"/>
      <c r="DC272" s="837"/>
      <c r="DD272" s="837"/>
      <c r="DE272" s="837"/>
      <c r="DF272" s="837"/>
      <c r="DG272" s="837"/>
      <c r="DH272" s="837"/>
      <c r="DI272" s="854"/>
      <c r="DJ272" s="854"/>
      <c r="DK272" s="837"/>
      <c r="DL272" s="837"/>
      <c r="DM272" s="854"/>
      <c r="DN272" s="854"/>
      <c r="DO272" s="837"/>
      <c r="DP272" s="837"/>
      <c r="DQ272" s="837"/>
      <c r="DR272" s="837"/>
      <c r="DS272" s="837"/>
      <c r="DT272" s="853"/>
      <c r="DU272" s="855"/>
      <c r="DV272" s="837"/>
      <c r="DW272" s="837"/>
      <c r="DX272" s="837"/>
      <c r="DY272" s="837"/>
      <c r="DZ272" s="837"/>
      <c r="EA272" s="837"/>
      <c r="EB272" s="837"/>
      <c r="EC272" s="856"/>
      <c r="ED272" s="856"/>
      <c r="EE272" s="856"/>
      <c r="EF272" s="856"/>
      <c r="EG272" s="856"/>
      <c r="EH272" s="856"/>
      <c r="EI272" s="856"/>
      <c r="EJ272" s="856"/>
      <c r="EK272" s="856"/>
      <c r="EL272" s="856"/>
      <c r="EM272" s="856"/>
      <c r="EN272" s="856"/>
      <c r="EO272" s="856"/>
      <c r="EP272" s="856"/>
      <c r="EQ272" s="856"/>
      <c r="ER272" s="856"/>
      <c r="ES272" s="856"/>
      <c r="ET272" s="856"/>
      <c r="EU272" s="856"/>
      <c r="EV272" s="856"/>
      <c r="EW272" s="856"/>
      <c r="EX272" s="856"/>
      <c r="EY272" s="856"/>
      <c r="EZ272" s="856"/>
      <c r="FA272" s="856"/>
      <c r="FB272" s="856"/>
      <c r="FC272" s="856"/>
      <c r="FD272" s="856"/>
      <c r="FE272" s="856"/>
      <c r="FF272" s="856"/>
      <c r="FG272" s="856"/>
      <c r="FH272" s="856"/>
      <c r="FI272" s="856"/>
      <c r="FJ272" s="856"/>
      <c r="FK272" s="856"/>
      <c r="FL272" s="856"/>
      <c r="FM272" s="856"/>
      <c r="FN272" s="856"/>
      <c r="FO272" s="856"/>
      <c r="FP272" s="856"/>
      <c r="FQ272" s="856"/>
      <c r="FR272" s="856"/>
      <c r="FS272" s="856"/>
      <c r="FT272" s="856"/>
      <c r="FU272" s="837"/>
      <c r="FV272" s="837"/>
      <c r="FW272" s="837"/>
      <c r="FX272" s="837"/>
      <c r="FY272" s="837"/>
      <c r="FZ272" s="837"/>
      <c r="GA272" s="837"/>
      <c r="GB272" s="837"/>
      <c r="GC272" s="837"/>
      <c r="GD272" s="837"/>
      <c r="GE272" s="837"/>
      <c r="GF272" s="837"/>
      <c r="GG272" s="837"/>
      <c r="GH272" s="837"/>
      <c r="GI272" s="837"/>
      <c r="GJ272" s="837"/>
      <c r="GK272" s="837"/>
      <c r="GL272" s="837"/>
      <c r="GM272" s="837"/>
      <c r="GN272" s="837"/>
      <c r="GO272" s="837"/>
      <c r="GP272" s="837"/>
      <c r="GQ272" s="837"/>
      <c r="GR272" s="837"/>
      <c r="GS272" s="854"/>
      <c r="GT272" s="854"/>
      <c r="GU272" s="854"/>
      <c r="GV272" s="854"/>
      <c r="GW272" s="854"/>
      <c r="GX272" s="837"/>
      <c r="GY272" s="837"/>
      <c r="GZ272" s="854"/>
      <c r="HA272" s="854"/>
      <c r="HB272" s="837"/>
      <c r="HC272" s="837"/>
      <c r="HD272" s="854"/>
      <c r="HE272" s="854"/>
      <c r="HF272" s="837"/>
      <c r="HG272" s="837"/>
      <c r="HH272" s="837"/>
      <c r="HI272" s="837"/>
      <c r="HJ272" s="837"/>
      <c r="HK272" s="837"/>
      <c r="HL272" s="837"/>
      <c r="HM272" s="854"/>
      <c r="HN272" s="854"/>
      <c r="HO272" s="837"/>
      <c r="HP272" s="837"/>
      <c r="HQ272" s="854"/>
      <c r="HR272" s="854"/>
      <c r="HS272" s="837"/>
      <c r="HT272" s="837"/>
      <c r="HU272" s="837"/>
      <c r="HV272" s="837"/>
      <c r="HW272" s="837"/>
      <c r="HX272" s="853"/>
      <c r="HY272" s="855"/>
      <c r="HZ272" s="837"/>
      <c r="IA272" s="837"/>
      <c r="IB272" s="837"/>
      <c r="IC272" s="837"/>
      <c r="ID272" s="837"/>
      <c r="IE272" s="837"/>
      <c r="IF272" s="837"/>
      <c r="IG272" s="856"/>
      <c r="IH272" s="856"/>
      <c r="II272" s="856"/>
      <c r="IJ272" s="856"/>
      <c r="IK272" s="856"/>
      <c r="IL272" s="856"/>
      <c r="IM272" s="856"/>
      <c r="IN272" s="856"/>
      <c r="IO272" s="856"/>
      <c r="IP272" s="856"/>
      <c r="IQ272" s="856"/>
      <c r="IR272" s="856"/>
      <c r="IS272" s="856"/>
      <c r="IT272" s="856"/>
      <c r="IU272" s="856"/>
      <c r="IV272" s="856"/>
      <c r="IW272" s="856"/>
      <c r="IX272" s="856"/>
      <c r="IY272" s="856"/>
      <c r="IZ272" s="856"/>
      <c r="JA272" s="856"/>
      <c r="JB272" s="856"/>
      <c r="JC272" s="856"/>
      <c r="JD272" s="856"/>
      <c r="JE272" s="856"/>
      <c r="JF272" s="856"/>
      <c r="JG272" s="856"/>
      <c r="JH272" s="856"/>
      <c r="JI272" s="856"/>
      <c r="JJ272" s="856"/>
      <c r="JK272" s="856"/>
      <c r="JL272" s="856"/>
      <c r="JM272" s="856"/>
      <c r="JN272" s="856"/>
      <c r="JO272" s="856"/>
      <c r="JP272" s="856"/>
      <c r="JQ272" s="856"/>
      <c r="JR272" s="856"/>
      <c r="JS272" s="856"/>
      <c r="JT272" s="856"/>
      <c r="JU272" s="856"/>
      <c r="JV272" s="856"/>
      <c r="JW272" s="856"/>
      <c r="JX272" s="856"/>
      <c r="JY272" s="837"/>
      <c r="JZ272" s="837"/>
      <c r="KA272" s="837"/>
      <c r="KB272" s="837"/>
      <c r="KC272" s="837"/>
      <c r="KD272" s="837"/>
      <c r="KE272" s="837"/>
      <c r="KF272" s="837"/>
      <c r="KG272" s="837"/>
      <c r="KH272" s="837"/>
      <c r="KI272" s="837"/>
      <c r="KJ272" s="837"/>
      <c r="KK272" s="837"/>
      <c r="KL272" s="837"/>
      <c r="KM272" s="837"/>
      <c r="KN272" s="837"/>
      <c r="KO272" s="837"/>
      <c r="KP272" s="837"/>
      <c r="KQ272" s="837"/>
      <c r="KR272" s="837"/>
      <c r="KS272" s="837"/>
      <c r="KT272" s="837"/>
      <c r="KU272" s="837"/>
      <c r="KV272" s="837"/>
      <c r="KW272" s="854"/>
      <c r="KX272" s="854"/>
      <c r="KY272" s="854"/>
      <c r="KZ272" s="854"/>
      <c r="LA272" s="854"/>
      <c r="LB272" s="837"/>
      <c r="LC272" s="837"/>
      <c r="LD272" s="854"/>
      <c r="LE272" s="854"/>
      <c r="LF272" s="837"/>
      <c r="LG272" s="837"/>
      <c r="LH272" s="854"/>
      <c r="LI272" s="854"/>
      <c r="LJ272" s="837"/>
      <c r="LK272" s="837"/>
      <c r="LL272" s="837"/>
      <c r="LM272" s="837"/>
      <c r="LN272" s="837"/>
      <c r="LO272" s="837"/>
      <c r="LP272" s="837"/>
      <c r="LQ272" s="854"/>
      <c r="LR272" s="854"/>
      <c r="LS272" s="837"/>
      <c r="LT272" s="837"/>
      <c r="LU272" s="854"/>
      <c r="LV272" s="854"/>
      <c r="LW272" s="837"/>
      <c r="LX272" s="837"/>
      <c r="LY272" s="837"/>
      <c r="LZ272" s="837"/>
      <c r="MA272" s="837"/>
      <c r="MB272" s="853"/>
      <c r="MC272" s="855"/>
      <c r="MD272" s="837"/>
      <c r="ME272" s="837"/>
      <c r="MF272" s="837"/>
      <c r="MG272" s="837"/>
      <c r="MH272" s="837"/>
      <c r="MI272" s="837"/>
      <c r="MJ272" s="837"/>
      <c r="MK272" s="856"/>
      <c r="ML272" s="856"/>
      <c r="MM272" s="856"/>
      <c r="MN272" s="856"/>
      <c r="MO272" s="856"/>
      <c r="MP272" s="856"/>
      <c r="MQ272" s="856"/>
      <c r="MR272" s="856"/>
      <c r="MS272" s="856"/>
      <c r="MT272" s="856"/>
      <c r="MU272" s="856"/>
      <c r="MV272" s="856"/>
      <c r="MW272" s="856"/>
      <c r="MX272" s="856"/>
      <c r="MY272" s="856"/>
      <c r="MZ272" s="856"/>
      <c r="NA272" s="856"/>
      <c r="NB272" s="856"/>
      <c r="NC272" s="856"/>
      <c r="ND272" s="856"/>
      <c r="NE272" s="856"/>
      <c r="NF272" s="856"/>
      <c r="NG272" s="856"/>
      <c r="NH272" s="856"/>
      <c r="NI272" s="856"/>
      <c r="NJ272" s="856"/>
      <c r="NK272" s="856"/>
      <c r="NL272" s="856"/>
      <c r="NM272" s="856"/>
      <c r="NN272" s="856"/>
      <c r="NO272" s="856"/>
      <c r="NP272" s="856"/>
      <c r="NQ272" s="856"/>
      <c r="NR272" s="856"/>
      <c r="NS272" s="856"/>
      <c r="NT272" s="856"/>
      <c r="NU272" s="856"/>
      <c r="NV272" s="856"/>
      <c r="NW272" s="856"/>
      <c r="NX272" s="856"/>
      <c r="NY272" s="856"/>
      <c r="NZ272" s="856"/>
      <c r="OA272" s="856"/>
      <c r="OB272" s="856"/>
      <c r="OC272" s="837"/>
      <c r="OD272" s="837"/>
      <c r="OE272" s="837"/>
      <c r="OF272" s="837"/>
      <c r="OG272" s="837"/>
      <c r="OH272" s="837"/>
      <c r="OI272" s="837"/>
      <c r="OJ272" s="837"/>
      <c r="OK272" s="837"/>
      <c r="OL272" s="837"/>
      <c r="OM272" s="837"/>
      <c r="ON272" s="837"/>
      <c r="OO272" s="837"/>
      <c r="OP272" s="837"/>
      <c r="OQ272" s="837"/>
      <c r="OR272" s="837"/>
      <c r="OS272" s="837"/>
      <c r="OT272" s="837"/>
      <c r="OU272" s="837"/>
      <c r="OV272" s="837"/>
      <c r="OW272" s="837"/>
      <c r="OX272" s="837"/>
      <c r="OY272" s="837"/>
      <c r="OZ272" s="837"/>
      <c r="PA272" s="854"/>
      <c r="PB272" s="854"/>
      <c r="PC272" s="854"/>
      <c r="PD272" s="854"/>
      <c r="PE272" s="854"/>
      <c r="PF272" s="837"/>
      <c r="PG272" s="837"/>
      <c r="PH272" s="854"/>
      <c r="PI272" s="854"/>
      <c r="PJ272" s="837"/>
      <c r="PK272" s="837"/>
      <c r="PL272" s="854"/>
      <c r="PM272" s="854"/>
      <c r="PN272" s="837"/>
      <c r="PO272" s="837"/>
      <c r="PP272" s="837"/>
      <c r="PQ272" s="837"/>
      <c r="PR272" s="837"/>
      <c r="PS272" s="837"/>
      <c r="PT272" s="837"/>
      <c r="PU272" s="854"/>
      <c r="PV272" s="854"/>
      <c r="PW272" s="837"/>
      <c r="PX272" s="837"/>
      <c r="PY272" s="854"/>
      <c r="PZ272" s="854"/>
      <c r="QA272" s="837"/>
      <c r="QB272" s="837"/>
      <c r="QC272" s="837"/>
      <c r="QD272" s="837"/>
      <c r="QE272" s="837"/>
      <c r="QF272" s="853"/>
      <c r="QG272" s="855"/>
      <c r="QH272" s="837"/>
      <c r="QI272" s="837"/>
      <c r="QJ272" s="837"/>
      <c r="QK272" s="837"/>
      <c r="QL272" s="837"/>
      <c r="QM272" s="837"/>
      <c r="QN272" s="837"/>
      <c r="QO272" s="856"/>
      <c r="QP272" s="856"/>
      <c r="QQ272" s="856"/>
      <c r="QR272" s="856"/>
      <c r="QS272" s="856"/>
      <c r="QT272" s="856"/>
      <c r="QU272" s="856"/>
      <c r="QV272" s="856"/>
      <c r="QW272" s="856"/>
      <c r="QX272" s="856"/>
      <c r="QY272" s="856"/>
      <c r="QZ272" s="856"/>
      <c r="RA272" s="856"/>
      <c r="RB272" s="856"/>
      <c r="RC272" s="856"/>
      <c r="RD272" s="856"/>
      <c r="RE272" s="856"/>
      <c r="RF272" s="856"/>
      <c r="RG272" s="856"/>
      <c r="RH272" s="856"/>
      <c r="RI272" s="856"/>
      <c r="RJ272" s="856"/>
      <c r="RK272" s="856"/>
      <c r="RL272" s="856"/>
      <c r="RM272" s="856"/>
      <c r="RN272" s="856"/>
      <c r="RO272" s="856"/>
      <c r="RP272" s="856"/>
      <c r="RQ272" s="856"/>
      <c r="RR272" s="856"/>
      <c r="RS272" s="856"/>
      <c r="RT272" s="856"/>
      <c r="RU272" s="856"/>
      <c r="RV272" s="856"/>
      <c r="RW272" s="856"/>
      <c r="RX272" s="856"/>
      <c r="RY272" s="856"/>
      <c r="RZ272" s="856"/>
      <c r="SA272" s="856"/>
      <c r="SB272" s="856"/>
      <c r="SC272" s="856"/>
      <c r="SD272" s="856"/>
      <c r="SE272" s="856"/>
      <c r="SF272" s="856"/>
      <c r="SG272" s="837"/>
      <c r="SH272" s="837"/>
      <c r="SI272" s="837"/>
      <c r="SJ272" s="837"/>
      <c r="SK272" s="837"/>
      <c r="SL272" s="837"/>
      <c r="SM272" s="837"/>
      <c r="SN272" s="837"/>
      <c r="SO272" s="837"/>
      <c r="SP272" s="837"/>
      <c r="SQ272" s="837"/>
      <c r="SR272" s="837"/>
      <c r="SS272" s="837"/>
      <c r="ST272" s="837"/>
      <c r="SU272" s="837"/>
      <c r="SV272" s="837"/>
      <c r="SW272" s="837"/>
      <c r="SX272" s="837"/>
      <c r="SY272" s="837"/>
      <c r="SZ272" s="837"/>
      <c r="TA272" s="837"/>
      <c r="TB272" s="837"/>
      <c r="TC272" s="837"/>
      <c r="TD272" s="837"/>
      <c r="TE272" s="854"/>
      <c r="TF272" s="854"/>
      <c r="TG272" s="854"/>
      <c r="TH272" s="854"/>
      <c r="TI272" s="854"/>
      <c r="TJ272" s="837"/>
      <c r="TK272" s="837"/>
      <c r="TL272" s="854"/>
      <c r="TM272" s="854"/>
      <c r="TN272" s="837"/>
      <c r="TO272" s="837"/>
      <c r="TP272" s="854"/>
      <c r="TQ272" s="854"/>
      <c r="TR272" s="837"/>
      <c r="TS272" s="837"/>
      <c r="TT272" s="837"/>
      <c r="TU272" s="837"/>
      <c r="TV272" s="837"/>
      <c r="TW272" s="837"/>
      <c r="TX272" s="837"/>
      <c r="TY272" s="854"/>
      <c r="TZ272" s="854"/>
      <c r="UA272" s="837"/>
      <c r="UB272" s="837"/>
      <c r="UC272" s="854"/>
      <c r="UD272" s="854"/>
      <c r="UE272" s="837"/>
      <c r="UF272" s="837"/>
      <c r="UG272" s="837"/>
      <c r="UH272" s="837"/>
      <c r="UI272" s="837"/>
      <c r="UJ272" s="853"/>
      <c r="UK272" s="855"/>
      <c r="UL272" s="837"/>
      <c r="UM272" s="837"/>
      <c r="UN272" s="837"/>
      <c r="UO272" s="837"/>
      <c r="UP272" s="837"/>
      <c r="UQ272" s="837"/>
      <c r="UR272" s="837"/>
      <c r="US272" s="856"/>
      <c r="UT272" s="856"/>
      <c r="UU272" s="856"/>
      <c r="UV272" s="856"/>
      <c r="UW272" s="856"/>
      <c r="UX272" s="856"/>
      <c r="UY272" s="856"/>
      <c r="UZ272" s="856"/>
      <c r="VA272" s="856"/>
      <c r="VB272" s="856"/>
      <c r="VC272" s="856"/>
      <c r="VD272" s="856"/>
      <c r="VE272" s="856"/>
      <c r="VF272" s="856"/>
      <c r="VG272" s="856"/>
      <c r="VH272" s="856"/>
      <c r="VI272" s="856"/>
      <c r="VJ272" s="856"/>
      <c r="VK272" s="856"/>
      <c r="VL272" s="856"/>
      <c r="VM272" s="856"/>
      <c r="VN272" s="856"/>
      <c r="VO272" s="856"/>
      <c r="VP272" s="856"/>
      <c r="VQ272" s="856"/>
      <c r="VR272" s="856"/>
      <c r="VS272" s="856"/>
      <c r="VT272" s="856"/>
      <c r="VU272" s="856"/>
      <c r="VV272" s="856"/>
      <c r="VW272" s="856"/>
      <c r="VX272" s="856"/>
      <c r="VY272" s="856"/>
      <c r="VZ272" s="856"/>
      <c r="WA272" s="856"/>
      <c r="WB272" s="856"/>
      <c r="WC272" s="856"/>
      <c r="WD272" s="856"/>
      <c r="WE272" s="856"/>
      <c r="WF272" s="856"/>
      <c r="WG272" s="856"/>
      <c r="WH272" s="856"/>
      <c r="WI272" s="856"/>
      <c r="WJ272" s="856"/>
      <c r="WK272" s="837"/>
      <c r="WL272" s="837"/>
      <c r="WM272" s="837"/>
      <c r="WN272" s="837"/>
      <c r="WO272" s="837"/>
      <c r="WP272" s="837"/>
      <c r="WQ272" s="837"/>
      <c r="WR272" s="837"/>
      <c r="WS272" s="837"/>
      <c r="WT272" s="837"/>
      <c r="WU272" s="837"/>
      <c r="WV272" s="837"/>
      <c r="WW272" s="837"/>
      <c r="WX272" s="837"/>
      <c r="WY272" s="837"/>
      <c r="WZ272" s="837"/>
      <c r="XA272" s="837"/>
      <c r="XB272" s="837"/>
      <c r="XC272" s="837"/>
      <c r="XD272" s="837"/>
      <c r="XE272" s="837"/>
      <c r="XF272" s="837"/>
      <c r="XG272" s="837"/>
      <c r="XH272" s="837"/>
      <c r="XI272" s="854"/>
      <c r="XJ272" s="854"/>
      <c r="XK272" s="854"/>
      <c r="XL272" s="854"/>
      <c r="XM272" s="854"/>
      <c r="XN272" s="837"/>
      <c r="XO272" s="837"/>
      <c r="XP272" s="854"/>
      <c r="XQ272" s="854"/>
      <c r="XR272" s="837"/>
      <c r="XS272" s="837"/>
      <c r="XT272" s="854"/>
      <c r="XU272" s="854"/>
      <c r="XV272" s="837"/>
      <c r="XW272" s="837"/>
      <c r="XX272" s="837"/>
      <c r="XY272" s="837"/>
      <c r="XZ272" s="837"/>
      <c r="YA272" s="837"/>
      <c r="YB272" s="837"/>
      <c r="YC272" s="854"/>
      <c r="YD272" s="854"/>
      <c r="YE272" s="837"/>
      <c r="YF272" s="837"/>
      <c r="YG272" s="854"/>
      <c r="YH272" s="854"/>
      <c r="YI272" s="837"/>
      <c r="YJ272" s="837"/>
      <c r="YK272" s="837"/>
      <c r="YL272" s="837"/>
      <c r="YM272" s="837"/>
      <c r="YN272" s="853"/>
      <c r="YO272" s="855"/>
      <c r="YP272" s="837"/>
      <c r="YQ272" s="837"/>
      <c r="YR272" s="837"/>
      <c r="YS272" s="837"/>
      <c r="YT272" s="837"/>
      <c r="YU272" s="837"/>
      <c r="YV272" s="837"/>
      <c r="YW272" s="856"/>
      <c r="YX272" s="856"/>
      <c r="YY272" s="856"/>
      <c r="YZ272" s="856"/>
      <c r="ZA272" s="856"/>
      <c r="ZB272" s="856"/>
      <c r="ZC272" s="856"/>
      <c r="ZD272" s="856"/>
      <c r="ZE272" s="856"/>
      <c r="ZF272" s="856"/>
      <c r="ZG272" s="856"/>
      <c r="ZH272" s="856"/>
      <c r="ZI272" s="856"/>
      <c r="ZJ272" s="856"/>
      <c r="ZK272" s="856"/>
      <c r="ZL272" s="856"/>
      <c r="ZM272" s="856"/>
      <c r="ZN272" s="856"/>
      <c r="ZO272" s="856"/>
      <c r="ZP272" s="856"/>
      <c r="ZQ272" s="856"/>
      <c r="ZR272" s="856"/>
      <c r="ZS272" s="856"/>
      <c r="ZT272" s="856"/>
      <c r="ZU272" s="856"/>
      <c r="ZV272" s="856"/>
      <c r="ZW272" s="856"/>
      <c r="ZX272" s="856"/>
      <c r="ZY272" s="856"/>
      <c r="ZZ272" s="856"/>
      <c r="AAA272" s="856"/>
      <c r="AAB272" s="856"/>
      <c r="AAC272" s="856"/>
      <c r="AAD272" s="856"/>
      <c r="AAE272" s="856"/>
      <c r="AAF272" s="856"/>
      <c r="AAG272" s="856"/>
      <c r="AAH272" s="856"/>
      <c r="AAI272" s="856"/>
      <c r="AAJ272" s="856"/>
      <c r="AAK272" s="856"/>
      <c r="AAL272" s="856"/>
      <c r="AAM272" s="856"/>
      <c r="AAN272" s="856"/>
      <c r="AAO272" s="837"/>
      <c r="AAP272" s="837"/>
      <c r="AAQ272" s="837"/>
      <c r="AAR272" s="837"/>
      <c r="AAS272" s="837"/>
      <c r="AAT272" s="837"/>
      <c r="AAU272" s="837"/>
      <c r="AAV272" s="837"/>
      <c r="AAW272" s="837"/>
      <c r="AAX272" s="837"/>
      <c r="AAY272" s="837"/>
      <c r="AAZ272" s="837"/>
      <c r="ABA272" s="837"/>
      <c r="ABB272" s="837"/>
      <c r="ABC272" s="837"/>
      <c r="ABD272" s="837"/>
      <c r="ABE272" s="837"/>
      <c r="ABF272" s="837"/>
      <c r="ABG272" s="837"/>
      <c r="ABH272" s="837"/>
      <c r="ABI272" s="837"/>
      <c r="ABJ272" s="837"/>
      <c r="ABK272" s="837"/>
      <c r="ABL272" s="837"/>
      <c r="ABM272" s="854"/>
      <c r="ABN272" s="854"/>
      <c r="ABO272" s="854"/>
      <c r="ABP272" s="854"/>
      <c r="ABQ272" s="854"/>
      <c r="ABR272" s="837"/>
      <c r="ABS272" s="837"/>
      <c r="ABT272" s="854"/>
      <c r="ABU272" s="854"/>
      <c r="ABV272" s="837"/>
      <c r="ABW272" s="837"/>
      <c r="ABX272" s="854"/>
      <c r="ABY272" s="854"/>
      <c r="ABZ272" s="837"/>
      <c r="ACA272" s="837"/>
      <c r="ACB272" s="837"/>
      <c r="ACC272" s="837"/>
      <c r="ACD272" s="837"/>
      <c r="ACE272" s="837"/>
      <c r="ACF272" s="837"/>
      <c r="ACG272" s="854"/>
      <c r="ACH272" s="854"/>
      <c r="ACI272" s="837"/>
      <c r="ACJ272" s="837"/>
      <c r="ACK272" s="854"/>
      <c r="ACL272" s="854"/>
      <c r="ACM272" s="837"/>
      <c r="ACN272" s="837"/>
      <c r="ACO272" s="837"/>
      <c r="ACP272" s="837"/>
      <c r="ACQ272" s="837"/>
      <c r="ACR272" s="853"/>
      <c r="ACS272" s="855"/>
      <c r="ACT272" s="837"/>
      <c r="ACU272" s="837"/>
      <c r="ACV272" s="837"/>
      <c r="ACW272" s="837"/>
      <c r="ACX272" s="837"/>
      <c r="ACY272" s="837"/>
      <c r="ACZ272" s="837"/>
      <c r="ADA272" s="856"/>
      <c r="ADB272" s="856"/>
      <c r="ADC272" s="856"/>
      <c r="ADD272" s="856"/>
      <c r="ADE272" s="856"/>
      <c r="ADF272" s="856"/>
      <c r="ADG272" s="856"/>
      <c r="ADH272" s="856"/>
      <c r="ADI272" s="856"/>
      <c r="ADJ272" s="856"/>
      <c r="ADK272" s="856"/>
      <c r="ADL272" s="856"/>
      <c r="ADM272" s="856"/>
      <c r="ADN272" s="856"/>
      <c r="ADO272" s="856"/>
      <c r="ADP272" s="856"/>
      <c r="ADQ272" s="856"/>
      <c r="ADR272" s="856"/>
      <c r="ADS272" s="856"/>
      <c r="ADT272" s="856"/>
      <c r="ADU272" s="856"/>
      <c r="ADV272" s="856"/>
      <c r="ADW272" s="856"/>
      <c r="ADX272" s="856"/>
      <c r="ADY272" s="856"/>
      <c r="ADZ272" s="856"/>
      <c r="AEA272" s="856"/>
      <c r="AEB272" s="856"/>
      <c r="AEC272" s="856"/>
      <c r="AED272" s="856"/>
      <c r="AEE272" s="856"/>
      <c r="AEF272" s="856"/>
      <c r="AEG272" s="856"/>
      <c r="AEH272" s="856"/>
      <c r="AEI272" s="856"/>
      <c r="AEJ272" s="856"/>
      <c r="AEK272" s="856"/>
      <c r="AEL272" s="856"/>
      <c r="AEM272" s="856"/>
      <c r="AEN272" s="856"/>
      <c r="AEO272" s="856"/>
      <c r="AEP272" s="856"/>
      <c r="AEQ272" s="856"/>
      <c r="AER272" s="856"/>
      <c r="AES272" s="837"/>
      <c r="AET272" s="837"/>
      <c r="AEU272" s="837"/>
      <c r="AEV272" s="837"/>
      <c r="AEW272" s="837"/>
      <c r="AEX272" s="837"/>
      <c r="AEY272" s="837"/>
      <c r="AEZ272" s="837"/>
      <c r="AFA272" s="837"/>
      <c r="AFB272" s="837"/>
      <c r="AFC272" s="837"/>
      <c r="AFD272" s="837"/>
      <c r="AFE272" s="837"/>
      <c r="AFF272" s="837"/>
      <c r="AFG272" s="837"/>
      <c r="AFH272" s="837"/>
      <c r="AFI272" s="837"/>
      <c r="AFJ272" s="837"/>
      <c r="AFK272" s="837"/>
      <c r="AFL272" s="837"/>
      <c r="AFM272" s="837"/>
      <c r="AFN272" s="837"/>
      <c r="AFO272" s="837"/>
      <c r="AFP272" s="837"/>
      <c r="AFQ272" s="854"/>
      <c r="AFR272" s="854"/>
      <c r="AFS272" s="854"/>
      <c r="AFT272" s="854"/>
      <c r="AFU272" s="854"/>
      <c r="AFV272" s="837"/>
      <c r="AFW272" s="837"/>
      <c r="AFX272" s="854"/>
      <c r="AFY272" s="854"/>
      <c r="AFZ272" s="837"/>
      <c r="AGA272" s="837"/>
      <c r="AGB272" s="854"/>
      <c r="AGC272" s="854"/>
      <c r="AGD272" s="837"/>
      <c r="AGE272" s="837"/>
      <c r="AGF272" s="837"/>
      <c r="AGG272" s="837"/>
      <c r="AGH272" s="837"/>
      <c r="AGI272" s="837"/>
      <c r="AGJ272" s="837"/>
      <c r="AGK272" s="854"/>
      <c r="AGL272" s="854"/>
      <c r="AGM272" s="837"/>
      <c r="AGN272" s="837"/>
      <c r="AGO272" s="854"/>
      <c r="AGP272" s="854"/>
      <c r="AGQ272" s="837"/>
      <c r="AGR272" s="837"/>
      <c r="AGS272" s="837"/>
      <c r="AGT272" s="837"/>
      <c r="AGU272" s="837"/>
      <c r="AGV272" s="853"/>
      <c r="AGW272" s="855"/>
      <c r="AGX272" s="837"/>
      <c r="AGY272" s="837"/>
      <c r="AGZ272" s="837"/>
      <c r="AHA272" s="837"/>
      <c r="AHB272" s="837"/>
      <c r="AHC272" s="837"/>
      <c r="AHD272" s="837"/>
      <c r="AHE272" s="856"/>
      <c r="AHF272" s="856"/>
      <c r="AHG272" s="856"/>
      <c r="AHH272" s="856"/>
      <c r="AHI272" s="856"/>
      <c r="AHJ272" s="856"/>
      <c r="AHK272" s="856"/>
      <c r="AHL272" s="856"/>
      <c r="AHM272" s="856"/>
      <c r="AHN272" s="856"/>
      <c r="AHO272" s="856"/>
      <c r="AHP272" s="856"/>
      <c r="AHQ272" s="856"/>
      <c r="AHR272" s="856"/>
      <c r="AHS272" s="856"/>
      <c r="AHT272" s="856"/>
      <c r="AHU272" s="856"/>
      <c r="AHV272" s="856"/>
      <c r="AHW272" s="856"/>
      <c r="AHX272" s="856"/>
      <c r="AHY272" s="856"/>
      <c r="AHZ272" s="856"/>
      <c r="AIA272" s="856"/>
      <c r="AIB272" s="856"/>
      <c r="AIC272" s="856"/>
      <c r="AID272" s="856"/>
      <c r="AIE272" s="856"/>
      <c r="AIF272" s="856"/>
      <c r="AIG272" s="856"/>
      <c r="AIH272" s="856"/>
      <c r="AII272" s="856"/>
      <c r="AIJ272" s="856"/>
      <c r="AIK272" s="856"/>
      <c r="AIL272" s="856"/>
      <c r="AIM272" s="856"/>
      <c r="AIN272" s="856"/>
      <c r="AIO272" s="856"/>
      <c r="AIP272" s="856"/>
      <c r="AIQ272" s="856"/>
      <c r="AIR272" s="856"/>
      <c r="AIS272" s="856"/>
      <c r="AIT272" s="856"/>
      <c r="AIU272" s="856"/>
      <c r="AIV272" s="856"/>
      <c r="AIW272" s="837"/>
      <c r="AIX272" s="837"/>
      <c r="AIY272" s="837"/>
      <c r="AIZ272" s="837"/>
      <c r="AJA272" s="837"/>
      <c r="AJB272" s="837"/>
      <c r="AJC272" s="837"/>
      <c r="AJD272" s="837"/>
      <c r="AJE272" s="837"/>
      <c r="AJF272" s="837"/>
      <c r="AJG272" s="837"/>
      <c r="AJH272" s="837"/>
      <c r="AJI272" s="837"/>
      <c r="AJJ272" s="837"/>
      <c r="AJK272" s="837"/>
      <c r="AJL272" s="837"/>
      <c r="AJM272" s="837"/>
      <c r="AJN272" s="837"/>
      <c r="AJO272" s="837"/>
      <c r="AJP272" s="837"/>
      <c r="AJQ272" s="837"/>
      <c r="AJR272" s="837"/>
      <c r="AJS272" s="837"/>
      <c r="AJT272" s="837"/>
      <c r="AJU272" s="854"/>
      <c r="AJV272" s="854"/>
      <c r="AJW272" s="854"/>
      <c r="AJX272" s="854"/>
      <c r="AJY272" s="854"/>
      <c r="AJZ272" s="837"/>
      <c r="AKA272" s="837"/>
      <c r="AKB272" s="854"/>
      <c r="AKC272" s="854"/>
      <c r="AKD272" s="837"/>
      <c r="AKE272" s="837"/>
      <c r="AKF272" s="854"/>
      <c r="AKG272" s="854"/>
      <c r="AKH272" s="837"/>
      <c r="AKI272" s="837"/>
      <c r="AKJ272" s="837"/>
      <c r="AKK272" s="837"/>
      <c r="AKL272" s="837"/>
      <c r="AKM272" s="837"/>
      <c r="AKN272" s="837"/>
      <c r="AKO272" s="854"/>
      <c r="AKP272" s="854"/>
      <c r="AKQ272" s="837"/>
      <c r="AKR272" s="837"/>
      <c r="AKS272" s="854"/>
      <c r="AKT272" s="854"/>
      <c r="AKU272" s="837"/>
      <c r="AKV272" s="837"/>
      <c r="AKW272" s="837"/>
      <c r="AKX272" s="837"/>
      <c r="AKY272" s="837"/>
      <c r="AKZ272" s="853"/>
      <c r="ALA272" s="855"/>
      <c r="ALB272" s="837"/>
      <c r="ALC272" s="837"/>
      <c r="ALD272" s="837"/>
      <c r="ALE272" s="837"/>
      <c r="ALF272" s="837"/>
      <c r="ALG272" s="837"/>
      <c r="ALH272" s="837"/>
      <c r="ALI272" s="856"/>
      <c r="ALJ272" s="856"/>
      <c r="ALK272" s="856"/>
      <c r="ALL272" s="856"/>
      <c r="ALM272" s="856"/>
      <c r="ALN272" s="856"/>
      <c r="ALO272" s="856"/>
      <c r="ALP272" s="856"/>
      <c r="ALQ272" s="856"/>
      <c r="ALR272" s="856"/>
      <c r="ALS272" s="856"/>
      <c r="ALT272" s="856"/>
      <c r="ALU272" s="856"/>
      <c r="ALV272" s="856"/>
      <c r="ALW272" s="856"/>
      <c r="ALX272" s="856"/>
      <c r="ALY272" s="856"/>
      <c r="ALZ272" s="856"/>
      <c r="AMA272" s="856"/>
      <c r="AMB272" s="856"/>
      <c r="AMC272" s="856"/>
      <c r="AMD272" s="856"/>
      <c r="AME272" s="856"/>
      <c r="AMF272" s="856"/>
      <c r="AMG272" s="856"/>
      <c r="AMH272" s="856"/>
      <c r="AMI272" s="856"/>
      <c r="AMJ272" s="856"/>
      <c r="AMK272" s="856"/>
      <c r="AML272" s="856"/>
      <c r="AMM272" s="856"/>
      <c r="AMN272" s="856"/>
      <c r="AMO272" s="856"/>
      <c r="AMP272" s="856"/>
      <c r="AMQ272" s="856"/>
      <c r="AMR272" s="856"/>
      <c r="AMS272" s="856"/>
      <c r="AMT272" s="856"/>
      <c r="AMU272" s="856"/>
      <c r="AMV272" s="856"/>
      <c r="AMW272" s="856"/>
      <c r="AMX272" s="856"/>
      <c r="AMY272" s="856"/>
      <c r="AMZ272" s="856"/>
      <c r="ANA272" s="837"/>
      <c r="ANB272" s="837"/>
      <c r="ANC272" s="837"/>
      <c r="AND272" s="837"/>
      <c r="ANE272" s="837"/>
      <c r="ANF272" s="837"/>
      <c r="ANG272" s="837"/>
      <c r="ANH272" s="837"/>
      <c r="ANI272" s="837"/>
      <c r="ANJ272" s="837"/>
      <c r="ANK272" s="837"/>
      <c r="ANL272" s="837"/>
      <c r="ANM272" s="837"/>
      <c r="ANN272" s="837"/>
      <c r="ANO272" s="837"/>
      <c r="ANP272" s="837"/>
      <c r="ANQ272" s="837"/>
      <c r="ANR272" s="837"/>
      <c r="ANS272" s="837"/>
      <c r="ANT272" s="837"/>
      <c r="ANU272" s="837"/>
      <c r="ANV272" s="837"/>
      <c r="ANW272" s="837"/>
      <c r="ANX272" s="837"/>
      <c r="ANY272" s="854"/>
      <c r="ANZ272" s="854"/>
      <c r="AOA272" s="854"/>
      <c r="AOB272" s="854"/>
      <c r="AOC272" s="854"/>
      <c r="AOD272" s="837"/>
      <c r="AOE272" s="837"/>
      <c r="AOF272" s="854"/>
      <c r="AOG272" s="854"/>
      <c r="AOH272" s="837"/>
      <c r="AOI272" s="837"/>
      <c r="AOJ272" s="854"/>
      <c r="AOK272" s="854"/>
      <c r="AOL272" s="837"/>
      <c r="AOM272" s="837"/>
      <c r="AON272" s="837"/>
      <c r="AOO272" s="837"/>
      <c r="AOP272" s="837"/>
      <c r="AOQ272" s="837"/>
      <c r="AOR272" s="837"/>
      <c r="AOS272" s="854"/>
      <c r="AOT272" s="854"/>
      <c r="AOU272" s="837"/>
      <c r="AOV272" s="837"/>
      <c r="AOW272" s="854"/>
      <c r="AOX272" s="854"/>
      <c r="AOY272" s="837"/>
      <c r="AOZ272" s="837"/>
      <c r="APA272" s="837"/>
      <c r="APB272" s="837"/>
      <c r="APC272" s="837"/>
      <c r="APD272" s="853"/>
      <c r="APE272" s="855"/>
      <c r="APF272" s="837"/>
      <c r="APG272" s="837"/>
      <c r="APH272" s="837"/>
      <c r="API272" s="837"/>
      <c r="APJ272" s="837"/>
      <c r="APK272" s="837"/>
      <c r="APL272" s="837"/>
      <c r="APM272" s="856"/>
      <c r="APN272" s="856"/>
      <c r="APO272" s="856"/>
      <c r="APP272" s="856"/>
      <c r="APQ272" s="856"/>
      <c r="APR272" s="856"/>
      <c r="APS272" s="856"/>
      <c r="APT272" s="856"/>
      <c r="APU272" s="856"/>
      <c r="APV272" s="856"/>
      <c r="APW272" s="856"/>
      <c r="APX272" s="856"/>
      <c r="APY272" s="856"/>
      <c r="APZ272" s="856"/>
      <c r="AQA272" s="856"/>
      <c r="AQB272" s="856"/>
      <c r="AQC272" s="856"/>
      <c r="AQD272" s="856"/>
      <c r="AQE272" s="856"/>
      <c r="AQF272" s="856"/>
      <c r="AQG272" s="856"/>
      <c r="AQH272" s="856"/>
      <c r="AQI272" s="856"/>
      <c r="AQJ272" s="856"/>
      <c r="AQK272" s="856"/>
      <c r="AQL272" s="856"/>
      <c r="AQM272" s="856"/>
      <c r="AQN272" s="856"/>
      <c r="AQO272" s="856"/>
      <c r="AQP272" s="856"/>
      <c r="AQQ272" s="856"/>
      <c r="AQR272" s="856"/>
      <c r="AQS272" s="856"/>
      <c r="AQT272" s="856"/>
      <c r="AQU272" s="856"/>
      <c r="AQV272" s="856"/>
      <c r="AQW272" s="856"/>
      <c r="AQX272" s="856"/>
      <c r="AQY272" s="856"/>
      <c r="AQZ272" s="856"/>
      <c r="ARA272" s="856"/>
      <c r="ARB272" s="856"/>
      <c r="ARC272" s="856"/>
      <c r="ARD272" s="856"/>
      <c r="ARE272" s="837"/>
      <c r="ARF272" s="837"/>
      <c r="ARG272" s="837"/>
      <c r="ARH272" s="837"/>
      <c r="ARI272" s="837"/>
      <c r="ARJ272" s="837"/>
      <c r="ARK272" s="837"/>
      <c r="ARL272" s="837"/>
      <c r="ARM272" s="837"/>
      <c r="ARN272" s="837"/>
      <c r="ARO272" s="837"/>
      <c r="ARP272" s="837"/>
      <c r="ARQ272" s="837"/>
      <c r="ARR272" s="837"/>
      <c r="ARS272" s="837"/>
      <c r="ART272" s="837"/>
      <c r="ARU272" s="837"/>
      <c r="ARV272" s="837"/>
      <c r="ARW272" s="837"/>
      <c r="ARX272" s="837"/>
      <c r="ARY272" s="837"/>
      <c r="ARZ272" s="837"/>
      <c r="ASA272" s="837"/>
      <c r="ASB272" s="837"/>
      <c r="ASC272" s="854"/>
      <c r="ASD272" s="854"/>
      <c r="ASE272" s="854"/>
      <c r="ASF272" s="854"/>
      <c r="ASG272" s="854"/>
      <c r="ASH272" s="837"/>
      <c r="ASI272" s="837"/>
      <c r="ASJ272" s="854"/>
      <c r="ASK272" s="854"/>
      <c r="ASL272" s="837"/>
      <c r="ASM272" s="837"/>
      <c r="ASN272" s="854"/>
      <c r="ASO272" s="854"/>
      <c r="ASP272" s="837"/>
      <c r="ASQ272" s="837"/>
      <c r="ASR272" s="837"/>
      <c r="ASS272" s="837"/>
      <c r="AST272" s="837"/>
      <c r="ASU272" s="837"/>
      <c r="ASV272" s="837"/>
      <c r="ASW272" s="854"/>
      <c r="ASX272" s="854"/>
      <c r="ASY272" s="837"/>
      <c r="ASZ272" s="837"/>
      <c r="ATA272" s="854"/>
      <c r="ATB272" s="854"/>
      <c r="ATC272" s="837"/>
      <c r="ATD272" s="837"/>
      <c r="ATE272" s="837"/>
      <c r="ATF272" s="837"/>
      <c r="ATG272" s="837"/>
      <c r="ATH272" s="853"/>
      <c r="ATI272" s="855"/>
      <c r="ATJ272" s="837"/>
      <c r="ATK272" s="837"/>
      <c r="ATL272" s="837"/>
      <c r="ATM272" s="837"/>
      <c r="ATN272" s="837"/>
      <c r="ATO272" s="837"/>
      <c r="ATP272" s="837"/>
      <c r="ATQ272" s="856"/>
      <c r="ATR272" s="856"/>
      <c r="ATS272" s="856"/>
      <c r="ATT272" s="856"/>
      <c r="ATU272" s="856"/>
      <c r="ATV272" s="856"/>
      <c r="ATW272" s="856"/>
      <c r="ATX272" s="856"/>
      <c r="ATY272" s="856"/>
      <c r="ATZ272" s="856"/>
      <c r="AUA272" s="856"/>
      <c r="AUB272" s="856"/>
      <c r="AUC272" s="856"/>
      <c r="AUD272" s="856"/>
      <c r="AUE272" s="856"/>
      <c r="AUF272" s="856"/>
      <c r="AUG272" s="856"/>
      <c r="AUH272" s="856"/>
      <c r="AUI272" s="856"/>
      <c r="AUJ272" s="856"/>
      <c r="AUK272" s="856"/>
      <c r="AUL272" s="856"/>
      <c r="AUM272" s="856"/>
      <c r="AUN272" s="856"/>
      <c r="AUO272" s="856"/>
      <c r="AUP272" s="856"/>
      <c r="AUQ272" s="856"/>
      <c r="AUR272" s="856"/>
      <c r="AUS272" s="856"/>
      <c r="AUT272" s="856"/>
      <c r="AUU272" s="856"/>
      <c r="AUV272" s="856"/>
      <c r="AUW272" s="856"/>
      <c r="AUX272" s="856"/>
      <c r="AUY272" s="856"/>
      <c r="AUZ272" s="856"/>
      <c r="AVA272" s="856"/>
      <c r="AVB272" s="856"/>
      <c r="AVC272" s="856"/>
      <c r="AVD272" s="856"/>
      <c r="AVE272" s="856"/>
      <c r="AVF272" s="856"/>
      <c r="AVG272" s="856"/>
      <c r="AVH272" s="856"/>
      <c r="AVI272" s="837"/>
      <c r="AVJ272" s="837"/>
      <c r="AVK272" s="837"/>
      <c r="AVL272" s="837"/>
      <c r="AVM272" s="837"/>
      <c r="AVN272" s="837"/>
      <c r="AVO272" s="837"/>
      <c r="AVP272" s="837"/>
      <c r="AVQ272" s="837"/>
      <c r="AVR272" s="837"/>
      <c r="AVS272" s="837"/>
      <c r="AVT272" s="837"/>
      <c r="AVU272" s="837"/>
      <c r="AVV272" s="837"/>
      <c r="AVW272" s="837"/>
      <c r="AVX272" s="837"/>
      <c r="AVY272" s="837"/>
      <c r="AVZ272" s="837"/>
      <c r="AWA272" s="837"/>
      <c r="AWB272" s="837"/>
      <c r="AWC272" s="837"/>
      <c r="AWD272" s="837"/>
      <c r="AWE272" s="837"/>
      <c r="AWF272" s="837"/>
      <c r="AWG272" s="854"/>
      <c r="AWH272" s="854"/>
      <c r="AWI272" s="854"/>
      <c r="AWJ272" s="854"/>
      <c r="AWK272" s="854"/>
      <c r="AWL272" s="837"/>
      <c r="AWM272" s="837"/>
      <c r="AWN272" s="854"/>
      <c r="AWO272" s="854"/>
      <c r="AWP272" s="837"/>
      <c r="AWQ272" s="837"/>
      <c r="AWR272" s="854"/>
      <c r="AWS272" s="854"/>
      <c r="AWT272" s="837"/>
      <c r="AWU272" s="837"/>
      <c r="AWV272" s="837"/>
      <c r="AWW272" s="837"/>
      <c r="AWX272" s="837"/>
      <c r="AWY272" s="837"/>
      <c r="AWZ272" s="837"/>
      <c r="AXA272" s="854"/>
      <c r="AXB272" s="854"/>
      <c r="AXC272" s="837"/>
      <c r="AXD272" s="837"/>
      <c r="AXE272" s="854"/>
      <c r="AXF272" s="854"/>
      <c r="AXG272" s="837"/>
      <c r="AXH272" s="837"/>
      <c r="AXI272" s="837"/>
      <c r="AXJ272" s="837"/>
      <c r="AXK272" s="837"/>
      <c r="AXL272" s="853"/>
      <c r="AXM272" s="855"/>
      <c r="AXN272" s="837"/>
      <c r="AXO272" s="837"/>
      <c r="AXP272" s="837"/>
      <c r="AXQ272" s="837"/>
      <c r="AXR272" s="837"/>
      <c r="AXS272" s="837"/>
      <c r="AXT272" s="837"/>
      <c r="AXU272" s="856"/>
      <c r="AXV272" s="856"/>
      <c r="AXW272" s="856"/>
      <c r="AXX272" s="856"/>
      <c r="AXY272" s="856"/>
      <c r="AXZ272" s="856"/>
      <c r="AYA272" s="856"/>
      <c r="AYB272" s="856"/>
      <c r="AYC272" s="856"/>
      <c r="AYD272" s="856"/>
      <c r="AYE272" s="856"/>
      <c r="AYF272" s="856"/>
      <c r="AYG272" s="856"/>
      <c r="AYH272" s="856"/>
      <c r="AYI272" s="856"/>
      <c r="AYJ272" s="856"/>
      <c r="AYK272" s="856"/>
      <c r="AYL272" s="856"/>
      <c r="AYM272" s="856"/>
      <c r="AYN272" s="856"/>
      <c r="AYO272" s="856"/>
      <c r="AYP272" s="856"/>
      <c r="AYQ272" s="856"/>
      <c r="AYR272" s="856"/>
      <c r="AYS272" s="856"/>
      <c r="AYT272" s="856"/>
      <c r="AYU272" s="856"/>
      <c r="AYV272" s="856"/>
      <c r="AYW272" s="856"/>
      <c r="AYX272" s="856"/>
      <c r="AYY272" s="856"/>
      <c r="AYZ272" s="856"/>
      <c r="AZA272" s="856"/>
      <c r="AZB272" s="856"/>
      <c r="AZC272" s="856"/>
      <c r="AZD272" s="856"/>
      <c r="AZE272" s="856"/>
      <c r="AZF272" s="856"/>
      <c r="AZG272" s="856"/>
      <c r="AZH272" s="856"/>
      <c r="AZI272" s="856"/>
      <c r="AZJ272" s="856"/>
      <c r="AZK272" s="856"/>
      <c r="AZL272" s="856"/>
      <c r="AZM272" s="837"/>
      <c r="AZN272" s="837"/>
      <c r="AZO272" s="837"/>
      <c r="AZP272" s="837"/>
      <c r="AZQ272" s="837"/>
      <c r="AZR272" s="837"/>
      <c r="AZS272" s="837"/>
      <c r="AZT272" s="837"/>
      <c r="AZU272" s="837"/>
      <c r="AZV272" s="837"/>
      <c r="AZW272" s="837"/>
      <c r="AZX272" s="837"/>
      <c r="AZY272" s="837"/>
      <c r="AZZ272" s="837"/>
      <c r="BAA272" s="837"/>
      <c r="BAB272" s="837"/>
      <c r="BAC272" s="837"/>
      <c r="BAD272" s="837"/>
      <c r="BAE272" s="837"/>
      <c r="BAF272" s="837"/>
      <c r="BAG272" s="837"/>
      <c r="BAH272" s="837"/>
      <c r="BAI272" s="837"/>
      <c r="BAJ272" s="837"/>
      <c r="BAK272" s="854"/>
      <c r="BAL272" s="854"/>
      <c r="BAM272" s="854"/>
      <c r="BAN272" s="854"/>
      <c r="BAO272" s="854"/>
      <c r="BAP272" s="837"/>
      <c r="BAQ272" s="837"/>
      <c r="BAR272" s="854"/>
      <c r="BAS272" s="854"/>
      <c r="BAT272" s="837"/>
      <c r="BAU272" s="837"/>
      <c r="BAV272" s="854"/>
      <c r="BAW272" s="854"/>
      <c r="BAX272" s="837"/>
      <c r="BAY272" s="837"/>
      <c r="BAZ272" s="837"/>
      <c r="BBA272" s="837"/>
      <c r="BBB272" s="837"/>
      <c r="BBC272" s="837"/>
      <c r="BBD272" s="837"/>
      <c r="BBE272" s="854"/>
      <c r="BBF272" s="854"/>
      <c r="BBG272" s="837"/>
      <c r="BBH272" s="837"/>
      <c r="BBI272" s="854"/>
      <c r="BBJ272" s="854"/>
      <c r="BBK272" s="837"/>
      <c r="BBL272" s="837"/>
      <c r="BBM272" s="837"/>
      <c r="BBN272" s="837"/>
      <c r="BBO272" s="837"/>
      <c r="BBP272" s="853"/>
      <c r="BBQ272" s="855"/>
      <c r="BBR272" s="837"/>
      <c r="BBS272" s="837"/>
      <c r="BBT272" s="837"/>
      <c r="BBU272" s="837"/>
      <c r="BBV272" s="837"/>
      <c r="BBW272" s="837"/>
      <c r="BBX272" s="837"/>
      <c r="BBY272" s="856"/>
      <c r="BBZ272" s="856"/>
      <c r="BCA272" s="856"/>
      <c r="BCB272" s="856"/>
      <c r="BCC272" s="856"/>
      <c r="BCD272" s="856"/>
      <c r="BCE272" s="856"/>
      <c r="BCF272" s="856"/>
      <c r="BCG272" s="856"/>
      <c r="BCH272" s="856"/>
      <c r="BCI272" s="856"/>
      <c r="BCJ272" s="856"/>
      <c r="BCK272" s="856"/>
      <c r="BCL272" s="856"/>
      <c r="BCM272" s="856"/>
      <c r="BCN272" s="856"/>
      <c r="BCO272" s="856"/>
      <c r="BCP272" s="856"/>
      <c r="BCQ272" s="856"/>
      <c r="BCR272" s="856"/>
      <c r="BCS272" s="856"/>
      <c r="BCT272" s="856"/>
      <c r="BCU272" s="856"/>
      <c r="BCV272" s="856"/>
      <c r="BCW272" s="856"/>
      <c r="BCX272" s="856"/>
      <c r="BCY272" s="856"/>
      <c r="BCZ272" s="856"/>
      <c r="BDA272" s="856"/>
      <c r="BDB272" s="856"/>
      <c r="BDC272" s="856"/>
      <c r="BDD272" s="856"/>
      <c r="BDE272" s="856"/>
      <c r="BDF272" s="856"/>
      <c r="BDG272" s="856"/>
      <c r="BDH272" s="856"/>
      <c r="BDI272" s="856"/>
      <c r="BDJ272" s="856"/>
      <c r="BDK272" s="856"/>
      <c r="BDL272" s="856"/>
      <c r="BDM272" s="856"/>
      <c r="BDN272" s="856"/>
      <c r="BDO272" s="856"/>
      <c r="BDP272" s="856"/>
      <c r="BDQ272" s="837"/>
      <c r="BDR272" s="837"/>
      <c r="BDS272" s="837"/>
      <c r="BDT272" s="837"/>
      <c r="BDU272" s="837"/>
      <c r="BDV272" s="837"/>
      <c r="BDW272" s="837"/>
      <c r="BDX272" s="837"/>
      <c r="BDY272" s="837"/>
      <c r="BDZ272" s="837"/>
      <c r="BEA272" s="837"/>
      <c r="BEB272" s="837"/>
      <c r="BEC272" s="837"/>
      <c r="BED272" s="837"/>
      <c r="BEE272" s="837"/>
      <c r="BEF272" s="837"/>
      <c r="BEG272" s="837"/>
      <c r="BEH272" s="837"/>
      <c r="BEI272" s="837"/>
      <c r="BEJ272" s="837"/>
      <c r="BEK272" s="837"/>
      <c r="BEL272" s="837"/>
      <c r="BEM272" s="837"/>
      <c r="BEN272" s="837"/>
      <c r="BEO272" s="854"/>
      <c r="BEP272" s="854"/>
      <c r="BEQ272" s="854"/>
      <c r="BER272" s="854"/>
      <c r="BES272" s="854"/>
      <c r="BET272" s="837"/>
      <c r="BEU272" s="837"/>
      <c r="BEV272" s="854"/>
      <c r="BEW272" s="854"/>
      <c r="BEX272" s="837"/>
      <c r="BEY272" s="837"/>
      <c r="BEZ272" s="854"/>
      <c r="BFA272" s="854"/>
      <c r="BFB272" s="837"/>
      <c r="BFC272" s="837"/>
      <c r="BFD272" s="837"/>
      <c r="BFE272" s="837"/>
      <c r="BFF272" s="837"/>
      <c r="BFG272" s="837"/>
      <c r="BFH272" s="837"/>
      <c r="BFI272" s="854"/>
      <c r="BFJ272" s="854"/>
      <c r="BFK272" s="837"/>
      <c r="BFL272" s="837"/>
      <c r="BFM272" s="854"/>
      <c r="BFN272" s="854"/>
      <c r="BFO272" s="837"/>
      <c r="BFP272" s="837"/>
      <c r="BFQ272" s="837"/>
      <c r="BFR272" s="837"/>
      <c r="BFS272" s="837"/>
      <c r="BFT272" s="853"/>
      <c r="BFU272" s="855"/>
      <c r="BFV272" s="837"/>
      <c r="BFW272" s="837"/>
      <c r="BFX272" s="837"/>
      <c r="BFY272" s="837"/>
      <c r="BFZ272" s="837"/>
      <c r="BGA272" s="837"/>
      <c r="BGB272" s="837"/>
      <c r="BGC272" s="856"/>
      <c r="BGD272" s="856"/>
      <c r="BGE272" s="856"/>
      <c r="BGF272" s="856"/>
      <c r="BGG272" s="856"/>
      <c r="BGH272" s="856"/>
      <c r="BGI272" s="856"/>
      <c r="BGJ272" s="856"/>
      <c r="BGK272" s="856"/>
      <c r="BGL272" s="856"/>
      <c r="BGM272" s="856"/>
      <c r="BGN272" s="856"/>
      <c r="BGO272" s="856"/>
      <c r="BGP272" s="856"/>
      <c r="BGQ272" s="856"/>
      <c r="BGR272" s="856"/>
      <c r="BGS272" s="856"/>
      <c r="BGT272" s="856"/>
      <c r="BGU272" s="856"/>
      <c r="BGV272" s="856"/>
      <c r="BGW272" s="856"/>
      <c r="BGX272" s="856"/>
      <c r="BGY272" s="856"/>
      <c r="BGZ272" s="856"/>
      <c r="BHA272" s="856"/>
      <c r="BHB272" s="856"/>
      <c r="BHC272" s="856"/>
      <c r="BHD272" s="856"/>
      <c r="BHE272" s="856"/>
      <c r="BHF272" s="856"/>
      <c r="BHG272" s="856"/>
      <c r="BHH272" s="856"/>
      <c r="BHI272" s="856"/>
      <c r="BHJ272" s="856"/>
      <c r="BHK272" s="856"/>
      <c r="BHL272" s="856"/>
      <c r="BHM272" s="856"/>
      <c r="BHN272" s="856"/>
      <c r="BHO272" s="856"/>
      <c r="BHP272" s="856"/>
      <c r="BHQ272" s="856"/>
      <c r="BHR272" s="856"/>
      <c r="BHS272" s="856"/>
      <c r="BHT272" s="856"/>
      <c r="BHU272" s="837"/>
      <c r="BHV272" s="837"/>
      <c r="BHW272" s="837"/>
      <c r="BHX272" s="837"/>
      <c r="BHY272" s="837"/>
      <c r="BHZ272" s="837"/>
      <c r="BIA272" s="837"/>
      <c r="BIB272" s="837"/>
      <c r="BIC272" s="837"/>
      <c r="BID272" s="837"/>
      <c r="BIE272" s="837"/>
      <c r="BIF272" s="837"/>
      <c r="BIG272" s="837"/>
      <c r="BIH272" s="837"/>
      <c r="BII272" s="837"/>
      <c r="BIJ272" s="837"/>
      <c r="BIK272" s="837"/>
      <c r="BIL272" s="837"/>
      <c r="BIM272" s="837"/>
      <c r="BIN272" s="837"/>
      <c r="BIO272" s="837"/>
      <c r="BIP272" s="837"/>
      <c r="BIQ272" s="837"/>
      <c r="BIR272" s="837"/>
      <c r="BIS272" s="854"/>
      <c r="BIT272" s="854"/>
      <c r="BIU272" s="854"/>
      <c r="BIV272" s="854"/>
      <c r="BIW272" s="854"/>
      <c r="BIX272" s="837"/>
      <c r="BIY272" s="837"/>
      <c r="BIZ272" s="854"/>
      <c r="BJA272" s="854"/>
      <c r="BJB272" s="837"/>
      <c r="BJC272" s="837"/>
      <c r="BJD272" s="854"/>
      <c r="BJE272" s="854"/>
      <c r="BJF272" s="837"/>
      <c r="BJG272" s="837"/>
      <c r="BJH272" s="837"/>
      <c r="BJI272" s="837"/>
      <c r="BJJ272" s="837"/>
      <c r="BJK272" s="837"/>
      <c r="BJL272" s="837"/>
      <c r="BJM272" s="854"/>
      <c r="BJN272" s="854"/>
      <c r="BJO272" s="837"/>
      <c r="BJP272" s="837"/>
      <c r="BJQ272" s="854"/>
      <c r="BJR272" s="854"/>
      <c r="BJS272" s="837"/>
      <c r="BJT272" s="837"/>
      <c r="BJU272" s="837"/>
      <c r="BJV272" s="837"/>
      <c r="BJW272" s="837"/>
      <c r="BJX272" s="853"/>
      <c r="BJY272" s="855"/>
      <c r="BJZ272" s="837"/>
      <c r="BKA272" s="837"/>
      <c r="BKB272" s="837"/>
      <c r="BKC272" s="837"/>
      <c r="BKD272" s="837"/>
      <c r="BKE272" s="837"/>
      <c r="BKF272" s="837"/>
      <c r="BKG272" s="856"/>
      <c r="BKH272" s="856"/>
      <c r="BKI272" s="856"/>
      <c r="BKJ272" s="856"/>
      <c r="BKK272" s="856"/>
      <c r="BKL272" s="856"/>
      <c r="BKM272" s="856"/>
      <c r="BKN272" s="856"/>
      <c r="BKO272" s="856"/>
      <c r="BKP272" s="856"/>
      <c r="BKQ272" s="856"/>
      <c r="BKR272" s="856"/>
      <c r="BKS272" s="856"/>
      <c r="BKT272" s="856"/>
      <c r="BKU272" s="856"/>
      <c r="BKV272" s="856"/>
      <c r="BKW272" s="856"/>
      <c r="BKX272" s="856"/>
      <c r="BKY272" s="856"/>
      <c r="BKZ272" s="856"/>
      <c r="BLA272" s="856"/>
      <c r="BLB272" s="856"/>
      <c r="BLC272" s="856"/>
      <c r="BLD272" s="856"/>
      <c r="BLE272" s="856"/>
      <c r="BLF272" s="856"/>
      <c r="BLG272" s="856"/>
      <c r="BLH272" s="856"/>
      <c r="BLI272" s="856"/>
      <c r="BLJ272" s="856"/>
      <c r="BLK272" s="856"/>
      <c r="BLL272" s="856"/>
      <c r="BLM272" s="856"/>
      <c r="BLN272" s="856"/>
      <c r="BLO272" s="856"/>
      <c r="BLP272" s="856"/>
      <c r="BLQ272" s="856"/>
      <c r="BLR272" s="856"/>
      <c r="BLS272" s="856"/>
      <c r="BLT272" s="856"/>
      <c r="BLU272" s="856"/>
      <c r="BLV272" s="856"/>
      <c r="BLW272" s="856"/>
      <c r="BLX272" s="856"/>
      <c r="BLY272" s="837"/>
      <c r="BLZ272" s="837"/>
      <c r="BMA272" s="837"/>
      <c r="BMB272" s="837"/>
      <c r="BMC272" s="837"/>
      <c r="BMD272" s="837"/>
      <c r="BME272" s="837"/>
      <c r="BMF272" s="837"/>
      <c r="BMG272" s="837"/>
      <c r="BMH272" s="837"/>
      <c r="BMI272" s="837"/>
      <c r="BMJ272" s="837"/>
      <c r="BMK272" s="837"/>
      <c r="BML272" s="837"/>
      <c r="BMM272" s="837"/>
      <c r="BMN272" s="837"/>
      <c r="BMO272" s="837"/>
      <c r="BMP272" s="837"/>
      <c r="BMQ272" s="837"/>
      <c r="BMR272" s="837"/>
      <c r="BMS272" s="837"/>
      <c r="BMT272" s="837"/>
      <c r="BMU272" s="837"/>
      <c r="BMV272" s="837"/>
      <c r="BMW272" s="854"/>
      <c r="BMX272" s="854"/>
      <c r="BMY272" s="854"/>
      <c r="BMZ272" s="854"/>
      <c r="BNA272" s="854"/>
      <c r="BNB272" s="837"/>
      <c r="BNC272" s="837"/>
      <c r="BND272" s="854"/>
      <c r="BNE272" s="854"/>
      <c r="BNF272" s="837"/>
      <c r="BNG272" s="837"/>
      <c r="BNH272" s="854"/>
      <c r="BNI272" s="854"/>
      <c r="BNJ272" s="837"/>
      <c r="BNK272" s="837"/>
      <c r="BNL272" s="837"/>
      <c r="BNM272" s="837"/>
      <c r="BNN272" s="837"/>
      <c r="BNO272" s="837"/>
      <c r="BNP272" s="837"/>
      <c r="BNQ272" s="854"/>
      <c r="BNR272" s="854"/>
      <c r="BNS272" s="837"/>
      <c r="BNT272" s="837"/>
      <c r="BNU272" s="854"/>
      <c r="BNV272" s="854"/>
      <c r="BNW272" s="837"/>
      <c r="BNX272" s="837"/>
      <c r="BNY272" s="837"/>
      <c r="BNZ272" s="837"/>
      <c r="BOA272" s="837"/>
      <c r="BOB272" s="853"/>
      <c r="BOC272" s="855"/>
      <c r="BOD272" s="837"/>
      <c r="BOE272" s="837"/>
      <c r="BOF272" s="837"/>
      <c r="BOG272" s="837"/>
      <c r="BOH272" s="837"/>
      <c r="BOI272" s="837"/>
      <c r="BOJ272" s="837"/>
      <c r="BOK272" s="856"/>
      <c r="BOL272" s="856"/>
      <c r="BOM272" s="856"/>
      <c r="BON272" s="856"/>
      <c r="BOO272" s="856"/>
      <c r="BOP272" s="856"/>
      <c r="BOQ272" s="856"/>
      <c r="BOR272" s="856"/>
      <c r="BOS272" s="856"/>
      <c r="BOT272" s="856"/>
      <c r="BOU272" s="856"/>
      <c r="BOV272" s="856"/>
      <c r="BOW272" s="856"/>
      <c r="BOX272" s="856"/>
      <c r="BOY272" s="856"/>
      <c r="BOZ272" s="856"/>
      <c r="BPA272" s="856"/>
      <c r="BPB272" s="856"/>
      <c r="BPC272" s="856"/>
      <c r="BPD272" s="856"/>
      <c r="BPE272" s="856"/>
      <c r="BPF272" s="856"/>
      <c r="BPG272" s="856"/>
      <c r="BPH272" s="856"/>
      <c r="BPI272" s="856"/>
      <c r="BPJ272" s="856"/>
      <c r="BPK272" s="856"/>
      <c r="BPL272" s="856"/>
      <c r="BPM272" s="856"/>
      <c r="BPN272" s="856"/>
      <c r="BPO272" s="856"/>
      <c r="BPP272" s="856"/>
      <c r="BPQ272" s="856"/>
      <c r="BPR272" s="856"/>
      <c r="BPS272" s="856"/>
      <c r="BPT272" s="856"/>
      <c r="BPU272" s="856"/>
      <c r="BPV272" s="856"/>
      <c r="BPW272" s="856"/>
      <c r="BPX272" s="856"/>
      <c r="BPY272" s="856"/>
      <c r="BPZ272" s="856"/>
      <c r="BQA272" s="856"/>
      <c r="BQB272" s="856"/>
      <c r="BQC272" s="837"/>
      <c r="BQD272" s="837"/>
      <c r="BQE272" s="837"/>
      <c r="BQF272" s="837"/>
      <c r="BQG272" s="837"/>
      <c r="BQH272" s="837"/>
      <c r="BQI272" s="837"/>
      <c r="BQJ272" s="837"/>
      <c r="BQK272" s="837"/>
      <c r="BQL272" s="837"/>
      <c r="BQM272" s="837"/>
      <c r="BQN272" s="837"/>
      <c r="BQO272" s="837"/>
      <c r="BQP272" s="837"/>
      <c r="BQQ272" s="837"/>
      <c r="BQR272" s="837"/>
      <c r="BQS272" s="837"/>
      <c r="BQT272" s="837"/>
      <c r="BQU272" s="837"/>
      <c r="BQV272" s="837"/>
      <c r="BQW272" s="837"/>
      <c r="BQX272" s="837"/>
      <c r="BQY272" s="837"/>
      <c r="BQZ272" s="837"/>
      <c r="BRA272" s="854"/>
      <c r="BRB272" s="854"/>
      <c r="BRC272" s="854"/>
      <c r="BRD272" s="854"/>
      <c r="BRE272" s="854"/>
      <c r="BRF272" s="837"/>
      <c r="BRG272" s="837"/>
      <c r="BRH272" s="854"/>
      <c r="BRI272" s="854"/>
      <c r="BRJ272" s="837"/>
      <c r="BRK272" s="837"/>
      <c r="BRL272" s="854"/>
      <c r="BRM272" s="854"/>
      <c r="BRN272" s="837"/>
      <c r="BRO272" s="837"/>
      <c r="BRP272" s="837"/>
      <c r="BRQ272" s="837"/>
      <c r="BRR272" s="837"/>
      <c r="BRS272" s="837"/>
      <c r="BRT272" s="837"/>
      <c r="BRU272" s="854"/>
      <c r="BRV272" s="854"/>
      <c r="BRW272" s="837"/>
      <c r="BRX272" s="837"/>
      <c r="BRY272" s="854"/>
      <c r="BRZ272" s="854"/>
      <c r="BSA272" s="837"/>
      <c r="BSB272" s="837"/>
      <c r="BSC272" s="837"/>
      <c r="BSD272" s="837"/>
      <c r="BSE272" s="837"/>
      <c r="BSF272" s="853"/>
      <c r="BSG272" s="855"/>
      <c r="BSH272" s="837"/>
      <c r="BSI272" s="837"/>
      <c r="BSJ272" s="837"/>
      <c r="BSK272" s="837"/>
      <c r="BSL272" s="837"/>
      <c r="BSM272" s="837"/>
      <c r="BSN272" s="837"/>
      <c r="BSO272" s="856"/>
      <c r="BSP272" s="856"/>
      <c r="BSQ272" s="856"/>
      <c r="BSR272" s="856"/>
      <c r="BSS272" s="856"/>
      <c r="BST272" s="856"/>
      <c r="BSU272" s="856"/>
      <c r="BSV272" s="856"/>
      <c r="BSW272" s="856"/>
      <c r="BSX272" s="856"/>
      <c r="BSY272" s="856"/>
      <c r="BSZ272" s="856"/>
      <c r="BTA272" s="856"/>
      <c r="BTB272" s="856"/>
      <c r="BTC272" s="856"/>
      <c r="BTD272" s="856"/>
      <c r="BTE272" s="856"/>
      <c r="BTF272" s="856"/>
      <c r="BTG272" s="856"/>
      <c r="BTH272" s="856"/>
      <c r="BTI272" s="856"/>
      <c r="BTJ272" s="856"/>
      <c r="BTK272" s="856"/>
      <c r="BTL272" s="856"/>
      <c r="BTM272" s="856"/>
      <c r="BTN272" s="856"/>
      <c r="BTO272" s="856"/>
      <c r="BTP272" s="856"/>
      <c r="BTQ272" s="856"/>
      <c r="BTR272" s="856"/>
      <c r="BTS272" s="856"/>
      <c r="BTT272" s="856"/>
      <c r="BTU272" s="856"/>
      <c r="BTV272" s="856"/>
      <c r="BTW272" s="856"/>
      <c r="BTX272" s="856"/>
      <c r="BTY272" s="856"/>
      <c r="BTZ272" s="856"/>
      <c r="BUA272" s="856"/>
      <c r="BUB272" s="856"/>
      <c r="BUC272" s="856"/>
      <c r="BUD272" s="856"/>
      <c r="BUE272" s="856"/>
      <c r="BUF272" s="856"/>
      <c r="BUG272" s="837"/>
      <c r="BUH272" s="837"/>
      <c r="BUI272" s="837"/>
      <c r="BUJ272" s="837"/>
      <c r="BUK272" s="837"/>
      <c r="BUL272" s="837"/>
      <c r="BUM272" s="837"/>
      <c r="BUN272" s="837"/>
      <c r="BUO272" s="837"/>
      <c r="BUP272" s="837"/>
      <c r="BUQ272" s="837"/>
      <c r="BUR272" s="837"/>
      <c r="BUS272" s="837"/>
      <c r="BUT272" s="837"/>
      <c r="BUU272" s="837"/>
      <c r="BUV272" s="837"/>
      <c r="BUW272" s="837"/>
      <c r="BUX272" s="837"/>
      <c r="BUY272" s="837"/>
      <c r="BUZ272" s="837"/>
      <c r="BVA272" s="837"/>
      <c r="BVB272" s="837"/>
      <c r="BVC272" s="837"/>
      <c r="BVD272" s="837"/>
      <c r="BVE272" s="854"/>
      <c r="BVF272" s="854"/>
      <c r="BVG272" s="854"/>
      <c r="BVH272" s="854"/>
      <c r="BVI272" s="854"/>
      <c r="BVJ272" s="837"/>
      <c r="BVK272" s="837"/>
      <c r="BVL272" s="854"/>
      <c r="BVM272" s="854"/>
      <c r="BVN272" s="837"/>
      <c r="BVO272" s="837"/>
      <c r="BVP272" s="854"/>
      <c r="BVQ272" s="854"/>
      <c r="BVR272" s="837"/>
      <c r="BVS272" s="837"/>
      <c r="BVT272" s="837"/>
      <c r="BVU272" s="837"/>
      <c r="BVV272" s="837"/>
      <c r="BVW272" s="837"/>
      <c r="BVX272" s="837"/>
      <c r="BVY272" s="854"/>
      <c r="BVZ272" s="854"/>
      <c r="BWA272" s="837"/>
      <c r="BWB272" s="837"/>
      <c r="BWC272" s="854"/>
      <c r="BWD272" s="854"/>
      <c r="BWE272" s="837"/>
      <c r="BWF272" s="837"/>
      <c r="BWG272" s="837"/>
      <c r="BWH272" s="837"/>
      <c r="BWI272" s="837"/>
      <c r="BWJ272" s="853"/>
      <c r="BWK272" s="855"/>
      <c r="BWL272" s="837"/>
      <c r="BWM272" s="837"/>
      <c r="BWN272" s="837"/>
      <c r="BWO272" s="837"/>
      <c r="BWP272" s="837"/>
      <c r="BWQ272" s="837"/>
      <c r="BWR272" s="837"/>
      <c r="BWS272" s="856"/>
      <c r="BWT272" s="856"/>
      <c r="BWU272" s="856"/>
      <c r="BWV272" s="856"/>
      <c r="BWW272" s="856"/>
      <c r="BWX272" s="856"/>
      <c r="BWY272" s="856"/>
      <c r="BWZ272" s="856"/>
      <c r="BXA272" s="856"/>
      <c r="BXB272" s="856"/>
      <c r="BXC272" s="856"/>
      <c r="BXD272" s="856"/>
      <c r="BXE272" s="856"/>
      <c r="BXF272" s="856"/>
      <c r="BXG272" s="856"/>
      <c r="BXH272" s="856"/>
      <c r="BXI272" s="856"/>
      <c r="BXJ272" s="856"/>
      <c r="BXK272" s="856"/>
      <c r="BXL272" s="856"/>
      <c r="BXM272" s="856"/>
      <c r="BXN272" s="856"/>
      <c r="BXO272" s="856"/>
      <c r="BXP272" s="856"/>
      <c r="BXQ272" s="856"/>
      <c r="BXR272" s="856"/>
      <c r="BXS272" s="856"/>
      <c r="BXT272" s="856"/>
      <c r="BXU272" s="856"/>
      <c r="BXV272" s="856"/>
      <c r="BXW272" s="856"/>
      <c r="BXX272" s="856"/>
      <c r="BXY272" s="856"/>
      <c r="BXZ272" s="856"/>
      <c r="BYA272" s="856"/>
      <c r="BYB272" s="856"/>
      <c r="BYC272" s="856"/>
      <c r="BYD272" s="856"/>
      <c r="BYE272" s="856"/>
      <c r="BYF272" s="856"/>
      <c r="BYG272" s="856"/>
      <c r="BYH272" s="856"/>
      <c r="BYI272" s="856"/>
      <c r="BYJ272" s="856"/>
      <c r="BYK272" s="837"/>
      <c r="BYL272" s="837"/>
      <c r="BYM272" s="837"/>
      <c r="BYN272" s="837"/>
      <c r="BYO272" s="837"/>
      <c r="BYP272" s="837"/>
      <c r="BYQ272" s="837"/>
      <c r="BYR272" s="837"/>
      <c r="BYS272" s="837"/>
      <c r="BYT272" s="837"/>
      <c r="BYU272" s="837"/>
      <c r="BYV272" s="837"/>
      <c r="BYW272" s="837"/>
      <c r="BYX272" s="837"/>
      <c r="BYY272" s="837"/>
      <c r="BYZ272" s="837"/>
      <c r="BZA272" s="837"/>
      <c r="BZB272" s="837"/>
      <c r="BZC272" s="837"/>
      <c r="BZD272" s="837"/>
      <c r="BZE272" s="837"/>
      <c r="BZF272" s="837"/>
      <c r="BZG272" s="837"/>
      <c r="BZH272" s="837"/>
      <c r="BZI272" s="854"/>
      <c r="BZJ272" s="854"/>
      <c r="BZK272" s="854"/>
      <c r="BZL272" s="854"/>
      <c r="BZM272" s="854"/>
      <c r="BZN272" s="837"/>
      <c r="BZO272" s="837"/>
      <c r="BZP272" s="854"/>
      <c r="BZQ272" s="854"/>
      <c r="BZR272" s="837"/>
      <c r="BZS272" s="837"/>
      <c r="BZT272" s="854"/>
      <c r="BZU272" s="854"/>
      <c r="BZV272" s="837"/>
      <c r="BZW272" s="837"/>
      <c r="BZX272" s="837"/>
      <c r="BZY272" s="837"/>
      <c r="BZZ272" s="837"/>
      <c r="CAA272" s="837"/>
      <c r="CAB272" s="837"/>
      <c r="CAC272" s="854"/>
      <c r="CAD272" s="854"/>
      <c r="CAE272" s="837"/>
      <c r="CAF272" s="837"/>
      <c r="CAG272" s="854"/>
      <c r="CAH272" s="854"/>
      <c r="CAI272" s="837"/>
      <c r="CAJ272" s="837"/>
      <c r="CAK272" s="837"/>
      <c r="CAL272" s="837"/>
      <c r="CAM272" s="837"/>
      <c r="CAN272" s="853"/>
      <c r="CAO272" s="855"/>
      <c r="CAP272" s="837"/>
      <c r="CAQ272" s="837"/>
      <c r="CAR272" s="837"/>
      <c r="CAS272" s="837"/>
      <c r="CAT272" s="837"/>
      <c r="CAU272" s="837"/>
      <c r="CAV272" s="837"/>
      <c r="CAW272" s="856"/>
      <c r="CAX272" s="856"/>
      <c r="CAY272" s="856"/>
      <c r="CAZ272" s="856"/>
      <c r="CBA272" s="856"/>
      <c r="CBB272" s="856"/>
      <c r="CBC272" s="856"/>
      <c r="CBD272" s="856"/>
      <c r="CBE272" s="856"/>
      <c r="CBF272" s="856"/>
      <c r="CBG272" s="856"/>
      <c r="CBH272" s="856"/>
      <c r="CBI272" s="856"/>
      <c r="CBJ272" s="856"/>
      <c r="CBK272" s="856"/>
      <c r="CBL272" s="856"/>
      <c r="CBM272" s="856"/>
      <c r="CBN272" s="856"/>
      <c r="CBO272" s="856"/>
      <c r="CBP272" s="856"/>
      <c r="CBQ272" s="856"/>
      <c r="CBR272" s="856"/>
      <c r="CBS272" s="856"/>
      <c r="CBT272" s="856"/>
      <c r="CBU272" s="856"/>
      <c r="CBV272" s="856"/>
      <c r="CBW272" s="856"/>
      <c r="CBX272" s="856"/>
      <c r="CBY272" s="856"/>
      <c r="CBZ272" s="856"/>
      <c r="CCA272" s="856"/>
      <c r="CCB272" s="856"/>
      <c r="CCC272" s="856"/>
      <c r="CCD272" s="856"/>
      <c r="CCE272" s="856"/>
      <c r="CCF272" s="856"/>
      <c r="CCG272" s="856"/>
      <c r="CCH272" s="856"/>
      <c r="CCI272" s="856"/>
      <c r="CCJ272" s="856"/>
      <c r="CCK272" s="856"/>
      <c r="CCL272" s="856"/>
      <c r="CCM272" s="856"/>
      <c r="CCN272" s="856"/>
      <c r="CCO272" s="837"/>
      <c r="CCP272" s="837"/>
      <c r="CCQ272" s="837"/>
      <c r="CCR272" s="837"/>
      <c r="CCS272" s="837"/>
      <c r="CCT272" s="837"/>
      <c r="CCU272" s="837"/>
      <c r="CCV272" s="837"/>
      <c r="CCW272" s="837"/>
      <c r="CCX272" s="837"/>
      <c r="CCY272" s="837"/>
      <c r="CCZ272" s="837"/>
      <c r="CDA272" s="837"/>
      <c r="CDB272" s="837"/>
      <c r="CDC272" s="837"/>
      <c r="CDD272" s="837"/>
      <c r="CDE272" s="837"/>
      <c r="CDF272" s="837"/>
      <c r="CDG272" s="837"/>
      <c r="CDH272" s="837"/>
      <c r="CDI272" s="837"/>
      <c r="CDJ272" s="837"/>
      <c r="CDK272" s="837"/>
      <c r="CDL272" s="837"/>
      <c r="CDM272" s="854"/>
      <c r="CDN272" s="854"/>
      <c r="CDO272" s="854"/>
      <c r="CDP272" s="854"/>
      <c r="CDQ272" s="854"/>
      <c r="CDR272" s="837"/>
      <c r="CDS272" s="837"/>
      <c r="CDT272" s="854"/>
      <c r="CDU272" s="854"/>
      <c r="CDV272" s="837"/>
      <c r="CDW272" s="837"/>
      <c r="CDX272" s="854"/>
      <c r="CDY272" s="854"/>
      <c r="CDZ272" s="837"/>
      <c r="CEA272" s="837"/>
      <c r="CEB272" s="837"/>
      <c r="CEC272" s="837"/>
      <c r="CED272" s="837"/>
      <c r="CEE272" s="837"/>
      <c r="CEF272" s="837"/>
      <c r="CEG272" s="854"/>
      <c r="CEH272" s="854"/>
      <c r="CEI272" s="837"/>
      <c r="CEJ272" s="837"/>
      <c r="CEK272" s="854"/>
      <c r="CEL272" s="854"/>
      <c r="CEM272" s="837"/>
      <c r="CEN272" s="837"/>
      <c r="CEO272" s="837"/>
      <c r="CEP272" s="837"/>
      <c r="CEQ272" s="837"/>
      <c r="CER272" s="853"/>
      <c r="CES272" s="855"/>
      <c r="CET272" s="837"/>
      <c r="CEU272" s="837"/>
      <c r="CEV272" s="837"/>
      <c r="CEW272" s="837"/>
      <c r="CEX272" s="837"/>
      <c r="CEY272" s="837"/>
      <c r="CEZ272" s="837"/>
      <c r="CFA272" s="856"/>
      <c r="CFB272" s="856"/>
      <c r="CFC272" s="856"/>
      <c r="CFD272" s="856"/>
      <c r="CFE272" s="856"/>
      <c r="CFF272" s="856"/>
      <c r="CFG272" s="856"/>
      <c r="CFH272" s="856"/>
      <c r="CFI272" s="856"/>
      <c r="CFJ272" s="856"/>
      <c r="CFK272" s="856"/>
      <c r="CFL272" s="856"/>
      <c r="CFM272" s="856"/>
      <c r="CFN272" s="856"/>
      <c r="CFO272" s="856"/>
      <c r="CFP272" s="856"/>
      <c r="CFQ272" s="856"/>
      <c r="CFR272" s="856"/>
      <c r="CFS272" s="856"/>
      <c r="CFT272" s="856"/>
      <c r="CFU272" s="856"/>
      <c r="CFV272" s="856"/>
      <c r="CFW272" s="856"/>
      <c r="CFX272" s="856"/>
      <c r="CFY272" s="856"/>
      <c r="CFZ272" s="856"/>
      <c r="CGA272" s="856"/>
      <c r="CGB272" s="856"/>
      <c r="CGC272" s="856"/>
      <c r="CGD272" s="856"/>
      <c r="CGE272" s="856"/>
      <c r="CGF272" s="856"/>
      <c r="CGG272" s="856"/>
      <c r="CGH272" s="856"/>
      <c r="CGI272" s="856"/>
      <c r="CGJ272" s="856"/>
      <c r="CGK272" s="856"/>
      <c r="CGL272" s="856"/>
      <c r="CGM272" s="856"/>
      <c r="CGN272" s="856"/>
      <c r="CGO272" s="856"/>
      <c r="CGP272" s="856"/>
      <c r="CGQ272" s="856"/>
      <c r="CGR272" s="856"/>
      <c r="CGS272" s="837"/>
      <c r="CGT272" s="837"/>
      <c r="CGU272" s="837"/>
      <c r="CGV272" s="837"/>
      <c r="CGW272" s="837"/>
      <c r="CGX272" s="837"/>
      <c r="CGY272" s="837"/>
      <c r="CGZ272" s="837"/>
      <c r="CHA272" s="837"/>
      <c r="CHB272" s="837"/>
      <c r="CHC272" s="837"/>
      <c r="CHD272" s="837"/>
      <c r="CHE272" s="837"/>
      <c r="CHF272" s="837"/>
      <c r="CHG272" s="837"/>
      <c r="CHH272" s="837"/>
      <c r="CHI272" s="837"/>
      <c r="CHJ272" s="837"/>
      <c r="CHK272" s="837"/>
      <c r="CHL272" s="837"/>
      <c r="CHM272" s="837"/>
      <c r="CHN272" s="837"/>
      <c r="CHO272" s="837"/>
      <c r="CHP272" s="837"/>
      <c r="CHQ272" s="854"/>
      <c r="CHR272" s="854"/>
      <c r="CHS272" s="854"/>
      <c r="CHT272" s="854"/>
      <c r="CHU272" s="854"/>
      <c r="CHV272" s="837"/>
      <c r="CHW272" s="837"/>
      <c r="CHX272" s="854"/>
      <c r="CHY272" s="854"/>
      <c r="CHZ272" s="837"/>
      <c r="CIA272" s="837"/>
      <c r="CIB272" s="854"/>
      <c r="CIC272" s="854"/>
      <c r="CID272" s="837"/>
      <c r="CIE272" s="837"/>
      <c r="CIF272" s="837"/>
      <c r="CIG272" s="837"/>
      <c r="CIH272" s="837"/>
      <c r="CII272" s="837"/>
      <c r="CIJ272" s="837"/>
      <c r="CIK272" s="854"/>
      <c r="CIL272" s="854"/>
      <c r="CIM272" s="837"/>
      <c r="CIN272" s="837"/>
      <c r="CIO272" s="854"/>
      <c r="CIP272" s="854"/>
      <c r="CIQ272" s="837"/>
      <c r="CIR272" s="837"/>
      <c r="CIS272" s="837"/>
      <c r="CIT272" s="837"/>
      <c r="CIU272" s="837"/>
      <c r="CIV272" s="853"/>
      <c r="CIW272" s="855"/>
      <c r="CIX272" s="837"/>
      <c r="CIY272" s="837"/>
      <c r="CIZ272" s="837"/>
      <c r="CJA272" s="837"/>
      <c r="CJB272" s="837"/>
      <c r="CJC272" s="837"/>
      <c r="CJD272" s="837"/>
      <c r="CJE272" s="856"/>
      <c r="CJF272" s="856"/>
      <c r="CJG272" s="856"/>
      <c r="CJH272" s="856"/>
      <c r="CJI272" s="856"/>
      <c r="CJJ272" s="856"/>
      <c r="CJK272" s="856"/>
      <c r="CJL272" s="856"/>
      <c r="CJM272" s="856"/>
      <c r="CJN272" s="856"/>
      <c r="CJO272" s="856"/>
      <c r="CJP272" s="856"/>
      <c r="CJQ272" s="856"/>
      <c r="CJR272" s="856"/>
      <c r="CJS272" s="856"/>
      <c r="CJT272" s="856"/>
      <c r="CJU272" s="856"/>
      <c r="CJV272" s="856"/>
      <c r="CJW272" s="856"/>
      <c r="CJX272" s="856"/>
      <c r="CJY272" s="856"/>
      <c r="CJZ272" s="856"/>
      <c r="CKA272" s="856"/>
      <c r="CKB272" s="856"/>
      <c r="CKC272" s="856"/>
      <c r="CKD272" s="856"/>
      <c r="CKE272" s="856"/>
      <c r="CKF272" s="856"/>
      <c r="CKG272" s="856"/>
      <c r="CKH272" s="856"/>
      <c r="CKI272" s="856"/>
      <c r="CKJ272" s="856"/>
      <c r="CKK272" s="856"/>
      <c r="CKL272" s="856"/>
      <c r="CKM272" s="856"/>
      <c r="CKN272" s="856"/>
      <c r="CKO272" s="856"/>
      <c r="CKP272" s="856"/>
      <c r="CKQ272" s="856"/>
      <c r="CKR272" s="856"/>
      <c r="CKS272" s="856"/>
      <c r="CKT272" s="856"/>
      <c r="CKU272" s="856"/>
      <c r="CKV272" s="856"/>
      <c r="CKW272" s="837"/>
      <c r="CKX272" s="837"/>
      <c r="CKY272" s="837"/>
      <c r="CKZ272" s="837"/>
      <c r="CLA272" s="837"/>
      <c r="CLB272" s="837"/>
      <c r="CLC272" s="837"/>
      <c r="CLD272" s="837"/>
      <c r="CLE272" s="837"/>
      <c r="CLF272" s="837"/>
      <c r="CLG272" s="837"/>
      <c r="CLH272" s="837"/>
      <c r="CLI272" s="837"/>
      <c r="CLJ272" s="837"/>
      <c r="CLK272" s="837"/>
      <c r="CLL272" s="837"/>
      <c r="CLM272" s="837"/>
      <c r="CLN272" s="837"/>
      <c r="CLO272" s="837"/>
      <c r="CLP272" s="837"/>
      <c r="CLQ272" s="837"/>
      <c r="CLR272" s="837"/>
      <c r="CLS272" s="837"/>
      <c r="CLT272" s="837"/>
      <c r="CLU272" s="854"/>
      <c r="CLV272" s="854"/>
      <c r="CLW272" s="854"/>
      <c r="CLX272" s="854"/>
      <c r="CLY272" s="854"/>
      <c r="CLZ272" s="837"/>
      <c r="CMA272" s="837"/>
      <c r="CMB272" s="854"/>
      <c r="CMC272" s="854"/>
      <c r="CMD272" s="837"/>
      <c r="CME272" s="837"/>
      <c r="CMF272" s="854"/>
      <c r="CMG272" s="854"/>
      <c r="CMH272" s="837"/>
      <c r="CMI272" s="837"/>
      <c r="CMJ272" s="837"/>
      <c r="CMK272" s="837"/>
      <c r="CML272" s="837"/>
      <c r="CMM272" s="837"/>
      <c r="CMN272" s="837"/>
      <c r="CMO272" s="854"/>
      <c r="CMP272" s="854"/>
      <c r="CMQ272" s="837"/>
      <c r="CMR272" s="837"/>
      <c r="CMS272" s="854"/>
      <c r="CMT272" s="854"/>
      <c r="CMU272" s="837"/>
      <c r="CMV272" s="837"/>
      <c r="CMW272" s="837"/>
      <c r="CMX272" s="837"/>
      <c r="CMY272" s="837"/>
      <c r="CMZ272" s="853"/>
      <c r="CNA272" s="855"/>
      <c r="CNB272" s="837"/>
      <c r="CNC272" s="837"/>
      <c r="CND272" s="837"/>
      <c r="CNE272" s="837"/>
      <c r="CNF272" s="837"/>
      <c r="CNG272" s="837"/>
      <c r="CNH272" s="837"/>
      <c r="CNI272" s="856"/>
      <c r="CNJ272" s="856"/>
      <c r="CNK272" s="856"/>
      <c r="CNL272" s="856"/>
      <c r="CNM272" s="856"/>
      <c r="CNN272" s="856"/>
      <c r="CNO272" s="856"/>
      <c r="CNP272" s="856"/>
      <c r="CNQ272" s="856"/>
      <c r="CNR272" s="856"/>
      <c r="CNS272" s="856"/>
      <c r="CNT272" s="856"/>
      <c r="CNU272" s="856"/>
      <c r="CNV272" s="856"/>
      <c r="CNW272" s="856"/>
      <c r="CNX272" s="856"/>
      <c r="CNY272" s="856"/>
      <c r="CNZ272" s="856"/>
      <c r="COA272" s="856"/>
      <c r="COB272" s="856"/>
      <c r="COC272" s="856"/>
      <c r="COD272" s="856"/>
      <c r="COE272" s="856"/>
      <c r="COF272" s="856"/>
      <c r="COG272" s="856"/>
      <c r="COH272" s="856"/>
      <c r="COI272" s="856"/>
      <c r="COJ272" s="856"/>
      <c r="COK272" s="856"/>
      <c r="COL272" s="856"/>
      <c r="COM272" s="856"/>
      <c r="CON272" s="856"/>
      <c r="COO272" s="856"/>
      <c r="COP272" s="856"/>
      <c r="COQ272" s="856"/>
      <c r="COR272" s="856"/>
      <c r="COS272" s="856"/>
      <c r="COT272" s="856"/>
      <c r="COU272" s="856"/>
      <c r="COV272" s="856"/>
      <c r="COW272" s="856"/>
      <c r="COX272" s="856"/>
      <c r="COY272" s="856"/>
      <c r="COZ272" s="856"/>
      <c r="CPA272" s="837"/>
      <c r="CPB272" s="837"/>
      <c r="CPC272" s="837"/>
      <c r="CPD272" s="837"/>
      <c r="CPE272" s="837"/>
      <c r="CPF272" s="837"/>
      <c r="CPG272" s="837"/>
      <c r="CPH272" s="837"/>
      <c r="CPI272" s="837"/>
      <c r="CPJ272" s="837"/>
      <c r="CPK272" s="837"/>
      <c r="CPL272" s="837"/>
      <c r="CPM272" s="837"/>
      <c r="CPN272" s="837"/>
      <c r="CPO272" s="837"/>
      <c r="CPP272" s="837"/>
      <c r="CPQ272" s="837"/>
      <c r="CPR272" s="837"/>
      <c r="CPS272" s="837"/>
      <c r="CPT272" s="837"/>
      <c r="CPU272" s="837"/>
      <c r="CPV272" s="837"/>
      <c r="CPW272" s="837"/>
      <c r="CPX272" s="837"/>
      <c r="CPY272" s="854"/>
      <c r="CPZ272" s="854"/>
      <c r="CQA272" s="854"/>
      <c r="CQB272" s="854"/>
      <c r="CQC272" s="854"/>
      <c r="CQD272" s="837"/>
      <c r="CQE272" s="837"/>
      <c r="CQF272" s="854"/>
      <c r="CQG272" s="854"/>
      <c r="CQH272" s="837"/>
      <c r="CQI272" s="837"/>
      <c r="CQJ272" s="854"/>
      <c r="CQK272" s="854"/>
      <c r="CQL272" s="837"/>
      <c r="CQM272" s="837"/>
      <c r="CQN272" s="837"/>
      <c r="CQO272" s="837"/>
      <c r="CQP272" s="837"/>
      <c r="CQQ272" s="837"/>
      <c r="CQR272" s="837"/>
      <c r="CQS272" s="854"/>
      <c r="CQT272" s="854"/>
      <c r="CQU272" s="837"/>
      <c r="CQV272" s="837"/>
      <c r="CQW272" s="854"/>
      <c r="CQX272" s="854"/>
      <c r="CQY272" s="837"/>
      <c r="CQZ272" s="837"/>
      <c r="CRA272" s="837"/>
      <c r="CRB272" s="837"/>
      <c r="CRC272" s="837"/>
      <c r="CRD272" s="853"/>
      <c r="CRE272" s="855"/>
      <c r="CRF272" s="837"/>
      <c r="CRG272" s="837"/>
      <c r="CRH272" s="837"/>
      <c r="CRI272" s="837"/>
      <c r="CRJ272" s="837"/>
      <c r="CRK272" s="837"/>
      <c r="CRL272" s="837"/>
      <c r="CRM272" s="856"/>
      <c r="CRN272" s="856"/>
      <c r="CRO272" s="856"/>
      <c r="CRP272" s="856"/>
      <c r="CRQ272" s="856"/>
      <c r="CRR272" s="856"/>
      <c r="CRS272" s="856"/>
      <c r="CRT272" s="856"/>
      <c r="CRU272" s="856"/>
      <c r="CRV272" s="856"/>
      <c r="CRW272" s="856"/>
      <c r="CRX272" s="856"/>
      <c r="CRY272" s="856"/>
      <c r="CRZ272" s="856"/>
      <c r="CSA272" s="856"/>
      <c r="CSB272" s="856"/>
      <c r="CSC272" s="856"/>
      <c r="CSD272" s="856"/>
      <c r="CSE272" s="856"/>
      <c r="CSF272" s="856"/>
      <c r="CSG272" s="856"/>
      <c r="CSH272" s="856"/>
      <c r="CSI272" s="856"/>
      <c r="CSJ272" s="856"/>
      <c r="CSK272" s="856"/>
      <c r="CSL272" s="856"/>
      <c r="CSM272" s="856"/>
      <c r="CSN272" s="856"/>
      <c r="CSO272" s="856"/>
      <c r="CSP272" s="856"/>
      <c r="CSQ272" s="856"/>
      <c r="CSR272" s="856"/>
      <c r="CSS272" s="856"/>
      <c r="CST272" s="856"/>
      <c r="CSU272" s="856"/>
      <c r="CSV272" s="856"/>
      <c r="CSW272" s="856"/>
      <c r="CSX272" s="856"/>
      <c r="CSY272" s="856"/>
      <c r="CSZ272" s="856"/>
      <c r="CTA272" s="856"/>
      <c r="CTB272" s="856"/>
      <c r="CTC272" s="856"/>
      <c r="CTD272" s="856"/>
      <c r="CTE272" s="837"/>
      <c r="CTF272" s="837"/>
      <c r="CTG272" s="837"/>
      <c r="CTH272" s="837"/>
      <c r="CTI272" s="837"/>
      <c r="CTJ272" s="837"/>
      <c r="CTK272" s="837"/>
      <c r="CTL272" s="837"/>
      <c r="CTM272" s="837"/>
      <c r="CTN272" s="837"/>
      <c r="CTO272" s="837"/>
      <c r="CTP272" s="837"/>
      <c r="CTQ272" s="837"/>
      <c r="CTR272" s="837"/>
      <c r="CTS272" s="837"/>
      <c r="CTT272" s="837"/>
      <c r="CTU272" s="837"/>
      <c r="CTV272" s="837"/>
      <c r="CTW272" s="837"/>
      <c r="CTX272" s="837"/>
      <c r="CTY272" s="837"/>
      <c r="CTZ272" s="837"/>
      <c r="CUA272" s="837"/>
      <c r="CUB272" s="837"/>
      <c r="CUC272" s="854"/>
      <c r="CUD272" s="854"/>
      <c r="CUE272" s="854"/>
      <c r="CUF272" s="854"/>
      <c r="CUG272" s="854"/>
      <c r="CUH272" s="837"/>
      <c r="CUI272" s="837"/>
      <c r="CUJ272" s="854"/>
      <c r="CUK272" s="854"/>
      <c r="CUL272" s="837"/>
      <c r="CUM272" s="837"/>
      <c r="CUN272" s="854"/>
      <c r="CUO272" s="854"/>
      <c r="CUP272" s="837"/>
      <c r="CUQ272" s="837"/>
      <c r="CUR272" s="837"/>
      <c r="CUS272" s="837"/>
      <c r="CUT272" s="837"/>
      <c r="CUU272" s="837"/>
      <c r="CUV272" s="837"/>
      <c r="CUW272" s="854"/>
      <c r="CUX272" s="854"/>
      <c r="CUY272" s="837"/>
      <c r="CUZ272" s="837"/>
      <c r="CVA272" s="854"/>
      <c r="CVB272" s="854"/>
      <c r="CVC272" s="837"/>
      <c r="CVD272" s="837"/>
      <c r="CVE272" s="837"/>
      <c r="CVF272" s="837"/>
      <c r="CVG272" s="837"/>
      <c r="CVH272" s="853"/>
      <c r="CVI272" s="855"/>
      <c r="CVJ272" s="837"/>
      <c r="CVK272" s="837"/>
      <c r="CVL272" s="837"/>
      <c r="CVM272" s="837"/>
      <c r="CVN272" s="837"/>
      <c r="CVO272" s="837"/>
      <c r="CVP272" s="837"/>
      <c r="CVQ272" s="856"/>
      <c r="CVR272" s="856"/>
      <c r="CVS272" s="856"/>
      <c r="CVT272" s="856"/>
      <c r="CVU272" s="856"/>
      <c r="CVV272" s="856"/>
      <c r="CVW272" s="856"/>
      <c r="CVX272" s="856"/>
      <c r="CVY272" s="856"/>
      <c r="CVZ272" s="856"/>
      <c r="CWA272" s="856"/>
      <c r="CWB272" s="856"/>
      <c r="CWC272" s="856"/>
      <c r="CWD272" s="856"/>
      <c r="CWE272" s="856"/>
      <c r="CWF272" s="856"/>
      <c r="CWG272" s="856"/>
      <c r="CWH272" s="856"/>
      <c r="CWI272" s="856"/>
      <c r="CWJ272" s="856"/>
      <c r="CWK272" s="856"/>
      <c r="CWL272" s="856"/>
      <c r="CWM272" s="856"/>
      <c r="CWN272" s="856"/>
      <c r="CWO272" s="856"/>
      <c r="CWP272" s="856"/>
      <c r="CWQ272" s="856"/>
      <c r="CWR272" s="856"/>
      <c r="CWS272" s="856"/>
      <c r="CWT272" s="856"/>
      <c r="CWU272" s="856"/>
      <c r="CWV272" s="856"/>
      <c r="CWW272" s="856"/>
      <c r="CWX272" s="856"/>
      <c r="CWY272" s="856"/>
      <c r="CWZ272" s="856"/>
      <c r="CXA272" s="856"/>
      <c r="CXB272" s="856"/>
      <c r="CXC272" s="856"/>
      <c r="CXD272" s="856"/>
      <c r="CXE272" s="856"/>
      <c r="CXF272" s="856"/>
      <c r="CXG272" s="856"/>
      <c r="CXH272" s="856"/>
      <c r="CXI272" s="837"/>
      <c r="CXJ272" s="837"/>
      <c r="CXK272" s="837"/>
      <c r="CXL272" s="837"/>
      <c r="CXM272" s="837"/>
      <c r="CXN272" s="837"/>
      <c r="CXO272" s="837"/>
      <c r="CXP272" s="837"/>
      <c r="CXQ272" s="837"/>
      <c r="CXR272" s="837"/>
      <c r="CXS272" s="837"/>
      <c r="CXT272" s="837"/>
      <c r="CXU272" s="837"/>
      <c r="CXV272" s="837"/>
      <c r="CXW272" s="837"/>
      <c r="CXX272" s="837"/>
      <c r="CXY272" s="837"/>
      <c r="CXZ272" s="837"/>
      <c r="CYA272" s="837"/>
      <c r="CYB272" s="837"/>
      <c r="CYC272" s="837"/>
      <c r="CYD272" s="837"/>
      <c r="CYE272" s="837"/>
      <c r="CYF272" s="837"/>
      <c r="CYG272" s="854"/>
      <c r="CYH272" s="854"/>
      <c r="CYI272" s="854"/>
      <c r="CYJ272" s="854"/>
      <c r="CYK272" s="854"/>
      <c r="CYL272" s="837"/>
      <c r="CYM272" s="837"/>
      <c r="CYN272" s="854"/>
      <c r="CYO272" s="854"/>
      <c r="CYP272" s="837"/>
      <c r="CYQ272" s="837"/>
      <c r="CYR272" s="854"/>
      <c r="CYS272" s="854"/>
      <c r="CYT272" s="837"/>
      <c r="CYU272" s="837"/>
      <c r="CYV272" s="837"/>
      <c r="CYW272" s="837"/>
      <c r="CYX272" s="837"/>
      <c r="CYY272" s="837"/>
      <c r="CYZ272" s="837"/>
      <c r="CZA272" s="854"/>
      <c r="CZB272" s="854"/>
      <c r="CZC272" s="837"/>
      <c r="CZD272" s="837"/>
      <c r="CZE272" s="854"/>
      <c r="CZF272" s="854"/>
      <c r="CZG272" s="837"/>
      <c r="CZH272" s="837"/>
      <c r="CZI272" s="837"/>
      <c r="CZJ272" s="837"/>
      <c r="CZK272" s="837"/>
      <c r="CZL272" s="853"/>
      <c r="CZM272" s="855"/>
      <c r="CZN272" s="837"/>
      <c r="CZO272" s="837"/>
      <c r="CZP272" s="837"/>
      <c r="CZQ272" s="837"/>
      <c r="CZR272" s="837"/>
      <c r="CZS272" s="837"/>
      <c r="CZT272" s="837"/>
      <c r="CZU272" s="856"/>
      <c r="CZV272" s="856"/>
      <c r="CZW272" s="856"/>
      <c r="CZX272" s="856"/>
      <c r="CZY272" s="856"/>
      <c r="CZZ272" s="856"/>
      <c r="DAA272" s="856"/>
      <c r="DAB272" s="856"/>
      <c r="DAC272" s="856"/>
      <c r="DAD272" s="856"/>
      <c r="DAE272" s="856"/>
      <c r="DAF272" s="856"/>
      <c r="DAG272" s="856"/>
      <c r="DAH272" s="856"/>
      <c r="DAI272" s="856"/>
      <c r="DAJ272" s="856"/>
      <c r="DAK272" s="856"/>
      <c r="DAL272" s="856"/>
      <c r="DAM272" s="856"/>
      <c r="DAN272" s="856"/>
      <c r="DAO272" s="856"/>
      <c r="DAP272" s="856"/>
      <c r="DAQ272" s="856"/>
      <c r="DAR272" s="856"/>
      <c r="DAS272" s="856"/>
      <c r="DAT272" s="856"/>
      <c r="DAU272" s="856"/>
      <c r="DAV272" s="856"/>
      <c r="DAW272" s="856"/>
      <c r="DAX272" s="856"/>
      <c r="DAY272" s="856"/>
      <c r="DAZ272" s="856"/>
      <c r="DBA272" s="856"/>
      <c r="DBB272" s="856"/>
      <c r="DBC272" s="856"/>
      <c r="DBD272" s="856"/>
      <c r="DBE272" s="856"/>
      <c r="DBF272" s="856"/>
      <c r="DBG272" s="856"/>
      <c r="DBH272" s="856"/>
      <c r="DBI272" s="856"/>
      <c r="DBJ272" s="856"/>
      <c r="DBK272" s="856"/>
      <c r="DBL272" s="856"/>
      <c r="DBM272" s="837"/>
      <c r="DBN272" s="837"/>
      <c r="DBO272" s="837"/>
      <c r="DBP272" s="837"/>
      <c r="DBQ272" s="837"/>
      <c r="DBR272" s="837"/>
      <c r="DBS272" s="837"/>
      <c r="DBT272" s="837"/>
      <c r="DBU272" s="837"/>
      <c r="DBV272" s="837"/>
      <c r="DBW272" s="837"/>
      <c r="DBX272" s="837"/>
      <c r="DBY272" s="837"/>
      <c r="DBZ272" s="837"/>
      <c r="DCA272" s="837"/>
      <c r="DCB272" s="837"/>
      <c r="DCC272" s="837"/>
      <c r="DCD272" s="837"/>
      <c r="DCE272" s="837"/>
      <c r="DCF272" s="837"/>
      <c r="DCG272" s="837"/>
      <c r="DCH272" s="837"/>
      <c r="DCI272" s="837"/>
      <c r="DCJ272" s="837"/>
      <c r="DCK272" s="854"/>
      <c r="DCL272" s="854"/>
      <c r="DCM272" s="854"/>
      <c r="DCN272" s="854"/>
      <c r="DCO272" s="854"/>
      <c r="DCP272" s="837"/>
      <c r="DCQ272" s="837"/>
      <c r="DCR272" s="854"/>
      <c r="DCS272" s="854"/>
      <c r="DCT272" s="837"/>
      <c r="DCU272" s="837"/>
      <c r="DCV272" s="854"/>
      <c r="DCW272" s="854"/>
      <c r="DCX272" s="837"/>
      <c r="DCY272" s="837"/>
      <c r="DCZ272" s="837"/>
      <c r="DDA272" s="837"/>
      <c r="DDB272" s="837"/>
      <c r="DDC272" s="837"/>
      <c r="DDD272" s="837"/>
      <c r="DDE272" s="854"/>
      <c r="DDF272" s="854"/>
      <c r="DDG272" s="837"/>
      <c r="DDH272" s="837"/>
      <c r="DDI272" s="854"/>
      <c r="DDJ272" s="854"/>
      <c r="DDK272" s="837"/>
      <c r="DDL272" s="837"/>
      <c r="DDM272" s="837"/>
      <c r="DDN272" s="837"/>
      <c r="DDO272" s="837"/>
      <c r="DDP272" s="853"/>
      <c r="DDQ272" s="855"/>
      <c r="DDR272" s="837"/>
      <c r="DDS272" s="837"/>
      <c r="DDT272" s="837"/>
      <c r="DDU272" s="837"/>
      <c r="DDV272" s="837"/>
      <c r="DDW272" s="837"/>
      <c r="DDX272" s="837"/>
      <c r="DDY272" s="856"/>
      <c r="DDZ272" s="856"/>
      <c r="DEA272" s="856"/>
      <c r="DEB272" s="856"/>
      <c r="DEC272" s="856"/>
      <c r="DED272" s="856"/>
      <c r="DEE272" s="856"/>
      <c r="DEF272" s="856"/>
      <c r="DEG272" s="856"/>
      <c r="DEH272" s="856"/>
      <c r="DEI272" s="856"/>
      <c r="DEJ272" s="856"/>
      <c r="DEK272" s="856"/>
      <c r="DEL272" s="856"/>
      <c r="DEM272" s="856"/>
      <c r="DEN272" s="856"/>
      <c r="DEO272" s="856"/>
      <c r="DEP272" s="856"/>
      <c r="DEQ272" s="856"/>
      <c r="DER272" s="856"/>
      <c r="DES272" s="856"/>
      <c r="DET272" s="856"/>
      <c r="DEU272" s="856"/>
      <c r="DEV272" s="856"/>
      <c r="DEW272" s="856"/>
      <c r="DEX272" s="856"/>
      <c r="DEY272" s="856"/>
      <c r="DEZ272" s="856"/>
      <c r="DFA272" s="856"/>
      <c r="DFB272" s="856"/>
      <c r="DFC272" s="856"/>
      <c r="DFD272" s="856"/>
      <c r="DFE272" s="856"/>
      <c r="DFF272" s="856"/>
      <c r="DFG272" s="856"/>
      <c r="DFH272" s="856"/>
      <c r="DFI272" s="856"/>
      <c r="DFJ272" s="856"/>
      <c r="DFK272" s="856"/>
      <c r="DFL272" s="856"/>
      <c r="DFM272" s="856"/>
      <c r="DFN272" s="856"/>
      <c r="DFO272" s="856"/>
      <c r="DFP272" s="856"/>
      <c r="DFQ272" s="837"/>
      <c r="DFR272" s="837"/>
      <c r="DFS272" s="837"/>
      <c r="DFT272" s="837"/>
      <c r="DFU272" s="837"/>
      <c r="DFV272" s="837"/>
      <c r="DFW272" s="837"/>
      <c r="DFX272" s="837"/>
      <c r="DFY272" s="837"/>
      <c r="DFZ272" s="837"/>
      <c r="DGA272" s="837"/>
      <c r="DGB272" s="837"/>
      <c r="DGC272" s="837"/>
      <c r="DGD272" s="837"/>
      <c r="DGE272" s="837"/>
      <c r="DGF272" s="837"/>
      <c r="DGG272" s="837"/>
      <c r="DGH272" s="837"/>
      <c r="DGI272" s="837"/>
      <c r="DGJ272" s="837"/>
      <c r="DGK272" s="837"/>
      <c r="DGL272" s="837"/>
      <c r="DGM272" s="837"/>
      <c r="DGN272" s="837"/>
      <c r="DGO272" s="854"/>
      <c r="DGP272" s="854"/>
      <c r="DGQ272" s="854"/>
      <c r="DGR272" s="854"/>
      <c r="DGS272" s="854"/>
      <c r="DGT272" s="837"/>
      <c r="DGU272" s="837"/>
      <c r="DGV272" s="854"/>
      <c r="DGW272" s="854"/>
      <c r="DGX272" s="837"/>
      <c r="DGY272" s="837"/>
      <c r="DGZ272" s="854"/>
      <c r="DHA272" s="854"/>
      <c r="DHB272" s="837"/>
      <c r="DHC272" s="837"/>
      <c r="DHD272" s="837"/>
      <c r="DHE272" s="837"/>
      <c r="DHF272" s="837"/>
      <c r="DHG272" s="837"/>
      <c r="DHH272" s="837"/>
      <c r="DHI272" s="854"/>
      <c r="DHJ272" s="854"/>
      <c r="DHK272" s="837"/>
      <c r="DHL272" s="837"/>
      <c r="DHM272" s="854"/>
      <c r="DHN272" s="854"/>
      <c r="DHO272" s="837"/>
      <c r="DHP272" s="837"/>
      <c r="DHQ272" s="837"/>
      <c r="DHR272" s="837"/>
      <c r="DHS272" s="837"/>
      <c r="DHT272" s="853"/>
      <c r="DHU272" s="855"/>
      <c r="DHV272" s="837"/>
      <c r="DHW272" s="837"/>
      <c r="DHX272" s="837"/>
      <c r="DHY272" s="837"/>
      <c r="DHZ272" s="837"/>
      <c r="DIA272" s="837"/>
      <c r="DIB272" s="837"/>
      <c r="DIC272" s="856"/>
      <c r="DID272" s="856"/>
      <c r="DIE272" s="856"/>
      <c r="DIF272" s="856"/>
      <c r="DIG272" s="856"/>
      <c r="DIH272" s="856"/>
      <c r="DII272" s="856"/>
      <c r="DIJ272" s="856"/>
      <c r="DIK272" s="856"/>
      <c r="DIL272" s="856"/>
      <c r="DIM272" s="856"/>
      <c r="DIN272" s="856"/>
      <c r="DIO272" s="856"/>
      <c r="DIP272" s="856"/>
      <c r="DIQ272" s="856"/>
      <c r="DIR272" s="856"/>
      <c r="DIS272" s="856"/>
      <c r="DIT272" s="856"/>
      <c r="DIU272" s="856"/>
      <c r="DIV272" s="856"/>
      <c r="DIW272" s="856"/>
      <c r="DIX272" s="856"/>
      <c r="DIY272" s="856"/>
      <c r="DIZ272" s="856"/>
      <c r="DJA272" s="856"/>
      <c r="DJB272" s="856"/>
      <c r="DJC272" s="856"/>
      <c r="DJD272" s="856"/>
      <c r="DJE272" s="856"/>
      <c r="DJF272" s="856"/>
      <c r="DJG272" s="856"/>
      <c r="DJH272" s="856"/>
      <c r="DJI272" s="856"/>
      <c r="DJJ272" s="856"/>
      <c r="DJK272" s="856"/>
      <c r="DJL272" s="856"/>
      <c r="DJM272" s="856"/>
      <c r="DJN272" s="856"/>
      <c r="DJO272" s="856"/>
      <c r="DJP272" s="856"/>
      <c r="DJQ272" s="856"/>
      <c r="DJR272" s="856"/>
      <c r="DJS272" s="856"/>
      <c r="DJT272" s="856"/>
      <c r="DJU272" s="837"/>
      <c r="DJV272" s="837"/>
      <c r="DJW272" s="837"/>
      <c r="DJX272" s="837"/>
      <c r="DJY272" s="837"/>
      <c r="DJZ272" s="837"/>
      <c r="DKA272" s="837"/>
      <c r="DKB272" s="837"/>
      <c r="DKC272" s="837"/>
      <c r="DKD272" s="837"/>
      <c r="DKE272" s="837"/>
      <c r="DKF272" s="837"/>
      <c r="DKG272" s="837"/>
      <c r="DKH272" s="837"/>
      <c r="DKI272" s="837"/>
      <c r="DKJ272" s="837"/>
      <c r="DKK272" s="837"/>
      <c r="DKL272" s="837"/>
      <c r="DKM272" s="837"/>
      <c r="DKN272" s="837"/>
      <c r="DKO272" s="837"/>
      <c r="DKP272" s="837"/>
      <c r="DKQ272" s="837"/>
      <c r="DKR272" s="837"/>
      <c r="DKS272" s="854"/>
      <c r="DKT272" s="854"/>
      <c r="DKU272" s="854"/>
      <c r="DKV272" s="854"/>
      <c r="DKW272" s="854"/>
      <c r="DKX272" s="837"/>
      <c r="DKY272" s="837"/>
      <c r="DKZ272" s="854"/>
      <c r="DLA272" s="854"/>
      <c r="DLB272" s="837"/>
      <c r="DLC272" s="837"/>
      <c r="DLD272" s="854"/>
      <c r="DLE272" s="854"/>
      <c r="DLF272" s="837"/>
      <c r="DLG272" s="837"/>
      <c r="DLH272" s="837"/>
      <c r="DLI272" s="837"/>
      <c r="DLJ272" s="837"/>
      <c r="DLK272" s="837"/>
      <c r="DLL272" s="837"/>
      <c r="DLM272" s="854"/>
      <c r="DLN272" s="854"/>
      <c r="DLO272" s="837"/>
      <c r="DLP272" s="837"/>
      <c r="DLQ272" s="854"/>
      <c r="DLR272" s="854"/>
      <c r="DLS272" s="837"/>
      <c r="DLT272" s="837"/>
      <c r="DLU272" s="837"/>
      <c r="DLV272" s="837"/>
      <c r="DLW272" s="837"/>
      <c r="DLX272" s="853"/>
      <c r="DLY272" s="855"/>
      <c r="DLZ272" s="837"/>
      <c r="DMA272" s="837"/>
      <c r="DMB272" s="837"/>
      <c r="DMC272" s="837"/>
      <c r="DMD272" s="837"/>
      <c r="DME272" s="837"/>
      <c r="DMF272" s="837"/>
      <c r="DMG272" s="856"/>
      <c r="DMH272" s="856"/>
      <c r="DMI272" s="856"/>
      <c r="DMJ272" s="856"/>
      <c r="DMK272" s="856"/>
      <c r="DML272" s="856"/>
      <c r="DMM272" s="856"/>
      <c r="DMN272" s="856"/>
      <c r="DMO272" s="856"/>
      <c r="DMP272" s="856"/>
      <c r="DMQ272" s="856"/>
      <c r="DMR272" s="856"/>
      <c r="DMS272" s="856"/>
      <c r="DMT272" s="856"/>
      <c r="DMU272" s="856"/>
      <c r="DMV272" s="856"/>
      <c r="DMW272" s="856"/>
      <c r="DMX272" s="856"/>
      <c r="DMY272" s="856"/>
      <c r="DMZ272" s="856"/>
      <c r="DNA272" s="856"/>
      <c r="DNB272" s="856"/>
      <c r="DNC272" s="856"/>
      <c r="DND272" s="856"/>
      <c r="DNE272" s="856"/>
      <c r="DNF272" s="856"/>
      <c r="DNG272" s="856"/>
      <c r="DNH272" s="856"/>
      <c r="DNI272" s="856"/>
      <c r="DNJ272" s="856"/>
      <c r="DNK272" s="856"/>
      <c r="DNL272" s="856"/>
      <c r="DNM272" s="856"/>
      <c r="DNN272" s="856"/>
      <c r="DNO272" s="856"/>
      <c r="DNP272" s="856"/>
      <c r="DNQ272" s="856"/>
      <c r="DNR272" s="856"/>
      <c r="DNS272" s="856"/>
      <c r="DNT272" s="856"/>
      <c r="DNU272" s="856"/>
      <c r="DNV272" s="856"/>
      <c r="DNW272" s="856"/>
      <c r="DNX272" s="856"/>
      <c r="DNY272" s="837"/>
      <c r="DNZ272" s="837"/>
      <c r="DOA272" s="837"/>
      <c r="DOB272" s="837"/>
      <c r="DOC272" s="837"/>
      <c r="DOD272" s="837"/>
      <c r="DOE272" s="837"/>
      <c r="DOF272" s="837"/>
      <c r="DOG272" s="837"/>
      <c r="DOH272" s="837"/>
      <c r="DOI272" s="837"/>
      <c r="DOJ272" s="837"/>
      <c r="DOK272" s="837"/>
      <c r="DOL272" s="837"/>
      <c r="DOM272" s="837"/>
      <c r="DON272" s="837"/>
      <c r="DOO272" s="837"/>
      <c r="DOP272" s="837"/>
      <c r="DOQ272" s="837"/>
      <c r="DOR272" s="837"/>
      <c r="DOS272" s="837"/>
      <c r="DOT272" s="837"/>
      <c r="DOU272" s="837"/>
      <c r="DOV272" s="837"/>
      <c r="DOW272" s="854"/>
      <c r="DOX272" s="854"/>
      <c r="DOY272" s="854"/>
      <c r="DOZ272" s="854"/>
      <c r="DPA272" s="854"/>
      <c r="DPB272" s="837"/>
      <c r="DPC272" s="837"/>
      <c r="DPD272" s="854"/>
      <c r="DPE272" s="854"/>
      <c r="DPF272" s="837"/>
      <c r="DPG272" s="837"/>
      <c r="DPH272" s="854"/>
      <c r="DPI272" s="854"/>
      <c r="DPJ272" s="837"/>
      <c r="DPK272" s="837"/>
      <c r="DPL272" s="837"/>
      <c r="DPM272" s="837"/>
      <c r="DPN272" s="837"/>
      <c r="DPO272" s="837"/>
      <c r="DPP272" s="837"/>
      <c r="DPQ272" s="854"/>
      <c r="DPR272" s="854"/>
      <c r="DPS272" s="837"/>
      <c r="DPT272" s="837"/>
      <c r="DPU272" s="854"/>
      <c r="DPV272" s="854"/>
      <c r="DPW272" s="837"/>
      <c r="DPX272" s="837"/>
      <c r="DPY272" s="837"/>
      <c r="DPZ272" s="837"/>
      <c r="DQA272" s="837"/>
      <c r="DQB272" s="853"/>
      <c r="DQC272" s="855"/>
      <c r="DQD272" s="837"/>
      <c r="DQE272" s="837"/>
      <c r="DQF272" s="837"/>
      <c r="DQG272" s="837"/>
      <c r="DQH272" s="837"/>
      <c r="DQI272" s="837"/>
      <c r="DQJ272" s="837"/>
      <c r="DQK272" s="856"/>
      <c r="DQL272" s="856"/>
      <c r="DQM272" s="856"/>
      <c r="DQN272" s="856"/>
      <c r="DQO272" s="856"/>
      <c r="DQP272" s="856"/>
      <c r="DQQ272" s="856"/>
      <c r="DQR272" s="856"/>
      <c r="DQS272" s="856"/>
      <c r="DQT272" s="856"/>
      <c r="DQU272" s="856"/>
      <c r="DQV272" s="856"/>
      <c r="DQW272" s="856"/>
      <c r="DQX272" s="856"/>
      <c r="DQY272" s="856"/>
      <c r="DQZ272" s="856"/>
      <c r="DRA272" s="856"/>
      <c r="DRB272" s="856"/>
      <c r="DRC272" s="856"/>
      <c r="DRD272" s="856"/>
      <c r="DRE272" s="856"/>
      <c r="DRF272" s="856"/>
      <c r="DRG272" s="856"/>
      <c r="DRH272" s="856"/>
      <c r="DRI272" s="856"/>
      <c r="DRJ272" s="856"/>
      <c r="DRK272" s="856"/>
      <c r="DRL272" s="856"/>
      <c r="DRM272" s="856"/>
      <c r="DRN272" s="856"/>
      <c r="DRO272" s="856"/>
      <c r="DRP272" s="856"/>
      <c r="DRQ272" s="856"/>
      <c r="DRR272" s="856"/>
      <c r="DRS272" s="856"/>
      <c r="DRT272" s="856"/>
      <c r="DRU272" s="856"/>
      <c r="DRV272" s="856"/>
      <c r="DRW272" s="856"/>
      <c r="DRX272" s="856"/>
      <c r="DRY272" s="856"/>
      <c r="DRZ272" s="856"/>
      <c r="DSA272" s="856"/>
      <c r="DSB272" s="856"/>
      <c r="DSC272" s="837"/>
      <c r="DSD272" s="837"/>
      <c r="DSE272" s="837"/>
      <c r="DSF272" s="837"/>
      <c r="DSG272" s="837"/>
      <c r="DSH272" s="837"/>
      <c r="DSI272" s="837"/>
      <c r="DSJ272" s="837"/>
      <c r="DSK272" s="837"/>
      <c r="DSL272" s="837"/>
      <c r="DSM272" s="837"/>
      <c r="DSN272" s="837"/>
      <c r="DSO272" s="837"/>
      <c r="DSP272" s="837"/>
      <c r="DSQ272" s="837"/>
      <c r="DSR272" s="837"/>
      <c r="DSS272" s="837"/>
      <c r="DST272" s="837"/>
      <c r="DSU272" s="837"/>
      <c r="DSV272" s="837"/>
      <c r="DSW272" s="837"/>
      <c r="DSX272" s="837"/>
      <c r="DSY272" s="837"/>
      <c r="DSZ272" s="837"/>
      <c r="DTA272" s="854"/>
      <c r="DTB272" s="854"/>
      <c r="DTC272" s="854"/>
      <c r="DTD272" s="854"/>
      <c r="DTE272" s="854"/>
      <c r="DTF272" s="837"/>
      <c r="DTG272" s="837"/>
      <c r="DTH272" s="854"/>
      <c r="DTI272" s="854"/>
      <c r="DTJ272" s="837"/>
      <c r="DTK272" s="837"/>
      <c r="DTL272" s="854"/>
      <c r="DTM272" s="854"/>
      <c r="DTN272" s="837"/>
      <c r="DTO272" s="837"/>
      <c r="DTP272" s="837"/>
      <c r="DTQ272" s="837"/>
      <c r="DTR272" s="837"/>
      <c r="DTS272" s="837"/>
      <c r="DTT272" s="837"/>
      <c r="DTU272" s="854"/>
      <c r="DTV272" s="854"/>
      <c r="DTW272" s="837"/>
      <c r="DTX272" s="837"/>
      <c r="DTY272" s="854"/>
      <c r="DTZ272" s="854"/>
      <c r="DUA272" s="837"/>
      <c r="DUB272" s="837"/>
      <c r="DUC272" s="837"/>
      <c r="DUD272" s="837"/>
      <c r="DUE272" s="837"/>
      <c r="DUF272" s="853"/>
      <c r="DUG272" s="855"/>
      <c r="DUH272" s="837"/>
      <c r="DUI272" s="837"/>
      <c r="DUJ272" s="837"/>
      <c r="DUK272" s="837"/>
      <c r="DUL272" s="837"/>
      <c r="DUM272" s="837"/>
      <c r="DUN272" s="837"/>
      <c r="DUO272" s="856"/>
      <c r="DUP272" s="856"/>
      <c r="DUQ272" s="856"/>
      <c r="DUR272" s="856"/>
      <c r="DUS272" s="856"/>
      <c r="DUT272" s="856"/>
      <c r="DUU272" s="856"/>
      <c r="DUV272" s="856"/>
      <c r="DUW272" s="856"/>
      <c r="DUX272" s="856"/>
      <c r="DUY272" s="856"/>
      <c r="DUZ272" s="856"/>
      <c r="DVA272" s="856"/>
      <c r="DVB272" s="856"/>
      <c r="DVC272" s="856"/>
      <c r="DVD272" s="856"/>
      <c r="DVE272" s="856"/>
      <c r="DVF272" s="856"/>
      <c r="DVG272" s="856"/>
      <c r="DVH272" s="856"/>
      <c r="DVI272" s="856"/>
      <c r="DVJ272" s="856"/>
      <c r="DVK272" s="856"/>
      <c r="DVL272" s="856"/>
      <c r="DVM272" s="856"/>
      <c r="DVN272" s="856"/>
      <c r="DVO272" s="856"/>
      <c r="DVP272" s="856"/>
      <c r="DVQ272" s="856"/>
      <c r="DVR272" s="856"/>
      <c r="DVS272" s="856"/>
      <c r="DVT272" s="856"/>
      <c r="DVU272" s="856"/>
      <c r="DVV272" s="856"/>
      <c r="DVW272" s="856"/>
      <c r="DVX272" s="856"/>
      <c r="DVY272" s="856"/>
      <c r="DVZ272" s="856"/>
      <c r="DWA272" s="856"/>
      <c r="DWB272" s="856"/>
      <c r="DWC272" s="856"/>
      <c r="DWD272" s="856"/>
      <c r="DWE272" s="856"/>
      <c r="DWF272" s="856"/>
      <c r="DWG272" s="837"/>
      <c r="DWH272" s="837"/>
      <c r="DWI272" s="837"/>
      <c r="DWJ272" s="837"/>
      <c r="DWK272" s="837"/>
      <c r="DWL272" s="837"/>
      <c r="DWM272" s="837"/>
      <c r="DWN272" s="837"/>
      <c r="DWO272" s="837"/>
      <c r="DWP272" s="837"/>
      <c r="DWQ272" s="837"/>
      <c r="DWR272" s="837"/>
      <c r="DWS272" s="837"/>
      <c r="DWT272" s="837"/>
      <c r="DWU272" s="837"/>
      <c r="DWV272" s="837"/>
      <c r="DWW272" s="837"/>
      <c r="DWX272" s="837"/>
      <c r="DWY272" s="837"/>
      <c r="DWZ272" s="837"/>
      <c r="DXA272" s="837"/>
      <c r="DXB272" s="837"/>
      <c r="DXC272" s="837"/>
      <c r="DXD272" s="837"/>
      <c r="DXE272" s="854"/>
      <c r="DXF272" s="854"/>
      <c r="DXG272" s="854"/>
      <c r="DXH272" s="854"/>
      <c r="DXI272" s="854"/>
      <c r="DXJ272" s="837"/>
      <c r="DXK272" s="837"/>
      <c r="DXL272" s="854"/>
      <c r="DXM272" s="854"/>
      <c r="DXN272" s="837"/>
      <c r="DXO272" s="837"/>
      <c r="DXP272" s="854"/>
      <c r="DXQ272" s="854"/>
      <c r="DXR272" s="837"/>
      <c r="DXS272" s="837"/>
      <c r="DXT272" s="837"/>
      <c r="DXU272" s="837"/>
      <c r="DXV272" s="837"/>
      <c r="DXW272" s="837"/>
      <c r="DXX272" s="837"/>
      <c r="DXY272" s="854"/>
      <c r="DXZ272" s="854"/>
      <c r="DYA272" s="837"/>
      <c r="DYB272" s="837"/>
      <c r="DYC272" s="854"/>
      <c r="DYD272" s="854"/>
      <c r="DYE272" s="837"/>
      <c r="DYF272" s="837"/>
      <c r="DYG272" s="837"/>
      <c r="DYH272" s="837"/>
      <c r="DYI272" s="837"/>
      <c r="DYJ272" s="853"/>
      <c r="DYK272" s="855"/>
      <c r="DYL272" s="837"/>
      <c r="DYM272" s="837"/>
      <c r="DYN272" s="837"/>
      <c r="DYO272" s="837"/>
      <c r="DYP272" s="837"/>
      <c r="DYQ272" s="837"/>
      <c r="DYR272" s="837"/>
      <c r="DYS272" s="856"/>
      <c r="DYT272" s="856"/>
      <c r="DYU272" s="856"/>
      <c r="DYV272" s="856"/>
      <c r="DYW272" s="856"/>
      <c r="DYX272" s="856"/>
      <c r="DYY272" s="856"/>
      <c r="DYZ272" s="856"/>
      <c r="DZA272" s="856"/>
      <c r="DZB272" s="856"/>
      <c r="DZC272" s="856"/>
      <c r="DZD272" s="856"/>
      <c r="DZE272" s="856"/>
      <c r="DZF272" s="856"/>
      <c r="DZG272" s="856"/>
      <c r="DZH272" s="856"/>
      <c r="DZI272" s="856"/>
      <c r="DZJ272" s="856"/>
      <c r="DZK272" s="856"/>
      <c r="DZL272" s="856"/>
      <c r="DZM272" s="856"/>
      <c r="DZN272" s="856"/>
      <c r="DZO272" s="856"/>
      <c r="DZP272" s="856"/>
      <c r="DZQ272" s="856"/>
      <c r="DZR272" s="856"/>
      <c r="DZS272" s="856"/>
      <c r="DZT272" s="856"/>
      <c r="DZU272" s="856"/>
      <c r="DZV272" s="856"/>
      <c r="DZW272" s="856"/>
      <c r="DZX272" s="856"/>
      <c r="DZY272" s="856"/>
      <c r="DZZ272" s="856"/>
      <c r="EAA272" s="856"/>
      <c r="EAB272" s="856"/>
      <c r="EAC272" s="856"/>
      <c r="EAD272" s="856"/>
      <c r="EAE272" s="856"/>
      <c r="EAF272" s="856"/>
      <c r="EAG272" s="856"/>
      <c r="EAH272" s="856"/>
      <c r="EAI272" s="856"/>
      <c r="EAJ272" s="856"/>
      <c r="EAK272" s="837"/>
      <c r="EAL272" s="837"/>
      <c r="EAM272" s="837"/>
      <c r="EAN272" s="837"/>
      <c r="EAO272" s="837"/>
      <c r="EAP272" s="837"/>
      <c r="EAQ272" s="837"/>
      <c r="EAR272" s="837"/>
      <c r="EAS272" s="837"/>
      <c r="EAT272" s="837"/>
      <c r="EAU272" s="837"/>
      <c r="EAV272" s="837"/>
      <c r="EAW272" s="837"/>
      <c r="EAX272" s="837"/>
      <c r="EAY272" s="837"/>
      <c r="EAZ272" s="837"/>
      <c r="EBA272" s="837"/>
      <c r="EBB272" s="837"/>
      <c r="EBC272" s="837"/>
      <c r="EBD272" s="837"/>
      <c r="EBE272" s="837"/>
      <c r="EBF272" s="837"/>
      <c r="EBG272" s="837"/>
      <c r="EBH272" s="837"/>
      <c r="EBI272" s="854"/>
      <c r="EBJ272" s="854"/>
      <c r="EBK272" s="854"/>
      <c r="EBL272" s="854"/>
      <c r="EBM272" s="854"/>
      <c r="EBN272" s="837"/>
      <c r="EBO272" s="837"/>
      <c r="EBP272" s="854"/>
      <c r="EBQ272" s="854"/>
      <c r="EBR272" s="837"/>
      <c r="EBS272" s="837"/>
      <c r="EBT272" s="854"/>
      <c r="EBU272" s="854"/>
      <c r="EBV272" s="837"/>
      <c r="EBW272" s="837"/>
      <c r="EBX272" s="837"/>
      <c r="EBY272" s="837"/>
      <c r="EBZ272" s="837"/>
      <c r="ECA272" s="837"/>
      <c r="ECB272" s="837"/>
      <c r="ECC272" s="854"/>
      <c r="ECD272" s="854"/>
      <c r="ECE272" s="837"/>
      <c r="ECF272" s="837"/>
      <c r="ECG272" s="854"/>
      <c r="ECH272" s="854"/>
      <c r="ECI272" s="837"/>
      <c r="ECJ272" s="837"/>
      <c r="ECK272" s="837"/>
      <c r="ECL272" s="837"/>
      <c r="ECM272" s="837"/>
      <c r="ECN272" s="853"/>
      <c r="ECO272" s="855"/>
      <c r="ECP272" s="837"/>
      <c r="ECQ272" s="837"/>
      <c r="ECR272" s="837"/>
      <c r="ECS272" s="837"/>
      <c r="ECT272" s="837"/>
      <c r="ECU272" s="837"/>
      <c r="ECV272" s="837"/>
      <c r="ECW272" s="856"/>
      <c r="ECX272" s="856"/>
      <c r="ECY272" s="856"/>
      <c r="ECZ272" s="856"/>
      <c r="EDA272" s="856"/>
      <c r="EDB272" s="856"/>
      <c r="EDC272" s="856"/>
      <c r="EDD272" s="856"/>
      <c r="EDE272" s="856"/>
      <c r="EDF272" s="856"/>
      <c r="EDG272" s="856"/>
      <c r="EDH272" s="856"/>
      <c r="EDI272" s="856"/>
      <c r="EDJ272" s="856"/>
      <c r="EDK272" s="856"/>
      <c r="EDL272" s="856"/>
      <c r="EDM272" s="856"/>
      <c r="EDN272" s="856"/>
      <c r="EDO272" s="856"/>
      <c r="EDP272" s="856"/>
      <c r="EDQ272" s="856"/>
      <c r="EDR272" s="856"/>
      <c r="EDS272" s="856"/>
      <c r="EDT272" s="856"/>
      <c r="EDU272" s="856"/>
      <c r="EDV272" s="856"/>
      <c r="EDW272" s="856"/>
      <c r="EDX272" s="856"/>
      <c r="EDY272" s="856"/>
      <c r="EDZ272" s="856"/>
      <c r="EEA272" s="856"/>
      <c r="EEB272" s="856"/>
      <c r="EEC272" s="856"/>
      <c r="EED272" s="856"/>
      <c r="EEE272" s="856"/>
      <c r="EEF272" s="856"/>
      <c r="EEG272" s="856"/>
      <c r="EEH272" s="856"/>
      <c r="EEI272" s="856"/>
      <c r="EEJ272" s="856"/>
      <c r="EEK272" s="856"/>
      <c r="EEL272" s="856"/>
      <c r="EEM272" s="856"/>
      <c r="EEN272" s="856"/>
      <c r="EEO272" s="837"/>
      <c r="EEP272" s="837"/>
      <c r="EEQ272" s="837"/>
      <c r="EER272" s="837"/>
      <c r="EES272" s="837"/>
      <c r="EET272" s="837"/>
      <c r="EEU272" s="837"/>
      <c r="EEV272" s="837"/>
      <c r="EEW272" s="837"/>
      <c r="EEX272" s="837"/>
      <c r="EEY272" s="837"/>
      <c r="EEZ272" s="837"/>
      <c r="EFA272" s="837"/>
      <c r="EFB272" s="837"/>
      <c r="EFC272" s="837"/>
      <c r="EFD272" s="837"/>
      <c r="EFE272" s="837"/>
      <c r="EFF272" s="837"/>
      <c r="EFG272" s="837"/>
      <c r="EFH272" s="837"/>
      <c r="EFI272" s="837"/>
      <c r="EFJ272" s="837"/>
      <c r="EFK272" s="837"/>
      <c r="EFL272" s="837"/>
      <c r="EFM272" s="854"/>
      <c r="EFN272" s="854"/>
      <c r="EFO272" s="854"/>
      <c r="EFP272" s="854"/>
      <c r="EFQ272" s="854"/>
      <c r="EFR272" s="837"/>
      <c r="EFS272" s="837"/>
      <c r="EFT272" s="854"/>
      <c r="EFU272" s="854"/>
      <c r="EFV272" s="837"/>
      <c r="EFW272" s="837"/>
      <c r="EFX272" s="854"/>
      <c r="EFY272" s="854"/>
      <c r="EFZ272" s="837"/>
      <c r="EGA272" s="837"/>
      <c r="EGB272" s="837"/>
      <c r="EGC272" s="837"/>
      <c r="EGD272" s="837"/>
      <c r="EGE272" s="837"/>
      <c r="EGF272" s="837"/>
      <c r="EGG272" s="854"/>
      <c r="EGH272" s="854"/>
      <c r="EGI272" s="837"/>
      <c r="EGJ272" s="837"/>
      <c r="EGK272" s="854"/>
      <c r="EGL272" s="854"/>
      <c r="EGM272" s="837"/>
      <c r="EGN272" s="837"/>
      <c r="EGO272" s="837"/>
      <c r="EGP272" s="837"/>
      <c r="EGQ272" s="837"/>
      <c r="EGR272" s="853"/>
      <c r="EGS272" s="855"/>
      <c r="EGT272" s="837"/>
      <c r="EGU272" s="837"/>
      <c r="EGV272" s="837"/>
      <c r="EGW272" s="837"/>
      <c r="EGX272" s="837"/>
      <c r="EGY272" s="837"/>
      <c r="EGZ272" s="837"/>
      <c r="EHA272" s="856"/>
      <c r="EHB272" s="856"/>
      <c r="EHC272" s="856"/>
      <c r="EHD272" s="856"/>
      <c r="EHE272" s="856"/>
      <c r="EHF272" s="856"/>
      <c r="EHG272" s="856"/>
      <c r="EHH272" s="856"/>
      <c r="EHI272" s="856"/>
      <c r="EHJ272" s="856"/>
      <c r="EHK272" s="856"/>
      <c r="EHL272" s="856"/>
      <c r="EHM272" s="856"/>
      <c r="EHN272" s="856"/>
      <c r="EHO272" s="856"/>
      <c r="EHP272" s="856"/>
      <c r="EHQ272" s="856"/>
      <c r="EHR272" s="856"/>
      <c r="EHS272" s="856"/>
      <c r="EHT272" s="856"/>
      <c r="EHU272" s="856"/>
      <c r="EHV272" s="856"/>
      <c r="EHW272" s="856"/>
      <c r="EHX272" s="856"/>
      <c r="EHY272" s="856"/>
      <c r="EHZ272" s="856"/>
      <c r="EIA272" s="856"/>
      <c r="EIB272" s="856"/>
      <c r="EIC272" s="856"/>
      <c r="EID272" s="856"/>
      <c r="EIE272" s="856"/>
      <c r="EIF272" s="856"/>
      <c r="EIG272" s="856"/>
      <c r="EIH272" s="856"/>
      <c r="EII272" s="856"/>
      <c r="EIJ272" s="856"/>
      <c r="EIK272" s="856"/>
      <c r="EIL272" s="856"/>
      <c r="EIM272" s="856"/>
      <c r="EIN272" s="856"/>
      <c r="EIO272" s="856"/>
      <c r="EIP272" s="856"/>
      <c r="EIQ272" s="856"/>
      <c r="EIR272" s="856"/>
      <c r="EIS272" s="837"/>
      <c r="EIT272" s="837"/>
      <c r="EIU272" s="837"/>
      <c r="EIV272" s="837"/>
      <c r="EIW272" s="837"/>
      <c r="EIX272" s="837"/>
      <c r="EIY272" s="837"/>
      <c r="EIZ272" s="837"/>
      <c r="EJA272" s="837"/>
      <c r="EJB272" s="837"/>
      <c r="EJC272" s="837"/>
      <c r="EJD272" s="837"/>
      <c r="EJE272" s="837"/>
      <c r="EJF272" s="837"/>
      <c r="EJG272" s="837"/>
      <c r="EJH272" s="837"/>
      <c r="EJI272" s="837"/>
      <c r="EJJ272" s="837"/>
      <c r="EJK272" s="837"/>
      <c r="EJL272" s="837"/>
      <c r="EJM272" s="837"/>
      <c r="EJN272" s="837"/>
      <c r="EJO272" s="837"/>
      <c r="EJP272" s="837"/>
      <c r="EJQ272" s="854"/>
      <c r="EJR272" s="854"/>
      <c r="EJS272" s="854"/>
      <c r="EJT272" s="854"/>
      <c r="EJU272" s="854"/>
      <c r="EJV272" s="837"/>
      <c r="EJW272" s="837"/>
      <c r="EJX272" s="854"/>
      <c r="EJY272" s="854"/>
      <c r="EJZ272" s="837"/>
      <c r="EKA272" s="837"/>
      <c r="EKB272" s="854"/>
      <c r="EKC272" s="854"/>
      <c r="EKD272" s="837"/>
      <c r="EKE272" s="837"/>
      <c r="EKF272" s="837"/>
      <c r="EKG272" s="837"/>
      <c r="EKH272" s="837"/>
      <c r="EKI272" s="837"/>
      <c r="EKJ272" s="837"/>
      <c r="EKK272" s="854"/>
      <c r="EKL272" s="854"/>
      <c r="EKM272" s="837"/>
      <c r="EKN272" s="837"/>
      <c r="EKO272" s="854"/>
      <c r="EKP272" s="854"/>
      <c r="EKQ272" s="837"/>
      <c r="EKR272" s="837"/>
      <c r="EKS272" s="837"/>
      <c r="EKT272" s="837"/>
      <c r="EKU272" s="837"/>
      <c r="EKV272" s="853"/>
      <c r="EKW272" s="855"/>
      <c r="EKX272" s="837"/>
      <c r="EKY272" s="837"/>
      <c r="EKZ272" s="837"/>
      <c r="ELA272" s="837"/>
      <c r="ELB272" s="837"/>
      <c r="ELC272" s="837"/>
      <c r="ELD272" s="837"/>
      <c r="ELE272" s="856"/>
      <c r="ELF272" s="856"/>
      <c r="ELG272" s="856"/>
      <c r="ELH272" s="856"/>
      <c r="ELI272" s="856"/>
      <c r="ELJ272" s="856"/>
      <c r="ELK272" s="856"/>
      <c r="ELL272" s="856"/>
      <c r="ELM272" s="856"/>
      <c r="ELN272" s="856"/>
      <c r="ELO272" s="856"/>
      <c r="ELP272" s="856"/>
      <c r="ELQ272" s="856"/>
      <c r="ELR272" s="856"/>
      <c r="ELS272" s="856"/>
      <c r="ELT272" s="856"/>
      <c r="ELU272" s="856"/>
      <c r="ELV272" s="856"/>
      <c r="ELW272" s="856"/>
      <c r="ELX272" s="856"/>
      <c r="ELY272" s="856"/>
      <c r="ELZ272" s="856"/>
      <c r="EMA272" s="856"/>
      <c r="EMB272" s="856"/>
      <c r="EMC272" s="856"/>
      <c r="EMD272" s="856"/>
      <c r="EME272" s="856"/>
      <c r="EMF272" s="856"/>
      <c r="EMG272" s="856"/>
      <c r="EMH272" s="856"/>
      <c r="EMI272" s="856"/>
      <c r="EMJ272" s="856"/>
      <c r="EMK272" s="856"/>
      <c r="EML272" s="856"/>
      <c r="EMM272" s="856"/>
      <c r="EMN272" s="856"/>
      <c r="EMO272" s="856"/>
      <c r="EMP272" s="856"/>
      <c r="EMQ272" s="856"/>
      <c r="EMR272" s="856"/>
      <c r="EMS272" s="856"/>
      <c r="EMT272" s="856"/>
      <c r="EMU272" s="856"/>
      <c r="EMV272" s="856"/>
      <c r="EMW272" s="837"/>
      <c r="EMX272" s="837"/>
      <c r="EMY272" s="837"/>
      <c r="EMZ272" s="837"/>
      <c r="ENA272" s="837"/>
      <c r="ENB272" s="837"/>
      <c r="ENC272" s="837"/>
      <c r="END272" s="837"/>
      <c r="ENE272" s="837"/>
      <c r="ENF272" s="837"/>
      <c r="ENG272" s="837"/>
      <c r="ENH272" s="837"/>
      <c r="ENI272" s="837"/>
      <c r="ENJ272" s="837"/>
      <c r="ENK272" s="837"/>
      <c r="ENL272" s="837"/>
      <c r="ENM272" s="837"/>
      <c r="ENN272" s="837"/>
      <c r="ENO272" s="837"/>
      <c r="ENP272" s="837"/>
      <c r="ENQ272" s="837"/>
      <c r="ENR272" s="837"/>
      <c r="ENS272" s="837"/>
      <c r="ENT272" s="837"/>
      <c r="ENU272" s="854"/>
      <c r="ENV272" s="854"/>
      <c r="ENW272" s="854"/>
      <c r="ENX272" s="854"/>
      <c r="ENY272" s="854"/>
      <c r="ENZ272" s="837"/>
      <c r="EOA272" s="837"/>
      <c r="EOB272" s="854"/>
      <c r="EOC272" s="854"/>
      <c r="EOD272" s="837"/>
      <c r="EOE272" s="837"/>
      <c r="EOF272" s="854"/>
      <c r="EOG272" s="854"/>
      <c r="EOH272" s="837"/>
      <c r="EOI272" s="837"/>
      <c r="EOJ272" s="837"/>
      <c r="EOK272" s="837"/>
      <c r="EOL272" s="837"/>
      <c r="EOM272" s="837"/>
      <c r="EON272" s="837"/>
      <c r="EOO272" s="854"/>
      <c r="EOP272" s="854"/>
      <c r="EOQ272" s="837"/>
      <c r="EOR272" s="837"/>
      <c r="EOS272" s="854"/>
      <c r="EOT272" s="854"/>
      <c r="EOU272" s="837"/>
      <c r="EOV272" s="837"/>
      <c r="EOW272" s="837"/>
      <c r="EOX272" s="837"/>
      <c r="EOY272" s="837"/>
      <c r="EOZ272" s="853"/>
      <c r="EPA272" s="855"/>
      <c r="EPB272" s="837"/>
      <c r="EPC272" s="837"/>
      <c r="EPD272" s="837"/>
      <c r="EPE272" s="837"/>
      <c r="EPF272" s="837"/>
      <c r="EPG272" s="837"/>
      <c r="EPH272" s="837"/>
      <c r="EPI272" s="856"/>
      <c r="EPJ272" s="856"/>
      <c r="EPK272" s="856"/>
      <c r="EPL272" s="856"/>
      <c r="EPM272" s="856"/>
      <c r="EPN272" s="856"/>
      <c r="EPO272" s="856"/>
      <c r="EPP272" s="856"/>
      <c r="EPQ272" s="856"/>
      <c r="EPR272" s="856"/>
      <c r="EPS272" s="856"/>
      <c r="EPT272" s="856"/>
      <c r="EPU272" s="856"/>
      <c r="EPV272" s="856"/>
      <c r="EPW272" s="856"/>
      <c r="EPX272" s="856"/>
      <c r="EPY272" s="856"/>
      <c r="EPZ272" s="856"/>
      <c r="EQA272" s="856"/>
      <c r="EQB272" s="856"/>
      <c r="EQC272" s="856"/>
      <c r="EQD272" s="856"/>
      <c r="EQE272" s="856"/>
      <c r="EQF272" s="856"/>
      <c r="EQG272" s="856"/>
      <c r="EQH272" s="856"/>
      <c r="EQI272" s="856"/>
      <c r="EQJ272" s="856"/>
      <c r="EQK272" s="856"/>
      <c r="EQL272" s="856"/>
      <c r="EQM272" s="856"/>
      <c r="EQN272" s="856"/>
      <c r="EQO272" s="856"/>
      <c r="EQP272" s="856"/>
      <c r="EQQ272" s="856"/>
      <c r="EQR272" s="856"/>
      <c r="EQS272" s="856"/>
      <c r="EQT272" s="856"/>
      <c r="EQU272" s="856"/>
      <c r="EQV272" s="856"/>
      <c r="EQW272" s="856"/>
      <c r="EQX272" s="856"/>
      <c r="EQY272" s="856"/>
      <c r="EQZ272" s="856"/>
      <c r="ERA272" s="837"/>
      <c r="ERB272" s="837"/>
      <c r="ERC272" s="837"/>
      <c r="ERD272" s="837"/>
      <c r="ERE272" s="837"/>
      <c r="ERF272" s="837"/>
      <c r="ERG272" s="837"/>
      <c r="ERH272" s="837"/>
      <c r="ERI272" s="837"/>
      <c r="ERJ272" s="837"/>
      <c r="ERK272" s="837"/>
      <c r="ERL272" s="837"/>
      <c r="ERM272" s="837"/>
      <c r="ERN272" s="837"/>
      <c r="ERO272" s="837"/>
      <c r="ERP272" s="837"/>
      <c r="ERQ272" s="837"/>
      <c r="ERR272" s="837"/>
      <c r="ERS272" s="837"/>
      <c r="ERT272" s="837"/>
      <c r="ERU272" s="837"/>
      <c r="ERV272" s="837"/>
      <c r="ERW272" s="837"/>
      <c r="ERX272" s="837"/>
      <c r="ERY272" s="854"/>
      <c r="ERZ272" s="854"/>
      <c r="ESA272" s="854"/>
      <c r="ESB272" s="854"/>
      <c r="ESC272" s="854"/>
      <c r="ESD272" s="837"/>
      <c r="ESE272" s="837"/>
      <c r="ESF272" s="854"/>
      <c r="ESG272" s="854"/>
      <c r="ESH272" s="837"/>
      <c r="ESI272" s="837"/>
      <c r="ESJ272" s="854"/>
      <c r="ESK272" s="854"/>
      <c r="ESL272" s="837"/>
      <c r="ESM272" s="837"/>
      <c r="ESN272" s="837"/>
      <c r="ESO272" s="837"/>
      <c r="ESP272" s="837"/>
      <c r="ESQ272" s="837"/>
      <c r="ESR272" s="837"/>
      <c r="ESS272" s="854"/>
      <c r="EST272" s="854"/>
      <c r="ESU272" s="837"/>
      <c r="ESV272" s="837"/>
      <c r="ESW272" s="854"/>
      <c r="ESX272" s="854"/>
      <c r="ESY272" s="837"/>
      <c r="ESZ272" s="837"/>
      <c r="ETA272" s="837"/>
      <c r="ETB272" s="837"/>
      <c r="ETC272" s="837"/>
      <c r="ETD272" s="853"/>
      <c r="ETE272" s="855"/>
      <c r="ETF272" s="837"/>
      <c r="ETG272" s="837"/>
      <c r="ETH272" s="837"/>
      <c r="ETI272" s="837"/>
      <c r="ETJ272" s="837"/>
      <c r="ETK272" s="837"/>
      <c r="ETL272" s="837"/>
      <c r="ETM272" s="856"/>
      <c r="ETN272" s="856"/>
      <c r="ETO272" s="856"/>
      <c r="ETP272" s="856"/>
      <c r="ETQ272" s="856"/>
      <c r="ETR272" s="856"/>
      <c r="ETS272" s="856"/>
      <c r="ETT272" s="856"/>
      <c r="ETU272" s="856"/>
      <c r="ETV272" s="856"/>
      <c r="ETW272" s="856"/>
      <c r="ETX272" s="856"/>
      <c r="ETY272" s="856"/>
      <c r="ETZ272" s="856"/>
      <c r="EUA272" s="856"/>
      <c r="EUB272" s="856"/>
      <c r="EUC272" s="856"/>
      <c r="EUD272" s="856"/>
      <c r="EUE272" s="856"/>
      <c r="EUF272" s="856"/>
      <c r="EUG272" s="856"/>
      <c r="EUH272" s="856"/>
      <c r="EUI272" s="856"/>
      <c r="EUJ272" s="856"/>
      <c r="EUK272" s="856"/>
      <c r="EUL272" s="856"/>
      <c r="EUM272" s="856"/>
      <c r="EUN272" s="856"/>
      <c r="EUO272" s="856"/>
      <c r="EUP272" s="856"/>
      <c r="EUQ272" s="856"/>
      <c r="EUR272" s="856"/>
      <c r="EUS272" s="856"/>
      <c r="EUT272" s="856"/>
      <c r="EUU272" s="856"/>
      <c r="EUV272" s="856"/>
      <c r="EUW272" s="856"/>
      <c r="EUX272" s="856"/>
      <c r="EUY272" s="856"/>
      <c r="EUZ272" s="856"/>
      <c r="EVA272" s="856"/>
      <c r="EVB272" s="856"/>
      <c r="EVC272" s="856"/>
      <c r="EVD272" s="856"/>
      <c r="EVE272" s="837"/>
      <c r="EVF272" s="837"/>
      <c r="EVG272" s="837"/>
      <c r="EVH272" s="837"/>
      <c r="EVI272" s="837"/>
      <c r="EVJ272" s="837"/>
      <c r="EVK272" s="837"/>
      <c r="EVL272" s="837"/>
      <c r="EVM272" s="837"/>
      <c r="EVN272" s="837"/>
      <c r="EVO272" s="837"/>
      <c r="EVP272" s="837"/>
      <c r="EVQ272" s="837"/>
      <c r="EVR272" s="837"/>
      <c r="EVS272" s="837"/>
      <c r="EVT272" s="837"/>
      <c r="EVU272" s="837"/>
      <c r="EVV272" s="837"/>
      <c r="EVW272" s="837"/>
      <c r="EVX272" s="837"/>
      <c r="EVY272" s="837"/>
      <c r="EVZ272" s="837"/>
      <c r="EWA272" s="837"/>
      <c r="EWB272" s="837"/>
      <c r="EWC272" s="854"/>
      <c r="EWD272" s="854"/>
      <c r="EWE272" s="854"/>
      <c r="EWF272" s="854"/>
      <c r="EWG272" s="854"/>
      <c r="EWH272" s="837"/>
      <c r="EWI272" s="837"/>
      <c r="EWJ272" s="854"/>
      <c r="EWK272" s="854"/>
      <c r="EWL272" s="837"/>
      <c r="EWM272" s="837"/>
      <c r="EWN272" s="854"/>
      <c r="EWO272" s="854"/>
      <c r="EWP272" s="837"/>
      <c r="EWQ272" s="837"/>
      <c r="EWR272" s="837"/>
      <c r="EWS272" s="837"/>
      <c r="EWT272" s="837"/>
      <c r="EWU272" s="837"/>
      <c r="EWV272" s="837"/>
      <c r="EWW272" s="854"/>
      <c r="EWX272" s="854"/>
      <c r="EWY272" s="837"/>
      <c r="EWZ272" s="837"/>
      <c r="EXA272" s="854"/>
      <c r="EXB272" s="854"/>
      <c r="EXC272" s="837"/>
      <c r="EXD272" s="837"/>
      <c r="EXE272" s="837"/>
      <c r="EXF272" s="837"/>
      <c r="EXG272" s="837"/>
      <c r="EXH272" s="853"/>
      <c r="EXI272" s="855"/>
      <c r="EXJ272" s="837"/>
      <c r="EXK272" s="837"/>
      <c r="EXL272" s="837"/>
      <c r="EXM272" s="837"/>
      <c r="EXN272" s="837"/>
      <c r="EXO272" s="837"/>
      <c r="EXP272" s="837"/>
      <c r="EXQ272" s="856"/>
      <c r="EXR272" s="856"/>
      <c r="EXS272" s="856"/>
      <c r="EXT272" s="856"/>
      <c r="EXU272" s="856"/>
      <c r="EXV272" s="856"/>
      <c r="EXW272" s="856"/>
      <c r="EXX272" s="856"/>
      <c r="EXY272" s="856"/>
      <c r="EXZ272" s="856"/>
      <c r="EYA272" s="856"/>
      <c r="EYB272" s="856"/>
      <c r="EYC272" s="856"/>
      <c r="EYD272" s="856"/>
      <c r="EYE272" s="856"/>
      <c r="EYF272" s="856"/>
      <c r="EYG272" s="856"/>
      <c r="EYH272" s="856"/>
      <c r="EYI272" s="856"/>
      <c r="EYJ272" s="856"/>
      <c r="EYK272" s="856"/>
      <c r="EYL272" s="856"/>
      <c r="EYM272" s="856"/>
      <c r="EYN272" s="856"/>
      <c r="EYO272" s="856"/>
      <c r="EYP272" s="856"/>
      <c r="EYQ272" s="856"/>
      <c r="EYR272" s="856"/>
      <c r="EYS272" s="856"/>
      <c r="EYT272" s="856"/>
      <c r="EYU272" s="856"/>
      <c r="EYV272" s="856"/>
      <c r="EYW272" s="856"/>
      <c r="EYX272" s="856"/>
      <c r="EYY272" s="856"/>
      <c r="EYZ272" s="856"/>
      <c r="EZA272" s="856"/>
      <c r="EZB272" s="856"/>
      <c r="EZC272" s="856"/>
      <c r="EZD272" s="856"/>
      <c r="EZE272" s="856"/>
      <c r="EZF272" s="856"/>
      <c r="EZG272" s="856"/>
      <c r="EZH272" s="856"/>
      <c r="EZI272" s="837"/>
      <c r="EZJ272" s="837"/>
      <c r="EZK272" s="837"/>
      <c r="EZL272" s="837"/>
      <c r="EZM272" s="837"/>
      <c r="EZN272" s="837"/>
      <c r="EZO272" s="837"/>
      <c r="EZP272" s="837"/>
      <c r="EZQ272" s="837"/>
      <c r="EZR272" s="837"/>
      <c r="EZS272" s="837"/>
      <c r="EZT272" s="837"/>
      <c r="EZU272" s="837"/>
      <c r="EZV272" s="837"/>
      <c r="EZW272" s="837"/>
      <c r="EZX272" s="837"/>
      <c r="EZY272" s="837"/>
      <c r="EZZ272" s="837"/>
      <c r="FAA272" s="837"/>
      <c r="FAB272" s="837"/>
      <c r="FAC272" s="837"/>
      <c r="FAD272" s="837"/>
      <c r="FAE272" s="837"/>
      <c r="FAF272" s="837"/>
      <c r="FAG272" s="854"/>
      <c r="FAH272" s="854"/>
      <c r="FAI272" s="854"/>
      <c r="FAJ272" s="854"/>
      <c r="FAK272" s="854"/>
      <c r="FAL272" s="837"/>
      <c r="FAM272" s="837"/>
      <c r="FAN272" s="854"/>
      <c r="FAO272" s="854"/>
      <c r="FAP272" s="837"/>
      <c r="FAQ272" s="837"/>
      <c r="FAR272" s="854"/>
      <c r="FAS272" s="854"/>
      <c r="FAT272" s="837"/>
      <c r="FAU272" s="837"/>
      <c r="FAV272" s="837"/>
      <c r="FAW272" s="837"/>
      <c r="FAX272" s="837"/>
      <c r="FAY272" s="837"/>
      <c r="FAZ272" s="837"/>
      <c r="FBA272" s="854"/>
      <c r="FBB272" s="854"/>
      <c r="FBC272" s="837"/>
      <c r="FBD272" s="837"/>
      <c r="FBE272" s="854"/>
      <c r="FBF272" s="854"/>
      <c r="FBG272" s="837"/>
      <c r="FBH272" s="837"/>
      <c r="FBI272" s="837"/>
      <c r="FBJ272" s="837"/>
      <c r="FBK272" s="837"/>
      <c r="FBL272" s="853"/>
      <c r="FBM272" s="855"/>
      <c r="FBN272" s="837"/>
      <c r="FBO272" s="837"/>
      <c r="FBP272" s="837"/>
      <c r="FBQ272" s="837"/>
      <c r="FBR272" s="837"/>
      <c r="FBS272" s="837"/>
      <c r="FBT272" s="837"/>
      <c r="FBU272" s="856"/>
      <c r="FBV272" s="856"/>
      <c r="FBW272" s="856"/>
      <c r="FBX272" s="856"/>
      <c r="FBY272" s="856"/>
      <c r="FBZ272" s="856"/>
      <c r="FCA272" s="856"/>
      <c r="FCB272" s="856"/>
      <c r="FCC272" s="856"/>
      <c r="FCD272" s="856"/>
      <c r="FCE272" s="856"/>
      <c r="FCF272" s="856"/>
      <c r="FCG272" s="856"/>
      <c r="FCH272" s="856"/>
      <c r="FCI272" s="856"/>
      <c r="FCJ272" s="856"/>
      <c r="FCK272" s="856"/>
      <c r="FCL272" s="856"/>
      <c r="FCM272" s="856"/>
      <c r="FCN272" s="856"/>
      <c r="FCO272" s="856"/>
      <c r="FCP272" s="856"/>
      <c r="FCQ272" s="856"/>
      <c r="FCR272" s="856"/>
      <c r="FCS272" s="856"/>
      <c r="FCT272" s="856"/>
      <c r="FCU272" s="856"/>
      <c r="FCV272" s="856"/>
      <c r="FCW272" s="856"/>
      <c r="FCX272" s="856"/>
      <c r="FCY272" s="856"/>
      <c r="FCZ272" s="856"/>
      <c r="FDA272" s="856"/>
      <c r="FDB272" s="856"/>
      <c r="FDC272" s="856"/>
      <c r="FDD272" s="856"/>
      <c r="FDE272" s="856"/>
      <c r="FDF272" s="856"/>
      <c r="FDG272" s="856"/>
      <c r="FDH272" s="856"/>
      <c r="FDI272" s="856"/>
      <c r="FDJ272" s="856"/>
      <c r="FDK272" s="856"/>
      <c r="FDL272" s="856"/>
      <c r="FDM272" s="837"/>
      <c r="FDN272" s="837"/>
      <c r="FDO272" s="837"/>
      <c r="FDP272" s="837"/>
      <c r="FDQ272" s="837"/>
      <c r="FDR272" s="837"/>
      <c r="FDS272" s="837"/>
      <c r="FDT272" s="837"/>
      <c r="FDU272" s="837"/>
      <c r="FDV272" s="837"/>
      <c r="FDW272" s="837"/>
      <c r="FDX272" s="837"/>
      <c r="FDY272" s="837"/>
      <c r="FDZ272" s="837"/>
      <c r="FEA272" s="837"/>
      <c r="FEB272" s="837"/>
      <c r="FEC272" s="837"/>
      <c r="FED272" s="837"/>
      <c r="FEE272" s="837"/>
      <c r="FEF272" s="837"/>
      <c r="FEG272" s="837"/>
      <c r="FEH272" s="837"/>
      <c r="FEI272" s="837"/>
      <c r="FEJ272" s="837"/>
      <c r="FEK272" s="854"/>
      <c r="FEL272" s="854"/>
      <c r="FEM272" s="854"/>
      <c r="FEN272" s="854"/>
      <c r="FEO272" s="854"/>
      <c r="FEP272" s="837"/>
      <c r="FEQ272" s="837"/>
      <c r="FER272" s="854"/>
      <c r="FES272" s="854"/>
      <c r="FET272" s="837"/>
      <c r="FEU272" s="837"/>
      <c r="FEV272" s="854"/>
      <c r="FEW272" s="854"/>
      <c r="FEX272" s="837"/>
      <c r="FEY272" s="837"/>
      <c r="FEZ272" s="837"/>
      <c r="FFA272" s="837"/>
      <c r="FFB272" s="837"/>
      <c r="FFC272" s="837"/>
      <c r="FFD272" s="837"/>
      <c r="FFE272" s="854"/>
      <c r="FFF272" s="854"/>
      <c r="FFG272" s="837"/>
      <c r="FFH272" s="837"/>
      <c r="FFI272" s="854"/>
      <c r="FFJ272" s="854"/>
      <c r="FFK272" s="837"/>
      <c r="FFL272" s="837"/>
      <c r="FFM272" s="837"/>
      <c r="FFN272" s="837"/>
      <c r="FFO272" s="837"/>
      <c r="FFP272" s="853"/>
      <c r="FFQ272" s="855"/>
      <c r="FFR272" s="837"/>
      <c r="FFS272" s="837"/>
      <c r="FFT272" s="837"/>
      <c r="FFU272" s="837"/>
      <c r="FFV272" s="837"/>
      <c r="FFW272" s="837"/>
      <c r="FFX272" s="837"/>
      <c r="FFY272" s="856"/>
      <c r="FFZ272" s="856"/>
      <c r="FGA272" s="856"/>
      <c r="FGB272" s="856"/>
      <c r="FGC272" s="856"/>
      <c r="FGD272" s="856"/>
      <c r="FGE272" s="856"/>
      <c r="FGF272" s="856"/>
      <c r="FGG272" s="856"/>
      <c r="FGH272" s="856"/>
      <c r="FGI272" s="856"/>
      <c r="FGJ272" s="856"/>
      <c r="FGK272" s="856"/>
      <c r="FGL272" s="856"/>
      <c r="FGM272" s="856"/>
      <c r="FGN272" s="856"/>
      <c r="FGO272" s="856"/>
      <c r="FGP272" s="856"/>
      <c r="FGQ272" s="856"/>
      <c r="FGR272" s="856"/>
      <c r="FGS272" s="856"/>
      <c r="FGT272" s="856"/>
      <c r="FGU272" s="856"/>
      <c r="FGV272" s="856"/>
      <c r="FGW272" s="856"/>
      <c r="FGX272" s="856"/>
      <c r="FGY272" s="856"/>
      <c r="FGZ272" s="856"/>
      <c r="FHA272" s="856"/>
      <c r="FHB272" s="856"/>
      <c r="FHC272" s="856"/>
      <c r="FHD272" s="856"/>
      <c r="FHE272" s="856"/>
      <c r="FHF272" s="856"/>
      <c r="FHG272" s="856"/>
      <c r="FHH272" s="856"/>
      <c r="FHI272" s="856"/>
      <c r="FHJ272" s="856"/>
      <c r="FHK272" s="856"/>
      <c r="FHL272" s="856"/>
      <c r="FHM272" s="856"/>
      <c r="FHN272" s="856"/>
      <c r="FHO272" s="856"/>
      <c r="FHP272" s="856"/>
      <c r="FHQ272" s="837"/>
      <c r="FHR272" s="837"/>
      <c r="FHS272" s="837"/>
      <c r="FHT272" s="837"/>
      <c r="FHU272" s="837"/>
      <c r="FHV272" s="837"/>
      <c r="FHW272" s="837"/>
      <c r="FHX272" s="837"/>
      <c r="FHY272" s="837"/>
      <c r="FHZ272" s="837"/>
      <c r="FIA272" s="837"/>
      <c r="FIB272" s="837"/>
      <c r="FIC272" s="837"/>
      <c r="FID272" s="837"/>
      <c r="FIE272" s="837"/>
      <c r="FIF272" s="837"/>
      <c r="FIG272" s="837"/>
      <c r="FIH272" s="837"/>
      <c r="FII272" s="837"/>
      <c r="FIJ272" s="837"/>
      <c r="FIK272" s="837"/>
      <c r="FIL272" s="837"/>
      <c r="FIM272" s="837"/>
      <c r="FIN272" s="837"/>
      <c r="FIO272" s="854"/>
      <c r="FIP272" s="854"/>
      <c r="FIQ272" s="854"/>
      <c r="FIR272" s="854"/>
      <c r="FIS272" s="854"/>
      <c r="FIT272" s="837"/>
      <c r="FIU272" s="837"/>
      <c r="FIV272" s="854"/>
      <c r="FIW272" s="854"/>
      <c r="FIX272" s="837"/>
      <c r="FIY272" s="837"/>
      <c r="FIZ272" s="854"/>
      <c r="FJA272" s="854"/>
      <c r="FJB272" s="837"/>
      <c r="FJC272" s="837"/>
      <c r="FJD272" s="837"/>
      <c r="FJE272" s="837"/>
      <c r="FJF272" s="837"/>
      <c r="FJG272" s="837"/>
      <c r="FJH272" s="837"/>
      <c r="FJI272" s="854"/>
      <c r="FJJ272" s="854"/>
      <c r="FJK272" s="837"/>
      <c r="FJL272" s="837"/>
      <c r="FJM272" s="854"/>
      <c r="FJN272" s="854"/>
      <c r="FJO272" s="837"/>
      <c r="FJP272" s="837"/>
      <c r="FJQ272" s="837"/>
      <c r="FJR272" s="837"/>
      <c r="FJS272" s="837"/>
      <c r="FJT272" s="853"/>
      <c r="FJU272" s="855"/>
      <c r="FJV272" s="837"/>
      <c r="FJW272" s="837"/>
      <c r="FJX272" s="837"/>
      <c r="FJY272" s="837"/>
      <c r="FJZ272" s="837"/>
      <c r="FKA272" s="837"/>
      <c r="FKB272" s="837"/>
      <c r="FKC272" s="856"/>
      <c r="FKD272" s="856"/>
      <c r="FKE272" s="856"/>
      <c r="FKF272" s="856"/>
      <c r="FKG272" s="856"/>
      <c r="FKH272" s="856"/>
      <c r="FKI272" s="856"/>
      <c r="FKJ272" s="856"/>
      <c r="FKK272" s="856"/>
      <c r="FKL272" s="856"/>
      <c r="FKM272" s="856"/>
      <c r="FKN272" s="856"/>
      <c r="FKO272" s="856"/>
      <c r="FKP272" s="856"/>
      <c r="FKQ272" s="856"/>
      <c r="FKR272" s="856"/>
      <c r="FKS272" s="856"/>
      <c r="FKT272" s="856"/>
      <c r="FKU272" s="856"/>
      <c r="FKV272" s="856"/>
      <c r="FKW272" s="856"/>
      <c r="FKX272" s="856"/>
      <c r="FKY272" s="856"/>
      <c r="FKZ272" s="856"/>
      <c r="FLA272" s="856"/>
      <c r="FLB272" s="856"/>
      <c r="FLC272" s="856"/>
      <c r="FLD272" s="856"/>
      <c r="FLE272" s="856"/>
      <c r="FLF272" s="856"/>
      <c r="FLG272" s="856"/>
      <c r="FLH272" s="856"/>
      <c r="FLI272" s="856"/>
      <c r="FLJ272" s="856"/>
      <c r="FLK272" s="856"/>
      <c r="FLL272" s="856"/>
      <c r="FLM272" s="856"/>
      <c r="FLN272" s="856"/>
      <c r="FLO272" s="856"/>
      <c r="FLP272" s="856"/>
      <c r="FLQ272" s="856"/>
      <c r="FLR272" s="856"/>
      <c r="FLS272" s="856"/>
      <c r="FLT272" s="856"/>
      <c r="FLU272" s="837"/>
      <c r="FLV272" s="837"/>
      <c r="FLW272" s="837"/>
      <c r="FLX272" s="837"/>
      <c r="FLY272" s="837"/>
      <c r="FLZ272" s="837"/>
      <c r="FMA272" s="837"/>
      <c r="FMB272" s="837"/>
      <c r="FMC272" s="837"/>
      <c r="FMD272" s="837"/>
      <c r="FME272" s="837"/>
      <c r="FMF272" s="837"/>
      <c r="FMG272" s="837"/>
      <c r="FMH272" s="837"/>
      <c r="FMI272" s="837"/>
      <c r="FMJ272" s="837"/>
      <c r="FMK272" s="837"/>
      <c r="FML272" s="837"/>
      <c r="FMM272" s="837"/>
      <c r="FMN272" s="837"/>
      <c r="FMO272" s="837"/>
      <c r="FMP272" s="837"/>
      <c r="FMQ272" s="837"/>
      <c r="FMR272" s="837"/>
      <c r="FMS272" s="854"/>
      <c r="FMT272" s="854"/>
      <c r="FMU272" s="854"/>
      <c r="FMV272" s="854"/>
      <c r="FMW272" s="854"/>
      <c r="FMX272" s="837"/>
      <c r="FMY272" s="837"/>
      <c r="FMZ272" s="854"/>
      <c r="FNA272" s="854"/>
      <c r="FNB272" s="837"/>
      <c r="FNC272" s="837"/>
      <c r="FND272" s="854"/>
      <c r="FNE272" s="854"/>
      <c r="FNF272" s="837"/>
      <c r="FNG272" s="837"/>
      <c r="FNH272" s="837"/>
      <c r="FNI272" s="837"/>
      <c r="FNJ272" s="837"/>
      <c r="FNK272" s="837"/>
      <c r="FNL272" s="837"/>
      <c r="FNM272" s="854"/>
      <c r="FNN272" s="854"/>
      <c r="FNO272" s="837"/>
      <c r="FNP272" s="837"/>
      <c r="FNQ272" s="854"/>
      <c r="FNR272" s="854"/>
      <c r="FNS272" s="837"/>
      <c r="FNT272" s="837"/>
      <c r="FNU272" s="837"/>
      <c r="FNV272" s="837"/>
      <c r="FNW272" s="837"/>
      <c r="FNX272" s="853"/>
      <c r="FNY272" s="855"/>
      <c r="FNZ272" s="837"/>
      <c r="FOA272" s="837"/>
      <c r="FOB272" s="837"/>
      <c r="FOC272" s="837"/>
      <c r="FOD272" s="837"/>
      <c r="FOE272" s="837"/>
      <c r="FOF272" s="837"/>
      <c r="FOG272" s="856"/>
      <c r="FOH272" s="856"/>
      <c r="FOI272" s="856"/>
      <c r="FOJ272" s="856"/>
      <c r="FOK272" s="856"/>
      <c r="FOL272" s="856"/>
      <c r="FOM272" s="856"/>
      <c r="FON272" s="856"/>
      <c r="FOO272" s="856"/>
      <c r="FOP272" s="856"/>
      <c r="FOQ272" s="856"/>
      <c r="FOR272" s="856"/>
      <c r="FOS272" s="856"/>
      <c r="FOT272" s="856"/>
      <c r="FOU272" s="856"/>
      <c r="FOV272" s="856"/>
      <c r="FOW272" s="856"/>
      <c r="FOX272" s="856"/>
      <c r="FOY272" s="856"/>
      <c r="FOZ272" s="856"/>
      <c r="FPA272" s="856"/>
      <c r="FPB272" s="856"/>
      <c r="FPC272" s="856"/>
      <c r="FPD272" s="856"/>
      <c r="FPE272" s="856"/>
      <c r="FPF272" s="856"/>
      <c r="FPG272" s="856"/>
      <c r="FPH272" s="856"/>
      <c r="FPI272" s="856"/>
      <c r="FPJ272" s="856"/>
      <c r="FPK272" s="856"/>
      <c r="FPL272" s="856"/>
      <c r="FPM272" s="856"/>
      <c r="FPN272" s="856"/>
      <c r="FPO272" s="856"/>
      <c r="FPP272" s="856"/>
      <c r="FPQ272" s="856"/>
      <c r="FPR272" s="856"/>
      <c r="FPS272" s="856"/>
      <c r="FPT272" s="856"/>
      <c r="FPU272" s="856"/>
      <c r="FPV272" s="856"/>
      <c r="FPW272" s="856"/>
      <c r="FPX272" s="856"/>
      <c r="FPY272" s="837"/>
      <c r="FPZ272" s="837"/>
      <c r="FQA272" s="837"/>
      <c r="FQB272" s="837"/>
      <c r="FQC272" s="837"/>
      <c r="FQD272" s="837"/>
      <c r="FQE272" s="837"/>
      <c r="FQF272" s="837"/>
      <c r="FQG272" s="837"/>
      <c r="FQH272" s="837"/>
      <c r="FQI272" s="837"/>
      <c r="FQJ272" s="837"/>
      <c r="FQK272" s="837"/>
      <c r="FQL272" s="837"/>
      <c r="FQM272" s="837"/>
      <c r="FQN272" s="837"/>
      <c r="FQO272" s="837"/>
      <c r="FQP272" s="837"/>
      <c r="FQQ272" s="837"/>
      <c r="FQR272" s="837"/>
      <c r="FQS272" s="837"/>
      <c r="FQT272" s="837"/>
      <c r="FQU272" s="837"/>
      <c r="FQV272" s="837"/>
      <c r="FQW272" s="854"/>
      <c r="FQX272" s="854"/>
      <c r="FQY272" s="854"/>
      <c r="FQZ272" s="854"/>
      <c r="FRA272" s="854"/>
      <c r="FRB272" s="837"/>
      <c r="FRC272" s="837"/>
      <c r="FRD272" s="854"/>
      <c r="FRE272" s="854"/>
      <c r="FRF272" s="837"/>
      <c r="FRG272" s="837"/>
      <c r="FRH272" s="854"/>
      <c r="FRI272" s="854"/>
      <c r="FRJ272" s="837"/>
      <c r="FRK272" s="837"/>
      <c r="FRL272" s="837"/>
      <c r="FRM272" s="837"/>
      <c r="FRN272" s="837"/>
      <c r="FRO272" s="837"/>
      <c r="FRP272" s="837"/>
      <c r="FRQ272" s="854"/>
      <c r="FRR272" s="854"/>
      <c r="FRS272" s="837"/>
      <c r="FRT272" s="837"/>
      <c r="FRU272" s="854"/>
      <c r="FRV272" s="854"/>
      <c r="FRW272" s="837"/>
      <c r="FRX272" s="837"/>
      <c r="FRY272" s="837"/>
      <c r="FRZ272" s="837"/>
      <c r="FSA272" s="837"/>
      <c r="FSB272" s="853"/>
      <c r="FSC272" s="855"/>
      <c r="FSD272" s="837"/>
      <c r="FSE272" s="837"/>
      <c r="FSF272" s="837"/>
      <c r="FSG272" s="837"/>
      <c r="FSH272" s="837"/>
      <c r="FSI272" s="837"/>
      <c r="FSJ272" s="837"/>
      <c r="FSK272" s="856"/>
      <c r="FSL272" s="856"/>
      <c r="FSM272" s="856"/>
      <c r="FSN272" s="856"/>
      <c r="FSO272" s="856"/>
      <c r="FSP272" s="856"/>
      <c r="FSQ272" s="856"/>
      <c r="FSR272" s="856"/>
      <c r="FSS272" s="856"/>
      <c r="FST272" s="856"/>
      <c r="FSU272" s="856"/>
      <c r="FSV272" s="856"/>
      <c r="FSW272" s="856"/>
      <c r="FSX272" s="856"/>
      <c r="FSY272" s="856"/>
      <c r="FSZ272" s="856"/>
      <c r="FTA272" s="856"/>
      <c r="FTB272" s="856"/>
      <c r="FTC272" s="856"/>
      <c r="FTD272" s="856"/>
      <c r="FTE272" s="856"/>
      <c r="FTF272" s="856"/>
      <c r="FTG272" s="856"/>
      <c r="FTH272" s="856"/>
      <c r="FTI272" s="856"/>
      <c r="FTJ272" s="856"/>
      <c r="FTK272" s="856"/>
      <c r="FTL272" s="856"/>
      <c r="FTM272" s="856"/>
      <c r="FTN272" s="856"/>
      <c r="FTO272" s="856"/>
      <c r="FTP272" s="856"/>
      <c r="FTQ272" s="856"/>
      <c r="FTR272" s="856"/>
      <c r="FTS272" s="856"/>
      <c r="FTT272" s="856"/>
      <c r="FTU272" s="856"/>
      <c r="FTV272" s="856"/>
      <c r="FTW272" s="856"/>
      <c r="FTX272" s="856"/>
      <c r="FTY272" s="856"/>
      <c r="FTZ272" s="856"/>
      <c r="FUA272" s="856"/>
      <c r="FUB272" s="856"/>
      <c r="FUC272" s="837"/>
      <c r="FUD272" s="837"/>
      <c r="FUE272" s="837"/>
      <c r="FUF272" s="837"/>
      <c r="FUG272" s="837"/>
      <c r="FUH272" s="837"/>
      <c r="FUI272" s="837"/>
      <c r="FUJ272" s="837"/>
      <c r="FUK272" s="837"/>
      <c r="FUL272" s="837"/>
      <c r="FUM272" s="837"/>
      <c r="FUN272" s="837"/>
      <c r="FUO272" s="837"/>
      <c r="FUP272" s="837"/>
      <c r="FUQ272" s="837"/>
      <c r="FUR272" s="837"/>
      <c r="FUS272" s="837"/>
      <c r="FUT272" s="837"/>
      <c r="FUU272" s="837"/>
      <c r="FUV272" s="837"/>
      <c r="FUW272" s="837"/>
      <c r="FUX272" s="837"/>
      <c r="FUY272" s="837"/>
      <c r="FUZ272" s="837"/>
      <c r="FVA272" s="854"/>
      <c r="FVB272" s="854"/>
      <c r="FVC272" s="854"/>
      <c r="FVD272" s="854"/>
      <c r="FVE272" s="854"/>
      <c r="FVF272" s="837"/>
      <c r="FVG272" s="837"/>
      <c r="FVH272" s="854"/>
      <c r="FVI272" s="854"/>
      <c r="FVJ272" s="837"/>
      <c r="FVK272" s="837"/>
      <c r="FVL272" s="854"/>
      <c r="FVM272" s="854"/>
      <c r="FVN272" s="837"/>
      <c r="FVO272" s="837"/>
      <c r="FVP272" s="837"/>
      <c r="FVQ272" s="837"/>
      <c r="FVR272" s="837"/>
      <c r="FVS272" s="837"/>
      <c r="FVT272" s="837"/>
      <c r="FVU272" s="854"/>
      <c r="FVV272" s="854"/>
      <c r="FVW272" s="837"/>
      <c r="FVX272" s="837"/>
      <c r="FVY272" s="854"/>
      <c r="FVZ272" s="854"/>
      <c r="FWA272" s="837"/>
      <c r="FWB272" s="837"/>
      <c r="FWC272" s="837"/>
      <c r="FWD272" s="837"/>
      <c r="FWE272" s="837"/>
      <c r="FWF272" s="853"/>
      <c r="FWG272" s="855"/>
      <c r="FWH272" s="837"/>
      <c r="FWI272" s="837"/>
      <c r="FWJ272" s="837"/>
      <c r="FWK272" s="837"/>
      <c r="FWL272" s="837"/>
      <c r="FWM272" s="837"/>
      <c r="FWN272" s="837"/>
      <c r="FWO272" s="856"/>
      <c r="FWP272" s="856"/>
      <c r="FWQ272" s="856"/>
      <c r="FWR272" s="856"/>
      <c r="FWS272" s="856"/>
      <c r="FWT272" s="856"/>
      <c r="FWU272" s="856"/>
      <c r="FWV272" s="856"/>
      <c r="FWW272" s="856"/>
      <c r="FWX272" s="856"/>
      <c r="FWY272" s="856"/>
      <c r="FWZ272" s="856"/>
      <c r="FXA272" s="856"/>
      <c r="FXB272" s="856"/>
      <c r="FXC272" s="856"/>
      <c r="FXD272" s="856"/>
      <c r="FXE272" s="856"/>
      <c r="FXF272" s="856"/>
      <c r="FXG272" s="856"/>
      <c r="FXH272" s="856"/>
      <c r="FXI272" s="856"/>
      <c r="FXJ272" s="856"/>
      <c r="FXK272" s="856"/>
      <c r="FXL272" s="856"/>
      <c r="FXM272" s="856"/>
      <c r="FXN272" s="856"/>
      <c r="FXO272" s="856"/>
      <c r="FXP272" s="856"/>
      <c r="FXQ272" s="856"/>
      <c r="FXR272" s="856"/>
      <c r="FXS272" s="856"/>
      <c r="FXT272" s="856"/>
      <c r="FXU272" s="856"/>
      <c r="FXV272" s="856"/>
      <c r="FXW272" s="856"/>
      <c r="FXX272" s="856"/>
      <c r="FXY272" s="856"/>
      <c r="FXZ272" s="856"/>
      <c r="FYA272" s="856"/>
      <c r="FYB272" s="856"/>
      <c r="FYC272" s="856"/>
      <c r="FYD272" s="856"/>
      <c r="FYE272" s="856"/>
      <c r="FYF272" s="856"/>
      <c r="FYG272" s="837"/>
      <c r="FYH272" s="837"/>
      <c r="FYI272" s="837"/>
      <c r="FYJ272" s="837"/>
      <c r="FYK272" s="837"/>
      <c r="FYL272" s="837"/>
      <c r="FYM272" s="837"/>
      <c r="FYN272" s="837"/>
      <c r="FYO272" s="837"/>
      <c r="FYP272" s="837"/>
      <c r="FYQ272" s="837"/>
      <c r="FYR272" s="837"/>
      <c r="FYS272" s="837"/>
      <c r="FYT272" s="837"/>
      <c r="FYU272" s="837"/>
      <c r="FYV272" s="837"/>
      <c r="FYW272" s="837"/>
      <c r="FYX272" s="837"/>
      <c r="FYY272" s="837"/>
      <c r="FYZ272" s="837"/>
      <c r="FZA272" s="837"/>
      <c r="FZB272" s="837"/>
      <c r="FZC272" s="837"/>
      <c r="FZD272" s="837"/>
      <c r="FZE272" s="854"/>
      <c r="FZF272" s="854"/>
      <c r="FZG272" s="854"/>
      <c r="FZH272" s="854"/>
      <c r="FZI272" s="854"/>
      <c r="FZJ272" s="837"/>
      <c r="FZK272" s="837"/>
      <c r="FZL272" s="854"/>
      <c r="FZM272" s="854"/>
      <c r="FZN272" s="837"/>
      <c r="FZO272" s="837"/>
      <c r="FZP272" s="854"/>
      <c r="FZQ272" s="854"/>
      <c r="FZR272" s="837"/>
      <c r="FZS272" s="837"/>
      <c r="FZT272" s="837"/>
      <c r="FZU272" s="837"/>
      <c r="FZV272" s="837"/>
      <c r="FZW272" s="837"/>
      <c r="FZX272" s="837"/>
      <c r="FZY272" s="854"/>
      <c r="FZZ272" s="854"/>
      <c r="GAA272" s="837"/>
      <c r="GAB272" s="837"/>
      <c r="GAC272" s="854"/>
      <c r="GAD272" s="854"/>
      <c r="GAE272" s="837"/>
      <c r="GAF272" s="837"/>
      <c r="GAG272" s="837"/>
      <c r="GAH272" s="837"/>
      <c r="GAI272" s="837"/>
      <c r="GAJ272" s="853"/>
      <c r="GAK272" s="855"/>
      <c r="GAL272" s="837"/>
      <c r="GAM272" s="837"/>
      <c r="GAN272" s="837"/>
      <c r="GAO272" s="837"/>
      <c r="GAP272" s="837"/>
      <c r="GAQ272" s="837"/>
      <c r="GAR272" s="837"/>
      <c r="GAS272" s="856"/>
      <c r="GAT272" s="856"/>
      <c r="GAU272" s="856"/>
      <c r="GAV272" s="856"/>
      <c r="GAW272" s="856"/>
      <c r="GAX272" s="856"/>
      <c r="GAY272" s="856"/>
      <c r="GAZ272" s="856"/>
      <c r="GBA272" s="856"/>
      <c r="GBB272" s="856"/>
      <c r="GBC272" s="856"/>
      <c r="GBD272" s="856"/>
      <c r="GBE272" s="856"/>
      <c r="GBF272" s="856"/>
      <c r="GBG272" s="856"/>
      <c r="GBH272" s="856"/>
      <c r="GBI272" s="856"/>
      <c r="GBJ272" s="856"/>
      <c r="GBK272" s="856"/>
      <c r="GBL272" s="856"/>
      <c r="GBM272" s="856"/>
      <c r="GBN272" s="856"/>
      <c r="GBO272" s="856"/>
      <c r="GBP272" s="856"/>
      <c r="GBQ272" s="856"/>
      <c r="GBR272" s="856"/>
      <c r="GBS272" s="856"/>
      <c r="GBT272" s="856"/>
      <c r="GBU272" s="856"/>
      <c r="GBV272" s="856"/>
      <c r="GBW272" s="856"/>
      <c r="GBX272" s="856"/>
      <c r="GBY272" s="856"/>
      <c r="GBZ272" s="856"/>
      <c r="GCA272" s="856"/>
      <c r="GCB272" s="856"/>
      <c r="GCC272" s="856"/>
      <c r="GCD272" s="856"/>
      <c r="GCE272" s="856"/>
      <c r="GCF272" s="856"/>
      <c r="GCG272" s="856"/>
      <c r="GCH272" s="856"/>
      <c r="GCI272" s="856"/>
      <c r="GCJ272" s="856"/>
      <c r="GCK272" s="837"/>
      <c r="GCL272" s="837"/>
      <c r="GCM272" s="837"/>
      <c r="GCN272" s="837"/>
      <c r="GCO272" s="837"/>
      <c r="GCP272" s="837"/>
      <c r="GCQ272" s="837"/>
      <c r="GCR272" s="837"/>
      <c r="GCS272" s="837"/>
      <c r="GCT272" s="837"/>
      <c r="GCU272" s="837"/>
      <c r="GCV272" s="837"/>
      <c r="GCW272" s="837"/>
      <c r="GCX272" s="837"/>
      <c r="GCY272" s="837"/>
      <c r="GCZ272" s="837"/>
      <c r="GDA272" s="837"/>
      <c r="GDB272" s="837"/>
      <c r="GDC272" s="837"/>
      <c r="GDD272" s="837"/>
      <c r="GDE272" s="837"/>
      <c r="GDF272" s="837"/>
      <c r="GDG272" s="837"/>
      <c r="GDH272" s="837"/>
      <c r="GDI272" s="854"/>
      <c r="GDJ272" s="854"/>
      <c r="GDK272" s="854"/>
      <c r="GDL272" s="854"/>
      <c r="GDM272" s="854"/>
      <c r="GDN272" s="837"/>
      <c r="GDO272" s="837"/>
      <c r="GDP272" s="854"/>
      <c r="GDQ272" s="854"/>
      <c r="GDR272" s="837"/>
      <c r="GDS272" s="837"/>
      <c r="GDT272" s="854"/>
      <c r="GDU272" s="854"/>
      <c r="GDV272" s="837"/>
      <c r="GDW272" s="837"/>
      <c r="GDX272" s="837"/>
      <c r="GDY272" s="837"/>
      <c r="GDZ272" s="837"/>
      <c r="GEA272" s="837"/>
      <c r="GEB272" s="837"/>
      <c r="GEC272" s="854"/>
      <c r="GED272" s="854"/>
      <c r="GEE272" s="837"/>
      <c r="GEF272" s="837"/>
      <c r="GEG272" s="854"/>
      <c r="GEH272" s="854"/>
      <c r="GEI272" s="837"/>
      <c r="GEJ272" s="837"/>
      <c r="GEK272" s="837"/>
      <c r="GEL272" s="837"/>
      <c r="GEM272" s="837"/>
      <c r="GEN272" s="853"/>
      <c r="GEO272" s="855"/>
      <c r="GEP272" s="837"/>
      <c r="GEQ272" s="837"/>
      <c r="GER272" s="837"/>
      <c r="GES272" s="837"/>
      <c r="GET272" s="837"/>
      <c r="GEU272" s="837"/>
      <c r="GEV272" s="837"/>
      <c r="GEW272" s="856"/>
      <c r="GEX272" s="856"/>
      <c r="GEY272" s="856"/>
      <c r="GEZ272" s="856"/>
      <c r="GFA272" s="856"/>
      <c r="GFB272" s="856"/>
      <c r="GFC272" s="856"/>
      <c r="GFD272" s="856"/>
      <c r="GFE272" s="856"/>
      <c r="GFF272" s="856"/>
      <c r="GFG272" s="856"/>
      <c r="GFH272" s="856"/>
      <c r="GFI272" s="856"/>
      <c r="GFJ272" s="856"/>
      <c r="GFK272" s="856"/>
      <c r="GFL272" s="856"/>
      <c r="GFM272" s="856"/>
      <c r="GFN272" s="856"/>
      <c r="GFO272" s="856"/>
      <c r="GFP272" s="856"/>
      <c r="GFQ272" s="856"/>
      <c r="GFR272" s="856"/>
      <c r="GFS272" s="856"/>
      <c r="GFT272" s="856"/>
      <c r="GFU272" s="856"/>
      <c r="GFV272" s="856"/>
      <c r="GFW272" s="856"/>
      <c r="GFX272" s="856"/>
      <c r="GFY272" s="856"/>
      <c r="GFZ272" s="856"/>
      <c r="GGA272" s="856"/>
      <c r="GGB272" s="856"/>
      <c r="GGC272" s="856"/>
      <c r="GGD272" s="856"/>
      <c r="GGE272" s="856"/>
      <c r="GGF272" s="856"/>
      <c r="GGG272" s="856"/>
      <c r="GGH272" s="856"/>
      <c r="GGI272" s="856"/>
      <c r="GGJ272" s="856"/>
      <c r="GGK272" s="856"/>
      <c r="GGL272" s="856"/>
      <c r="GGM272" s="856"/>
      <c r="GGN272" s="856"/>
      <c r="GGO272" s="837"/>
      <c r="GGP272" s="837"/>
      <c r="GGQ272" s="837"/>
      <c r="GGR272" s="837"/>
      <c r="GGS272" s="837"/>
      <c r="GGT272" s="837"/>
      <c r="GGU272" s="837"/>
      <c r="GGV272" s="837"/>
      <c r="GGW272" s="837"/>
      <c r="GGX272" s="837"/>
      <c r="GGY272" s="837"/>
      <c r="GGZ272" s="837"/>
      <c r="GHA272" s="837"/>
      <c r="GHB272" s="837"/>
      <c r="GHC272" s="837"/>
      <c r="GHD272" s="837"/>
      <c r="GHE272" s="837"/>
      <c r="GHF272" s="837"/>
      <c r="GHG272" s="837"/>
      <c r="GHH272" s="837"/>
      <c r="GHI272" s="837"/>
      <c r="GHJ272" s="837"/>
      <c r="GHK272" s="837"/>
      <c r="GHL272" s="837"/>
      <c r="GHM272" s="854"/>
      <c r="GHN272" s="854"/>
      <c r="GHO272" s="854"/>
      <c r="GHP272" s="854"/>
      <c r="GHQ272" s="854"/>
      <c r="GHR272" s="837"/>
      <c r="GHS272" s="837"/>
      <c r="GHT272" s="854"/>
      <c r="GHU272" s="854"/>
      <c r="GHV272" s="837"/>
      <c r="GHW272" s="837"/>
      <c r="GHX272" s="854"/>
      <c r="GHY272" s="854"/>
      <c r="GHZ272" s="837"/>
      <c r="GIA272" s="837"/>
      <c r="GIB272" s="837"/>
      <c r="GIC272" s="837"/>
      <c r="GID272" s="837"/>
      <c r="GIE272" s="837"/>
      <c r="GIF272" s="837"/>
      <c r="GIG272" s="854"/>
      <c r="GIH272" s="854"/>
      <c r="GII272" s="837"/>
      <c r="GIJ272" s="837"/>
      <c r="GIK272" s="854"/>
      <c r="GIL272" s="854"/>
      <c r="GIM272" s="837"/>
      <c r="GIN272" s="837"/>
      <c r="GIO272" s="837"/>
      <c r="GIP272" s="837"/>
      <c r="GIQ272" s="837"/>
      <c r="GIR272" s="853"/>
      <c r="GIS272" s="855"/>
      <c r="GIT272" s="837"/>
      <c r="GIU272" s="837"/>
      <c r="GIV272" s="837"/>
      <c r="GIW272" s="837"/>
      <c r="GIX272" s="837"/>
      <c r="GIY272" s="837"/>
      <c r="GIZ272" s="837"/>
      <c r="GJA272" s="856"/>
      <c r="GJB272" s="856"/>
      <c r="GJC272" s="856"/>
      <c r="GJD272" s="856"/>
      <c r="GJE272" s="856"/>
      <c r="GJF272" s="856"/>
      <c r="GJG272" s="856"/>
      <c r="GJH272" s="856"/>
      <c r="GJI272" s="856"/>
      <c r="GJJ272" s="856"/>
      <c r="GJK272" s="856"/>
      <c r="GJL272" s="856"/>
      <c r="GJM272" s="856"/>
      <c r="GJN272" s="856"/>
      <c r="GJO272" s="856"/>
      <c r="GJP272" s="856"/>
      <c r="GJQ272" s="856"/>
      <c r="GJR272" s="856"/>
      <c r="GJS272" s="856"/>
      <c r="GJT272" s="856"/>
      <c r="GJU272" s="856"/>
      <c r="GJV272" s="856"/>
      <c r="GJW272" s="856"/>
      <c r="GJX272" s="856"/>
      <c r="GJY272" s="856"/>
      <c r="GJZ272" s="856"/>
      <c r="GKA272" s="856"/>
      <c r="GKB272" s="856"/>
      <c r="GKC272" s="856"/>
      <c r="GKD272" s="856"/>
      <c r="GKE272" s="856"/>
      <c r="GKF272" s="856"/>
      <c r="GKG272" s="856"/>
      <c r="GKH272" s="856"/>
      <c r="GKI272" s="856"/>
      <c r="GKJ272" s="856"/>
      <c r="GKK272" s="856"/>
      <c r="GKL272" s="856"/>
      <c r="GKM272" s="856"/>
      <c r="GKN272" s="856"/>
      <c r="GKO272" s="856"/>
      <c r="GKP272" s="856"/>
      <c r="GKQ272" s="856"/>
      <c r="GKR272" s="856"/>
      <c r="GKS272" s="837"/>
      <c r="GKT272" s="837"/>
      <c r="GKU272" s="837"/>
      <c r="GKV272" s="837"/>
      <c r="GKW272" s="837"/>
      <c r="GKX272" s="837"/>
      <c r="GKY272" s="837"/>
      <c r="GKZ272" s="837"/>
      <c r="GLA272" s="837"/>
      <c r="GLB272" s="837"/>
      <c r="GLC272" s="837"/>
      <c r="GLD272" s="837"/>
      <c r="GLE272" s="837"/>
      <c r="GLF272" s="837"/>
      <c r="GLG272" s="837"/>
      <c r="GLH272" s="837"/>
      <c r="GLI272" s="837"/>
      <c r="GLJ272" s="837"/>
      <c r="GLK272" s="837"/>
      <c r="GLL272" s="837"/>
      <c r="GLM272" s="837"/>
      <c r="GLN272" s="837"/>
      <c r="GLO272" s="837"/>
      <c r="GLP272" s="837"/>
      <c r="GLQ272" s="854"/>
      <c r="GLR272" s="854"/>
      <c r="GLS272" s="854"/>
      <c r="GLT272" s="854"/>
      <c r="GLU272" s="854"/>
      <c r="GLV272" s="837"/>
      <c r="GLW272" s="837"/>
      <c r="GLX272" s="854"/>
      <c r="GLY272" s="854"/>
      <c r="GLZ272" s="837"/>
      <c r="GMA272" s="837"/>
      <c r="GMB272" s="854"/>
      <c r="GMC272" s="854"/>
      <c r="GMD272" s="837"/>
      <c r="GME272" s="837"/>
      <c r="GMF272" s="837"/>
      <c r="GMG272" s="837"/>
      <c r="GMH272" s="837"/>
      <c r="GMI272" s="837"/>
      <c r="GMJ272" s="837"/>
      <c r="GMK272" s="854"/>
      <c r="GML272" s="854"/>
      <c r="GMM272" s="837"/>
      <c r="GMN272" s="837"/>
      <c r="GMO272" s="854"/>
      <c r="GMP272" s="854"/>
      <c r="GMQ272" s="837"/>
      <c r="GMR272" s="837"/>
      <c r="GMS272" s="837"/>
      <c r="GMT272" s="837"/>
      <c r="GMU272" s="837"/>
      <c r="GMV272" s="853"/>
      <c r="GMW272" s="855"/>
      <c r="GMX272" s="837"/>
      <c r="GMY272" s="837"/>
      <c r="GMZ272" s="837"/>
      <c r="GNA272" s="837"/>
      <c r="GNB272" s="837"/>
      <c r="GNC272" s="837"/>
      <c r="GND272" s="837"/>
      <c r="GNE272" s="856"/>
      <c r="GNF272" s="856"/>
      <c r="GNG272" s="856"/>
      <c r="GNH272" s="856"/>
      <c r="GNI272" s="856"/>
      <c r="GNJ272" s="856"/>
      <c r="GNK272" s="856"/>
      <c r="GNL272" s="856"/>
      <c r="GNM272" s="856"/>
      <c r="GNN272" s="856"/>
      <c r="GNO272" s="856"/>
      <c r="GNP272" s="856"/>
      <c r="GNQ272" s="856"/>
      <c r="GNR272" s="856"/>
      <c r="GNS272" s="856"/>
      <c r="GNT272" s="856"/>
      <c r="GNU272" s="856"/>
      <c r="GNV272" s="856"/>
      <c r="GNW272" s="856"/>
      <c r="GNX272" s="856"/>
      <c r="GNY272" s="856"/>
      <c r="GNZ272" s="856"/>
      <c r="GOA272" s="856"/>
      <c r="GOB272" s="856"/>
      <c r="GOC272" s="856"/>
      <c r="GOD272" s="856"/>
      <c r="GOE272" s="856"/>
      <c r="GOF272" s="856"/>
      <c r="GOG272" s="856"/>
      <c r="GOH272" s="856"/>
      <c r="GOI272" s="856"/>
      <c r="GOJ272" s="856"/>
      <c r="GOK272" s="856"/>
      <c r="GOL272" s="856"/>
      <c r="GOM272" s="856"/>
      <c r="GON272" s="856"/>
      <c r="GOO272" s="856"/>
      <c r="GOP272" s="856"/>
      <c r="GOQ272" s="856"/>
      <c r="GOR272" s="856"/>
      <c r="GOS272" s="856"/>
      <c r="GOT272" s="856"/>
      <c r="GOU272" s="856"/>
      <c r="GOV272" s="856"/>
      <c r="GOW272" s="837"/>
      <c r="GOX272" s="837"/>
      <c r="GOY272" s="837"/>
      <c r="GOZ272" s="837"/>
      <c r="GPA272" s="837"/>
      <c r="GPB272" s="837"/>
      <c r="GPC272" s="837"/>
      <c r="GPD272" s="837"/>
      <c r="GPE272" s="837"/>
      <c r="GPF272" s="837"/>
      <c r="GPG272" s="837"/>
      <c r="GPH272" s="837"/>
      <c r="GPI272" s="837"/>
      <c r="GPJ272" s="837"/>
      <c r="GPK272" s="837"/>
      <c r="GPL272" s="837"/>
      <c r="GPM272" s="837"/>
      <c r="GPN272" s="837"/>
      <c r="GPO272" s="837"/>
      <c r="GPP272" s="837"/>
      <c r="GPQ272" s="837"/>
      <c r="GPR272" s="837"/>
      <c r="GPS272" s="837"/>
      <c r="GPT272" s="837"/>
      <c r="GPU272" s="854"/>
      <c r="GPV272" s="854"/>
      <c r="GPW272" s="854"/>
      <c r="GPX272" s="854"/>
      <c r="GPY272" s="854"/>
      <c r="GPZ272" s="837"/>
      <c r="GQA272" s="837"/>
      <c r="GQB272" s="854"/>
      <c r="GQC272" s="854"/>
      <c r="GQD272" s="837"/>
      <c r="GQE272" s="837"/>
      <c r="GQF272" s="854"/>
      <c r="GQG272" s="854"/>
      <c r="GQH272" s="837"/>
      <c r="GQI272" s="837"/>
      <c r="GQJ272" s="837"/>
      <c r="GQK272" s="837"/>
      <c r="GQL272" s="837"/>
      <c r="GQM272" s="837"/>
      <c r="GQN272" s="837"/>
      <c r="GQO272" s="854"/>
      <c r="GQP272" s="854"/>
      <c r="GQQ272" s="837"/>
      <c r="GQR272" s="837"/>
      <c r="GQS272" s="854"/>
      <c r="GQT272" s="854"/>
      <c r="GQU272" s="837"/>
      <c r="GQV272" s="837"/>
      <c r="GQW272" s="837"/>
      <c r="GQX272" s="837"/>
      <c r="GQY272" s="837"/>
      <c r="GQZ272" s="853"/>
      <c r="GRA272" s="855"/>
      <c r="GRB272" s="837"/>
      <c r="GRC272" s="837"/>
      <c r="GRD272" s="837"/>
      <c r="GRE272" s="837"/>
      <c r="GRF272" s="837"/>
      <c r="GRG272" s="837"/>
      <c r="GRH272" s="837"/>
      <c r="GRI272" s="856"/>
      <c r="GRJ272" s="856"/>
      <c r="GRK272" s="856"/>
      <c r="GRL272" s="856"/>
      <c r="GRM272" s="856"/>
      <c r="GRN272" s="856"/>
      <c r="GRO272" s="856"/>
      <c r="GRP272" s="856"/>
      <c r="GRQ272" s="856"/>
      <c r="GRR272" s="856"/>
      <c r="GRS272" s="856"/>
      <c r="GRT272" s="856"/>
      <c r="GRU272" s="856"/>
      <c r="GRV272" s="856"/>
      <c r="GRW272" s="856"/>
      <c r="GRX272" s="856"/>
      <c r="GRY272" s="856"/>
      <c r="GRZ272" s="856"/>
      <c r="GSA272" s="856"/>
      <c r="GSB272" s="856"/>
      <c r="GSC272" s="856"/>
      <c r="GSD272" s="856"/>
      <c r="GSE272" s="856"/>
      <c r="GSF272" s="856"/>
      <c r="GSG272" s="856"/>
      <c r="GSH272" s="856"/>
      <c r="GSI272" s="856"/>
      <c r="GSJ272" s="856"/>
      <c r="GSK272" s="856"/>
      <c r="GSL272" s="856"/>
      <c r="GSM272" s="856"/>
      <c r="GSN272" s="856"/>
      <c r="GSO272" s="856"/>
      <c r="GSP272" s="856"/>
      <c r="GSQ272" s="856"/>
      <c r="GSR272" s="856"/>
      <c r="GSS272" s="856"/>
      <c r="GST272" s="856"/>
      <c r="GSU272" s="856"/>
      <c r="GSV272" s="856"/>
      <c r="GSW272" s="856"/>
      <c r="GSX272" s="856"/>
      <c r="GSY272" s="856"/>
      <c r="GSZ272" s="856"/>
      <c r="GTA272" s="837"/>
      <c r="GTB272" s="837"/>
      <c r="GTC272" s="837"/>
      <c r="GTD272" s="837"/>
      <c r="GTE272" s="837"/>
      <c r="GTF272" s="837"/>
      <c r="GTG272" s="837"/>
      <c r="GTH272" s="837"/>
      <c r="GTI272" s="837"/>
      <c r="GTJ272" s="837"/>
      <c r="GTK272" s="837"/>
      <c r="GTL272" s="837"/>
      <c r="GTM272" s="837"/>
      <c r="GTN272" s="837"/>
      <c r="GTO272" s="837"/>
      <c r="GTP272" s="837"/>
      <c r="GTQ272" s="837"/>
      <c r="GTR272" s="837"/>
      <c r="GTS272" s="837"/>
      <c r="GTT272" s="837"/>
      <c r="GTU272" s="837"/>
      <c r="GTV272" s="837"/>
      <c r="GTW272" s="837"/>
      <c r="GTX272" s="837"/>
      <c r="GTY272" s="854"/>
      <c r="GTZ272" s="854"/>
      <c r="GUA272" s="854"/>
      <c r="GUB272" s="854"/>
      <c r="GUC272" s="854"/>
      <c r="GUD272" s="837"/>
      <c r="GUE272" s="837"/>
      <c r="GUF272" s="854"/>
      <c r="GUG272" s="854"/>
      <c r="GUH272" s="837"/>
      <c r="GUI272" s="837"/>
      <c r="GUJ272" s="854"/>
      <c r="GUK272" s="854"/>
      <c r="GUL272" s="837"/>
      <c r="GUM272" s="837"/>
      <c r="GUN272" s="837"/>
      <c r="GUO272" s="837"/>
      <c r="GUP272" s="837"/>
      <c r="GUQ272" s="837"/>
      <c r="GUR272" s="837"/>
      <c r="GUS272" s="854"/>
      <c r="GUT272" s="854"/>
      <c r="GUU272" s="837"/>
      <c r="GUV272" s="837"/>
      <c r="GUW272" s="854"/>
      <c r="GUX272" s="854"/>
      <c r="GUY272" s="837"/>
      <c r="GUZ272" s="837"/>
      <c r="GVA272" s="837"/>
      <c r="GVB272" s="837"/>
      <c r="GVC272" s="837"/>
      <c r="GVD272" s="853"/>
      <c r="GVE272" s="855"/>
      <c r="GVF272" s="837"/>
      <c r="GVG272" s="837"/>
      <c r="GVH272" s="837"/>
      <c r="GVI272" s="837"/>
      <c r="GVJ272" s="837"/>
      <c r="GVK272" s="837"/>
      <c r="GVL272" s="837"/>
      <c r="GVM272" s="856"/>
      <c r="GVN272" s="856"/>
      <c r="GVO272" s="856"/>
      <c r="GVP272" s="856"/>
      <c r="GVQ272" s="856"/>
      <c r="GVR272" s="856"/>
      <c r="GVS272" s="856"/>
      <c r="GVT272" s="856"/>
      <c r="GVU272" s="856"/>
      <c r="GVV272" s="856"/>
      <c r="GVW272" s="856"/>
      <c r="GVX272" s="856"/>
      <c r="GVY272" s="856"/>
      <c r="GVZ272" s="856"/>
      <c r="GWA272" s="856"/>
      <c r="GWB272" s="856"/>
      <c r="GWC272" s="856"/>
      <c r="GWD272" s="856"/>
      <c r="GWE272" s="856"/>
      <c r="GWF272" s="856"/>
      <c r="GWG272" s="856"/>
      <c r="GWH272" s="856"/>
      <c r="GWI272" s="856"/>
      <c r="GWJ272" s="856"/>
      <c r="GWK272" s="856"/>
      <c r="GWL272" s="856"/>
      <c r="GWM272" s="856"/>
      <c r="GWN272" s="856"/>
      <c r="GWO272" s="856"/>
      <c r="GWP272" s="856"/>
      <c r="GWQ272" s="856"/>
      <c r="GWR272" s="856"/>
      <c r="GWS272" s="856"/>
      <c r="GWT272" s="856"/>
      <c r="GWU272" s="856"/>
      <c r="GWV272" s="856"/>
      <c r="GWW272" s="856"/>
      <c r="GWX272" s="856"/>
      <c r="GWY272" s="856"/>
      <c r="GWZ272" s="856"/>
      <c r="GXA272" s="856"/>
      <c r="GXB272" s="856"/>
      <c r="GXC272" s="856"/>
      <c r="GXD272" s="856"/>
      <c r="GXE272" s="837"/>
      <c r="GXF272" s="837"/>
      <c r="GXG272" s="837"/>
      <c r="GXH272" s="837"/>
      <c r="GXI272" s="837"/>
      <c r="GXJ272" s="837"/>
      <c r="GXK272" s="837"/>
      <c r="GXL272" s="837"/>
      <c r="GXM272" s="837"/>
      <c r="GXN272" s="837"/>
      <c r="GXO272" s="837"/>
      <c r="GXP272" s="837"/>
      <c r="GXQ272" s="837"/>
      <c r="GXR272" s="837"/>
      <c r="GXS272" s="837"/>
      <c r="GXT272" s="837"/>
      <c r="GXU272" s="837"/>
      <c r="GXV272" s="837"/>
      <c r="GXW272" s="837"/>
      <c r="GXX272" s="837"/>
      <c r="GXY272" s="837"/>
      <c r="GXZ272" s="837"/>
      <c r="GYA272" s="837"/>
      <c r="GYB272" s="837"/>
      <c r="GYC272" s="854"/>
      <c r="GYD272" s="854"/>
      <c r="GYE272" s="854"/>
      <c r="GYF272" s="854"/>
      <c r="GYG272" s="854"/>
      <c r="GYH272" s="837"/>
      <c r="GYI272" s="837"/>
      <c r="GYJ272" s="854"/>
      <c r="GYK272" s="854"/>
      <c r="GYL272" s="837"/>
      <c r="GYM272" s="837"/>
      <c r="GYN272" s="854"/>
      <c r="GYO272" s="854"/>
      <c r="GYP272" s="837"/>
      <c r="GYQ272" s="837"/>
      <c r="GYR272" s="837"/>
      <c r="GYS272" s="837"/>
      <c r="GYT272" s="837"/>
      <c r="GYU272" s="837"/>
      <c r="GYV272" s="837"/>
      <c r="GYW272" s="854"/>
      <c r="GYX272" s="854"/>
      <c r="GYY272" s="837"/>
      <c r="GYZ272" s="837"/>
      <c r="GZA272" s="854"/>
      <c r="GZB272" s="854"/>
      <c r="GZC272" s="837"/>
      <c r="GZD272" s="837"/>
      <c r="GZE272" s="837"/>
      <c r="GZF272" s="837"/>
      <c r="GZG272" s="837"/>
      <c r="GZH272" s="853"/>
      <c r="GZI272" s="855"/>
      <c r="GZJ272" s="837"/>
      <c r="GZK272" s="837"/>
      <c r="GZL272" s="837"/>
      <c r="GZM272" s="837"/>
      <c r="GZN272" s="837"/>
      <c r="GZO272" s="837"/>
      <c r="GZP272" s="837"/>
      <c r="GZQ272" s="856"/>
      <c r="GZR272" s="856"/>
      <c r="GZS272" s="856"/>
      <c r="GZT272" s="856"/>
      <c r="GZU272" s="856"/>
      <c r="GZV272" s="856"/>
      <c r="GZW272" s="856"/>
      <c r="GZX272" s="856"/>
      <c r="GZY272" s="856"/>
      <c r="GZZ272" s="856"/>
      <c r="HAA272" s="856"/>
      <c r="HAB272" s="856"/>
      <c r="HAC272" s="856"/>
      <c r="HAD272" s="856"/>
      <c r="HAE272" s="856"/>
      <c r="HAF272" s="856"/>
      <c r="HAG272" s="856"/>
      <c r="HAH272" s="856"/>
      <c r="HAI272" s="856"/>
      <c r="HAJ272" s="856"/>
      <c r="HAK272" s="856"/>
      <c r="HAL272" s="856"/>
      <c r="HAM272" s="856"/>
      <c r="HAN272" s="856"/>
      <c r="HAO272" s="856"/>
      <c r="HAP272" s="856"/>
      <c r="HAQ272" s="856"/>
      <c r="HAR272" s="856"/>
      <c r="HAS272" s="856"/>
      <c r="HAT272" s="856"/>
      <c r="HAU272" s="856"/>
      <c r="HAV272" s="856"/>
      <c r="HAW272" s="856"/>
      <c r="HAX272" s="856"/>
      <c r="HAY272" s="856"/>
      <c r="HAZ272" s="856"/>
      <c r="HBA272" s="856"/>
      <c r="HBB272" s="856"/>
      <c r="HBC272" s="856"/>
      <c r="HBD272" s="856"/>
      <c r="HBE272" s="856"/>
      <c r="HBF272" s="856"/>
      <c r="HBG272" s="856"/>
      <c r="HBH272" s="856"/>
      <c r="HBI272" s="837"/>
      <c r="HBJ272" s="837"/>
      <c r="HBK272" s="837"/>
      <c r="HBL272" s="837"/>
      <c r="HBM272" s="837"/>
      <c r="HBN272" s="837"/>
      <c r="HBO272" s="837"/>
      <c r="HBP272" s="837"/>
      <c r="HBQ272" s="837"/>
      <c r="HBR272" s="837"/>
      <c r="HBS272" s="837"/>
      <c r="HBT272" s="837"/>
      <c r="HBU272" s="837"/>
      <c r="HBV272" s="837"/>
      <c r="HBW272" s="837"/>
      <c r="HBX272" s="837"/>
      <c r="HBY272" s="837"/>
      <c r="HBZ272" s="837"/>
      <c r="HCA272" s="837"/>
      <c r="HCB272" s="837"/>
      <c r="HCC272" s="837"/>
      <c r="HCD272" s="837"/>
      <c r="HCE272" s="837"/>
      <c r="HCF272" s="837"/>
      <c r="HCG272" s="854"/>
      <c r="HCH272" s="854"/>
      <c r="HCI272" s="854"/>
      <c r="HCJ272" s="854"/>
      <c r="HCK272" s="854"/>
      <c r="HCL272" s="837"/>
      <c r="HCM272" s="837"/>
      <c r="HCN272" s="854"/>
      <c r="HCO272" s="854"/>
      <c r="HCP272" s="837"/>
      <c r="HCQ272" s="837"/>
      <c r="HCR272" s="854"/>
      <c r="HCS272" s="854"/>
      <c r="HCT272" s="837"/>
      <c r="HCU272" s="837"/>
      <c r="HCV272" s="837"/>
      <c r="HCW272" s="837"/>
      <c r="HCX272" s="837"/>
      <c r="HCY272" s="837"/>
      <c r="HCZ272" s="837"/>
      <c r="HDA272" s="854"/>
      <c r="HDB272" s="854"/>
      <c r="HDC272" s="837"/>
      <c r="HDD272" s="837"/>
      <c r="HDE272" s="854"/>
      <c r="HDF272" s="854"/>
      <c r="HDG272" s="837"/>
      <c r="HDH272" s="837"/>
      <c r="HDI272" s="837"/>
      <c r="HDJ272" s="837"/>
      <c r="HDK272" s="837"/>
      <c r="HDL272" s="853"/>
      <c r="HDM272" s="855"/>
      <c r="HDN272" s="837"/>
      <c r="HDO272" s="837"/>
      <c r="HDP272" s="837"/>
      <c r="HDQ272" s="837"/>
      <c r="HDR272" s="837"/>
      <c r="HDS272" s="837"/>
      <c r="HDT272" s="837"/>
      <c r="HDU272" s="856"/>
      <c r="HDV272" s="856"/>
      <c r="HDW272" s="856"/>
      <c r="HDX272" s="856"/>
      <c r="HDY272" s="856"/>
      <c r="HDZ272" s="856"/>
      <c r="HEA272" s="856"/>
      <c r="HEB272" s="856"/>
      <c r="HEC272" s="856"/>
      <c r="HED272" s="856"/>
      <c r="HEE272" s="856"/>
      <c r="HEF272" s="856"/>
      <c r="HEG272" s="856"/>
      <c r="HEH272" s="856"/>
      <c r="HEI272" s="856"/>
      <c r="HEJ272" s="856"/>
      <c r="HEK272" s="856"/>
      <c r="HEL272" s="856"/>
      <c r="HEM272" s="856"/>
      <c r="HEN272" s="856"/>
      <c r="HEO272" s="856"/>
      <c r="HEP272" s="856"/>
      <c r="HEQ272" s="856"/>
      <c r="HER272" s="856"/>
      <c r="HES272" s="856"/>
      <c r="HET272" s="856"/>
      <c r="HEU272" s="856"/>
      <c r="HEV272" s="856"/>
      <c r="HEW272" s="856"/>
      <c r="HEX272" s="856"/>
      <c r="HEY272" s="856"/>
      <c r="HEZ272" s="856"/>
      <c r="HFA272" s="856"/>
      <c r="HFB272" s="856"/>
      <c r="HFC272" s="856"/>
      <c r="HFD272" s="856"/>
      <c r="HFE272" s="856"/>
      <c r="HFF272" s="856"/>
      <c r="HFG272" s="856"/>
      <c r="HFH272" s="856"/>
      <c r="HFI272" s="856"/>
      <c r="HFJ272" s="856"/>
      <c r="HFK272" s="856"/>
      <c r="HFL272" s="856"/>
      <c r="HFM272" s="837"/>
      <c r="HFN272" s="837"/>
      <c r="HFO272" s="837"/>
      <c r="HFP272" s="837"/>
      <c r="HFQ272" s="837"/>
      <c r="HFR272" s="837"/>
      <c r="HFS272" s="837"/>
      <c r="HFT272" s="837"/>
      <c r="HFU272" s="837"/>
      <c r="HFV272" s="837"/>
      <c r="HFW272" s="837"/>
      <c r="HFX272" s="837"/>
      <c r="HFY272" s="837"/>
      <c r="HFZ272" s="837"/>
      <c r="HGA272" s="837"/>
      <c r="HGB272" s="837"/>
      <c r="HGC272" s="837"/>
      <c r="HGD272" s="837"/>
      <c r="HGE272" s="837"/>
      <c r="HGF272" s="837"/>
      <c r="HGG272" s="837"/>
      <c r="HGH272" s="837"/>
      <c r="HGI272" s="837"/>
      <c r="HGJ272" s="837"/>
      <c r="HGK272" s="854"/>
      <c r="HGL272" s="854"/>
      <c r="HGM272" s="854"/>
      <c r="HGN272" s="854"/>
      <c r="HGO272" s="854"/>
      <c r="HGP272" s="837"/>
      <c r="HGQ272" s="837"/>
      <c r="HGR272" s="854"/>
      <c r="HGS272" s="854"/>
      <c r="HGT272" s="837"/>
      <c r="HGU272" s="837"/>
      <c r="HGV272" s="854"/>
      <c r="HGW272" s="854"/>
      <c r="HGX272" s="837"/>
      <c r="HGY272" s="837"/>
      <c r="HGZ272" s="837"/>
      <c r="HHA272" s="837"/>
      <c r="HHB272" s="837"/>
      <c r="HHC272" s="837"/>
      <c r="HHD272" s="837"/>
      <c r="HHE272" s="854"/>
      <c r="HHF272" s="854"/>
      <c r="HHG272" s="837"/>
      <c r="HHH272" s="837"/>
      <c r="HHI272" s="854"/>
      <c r="HHJ272" s="854"/>
      <c r="HHK272" s="837"/>
      <c r="HHL272" s="837"/>
      <c r="HHM272" s="837"/>
      <c r="HHN272" s="837"/>
      <c r="HHO272" s="837"/>
      <c r="HHP272" s="853"/>
      <c r="HHQ272" s="855"/>
      <c r="HHR272" s="837"/>
      <c r="HHS272" s="837"/>
      <c r="HHT272" s="837"/>
      <c r="HHU272" s="837"/>
      <c r="HHV272" s="837"/>
      <c r="HHW272" s="837"/>
      <c r="HHX272" s="837"/>
      <c r="HHY272" s="856"/>
      <c r="HHZ272" s="856"/>
      <c r="HIA272" s="856"/>
      <c r="HIB272" s="856"/>
      <c r="HIC272" s="856"/>
      <c r="HID272" s="856"/>
      <c r="HIE272" s="856"/>
      <c r="HIF272" s="856"/>
      <c r="HIG272" s="856"/>
      <c r="HIH272" s="856"/>
      <c r="HII272" s="856"/>
      <c r="HIJ272" s="856"/>
      <c r="HIK272" s="856"/>
      <c r="HIL272" s="856"/>
      <c r="HIM272" s="856"/>
      <c r="HIN272" s="856"/>
      <c r="HIO272" s="856"/>
      <c r="HIP272" s="856"/>
      <c r="HIQ272" s="856"/>
      <c r="HIR272" s="856"/>
      <c r="HIS272" s="856"/>
      <c r="HIT272" s="856"/>
      <c r="HIU272" s="856"/>
      <c r="HIV272" s="856"/>
      <c r="HIW272" s="856"/>
      <c r="HIX272" s="856"/>
      <c r="HIY272" s="856"/>
      <c r="HIZ272" s="856"/>
      <c r="HJA272" s="856"/>
      <c r="HJB272" s="856"/>
      <c r="HJC272" s="856"/>
      <c r="HJD272" s="856"/>
      <c r="HJE272" s="856"/>
      <c r="HJF272" s="856"/>
      <c r="HJG272" s="856"/>
      <c r="HJH272" s="856"/>
      <c r="HJI272" s="856"/>
      <c r="HJJ272" s="856"/>
      <c r="HJK272" s="856"/>
      <c r="HJL272" s="856"/>
      <c r="HJM272" s="856"/>
      <c r="HJN272" s="856"/>
      <c r="HJO272" s="856"/>
      <c r="HJP272" s="856"/>
      <c r="HJQ272" s="837"/>
      <c r="HJR272" s="837"/>
      <c r="HJS272" s="837"/>
      <c r="HJT272" s="837"/>
      <c r="HJU272" s="837"/>
      <c r="HJV272" s="837"/>
      <c r="HJW272" s="837"/>
      <c r="HJX272" s="837"/>
      <c r="HJY272" s="837"/>
      <c r="HJZ272" s="837"/>
      <c r="HKA272" s="837"/>
      <c r="HKB272" s="837"/>
      <c r="HKC272" s="837"/>
      <c r="HKD272" s="837"/>
      <c r="HKE272" s="837"/>
      <c r="HKF272" s="837"/>
      <c r="HKG272" s="837"/>
      <c r="HKH272" s="837"/>
      <c r="HKI272" s="837"/>
      <c r="HKJ272" s="837"/>
      <c r="HKK272" s="837"/>
      <c r="HKL272" s="837"/>
      <c r="HKM272" s="837"/>
      <c r="HKN272" s="837"/>
      <c r="HKO272" s="854"/>
      <c r="HKP272" s="854"/>
      <c r="HKQ272" s="854"/>
      <c r="HKR272" s="854"/>
      <c r="HKS272" s="854"/>
      <c r="HKT272" s="837"/>
      <c r="HKU272" s="837"/>
      <c r="HKV272" s="854"/>
      <c r="HKW272" s="854"/>
      <c r="HKX272" s="837"/>
      <c r="HKY272" s="837"/>
      <c r="HKZ272" s="854"/>
      <c r="HLA272" s="854"/>
      <c r="HLB272" s="837"/>
      <c r="HLC272" s="837"/>
      <c r="HLD272" s="837"/>
      <c r="HLE272" s="837"/>
      <c r="HLF272" s="837"/>
      <c r="HLG272" s="837"/>
      <c r="HLH272" s="837"/>
      <c r="HLI272" s="854"/>
      <c r="HLJ272" s="854"/>
      <c r="HLK272" s="837"/>
      <c r="HLL272" s="837"/>
      <c r="HLM272" s="854"/>
      <c r="HLN272" s="854"/>
      <c r="HLO272" s="837"/>
      <c r="HLP272" s="837"/>
      <c r="HLQ272" s="837"/>
      <c r="HLR272" s="837"/>
      <c r="HLS272" s="837"/>
      <c r="HLT272" s="853"/>
      <c r="HLU272" s="855"/>
      <c r="HLV272" s="837"/>
      <c r="HLW272" s="837"/>
      <c r="HLX272" s="837"/>
      <c r="HLY272" s="837"/>
      <c r="HLZ272" s="837"/>
      <c r="HMA272" s="837"/>
      <c r="HMB272" s="837"/>
      <c r="HMC272" s="856"/>
      <c r="HMD272" s="856"/>
      <c r="HME272" s="856"/>
      <c r="HMF272" s="856"/>
      <c r="HMG272" s="856"/>
      <c r="HMH272" s="856"/>
      <c r="HMI272" s="856"/>
      <c r="HMJ272" s="856"/>
      <c r="HMK272" s="856"/>
      <c r="HML272" s="856"/>
      <c r="HMM272" s="856"/>
      <c r="HMN272" s="856"/>
      <c r="HMO272" s="856"/>
      <c r="HMP272" s="856"/>
      <c r="HMQ272" s="856"/>
      <c r="HMR272" s="856"/>
      <c r="HMS272" s="856"/>
      <c r="HMT272" s="856"/>
      <c r="HMU272" s="856"/>
      <c r="HMV272" s="856"/>
      <c r="HMW272" s="856"/>
      <c r="HMX272" s="856"/>
      <c r="HMY272" s="856"/>
      <c r="HMZ272" s="856"/>
      <c r="HNA272" s="856"/>
      <c r="HNB272" s="856"/>
      <c r="HNC272" s="856"/>
      <c r="HND272" s="856"/>
      <c r="HNE272" s="856"/>
      <c r="HNF272" s="856"/>
      <c r="HNG272" s="856"/>
      <c r="HNH272" s="856"/>
      <c r="HNI272" s="856"/>
      <c r="HNJ272" s="856"/>
      <c r="HNK272" s="856"/>
      <c r="HNL272" s="856"/>
      <c r="HNM272" s="856"/>
      <c r="HNN272" s="856"/>
      <c r="HNO272" s="856"/>
      <c r="HNP272" s="856"/>
      <c r="HNQ272" s="856"/>
      <c r="HNR272" s="856"/>
      <c r="HNS272" s="856"/>
      <c r="HNT272" s="856"/>
      <c r="HNU272" s="837"/>
      <c r="HNV272" s="837"/>
      <c r="HNW272" s="837"/>
      <c r="HNX272" s="837"/>
      <c r="HNY272" s="837"/>
      <c r="HNZ272" s="837"/>
      <c r="HOA272" s="837"/>
      <c r="HOB272" s="837"/>
      <c r="HOC272" s="837"/>
      <c r="HOD272" s="837"/>
      <c r="HOE272" s="837"/>
      <c r="HOF272" s="837"/>
      <c r="HOG272" s="837"/>
      <c r="HOH272" s="837"/>
      <c r="HOI272" s="837"/>
      <c r="HOJ272" s="837"/>
      <c r="HOK272" s="837"/>
      <c r="HOL272" s="837"/>
      <c r="HOM272" s="837"/>
      <c r="HON272" s="837"/>
      <c r="HOO272" s="837"/>
      <c r="HOP272" s="837"/>
      <c r="HOQ272" s="837"/>
      <c r="HOR272" s="837"/>
      <c r="HOS272" s="854"/>
      <c r="HOT272" s="854"/>
      <c r="HOU272" s="854"/>
      <c r="HOV272" s="854"/>
      <c r="HOW272" s="854"/>
      <c r="HOX272" s="837"/>
      <c r="HOY272" s="837"/>
      <c r="HOZ272" s="854"/>
      <c r="HPA272" s="854"/>
      <c r="HPB272" s="837"/>
      <c r="HPC272" s="837"/>
      <c r="HPD272" s="854"/>
      <c r="HPE272" s="854"/>
      <c r="HPF272" s="837"/>
      <c r="HPG272" s="837"/>
      <c r="HPH272" s="837"/>
      <c r="HPI272" s="837"/>
      <c r="HPJ272" s="837"/>
      <c r="HPK272" s="837"/>
      <c r="HPL272" s="837"/>
      <c r="HPM272" s="854"/>
      <c r="HPN272" s="854"/>
      <c r="HPO272" s="837"/>
      <c r="HPP272" s="837"/>
      <c r="HPQ272" s="854"/>
      <c r="HPR272" s="854"/>
      <c r="HPS272" s="837"/>
      <c r="HPT272" s="837"/>
      <c r="HPU272" s="837"/>
      <c r="HPV272" s="837"/>
      <c r="HPW272" s="837"/>
      <c r="HPX272" s="853"/>
      <c r="HPY272" s="855"/>
      <c r="HPZ272" s="837"/>
      <c r="HQA272" s="837"/>
      <c r="HQB272" s="837"/>
      <c r="HQC272" s="837"/>
      <c r="HQD272" s="837"/>
      <c r="HQE272" s="837"/>
      <c r="HQF272" s="837"/>
      <c r="HQG272" s="856"/>
      <c r="HQH272" s="856"/>
      <c r="HQI272" s="856"/>
      <c r="HQJ272" s="856"/>
      <c r="HQK272" s="856"/>
      <c r="HQL272" s="856"/>
      <c r="HQM272" s="856"/>
      <c r="HQN272" s="856"/>
      <c r="HQO272" s="856"/>
      <c r="HQP272" s="856"/>
      <c r="HQQ272" s="856"/>
      <c r="HQR272" s="856"/>
      <c r="HQS272" s="856"/>
      <c r="HQT272" s="856"/>
      <c r="HQU272" s="856"/>
      <c r="HQV272" s="856"/>
      <c r="HQW272" s="856"/>
      <c r="HQX272" s="856"/>
      <c r="HQY272" s="856"/>
      <c r="HQZ272" s="856"/>
      <c r="HRA272" s="856"/>
      <c r="HRB272" s="856"/>
      <c r="HRC272" s="856"/>
      <c r="HRD272" s="856"/>
      <c r="HRE272" s="856"/>
      <c r="HRF272" s="856"/>
      <c r="HRG272" s="856"/>
      <c r="HRH272" s="856"/>
      <c r="HRI272" s="856"/>
      <c r="HRJ272" s="856"/>
      <c r="HRK272" s="856"/>
      <c r="HRL272" s="856"/>
      <c r="HRM272" s="856"/>
      <c r="HRN272" s="856"/>
      <c r="HRO272" s="856"/>
      <c r="HRP272" s="856"/>
      <c r="HRQ272" s="856"/>
      <c r="HRR272" s="856"/>
      <c r="HRS272" s="856"/>
      <c r="HRT272" s="856"/>
      <c r="HRU272" s="856"/>
      <c r="HRV272" s="856"/>
      <c r="HRW272" s="856"/>
      <c r="HRX272" s="856"/>
      <c r="HRY272" s="837"/>
      <c r="HRZ272" s="837"/>
      <c r="HSA272" s="837"/>
      <c r="HSB272" s="837"/>
      <c r="HSC272" s="837"/>
      <c r="HSD272" s="837"/>
      <c r="HSE272" s="837"/>
      <c r="HSF272" s="837"/>
      <c r="HSG272" s="837"/>
      <c r="HSH272" s="837"/>
      <c r="HSI272" s="837"/>
      <c r="HSJ272" s="837"/>
      <c r="HSK272" s="837"/>
      <c r="HSL272" s="837"/>
      <c r="HSM272" s="837"/>
      <c r="HSN272" s="837"/>
      <c r="HSO272" s="837"/>
      <c r="HSP272" s="837"/>
      <c r="HSQ272" s="837"/>
      <c r="HSR272" s="837"/>
      <c r="HSS272" s="837"/>
      <c r="HST272" s="837"/>
      <c r="HSU272" s="837"/>
      <c r="HSV272" s="837"/>
      <c r="HSW272" s="854"/>
      <c r="HSX272" s="854"/>
      <c r="HSY272" s="854"/>
      <c r="HSZ272" s="854"/>
      <c r="HTA272" s="854"/>
      <c r="HTB272" s="837"/>
      <c r="HTC272" s="837"/>
      <c r="HTD272" s="854"/>
      <c r="HTE272" s="854"/>
      <c r="HTF272" s="837"/>
      <c r="HTG272" s="837"/>
      <c r="HTH272" s="854"/>
      <c r="HTI272" s="854"/>
      <c r="HTJ272" s="837"/>
      <c r="HTK272" s="837"/>
      <c r="HTL272" s="837"/>
      <c r="HTM272" s="837"/>
      <c r="HTN272" s="837"/>
      <c r="HTO272" s="837"/>
      <c r="HTP272" s="837"/>
      <c r="HTQ272" s="854"/>
      <c r="HTR272" s="854"/>
      <c r="HTS272" s="837"/>
      <c r="HTT272" s="837"/>
      <c r="HTU272" s="854"/>
      <c r="HTV272" s="854"/>
      <c r="HTW272" s="837"/>
      <c r="HTX272" s="837"/>
      <c r="HTY272" s="837"/>
      <c r="HTZ272" s="837"/>
      <c r="HUA272" s="837"/>
      <c r="HUB272" s="853"/>
      <c r="HUC272" s="855"/>
      <c r="HUD272" s="837"/>
      <c r="HUE272" s="837"/>
      <c r="HUF272" s="837"/>
      <c r="HUG272" s="837"/>
      <c r="HUH272" s="837"/>
      <c r="HUI272" s="837"/>
      <c r="HUJ272" s="837"/>
      <c r="HUK272" s="856"/>
      <c r="HUL272" s="856"/>
      <c r="HUM272" s="856"/>
      <c r="HUN272" s="856"/>
      <c r="HUO272" s="856"/>
      <c r="HUP272" s="856"/>
      <c r="HUQ272" s="856"/>
      <c r="HUR272" s="856"/>
      <c r="HUS272" s="856"/>
      <c r="HUT272" s="856"/>
      <c r="HUU272" s="856"/>
      <c r="HUV272" s="856"/>
      <c r="HUW272" s="856"/>
      <c r="HUX272" s="856"/>
      <c r="HUY272" s="856"/>
      <c r="HUZ272" s="856"/>
      <c r="HVA272" s="856"/>
      <c r="HVB272" s="856"/>
      <c r="HVC272" s="856"/>
      <c r="HVD272" s="856"/>
      <c r="HVE272" s="856"/>
      <c r="HVF272" s="856"/>
      <c r="HVG272" s="856"/>
      <c r="HVH272" s="856"/>
      <c r="HVI272" s="856"/>
      <c r="HVJ272" s="856"/>
      <c r="HVK272" s="856"/>
      <c r="HVL272" s="856"/>
      <c r="HVM272" s="856"/>
      <c r="HVN272" s="856"/>
      <c r="HVO272" s="856"/>
      <c r="HVP272" s="856"/>
      <c r="HVQ272" s="856"/>
      <c r="HVR272" s="856"/>
      <c r="HVS272" s="856"/>
      <c r="HVT272" s="856"/>
      <c r="HVU272" s="856"/>
      <c r="HVV272" s="856"/>
      <c r="HVW272" s="856"/>
      <c r="HVX272" s="856"/>
      <c r="HVY272" s="856"/>
      <c r="HVZ272" s="856"/>
      <c r="HWA272" s="856"/>
      <c r="HWB272" s="856"/>
      <c r="HWC272" s="837"/>
      <c r="HWD272" s="837"/>
      <c r="HWE272" s="837"/>
      <c r="HWF272" s="837"/>
      <c r="HWG272" s="837"/>
      <c r="HWH272" s="837"/>
      <c r="HWI272" s="837"/>
      <c r="HWJ272" s="837"/>
      <c r="HWK272" s="837"/>
      <c r="HWL272" s="837"/>
      <c r="HWM272" s="837"/>
      <c r="HWN272" s="837"/>
      <c r="HWO272" s="837"/>
      <c r="HWP272" s="837"/>
      <c r="HWQ272" s="837"/>
      <c r="HWR272" s="837"/>
      <c r="HWS272" s="837"/>
      <c r="HWT272" s="837"/>
      <c r="HWU272" s="837"/>
      <c r="HWV272" s="837"/>
      <c r="HWW272" s="837"/>
      <c r="HWX272" s="837"/>
      <c r="HWY272" s="837"/>
      <c r="HWZ272" s="837"/>
      <c r="HXA272" s="854"/>
      <c r="HXB272" s="854"/>
      <c r="HXC272" s="854"/>
      <c r="HXD272" s="854"/>
      <c r="HXE272" s="854"/>
      <c r="HXF272" s="837"/>
      <c r="HXG272" s="837"/>
      <c r="HXH272" s="854"/>
      <c r="HXI272" s="854"/>
      <c r="HXJ272" s="837"/>
      <c r="HXK272" s="837"/>
      <c r="HXL272" s="854"/>
      <c r="HXM272" s="854"/>
      <c r="HXN272" s="837"/>
      <c r="HXO272" s="837"/>
      <c r="HXP272" s="837"/>
      <c r="HXQ272" s="837"/>
      <c r="HXR272" s="837"/>
      <c r="HXS272" s="837"/>
      <c r="HXT272" s="837"/>
      <c r="HXU272" s="854"/>
      <c r="HXV272" s="854"/>
      <c r="HXW272" s="837"/>
      <c r="HXX272" s="837"/>
      <c r="HXY272" s="854"/>
      <c r="HXZ272" s="854"/>
      <c r="HYA272" s="837"/>
      <c r="HYB272" s="837"/>
      <c r="HYC272" s="837"/>
      <c r="HYD272" s="837"/>
      <c r="HYE272" s="837"/>
      <c r="HYF272" s="853"/>
      <c r="HYG272" s="855"/>
      <c r="HYH272" s="837"/>
      <c r="HYI272" s="837"/>
      <c r="HYJ272" s="837"/>
      <c r="HYK272" s="837"/>
      <c r="HYL272" s="837"/>
      <c r="HYM272" s="837"/>
      <c r="HYN272" s="837"/>
      <c r="HYO272" s="856"/>
      <c r="HYP272" s="856"/>
      <c r="HYQ272" s="856"/>
      <c r="HYR272" s="856"/>
      <c r="HYS272" s="856"/>
      <c r="HYT272" s="856"/>
      <c r="HYU272" s="856"/>
      <c r="HYV272" s="856"/>
      <c r="HYW272" s="856"/>
      <c r="HYX272" s="856"/>
      <c r="HYY272" s="856"/>
      <c r="HYZ272" s="856"/>
      <c r="HZA272" s="856"/>
      <c r="HZB272" s="856"/>
      <c r="HZC272" s="856"/>
      <c r="HZD272" s="856"/>
      <c r="HZE272" s="856"/>
      <c r="HZF272" s="856"/>
      <c r="HZG272" s="856"/>
      <c r="HZH272" s="856"/>
      <c r="HZI272" s="856"/>
      <c r="HZJ272" s="856"/>
      <c r="HZK272" s="856"/>
      <c r="HZL272" s="856"/>
      <c r="HZM272" s="856"/>
      <c r="HZN272" s="856"/>
      <c r="HZO272" s="856"/>
      <c r="HZP272" s="856"/>
      <c r="HZQ272" s="856"/>
      <c r="HZR272" s="856"/>
      <c r="HZS272" s="856"/>
      <c r="HZT272" s="856"/>
      <c r="HZU272" s="856"/>
      <c r="HZV272" s="856"/>
      <c r="HZW272" s="856"/>
      <c r="HZX272" s="856"/>
      <c r="HZY272" s="856"/>
      <c r="HZZ272" s="856"/>
      <c r="IAA272" s="856"/>
      <c r="IAB272" s="856"/>
      <c r="IAC272" s="856"/>
      <c r="IAD272" s="856"/>
      <c r="IAE272" s="856"/>
      <c r="IAF272" s="856"/>
      <c r="IAG272" s="837"/>
      <c r="IAH272" s="837"/>
      <c r="IAI272" s="837"/>
      <c r="IAJ272" s="837"/>
      <c r="IAK272" s="837"/>
      <c r="IAL272" s="837"/>
      <c r="IAM272" s="837"/>
      <c r="IAN272" s="837"/>
      <c r="IAO272" s="837"/>
      <c r="IAP272" s="837"/>
      <c r="IAQ272" s="837"/>
      <c r="IAR272" s="837"/>
      <c r="IAS272" s="837"/>
      <c r="IAT272" s="837"/>
      <c r="IAU272" s="837"/>
      <c r="IAV272" s="837"/>
      <c r="IAW272" s="837"/>
      <c r="IAX272" s="837"/>
      <c r="IAY272" s="837"/>
      <c r="IAZ272" s="837"/>
      <c r="IBA272" s="837"/>
      <c r="IBB272" s="837"/>
      <c r="IBC272" s="837"/>
      <c r="IBD272" s="837"/>
      <c r="IBE272" s="854"/>
      <c r="IBF272" s="854"/>
      <c r="IBG272" s="854"/>
      <c r="IBH272" s="854"/>
      <c r="IBI272" s="854"/>
      <c r="IBJ272" s="837"/>
      <c r="IBK272" s="837"/>
      <c r="IBL272" s="854"/>
      <c r="IBM272" s="854"/>
      <c r="IBN272" s="837"/>
      <c r="IBO272" s="837"/>
      <c r="IBP272" s="854"/>
      <c r="IBQ272" s="854"/>
      <c r="IBR272" s="837"/>
      <c r="IBS272" s="837"/>
      <c r="IBT272" s="837"/>
      <c r="IBU272" s="837"/>
      <c r="IBV272" s="837"/>
      <c r="IBW272" s="837"/>
      <c r="IBX272" s="837"/>
      <c r="IBY272" s="854"/>
      <c r="IBZ272" s="854"/>
      <c r="ICA272" s="837"/>
      <c r="ICB272" s="837"/>
      <c r="ICC272" s="854"/>
      <c r="ICD272" s="854"/>
      <c r="ICE272" s="837"/>
      <c r="ICF272" s="837"/>
      <c r="ICG272" s="837"/>
      <c r="ICH272" s="837"/>
      <c r="ICI272" s="837"/>
      <c r="ICJ272" s="853"/>
      <c r="ICK272" s="855"/>
      <c r="ICL272" s="837"/>
      <c r="ICM272" s="837"/>
      <c r="ICN272" s="837"/>
      <c r="ICO272" s="837"/>
      <c r="ICP272" s="837"/>
      <c r="ICQ272" s="837"/>
      <c r="ICR272" s="837"/>
      <c r="ICS272" s="856"/>
      <c r="ICT272" s="856"/>
      <c r="ICU272" s="856"/>
      <c r="ICV272" s="856"/>
      <c r="ICW272" s="856"/>
      <c r="ICX272" s="856"/>
      <c r="ICY272" s="856"/>
      <c r="ICZ272" s="856"/>
      <c r="IDA272" s="856"/>
      <c r="IDB272" s="856"/>
      <c r="IDC272" s="856"/>
      <c r="IDD272" s="856"/>
      <c r="IDE272" s="856"/>
      <c r="IDF272" s="856"/>
      <c r="IDG272" s="856"/>
      <c r="IDH272" s="856"/>
      <c r="IDI272" s="856"/>
      <c r="IDJ272" s="856"/>
      <c r="IDK272" s="856"/>
      <c r="IDL272" s="856"/>
      <c r="IDM272" s="856"/>
      <c r="IDN272" s="856"/>
      <c r="IDO272" s="856"/>
      <c r="IDP272" s="856"/>
      <c r="IDQ272" s="856"/>
      <c r="IDR272" s="856"/>
      <c r="IDS272" s="856"/>
      <c r="IDT272" s="856"/>
      <c r="IDU272" s="856"/>
      <c r="IDV272" s="856"/>
      <c r="IDW272" s="856"/>
      <c r="IDX272" s="856"/>
      <c r="IDY272" s="856"/>
      <c r="IDZ272" s="856"/>
      <c r="IEA272" s="856"/>
      <c r="IEB272" s="856"/>
      <c r="IEC272" s="856"/>
      <c r="IED272" s="856"/>
      <c r="IEE272" s="856"/>
      <c r="IEF272" s="856"/>
      <c r="IEG272" s="856"/>
      <c r="IEH272" s="856"/>
      <c r="IEI272" s="856"/>
      <c r="IEJ272" s="856"/>
      <c r="IEK272" s="837"/>
      <c r="IEL272" s="837"/>
      <c r="IEM272" s="837"/>
      <c r="IEN272" s="837"/>
      <c r="IEO272" s="837"/>
      <c r="IEP272" s="837"/>
      <c r="IEQ272" s="837"/>
      <c r="IER272" s="837"/>
      <c r="IES272" s="837"/>
      <c r="IET272" s="837"/>
      <c r="IEU272" s="837"/>
      <c r="IEV272" s="837"/>
      <c r="IEW272" s="837"/>
      <c r="IEX272" s="837"/>
      <c r="IEY272" s="837"/>
      <c r="IEZ272" s="837"/>
      <c r="IFA272" s="837"/>
      <c r="IFB272" s="837"/>
      <c r="IFC272" s="837"/>
      <c r="IFD272" s="837"/>
      <c r="IFE272" s="837"/>
      <c r="IFF272" s="837"/>
      <c r="IFG272" s="837"/>
      <c r="IFH272" s="837"/>
      <c r="IFI272" s="854"/>
      <c r="IFJ272" s="854"/>
      <c r="IFK272" s="854"/>
      <c r="IFL272" s="854"/>
      <c r="IFM272" s="854"/>
      <c r="IFN272" s="837"/>
      <c r="IFO272" s="837"/>
      <c r="IFP272" s="854"/>
      <c r="IFQ272" s="854"/>
      <c r="IFR272" s="837"/>
      <c r="IFS272" s="837"/>
      <c r="IFT272" s="854"/>
      <c r="IFU272" s="854"/>
      <c r="IFV272" s="837"/>
      <c r="IFW272" s="837"/>
      <c r="IFX272" s="837"/>
      <c r="IFY272" s="837"/>
      <c r="IFZ272" s="837"/>
      <c r="IGA272" s="837"/>
      <c r="IGB272" s="837"/>
      <c r="IGC272" s="854"/>
      <c r="IGD272" s="854"/>
      <c r="IGE272" s="837"/>
      <c r="IGF272" s="837"/>
      <c r="IGG272" s="854"/>
      <c r="IGH272" s="854"/>
      <c r="IGI272" s="837"/>
      <c r="IGJ272" s="837"/>
      <c r="IGK272" s="837"/>
      <c r="IGL272" s="837"/>
      <c r="IGM272" s="837"/>
      <c r="IGN272" s="853"/>
      <c r="IGO272" s="855"/>
      <c r="IGP272" s="837"/>
      <c r="IGQ272" s="837"/>
      <c r="IGR272" s="837"/>
      <c r="IGS272" s="837"/>
      <c r="IGT272" s="837"/>
      <c r="IGU272" s="837"/>
      <c r="IGV272" s="837"/>
      <c r="IGW272" s="856"/>
      <c r="IGX272" s="856"/>
      <c r="IGY272" s="856"/>
      <c r="IGZ272" s="856"/>
      <c r="IHA272" s="856"/>
      <c r="IHB272" s="856"/>
      <c r="IHC272" s="856"/>
      <c r="IHD272" s="856"/>
      <c r="IHE272" s="856"/>
      <c r="IHF272" s="856"/>
      <c r="IHG272" s="856"/>
      <c r="IHH272" s="856"/>
      <c r="IHI272" s="856"/>
      <c r="IHJ272" s="856"/>
      <c r="IHK272" s="856"/>
      <c r="IHL272" s="856"/>
      <c r="IHM272" s="856"/>
      <c r="IHN272" s="856"/>
      <c r="IHO272" s="856"/>
      <c r="IHP272" s="856"/>
      <c r="IHQ272" s="856"/>
      <c r="IHR272" s="856"/>
      <c r="IHS272" s="856"/>
      <c r="IHT272" s="856"/>
      <c r="IHU272" s="856"/>
      <c r="IHV272" s="856"/>
      <c r="IHW272" s="856"/>
      <c r="IHX272" s="856"/>
      <c r="IHY272" s="856"/>
      <c r="IHZ272" s="856"/>
      <c r="IIA272" s="856"/>
      <c r="IIB272" s="856"/>
      <c r="IIC272" s="856"/>
      <c r="IID272" s="856"/>
      <c r="IIE272" s="856"/>
      <c r="IIF272" s="856"/>
      <c r="IIG272" s="856"/>
      <c r="IIH272" s="856"/>
      <c r="III272" s="856"/>
      <c r="IIJ272" s="856"/>
      <c r="IIK272" s="856"/>
      <c r="IIL272" s="856"/>
      <c r="IIM272" s="856"/>
      <c r="IIN272" s="856"/>
      <c r="IIO272" s="837"/>
      <c r="IIP272" s="837"/>
      <c r="IIQ272" s="837"/>
      <c r="IIR272" s="837"/>
      <c r="IIS272" s="837"/>
      <c r="IIT272" s="837"/>
      <c r="IIU272" s="837"/>
      <c r="IIV272" s="837"/>
      <c r="IIW272" s="837"/>
      <c r="IIX272" s="837"/>
      <c r="IIY272" s="837"/>
      <c r="IIZ272" s="837"/>
      <c r="IJA272" s="837"/>
      <c r="IJB272" s="837"/>
      <c r="IJC272" s="837"/>
      <c r="IJD272" s="837"/>
      <c r="IJE272" s="837"/>
      <c r="IJF272" s="837"/>
      <c r="IJG272" s="837"/>
      <c r="IJH272" s="837"/>
      <c r="IJI272" s="837"/>
      <c r="IJJ272" s="837"/>
      <c r="IJK272" s="837"/>
      <c r="IJL272" s="837"/>
      <c r="IJM272" s="854"/>
      <c r="IJN272" s="854"/>
      <c r="IJO272" s="854"/>
      <c r="IJP272" s="854"/>
      <c r="IJQ272" s="854"/>
      <c r="IJR272" s="837"/>
      <c r="IJS272" s="837"/>
      <c r="IJT272" s="854"/>
      <c r="IJU272" s="854"/>
      <c r="IJV272" s="837"/>
      <c r="IJW272" s="837"/>
      <c r="IJX272" s="854"/>
      <c r="IJY272" s="854"/>
      <c r="IJZ272" s="837"/>
      <c r="IKA272" s="837"/>
      <c r="IKB272" s="837"/>
      <c r="IKC272" s="837"/>
      <c r="IKD272" s="837"/>
      <c r="IKE272" s="837"/>
      <c r="IKF272" s="837"/>
      <c r="IKG272" s="854"/>
      <c r="IKH272" s="854"/>
      <c r="IKI272" s="837"/>
      <c r="IKJ272" s="837"/>
      <c r="IKK272" s="854"/>
      <c r="IKL272" s="854"/>
      <c r="IKM272" s="837"/>
      <c r="IKN272" s="837"/>
      <c r="IKO272" s="837"/>
      <c r="IKP272" s="837"/>
      <c r="IKQ272" s="837"/>
      <c r="IKR272" s="853"/>
      <c r="IKS272" s="855"/>
      <c r="IKT272" s="837"/>
      <c r="IKU272" s="837"/>
      <c r="IKV272" s="837"/>
      <c r="IKW272" s="837"/>
      <c r="IKX272" s="837"/>
      <c r="IKY272" s="837"/>
      <c r="IKZ272" s="837"/>
      <c r="ILA272" s="856"/>
      <c r="ILB272" s="856"/>
      <c r="ILC272" s="856"/>
      <c r="ILD272" s="856"/>
      <c r="ILE272" s="856"/>
      <c r="ILF272" s="856"/>
      <c r="ILG272" s="856"/>
      <c r="ILH272" s="856"/>
      <c r="ILI272" s="856"/>
      <c r="ILJ272" s="856"/>
      <c r="ILK272" s="856"/>
      <c r="ILL272" s="856"/>
      <c r="ILM272" s="856"/>
      <c r="ILN272" s="856"/>
      <c r="ILO272" s="856"/>
      <c r="ILP272" s="856"/>
      <c r="ILQ272" s="856"/>
      <c r="ILR272" s="856"/>
      <c r="ILS272" s="856"/>
      <c r="ILT272" s="856"/>
      <c r="ILU272" s="856"/>
      <c r="ILV272" s="856"/>
      <c r="ILW272" s="856"/>
      <c r="ILX272" s="856"/>
      <c r="ILY272" s="856"/>
      <c r="ILZ272" s="856"/>
      <c r="IMA272" s="856"/>
      <c r="IMB272" s="856"/>
      <c r="IMC272" s="856"/>
      <c r="IMD272" s="856"/>
      <c r="IME272" s="856"/>
      <c r="IMF272" s="856"/>
      <c r="IMG272" s="856"/>
      <c r="IMH272" s="856"/>
      <c r="IMI272" s="856"/>
      <c r="IMJ272" s="856"/>
      <c r="IMK272" s="856"/>
      <c r="IML272" s="856"/>
      <c r="IMM272" s="856"/>
      <c r="IMN272" s="856"/>
      <c r="IMO272" s="856"/>
      <c r="IMP272" s="856"/>
      <c r="IMQ272" s="856"/>
      <c r="IMR272" s="856"/>
      <c r="IMS272" s="837"/>
      <c r="IMT272" s="837"/>
      <c r="IMU272" s="837"/>
      <c r="IMV272" s="837"/>
      <c r="IMW272" s="837"/>
      <c r="IMX272" s="837"/>
      <c r="IMY272" s="837"/>
      <c r="IMZ272" s="837"/>
      <c r="INA272" s="837"/>
      <c r="INB272" s="837"/>
      <c r="INC272" s="837"/>
      <c r="IND272" s="837"/>
      <c r="INE272" s="837"/>
      <c r="INF272" s="837"/>
      <c r="ING272" s="837"/>
      <c r="INH272" s="837"/>
      <c r="INI272" s="837"/>
      <c r="INJ272" s="837"/>
      <c r="INK272" s="837"/>
      <c r="INL272" s="837"/>
      <c r="INM272" s="837"/>
      <c r="INN272" s="837"/>
      <c r="INO272" s="837"/>
      <c r="INP272" s="837"/>
      <c r="INQ272" s="854"/>
      <c r="INR272" s="854"/>
      <c r="INS272" s="854"/>
      <c r="INT272" s="854"/>
      <c r="INU272" s="854"/>
      <c r="INV272" s="837"/>
      <c r="INW272" s="837"/>
      <c r="INX272" s="854"/>
      <c r="INY272" s="854"/>
      <c r="INZ272" s="837"/>
      <c r="IOA272" s="837"/>
      <c r="IOB272" s="854"/>
      <c r="IOC272" s="854"/>
      <c r="IOD272" s="837"/>
      <c r="IOE272" s="837"/>
      <c r="IOF272" s="837"/>
      <c r="IOG272" s="837"/>
      <c r="IOH272" s="837"/>
      <c r="IOI272" s="837"/>
      <c r="IOJ272" s="837"/>
      <c r="IOK272" s="854"/>
      <c r="IOL272" s="854"/>
      <c r="IOM272" s="837"/>
      <c r="ION272" s="837"/>
      <c r="IOO272" s="854"/>
      <c r="IOP272" s="854"/>
      <c r="IOQ272" s="837"/>
      <c r="IOR272" s="837"/>
      <c r="IOS272" s="837"/>
      <c r="IOT272" s="837"/>
      <c r="IOU272" s="837"/>
      <c r="IOV272" s="853"/>
      <c r="IOW272" s="855"/>
      <c r="IOX272" s="837"/>
      <c r="IOY272" s="837"/>
      <c r="IOZ272" s="837"/>
      <c r="IPA272" s="837"/>
      <c r="IPB272" s="837"/>
      <c r="IPC272" s="837"/>
      <c r="IPD272" s="837"/>
      <c r="IPE272" s="856"/>
      <c r="IPF272" s="856"/>
      <c r="IPG272" s="856"/>
      <c r="IPH272" s="856"/>
      <c r="IPI272" s="856"/>
      <c r="IPJ272" s="856"/>
      <c r="IPK272" s="856"/>
      <c r="IPL272" s="856"/>
      <c r="IPM272" s="856"/>
      <c r="IPN272" s="856"/>
      <c r="IPO272" s="856"/>
      <c r="IPP272" s="856"/>
      <c r="IPQ272" s="856"/>
      <c r="IPR272" s="856"/>
      <c r="IPS272" s="856"/>
      <c r="IPT272" s="856"/>
      <c r="IPU272" s="856"/>
      <c r="IPV272" s="856"/>
      <c r="IPW272" s="856"/>
      <c r="IPX272" s="856"/>
      <c r="IPY272" s="856"/>
      <c r="IPZ272" s="856"/>
      <c r="IQA272" s="856"/>
      <c r="IQB272" s="856"/>
      <c r="IQC272" s="856"/>
      <c r="IQD272" s="856"/>
      <c r="IQE272" s="856"/>
      <c r="IQF272" s="856"/>
      <c r="IQG272" s="856"/>
      <c r="IQH272" s="856"/>
      <c r="IQI272" s="856"/>
      <c r="IQJ272" s="856"/>
      <c r="IQK272" s="856"/>
      <c r="IQL272" s="856"/>
      <c r="IQM272" s="856"/>
      <c r="IQN272" s="856"/>
      <c r="IQO272" s="856"/>
      <c r="IQP272" s="856"/>
      <c r="IQQ272" s="856"/>
      <c r="IQR272" s="856"/>
      <c r="IQS272" s="856"/>
      <c r="IQT272" s="856"/>
      <c r="IQU272" s="856"/>
      <c r="IQV272" s="856"/>
      <c r="IQW272" s="837"/>
      <c r="IQX272" s="837"/>
      <c r="IQY272" s="837"/>
      <c r="IQZ272" s="837"/>
      <c r="IRA272" s="837"/>
      <c r="IRB272" s="837"/>
      <c r="IRC272" s="837"/>
      <c r="IRD272" s="837"/>
      <c r="IRE272" s="837"/>
      <c r="IRF272" s="837"/>
      <c r="IRG272" s="837"/>
      <c r="IRH272" s="837"/>
      <c r="IRI272" s="837"/>
      <c r="IRJ272" s="837"/>
      <c r="IRK272" s="837"/>
      <c r="IRL272" s="837"/>
      <c r="IRM272" s="837"/>
      <c r="IRN272" s="837"/>
      <c r="IRO272" s="837"/>
      <c r="IRP272" s="837"/>
      <c r="IRQ272" s="837"/>
      <c r="IRR272" s="837"/>
      <c r="IRS272" s="837"/>
      <c r="IRT272" s="837"/>
      <c r="IRU272" s="854"/>
      <c r="IRV272" s="854"/>
      <c r="IRW272" s="854"/>
      <c r="IRX272" s="854"/>
      <c r="IRY272" s="854"/>
      <c r="IRZ272" s="837"/>
      <c r="ISA272" s="837"/>
      <c r="ISB272" s="854"/>
      <c r="ISC272" s="854"/>
      <c r="ISD272" s="837"/>
      <c r="ISE272" s="837"/>
      <c r="ISF272" s="854"/>
      <c r="ISG272" s="854"/>
      <c r="ISH272" s="837"/>
      <c r="ISI272" s="837"/>
      <c r="ISJ272" s="837"/>
      <c r="ISK272" s="837"/>
      <c r="ISL272" s="837"/>
      <c r="ISM272" s="837"/>
      <c r="ISN272" s="837"/>
      <c r="ISO272" s="854"/>
      <c r="ISP272" s="854"/>
      <c r="ISQ272" s="837"/>
      <c r="ISR272" s="837"/>
      <c r="ISS272" s="854"/>
      <c r="IST272" s="854"/>
      <c r="ISU272" s="837"/>
      <c r="ISV272" s="837"/>
      <c r="ISW272" s="837"/>
      <c r="ISX272" s="837"/>
      <c r="ISY272" s="837"/>
      <c r="ISZ272" s="853"/>
      <c r="ITA272" s="855"/>
      <c r="ITB272" s="837"/>
      <c r="ITC272" s="837"/>
      <c r="ITD272" s="837"/>
      <c r="ITE272" s="837"/>
      <c r="ITF272" s="837"/>
      <c r="ITG272" s="837"/>
      <c r="ITH272" s="837"/>
      <c r="ITI272" s="856"/>
      <c r="ITJ272" s="856"/>
      <c r="ITK272" s="856"/>
      <c r="ITL272" s="856"/>
      <c r="ITM272" s="856"/>
      <c r="ITN272" s="856"/>
      <c r="ITO272" s="856"/>
      <c r="ITP272" s="856"/>
      <c r="ITQ272" s="856"/>
      <c r="ITR272" s="856"/>
      <c r="ITS272" s="856"/>
      <c r="ITT272" s="856"/>
      <c r="ITU272" s="856"/>
      <c r="ITV272" s="856"/>
      <c r="ITW272" s="856"/>
      <c r="ITX272" s="856"/>
      <c r="ITY272" s="856"/>
      <c r="ITZ272" s="856"/>
      <c r="IUA272" s="856"/>
      <c r="IUB272" s="856"/>
      <c r="IUC272" s="856"/>
      <c r="IUD272" s="856"/>
      <c r="IUE272" s="856"/>
      <c r="IUF272" s="856"/>
      <c r="IUG272" s="856"/>
      <c r="IUH272" s="856"/>
      <c r="IUI272" s="856"/>
      <c r="IUJ272" s="856"/>
      <c r="IUK272" s="856"/>
      <c r="IUL272" s="856"/>
      <c r="IUM272" s="856"/>
      <c r="IUN272" s="856"/>
      <c r="IUO272" s="856"/>
      <c r="IUP272" s="856"/>
      <c r="IUQ272" s="856"/>
      <c r="IUR272" s="856"/>
      <c r="IUS272" s="856"/>
      <c r="IUT272" s="856"/>
      <c r="IUU272" s="856"/>
      <c r="IUV272" s="856"/>
      <c r="IUW272" s="856"/>
      <c r="IUX272" s="856"/>
      <c r="IUY272" s="856"/>
      <c r="IUZ272" s="856"/>
      <c r="IVA272" s="837"/>
      <c r="IVB272" s="837"/>
      <c r="IVC272" s="837"/>
      <c r="IVD272" s="837"/>
      <c r="IVE272" s="837"/>
      <c r="IVF272" s="837"/>
      <c r="IVG272" s="837"/>
      <c r="IVH272" s="837"/>
      <c r="IVI272" s="837"/>
      <c r="IVJ272" s="837"/>
      <c r="IVK272" s="837"/>
      <c r="IVL272" s="837"/>
      <c r="IVM272" s="837"/>
      <c r="IVN272" s="837"/>
      <c r="IVO272" s="837"/>
      <c r="IVP272" s="837"/>
      <c r="IVQ272" s="837"/>
      <c r="IVR272" s="837"/>
      <c r="IVS272" s="837"/>
      <c r="IVT272" s="837"/>
      <c r="IVU272" s="837"/>
      <c r="IVV272" s="837"/>
      <c r="IVW272" s="837"/>
      <c r="IVX272" s="837"/>
      <c r="IVY272" s="854"/>
      <c r="IVZ272" s="854"/>
      <c r="IWA272" s="854"/>
      <c r="IWB272" s="854"/>
      <c r="IWC272" s="854"/>
      <c r="IWD272" s="837"/>
      <c r="IWE272" s="837"/>
      <c r="IWF272" s="854"/>
      <c r="IWG272" s="854"/>
      <c r="IWH272" s="837"/>
      <c r="IWI272" s="837"/>
      <c r="IWJ272" s="854"/>
      <c r="IWK272" s="854"/>
      <c r="IWL272" s="837"/>
      <c r="IWM272" s="837"/>
      <c r="IWN272" s="837"/>
      <c r="IWO272" s="837"/>
      <c r="IWP272" s="837"/>
      <c r="IWQ272" s="837"/>
      <c r="IWR272" s="837"/>
      <c r="IWS272" s="854"/>
      <c r="IWT272" s="854"/>
      <c r="IWU272" s="837"/>
      <c r="IWV272" s="837"/>
      <c r="IWW272" s="854"/>
      <c r="IWX272" s="854"/>
      <c r="IWY272" s="837"/>
      <c r="IWZ272" s="837"/>
      <c r="IXA272" s="837"/>
      <c r="IXB272" s="837"/>
      <c r="IXC272" s="837"/>
      <c r="IXD272" s="853"/>
      <c r="IXE272" s="855"/>
      <c r="IXF272" s="837"/>
      <c r="IXG272" s="837"/>
      <c r="IXH272" s="837"/>
      <c r="IXI272" s="837"/>
      <c r="IXJ272" s="837"/>
      <c r="IXK272" s="837"/>
      <c r="IXL272" s="837"/>
      <c r="IXM272" s="856"/>
      <c r="IXN272" s="856"/>
      <c r="IXO272" s="856"/>
      <c r="IXP272" s="856"/>
      <c r="IXQ272" s="856"/>
      <c r="IXR272" s="856"/>
      <c r="IXS272" s="856"/>
      <c r="IXT272" s="856"/>
      <c r="IXU272" s="856"/>
      <c r="IXV272" s="856"/>
      <c r="IXW272" s="856"/>
      <c r="IXX272" s="856"/>
      <c r="IXY272" s="856"/>
      <c r="IXZ272" s="856"/>
      <c r="IYA272" s="856"/>
      <c r="IYB272" s="856"/>
      <c r="IYC272" s="856"/>
      <c r="IYD272" s="856"/>
      <c r="IYE272" s="856"/>
      <c r="IYF272" s="856"/>
      <c r="IYG272" s="856"/>
      <c r="IYH272" s="856"/>
      <c r="IYI272" s="856"/>
      <c r="IYJ272" s="856"/>
      <c r="IYK272" s="856"/>
      <c r="IYL272" s="856"/>
      <c r="IYM272" s="856"/>
      <c r="IYN272" s="856"/>
      <c r="IYO272" s="856"/>
      <c r="IYP272" s="856"/>
      <c r="IYQ272" s="856"/>
      <c r="IYR272" s="856"/>
      <c r="IYS272" s="856"/>
      <c r="IYT272" s="856"/>
      <c r="IYU272" s="856"/>
      <c r="IYV272" s="856"/>
      <c r="IYW272" s="856"/>
      <c r="IYX272" s="856"/>
      <c r="IYY272" s="856"/>
      <c r="IYZ272" s="856"/>
      <c r="IZA272" s="856"/>
      <c r="IZB272" s="856"/>
      <c r="IZC272" s="856"/>
      <c r="IZD272" s="856"/>
      <c r="IZE272" s="837"/>
      <c r="IZF272" s="837"/>
      <c r="IZG272" s="837"/>
      <c r="IZH272" s="837"/>
      <c r="IZI272" s="837"/>
      <c r="IZJ272" s="837"/>
      <c r="IZK272" s="837"/>
      <c r="IZL272" s="837"/>
      <c r="IZM272" s="837"/>
      <c r="IZN272" s="837"/>
      <c r="IZO272" s="837"/>
      <c r="IZP272" s="837"/>
      <c r="IZQ272" s="837"/>
      <c r="IZR272" s="837"/>
      <c r="IZS272" s="837"/>
      <c r="IZT272" s="837"/>
      <c r="IZU272" s="837"/>
      <c r="IZV272" s="837"/>
      <c r="IZW272" s="837"/>
      <c r="IZX272" s="837"/>
      <c r="IZY272" s="837"/>
      <c r="IZZ272" s="837"/>
      <c r="JAA272" s="837"/>
      <c r="JAB272" s="837"/>
      <c r="JAC272" s="854"/>
      <c r="JAD272" s="854"/>
      <c r="JAE272" s="854"/>
      <c r="JAF272" s="854"/>
      <c r="JAG272" s="854"/>
      <c r="JAH272" s="837"/>
      <c r="JAI272" s="837"/>
      <c r="JAJ272" s="854"/>
      <c r="JAK272" s="854"/>
      <c r="JAL272" s="837"/>
      <c r="JAM272" s="837"/>
      <c r="JAN272" s="854"/>
      <c r="JAO272" s="854"/>
      <c r="JAP272" s="837"/>
      <c r="JAQ272" s="837"/>
      <c r="JAR272" s="837"/>
      <c r="JAS272" s="837"/>
      <c r="JAT272" s="837"/>
      <c r="JAU272" s="837"/>
      <c r="JAV272" s="837"/>
      <c r="JAW272" s="854"/>
      <c r="JAX272" s="854"/>
      <c r="JAY272" s="837"/>
      <c r="JAZ272" s="837"/>
      <c r="JBA272" s="854"/>
      <c r="JBB272" s="854"/>
      <c r="JBC272" s="837"/>
      <c r="JBD272" s="837"/>
      <c r="JBE272" s="837"/>
      <c r="JBF272" s="837"/>
      <c r="JBG272" s="837"/>
      <c r="JBH272" s="853"/>
      <c r="JBI272" s="855"/>
      <c r="JBJ272" s="837"/>
      <c r="JBK272" s="837"/>
      <c r="JBL272" s="837"/>
      <c r="JBM272" s="837"/>
      <c r="JBN272" s="837"/>
      <c r="JBO272" s="837"/>
      <c r="JBP272" s="837"/>
      <c r="JBQ272" s="856"/>
      <c r="JBR272" s="856"/>
      <c r="JBS272" s="856"/>
      <c r="JBT272" s="856"/>
      <c r="JBU272" s="856"/>
      <c r="JBV272" s="856"/>
      <c r="JBW272" s="856"/>
      <c r="JBX272" s="856"/>
      <c r="JBY272" s="856"/>
      <c r="JBZ272" s="856"/>
      <c r="JCA272" s="856"/>
      <c r="JCB272" s="856"/>
      <c r="JCC272" s="856"/>
      <c r="JCD272" s="856"/>
      <c r="JCE272" s="856"/>
      <c r="JCF272" s="856"/>
      <c r="JCG272" s="856"/>
      <c r="JCH272" s="856"/>
      <c r="JCI272" s="856"/>
      <c r="JCJ272" s="856"/>
      <c r="JCK272" s="856"/>
      <c r="JCL272" s="856"/>
      <c r="JCM272" s="856"/>
      <c r="JCN272" s="856"/>
      <c r="JCO272" s="856"/>
      <c r="JCP272" s="856"/>
      <c r="JCQ272" s="856"/>
      <c r="JCR272" s="856"/>
      <c r="JCS272" s="856"/>
      <c r="JCT272" s="856"/>
      <c r="JCU272" s="856"/>
      <c r="JCV272" s="856"/>
      <c r="JCW272" s="856"/>
      <c r="JCX272" s="856"/>
      <c r="JCY272" s="856"/>
      <c r="JCZ272" s="856"/>
      <c r="JDA272" s="856"/>
      <c r="JDB272" s="856"/>
      <c r="JDC272" s="856"/>
      <c r="JDD272" s="856"/>
      <c r="JDE272" s="856"/>
      <c r="JDF272" s="856"/>
      <c r="JDG272" s="856"/>
      <c r="JDH272" s="856"/>
      <c r="JDI272" s="837"/>
      <c r="JDJ272" s="837"/>
      <c r="JDK272" s="837"/>
      <c r="JDL272" s="837"/>
      <c r="JDM272" s="837"/>
      <c r="JDN272" s="837"/>
      <c r="JDO272" s="837"/>
      <c r="JDP272" s="837"/>
      <c r="JDQ272" s="837"/>
      <c r="JDR272" s="837"/>
      <c r="JDS272" s="837"/>
      <c r="JDT272" s="837"/>
      <c r="JDU272" s="837"/>
      <c r="JDV272" s="837"/>
      <c r="JDW272" s="837"/>
      <c r="JDX272" s="837"/>
      <c r="JDY272" s="837"/>
      <c r="JDZ272" s="837"/>
      <c r="JEA272" s="837"/>
      <c r="JEB272" s="837"/>
      <c r="JEC272" s="837"/>
      <c r="JED272" s="837"/>
      <c r="JEE272" s="837"/>
      <c r="JEF272" s="837"/>
      <c r="JEG272" s="854"/>
      <c r="JEH272" s="854"/>
      <c r="JEI272" s="854"/>
      <c r="JEJ272" s="854"/>
      <c r="JEK272" s="854"/>
      <c r="JEL272" s="837"/>
      <c r="JEM272" s="837"/>
      <c r="JEN272" s="854"/>
      <c r="JEO272" s="854"/>
      <c r="JEP272" s="837"/>
      <c r="JEQ272" s="837"/>
      <c r="JER272" s="854"/>
      <c r="JES272" s="854"/>
      <c r="JET272" s="837"/>
      <c r="JEU272" s="837"/>
      <c r="JEV272" s="837"/>
      <c r="JEW272" s="837"/>
      <c r="JEX272" s="837"/>
      <c r="JEY272" s="837"/>
      <c r="JEZ272" s="837"/>
      <c r="JFA272" s="854"/>
      <c r="JFB272" s="854"/>
      <c r="JFC272" s="837"/>
      <c r="JFD272" s="837"/>
      <c r="JFE272" s="854"/>
      <c r="JFF272" s="854"/>
      <c r="JFG272" s="837"/>
      <c r="JFH272" s="837"/>
      <c r="JFI272" s="837"/>
      <c r="JFJ272" s="837"/>
      <c r="JFK272" s="837"/>
      <c r="JFL272" s="853"/>
      <c r="JFM272" s="855"/>
      <c r="JFN272" s="837"/>
      <c r="JFO272" s="837"/>
      <c r="JFP272" s="837"/>
      <c r="JFQ272" s="837"/>
      <c r="JFR272" s="837"/>
      <c r="JFS272" s="837"/>
      <c r="JFT272" s="837"/>
      <c r="JFU272" s="856"/>
      <c r="JFV272" s="856"/>
      <c r="JFW272" s="856"/>
      <c r="JFX272" s="856"/>
      <c r="JFY272" s="856"/>
      <c r="JFZ272" s="856"/>
      <c r="JGA272" s="856"/>
      <c r="JGB272" s="856"/>
      <c r="JGC272" s="856"/>
      <c r="JGD272" s="856"/>
      <c r="JGE272" s="856"/>
      <c r="JGF272" s="856"/>
      <c r="JGG272" s="856"/>
      <c r="JGH272" s="856"/>
      <c r="JGI272" s="856"/>
      <c r="JGJ272" s="856"/>
      <c r="JGK272" s="856"/>
      <c r="JGL272" s="856"/>
      <c r="JGM272" s="856"/>
      <c r="JGN272" s="856"/>
      <c r="JGO272" s="856"/>
      <c r="JGP272" s="856"/>
      <c r="JGQ272" s="856"/>
      <c r="JGR272" s="856"/>
      <c r="JGS272" s="856"/>
      <c r="JGT272" s="856"/>
      <c r="JGU272" s="856"/>
      <c r="JGV272" s="856"/>
      <c r="JGW272" s="856"/>
      <c r="JGX272" s="856"/>
      <c r="JGY272" s="856"/>
      <c r="JGZ272" s="856"/>
      <c r="JHA272" s="856"/>
      <c r="JHB272" s="856"/>
      <c r="JHC272" s="856"/>
      <c r="JHD272" s="856"/>
      <c r="JHE272" s="856"/>
      <c r="JHF272" s="856"/>
      <c r="JHG272" s="856"/>
      <c r="JHH272" s="856"/>
      <c r="JHI272" s="856"/>
      <c r="JHJ272" s="856"/>
      <c r="JHK272" s="856"/>
      <c r="JHL272" s="856"/>
      <c r="JHM272" s="837"/>
      <c r="JHN272" s="837"/>
      <c r="JHO272" s="837"/>
      <c r="JHP272" s="837"/>
      <c r="JHQ272" s="837"/>
      <c r="JHR272" s="837"/>
      <c r="JHS272" s="837"/>
      <c r="JHT272" s="837"/>
      <c r="JHU272" s="837"/>
      <c r="JHV272" s="837"/>
      <c r="JHW272" s="837"/>
      <c r="JHX272" s="837"/>
      <c r="JHY272" s="837"/>
      <c r="JHZ272" s="837"/>
      <c r="JIA272" s="837"/>
      <c r="JIB272" s="837"/>
      <c r="JIC272" s="837"/>
      <c r="JID272" s="837"/>
      <c r="JIE272" s="837"/>
      <c r="JIF272" s="837"/>
      <c r="JIG272" s="837"/>
      <c r="JIH272" s="837"/>
      <c r="JII272" s="837"/>
      <c r="JIJ272" s="837"/>
      <c r="JIK272" s="854"/>
      <c r="JIL272" s="854"/>
      <c r="JIM272" s="854"/>
      <c r="JIN272" s="854"/>
      <c r="JIO272" s="854"/>
      <c r="JIP272" s="837"/>
      <c r="JIQ272" s="837"/>
      <c r="JIR272" s="854"/>
      <c r="JIS272" s="854"/>
      <c r="JIT272" s="837"/>
      <c r="JIU272" s="837"/>
      <c r="JIV272" s="854"/>
      <c r="JIW272" s="854"/>
      <c r="JIX272" s="837"/>
      <c r="JIY272" s="837"/>
      <c r="JIZ272" s="837"/>
      <c r="JJA272" s="837"/>
      <c r="JJB272" s="837"/>
      <c r="JJC272" s="837"/>
      <c r="JJD272" s="837"/>
      <c r="JJE272" s="854"/>
      <c r="JJF272" s="854"/>
      <c r="JJG272" s="837"/>
      <c r="JJH272" s="837"/>
      <c r="JJI272" s="854"/>
      <c r="JJJ272" s="854"/>
      <c r="JJK272" s="837"/>
      <c r="JJL272" s="837"/>
      <c r="JJM272" s="837"/>
      <c r="JJN272" s="837"/>
      <c r="JJO272" s="837"/>
      <c r="JJP272" s="853"/>
      <c r="JJQ272" s="855"/>
      <c r="JJR272" s="837"/>
      <c r="JJS272" s="837"/>
      <c r="JJT272" s="837"/>
      <c r="JJU272" s="837"/>
      <c r="JJV272" s="837"/>
      <c r="JJW272" s="837"/>
      <c r="JJX272" s="837"/>
      <c r="JJY272" s="856"/>
      <c r="JJZ272" s="856"/>
      <c r="JKA272" s="856"/>
      <c r="JKB272" s="856"/>
      <c r="JKC272" s="856"/>
      <c r="JKD272" s="856"/>
      <c r="JKE272" s="856"/>
      <c r="JKF272" s="856"/>
      <c r="JKG272" s="856"/>
      <c r="JKH272" s="856"/>
      <c r="JKI272" s="856"/>
      <c r="JKJ272" s="856"/>
      <c r="JKK272" s="856"/>
      <c r="JKL272" s="856"/>
      <c r="JKM272" s="856"/>
      <c r="JKN272" s="856"/>
      <c r="JKO272" s="856"/>
      <c r="JKP272" s="856"/>
      <c r="JKQ272" s="856"/>
      <c r="JKR272" s="856"/>
      <c r="JKS272" s="856"/>
      <c r="JKT272" s="856"/>
      <c r="JKU272" s="856"/>
      <c r="JKV272" s="856"/>
      <c r="JKW272" s="856"/>
      <c r="JKX272" s="856"/>
      <c r="JKY272" s="856"/>
      <c r="JKZ272" s="856"/>
      <c r="JLA272" s="856"/>
      <c r="JLB272" s="856"/>
      <c r="JLC272" s="856"/>
      <c r="JLD272" s="856"/>
      <c r="JLE272" s="856"/>
      <c r="JLF272" s="856"/>
      <c r="JLG272" s="856"/>
      <c r="JLH272" s="856"/>
      <c r="JLI272" s="856"/>
      <c r="JLJ272" s="856"/>
      <c r="JLK272" s="856"/>
      <c r="JLL272" s="856"/>
      <c r="JLM272" s="856"/>
      <c r="JLN272" s="856"/>
      <c r="JLO272" s="856"/>
      <c r="JLP272" s="856"/>
      <c r="JLQ272" s="837"/>
      <c r="JLR272" s="837"/>
      <c r="JLS272" s="837"/>
      <c r="JLT272" s="837"/>
      <c r="JLU272" s="837"/>
      <c r="JLV272" s="837"/>
      <c r="JLW272" s="837"/>
      <c r="JLX272" s="837"/>
      <c r="JLY272" s="837"/>
      <c r="JLZ272" s="837"/>
      <c r="JMA272" s="837"/>
      <c r="JMB272" s="837"/>
      <c r="JMC272" s="837"/>
      <c r="JMD272" s="837"/>
      <c r="JME272" s="837"/>
      <c r="JMF272" s="837"/>
      <c r="JMG272" s="837"/>
      <c r="JMH272" s="837"/>
      <c r="JMI272" s="837"/>
      <c r="JMJ272" s="837"/>
      <c r="JMK272" s="837"/>
      <c r="JML272" s="837"/>
      <c r="JMM272" s="837"/>
      <c r="JMN272" s="837"/>
      <c r="JMO272" s="854"/>
      <c r="JMP272" s="854"/>
      <c r="JMQ272" s="854"/>
      <c r="JMR272" s="854"/>
      <c r="JMS272" s="854"/>
      <c r="JMT272" s="837"/>
      <c r="JMU272" s="837"/>
      <c r="JMV272" s="854"/>
      <c r="JMW272" s="854"/>
      <c r="JMX272" s="837"/>
      <c r="JMY272" s="837"/>
      <c r="JMZ272" s="854"/>
      <c r="JNA272" s="854"/>
      <c r="JNB272" s="837"/>
      <c r="JNC272" s="837"/>
      <c r="JND272" s="837"/>
      <c r="JNE272" s="837"/>
      <c r="JNF272" s="837"/>
      <c r="JNG272" s="837"/>
      <c r="JNH272" s="837"/>
      <c r="JNI272" s="854"/>
      <c r="JNJ272" s="854"/>
      <c r="JNK272" s="837"/>
      <c r="JNL272" s="837"/>
      <c r="JNM272" s="854"/>
      <c r="JNN272" s="854"/>
      <c r="JNO272" s="837"/>
      <c r="JNP272" s="837"/>
      <c r="JNQ272" s="837"/>
      <c r="JNR272" s="837"/>
      <c r="JNS272" s="837"/>
      <c r="JNT272" s="853"/>
      <c r="JNU272" s="855"/>
      <c r="JNV272" s="837"/>
      <c r="JNW272" s="837"/>
      <c r="JNX272" s="837"/>
      <c r="JNY272" s="837"/>
      <c r="JNZ272" s="837"/>
      <c r="JOA272" s="837"/>
      <c r="JOB272" s="837"/>
      <c r="JOC272" s="856"/>
      <c r="JOD272" s="856"/>
      <c r="JOE272" s="856"/>
      <c r="JOF272" s="856"/>
      <c r="JOG272" s="856"/>
      <c r="JOH272" s="856"/>
      <c r="JOI272" s="856"/>
      <c r="JOJ272" s="856"/>
      <c r="JOK272" s="856"/>
      <c r="JOL272" s="856"/>
      <c r="JOM272" s="856"/>
      <c r="JON272" s="856"/>
      <c r="JOO272" s="856"/>
      <c r="JOP272" s="856"/>
      <c r="JOQ272" s="856"/>
      <c r="JOR272" s="856"/>
      <c r="JOS272" s="856"/>
      <c r="JOT272" s="856"/>
      <c r="JOU272" s="856"/>
      <c r="JOV272" s="856"/>
      <c r="JOW272" s="856"/>
      <c r="JOX272" s="856"/>
      <c r="JOY272" s="856"/>
      <c r="JOZ272" s="856"/>
      <c r="JPA272" s="856"/>
      <c r="JPB272" s="856"/>
      <c r="JPC272" s="856"/>
      <c r="JPD272" s="856"/>
      <c r="JPE272" s="856"/>
      <c r="JPF272" s="856"/>
      <c r="JPG272" s="856"/>
      <c r="JPH272" s="856"/>
      <c r="JPI272" s="856"/>
      <c r="JPJ272" s="856"/>
      <c r="JPK272" s="856"/>
      <c r="JPL272" s="856"/>
      <c r="JPM272" s="856"/>
      <c r="JPN272" s="856"/>
      <c r="JPO272" s="856"/>
      <c r="JPP272" s="856"/>
      <c r="JPQ272" s="856"/>
      <c r="JPR272" s="856"/>
      <c r="JPS272" s="856"/>
      <c r="JPT272" s="856"/>
      <c r="JPU272" s="837"/>
      <c r="JPV272" s="837"/>
      <c r="JPW272" s="837"/>
      <c r="JPX272" s="837"/>
      <c r="JPY272" s="837"/>
      <c r="JPZ272" s="837"/>
      <c r="JQA272" s="837"/>
      <c r="JQB272" s="837"/>
      <c r="JQC272" s="837"/>
      <c r="JQD272" s="837"/>
      <c r="JQE272" s="837"/>
      <c r="JQF272" s="837"/>
      <c r="JQG272" s="837"/>
      <c r="JQH272" s="837"/>
      <c r="JQI272" s="837"/>
      <c r="JQJ272" s="837"/>
      <c r="JQK272" s="837"/>
      <c r="JQL272" s="837"/>
      <c r="JQM272" s="837"/>
      <c r="JQN272" s="837"/>
      <c r="JQO272" s="837"/>
      <c r="JQP272" s="837"/>
      <c r="JQQ272" s="837"/>
      <c r="JQR272" s="837"/>
      <c r="JQS272" s="854"/>
      <c r="JQT272" s="854"/>
      <c r="JQU272" s="854"/>
      <c r="JQV272" s="854"/>
      <c r="JQW272" s="854"/>
      <c r="JQX272" s="837"/>
      <c r="JQY272" s="837"/>
      <c r="JQZ272" s="854"/>
      <c r="JRA272" s="854"/>
      <c r="JRB272" s="837"/>
      <c r="JRC272" s="837"/>
      <c r="JRD272" s="854"/>
      <c r="JRE272" s="854"/>
      <c r="JRF272" s="837"/>
      <c r="JRG272" s="837"/>
      <c r="JRH272" s="837"/>
      <c r="JRI272" s="837"/>
      <c r="JRJ272" s="837"/>
      <c r="JRK272" s="837"/>
      <c r="JRL272" s="837"/>
      <c r="JRM272" s="854"/>
      <c r="JRN272" s="854"/>
      <c r="JRO272" s="837"/>
      <c r="JRP272" s="837"/>
      <c r="JRQ272" s="854"/>
      <c r="JRR272" s="854"/>
      <c r="JRS272" s="837"/>
      <c r="JRT272" s="837"/>
      <c r="JRU272" s="837"/>
      <c r="JRV272" s="837"/>
      <c r="JRW272" s="837"/>
      <c r="JRX272" s="853"/>
      <c r="JRY272" s="855"/>
      <c r="JRZ272" s="837"/>
      <c r="JSA272" s="837"/>
      <c r="JSB272" s="837"/>
      <c r="JSC272" s="837"/>
      <c r="JSD272" s="837"/>
      <c r="JSE272" s="837"/>
      <c r="JSF272" s="837"/>
      <c r="JSG272" s="856"/>
      <c r="JSH272" s="856"/>
      <c r="JSI272" s="856"/>
      <c r="JSJ272" s="856"/>
      <c r="JSK272" s="856"/>
      <c r="JSL272" s="856"/>
      <c r="JSM272" s="856"/>
      <c r="JSN272" s="856"/>
      <c r="JSO272" s="856"/>
      <c r="JSP272" s="856"/>
      <c r="JSQ272" s="856"/>
      <c r="JSR272" s="856"/>
      <c r="JSS272" s="856"/>
      <c r="JST272" s="856"/>
      <c r="JSU272" s="856"/>
      <c r="JSV272" s="856"/>
      <c r="JSW272" s="856"/>
      <c r="JSX272" s="856"/>
      <c r="JSY272" s="856"/>
      <c r="JSZ272" s="856"/>
      <c r="JTA272" s="856"/>
      <c r="JTB272" s="856"/>
      <c r="JTC272" s="856"/>
      <c r="JTD272" s="856"/>
      <c r="JTE272" s="856"/>
      <c r="JTF272" s="856"/>
      <c r="JTG272" s="856"/>
      <c r="JTH272" s="856"/>
      <c r="JTI272" s="856"/>
      <c r="JTJ272" s="856"/>
      <c r="JTK272" s="856"/>
      <c r="JTL272" s="856"/>
      <c r="JTM272" s="856"/>
      <c r="JTN272" s="856"/>
      <c r="JTO272" s="856"/>
      <c r="JTP272" s="856"/>
      <c r="JTQ272" s="856"/>
      <c r="JTR272" s="856"/>
      <c r="JTS272" s="856"/>
      <c r="JTT272" s="856"/>
      <c r="JTU272" s="856"/>
      <c r="JTV272" s="856"/>
      <c r="JTW272" s="856"/>
      <c r="JTX272" s="856"/>
      <c r="JTY272" s="837"/>
      <c r="JTZ272" s="837"/>
      <c r="JUA272" s="837"/>
      <c r="JUB272" s="837"/>
      <c r="JUC272" s="837"/>
      <c r="JUD272" s="837"/>
      <c r="JUE272" s="837"/>
      <c r="JUF272" s="837"/>
      <c r="JUG272" s="837"/>
      <c r="JUH272" s="837"/>
      <c r="JUI272" s="837"/>
      <c r="JUJ272" s="837"/>
      <c r="JUK272" s="837"/>
      <c r="JUL272" s="837"/>
      <c r="JUM272" s="837"/>
      <c r="JUN272" s="837"/>
      <c r="JUO272" s="837"/>
      <c r="JUP272" s="837"/>
      <c r="JUQ272" s="837"/>
      <c r="JUR272" s="837"/>
      <c r="JUS272" s="837"/>
      <c r="JUT272" s="837"/>
      <c r="JUU272" s="837"/>
      <c r="JUV272" s="837"/>
      <c r="JUW272" s="854"/>
      <c r="JUX272" s="854"/>
      <c r="JUY272" s="854"/>
      <c r="JUZ272" s="854"/>
      <c r="JVA272" s="854"/>
      <c r="JVB272" s="837"/>
      <c r="JVC272" s="837"/>
      <c r="JVD272" s="854"/>
      <c r="JVE272" s="854"/>
      <c r="JVF272" s="837"/>
      <c r="JVG272" s="837"/>
      <c r="JVH272" s="854"/>
      <c r="JVI272" s="854"/>
      <c r="JVJ272" s="837"/>
      <c r="JVK272" s="837"/>
      <c r="JVL272" s="837"/>
      <c r="JVM272" s="837"/>
      <c r="JVN272" s="837"/>
      <c r="JVO272" s="837"/>
      <c r="JVP272" s="837"/>
      <c r="JVQ272" s="854"/>
      <c r="JVR272" s="854"/>
      <c r="JVS272" s="837"/>
      <c r="JVT272" s="837"/>
      <c r="JVU272" s="854"/>
      <c r="JVV272" s="854"/>
      <c r="JVW272" s="837"/>
      <c r="JVX272" s="837"/>
      <c r="JVY272" s="837"/>
      <c r="JVZ272" s="837"/>
      <c r="JWA272" s="837"/>
      <c r="JWB272" s="853"/>
      <c r="JWC272" s="855"/>
      <c r="JWD272" s="837"/>
      <c r="JWE272" s="837"/>
      <c r="JWF272" s="837"/>
      <c r="JWG272" s="837"/>
      <c r="JWH272" s="837"/>
      <c r="JWI272" s="837"/>
      <c r="JWJ272" s="837"/>
      <c r="JWK272" s="856"/>
      <c r="JWL272" s="856"/>
      <c r="JWM272" s="856"/>
      <c r="JWN272" s="856"/>
      <c r="JWO272" s="856"/>
      <c r="JWP272" s="856"/>
      <c r="JWQ272" s="856"/>
      <c r="JWR272" s="856"/>
      <c r="JWS272" s="856"/>
      <c r="JWT272" s="856"/>
      <c r="JWU272" s="856"/>
      <c r="JWV272" s="856"/>
      <c r="JWW272" s="856"/>
      <c r="JWX272" s="856"/>
      <c r="JWY272" s="856"/>
      <c r="JWZ272" s="856"/>
      <c r="JXA272" s="856"/>
      <c r="JXB272" s="856"/>
      <c r="JXC272" s="856"/>
      <c r="JXD272" s="856"/>
      <c r="JXE272" s="856"/>
      <c r="JXF272" s="856"/>
      <c r="JXG272" s="856"/>
      <c r="JXH272" s="856"/>
      <c r="JXI272" s="856"/>
      <c r="JXJ272" s="856"/>
      <c r="JXK272" s="856"/>
      <c r="JXL272" s="856"/>
      <c r="JXM272" s="856"/>
      <c r="JXN272" s="856"/>
      <c r="JXO272" s="856"/>
      <c r="JXP272" s="856"/>
      <c r="JXQ272" s="856"/>
      <c r="JXR272" s="856"/>
      <c r="JXS272" s="856"/>
      <c r="JXT272" s="856"/>
      <c r="JXU272" s="856"/>
      <c r="JXV272" s="856"/>
      <c r="JXW272" s="856"/>
      <c r="JXX272" s="856"/>
      <c r="JXY272" s="856"/>
      <c r="JXZ272" s="856"/>
      <c r="JYA272" s="856"/>
      <c r="JYB272" s="856"/>
      <c r="JYC272" s="837"/>
      <c r="JYD272" s="837"/>
      <c r="JYE272" s="837"/>
      <c r="JYF272" s="837"/>
      <c r="JYG272" s="837"/>
      <c r="JYH272" s="837"/>
      <c r="JYI272" s="837"/>
      <c r="JYJ272" s="837"/>
      <c r="JYK272" s="837"/>
      <c r="JYL272" s="837"/>
      <c r="JYM272" s="837"/>
      <c r="JYN272" s="837"/>
      <c r="JYO272" s="837"/>
      <c r="JYP272" s="837"/>
      <c r="JYQ272" s="837"/>
      <c r="JYR272" s="837"/>
      <c r="JYS272" s="837"/>
      <c r="JYT272" s="837"/>
      <c r="JYU272" s="837"/>
      <c r="JYV272" s="837"/>
      <c r="JYW272" s="837"/>
      <c r="JYX272" s="837"/>
      <c r="JYY272" s="837"/>
      <c r="JYZ272" s="837"/>
      <c r="JZA272" s="854"/>
      <c r="JZB272" s="854"/>
      <c r="JZC272" s="854"/>
      <c r="JZD272" s="854"/>
      <c r="JZE272" s="854"/>
      <c r="JZF272" s="837"/>
      <c r="JZG272" s="837"/>
      <c r="JZH272" s="854"/>
      <c r="JZI272" s="854"/>
      <c r="JZJ272" s="837"/>
      <c r="JZK272" s="837"/>
      <c r="JZL272" s="854"/>
      <c r="JZM272" s="854"/>
      <c r="JZN272" s="837"/>
      <c r="JZO272" s="837"/>
      <c r="JZP272" s="837"/>
      <c r="JZQ272" s="837"/>
      <c r="JZR272" s="837"/>
      <c r="JZS272" s="837"/>
      <c r="JZT272" s="837"/>
      <c r="JZU272" s="854"/>
      <c r="JZV272" s="854"/>
      <c r="JZW272" s="837"/>
      <c r="JZX272" s="837"/>
      <c r="JZY272" s="854"/>
      <c r="JZZ272" s="854"/>
      <c r="KAA272" s="837"/>
      <c r="KAB272" s="837"/>
      <c r="KAC272" s="837"/>
      <c r="KAD272" s="837"/>
      <c r="KAE272" s="837"/>
      <c r="KAF272" s="853"/>
      <c r="KAG272" s="855"/>
      <c r="KAH272" s="837"/>
      <c r="KAI272" s="837"/>
      <c r="KAJ272" s="837"/>
      <c r="KAK272" s="837"/>
      <c r="KAL272" s="837"/>
      <c r="KAM272" s="837"/>
      <c r="KAN272" s="837"/>
      <c r="KAO272" s="856"/>
      <c r="KAP272" s="856"/>
      <c r="KAQ272" s="856"/>
      <c r="KAR272" s="856"/>
      <c r="KAS272" s="856"/>
      <c r="KAT272" s="856"/>
      <c r="KAU272" s="856"/>
      <c r="KAV272" s="856"/>
      <c r="KAW272" s="856"/>
      <c r="KAX272" s="856"/>
      <c r="KAY272" s="856"/>
      <c r="KAZ272" s="856"/>
      <c r="KBA272" s="856"/>
      <c r="KBB272" s="856"/>
      <c r="KBC272" s="856"/>
      <c r="KBD272" s="856"/>
      <c r="KBE272" s="856"/>
      <c r="KBF272" s="856"/>
      <c r="KBG272" s="856"/>
      <c r="KBH272" s="856"/>
      <c r="KBI272" s="856"/>
      <c r="KBJ272" s="856"/>
      <c r="KBK272" s="856"/>
      <c r="KBL272" s="856"/>
      <c r="KBM272" s="856"/>
      <c r="KBN272" s="856"/>
      <c r="KBO272" s="856"/>
      <c r="KBP272" s="856"/>
      <c r="KBQ272" s="856"/>
      <c r="KBR272" s="856"/>
      <c r="KBS272" s="856"/>
      <c r="KBT272" s="856"/>
      <c r="KBU272" s="856"/>
      <c r="KBV272" s="856"/>
      <c r="KBW272" s="856"/>
      <c r="KBX272" s="856"/>
      <c r="KBY272" s="856"/>
      <c r="KBZ272" s="856"/>
      <c r="KCA272" s="856"/>
      <c r="KCB272" s="856"/>
      <c r="KCC272" s="856"/>
      <c r="KCD272" s="856"/>
      <c r="KCE272" s="856"/>
      <c r="KCF272" s="856"/>
      <c r="KCG272" s="837"/>
      <c r="KCH272" s="837"/>
      <c r="KCI272" s="837"/>
      <c r="KCJ272" s="837"/>
      <c r="KCK272" s="837"/>
      <c r="KCL272" s="837"/>
      <c r="KCM272" s="837"/>
      <c r="KCN272" s="837"/>
      <c r="KCO272" s="837"/>
      <c r="KCP272" s="837"/>
      <c r="KCQ272" s="837"/>
      <c r="KCR272" s="837"/>
      <c r="KCS272" s="837"/>
      <c r="KCT272" s="837"/>
      <c r="KCU272" s="837"/>
      <c r="KCV272" s="837"/>
      <c r="KCW272" s="837"/>
      <c r="KCX272" s="837"/>
      <c r="KCY272" s="837"/>
      <c r="KCZ272" s="837"/>
      <c r="KDA272" s="837"/>
      <c r="KDB272" s="837"/>
      <c r="KDC272" s="837"/>
      <c r="KDD272" s="837"/>
      <c r="KDE272" s="854"/>
      <c r="KDF272" s="854"/>
      <c r="KDG272" s="854"/>
      <c r="KDH272" s="854"/>
      <c r="KDI272" s="854"/>
      <c r="KDJ272" s="837"/>
      <c r="KDK272" s="837"/>
      <c r="KDL272" s="854"/>
      <c r="KDM272" s="854"/>
      <c r="KDN272" s="837"/>
      <c r="KDO272" s="837"/>
      <c r="KDP272" s="854"/>
      <c r="KDQ272" s="854"/>
      <c r="KDR272" s="837"/>
      <c r="KDS272" s="837"/>
      <c r="KDT272" s="837"/>
      <c r="KDU272" s="837"/>
      <c r="KDV272" s="837"/>
      <c r="KDW272" s="837"/>
      <c r="KDX272" s="837"/>
      <c r="KDY272" s="854"/>
      <c r="KDZ272" s="854"/>
      <c r="KEA272" s="837"/>
      <c r="KEB272" s="837"/>
      <c r="KEC272" s="854"/>
      <c r="KED272" s="854"/>
      <c r="KEE272" s="837"/>
      <c r="KEF272" s="837"/>
      <c r="KEG272" s="837"/>
      <c r="KEH272" s="837"/>
      <c r="KEI272" s="837"/>
      <c r="KEJ272" s="853"/>
      <c r="KEK272" s="855"/>
      <c r="KEL272" s="837"/>
      <c r="KEM272" s="837"/>
      <c r="KEN272" s="837"/>
      <c r="KEO272" s="837"/>
      <c r="KEP272" s="837"/>
      <c r="KEQ272" s="837"/>
      <c r="KER272" s="837"/>
      <c r="KES272" s="856"/>
      <c r="KET272" s="856"/>
      <c r="KEU272" s="856"/>
      <c r="KEV272" s="856"/>
      <c r="KEW272" s="856"/>
      <c r="KEX272" s="856"/>
      <c r="KEY272" s="856"/>
      <c r="KEZ272" s="856"/>
      <c r="KFA272" s="856"/>
      <c r="KFB272" s="856"/>
      <c r="KFC272" s="856"/>
      <c r="KFD272" s="856"/>
      <c r="KFE272" s="856"/>
      <c r="KFF272" s="856"/>
      <c r="KFG272" s="856"/>
      <c r="KFH272" s="856"/>
      <c r="KFI272" s="856"/>
      <c r="KFJ272" s="856"/>
      <c r="KFK272" s="856"/>
      <c r="KFL272" s="856"/>
      <c r="KFM272" s="856"/>
      <c r="KFN272" s="856"/>
      <c r="KFO272" s="856"/>
      <c r="KFP272" s="856"/>
      <c r="KFQ272" s="856"/>
      <c r="KFR272" s="856"/>
      <c r="KFS272" s="856"/>
      <c r="KFT272" s="856"/>
      <c r="KFU272" s="856"/>
      <c r="KFV272" s="856"/>
      <c r="KFW272" s="856"/>
      <c r="KFX272" s="856"/>
      <c r="KFY272" s="856"/>
      <c r="KFZ272" s="856"/>
      <c r="KGA272" s="856"/>
      <c r="KGB272" s="856"/>
      <c r="KGC272" s="856"/>
      <c r="KGD272" s="856"/>
      <c r="KGE272" s="856"/>
      <c r="KGF272" s="856"/>
      <c r="KGG272" s="856"/>
      <c r="KGH272" s="856"/>
      <c r="KGI272" s="856"/>
      <c r="KGJ272" s="856"/>
      <c r="KGK272" s="837"/>
      <c r="KGL272" s="837"/>
      <c r="KGM272" s="837"/>
      <c r="KGN272" s="837"/>
      <c r="KGO272" s="837"/>
      <c r="KGP272" s="837"/>
      <c r="KGQ272" s="837"/>
      <c r="KGR272" s="837"/>
      <c r="KGS272" s="837"/>
      <c r="KGT272" s="837"/>
      <c r="KGU272" s="837"/>
      <c r="KGV272" s="837"/>
      <c r="KGW272" s="837"/>
      <c r="KGX272" s="837"/>
      <c r="KGY272" s="837"/>
      <c r="KGZ272" s="837"/>
      <c r="KHA272" s="837"/>
      <c r="KHB272" s="837"/>
      <c r="KHC272" s="837"/>
      <c r="KHD272" s="837"/>
      <c r="KHE272" s="837"/>
      <c r="KHF272" s="837"/>
      <c r="KHG272" s="837"/>
      <c r="KHH272" s="837"/>
      <c r="KHI272" s="854"/>
      <c r="KHJ272" s="854"/>
      <c r="KHK272" s="854"/>
      <c r="KHL272" s="854"/>
      <c r="KHM272" s="854"/>
      <c r="KHN272" s="837"/>
      <c r="KHO272" s="837"/>
      <c r="KHP272" s="854"/>
      <c r="KHQ272" s="854"/>
      <c r="KHR272" s="837"/>
      <c r="KHS272" s="837"/>
      <c r="KHT272" s="854"/>
      <c r="KHU272" s="854"/>
      <c r="KHV272" s="837"/>
      <c r="KHW272" s="837"/>
      <c r="KHX272" s="837"/>
      <c r="KHY272" s="837"/>
      <c r="KHZ272" s="837"/>
      <c r="KIA272" s="837"/>
      <c r="KIB272" s="837"/>
      <c r="KIC272" s="854"/>
      <c r="KID272" s="854"/>
      <c r="KIE272" s="837"/>
      <c r="KIF272" s="837"/>
      <c r="KIG272" s="854"/>
      <c r="KIH272" s="854"/>
      <c r="KII272" s="837"/>
      <c r="KIJ272" s="837"/>
      <c r="KIK272" s="837"/>
      <c r="KIL272" s="837"/>
      <c r="KIM272" s="837"/>
      <c r="KIN272" s="853"/>
      <c r="KIO272" s="855"/>
      <c r="KIP272" s="837"/>
      <c r="KIQ272" s="837"/>
      <c r="KIR272" s="837"/>
      <c r="KIS272" s="837"/>
      <c r="KIT272" s="837"/>
      <c r="KIU272" s="837"/>
      <c r="KIV272" s="837"/>
      <c r="KIW272" s="856"/>
      <c r="KIX272" s="856"/>
      <c r="KIY272" s="856"/>
      <c r="KIZ272" s="856"/>
      <c r="KJA272" s="856"/>
      <c r="KJB272" s="856"/>
      <c r="KJC272" s="856"/>
      <c r="KJD272" s="856"/>
      <c r="KJE272" s="856"/>
      <c r="KJF272" s="856"/>
      <c r="KJG272" s="856"/>
      <c r="KJH272" s="856"/>
      <c r="KJI272" s="856"/>
      <c r="KJJ272" s="856"/>
      <c r="KJK272" s="856"/>
      <c r="KJL272" s="856"/>
      <c r="KJM272" s="856"/>
      <c r="KJN272" s="856"/>
      <c r="KJO272" s="856"/>
      <c r="KJP272" s="856"/>
      <c r="KJQ272" s="856"/>
      <c r="KJR272" s="856"/>
      <c r="KJS272" s="856"/>
      <c r="KJT272" s="856"/>
      <c r="KJU272" s="856"/>
      <c r="KJV272" s="856"/>
      <c r="KJW272" s="856"/>
      <c r="KJX272" s="856"/>
      <c r="KJY272" s="856"/>
      <c r="KJZ272" s="856"/>
      <c r="KKA272" s="856"/>
      <c r="KKB272" s="856"/>
      <c r="KKC272" s="856"/>
      <c r="KKD272" s="856"/>
      <c r="KKE272" s="856"/>
      <c r="KKF272" s="856"/>
      <c r="KKG272" s="856"/>
      <c r="KKH272" s="856"/>
      <c r="KKI272" s="856"/>
      <c r="KKJ272" s="856"/>
      <c r="KKK272" s="856"/>
      <c r="KKL272" s="856"/>
      <c r="KKM272" s="856"/>
      <c r="KKN272" s="856"/>
      <c r="KKO272" s="837"/>
      <c r="KKP272" s="837"/>
      <c r="KKQ272" s="837"/>
      <c r="KKR272" s="837"/>
      <c r="KKS272" s="837"/>
      <c r="KKT272" s="837"/>
      <c r="KKU272" s="837"/>
      <c r="KKV272" s="837"/>
      <c r="KKW272" s="837"/>
      <c r="KKX272" s="837"/>
      <c r="KKY272" s="837"/>
      <c r="KKZ272" s="837"/>
      <c r="KLA272" s="837"/>
      <c r="KLB272" s="837"/>
      <c r="KLC272" s="837"/>
      <c r="KLD272" s="837"/>
      <c r="KLE272" s="837"/>
      <c r="KLF272" s="837"/>
      <c r="KLG272" s="837"/>
      <c r="KLH272" s="837"/>
      <c r="KLI272" s="837"/>
      <c r="KLJ272" s="837"/>
      <c r="KLK272" s="837"/>
      <c r="KLL272" s="837"/>
      <c r="KLM272" s="854"/>
      <c r="KLN272" s="854"/>
      <c r="KLO272" s="854"/>
      <c r="KLP272" s="854"/>
      <c r="KLQ272" s="854"/>
      <c r="KLR272" s="837"/>
      <c r="KLS272" s="837"/>
      <c r="KLT272" s="854"/>
      <c r="KLU272" s="854"/>
      <c r="KLV272" s="837"/>
      <c r="KLW272" s="837"/>
      <c r="KLX272" s="854"/>
      <c r="KLY272" s="854"/>
      <c r="KLZ272" s="837"/>
      <c r="KMA272" s="837"/>
      <c r="KMB272" s="837"/>
      <c r="KMC272" s="837"/>
      <c r="KMD272" s="837"/>
      <c r="KME272" s="837"/>
      <c r="KMF272" s="837"/>
      <c r="KMG272" s="854"/>
      <c r="KMH272" s="854"/>
      <c r="KMI272" s="837"/>
      <c r="KMJ272" s="837"/>
      <c r="KMK272" s="854"/>
      <c r="KML272" s="854"/>
      <c r="KMM272" s="837"/>
      <c r="KMN272" s="837"/>
      <c r="KMO272" s="837"/>
      <c r="KMP272" s="837"/>
      <c r="KMQ272" s="837"/>
      <c r="KMR272" s="853"/>
      <c r="KMS272" s="855"/>
      <c r="KMT272" s="837"/>
      <c r="KMU272" s="837"/>
      <c r="KMV272" s="837"/>
      <c r="KMW272" s="837"/>
      <c r="KMX272" s="837"/>
      <c r="KMY272" s="837"/>
      <c r="KMZ272" s="837"/>
      <c r="KNA272" s="856"/>
      <c r="KNB272" s="856"/>
      <c r="KNC272" s="856"/>
      <c r="KND272" s="856"/>
      <c r="KNE272" s="856"/>
      <c r="KNF272" s="856"/>
      <c r="KNG272" s="856"/>
      <c r="KNH272" s="856"/>
      <c r="KNI272" s="856"/>
      <c r="KNJ272" s="856"/>
      <c r="KNK272" s="856"/>
      <c r="KNL272" s="856"/>
      <c r="KNM272" s="856"/>
      <c r="KNN272" s="856"/>
      <c r="KNO272" s="856"/>
      <c r="KNP272" s="856"/>
      <c r="KNQ272" s="856"/>
      <c r="KNR272" s="856"/>
      <c r="KNS272" s="856"/>
      <c r="KNT272" s="856"/>
      <c r="KNU272" s="856"/>
      <c r="KNV272" s="856"/>
      <c r="KNW272" s="856"/>
      <c r="KNX272" s="856"/>
      <c r="KNY272" s="856"/>
      <c r="KNZ272" s="856"/>
      <c r="KOA272" s="856"/>
      <c r="KOB272" s="856"/>
      <c r="KOC272" s="856"/>
      <c r="KOD272" s="856"/>
      <c r="KOE272" s="856"/>
      <c r="KOF272" s="856"/>
      <c r="KOG272" s="856"/>
      <c r="KOH272" s="856"/>
      <c r="KOI272" s="856"/>
      <c r="KOJ272" s="856"/>
      <c r="KOK272" s="856"/>
      <c r="KOL272" s="856"/>
      <c r="KOM272" s="856"/>
      <c r="KON272" s="856"/>
      <c r="KOO272" s="856"/>
      <c r="KOP272" s="856"/>
      <c r="KOQ272" s="856"/>
      <c r="KOR272" s="856"/>
      <c r="KOS272" s="837"/>
      <c r="KOT272" s="837"/>
      <c r="KOU272" s="837"/>
      <c r="KOV272" s="837"/>
      <c r="KOW272" s="837"/>
      <c r="KOX272" s="837"/>
      <c r="KOY272" s="837"/>
      <c r="KOZ272" s="837"/>
      <c r="KPA272" s="837"/>
      <c r="KPB272" s="837"/>
      <c r="KPC272" s="837"/>
      <c r="KPD272" s="837"/>
      <c r="KPE272" s="837"/>
      <c r="KPF272" s="837"/>
      <c r="KPG272" s="837"/>
      <c r="KPH272" s="837"/>
      <c r="KPI272" s="837"/>
      <c r="KPJ272" s="837"/>
      <c r="KPK272" s="837"/>
      <c r="KPL272" s="837"/>
      <c r="KPM272" s="837"/>
      <c r="KPN272" s="837"/>
      <c r="KPO272" s="837"/>
      <c r="KPP272" s="837"/>
      <c r="KPQ272" s="854"/>
      <c r="KPR272" s="854"/>
      <c r="KPS272" s="854"/>
      <c r="KPT272" s="854"/>
      <c r="KPU272" s="854"/>
      <c r="KPV272" s="837"/>
      <c r="KPW272" s="837"/>
      <c r="KPX272" s="854"/>
      <c r="KPY272" s="854"/>
      <c r="KPZ272" s="837"/>
      <c r="KQA272" s="837"/>
      <c r="KQB272" s="854"/>
      <c r="KQC272" s="854"/>
      <c r="KQD272" s="837"/>
      <c r="KQE272" s="837"/>
      <c r="KQF272" s="837"/>
      <c r="KQG272" s="837"/>
      <c r="KQH272" s="837"/>
      <c r="KQI272" s="837"/>
      <c r="KQJ272" s="837"/>
      <c r="KQK272" s="854"/>
      <c r="KQL272" s="854"/>
      <c r="KQM272" s="837"/>
      <c r="KQN272" s="837"/>
      <c r="KQO272" s="854"/>
      <c r="KQP272" s="854"/>
      <c r="KQQ272" s="837"/>
      <c r="KQR272" s="837"/>
      <c r="KQS272" s="837"/>
      <c r="KQT272" s="837"/>
      <c r="KQU272" s="837"/>
      <c r="KQV272" s="853"/>
      <c r="KQW272" s="855"/>
      <c r="KQX272" s="837"/>
      <c r="KQY272" s="837"/>
      <c r="KQZ272" s="837"/>
      <c r="KRA272" s="837"/>
      <c r="KRB272" s="837"/>
      <c r="KRC272" s="837"/>
      <c r="KRD272" s="837"/>
      <c r="KRE272" s="856"/>
      <c r="KRF272" s="856"/>
      <c r="KRG272" s="856"/>
      <c r="KRH272" s="856"/>
      <c r="KRI272" s="856"/>
      <c r="KRJ272" s="856"/>
      <c r="KRK272" s="856"/>
      <c r="KRL272" s="856"/>
      <c r="KRM272" s="856"/>
      <c r="KRN272" s="856"/>
      <c r="KRO272" s="856"/>
      <c r="KRP272" s="856"/>
      <c r="KRQ272" s="856"/>
      <c r="KRR272" s="856"/>
      <c r="KRS272" s="856"/>
      <c r="KRT272" s="856"/>
      <c r="KRU272" s="856"/>
      <c r="KRV272" s="856"/>
      <c r="KRW272" s="856"/>
      <c r="KRX272" s="856"/>
      <c r="KRY272" s="856"/>
      <c r="KRZ272" s="856"/>
      <c r="KSA272" s="856"/>
      <c r="KSB272" s="856"/>
      <c r="KSC272" s="856"/>
      <c r="KSD272" s="856"/>
      <c r="KSE272" s="856"/>
      <c r="KSF272" s="856"/>
      <c r="KSG272" s="856"/>
      <c r="KSH272" s="856"/>
      <c r="KSI272" s="856"/>
      <c r="KSJ272" s="856"/>
      <c r="KSK272" s="856"/>
      <c r="KSL272" s="856"/>
      <c r="KSM272" s="856"/>
      <c r="KSN272" s="856"/>
      <c r="KSO272" s="856"/>
      <c r="KSP272" s="856"/>
      <c r="KSQ272" s="856"/>
      <c r="KSR272" s="856"/>
      <c r="KSS272" s="856"/>
      <c r="KST272" s="856"/>
      <c r="KSU272" s="856"/>
      <c r="KSV272" s="856"/>
      <c r="KSW272" s="837"/>
      <c r="KSX272" s="837"/>
      <c r="KSY272" s="837"/>
      <c r="KSZ272" s="837"/>
      <c r="KTA272" s="837"/>
      <c r="KTB272" s="837"/>
      <c r="KTC272" s="837"/>
      <c r="KTD272" s="837"/>
      <c r="KTE272" s="837"/>
      <c r="KTF272" s="837"/>
      <c r="KTG272" s="837"/>
      <c r="KTH272" s="837"/>
      <c r="KTI272" s="837"/>
      <c r="KTJ272" s="837"/>
      <c r="KTK272" s="837"/>
      <c r="KTL272" s="837"/>
      <c r="KTM272" s="837"/>
      <c r="KTN272" s="837"/>
      <c r="KTO272" s="837"/>
      <c r="KTP272" s="837"/>
      <c r="KTQ272" s="837"/>
      <c r="KTR272" s="837"/>
      <c r="KTS272" s="837"/>
      <c r="KTT272" s="837"/>
      <c r="KTU272" s="854"/>
      <c r="KTV272" s="854"/>
      <c r="KTW272" s="854"/>
      <c r="KTX272" s="854"/>
      <c r="KTY272" s="854"/>
      <c r="KTZ272" s="837"/>
      <c r="KUA272" s="837"/>
      <c r="KUB272" s="854"/>
      <c r="KUC272" s="854"/>
      <c r="KUD272" s="837"/>
      <c r="KUE272" s="837"/>
      <c r="KUF272" s="854"/>
      <c r="KUG272" s="854"/>
      <c r="KUH272" s="837"/>
      <c r="KUI272" s="837"/>
      <c r="KUJ272" s="837"/>
      <c r="KUK272" s="837"/>
      <c r="KUL272" s="837"/>
      <c r="KUM272" s="837"/>
      <c r="KUN272" s="837"/>
      <c r="KUO272" s="854"/>
      <c r="KUP272" s="854"/>
      <c r="KUQ272" s="837"/>
      <c r="KUR272" s="837"/>
      <c r="KUS272" s="854"/>
      <c r="KUT272" s="854"/>
      <c r="KUU272" s="837"/>
      <c r="KUV272" s="837"/>
      <c r="KUW272" s="837"/>
      <c r="KUX272" s="837"/>
      <c r="KUY272" s="837"/>
      <c r="KUZ272" s="853"/>
      <c r="KVA272" s="855"/>
      <c r="KVB272" s="837"/>
      <c r="KVC272" s="837"/>
      <c r="KVD272" s="837"/>
      <c r="KVE272" s="837"/>
      <c r="KVF272" s="837"/>
      <c r="KVG272" s="837"/>
      <c r="KVH272" s="837"/>
      <c r="KVI272" s="856"/>
      <c r="KVJ272" s="856"/>
      <c r="KVK272" s="856"/>
      <c r="KVL272" s="856"/>
      <c r="KVM272" s="856"/>
      <c r="KVN272" s="856"/>
      <c r="KVO272" s="856"/>
      <c r="KVP272" s="856"/>
      <c r="KVQ272" s="856"/>
      <c r="KVR272" s="856"/>
      <c r="KVS272" s="856"/>
      <c r="KVT272" s="856"/>
      <c r="KVU272" s="856"/>
      <c r="KVV272" s="856"/>
      <c r="KVW272" s="856"/>
      <c r="KVX272" s="856"/>
      <c r="KVY272" s="856"/>
      <c r="KVZ272" s="856"/>
      <c r="KWA272" s="856"/>
      <c r="KWB272" s="856"/>
      <c r="KWC272" s="856"/>
      <c r="KWD272" s="856"/>
      <c r="KWE272" s="856"/>
      <c r="KWF272" s="856"/>
      <c r="KWG272" s="856"/>
      <c r="KWH272" s="856"/>
      <c r="KWI272" s="856"/>
      <c r="KWJ272" s="856"/>
      <c r="KWK272" s="856"/>
      <c r="KWL272" s="856"/>
      <c r="KWM272" s="856"/>
      <c r="KWN272" s="856"/>
      <c r="KWO272" s="856"/>
      <c r="KWP272" s="856"/>
      <c r="KWQ272" s="856"/>
      <c r="KWR272" s="856"/>
      <c r="KWS272" s="856"/>
      <c r="KWT272" s="856"/>
      <c r="KWU272" s="856"/>
      <c r="KWV272" s="856"/>
      <c r="KWW272" s="856"/>
      <c r="KWX272" s="856"/>
      <c r="KWY272" s="856"/>
      <c r="KWZ272" s="856"/>
      <c r="KXA272" s="837"/>
      <c r="KXB272" s="837"/>
      <c r="KXC272" s="837"/>
      <c r="KXD272" s="837"/>
      <c r="KXE272" s="837"/>
      <c r="KXF272" s="837"/>
      <c r="KXG272" s="837"/>
      <c r="KXH272" s="837"/>
      <c r="KXI272" s="837"/>
      <c r="KXJ272" s="837"/>
      <c r="KXK272" s="837"/>
      <c r="KXL272" s="837"/>
      <c r="KXM272" s="837"/>
      <c r="KXN272" s="837"/>
      <c r="KXO272" s="837"/>
      <c r="KXP272" s="837"/>
      <c r="KXQ272" s="837"/>
      <c r="KXR272" s="837"/>
      <c r="KXS272" s="837"/>
      <c r="KXT272" s="837"/>
      <c r="KXU272" s="837"/>
      <c r="KXV272" s="837"/>
      <c r="KXW272" s="837"/>
      <c r="KXX272" s="837"/>
      <c r="KXY272" s="854"/>
      <c r="KXZ272" s="854"/>
      <c r="KYA272" s="854"/>
      <c r="KYB272" s="854"/>
      <c r="KYC272" s="854"/>
      <c r="KYD272" s="837"/>
      <c r="KYE272" s="837"/>
      <c r="KYF272" s="854"/>
      <c r="KYG272" s="854"/>
      <c r="KYH272" s="837"/>
      <c r="KYI272" s="837"/>
      <c r="KYJ272" s="854"/>
      <c r="KYK272" s="854"/>
      <c r="KYL272" s="837"/>
      <c r="KYM272" s="837"/>
      <c r="KYN272" s="837"/>
      <c r="KYO272" s="837"/>
      <c r="KYP272" s="837"/>
      <c r="KYQ272" s="837"/>
      <c r="KYR272" s="837"/>
      <c r="KYS272" s="854"/>
      <c r="KYT272" s="854"/>
      <c r="KYU272" s="837"/>
      <c r="KYV272" s="837"/>
      <c r="KYW272" s="854"/>
      <c r="KYX272" s="854"/>
      <c r="KYY272" s="837"/>
      <c r="KYZ272" s="837"/>
      <c r="KZA272" s="837"/>
      <c r="KZB272" s="837"/>
      <c r="KZC272" s="837"/>
      <c r="KZD272" s="853"/>
      <c r="KZE272" s="855"/>
      <c r="KZF272" s="837"/>
      <c r="KZG272" s="837"/>
      <c r="KZH272" s="837"/>
      <c r="KZI272" s="837"/>
      <c r="KZJ272" s="837"/>
      <c r="KZK272" s="837"/>
      <c r="KZL272" s="837"/>
      <c r="KZM272" s="856"/>
      <c r="KZN272" s="856"/>
      <c r="KZO272" s="856"/>
      <c r="KZP272" s="856"/>
      <c r="KZQ272" s="856"/>
      <c r="KZR272" s="856"/>
      <c r="KZS272" s="856"/>
      <c r="KZT272" s="856"/>
      <c r="KZU272" s="856"/>
      <c r="KZV272" s="856"/>
      <c r="KZW272" s="856"/>
      <c r="KZX272" s="856"/>
      <c r="KZY272" s="856"/>
      <c r="KZZ272" s="856"/>
      <c r="LAA272" s="856"/>
      <c r="LAB272" s="856"/>
      <c r="LAC272" s="856"/>
      <c r="LAD272" s="856"/>
      <c r="LAE272" s="856"/>
      <c r="LAF272" s="856"/>
      <c r="LAG272" s="856"/>
      <c r="LAH272" s="856"/>
      <c r="LAI272" s="856"/>
      <c r="LAJ272" s="856"/>
      <c r="LAK272" s="856"/>
      <c r="LAL272" s="856"/>
      <c r="LAM272" s="856"/>
      <c r="LAN272" s="856"/>
      <c r="LAO272" s="856"/>
      <c r="LAP272" s="856"/>
      <c r="LAQ272" s="856"/>
      <c r="LAR272" s="856"/>
      <c r="LAS272" s="856"/>
      <c r="LAT272" s="856"/>
      <c r="LAU272" s="856"/>
      <c r="LAV272" s="856"/>
      <c r="LAW272" s="856"/>
      <c r="LAX272" s="856"/>
      <c r="LAY272" s="856"/>
      <c r="LAZ272" s="856"/>
      <c r="LBA272" s="856"/>
      <c r="LBB272" s="856"/>
      <c r="LBC272" s="856"/>
      <c r="LBD272" s="856"/>
      <c r="LBE272" s="837"/>
      <c r="LBF272" s="837"/>
      <c r="LBG272" s="837"/>
      <c r="LBH272" s="837"/>
      <c r="LBI272" s="837"/>
      <c r="LBJ272" s="837"/>
      <c r="LBK272" s="837"/>
      <c r="LBL272" s="837"/>
      <c r="LBM272" s="837"/>
      <c r="LBN272" s="837"/>
      <c r="LBO272" s="837"/>
      <c r="LBP272" s="837"/>
      <c r="LBQ272" s="837"/>
      <c r="LBR272" s="837"/>
      <c r="LBS272" s="837"/>
      <c r="LBT272" s="837"/>
      <c r="LBU272" s="837"/>
      <c r="LBV272" s="837"/>
      <c r="LBW272" s="837"/>
      <c r="LBX272" s="837"/>
      <c r="LBY272" s="837"/>
      <c r="LBZ272" s="837"/>
      <c r="LCA272" s="837"/>
      <c r="LCB272" s="837"/>
      <c r="LCC272" s="854"/>
      <c r="LCD272" s="854"/>
      <c r="LCE272" s="854"/>
      <c r="LCF272" s="854"/>
      <c r="LCG272" s="854"/>
      <c r="LCH272" s="837"/>
      <c r="LCI272" s="837"/>
      <c r="LCJ272" s="854"/>
      <c r="LCK272" s="854"/>
      <c r="LCL272" s="837"/>
      <c r="LCM272" s="837"/>
      <c r="LCN272" s="854"/>
      <c r="LCO272" s="854"/>
      <c r="LCP272" s="837"/>
      <c r="LCQ272" s="837"/>
      <c r="LCR272" s="837"/>
      <c r="LCS272" s="837"/>
      <c r="LCT272" s="837"/>
      <c r="LCU272" s="837"/>
      <c r="LCV272" s="837"/>
      <c r="LCW272" s="854"/>
      <c r="LCX272" s="854"/>
      <c r="LCY272" s="837"/>
      <c r="LCZ272" s="837"/>
      <c r="LDA272" s="854"/>
      <c r="LDB272" s="854"/>
      <c r="LDC272" s="837"/>
      <c r="LDD272" s="837"/>
      <c r="LDE272" s="837"/>
      <c r="LDF272" s="837"/>
      <c r="LDG272" s="837"/>
      <c r="LDH272" s="853"/>
      <c r="LDI272" s="855"/>
      <c r="LDJ272" s="837"/>
      <c r="LDK272" s="837"/>
      <c r="LDL272" s="837"/>
      <c r="LDM272" s="837"/>
      <c r="LDN272" s="837"/>
      <c r="LDO272" s="837"/>
      <c r="LDP272" s="837"/>
      <c r="LDQ272" s="856"/>
      <c r="LDR272" s="856"/>
      <c r="LDS272" s="856"/>
      <c r="LDT272" s="856"/>
      <c r="LDU272" s="856"/>
      <c r="LDV272" s="856"/>
      <c r="LDW272" s="856"/>
      <c r="LDX272" s="856"/>
      <c r="LDY272" s="856"/>
      <c r="LDZ272" s="856"/>
      <c r="LEA272" s="856"/>
      <c r="LEB272" s="856"/>
      <c r="LEC272" s="856"/>
      <c r="LED272" s="856"/>
      <c r="LEE272" s="856"/>
      <c r="LEF272" s="856"/>
      <c r="LEG272" s="856"/>
      <c r="LEH272" s="856"/>
      <c r="LEI272" s="856"/>
      <c r="LEJ272" s="856"/>
      <c r="LEK272" s="856"/>
      <c r="LEL272" s="856"/>
      <c r="LEM272" s="856"/>
      <c r="LEN272" s="856"/>
      <c r="LEO272" s="856"/>
      <c r="LEP272" s="856"/>
      <c r="LEQ272" s="856"/>
      <c r="LER272" s="856"/>
      <c r="LES272" s="856"/>
      <c r="LET272" s="856"/>
      <c r="LEU272" s="856"/>
      <c r="LEV272" s="856"/>
      <c r="LEW272" s="856"/>
      <c r="LEX272" s="856"/>
      <c r="LEY272" s="856"/>
      <c r="LEZ272" s="856"/>
      <c r="LFA272" s="856"/>
      <c r="LFB272" s="856"/>
      <c r="LFC272" s="856"/>
      <c r="LFD272" s="856"/>
      <c r="LFE272" s="856"/>
      <c r="LFF272" s="856"/>
      <c r="LFG272" s="856"/>
      <c r="LFH272" s="856"/>
      <c r="LFI272" s="837"/>
      <c r="LFJ272" s="837"/>
      <c r="LFK272" s="837"/>
      <c r="LFL272" s="837"/>
      <c r="LFM272" s="837"/>
      <c r="LFN272" s="837"/>
      <c r="LFO272" s="837"/>
      <c r="LFP272" s="837"/>
      <c r="LFQ272" s="837"/>
      <c r="LFR272" s="837"/>
      <c r="LFS272" s="837"/>
      <c r="LFT272" s="837"/>
      <c r="LFU272" s="837"/>
      <c r="LFV272" s="837"/>
      <c r="LFW272" s="837"/>
      <c r="LFX272" s="837"/>
      <c r="LFY272" s="837"/>
      <c r="LFZ272" s="837"/>
      <c r="LGA272" s="837"/>
      <c r="LGB272" s="837"/>
      <c r="LGC272" s="837"/>
      <c r="LGD272" s="837"/>
      <c r="LGE272" s="837"/>
      <c r="LGF272" s="837"/>
      <c r="LGG272" s="854"/>
      <c r="LGH272" s="854"/>
      <c r="LGI272" s="854"/>
      <c r="LGJ272" s="854"/>
      <c r="LGK272" s="854"/>
      <c r="LGL272" s="837"/>
      <c r="LGM272" s="837"/>
      <c r="LGN272" s="854"/>
      <c r="LGO272" s="854"/>
      <c r="LGP272" s="837"/>
      <c r="LGQ272" s="837"/>
      <c r="LGR272" s="854"/>
      <c r="LGS272" s="854"/>
      <c r="LGT272" s="837"/>
      <c r="LGU272" s="837"/>
      <c r="LGV272" s="837"/>
      <c r="LGW272" s="837"/>
      <c r="LGX272" s="837"/>
      <c r="LGY272" s="837"/>
      <c r="LGZ272" s="837"/>
      <c r="LHA272" s="854"/>
      <c r="LHB272" s="854"/>
      <c r="LHC272" s="837"/>
      <c r="LHD272" s="837"/>
      <c r="LHE272" s="854"/>
      <c r="LHF272" s="854"/>
      <c r="LHG272" s="837"/>
      <c r="LHH272" s="837"/>
      <c r="LHI272" s="837"/>
      <c r="LHJ272" s="837"/>
      <c r="LHK272" s="837"/>
      <c r="LHL272" s="853"/>
      <c r="LHM272" s="855"/>
      <c r="LHN272" s="837"/>
      <c r="LHO272" s="837"/>
      <c r="LHP272" s="837"/>
      <c r="LHQ272" s="837"/>
      <c r="LHR272" s="837"/>
      <c r="LHS272" s="837"/>
      <c r="LHT272" s="837"/>
      <c r="LHU272" s="856"/>
      <c r="LHV272" s="856"/>
      <c r="LHW272" s="856"/>
      <c r="LHX272" s="856"/>
      <c r="LHY272" s="856"/>
      <c r="LHZ272" s="856"/>
      <c r="LIA272" s="856"/>
      <c r="LIB272" s="856"/>
      <c r="LIC272" s="856"/>
      <c r="LID272" s="856"/>
      <c r="LIE272" s="856"/>
      <c r="LIF272" s="856"/>
      <c r="LIG272" s="856"/>
      <c r="LIH272" s="856"/>
      <c r="LII272" s="856"/>
      <c r="LIJ272" s="856"/>
      <c r="LIK272" s="856"/>
      <c r="LIL272" s="856"/>
      <c r="LIM272" s="856"/>
      <c r="LIN272" s="856"/>
      <c r="LIO272" s="856"/>
      <c r="LIP272" s="856"/>
      <c r="LIQ272" s="856"/>
      <c r="LIR272" s="856"/>
      <c r="LIS272" s="856"/>
      <c r="LIT272" s="856"/>
      <c r="LIU272" s="856"/>
      <c r="LIV272" s="856"/>
      <c r="LIW272" s="856"/>
      <c r="LIX272" s="856"/>
      <c r="LIY272" s="856"/>
      <c r="LIZ272" s="856"/>
      <c r="LJA272" s="856"/>
      <c r="LJB272" s="856"/>
      <c r="LJC272" s="856"/>
      <c r="LJD272" s="856"/>
      <c r="LJE272" s="856"/>
      <c r="LJF272" s="856"/>
      <c r="LJG272" s="856"/>
      <c r="LJH272" s="856"/>
      <c r="LJI272" s="856"/>
      <c r="LJJ272" s="856"/>
      <c r="LJK272" s="856"/>
      <c r="LJL272" s="856"/>
      <c r="LJM272" s="837"/>
      <c r="LJN272" s="837"/>
      <c r="LJO272" s="837"/>
      <c r="LJP272" s="837"/>
      <c r="LJQ272" s="837"/>
      <c r="LJR272" s="837"/>
      <c r="LJS272" s="837"/>
      <c r="LJT272" s="837"/>
      <c r="LJU272" s="837"/>
      <c r="LJV272" s="837"/>
      <c r="LJW272" s="837"/>
      <c r="LJX272" s="837"/>
      <c r="LJY272" s="837"/>
      <c r="LJZ272" s="837"/>
      <c r="LKA272" s="837"/>
      <c r="LKB272" s="837"/>
      <c r="LKC272" s="837"/>
      <c r="LKD272" s="837"/>
      <c r="LKE272" s="837"/>
      <c r="LKF272" s="837"/>
      <c r="LKG272" s="837"/>
      <c r="LKH272" s="837"/>
      <c r="LKI272" s="837"/>
      <c r="LKJ272" s="837"/>
      <c r="LKK272" s="854"/>
      <c r="LKL272" s="854"/>
      <c r="LKM272" s="854"/>
      <c r="LKN272" s="854"/>
      <c r="LKO272" s="854"/>
      <c r="LKP272" s="837"/>
      <c r="LKQ272" s="837"/>
      <c r="LKR272" s="854"/>
      <c r="LKS272" s="854"/>
      <c r="LKT272" s="837"/>
      <c r="LKU272" s="837"/>
      <c r="LKV272" s="854"/>
      <c r="LKW272" s="854"/>
      <c r="LKX272" s="837"/>
      <c r="LKY272" s="837"/>
      <c r="LKZ272" s="837"/>
      <c r="LLA272" s="837"/>
      <c r="LLB272" s="837"/>
      <c r="LLC272" s="837"/>
      <c r="LLD272" s="837"/>
      <c r="LLE272" s="854"/>
      <c r="LLF272" s="854"/>
      <c r="LLG272" s="837"/>
      <c r="LLH272" s="837"/>
      <c r="LLI272" s="854"/>
      <c r="LLJ272" s="854"/>
      <c r="LLK272" s="837"/>
      <c r="LLL272" s="837"/>
      <c r="LLM272" s="837"/>
      <c r="LLN272" s="837"/>
      <c r="LLO272" s="837"/>
      <c r="LLP272" s="853"/>
      <c r="LLQ272" s="855"/>
      <c r="LLR272" s="837"/>
      <c r="LLS272" s="837"/>
      <c r="LLT272" s="837"/>
      <c r="LLU272" s="837"/>
      <c r="LLV272" s="837"/>
      <c r="LLW272" s="837"/>
      <c r="LLX272" s="837"/>
      <c r="LLY272" s="856"/>
      <c r="LLZ272" s="856"/>
      <c r="LMA272" s="856"/>
      <c r="LMB272" s="856"/>
      <c r="LMC272" s="856"/>
      <c r="LMD272" s="856"/>
      <c r="LME272" s="856"/>
      <c r="LMF272" s="856"/>
      <c r="LMG272" s="856"/>
      <c r="LMH272" s="856"/>
      <c r="LMI272" s="856"/>
      <c r="LMJ272" s="856"/>
      <c r="LMK272" s="856"/>
      <c r="LML272" s="856"/>
      <c r="LMM272" s="856"/>
      <c r="LMN272" s="856"/>
      <c r="LMO272" s="856"/>
      <c r="LMP272" s="856"/>
      <c r="LMQ272" s="856"/>
      <c r="LMR272" s="856"/>
      <c r="LMS272" s="856"/>
      <c r="LMT272" s="856"/>
      <c r="LMU272" s="856"/>
      <c r="LMV272" s="856"/>
      <c r="LMW272" s="856"/>
      <c r="LMX272" s="856"/>
      <c r="LMY272" s="856"/>
      <c r="LMZ272" s="856"/>
      <c r="LNA272" s="856"/>
      <c r="LNB272" s="856"/>
      <c r="LNC272" s="856"/>
      <c r="LND272" s="856"/>
      <c r="LNE272" s="856"/>
      <c r="LNF272" s="856"/>
      <c r="LNG272" s="856"/>
      <c r="LNH272" s="856"/>
      <c r="LNI272" s="856"/>
      <c r="LNJ272" s="856"/>
      <c r="LNK272" s="856"/>
      <c r="LNL272" s="856"/>
      <c r="LNM272" s="856"/>
      <c r="LNN272" s="856"/>
      <c r="LNO272" s="856"/>
      <c r="LNP272" s="856"/>
      <c r="LNQ272" s="837"/>
      <c r="LNR272" s="837"/>
      <c r="LNS272" s="837"/>
      <c r="LNT272" s="837"/>
      <c r="LNU272" s="837"/>
      <c r="LNV272" s="837"/>
      <c r="LNW272" s="837"/>
      <c r="LNX272" s="837"/>
      <c r="LNY272" s="837"/>
      <c r="LNZ272" s="837"/>
      <c r="LOA272" s="837"/>
      <c r="LOB272" s="837"/>
      <c r="LOC272" s="837"/>
      <c r="LOD272" s="837"/>
      <c r="LOE272" s="837"/>
      <c r="LOF272" s="837"/>
      <c r="LOG272" s="837"/>
      <c r="LOH272" s="837"/>
      <c r="LOI272" s="837"/>
      <c r="LOJ272" s="837"/>
      <c r="LOK272" s="837"/>
      <c r="LOL272" s="837"/>
      <c r="LOM272" s="837"/>
      <c r="LON272" s="837"/>
      <c r="LOO272" s="854"/>
      <c r="LOP272" s="854"/>
      <c r="LOQ272" s="854"/>
      <c r="LOR272" s="854"/>
      <c r="LOS272" s="854"/>
      <c r="LOT272" s="837"/>
      <c r="LOU272" s="837"/>
      <c r="LOV272" s="854"/>
      <c r="LOW272" s="854"/>
      <c r="LOX272" s="837"/>
      <c r="LOY272" s="837"/>
      <c r="LOZ272" s="854"/>
      <c r="LPA272" s="854"/>
      <c r="LPB272" s="837"/>
      <c r="LPC272" s="837"/>
      <c r="LPD272" s="837"/>
      <c r="LPE272" s="837"/>
      <c r="LPF272" s="837"/>
      <c r="LPG272" s="837"/>
      <c r="LPH272" s="837"/>
      <c r="LPI272" s="854"/>
      <c r="LPJ272" s="854"/>
      <c r="LPK272" s="837"/>
      <c r="LPL272" s="837"/>
      <c r="LPM272" s="854"/>
      <c r="LPN272" s="854"/>
      <c r="LPO272" s="837"/>
      <c r="LPP272" s="837"/>
      <c r="LPQ272" s="837"/>
      <c r="LPR272" s="837"/>
      <c r="LPS272" s="837"/>
      <c r="LPT272" s="853"/>
      <c r="LPU272" s="855"/>
      <c r="LPV272" s="837"/>
      <c r="LPW272" s="837"/>
      <c r="LPX272" s="837"/>
      <c r="LPY272" s="837"/>
      <c r="LPZ272" s="837"/>
      <c r="LQA272" s="837"/>
      <c r="LQB272" s="837"/>
      <c r="LQC272" s="856"/>
      <c r="LQD272" s="856"/>
      <c r="LQE272" s="856"/>
      <c r="LQF272" s="856"/>
      <c r="LQG272" s="856"/>
      <c r="LQH272" s="856"/>
      <c r="LQI272" s="856"/>
      <c r="LQJ272" s="856"/>
      <c r="LQK272" s="856"/>
      <c r="LQL272" s="856"/>
      <c r="LQM272" s="856"/>
      <c r="LQN272" s="856"/>
      <c r="LQO272" s="856"/>
      <c r="LQP272" s="856"/>
      <c r="LQQ272" s="856"/>
      <c r="LQR272" s="856"/>
      <c r="LQS272" s="856"/>
      <c r="LQT272" s="856"/>
      <c r="LQU272" s="856"/>
      <c r="LQV272" s="856"/>
      <c r="LQW272" s="856"/>
      <c r="LQX272" s="856"/>
      <c r="LQY272" s="856"/>
      <c r="LQZ272" s="856"/>
      <c r="LRA272" s="856"/>
      <c r="LRB272" s="856"/>
      <c r="LRC272" s="856"/>
      <c r="LRD272" s="856"/>
      <c r="LRE272" s="856"/>
      <c r="LRF272" s="856"/>
      <c r="LRG272" s="856"/>
      <c r="LRH272" s="856"/>
      <c r="LRI272" s="856"/>
      <c r="LRJ272" s="856"/>
      <c r="LRK272" s="856"/>
      <c r="LRL272" s="856"/>
      <c r="LRM272" s="856"/>
      <c r="LRN272" s="856"/>
      <c r="LRO272" s="856"/>
      <c r="LRP272" s="856"/>
      <c r="LRQ272" s="856"/>
      <c r="LRR272" s="856"/>
      <c r="LRS272" s="856"/>
      <c r="LRT272" s="856"/>
      <c r="LRU272" s="837"/>
      <c r="LRV272" s="837"/>
      <c r="LRW272" s="837"/>
      <c r="LRX272" s="837"/>
      <c r="LRY272" s="837"/>
      <c r="LRZ272" s="837"/>
      <c r="LSA272" s="837"/>
      <c r="LSB272" s="837"/>
      <c r="LSC272" s="837"/>
      <c r="LSD272" s="837"/>
      <c r="LSE272" s="837"/>
      <c r="LSF272" s="837"/>
      <c r="LSG272" s="837"/>
      <c r="LSH272" s="837"/>
      <c r="LSI272" s="837"/>
      <c r="LSJ272" s="837"/>
      <c r="LSK272" s="837"/>
      <c r="LSL272" s="837"/>
      <c r="LSM272" s="837"/>
      <c r="LSN272" s="837"/>
      <c r="LSO272" s="837"/>
      <c r="LSP272" s="837"/>
      <c r="LSQ272" s="837"/>
      <c r="LSR272" s="837"/>
      <c r="LSS272" s="854"/>
      <c r="LST272" s="854"/>
      <c r="LSU272" s="854"/>
      <c r="LSV272" s="854"/>
      <c r="LSW272" s="854"/>
      <c r="LSX272" s="837"/>
      <c r="LSY272" s="837"/>
      <c r="LSZ272" s="854"/>
      <c r="LTA272" s="854"/>
      <c r="LTB272" s="837"/>
      <c r="LTC272" s="837"/>
      <c r="LTD272" s="854"/>
      <c r="LTE272" s="854"/>
      <c r="LTF272" s="837"/>
      <c r="LTG272" s="837"/>
      <c r="LTH272" s="837"/>
      <c r="LTI272" s="837"/>
      <c r="LTJ272" s="837"/>
      <c r="LTK272" s="837"/>
      <c r="LTL272" s="837"/>
      <c r="LTM272" s="854"/>
      <c r="LTN272" s="854"/>
      <c r="LTO272" s="837"/>
      <c r="LTP272" s="837"/>
      <c r="LTQ272" s="854"/>
      <c r="LTR272" s="854"/>
      <c r="LTS272" s="837"/>
      <c r="LTT272" s="837"/>
      <c r="LTU272" s="837"/>
      <c r="LTV272" s="837"/>
      <c r="LTW272" s="837"/>
      <c r="LTX272" s="853"/>
      <c r="LTY272" s="855"/>
      <c r="LTZ272" s="837"/>
      <c r="LUA272" s="837"/>
      <c r="LUB272" s="837"/>
      <c r="LUC272" s="837"/>
      <c r="LUD272" s="837"/>
      <c r="LUE272" s="837"/>
      <c r="LUF272" s="837"/>
      <c r="LUG272" s="856"/>
      <c r="LUH272" s="856"/>
      <c r="LUI272" s="856"/>
      <c r="LUJ272" s="856"/>
      <c r="LUK272" s="856"/>
      <c r="LUL272" s="856"/>
      <c r="LUM272" s="856"/>
      <c r="LUN272" s="856"/>
      <c r="LUO272" s="856"/>
      <c r="LUP272" s="856"/>
      <c r="LUQ272" s="856"/>
      <c r="LUR272" s="856"/>
      <c r="LUS272" s="856"/>
      <c r="LUT272" s="856"/>
      <c r="LUU272" s="856"/>
      <c r="LUV272" s="856"/>
      <c r="LUW272" s="856"/>
      <c r="LUX272" s="856"/>
      <c r="LUY272" s="856"/>
      <c r="LUZ272" s="856"/>
      <c r="LVA272" s="856"/>
      <c r="LVB272" s="856"/>
      <c r="LVC272" s="856"/>
      <c r="LVD272" s="856"/>
      <c r="LVE272" s="856"/>
      <c r="LVF272" s="856"/>
      <c r="LVG272" s="856"/>
      <c r="LVH272" s="856"/>
      <c r="LVI272" s="856"/>
      <c r="LVJ272" s="856"/>
      <c r="LVK272" s="856"/>
      <c r="LVL272" s="856"/>
      <c r="LVM272" s="856"/>
      <c r="LVN272" s="856"/>
      <c r="LVO272" s="856"/>
      <c r="LVP272" s="856"/>
      <c r="LVQ272" s="856"/>
      <c r="LVR272" s="856"/>
      <c r="LVS272" s="856"/>
      <c r="LVT272" s="856"/>
      <c r="LVU272" s="856"/>
      <c r="LVV272" s="856"/>
      <c r="LVW272" s="856"/>
      <c r="LVX272" s="856"/>
      <c r="LVY272" s="837"/>
      <c r="LVZ272" s="837"/>
      <c r="LWA272" s="837"/>
      <c r="LWB272" s="837"/>
      <c r="LWC272" s="837"/>
      <c r="LWD272" s="837"/>
      <c r="LWE272" s="837"/>
      <c r="LWF272" s="837"/>
      <c r="LWG272" s="837"/>
      <c r="LWH272" s="837"/>
      <c r="LWI272" s="837"/>
      <c r="LWJ272" s="837"/>
      <c r="LWK272" s="837"/>
      <c r="LWL272" s="837"/>
      <c r="LWM272" s="837"/>
      <c r="LWN272" s="837"/>
      <c r="LWO272" s="837"/>
      <c r="LWP272" s="837"/>
      <c r="LWQ272" s="837"/>
      <c r="LWR272" s="837"/>
      <c r="LWS272" s="837"/>
      <c r="LWT272" s="837"/>
      <c r="LWU272" s="837"/>
      <c r="LWV272" s="837"/>
      <c r="LWW272" s="854"/>
      <c r="LWX272" s="854"/>
      <c r="LWY272" s="854"/>
      <c r="LWZ272" s="854"/>
      <c r="LXA272" s="854"/>
      <c r="LXB272" s="837"/>
      <c r="LXC272" s="837"/>
      <c r="LXD272" s="854"/>
      <c r="LXE272" s="854"/>
      <c r="LXF272" s="837"/>
      <c r="LXG272" s="837"/>
      <c r="LXH272" s="854"/>
      <c r="LXI272" s="854"/>
      <c r="LXJ272" s="837"/>
      <c r="LXK272" s="837"/>
      <c r="LXL272" s="837"/>
      <c r="LXM272" s="837"/>
      <c r="LXN272" s="837"/>
      <c r="LXO272" s="837"/>
      <c r="LXP272" s="837"/>
      <c r="LXQ272" s="854"/>
      <c r="LXR272" s="854"/>
      <c r="LXS272" s="837"/>
      <c r="LXT272" s="837"/>
      <c r="LXU272" s="854"/>
      <c r="LXV272" s="854"/>
      <c r="LXW272" s="837"/>
      <c r="LXX272" s="837"/>
      <c r="LXY272" s="837"/>
      <c r="LXZ272" s="837"/>
      <c r="LYA272" s="837"/>
      <c r="LYB272" s="853"/>
      <c r="LYC272" s="855"/>
      <c r="LYD272" s="837"/>
      <c r="LYE272" s="837"/>
      <c r="LYF272" s="837"/>
      <c r="LYG272" s="837"/>
      <c r="LYH272" s="837"/>
      <c r="LYI272" s="837"/>
      <c r="LYJ272" s="837"/>
      <c r="LYK272" s="856"/>
      <c r="LYL272" s="856"/>
      <c r="LYM272" s="856"/>
      <c r="LYN272" s="856"/>
      <c r="LYO272" s="856"/>
      <c r="LYP272" s="856"/>
      <c r="LYQ272" s="856"/>
      <c r="LYR272" s="856"/>
      <c r="LYS272" s="856"/>
      <c r="LYT272" s="856"/>
      <c r="LYU272" s="856"/>
      <c r="LYV272" s="856"/>
      <c r="LYW272" s="856"/>
      <c r="LYX272" s="856"/>
      <c r="LYY272" s="856"/>
      <c r="LYZ272" s="856"/>
      <c r="LZA272" s="856"/>
      <c r="LZB272" s="856"/>
      <c r="LZC272" s="856"/>
      <c r="LZD272" s="856"/>
      <c r="LZE272" s="856"/>
      <c r="LZF272" s="856"/>
      <c r="LZG272" s="856"/>
      <c r="LZH272" s="856"/>
      <c r="LZI272" s="856"/>
      <c r="LZJ272" s="856"/>
      <c r="LZK272" s="856"/>
      <c r="LZL272" s="856"/>
      <c r="LZM272" s="856"/>
      <c r="LZN272" s="856"/>
      <c r="LZO272" s="856"/>
      <c r="LZP272" s="856"/>
      <c r="LZQ272" s="856"/>
      <c r="LZR272" s="856"/>
      <c r="LZS272" s="856"/>
      <c r="LZT272" s="856"/>
      <c r="LZU272" s="856"/>
      <c r="LZV272" s="856"/>
      <c r="LZW272" s="856"/>
      <c r="LZX272" s="856"/>
      <c r="LZY272" s="856"/>
      <c r="LZZ272" s="856"/>
      <c r="MAA272" s="856"/>
      <c r="MAB272" s="856"/>
      <c r="MAC272" s="837"/>
      <c r="MAD272" s="837"/>
      <c r="MAE272" s="837"/>
      <c r="MAF272" s="837"/>
      <c r="MAG272" s="837"/>
      <c r="MAH272" s="837"/>
      <c r="MAI272" s="837"/>
      <c r="MAJ272" s="837"/>
      <c r="MAK272" s="837"/>
      <c r="MAL272" s="837"/>
      <c r="MAM272" s="837"/>
      <c r="MAN272" s="837"/>
      <c r="MAO272" s="837"/>
      <c r="MAP272" s="837"/>
      <c r="MAQ272" s="837"/>
      <c r="MAR272" s="837"/>
      <c r="MAS272" s="837"/>
      <c r="MAT272" s="837"/>
      <c r="MAU272" s="837"/>
      <c r="MAV272" s="837"/>
      <c r="MAW272" s="837"/>
      <c r="MAX272" s="837"/>
      <c r="MAY272" s="837"/>
      <c r="MAZ272" s="837"/>
      <c r="MBA272" s="854"/>
      <c r="MBB272" s="854"/>
      <c r="MBC272" s="854"/>
      <c r="MBD272" s="854"/>
      <c r="MBE272" s="854"/>
      <c r="MBF272" s="837"/>
      <c r="MBG272" s="837"/>
      <c r="MBH272" s="854"/>
      <c r="MBI272" s="854"/>
      <c r="MBJ272" s="837"/>
      <c r="MBK272" s="837"/>
      <c r="MBL272" s="854"/>
      <c r="MBM272" s="854"/>
      <c r="MBN272" s="837"/>
      <c r="MBO272" s="837"/>
      <c r="MBP272" s="837"/>
      <c r="MBQ272" s="837"/>
      <c r="MBR272" s="837"/>
      <c r="MBS272" s="837"/>
      <c r="MBT272" s="837"/>
      <c r="MBU272" s="854"/>
      <c r="MBV272" s="854"/>
      <c r="MBW272" s="837"/>
      <c r="MBX272" s="837"/>
      <c r="MBY272" s="854"/>
      <c r="MBZ272" s="854"/>
      <c r="MCA272" s="837"/>
      <c r="MCB272" s="837"/>
      <c r="MCC272" s="837"/>
      <c r="MCD272" s="837"/>
      <c r="MCE272" s="837"/>
      <c r="MCF272" s="853"/>
      <c r="MCG272" s="855"/>
      <c r="MCH272" s="837"/>
      <c r="MCI272" s="837"/>
      <c r="MCJ272" s="837"/>
      <c r="MCK272" s="837"/>
      <c r="MCL272" s="837"/>
      <c r="MCM272" s="837"/>
      <c r="MCN272" s="837"/>
      <c r="MCO272" s="856"/>
      <c r="MCP272" s="856"/>
      <c r="MCQ272" s="856"/>
      <c r="MCR272" s="856"/>
      <c r="MCS272" s="856"/>
      <c r="MCT272" s="856"/>
      <c r="MCU272" s="856"/>
      <c r="MCV272" s="856"/>
      <c r="MCW272" s="856"/>
      <c r="MCX272" s="856"/>
      <c r="MCY272" s="856"/>
      <c r="MCZ272" s="856"/>
      <c r="MDA272" s="856"/>
      <c r="MDB272" s="856"/>
      <c r="MDC272" s="856"/>
      <c r="MDD272" s="856"/>
      <c r="MDE272" s="856"/>
      <c r="MDF272" s="856"/>
      <c r="MDG272" s="856"/>
      <c r="MDH272" s="856"/>
      <c r="MDI272" s="856"/>
      <c r="MDJ272" s="856"/>
      <c r="MDK272" s="856"/>
      <c r="MDL272" s="856"/>
      <c r="MDM272" s="856"/>
      <c r="MDN272" s="856"/>
      <c r="MDO272" s="856"/>
      <c r="MDP272" s="856"/>
      <c r="MDQ272" s="856"/>
      <c r="MDR272" s="856"/>
      <c r="MDS272" s="856"/>
      <c r="MDT272" s="856"/>
      <c r="MDU272" s="856"/>
      <c r="MDV272" s="856"/>
      <c r="MDW272" s="856"/>
      <c r="MDX272" s="856"/>
      <c r="MDY272" s="856"/>
      <c r="MDZ272" s="856"/>
      <c r="MEA272" s="856"/>
      <c r="MEB272" s="856"/>
      <c r="MEC272" s="856"/>
      <c r="MED272" s="856"/>
      <c r="MEE272" s="856"/>
      <c r="MEF272" s="856"/>
      <c r="MEG272" s="837"/>
      <c r="MEH272" s="837"/>
      <c r="MEI272" s="837"/>
      <c r="MEJ272" s="837"/>
      <c r="MEK272" s="837"/>
      <c r="MEL272" s="837"/>
      <c r="MEM272" s="837"/>
      <c r="MEN272" s="837"/>
      <c r="MEO272" s="837"/>
      <c r="MEP272" s="837"/>
      <c r="MEQ272" s="837"/>
      <c r="MER272" s="837"/>
      <c r="MES272" s="837"/>
      <c r="MET272" s="837"/>
      <c r="MEU272" s="837"/>
      <c r="MEV272" s="837"/>
      <c r="MEW272" s="837"/>
      <c r="MEX272" s="837"/>
      <c r="MEY272" s="837"/>
      <c r="MEZ272" s="837"/>
      <c r="MFA272" s="837"/>
      <c r="MFB272" s="837"/>
      <c r="MFC272" s="837"/>
      <c r="MFD272" s="837"/>
      <c r="MFE272" s="854"/>
      <c r="MFF272" s="854"/>
      <c r="MFG272" s="854"/>
      <c r="MFH272" s="854"/>
      <c r="MFI272" s="854"/>
      <c r="MFJ272" s="837"/>
      <c r="MFK272" s="837"/>
      <c r="MFL272" s="854"/>
      <c r="MFM272" s="854"/>
      <c r="MFN272" s="837"/>
      <c r="MFO272" s="837"/>
      <c r="MFP272" s="854"/>
      <c r="MFQ272" s="854"/>
      <c r="MFR272" s="837"/>
      <c r="MFS272" s="837"/>
      <c r="MFT272" s="837"/>
      <c r="MFU272" s="837"/>
      <c r="MFV272" s="837"/>
      <c r="MFW272" s="837"/>
      <c r="MFX272" s="837"/>
      <c r="MFY272" s="854"/>
      <c r="MFZ272" s="854"/>
      <c r="MGA272" s="837"/>
      <c r="MGB272" s="837"/>
      <c r="MGC272" s="854"/>
      <c r="MGD272" s="854"/>
      <c r="MGE272" s="837"/>
      <c r="MGF272" s="837"/>
      <c r="MGG272" s="837"/>
      <c r="MGH272" s="837"/>
      <c r="MGI272" s="837"/>
      <c r="MGJ272" s="853"/>
      <c r="MGK272" s="855"/>
      <c r="MGL272" s="837"/>
      <c r="MGM272" s="837"/>
      <c r="MGN272" s="837"/>
      <c r="MGO272" s="837"/>
      <c r="MGP272" s="837"/>
      <c r="MGQ272" s="837"/>
      <c r="MGR272" s="837"/>
      <c r="MGS272" s="856"/>
      <c r="MGT272" s="856"/>
      <c r="MGU272" s="856"/>
      <c r="MGV272" s="856"/>
      <c r="MGW272" s="856"/>
      <c r="MGX272" s="856"/>
      <c r="MGY272" s="856"/>
      <c r="MGZ272" s="856"/>
      <c r="MHA272" s="856"/>
      <c r="MHB272" s="856"/>
      <c r="MHC272" s="856"/>
      <c r="MHD272" s="856"/>
      <c r="MHE272" s="856"/>
      <c r="MHF272" s="856"/>
      <c r="MHG272" s="856"/>
      <c r="MHH272" s="856"/>
      <c r="MHI272" s="856"/>
      <c r="MHJ272" s="856"/>
      <c r="MHK272" s="856"/>
      <c r="MHL272" s="856"/>
      <c r="MHM272" s="856"/>
      <c r="MHN272" s="856"/>
      <c r="MHO272" s="856"/>
      <c r="MHP272" s="856"/>
      <c r="MHQ272" s="856"/>
      <c r="MHR272" s="856"/>
      <c r="MHS272" s="856"/>
      <c r="MHT272" s="856"/>
      <c r="MHU272" s="856"/>
      <c r="MHV272" s="856"/>
      <c r="MHW272" s="856"/>
      <c r="MHX272" s="856"/>
      <c r="MHY272" s="856"/>
      <c r="MHZ272" s="856"/>
      <c r="MIA272" s="856"/>
      <c r="MIB272" s="856"/>
      <c r="MIC272" s="856"/>
      <c r="MID272" s="856"/>
      <c r="MIE272" s="856"/>
      <c r="MIF272" s="856"/>
      <c r="MIG272" s="856"/>
      <c r="MIH272" s="856"/>
      <c r="MII272" s="856"/>
      <c r="MIJ272" s="856"/>
      <c r="MIK272" s="837"/>
      <c r="MIL272" s="837"/>
      <c r="MIM272" s="837"/>
      <c r="MIN272" s="837"/>
      <c r="MIO272" s="837"/>
      <c r="MIP272" s="837"/>
      <c r="MIQ272" s="837"/>
      <c r="MIR272" s="837"/>
      <c r="MIS272" s="837"/>
      <c r="MIT272" s="837"/>
      <c r="MIU272" s="837"/>
      <c r="MIV272" s="837"/>
      <c r="MIW272" s="837"/>
      <c r="MIX272" s="837"/>
      <c r="MIY272" s="837"/>
      <c r="MIZ272" s="837"/>
      <c r="MJA272" s="837"/>
      <c r="MJB272" s="837"/>
      <c r="MJC272" s="837"/>
      <c r="MJD272" s="837"/>
      <c r="MJE272" s="837"/>
      <c r="MJF272" s="837"/>
      <c r="MJG272" s="837"/>
      <c r="MJH272" s="837"/>
      <c r="MJI272" s="854"/>
      <c r="MJJ272" s="854"/>
      <c r="MJK272" s="854"/>
      <c r="MJL272" s="854"/>
      <c r="MJM272" s="854"/>
      <c r="MJN272" s="837"/>
      <c r="MJO272" s="837"/>
      <c r="MJP272" s="854"/>
      <c r="MJQ272" s="854"/>
      <c r="MJR272" s="837"/>
      <c r="MJS272" s="837"/>
      <c r="MJT272" s="854"/>
      <c r="MJU272" s="854"/>
      <c r="MJV272" s="837"/>
      <c r="MJW272" s="837"/>
      <c r="MJX272" s="837"/>
      <c r="MJY272" s="837"/>
      <c r="MJZ272" s="837"/>
      <c r="MKA272" s="837"/>
      <c r="MKB272" s="837"/>
      <c r="MKC272" s="854"/>
      <c r="MKD272" s="854"/>
      <c r="MKE272" s="837"/>
      <c r="MKF272" s="837"/>
      <c r="MKG272" s="854"/>
      <c r="MKH272" s="854"/>
      <c r="MKI272" s="837"/>
      <c r="MKJ272" s="837"/>
      <c r="MKK272" s="837"/>
      <c r="MKL272" s="837"/>
      <c r="MKM272" s="837"/>
      <c r="MKN272" s="853"/>
      <c r="MKO272" s="855"/>
      <c r="MKP272" s="837"/>
      <c r="MKQ272" s="837"/>
      <c r="MKR272" s="837"/>
      <c r="MKS272" s="837"/>
      <c r="MKT272" s="837"/>
      <c r="MKU272" s="837"/>
      <c r="MKV272" s="837"/>
      <c r="MKW272" s="856"/>
      <c r="MKX272" s="856"/>
      <c r="MKY272" s="856"/>
      <c r="MKZ272" s="856"/>
      <c r="MLA272" s="856"/>
      <c r="MLB272" s="856"/>
      <c r="MLC272" s="856"/>
      <c r="MLD272" s="856"/>
      <c r="MLE272" s="856"/>
      <c r="MLF272" s="856"/>
      <c r="MLG272" s="856"/>
      <c r="MLH272" s="856"/>
      <c r="MLI272" s="856"/>
      <c r="MLJ272" s="856"/>
      <c r="MLK272" s="856"/>
      <c r="MLL272" s="856"/>
      <c r="MLM272" s="856"/>
      <c r="MLN272" s="856"/>
      <c r="MLO272" s="856"/>
      <c r="MLP272" s="856"/>
      <c r="MLQ272" s="856"/>
      <c r="MLR272" s="856"/>
      <c r="MLS272" s="856"/>
      <c r="MLT272" s="856"/>
      <c r="MLU272" s="856"/>
      <c r="MLV272" s="856"/>
      <c r="MLW272" s="856"/>
      <c r="MLX272" s="856"/>
      <c r="MLY272" s="856"/>
      <c r="MLZ272" s="856"/>
      <c r="MMA272" s="856"/>
      <c r="MMB272" s="856"/>
      <c r="MMC272" s="856"/>
      <c r="MMD272" s="856"/>
      <c r="MME272" s="856"/>
      <c r="MMF272" s="856"/>
      <c r="MMG272" s="856"/>
      <c r="MMH272" s="856"/>
      <c r="MMI272" s="856"/>
      <c r="MMJ272" s="856"/>
      <c r="MMK272" s="856"/>
      <c r="MML272" s="856"/>
      <c r="MMM272" s="856"/>
      <c r="MMN272" s="856"/>
      <c r="MMO272" s="837"/>
      <c r="MMP272" s="837"/>
      <c r="MMQ272" s="837"/>
      <c r="MMR272" s="837"/>
      <c r="MMS272" s="837"/>
      <c r="MMT272" s="837"/>
      <c r="MMU272" s="837"/>
      <c r="MMV272" s="837"/>
      <c r="MMW272" s="837"/>
      <c r="MMX272" s="837"/>
      <c r="MMY272" s="837"/>
      <c r="MMZ272" s="837"/>
      <c r="MNA272" s="837"/>
      <c r="MNB272" s="837"/>
      <c r="MNC272" s="837"/>
      <c r="MND272" s="837"/>
      <c r="MNE272" s="837"/>
      <c r="MNF272" s="837"/>
      <c r="MNG272" s="837"/>
      <c r="MNH272" s="837"/>
      <c r="MNI272" s="837"/>
      <c r="MNJ272" s="837"/>
      <c r="MNK272" s="837"/>
      <c r="MNL272" s="837"/>
      <c r="MNM272" s="854"/>
      <c r="MNN272" s="854"/>
      <c r="MNO272" s="854"/>
      <c r="MNP272" s="854"/>
      <c r="MNQ272" s="854"/>
      <c r="MNR272" s="837"/>
      <c r="MNS272" s="837"/>
      <c r="MNT272" s="854"/>
      <c r="MNU272" s="854"/>
      <c r="MNV272" s="837"/>
      <c r="MNW272" s="837"/>
      <c r="MNX272" s="854"/>
      <c r="MNY272" s="854"/>
      <c r="MNZ272" s="837"/>
      <c r="MOA272" s="837"/>
      <c r="MOB272" s="837"/>
      <c r="MOC272" s="837"/>
      <c r="MOD272" s="837"/>
      <c r="MOE272" s="837"/>
      <c r="MOF272" s="837"/>
      <c r="MOG272" s="854"/>
      <c r="MOH272" s="854"/>
      <c r="MOI272" s="837"/>
      <c r="MOJ272" s="837"/>
      <c r="MOK272" s="854"/>
      <c r="MOL272" s="854"/>
      <c r="MOM272" s="837"/>
      <c r="MON272" s="837"/>
      <c r="MOO272" s="837"/>
      <c r="MOP272" s="837"/>
      <c r="MOQ272" s="837"/>
      <c r="MOR272" s="853"/>
      <c r="MOS272" s="855"/>
      <c r="MOT272" s="837"/>
      <c r="MOU272" s="837"/>
      <c r="MOV272" s="837"/>
      <c r="MOW272" s="837"/>
      <c r="MOX272" s="837"/>
      <c r="MOY272" s="837"/>
      <c r="MOZ272" s="837"/>
      <c r="MPA272" s="856"/>
      <c r="MPB272" s="856"/>
      <c r="MPC272" s="856"/>
      <c r="MPD272" s="856"/>
      <c r="MPE272" s="856"/>
      <c r="MPF272" s="856"/>
      <c r="MPG272" s="856"/>
      <c r="MPH272" s="856"/>
      <c r="MPI272" s="856"/>
      <c r="MPJ272" s="856"/>
      <c r="MPK272" s="856"/>
      <c r="MPL272" s="856"/>
      <c r="MPM272" s="856"/>
      <c r="MPN272" s="856"/>
      <c r="MPO272" s="856"/>
      <c r="MPP272" s="856"/>
      <c r="MPQ272" s="856"/>
      <c r="MPR272" s="856"/>
      <c r="MPS272" s="856"/>
      <c r="MPT272" s="856"/>
      <c r="MPU272" s="856"/>
      <c r="MPV272" s="856"/>
      <c r="MPW272" s="856"/>
      <c r="MPX272" s="856"/>
      <c r="MPY272" s="856"/>
      <c r="MPZ272" s="856"/>
      <c r="MQA272" s="856"/>
      <c r="MQB272" s="856"/>
      <c r="MQC272" s="856"/>
      <c r="MQD272" s="856"/>
      <c r="MQE272" s="856"/>
      <c r="MQF272" s="856"/>
      <c r="MQG272" s="856"/>
      <c r="MQH272" s="856"/>
      <c r="MQI272" s="856"/>
      <c r="MQJ272" s="856"/>
      <c r="MQK272" s="856"/>
      <c r="MQL272" s="856"/>
      <c r="MQM272" s="856"/>
      <c r="MQN272" s="856"/>
      <c r="MQO272" s="856"/>
      <c r="MQP272" s="856"/>
      <c r="MQQ272" s="856"/>
      <c r="MQR272" s="856"/>
      <c r="MQS272" s="837"/>
      <c r="MQT272" s="837"/>
      <c r="MQU272" s="837"/>
      <c r="MQV272" s="837"/>
      <c r="MQW272" s="837"/>
      <c r="MQX272" s="837"/>
      <c r="MQY272" s="837"/>
      <c r="MQZ272" s="837"/>
      <c r="MRA272" s="837"/>
      <c r="MRB272" s="837"/>
      <c r="MRC272" s="837"/>
      <c r="MRD272" s="837"/>
      <c r="MRE272" s="837"/>
      <c r="MRF272" s="837"/>
      <c r="MRG272" s="837"/>
      <c r="MRH272" s="837"/>
      <c r="MRI272" s="837"/>
      <c r="MRJ272" s="837"/>
      <c r="MRK272" s="837"/>
      <c r="MRL272" s="837"/>
      <c r="MRM272" s="837"/>
      <c r="MRN272" s="837"/>
      <c r="MRO272" s="837"/>
      <c r="MRP272" s="837"/>
      <c r="MRQ272" s="854"/>
      <c r="MRR272" s="854"/>
      <c r="MRS272" s="854"/>
      <c r="MRT272" s="854"/>
      <c r="MRU272" s="854"/>
      <c r="MRV272" s="837"/>
      <c r="MRW272" s="837"/>
      <c r="MRX272" s="854"/>
      <c r="MRY272" s="854"/>
      <c r="MRZ272" s="837"/>
      <c r="MSA272" s="837"/>
      <c r="MSB272" s="854"/>
      <c r="MSC272" s="854"/>
      <c r="MSD272" s="837"/>
      <c r="MSE272" s="837"/>
      <c r="MSF272" s="837"/>
      <c r="MSG272" s="837"/>
      <c r="MSH272" s="837"/>
      <c r="MSI272" s="837"/>
      <c r="MSJ272" s="837"/>
      <c r="MSK272" s="854"/>
      <c r="MSL272" s="854"/>
      <c r="MSM272" s="837"/>
      <c r="MSN272" s="837"/>
      <c r="MSO272" s="854"/>
      <c r="MSP272" s="854"/>
      <c r="MSQ272" s="837"/>
      <c r="MSR272" s="837"/>
      <c r="MSS272" s="837"/>
      <c r="MST272" s="837"/>
      <c r="MSU272" s="837"/>
      <c r="MSV272" s="853"/>
      <c r="MSW272" s="855"/>
      <c r="MSX272" s="837"/>
      <c r="MSY272" s="837"/>
      <c r="MSZ272" s="837"/>
      <c r="MTA272" s="837"/>
      <c r="MTB272" s="837"/>
      <c r="MTC272" s="837"/>
      <c r="MTD272" s="837"/>
      <c r="MTE272" s="856"/>
      <c r="MTF272" s="856"/>
      <c r="MTG272" s="856"/>
      <c r="MTH272" s="856"/>
      <c r="MTI272" s="856"/>
      <c r="MTJ272" s="856"/>
      <c r="MTK272" s="856"/>
      <c r="MTL272" s="856"/>
      <c r="MTM272" s="856"/>
      <c r="MTN272" s="856"/>
      <c r="MTO272" s="856"/>
      <c r="MTP272" s="856"/>
      <c r="MTQ272" s="856"/>
      <c r="MTR272" s="856"/>
      <c r="MTS272" s="856"/>
      <c r="MTT272" s="856"/>
      <c r="MTU272" s="856"/>
      <c r="MTV272" s="856"/>
      <c r="MTW272" s="856"/>
      <c r="MTX272" s="856"/>
      <c r="MTY272" s="856"/>
      <c r="MTZ272" s="856"/>
      <c r="MUA272" s="856"/>
      <c r="MUB272" s="856"/>
      <c r="MUC272" s="856"/>
      <c r="MUD272" s="856"/>
      <c r="MUE272" s="856"/>
      <c r="MUF272" s="856"/>
      <c r="MUG272" s="856"/>
      <c r="MUH272" s="856"/>
      <c r="MUI272" s="856"/>
      <c r="MUJ272" s="856"/>
      <c r="MUK272" s="856"/>
      <c r="MUL272" s="856"/>
      <c r="MUM272" s="856"/>
      <c r="MUN272" s="856"/>
      <c r="MUO272" s="856"/>
      <c r="MUP272" s="856"/>
      <c r="MUQ272" s="856"/>
      <c r="MUR272" s="856"/>
      <c r="MUS272" s="856"/>
      <c r="MUT272" s="856"/>
      <c r="MUU272" s="856"/>
      <c r="MUV272" s="856"/>
      <c r="MUW272" s="837"/>
      <c r="MUX272" s="837"/>
      <c r="MUY272" s="837"/>
      <c r="MUZ272" s="837"/>
      <c r="MVA272" s="837"/>
      <c r="MVB272" s="837"/>
      <c r="MVC272" s="837"/>
      <c r="MVD272" s="837"/>
      <c r="MVE272" s="837"/>
      <c r="MVF272" s="837"/>
      <c r="MVG272" s="837"/>
      <c r="MVH272" s="837"/>
      <c r="MVI272" s="837"/>
      <c r="MVJ272" s="837"/>
      <c r="MVK272" s="837"/>
      <c r="MVL272" s="837"/>
      <c r="MVM272" s="837"/>
      <c r="MVN272" s="837"/>
      <c r="MVO272" s="837"/>
      <c r="MVP272" s="837"/>
      <c r="MVQ272" s="837"/>
      <c r="MVR272" s="837"/>
      <c r="MVS272" s="837"/>
      <c r="MVT272" s="837"/>
      <c r="MVU272" s="854"/>
      <c r="MVV272" s="854"/>
      <c r="MVW272" s="854"/>
      <c r="MVX272" s="854"/>
      <c r="MVY272" s="854"/>
      <c r="MVZ272" s="837"/>
      <c r="MWA272" s="837"/>
      <c r="MWB272" s="854"/>
      <c r="MWC272" s="854"/>
      <c r="MWD272" s="837"/>
      <c r="MWE272" s="837"/>
      <c r="MWF272" s="854"/>
      <c r="MWG272" s="854"/>
      <c r="MWH272" s="837"/>
      <c r="MWI272" s="837"/>
      <c r="MWJ272" s="837"/>
      <c r="MWK272" s="837"/>
      <c r="MWL272" s="837"/>
      <c r="MWM272" s="837"/>
      <c r="MWN272" s="837"/>
      <c r="MWO272" s="854"/>
      <c r="MWP272" s="854"/>
      <c r="MWQ272" s="837"/>
      <c r="MWR272" s="837"/>
      <c r="MWS272" s="854"/>
      <c r="MWT272" s="854"/>
      <c r="MWU272" s="837"/>
      <c r="MWV272" s="837"/>
      <c r="MWW272" s="837"/>
      <c r="MWX272" s="837"/>
      <c r="MWY272" s="837"/>
      <c r="MWZ272" s="853"/>
      <c r="MXA272" s="855"/>
      <c r="MXB272" s="837"/>
      <c r="MXC272" s="837"/>
      <c r="MXD272" s="837"/>
      <c r="MXE272" s="837"/>
      <c r="MXF272" s="837"/>
      <c r="MXG272" s="837"/>
      <c r="MXH272" s="837"/>
      <c r="MXI272" s="856"/>
      <c r="MXJ272" s="856"/>
      <c r="MXK272" s="856"/>
      <c r="MXL272" s="856"/>
      <c r="MXM272" s="856"/>
      <c r="MXN272" s="856"/>
      <c r="MXO272" s="856"/>
      <c r="MXP272" s="856"/>
      <c r="MXQ272" s="856"/>
      <c r="MXR272" s="856"/>
      <c r="MXS272" s="856"/>
      <c r="MXT272" s="856"/>
      <c r="MXU272" s="856"/>
      <c r="MXV272" s="856"/>
      <c r="MXW272" s="856"/>
      <c r="MXX272" s="856"/>
      <c r="MXY272" s="856"/>
      <c r="MXZ272" s="856"/>
      <c r="MYA272" s="856"/>
      <c r="MYB272" s="856"/>
      <c r="MYC272" s="856"/>
      <c r="MYD272" s="856"/>
      <c r="MYE272" s="856"/>
      <c r="MYF272" s="856"/>
      <c r="MYG272" s="856"/>
      <c r="MYH272" s="856"/>
      <c r="MYI272" s="856"/>
      <c r="MYJ272" s="856"/>
      <c r="MYK272" s="856"/>
      <c r="MYL272" s="856"/>
      <c r="MYM272" s="856"/>
      <c r="MYN272" s="856"/>
      <c r="MYO272" s="856"/>
      <c r="MYP272" s="856"/>
      <c r="MYQ272" s="856"/>
      <c r="MYR272" s="856"/>
      <c r="MYS272" s="856"/>
      <c r="MYT272" s="856"/>
      <c r="MYU272" s="856"/>
      <c r="MYV272" s="856"/>
      <c r="MYW272" s="856"/>
      <c r="MYX272" s="856"/>
      <c r="MYY272" s="856"/>
      <c r="MYZ272" s="856"/>
      <c r="MZA272" s="837"/>
      <c r="MZB272" s="837"/>
      <c r="MZC272" s="837"/>
      <c r="MZD272" s="837"/>
      <c r="MZE272" s="837"/>
      <c r="MZF272" s="837"/>
      <c r="MZG272" s="837"/>
      <c r="MZH272" s="837"/>
      <c r="MZI272" s="837"/>
      <c r="MZJ272" s="837"/>
      <c r="MZK272" s="837"/>
      <c r="MZL272" s="837"/>
      <c r="MZM272" s="837"/>
      <c r="MZN272" s="837"/>
      <c r="MZO272" s="837"/>
      <c r="MZP272" s="837"/>
      <c r="MZQ272" s="837"/>
      <c r="MZR272" s="837"/>
      <c r="MZS272" s="837"/>
      <c r="MZT272" s="837"/>
      <c r="MZU272" s="837"/>
      <c r="MZV272" s="837"/>
      <c r="MZW272" s="837"/>
      <c r="MZX272" s="837"/>
      <c r="MZY272" s="854"/>
      <c r="MZZ272" s="854"/>
      <c r="NAA272" s="854"/>
      <c r="NAB272" s="854"/>
      <c r="NAC272" s="854"/>
      <c r="NAD272" s="837"/>
      <c r="NAE272" s="837"/>
      <c r="NAF272" s="854"/>
      <c r="NAG272" s="854"/>
      <c r="NAH272" s="837"/>
      <c r="NAI272" s="837"/>
      <c r="NAJ272" s="854"/>
      <c r="NAK272" s="854"/>
      <c r="NAL272" s="837"/>
      <c r="NAM272" s="837"/>
      <c r="NAN272" s="837"/>
      <c r="NAO272" s="837"/>
      <c r="NAP272" s="837"/>
      <c r="NAQ272" s="837"/>
      <c r="NAR272" s="837"/>
      <c r="NAS272" s="854"/>
      <c r="NAT272" s="854"/>
      <c r="NAU272" s="837"/>
      <c r="NAV272" s="837"/>
      <c r="NAW272" s="854"/>
      <c r="NAX272" s="854"/>
      <c r="NAY272" s="837"/>
      <c r="NAZ272" s="837"/>
      <c r="NBA272" s="837"/>
      <c r="NBB272" s="837"/>
      <c r="NBC272" s="837"/>
      <c r="NBD272" s="853"/>
      <c r="NBE272" s="855"/>
      <c r="NBF272" s="837"/>
      <c r="NBG272" s="837"/>
      <c r="NBH272" s="837"/>
      <c r="NBI272" s="837"/>
      <c r="NBJ272" s="837"/>
      <c r="NBK272" s="837"/>
      <c r="NBL272" s="837"/>
      <c r="NBM272" s="856"/>
      <c r="NBN272" s="856"/>
      <c r="NBO272" s="856"/>
      <c r="NBP272" s="856"/>
      <c r="NBQ272" s="856"/>
      <c r="NBR272" s="856"/>
      <c r="NBS272" s="856"/>
      <c r="NBT272" s="856"/>
      <c r="NBU272" s="856"/>
      <c r="NBV272" s="856"/>
      <c r="NBW272" s="856"/>
      <c r="NBX272" s="856"/>
      <c r="NBY272" s="856"/>
      <c r="NBZ272" s="856"/>
      <c r="NCA272" s="856"/>
      <c r="NCB272" s="856"/>
      <c r="NCC272" s="856"/>
      <c r="NCD272" s="856"/>
      <c r="NCE272" s="856"/>
      <c r="NCF272" s="856"/>
      <c r="NCG272" s="856"/>
      <c r="NCH272" s="856"/>
      <c r="NCI272" s="856"/>
      <c r="NCJ272" s="856"/>
      <c r="NCK272" s="856"/>
      <c r="NCL272" s="856"/>
      <c r="NCM272" s="856"/>
      <c r="NCN272" s="856"/>
      <c r="NCO272" s="856"/>
      <c r="NCP272" s="856"/>
      <c r="NCQ272" s="856"/>
      <c r="NCR272" s="856"/>
      <c r="NCS272" s="856"/>
      <c r="NCT272" s="856"/>
      <c r="NCU272" s="856"/>
      <c r="NCV272" s="856"/>
      <c r="NCW272" s="856"/>
      <c r="NCX272" s="856"/>
      <c r="NCY272" s="856"/>
      <c r="NCZ272" s="856"/>
      <c r="NDA272" s="856"/>
      <c r="NDB272" s="856"/>
      <c r="NDC272" s="856"/>
      <c r="NDD272" s="856"/>
      <c r="NDE272" s="837"/>
      <c r="NDF272" s="837"/>
      <c r="NDG272" s="837"/>
      <c r="NDH272" s="837"/>
      <c r="NDI272" s="837"/>
      <c r="NDJ272" s="837"/>
      <c r="NDK272" s="837"/>
      <c r="NDL272" s="837"/>
      <c r="NDM272" s="837"/>
      <c r="NDN272" s="837"/>
      <c r="NDO272" s="837"/>
      <c r="NDP272" s="837"/>
      <c r="NDQ272" s="837"/>
      <c r="NDR272" s="837"/>
      <c r="NDS272" s="837"/>
      <c r="NDT272" s="837"/>
      <c r="NDU272" s="837"/>
      <c r="NDV272" s="837"/>
      <c r="NDW272" s="837"/>
      <c r="NDX272" s="837"/>
      <c r="NDY272" s="837"/>
      <c r="NDZ272" s="837"/>
      <c r="NEA272" s="837"/>
      <c r="NEB272" s="837"/>
      <c r="NEC272" s="854"/>
      <c r="NED272" s="854"/>
      <c r="NEE272" s="854"/>
      <c r="NEF272" s="854"/>
      <c r="NEG272" s="854"/>
      <c r="NEH272" s="837"/>
      <c r="NEI272" s="837"/>
      <c r="NEJ272" s="854"/>
      <c r="NEK272" s="854"/>
      <c r="NEL272" s="837"/>
      <c r="NEM272" s="837"/>
      <c r="NEN272" s="854"/>
      <c r="NEO272" s="854"/>
      <c r="NEP272" s="837"/>
      <c r="NEQ272" s="837"/>
      <c r="NER272" s="837"/>
      <c r="NES272" s="837"/>
      <c r="NET272" s="837"/>
      <c r="NEU272" s="837"/>
      <c r="NEV272" s="837"/>
      <c r="NEW272" s="854"/>
      <c r="NEX272" s="854"/>
      <c r="NEY272" s="837"/>
      <c r="NEZ272" s="837"/>
      <c r="NFA272" s="854"/>
      <c r="NFB272" s="854"/>
      <c r="NFC272" s="837"/>
      <c r="NFD272" s="837"/>
      <c r="NFE272" s="837"/>
      <c r="NFF272" s="837"/>
      <c r="NFG272" s="837"/>
      <c r="NFH272" s="853"/>
      <c r="NFI272" s="855"/>
      <c r="NFJ272" s="837"/>
      <c r="NFK272" s="837"/>
      <c r="NFL272" s="837"/>
      <c r="NFM272" s="837"/>
      <c r="NFN272" s="837"/>
      <c r="NFO272" s="837"/>
      <c r="NFP272" s="837"/>
      <c r="NFQ272" s="856"/>
      <c r="NFR272" s="856"/>
      <c r="NFS272" s="856"/>
      <c r="NFT272" s="856"/>
      <c r="NFU272" s="856"/>
      <c r="NFV272" s="856"/>
      <c r="NFW272" s="856"/>
      <c r="NFX272" s="856"/>
      <c r="NFY272" s="856"/>
      <c r="NFZ272" s="856"/>
      <c r="NGA272" s="856"/>
      <c r="NGB272" s="856"/>
      <c r="NGC272" s="856"/>
      <c r="NGD272" s="856"/>
      <c r="NGE272" s="856"/>
      <c r="NGF272" s="856"/>
      <c r="NGG272" s="856"/>
      <c r="NGH272" s="856"/>
      <c r="NGI272" s="856"/>
      <c r="NGJ272" s="856"/>
      <c r="NGK272" s="856"/>
      <c r="NGL272" s="856"/>
      <c r="NGM272" s="856"/>
      <c r="NGN272" s="856"/>
      <c r="NGO272" s="856"/>
      <c r="NGP272" s="856"/>
      <c r="NGQ272" s="856"/>
      <c r="NGR272" s="856"/>
      <c r="NGS272" s="856"/>
      <c r="NGT272" s="856"/>
      <c r="NGU272" s="856"/>
      <c r="NGV272" s="856"/>
      <c r="NGW272" s="856"/>
      <c r="NGX272" s="856"/>
      <c r="NGY272" s="856"/>
      <c r="NGZ272" s="856"/>
      <c r="NHA272" s="856"/>
      <c r="NHB272" s="856"/>
      <c r="NHC272" s="856"/>
      <c r="NHD272" s="856"/>
      <c r="NHE272" s="856"/>
      <c r="NHF272" s="856"/>
      <c r="NHG272" s="856"/>
      <c r="NHH272" s="856"/>
      <c r="NHI272" s="837"/>
      <c r="NHJ272" s="837"/>
      <c r="NHK272" s="837"/>
      <c r="NHL272" s="837"/>
      <c r="NHM272" s="837"/>
      <c r="NHN272" s="837"/>
      <c r="NHO272" s="837"/>
      <c r="NHP272" s="837"/>
      <c r="NHQ272" s="837"/>
      <c r="NHR272" s="837"/>
      <c r="NHS272" s="837"/>
      <c r="NHT272" s="837"/>
      <c r="NHU272" s="837"/>
      <c r="NHV272" s="837"/>
      <c r="NHW272" s="837"/>
      <c r="NHX272" s="837"/>
      <c r="NHY272" s="837"/>
      <c r="NHZ272" s="837"/>
      <c r="NIA272" s="837"/>
      <c r="NIB272" s="837"/>
      <c r="NIC272" s="837"/>
      <c r="NID272" s="837"/>
      <c r="NIE272" s="837"/>
      <c r="NIF272" s="837"/>
      <c r="NIG272" s="854"/>
      <c r="NIH272" s="854"/>
      <c r="NII272" s="854"/>
      <c r="NIJ272" s="854"/>
      <c r="NIK272" s="854"/>
      <c r="NIL272" s="837"/>
      <c r="NIM272" s="837"/>
      <c r="NIN272" s="854"/>
      <c r="NIO272" s="854"/>
      <c r="NIP272" s="837"/>
      <c r="NIQ272" s="837"/>
      <c r="NIR272" s="854"/>
      <c r="NIS272" s="854"/>
      <c r="NIT272" s="837"/>
      <c r="NIU272" s="837"/>
      <c r="NIV272" s="837"/>
      <c r="NIW272" s="837"/>
      <c r="NIX272" s="837"/>
      <c r="NIY272" s="837"/>
      <c r="NIZ272" s="837"/>
      <c r="NJA272" s="854"/>
      <c r="NJB272" s="854"/>
      <c r="NJC272" s="837"/>
      <c r="NJD272" s="837"/>
      <c r="NJE272" s="854"/>
      <c r="NJF272" s="854"/>
      <c r="NJG272" s="837"/>
      <c r="NJH272" s="837"/>
      <c r="NJI272" s="837"/>
      <c r="NJJ272" s="837"/>
      <c r="NJK272" s="837"/>
      <c r="NJL272" s="853"/>
      <c r="NJM272" s="855"/>
      <c r="NJN272" s="837"/>
      <c r="NJO272" s="837"/>
      <c r="NJP272" s="837"/>
      <c r="NJQ272" s="837"/>
      <c r="NJR272" s="837"/>
      <c r="NJS272" s="837"/>
      <c r="NJT272" s="837"/>
      <c r="NJU272" s="856"/>
      <c r="NJV272" s="856"/>
      <c r="NJW272" s="856"/>
      <c r="NJX272" s="856"/>
      <c r="NJY272" s="856"/>
      <c r="NJZ272" s="856"/>
      <c r="NKA272" s="856"/>
      <c r="NKB272" s="856"/>
      <c r="NKC272" s="856"/>
      <c r="NKD272" s="856"/>
      <c r="NKE272" s="856"/>
      <c r="NKF272" s="856"/>
      <c r="NKG272" s="856"/>
      <c r="NKH272" s="856"/>
      <c r="NKI272" s="856"/>
      <c r="NKJ272" s="856"/>
      <c r="NKK272" s="856"/>
      <c r="NKL272" s="856"/>
      <c r="NKM272" s="856"/>
      <c r="NKN272" s="856"/>
      <c r="NKO272" s="856"/>
      <c r="NKP272" s="856"/>
      <c r="NKQ272" s="856"/>
      <c r="NKR272" s="856"/>
      <c r="NKS272" s="856"/>
      <c r="NKT272" s="856"/>
      <c r="NKU272" s="856"/>
      <c r="NKV272" s="856"/>
      <c r="NKW272" s="856"/>
      <c r="NKX272" s="856"/>
      <c r="NKY272" s="856"/>
      <c r="NKZ272" s="856"/>
      <c r="NLA272" s="856"/>
      <c r="NLB272" s="856"/>
      <c r="NLC272" s="856"/>
      <c r="NLD272" s="856"/>
      <c r="NLE272" s="856"/>
      <c r="NLF272" s="856"/>
      <c r="NLG272" s="856"/>
      <c r="NLH272" s="856"/>
      <c r="NLI272" s="856"/>
      <c r="NLJ272" s="856"/>
      <c r="NLK272" s="856"/>
      <c r="NLL272" s="856"/>
      <c r="NLM272" s="837"/>
      <c r="NLN272" s="837"/>
      <c r="NLO272" s="837"/>
      <c r="NLP272" s="837"/>
      <c r="NLQ272" s="837"/>
      <c r="NLR272" s="837"/>
      <c r="NLS272" s="837"/>
      <c r="NLT272" s="837"/>
      <c r="NLU272" s="837"/>
      <c r="NLV272" s="837"/>
      <c r="NLW272" s="837"/>
      <c r="NLX272" s="837"/>
      <c r="NLY272" s="837"/>
      <c r="NLZ272" s="837"/>
      <c r="NMA272" s="837"/>
      <c r="NMB272" s="837"/>
      <c r="NMC272" s="837"/>
      <c r="NMD272" s="837"/>
      <c r="NME272" s="837"/>
      <c r="NMF272" s="837"/>
      <c r="NMG272" s="837"/>
      <c r="NMH272" s="837"/>
      <c r="NMI272" s="837"/>
      <c r="NMJ272" s="837"/>
      <c r="NMK272" s="854"/>
      <c r="NML272" s="854"/>
      <c r="NMM272" s="854"/>
      <c r="NMN272" s="854"/>
      <c r="NMO272" s="854"/>
      <c r="NMP272" s="837"/>
      <c r="NMQ272" s="837"/>
      <c r="NMR272" s="854"/>
      <c r="NMS272" s="854"/>
      <c r="NMT272" s="837"/>
      <c r="NMU272" s="837"/>
      <c r="NMV272" s="854"/>
      <c r="NMW272" s="854"/>
      <c r="NMX272" s="837"/>
      <c r="NMY272" s="837"/>
      <c r="NMZ272" s="837"/>
      <c r="NNA272" s="837"/>
      <c r="NNB272" s="837"/>
      <c r="NNC272" s="837"/>
      <c r="NND272" s="837"/>
      <c r="NNE272" s="854"/>
      <c r="NNF272" s="854"/>
      <c r="NNG272" s="837"/>
      <c r="NNH272" s="837"/>
      <c r="NNI272" s="854"/>
      <c r="NNJ272" s="854"/>
      <c r="NNK272" s="837"/>
      <c r="NNL272" s="837"/>
      <c r="NNM272" s="837"/>
      <c r="NNN272" s="837"/>
      <c r="NNO272" s="837"/>
      <c r="NNP272" s="853"/>
      <c r="NNQ272" s="855"/>
      <c r="NNR272" s="837"/>
      <c r="NNS272" s="837"/>
      <c r="NNT272" s="837"/>
      <c r="NNU272" s="837"/>
      <c r="NNV272" s="837"/>
      <c r="NNW272" s="837"/>
      <c r="NNX272" s="837"/>
      <c r="NNY272" s="856"/>
      <c r="NNZ272" s="856"/>
      <c r="NOA272" s="856"/>
      <c r="NOB272" s="856"/>
      <c r="NOC272" s="856"/>
      <c r="NOD272" s="856"/>
      <c r="NOE272" s="856"/>
      <c r="NOF272" s="856"/>
      <c r="NOG272" s="856"/>
      <c r="NOH272" s="856"/>
      <c r="NOI272" s="856"/>
      <c r="NOJ272" s="856"/>
      <c r="NOK272" s="856"/>
      <c r="NOL272" s="856"/>
      <c r="NOM272" s="856"/>
      <c r="NON272" s="856"/>
      <c r="NOO272" s="856"/>
      <c r="NOP272" s="856"/>
      <c r="NOQ272" s="856"/>
      <c r="NOR272" s="856"/>
      <c r="NOS272" s="856"/>
      <c r="NOT272" s="856"/>
      <c r="NOU272" s="856"/>
      <c r="NOV272" s="856"/>
      <c r="NOW272" s="856"/>
      <c r="NOX272" s="856"/>
      <c r="NOY272" s="856"/>
      <c r="NOZ272" s="856"/>
      <c r="NPA272" s="856"/>
      <c r="NPB272" s="856"/>
      <c r="NPC272" s="856"/>
      <c r="NPD272" s="856"/>
      <c r="NPE272" s="856"/>
      <c r="NPF272" s="856"/>
      <c r="NPG272" s="856"/>
      <c r="NPH272" s="856"/>
      <c r="NPI272" s="856"/>
      <c r="NPJ272" s="856"/>
      <c r="NPK272" s="856"/>
      <c r="NPL272" s="856"/>
      <c r="NPM272" s="856"/>
      <c r="NPN272" s="856"/>
      <c r="NPO272" s="856"/>
      <c r="NPP272" s="856"/>
      <c r="NPQ272" s="837"/>
      <c r="NPR272" s="837"/>
      <c r="NPS272" s="837"/>
      <c r="NPT272" s="837"/>
      <c r="NPU272" s="837"/>
      <c r="NPV272" s="837"/>
      <c r="NPW272" s="837"/>
      <c r="NPX272" s="837"/>
      <c r="NPY272" s="837"/>
      <c r="NPZ272" s="837"/>
      <c r="NQA272" s="837"/>
      <c r="NQB272" s="837"/>
      <c r="NQC272" s="837"/>
      <c r="NQD272" s="837"/>
      <c r="NQE272" s="837"/>
      <c r="NQF272" s="837"/>
      <c r="NQG272" s="837"/>
      <c r="NQH272" s="837"/>
      <c r="NQI272" s="837"/>
      <c r="NQJ272" s="837"/>
      <c r="NQK272" s="837"/>
      <c r="NQL272" s="837"/>
      <c r="NQM272" s="837"/>
      <c r="NQN272" s="837"/>
      <c r="NQO272" s="854"/>
      <c r="NQP272" s="854"/>
      <c r="NQQ272" s="854"/>
      <c r="NQR272" s="854"/>
      <c r="NQS272" s="854"/>
      <c r="NQT272" s="837"/>
      <c r="NQU272" s="837"/>
      <c r="NQV272" s="854"/>
      <c r="NQW272" s="854"/>
      <c r="NQX272" s="837"/>
      <c r="NQY272" s="837"/>
      <c r="NQZ272" s="854"/>
      <c r="NRA272" s="854"/>
      <c r="NRB272" s="837"/>
      <c r="NRC272" s="837"/>
      <c r="NRD272" s="837"/>
      <c r="NRE272" s="837"/>
      <c r="NRF272" s="837"/>
      <c r="NRG272" s="837"/>
      <c r="NRH272" s="837"/>
      <c r="NRI272" s="854"/>
      <c r="NRJ272" s="854"/>
      <c r="NRK272" s="837"/>
      <c r="NRL272" s="837"/>
      <c r="NRM272" s="854"/>
      <c r="NRN272" s="854"/>
      <c r="NRO272" s="837"/>
      <c r="NRP272" s="837"/>
      <c r="NRQ272" s="837"/>
      <c r="NRR272" s="837"/>
      <c r="NRS272" s="837"/>
      <c r="NRT272" s="853"/>
      <c r="NRU272" s="855"/>
      <c r="NRV272" s="837"/>
      <c r="NRW272" s="837"/>
      <c r="NRX272" s="837"/>
      <c r="NRY272" s="837"/>
      <c r="NRZ272" s="837"/>
      <c r="NSA272" s="837"/>
      <c r="NSB272" s="837"/>
      <c r="NSC272" s="856"/>
      <c r="NSD272" s="856"/>
      <c r="NSE272" s="856"/>
      <c r="NSF272" s="856"/>
      <c r="NSG272" s="856"/>
      <c r="NSH272" s="856"/>
      <c r="NSI272" s="856"/>
      <c r="NSJ272" s="856"/>
      <c r="NSK272" s="856"/>
      <c r="NSL272" s="856"/>
      <c r="NSM272" s="856"/>
      <c r="NSN272" s="856"/>
      <c r="NSO272" s="856"/>
      <c r="NSP272" s="856"/>
      <c r="NSQ272" s="856"/>
      <c r="NSR272" s="856"/>
      <c r="NSS272" s="856"/>
      <c r="NST272" s="856"/>
      <c r="NSU272" s="856"/>
      <c r="NSV272" s="856"/>
      <c r="NSW272" s="856"/>
      <c r="NSX272" s="856"/>
      <c r="NSY272" s="856"/>
      <c r="NSZ272" s="856"/>
      <c r="NTA272" s="856"/>
      <c r="NTB272" s="856"/>
      <c r="NTC272" s="856"/>
      <c r="NTD272" s="856"/>
      <c r="NTE272" s="856"/>
      <c r="NTF272" s="856"/>
      <c r="NTG272" s="856"/>
      <c r="NTH272" s="856"/>
      <c r="NTI272" s="856"/>
      <c r="NTJ272" s="856"/>
      <c r="NTK272" s="856"/>
      <c r="NTL272" s="856"/>
      <c r="NTM272" s="856"/>
      <c r="NTN272" s="856"/>
      <c r="NTO272" s="856"/>
      <c r="NTP272" s="856"/>
      <c r="NTQ272" s="856"/>
      <c r="NTR272" s="856"/>
      <c r="NTS272" s="856"/>
      <c r="NTT272" s="856"/>
      <c r="NTU272" s="837"/>
      <c r="NTV272" s="837"/>
      <c r="NTW272" s="837"/>
      <c r="NTX272" s="837"/>
      <c r="NTY272" s="837"/>
      <c r="NTZ272" s="837"/>
      <c r="NUA272" s="837"/>
      <c r="NUB272" s="837"/>
      <c r="NUC272" s="837"/>
      <c r="NUD272" s="837"/>
      <c r="NUE272" s="837"/>
      <c r="NUF272" s="837"/>
      <c r="NUG272" s="837"/>
      <c r="NUH272" s="837"/>
      <c r="NUI272" s="837"/>
      <c r="NUJ272" s="837"/>
      <c r="NUK272" s="837"/>
      <c r="NUL272" s="837"/>
      <c r="NUM272" s="837"/>
      <c r="NUN272" s="837"/>
      <c r="NUO272" s="837"/>
      <c r="NUP272" s="837"/>
      <c r="NUQ272" s="837"/>
      <c r="NUR272" s="837"/>
      <c r="NUS272" s="854"/>
      <c r="NUT272" s="854"/>
      <c r="NUU272" s="854"/>
      <c r="NUV272" s="854"/>
      <c r="NUW272" s="854"/>
      <c r="NUX272" s="837"/>
      <c r="NUY272" s="837"/>
      <c r="NUZ272" s="854"/>
      <c r="NVA272" s="854"/>
      <c r="NVB272" s="837"/>
      <c r="NVC272" s="837"/>
      <c r="NVD272" s="854"/>
      <c r="NVE272" s="854"/>
      <c r="NVF272" s="837"/>
      <c r="NVG272" s="837"/>
      <c r="NVH272" s="837"/>
      <c r="NVI272" s="837"/>
      <c r="NVJ272" s="837"/>
      <c r="NVK272" s="837"/>
      <c r="NVL272" s="837"/>
      <c r="NVM272" s="854"/>
      <c r="NVN272" s="854"/>
      <c r="NVO272" s="837"/>
      <c r="NVP272" s="837"/>
      <c r="NVQ272" s="854"/>
      <c r="NVR272" s="854"/>
      <c r="NVS272" s="837"/>
      <c r="NVT272" s="837"/>
      <c r="NVU272" s="837"/>
      <c r="NVV272" s="837"/>
      <c r="NVW272" s="837"/>
      <c r="NVX272" s="853"/>
      <c r="NVY272" s="855"/>
      <c r="NVZ272" s="837"/>
      <c r="NWA272" s="837"/>
      <c r="NWB272" s="837"/>
      <c r="NWC272" s="837"/>
      <c r="NWD272" s="837"/>
      <c r="NWE272" s="837"/>
      <c r="NWF272" s="837"/>
      <c r="NWG272" s="856"/>
      <c r="NWH272" s="856"/>
      <c r="NWI272" s="856"/>
      <c r="NWJ272" s="856"/>
      <c r="NWK272" s="856"/>
      <c r="NWL272" s="856"/>
      <c r="NWM272" s="856"/>
      <c r="NWN272" s="856"/>
      <c r="NWO272" s="856"/>
      <c r="NWP272" s="856"/>
      <c r="NWQ272" s="856"/>
      <c r="NWR272" s="856"/>
      <c r="NWS272" s="856"/>
      <c r="NWT272" s="856"/>
      <c r="NWU272" s="856"/>
      <c r="NWV272" s="856"/>
      <c r="NWW272" s="856"/>
      <c r="NWX272" s="856"/>
      <c r="NWY272" s="856"/>
      <c r="NWZ272" s="856"/>
      <c r="NXA272" s="856"/>
      <c r="NXB272" s="856"/>
      <c r="NXC272" s="856"/>
      <c r="NXD272" s="856"/>
      <c r="NXE272" s="856"/>
      <c r="NXF272" s="856"/>
      <c r="NXG272" s="856"/>
      <c r="NXH272" s="856"/>
      <c r="NXI272" s="856"/>
      <c r="NXJ272" s="856"/>
      <c r="NXK272" s="856"/>
      <c r="NXL272" s="856"/>
      <c r="NXM272" s="856"/>
      <c r="NXN272" s="856"/>
      <c r="NXO272" s="856"/>
      <c r="NXP272" s="856"/>
      <c r="NXQ272" s="856"/>
      <c r="NXR272" s="856"/>
      <c r="NXS272" s="856"/>
      <c r="NXT272" s="856"/>
      <c r="NXU272" s="856"/>
      <c r="NXV272" s="856"/>
      <c r="NXW272" s="856"/>
      <c r="NXX272" s="856"/>
      <c r="NXY272" s="837"/>
      <c r="NXZ272" s="837"/>
      <c r="NYA272" s="837"/>
      <c r="NYB272" s="837"/>
      <c r="NYC272" s="837"/>
      <c r="NYD272" s="837"/>
      <c r="NYE272" s="837"/>
      <c r="NYF272" s="837"/>
      <c r="NYG272" s="837"/>
      <c r="NYH272" s="837"/>
      <c r="NYI272" s="837"/>
      <c r="NYJ272" s="837"/>
      <c r="NYK272" s="837"/>
      <c r="NYL272" s="837"/>
      <c r="NYM272" s="837"/>
      <c r="NYN272" s="837"/>
      <c r="NYO272" s="837"/>
      <c r="NYP272" s="837"/>
      <c r="NYQ272" s="837"/>
      <c r="NYR272" s="837"/>
      <c r="NYS272" s="837"/>
      <c r="NYT272" s="837"/>
      <c r="NYU272" s="837"/>
      <c r="NYV272" s="837"/>
      <c r="NYW272" s="854"/>
      <c r="NYX272" s="854"/>
      <c r="NYY272" s="854"/>
      <c r="NYZ272" s="854"/>
      <c r="NZA272" s="854"/>
      <c r="NZB272" s="837"/>
      <c r="NZC272" s="837"/>
      <c r="NZD272" s="854"/>
      <c r="NZE272" s="854"/>
      <c r="NZF272" s="837"/>
      <c r="NZG272" s="837"/>
      <c r="NZH272" s="854"/>
      <c r="NZI272" s="854"/>
      <c r="NZJ272" s="837"/>
      <c r="NZK272" s="837"/>
      <c r="NZL272" s="837"/>
      <c r="NZM272" s="837"/>
      <c r="NZN272" s="837"/>
      <c r="NZO272" s="837"/>
      <c r="NZP272" s="837"/>
      <c r="NZQ272" s="854"/>
      <c r="NZR272" s="854"/>
      <c r="NZS272" s="837"/>
      <c r="NZT272" s="837"/>
      <c r="NZU272" s="854"/>
      <c r="NZV272" s="854"/>
      <c r="NZW272" s="837"/>
      <c r="NZX272" s="837"/>
      <c r="NZY272" s="837"/>
      <c r="NZZ272" s="837"/>
      <c r="OAA272" s="837"/>
      <c r="OAB272" s="853"/>
      <c r="OAC272" s="855"/>
      <c r="OAD272" s="837"/>
      <c r="OAE272" s="837"/>
      <c r="OAF272" s="837"/>
      <c r="OAG272" s="837"/>
      <c r="OAH272" s="837"/>
      <c r="OAI272" s="837"/>
      <c r="OAJ272" s="837"/>
      <c r="OAK272" s="856"/>
      <c r="OAL272" s="856"/>
      <c r="OAM272" s="856"/>
      <c r="OAN272" s="856"/>
      <c r="OAO272" s="856"/>
      <c r="OAP272" s="856"/>
      <c r="OAQ272" s="856"/>
      <c r="OAR272" s="856"/>
      <c r="OAS272" s="856"/>
      <c r="OAT272" s="856"/>
      <c r="OAU272" s="856"/>
      <c r="OAV272" s="856"/>
      <c r="OAW272" s="856"/>
      <c r="OAX272" s="856"/>
      <c r="OAY272" s="856"/>
      <c r="OAZ272" s="856"/>
      <c r="OBA272" s="856"/>
      <c r="OBB272" s="856"/>
      <c r="OBC272" s="856"/>
      <c r="OBD272" s="856"/>
      <c r="OBE272" s="856"/>
      <c r="OBF272" s="856"/>
      <c r="OBG272" s="856"/>
      <c r="OBH272" s="856"/>
      <c r="OBI272" s="856"/>
      <c r="OBJ272" s="856"/>
      <c r="OBK272" s="856"/>
      <c r="OBL272" s="856"/>
      <c r="OBM272" s="856"/>
      <c r="OBN272" s="856"/>
      <c r="OBO272" s="856"/>
      <c r="OBP272" s="856"/>
      <c r="OBQ272" s="856"/>
      <c r="OBR272" s="856"/>
      <c r="OBS272" s="856"/>
      <c r="OBT272" s="856"/>
      <c r="OBU272" s="856"/>
      <c r="OBV272" s="856"/>
      <c r="OBW272" s="856"/>
      <c r="OBX272" s="856"/>
      <c r="OBY272" s="856"/>
      <c r="OBZ272" s="856"/>
      <c r="OCA272" s="856"/>
      <c r="OCB272" s="856"/>
      <c r="OCC272" s="837"/>
      <c r="OCD272" s="837"/>
      <c r="OCE272" s="837"/>
      <c r="OCF272" s="837"/>
      <c r="OCG272" s="837"/>
      <c r="OCH272" s="837"/>
      <c r="OCI272" s="837"/>
      <c r="OCJ272" s="837"/>
      <c r="OCK272" s="837"/>
      <c r="OCL272" s="837"/>
      <c r="OCM272" s="837"/>
      <c r="OCN272" s="837"/>
      <c r="OCO272" s="837"/>
      <c r="OCP272" s="837"/>
      <c r="OCQ272" s="837"/>
      <c r="OCR272" s="837"/>
      <c r="OCS272" s="837"/>
      <c r="OCT272" s="837"/>
      <c r="OCU272" s="837"/>
      <c r="OCV272" s="837"/>
      <c r="OCW272" s="837"/>
      <c r="OCX272" s="837"/>
      <c r="OCY272" s="837"/>
      <c r="OCZ272" s="837"/>
      <c r="ODA272" s="854"/>
      <c r="ODB272" s="854"/>
      <c r="ODC272" s="854"/>
      <c r="ODD272" s="854"/>
      <c r="ODE272" s="854"/>
      <c r="ODF272" s="837"/>
      <c r="ODG272" s="837"/>
      <c r="ODH272" s="854"/>
      <c r="ODI272" s="854"/>
      <c r="ODJ272" s="837"/>
      <c r="ODK272" s="837"/>
      <c r="ODL272" s="854"/>
      <c r="ODM272" s="854"/>
      <c r="ODN272" s="837"/>
      <c r="ODO272" s="837"/>
      <c r="ODP272" s="837"/>
      <c r="ODQ272" s="837"/>
      <c r="ODR272" s="837"/>
      <c r="ODS272" s="837"/>
      <c r="ODT272" s="837"/>
      <c r="ODU272" s="854"/>
      <c r="ODV272" s="854"/>
      <c r="ODW272" s="837"/>
      <c r="ODX272" s="837"/>
      <c r="ODY272" s="854"/>
      <c r="ODZ272" s="854"/>
      <c r="OEA272" s="837"/>
      <c r="OEB272" s="837"/>
      <c r="OEC272" s="837"/>
      <c r="OED272" s="837"/>
      <c r="OEE272" s="837"/>
      <c r="OEF272" s="853"/>
      <c r="OEG272" s="855"/>
      <c r="OEH272" s="837"/>
      <c r="OEI272" s="837"/>
      <c r="OEJ272" s="837"/>
      <c r="OEK272" s="837"/>
      <c r="OEL272" s="837"/>
      <c r="OEM272" s="837"/>
      <c r="OEN272" s="837"/>
      <c r="OEO272" s="856"/>
      <c r="OEP272" s="856"/>
      <c r="OEQ272" s="856"/>
      <c r="OER272" s="856"/>
      <c r="OES272" s="856"/>
      <c r="OET272" s="856"/>
      <c r="OEU272" s="856"/>
      <c r="OEV272" s="856"/>
      <c r="OEW272" s="856"/>
      <c r="OEX272" s="856"/>
      <c r="OEY272" s="856"/>
      <c r="OEZ272" s="856"/>
      <c r="OFA272" s="856"/>
      <c r="OFB272" s="856"/>
      <c r="OFC272" s="856"/>
      <c r="OFD272" s="856"/>
      <c r="OFE272" s="856"/>
      <c r="OFF272" s="856"/>
      <c r="OFG272" s="856"/>
      <c r="OFH272" s="856"/>
      <c r="OFI272" s="856"/>
      <c r="OFJ272" s="856"/>
      <c r="OFK272" s="856"/>
      <c r="OFL272" s="856"/>
      <c r="OFM272" s="856"/>
      <c r="OFN272" s="856"/>
      <c r="OFO272" s="856"/>
      <c r="OFP272" s="856"/>
      <c r="OFQ272" s="856"/>
      <c r="OFR272" s="856"/>
      <c r="OFS272" s="856"/>
      <c r="OFT272" s="856"/>
      <c r="OFU272" s="856"/>
      <c r="OFV272" s="856"/>
      <c r="OFW272" s="856"/>
      <c r="OFX272" s="856"/>
      <c r="OFY272" s="856"/>
      <c r="OFZ272" s="856"/>
      <c r="OGA272" s="856"/>
      <c r="OGB272" s="856"/>
      <c r="OGC272" s="856"/>
      <c r="OGD272" s="856"/>
      <c r="OGE272" s="856"/>
      <c r="OGF272" s="856"/>
      <c r="OGG272" s="837"/>
      <c r="OGH272" s="837"/>
      <c r="OGI272" s="837"/>
      <c r="OGJ272" s="837"/>
      <c r="OGK272" s="837"/>
      <c r="OGL272" s="837"/>
      <c r="OGM272" s="837"/>
      <c r="OGN272" s="837"/>
      <c r="OGO272" s="837"/>
      <c r="OGP272" s="837"/>
      <c r="OGQ272" s="837"/>
      <c r="OGR272" s="837"/>
      <c r="OGS272" s="837"/>
      <c r="OGT272" s="837"/>
      <c r="OGU272" s="837"/>
      <c r="OGV272" s="837"/>
      <c r="OGW272" s="837"/>
      <c r="OGX272" s="837"/>
      <c r="OGY272" s="837"/>
      <c r="OGZ272" s="837"/>
      <c r="OHA272" s="837"/>
      <c r="OHB272" s="837"/>
      <c r="OHC272" s="837"/>
      <c r="OHD272" s="837"/>
      <c r="OHE272" s="854"/>
      <c r="OHF272" s="854"/>
      <c r="OHG272" s="854"/>
      <c r="OHH272" s="854"/>
      <c r="OHI272" s="854"/>
      <c r="OHJ272" s="837"/>
      <c r="OHK272" s="837"/>
      <c r="OHL272" s="854"/>
      <c r="OHM272" s="854"/>
      <c r="OHN272" s="837"/>
      <c r="OHO272" s="837"/>
      <c r="OHP272" s="854"/>
      <c r="OHQ272" s="854"/>
      <c r="OHR272" s="837"/>
      <c r="OHS272" s="837"/>
      <c r="OHT272" s="837"/>
      <c r="OHU272" s="837"/>
      <c r="OHV272" s="837"/>
      <c r="OHW272" s="837"/>
      <c r="OHX272" s="837"/>
      <c r="OHY272" s="854"/>
      <c r="OHZ272" s="854"/>
      <c r="OIA272" s="837"/>
      <c r="OIB272" s="837"/>
      <c r="OIC272" s="854"/>
      <c r="OID272" s="854"/>
      <c r="OIE272" s="837"/>
      <c r="OIF272" s="837"/>
      <c r="OIG272" s="837"/>
      <c r="OIH272" s="837"/>
      <c r="OII272" s="837"/>
      <c r="OIJ272" s="853"/>
      <c r="OIK272" s="855"/>
      <c r="OIL272" s="837"/>
      <c r="OIM272" s="837"/>
      <c r="OIN272" s="837"/>
      <c r="OIO272" s="837"/>
      <c r="OIP272" s="837"/>
      <c r="OIQ272" s="837"/>
      <c r="OIR272" s="837"/>
      <c r="OIS272" s="856"/>
      <c r="OIT272" s="856"/>
      <c r="OIU272" s="856"/>
      <c r="OIV272" s="856"/>
      <c r="OIW272" s="856"/>
      <c r="OIX272" s="856"/>
      <c r="OIY272" s="856"/>
      <c r="OIZ272" s="856"/>
      <c r="OJA272" s="856"/>
      <c r="OJB272" s="856"/>
      <c r="OJC272" s="856"/>
      <c r="OJD272" s="856"/>
      <c r="OJE272" s="856"/>
      <c r="OJF272" s="856"/>
      <c r="OJG272" s="856"/>
      <c r="OJH272" s="856"/>
      <c r="OJI272" s="856"/>
      <c r="OJJ272" s="856"/>
      <c r="OJK272" s="856"/>
      <c r="OJL272" s="856"/>
      <c r="OJM272" s="856"/>
      <c r="OJN272" s="856"/>
      <c r="OJO272" s="856"/>
      <c r="OJP272" s="856"/>
      <c r="OJQ272" s="856"/>
      <c r="OJR272" s="856"/>
      <c r="OJS272" s="856"/>
      <c r="OJT272" s="856"/>
      <c r="OJU272" s="856"/>
      <c r="OJV272" s="856"/>
      <c r="OJW272" s="856"/>
      <c r="OJX272" s="856"/>
      <c r="OJY272" s="856"/>
      <c r="OJZ272" s="856"/>
      <c r="OKA272" s="856"/>
      <c r="OKB272" s="856"/>
      <c r="OKC272" s="856"/>
      <c r="OKD272" s="856"/>
      <c r="OKE272" s="856"/>
      <c r="OKF272" s="856"/>
      <c r="OKG272" s="856"/>
      <c r="OKH272" s="856"/>
      <c r="OKI272" s="856"/>
      <c r="OKJ272" s="856"/>
      <c r="OKK272" s="837"/>
      <c r="OKL272" s="837"/>
      <c r="OKM272" s="837"/>
      <c r="OKN272" s="837"/>
      <c r="OKO272" s="837"/>
      <c r="OKP272" s="837"/>
      <c r="OKQ272" s="837"/>
      <c r="OKR272" s="837"/>
      <c r="OKS272" s="837"/>
      <c r="OKT272" s="837"/>
      <c r="OKU272" s="837"/>
      <c r="OKV272" s="837"/>
      <c r="OKW272" s="837"/>
      <c r="OKX272" s="837"/>
      <c r="OKY272" s="837"/>
      <c r="OKZ272" s="837"/>
      <c r="OLA272" s="837"/>
      <c r="OLB272" s="837"/>
      <c r="OLC272" s="837"/>
      <c r="OLD272" s="837"/>
      <c r="OLE272" s="837"/>
      <c r="OLF272" s="837"/>
      <c r="OLG272" s="837"/>
      <c r="OLH272" s="837"/>
      <c r="OLI272" s="854"/>
      <c r="OLJ272" s="854"/>
      <c r="OLK272" s="854"/>
      <c r="OLL272" s="854"/>
      <c r="OLM272" s="854"/>
      <c r="OLN272" s="837"/>
      <c r="OLO272" s="837"/>
      <c r="OLP272" s="854"/>
      <c r="OLQ272" s="854"/>
      <c r="OLR272" s="837"/>
      <c r="OLS272" s="837"/>
      <c r="OLT272" s="854"/>
      <c r="OLU272" s="854"/>
      <c r="OLV272" s="837"/>
      <c r="OLW272" s="837"/>
      <c r="OLX272" s="837"/>
      <c r="OLY272" s="837"/>
      <c r="OLZ272" s="837"/>
      <c r="OMA272" s="837"/>
      <c r="OMB272" s="837"/>
      <c r="OMC272" s="854"/>
      <c r="OMD272" s="854"/>
      <c r="OME272" s="837"/>
      <c r="OMF272" s="837"/>
      <c r="OMG272" s="854"/>
      <c r="OMH272" s="854"/>
      <c r="OMI272" s="837"/>
      <c r="OMJ272" s="837"/>
      <c r="OMK272" s="837"/>
      <c r="OML272" s="837"/>
      <c r="OMM272" s="837"/>
      <c r="OMN272" s="853"/>
      <c r="OMO272" s="855"/>
      <c r="OMP272" s="837"/>
      <c r="OMQ272" s="837"/>
      <c r="OMR272" s="837"/>
      <c r="OMS272" s="837"/>
      <c r="OMT272" s="837"/>
      <c r="OMU272" s="837"/>
      <c r="OMV272" s="837"/>
      <c r="OMW272" s="856"/>
      <c r="OMX272" s="856"/>
      <c r="OMY272" s="856"/>
      <c r="OMZ272" s="856"/>
      <c r="ONA272" s="856"/>
      <c r="ONB272" s="856"/>
      <c r="ONC272" s="856"/>
      <c r="OND272" s="856"/>
      <c r="ONE272" s="856"/>
      <c r="ONF272" s="856"/>
      <c r="ONG272" s="856"/>
      <c r="ONH272" s="856"/>
      <c r="ONI272" s="856"/>
      <c r="ONJ272" s="856"/>
      <c r="ONK272" s="856"/>
      <c r="ONL272" s="856"/>
      <c r="ONM272" s="856"/>
      <c r="ONN272" s="856"/>
      <c r="ONO272" s="856"/>
      <c r="ONP272" s="856"/>
      <c r="ONQ272" s="856"/>
      <c r="ONR272" s="856"/>
      <c r="ONS272" s="856"/>
      <c r="ONT272" s="856"/>
      <c r="ONU272" s="856"/>
      <c r="ONV272" s="856"/>
      <c r="ONW272" s="856"/>
      <c r="ONX272" s="856"/>
      <c r="ONY272" s="856"/>
      <c r="ONZ272" s="856"/>
      <c r="OOA272" s="856"/>
      <c r="OOB272" s="856"/>
      <c r="OOC272" s="856"/>
      <c r="OOD272" s="856"/>
      <c r="OOE272" s="856"/>
      <c r="OOF272" s="856"/>
      <c r="OOG272" s="856"/>
      <c r="OOH272" s="856"/>
      <c r="OOI272" s="856"/>
      <c r="OOJ272" s="856"/>
      <c r="OOK272" s="856"/>
      <c r="OOL272" s="856"/>
      <c r="OOM272" s="856"/>
      <c r="OON272" s="856"/>
      <c r="OOO272" s="837"/>
      <c r="OOP272" s="837"/>
      <c r="OOQ272" s="837"/>
      <c r="OOR272" s="837"/>
      <c r="OOS272" s="837"/>
      <c r="OOT272" s="837"/>
      <c r="OOU272" s="837"/>
      <c r="OOV272" s="837"/>
      <c r="OOW272" s="837"/>
      <c r="OOX272" s="837"/>
      <c r="OOY272" s="837"/>
      <c r="OOZ272" s="837"/>
      <c r="OPA272" s="837"/>
      <c r="OPB272" s="837"/>
      <c r="OPC272" s="837"/>
      <c r="OPD272" s="837"/>
      <c r="OPE272" s="837"/>
      <c r="OPF272" s="837"/>
      <c r="OPG272" s="837"/>
      <c r="OPH272" s="837"/>
      <c r="OPI272" s="837"/>
      <c r="OPJ272" s="837"/>
      <c r="OPK272" s="837"/>
      <c r="OPL272" s="837"/>
      <c r="OPM272" s="854"/>
      <c r="OPN272" s="854"/>
      <c r="OPO272" s="854"/>
      <c r="OPP272" s="854"/>
      <c r="OPQ272" s="854"/>
      <c r="OPR272" s="837"/>
      <c r="OPS272" s="837"/>
      <c r="OPT272" s="854"/>
      <c r="OPU272" s="854"/>
      <c r="OPV272" s="837"/>
      <c r="OPW272" s="837"/>
      <c r="OPX272" s="854"/>
      <c r="OPY272" s="854"/>
      <c r="OPZ272" s="837"/>
      <c r="OQA272" s="837"/>
      <c r="OQB272" s="837"/>
      <c r="OQC272" s="837"/>
      <c r="OQD272" s="837"/>
      <c r="OQE272" s="837"/>
      <c r="OQF272" s="837"/>
      <c r="OQG272" s="854"/>
      <c r="OQH272" s="854"/>
      <c r="OQI272" s="837"/>
      <c r="OQJ272" s="837"/>
      <c r="OQK272" s="854"/>
      <c r="OQL272" s="854"/>
      <c r="OQM272" s="837"/>
      <c r="OQN272" s="837"/>
      <c r="OQO272" s="837"/>
      <c r="OQP272" s="837"/>
      <c r="OQQ272" s="837"/>
      <c r="OQR272" s="853"/>
      <c r="OQS272" s="855"/>
      <c r="OQT272" s="837"/>
      <c r="OQU272" s="837"/>
      <c r="OQV272" s="837"/>
      <c r="OQW272" s="837"/>
      <c r="OQX272" s="837"/>
      <c r="OQY272" s="837"/>
      <c r="OQZ272" s="837"/>
      <c r="ORA272" s="856"/>
      <c r="ORB272" s="856"/>
      <c r="ORC272" s="856"/>
      <c r="ORD272" s="856"/>
      <c r="ORE272" s="856"/>
      <c r="ORF272" s="856"/>
      <c r="ORG272" s="856"/>
      <c r="ORH272" s="856"/>
      <c r="ORI272" s="856"/>
      <c r="ORJ272" s="856"/>
      <c r="ORK272" s="856"/>
      <c r="ORL272" s="856"/>
      <c r="ORM272" s="856"/>
      <c r="ORN272" s="856"/>
      <c r="ORO272" s="856"/>
      <c r="ORP272" s="856"/>
      <c r="ORQ272" s="856"/>
      <c r="ORR272" s="856"/>
      <c r="ORS272" s="856"/>
      <c r="ORT272" s="856"/>
      <c r="ORU272" s="856"/>
      <c r="ORV272" s="856"/>
      <c r="ORW272" s="856"/>
      <c r="ORX272" s="856"/>
      <c r="ORY272" s="856"/>
      <c r="ORZ272" s="856"/>
      <c r="OSA272" s="856"/>
      <c r="OSB272" s="856"/>
      <c r="OSC272" s="856"/>
      <c r="OSD272" s="856"/>
      <c r="OSE272" s="856"/>
      <c r="OSF272" s="856"/>
      <c r="OSG272" s="856"/>
      <c r="OSH272" s="856"/>
      <c r="OSI272" s="856"/>
      <c r="OSJ272" s="856"/>
      <c r="OSK272" s="856"/>
      <c r="OSL272" s="856"/>
      <c r="OSM272" s="856"/>
      <c r="OSN272" s="856"/>
      <c r="OSO272" s="856"/>
      <c r="OSP272" s="856"/>
      <c r="OSQ272" s="856"/>
      <c r="OSR272" s="856"/>
      <c r="OSS272" s="837"/>
      <c r="OST272" s="837"/>
      <c r="OSU272" s="837"/>
      <c r="OSV272" s="837"/>
      <c r="OSW272" s="837"/>
      <c r="OSX272" s="837"/>
      <c r="OSY272" s="837"/>
      <c r="OSZ272" s="837"/>
      <c r="OTA272" s="837"/>
      <c r="OTB272" s="837"/>
      <c r="OTC272" s="837"/>
      <c r="OTD272" s="837"/>
      <c r="OTE272" s="837"/>
      <c r="OTF272" s="837"/>
      <c r="OTG272" s="837"/>
      <c r="OTH272" s="837"/>
      <c r="OTI272" s="837"/>
      <c r="OTJ272" s="837"/>
      <c r="OTK272" s="837"/>
      <c r="OTL272" s="837"/>
      <c r="OTM272" s="837"/>
      <c r="OTN272" s="837"/>
      <c r="OTO272" s="837"/>
      <c r="OTP272" s="837"/>
      <c r="OTQ272" s="854"/>
      <c r="OTR272" s="854"/>
      <c r="OTS272" s="854"/>
      <c r="OTT272" s="854"/>
      <c r="OTU272" s="854"/>
      <c r="OTV272" s="837"/>
      <c r="OTW272" s="837"/>
      <c r="OTX272" s="854"/>
      <c r="OTY272" s="854"/>
      <c r="OTZ272" s="837"/>
      <c r="OUA272" s="837"/>
      <c r="OUB272" s="854"/>
      <c r="OUC272" s="854"/>
      <c r="OUD272" s="837"/>
      <c r="OUE272" s="837"/>
      <c r="OUF272" s="837"/>
      <c r="OUG272" s="837"/>
      <c r="OUH272" s="837"/>
      <c r="OUI272" s="837"/>
      <c r="OUJ272" s="837"/>
      <c r="OUK272" s="854"/>
      <c r="OUL272" s="854"/>
      <c r="OUM272" s="837"/>
      <c r="OUN272" s="837"/>
      <c r="OUO272" s="854"/>
      <c r="OUP272" s="854"/>
      <c r="OUQ272" s="837"/>
      <c r="OUR272" s="837"/>
      <c r="OUS272" s="837"/>
      <c r="OUT272" s="837"/>
      <c r="OUU272" s="837"/>
      <c r="OUV272" s="853"/>
      <c r="OUW272" s="855"/>
      <c r="OUX272" s="837"/>
      <c r="OUY272" s="837"/>
      <c r="OUZ272" s="837"/>
      <c r="OVA272" s="837"/>
      <c r="OVB272" s="837"/>
      <c r="OVC272" s="837"/>
      <c r="OVD272" s="837"/>
      <c r="OVE272" s="856"/>
      <c r="OVF272" s="856"/>
      <c r="OVG272" s="856"/>
      <c r="OVH272" s="856"/>
      <c r="OVI272" s="856"/>
      <c r="OVJ272" s="856"/>
      <c r="OVK272" s="856"/>
      <c r="OVL272" s="856"/>
      <c r="OVM272" s="856"/>
      <c r="OVN272" s="856"/>
      <c r="OVO272" s="856"/>
      <c r="OVP272" s="856"/>
      <c r="OVQ272" s="856"/>
      <c r="OVR272" s="856"/>
      <c r="OVS272" s="856"/>
      <c r="OVT272" s="856"/>
      <c r="OVU272" s="856"/>
      <c r="OVV272" s="856"/>
      <c r="OVW272" s="856"/>
      <c r="OVX272" s="856"/>
      <c r="OVY272" s="856"/>
      <c r="OVZ272" s="856"/>
      <c r="OWA272" s="856"/>
      <c r="OWB272" s="856"/>
      <c r="OWC272" s="856"/>
      <c r="OWD272" s="856"/>
      <c r="OWE272" s="856"/>
      <c r="OWF272" s="856"/>
      <c r="OWG272" s="856"/>
      <c r="OWH272" s="856"/>
      <c r="OWI272" s="856"/>
      <c r="OWJ272" s="856"/>
      <c r="OWK272" s="856"/>
      <c r="OWL272" s="856"/>
      <c r="OWM272" s="856"/>
      <c r="OWN272" s="856"/>
      <c r="OWO272" s="856"/>
      <c r="OWP272" s="856"/>
      <c r="OWQ272" s="856"/>
      <c r="OWR272" s="856"/>
      <c r="OWS272" s="856"/>
      <c r="OWT272" s="856"/>
      <c r="OWU272" s="856"/>
      <c r="OWV272" s="856"/>
      <c r="OWW272" s="837"/>
      <c r="OWX272" s="837"/>
      <c r="OWY272" s="837"/>
      <c r="OWZ272" s="837"/>
      <c r="OXA272" s="837"/>
      <c r="OXB272" s="837"/>
      <c r="OXC272" s="837"/>
      <c r="OXD272" s="837"/>
      <c r="OXE272" s="837"/>
      <c r="OXF272" s="837"/>
      <c r="OXG272" s="837"/>
      <c r="OXH272" s="837"/>
      <c r="OXI272" s="837"/>
      <c r="OXJ272" s="837"/>
      <c r="OXK272" s="837"/>
      <c r="OXL272" s="837"/>
      <c r="OXM272" s="837"/>
      <c r="OXN272" s="837"/>
      <c r="OXO272" s="837"/>
      <c r="OXP272" s="837"/>
      <c r="OXQ272" s="837"/>
      <c r="OXR272" s="837"/>
      <c r="OXS272" s="837"/>
      <c r="OXT272" s="837"/>
      <c r="OXU272" s="854"/>
      <c r="OXV272" s="854"/>
      <c r="OXW272" s="854"/>
      <c r="OXX272" s="854"/>
      <c r="OXY272" s="854"/>
      <c r="OXZ272" s="837"/>
      <c r="OYA272" s="837"/>
      <c r="OYB272" s="854"/>
      <c r="OYC272" s="854"/>
      <c r="OYD272" s="837"/>
      <c r="OYE272" s="837"/>
      <c r="OYF272" s="854"/>
      <c r="OYG272" s="854"/>
      <c r="OYH272" s="837"/>
      <c r="OYI272" s="837"/>
      <c r="OYJ272" s="837"/>
      <c r="OYK272" s="837"/>
      <c r="OYL272" s="837"/>
      <c r="OYM272" s="837"/>
      <c r="OYN272" s="837"/>
      <c r="OYO272" s="854"/>
      <c r="OYP272" s="854"/>
      <c r="OYQ272" s="837"/>
      <c r="OYR272" s="837"/>
      <c r="OYS272" s="854"/>
      <c r="OYT272" s="854"/>
      <c r="OYU272" s="837"/>
      <c r="OYV272" s="837"/>
      <c r="OYW272" s="837"/>
      <c r="OYX272" s="837"/>
      <c r="OYY272" s="837"/>
      <c r="OYZ272" s="853"/>
      <c r="OZA272" s="855"/>
      <c r="OZB272" s="837"/>
      <c r="OZC272" s="837"/>
      <c r="OZD272" s="837"/>
      <c r="OZE272" s="837"/>
      <c r="OZF272" s="837"/>
      <c r="OZG272" s="837"/>
      <c r="OZH272" s="837"/>
      <c r="OZI272" s="856"/>
      <c r="OZJ272" s="856"/>
      <c r="OZK272" s="856"/>
      <c r="OZL272" s="856"/>
      <c r="OZM272" s="856"/>
      <c r="OZN272" s="856"/>
      <c r="OZO272" s="856"/>
      <c r="OZP272" s="856"/>
      <c r="OZQ272" s="856"/>
      <c r="OZR272" s="856"/>
      <c r="OZS272" s="856"/>
      <c r="OZT272" s="856"/>
      <c r="OZU272" s="856"/>
      <c r="OZV272" s="856"/>
      <c r="OZW272" s="856"/>
      <c r="OZX272" s="856"/>
      <c r="OZY272" s="856"/>
      <c r="OZZ272" s="856"/>
      <c r="PAA272" s="856"/>
      <c r="PAB272" s="856"/>
      <c r="PAC272" s="856"/>
      <c r="PAD272" s="856"/>
      <c r="PAE272" s="856"/>
      <c r="PAF272" s="856"/>
      <c r="PAG272" s="856"/>
      <c r="PAH272" s="856"/>
      <c r="PAI272" s="856"/>
      <c r="PAJ272" s="856"/>
      <c r="PAK272" s="856"/>
      <c r="PAL272" s="856"/>
      <c r="PAM272" s="856"/>
      <c r="PAN272" s="856"/>
      <c r="PAO272" s="856"/>
      <c r="PAP272" s="856"/>
      <c r="PAQ272" s="856"/>
      <c r="PAR272" s="856"/>
      <c r="PAS272" s="856"/>
      <c r="PAT272" s="856"/>
      <c r="PAU272" s="856"/>
      <c r="PAV272" s="856"/>
      <c r="PAW272" s="856"/>
      <c r="PAX272" s="856"/>
      <c r="PAY272" s="856"/>
      <c r="PAZ272" s="856"/>
      <c r="PBA272" s="837"/>
      <c r="PBB272" s="837"/>
      <c r="PBC272" s="837"/>
      <c r="PBD272" s="837"/>
      <c r="PBE272" s="837"/>
      <c r="PBF272" s="837"/>
      <c r="PBG272" s="837"/>
      <c r="PBH272" s="837"/>
      <c r="PBI272" s="837"/>
      <c r="PBJ272" s="837"/>
      <c r="PBK272" s="837"/>
      <c r="PBL272" s="837"/>
      <c r="PBM272" s="837"/>
      <c r="PBN272" s="837"/>
      <c r="PBO272" s="837"/>
      <c r="PBP272" s="837"/>
      <c r="PBQ272" s="837"/>
      <c r="PBR272" s="837"/>
      <c r="PBS272" s="837"/>
      <c r="PBT272" s="837"/>
      <c r="PBU272" s="837"/>
      <c r="PBV272" s="837"/>
      <c r="PBW272" s="837"/>
      <c r="PBX272" s="837"/>
      <c r="PBY272" s="854"/>
      <c r="PBZ272" s="854"/>
      <c r="PCA272" s="854"/>
      <c r="PCB272" s="854"/>
      <c r="PCC272" s="854"/>
      <c r="PCD272" s="837"/>
      <c r="PCE272" s="837"/>
      <c r="PCF272" s="854"/>
      <c r="PCG272" s="854"/>
      <c r="PCH272" s="837"/>
      <c r="PCI272" s="837"/>
      <c r="PCJ272" s="854"/>
      <c r="PCK272" s="854"/>
      <c r="PCL272" s="837"/>
      <c r="PCM272" s="837"/>
      <c r="PCN272" s="837"/>
      <c r="PCO272" s="837"/>
      <c r="PCP272" s="837"/>
      <c r="PCQ272" s="837"/>
      <c r="PCR272" s="837"/>
      <c r="PCS272" s="854"/>
      <c r="PCT272" s="854"/>
      <c r="PCU272" s="837"/>
      <c r="PCV272" s="837"/>
      <c r="PCW272" s="854"/>
      <c r="PCX272" s="854"/>
      <c r="PCY272" s="837"/>
      <c r="PCZ272" s="837"/>
      <c r="PDA272" s="837"/>
      <c r="PDB272" s="837"/>
      <c r="PDC272" s="837"/>
      <c r="PDD272" s="853"/>
      <c r="PDE272" s="855"/>
      <c r="PDF272" s="837"/>
      <c r="PDG272" s="837"/>
      <c r="PDH272" s="837"/>
      <c r="PDI272" s="837"/>
      <c r="PDJ272" s="837"/>
      <c r="PDK272" s="837"/>
      <c r="PDL272" s="837"/>
      <c r="PDM272" s="856"/>
      <c r="PDN272" s="856"/>
      <c r="PDO272" s="856"/>
      <c r="PDP272" s="856"/>
      <c r="PDQ272" s="856"/>
      <c r="PDR272" s="856"/>
      <c r="PDS272" s="856"/>
      <c r="PDT272" s="856"/>
      <c r="PDU272" s="856"/>
      <c r="PDV272" s="856"/>
      <c r="PDW272" s="856"/>
      <c r="PDX272" s="856"/>
      <c r="PDY272" s="856"/>
      <c r="PDZ272" s="856"/>
      <c r="PEA272" s="856"/>
      <c r="PEB272" s="856"/>
      <c r="PEC272" s="856"/>
      <c r="PED272" s="856"/>
      <c r="PEE272" s="856"/>
      <c r="PEF272" s="856"/>
      <c r="PEG272" s="856"/>
      <c r="PEH272" s="856"/>
      <c r="PEI272" s="856"/>
      <c r="PEJ272" s="856"/>
      <c r="PEK272" s="856"/>
      <c r="PEL272" s="856"/>
      <c r="PEM272" s="856"/>
      <c r="PEN272" s="856"/>
      <c r="PEO272" s="856"/>
      <c r="PEP272" s="856"/>
      <c r="PEQ272" s="856"/>
      <c r="PER272" s="856"/>
      <c r="PES272" s="856"/>
      <c r="PET272" s="856"/>
      <c r="PEU272" s="856"/>
      <c r="PEV272" s="856"/>
      <c r="PEW272" s="856"/>
      <c r="PEX272" s="856"/>
      <c r="PEY272" s="856"/>
      <c r="PEZ272" s="856"/>
      <c r="PFA272" s="856"/>
      <c r="PFB272" s="856"/>
      <c r="PFC272" s="856"/>
      <c r="PFD272" s="856"/>
      <c r="PFE272" s="837"/>
      <c r="PFF272" s="837"/>
      <c r="PFG272" s="837"/>
      <c r="PFH272" s="837"/>
      <c r="PFI272" s="837"/>
      <c r="PFJ272" s="837"/>
      <c r="PFK272" s="837"/>
      <c r="PFL272" s="837"/>
      <c r="PFM272" s="837"/>
      <c r="PFN272" s="837"/>
      <c r="PFO272" s="837"/>
      <c r="PFP272" s="837"/>
      <c r="PFQ272" s="837"/>
      <c r="PFR272" s="837"/>
      <c r="PFS272" s="837"/>
      <c r="PFT272" s="837"/>
      <c r="PFU272" s="837"/>
      <c r="PFV272" s="837"/>
      <c r="PFW272" s="837"/>
      <c r="PFX272" s="837"/>
      <c r="PFY272" s="837"/>
      <c r="PFZ272" s="837"/>
      <c r="PGA272" s="837"/>
      <c r="PGB272" s="837"/>
      <c r="PGC272" s="854"/>
      <c r="PGD272" s="854"/>
      <c r="PGE272" s="854"/>
      <c r="PGF272" s="854"/>
      <c r="PGG272" s="854"/>
      <c r="PGH272" s="837"/>
      <c r="PGI272" s="837"/>
      <c r="PGJ272" s="854"/>
      <c r="PGK272" s="854"/>
      <c r="PGL272" s="837"/>
      <c r="PGM272" s="837"/>
      <c r="PGN272" s="854"/>
      <c r="PGO272" s="854"/>
      <c r="PGP272" s="837"/>
      <c r="PGQ272" s="837"/>
      <c r="PGR272" s="837"/>
      <c r="PGS272" s="837"/>
      <c r="PGT272" s="837"/>
      <c r="PGU272" s="837"/>
      <c r="PGV272" s="837"/>
      <c r="PGW272" s="854"/>
      <c r="PGX272" s="854"/>
      <c r="PGY272" s="837"/>
      <c r="PGZ272" s="837"/>
      <c r="PHA272" s="854"/>
      <c r="PHB272" s="854"/>
      <c r="PHC272" s="837"/>
      <c r="PHD272" s="837"/>
      <c r="PHE272" s="837"/>
      <c r="PHF272" s="837"/>
      <c r="PHG272" s="837"/>
      <c r="PHH272" s="853"/>
      <c r="PHI272" s="855"/>
      <c r="PHJ272" s="837"/>
      <c r="PHK272" s="837"/>
      <c r="PHL272" s="837"/>
      <c r="PHM272" s="837"/>
      <c r="PHN272" s="837"/>
      <c r="PHO272" s="837"/>
      <c r="PHP272" s="837"/>
      <c r="PHQ272" s="856"/>
      <c r="PHR272" s="856"/>
      <c r="PHS272" s="856"/>
      <c r="PHT272" s="856"/>
      <c r="PHU272" s="856"/>
      <c r="PHV272" s="856"/>
      <c r="PHW272" s="856"/>
      <c r="PHX272" s="856"/>
      <c r="PHY272" s="856"/>
      <c r="PHZ272" s="856"/>
      <c r="PIA272" s="856"/>
      <c r="PIB272" s="856"/>
      <c r="PIC272" s="856"/>
      <c r="PID272" s="856"/>
      <c r="PIE272" s="856"/>
      <c r="PIF272" s="856"/>
      <c r="PIG272" s="856"/>
      <c r="PIH272" s="856"/>
      <c r="PII272" s="856"/>
      <c r="PIJ272" s="856"/>
      <c r="PIK272" s="856"/>
      <c r="PIL272" s="856"/>
      <c r="PIM272" s="856"/>
      <c r="PIN272" s="856"/>
      <c r="PIO272" s="856"/>
      <c r="PIP272" s="856"/>
      <c r="PIQ272" s="856"/>
      <c r="PIR272" s="856"/>
      <c r="PIS272" s="856"/>
      <c r="PIT272" s="856"/>
      <c r="PIU272" s="856"/>
      <c r="PIV272" s="856"/>
      <c r="PIW272" s="856"/>
      <c r="PIX272" s="856"/>
      <c r="PIY272" s="856"/>
      <c r="PIZ272" s="856"/>
      <c r="PJA272" s="856"/>
      <c r="PJB272" s="856"/>
      <c r="PJC272" s="856"/>
      <c r="PJD272" s="856"/>
      <c r="PJE272" s="856"/>
      <c r="PJF272" s="856"/>
      <c r="PJG272" s="856"/>
      <c r="PJH272" s="856"/>
      <c r="PJI272" s="837"/>
      <c r="PJJ272" s="837"/>
      <c r="PJK272" s="837"/>
      <c r="PJL272" s="837"/>
      <c r="PJM272" s="837"/>
      <c r="PJN272" s="837"/>
      <c r="PJO272" s="837"/>
      <c r="PJP272" s="837"/>
      <c r="PJQ272" s="837"/>
      <c r="PJR272" s="837"/>
      <c r="PJS272" s="837"/>
      <c r="PJT272" s="837"/>
      <c r="PJU272" s="837"/>
      <c r="PJV272" s="837"/>
      <c r="PJW272" s="837"/>
      <c r="PJX272" s="837"/>
      <c r="PJY272" s="837"/>
      <c r="PJZ272" s="837"/>
      <c r="PKA272" s="837"/>
      <c r="PKB272" s="837"/>
      <c r="PKC272" s="837"/>
      <c r="PKD272" s="837"/>
      <c r="PKE272" s="837"/>
      <c r="PKF272" s="837"/>
      <c r="PKG272" s="854"/>
      <c r="PKH272" s="854"/>
      <c r="PKI272" s="854"/>
      <c r="PKJ272" s="854"/>
      <c r="PKK272" s="854"/>
      <c r="PKL272" s="837"/>
      <c r="PKM272" s="837"/>
      <c r="PKN272" s="854"/>
      <c r="PKO272" s="854"/>
      <c r="PKP272" s="837"/>
      <c r="PKQ272" s="837"/>
      <c r="PKR272" s="854"/>
      <c r="PKS272" s="854"/>
      <c r="PKT272" s="837"/>
      <c r="PKU272" s="837"/>
      <c r="PKV272" s="837"/>
      <c r="PKW272" s="837"/>
      <c r="PKX272" s="837"/>
      <c r="PKY272" s="837"/>
      <c r="PKZ272" s="837"/>
      <c r="PLA272" s="854"/>
      <c r="PLB272" s="854"/>
      <c r="PLC272" s="837"/>
      <c r="PLD272" s="837"/>
      <c r="PLE272" s="854"/>
      <c r="PLF272" s="854"/>
      <c r="PLG272" s="837"/>
      <c r="PLH272" s="837"/>
      <c r="PLI272" s="837"/>
      <c r="PLJ272" s="837"/>
      <c r="PLK272" s="837"/>
      <c r="PLL272" s="853"/>
      <c r="PLM272" s="855"/>
      <c r="PLN272" s="837"/>
      <c r="PLO272" s="837"/>
      <c r="PLP272" s="837"/>
      <c r="PLQ272" s="837"/>
      <c r="PLR272" s="837"/>
      <c r="PLS272" s="837"/>
      <c r="PLT272" s="837"/>
      <c r="PLU272" s="856"/>
      <c r="PLV272" s="856"/>
      <c r="PLW272" s="856"/>
      <c r="PLX272" s="856"/>
      <c r="PLY272" s="856"/>
      <c r="PLZ272" s="856"/>
      <c r="PMA272" s="856"/>
      <c r="PMB272" s="856"/>
      <c r="PMC272" s="856"/>
      <c r="PMD272" s="856"/>
      <c r="PME272" s="856"/>
      <c r="PMF272" s="856"/>
      <c r="PMG272" s="856"/>
      <c r="PMH272" s="856"/>
      <c r="PMI272" s="856"/>
      <c r="PMJ272" s="856"/>
      <c r="PMK272" s="856"/>
      <c r="PML272" s="856"/>
      <c r="PMM272" s="856"/>
      <c r="PMN272" s="856"/>
      <c r="PMO272" s="856"/>
      <c r="PMP272" s="856"/>
      <c r="PMQ272" s="856"/>
      <c r="PMR272" s="856"/>
      <c r="PMS272" s="856"/>
      <c r="PMT272" s="856"/>
      <c r="PMU272" s="856"/>
      <c r="PMV272" s="856"/>
      <c r="PMW272" s="856"/>
      <c r="PMX272" s="856"/>
      <c r="PMY272" s="856"/>
      <c r="PMZ272" s="856"/>
      <c r="PNA272" s="856"/>
      <c r="PNB272" s="856"/>
      <c r="PNC272" s="856"/>
      <c r="PND272" s="856"/>
      <c r="PNE272" s="856"/>
      <c r="PNF272" s="856"/>
      <c r="PNG272" s="856"/>
      <c r="PNH272" s="856"/>
      <c r="PNI272" s="856"/>
      <c r="PNJ272" s="856"/>
      <c r="PNK272" s="856"/>
      <c r="PNL272" s="856"/>
      <c r="PNM272" s="837"/>
      <c r="PNN272" s="837"/>
      <c r="PNO272" s="837"/>
      <c r="PNP272" s="837"/>
      <c r="PNQ272" s="837"/>
      <c r="PNR272" s="837"/>
      <c r="PNS272" s="837"/>
      <c r="PNT272" s="837"/>
      <c r="PNU272" s="837"/>
      <c r="PNV272" s="837"/>
      <c r="PNW272" s="837"/>
      <c r="PNX272" s="837"/>
      <c r="PNY272" s="837"/>
      <c r="PNZ272" s="837"/>
      <c r="POA272" s="837"/>
      <c r="POB272" s="837"/>
      <c r="POC272" s="837"/>
      <c r="POD272" s="837"/>
      <c r="POE272" s="837"/>
      <c r="POF272" s="837"/>
      <c r="POG272" s="837"/>
      <c r="POH272" s="837"/>
      <c r="POI272" s="837"/>
      <c r="POJ272" s="837"/>
      <c r="POK272" s="854"/>
      <c r="POL272" s="854"/>
      <c r="POM272" s="854"/>
      <c r="PON272" s="854"/>
      <c r="POO272" s="854"/>
      <c r="POP272" s="837"/>
      <c r="POQ272" s="837"/>
      <c r="POR272" s="854"/>
      <c r="POS272" s="854"/>
      <c r="POT272" s="837"/>
      <c r="POU272" s="837"/>
      <c r="POV272" s="854"/>
      <c r="POW272" s="854"/>
      <c r="POX272" s="837"/>
      <c r="POY272" s="837"/>
      <c r="POZ272" s="837"/>
      <c r="PPA272" s="837"/>
      <c r="PPB272" s="837"/>
      <c r="PPC272" s="837"/>
      <c r="PPD272" s="837"/>
      <c r="PPE272" s="854"/>
      <c r="PPF272" s="854"/>
      <c r="PPG272" s="837"/>
      <c r="PPH272" s="837"/>
      <c r="PPI272" s="854"/>
      <c r="PPJ272" s="854"/>
      <c r="PPK272" s="837"/>
      <c r="PPL272" s="837"/>
      <c r="PPM272" s="837"/>
      <c r="PPN272" s="837"/>
      <c r="PPO272" s="837"/>
      <c r="PPP272" s="853"/>
      <c r="PPQ272" s="855"/>
      <c r="PPR272" s="837"/>
      <c r="PPS272" s="837"/>
      <c r="PPT272" s="837"/>
      <c r="PPU272" s="837"/>
      <c r="PPV272" s="837"/>
      <c r="PPW272" s="837"/>
      <c r="PPX272" s="837"/>
      <c r="PPY272" s="856"/>
      <c r="PPZ272" s="856"/>
      <c r="PQA272" s="856"/>
      <c r="PQB272" s="856"/>
      <c r="PQC272" s="856"/>
      <c r="PQD272" s="856"/>
      <c r="PQE272" s="856"/>
      <c r="PQF272" s="856"/>
      <c r="PQG272" s="856"/>
      <c r="PQH272" s="856"/>
      <c r="PQI272" s="856"/>
      <c r="PQJ272" s="856"/>
      <c r="PQK272" s="856"/>
      <c r="PQL272" s="856"/>
      <c r="PQM272" s="856"/>
      <c r="PQN272" s="856"/>
      <c r="PQO272" s="856"/>
      <c r="PQP272" s="856"/>
      <c r="PQQ272" s="856"/>
      <c r="PQR272" s="856"/>
      <c r="PQS272" s="856"/>
      <c r="PQT272" s="856"/>
      <c r="PQU272" s="856"/>
      <c r="PQV272" s="856"/>
      <c r="PQW272" s="856"/>
      <c r="PQX272" s="856"/>
      <c r="PQY272" s="856"/>
      <c r="PQZ272" s="856"/>
      <c r="PRA272" s="856"/>
      <c r="PRB272" s="856"/>
      <c r="PRC272" s="856"/>
      <c r="PRD272" s="856"/>
      <c r="PRE272" s="856"/>
      <c r="PRF272" s="856"/>
      <c r="PRG272" s="856"/>
      <c r="PRH272" s="856"/>
      <c r="PRI272" s="856"/>
      <c r="PRJ272" s="856"/>
      <c r="PRK272" s="856"/>
      <c r="PRL272" s="856"/>
      <c r="PRM272" s="856"/>
      <c r="PRN272" s="856"/>
      <c r="PRO272" s="856"/>
      <c r="PRP272" s="856"/>
      <c r="PRQ272" s="837"/>
      <c r="PRR272" s="837"/>
      <c r="PRS272" s="837"/>
      <c r="PRT272" s="837"/>
      <c r="PRU272" s="837"/>
      <c r="PRV272" s="837"/>
      <c r="PRW272" s="837"/>
      <c r="PRX272" s="837"/>
      <c r="PRY272" s="837"/>
      <c r="PRZ272" s="837"/>
      <c r="PSA272" s="837"/>
      <c r="PSB272" s="837"/>
      <c r="PSC272" s="837"/>
      <c r="PSD272" s="837"/>
      <c r="PSE272" s="837"/>
      <c r="PSF272" s="837"/>
      <c r="PSG272" s="837"/>
      <c r="PSH272" s="837"/>
      <c r="PSI272" s="837"/>
      <c r="PSJ272" s="837"/>
      <c r="PSK272" s="837"/>
      <c r="PSL272" s="837"/>
      <c r="PSM272" s="837"/>
      <c r="PSN272" s="837"/>
      <c r="PSO272" s="854"/>
      <c r="PSP272" s="854"/>
      <c r="PSQ272" s="854"/>
      <c r="PSR272" s="854"/>
      <c r="PSS272" s="854"/>
      <c r="PST272" s="837"/>
      <c r="PSU272" s="837"/>
      <c r="PSV272" s="854"/>
      <c r="PSW272" s="854"/>
      <c r="PSX272" s="837"/>
      <c r="PSY272" s="837"/>
      <c r="PSZ272" s="854"/>
      <c r="PTA272" s="854"/>
      <c r="PTB272" s="837"/>
      <c r="PTC272" s="837"/>
      <c r="PTD272" s="837"/>
      <c r="PTE272" s="837"/>
      <c r="PTF272" s="837"/>
      <c r="PTG272" s="837"/>
      <c r="PTH272" s="837"/>
      <c r="PTI272" s="854"/>
      <c r="PTJ272" s="854"/>
      <c r="PTK272" s="837"/>
      <c r="PTL272" s="837"/>
      <c r="PTM272" s="854"/>
      <c r="PTN272" s="854"/>
      <c r="PTO272" s="837"/>
      <c r="PTP272" s="837"/>
      <c r="PTQ272" s="837"/>
      <c r="PTR272" s="837"/>
      <c r="PTS272" s="837"/>
      <c r="PTT272" s="853"/>
      <c r="PTU272" s="855"/>
      <c r="PTV272" s="837"/>
      <c r="PTW272" s="837"/>
      <c r="PTX272" s="837"/>
      <c r="PTY272" s="837"/>
      <c r="PTZ272" s="837"/>
      <c r="PUA272" s="837"/>
      <c r="PUB272" s="837"/>
      <c r="PUC272" s="856"/>
      <c r="PUD272" s="856"/>
      <c r="PUE272" s="856"/>
      <c r="PUF272" s="856"/>
      <c r="PUG272" s="856"/>
      <c r="PUH272" s="856"/>
      <c r="PUI272" s="856"/>
      <c r="PUJ272" s="856"/>
      <c r="PUK272" s="856"/>
      <c r="PUL272" s="856"/>
      <c r="PUM272" s="856"/>
      <c r="PUN272" s="856"/>
      <c r="PUO272" s="856"/>
      <c r="PUP272" s="856"/>
      <c r="PUQ272" s="856"/>
      <c r="PUR272" s="856"/>
      <c r="PUS272" s="856"/>
      <c r="PUT272" s="856"/>
      <c r="PUU272" s="856"/>
      <c r="PUV272" s="856"/>
      <c r="PUW272" s="856"/>
      <c r="PUX272" s="856"/>
      <c r="PUY272" s="856"/>
      <c r="PUZ272" s="856"/>
      <c r="PVA272" s="856"/>
      <c r="PVB272" s="856"/>
      <c r="PVC272" s="856"/>
      <c r="PVD272" s="856"/>
      <c r="PVE272" s="856"/>
      <c r="PVF272" s="856"/>
      <c r="PVG272" s="856"/>
      <c r="PVH272" s="856"/>
      <c r="PVI272" s="856"/>
      <c r="PVJ272" s="856"/>
      <c r="PVK272" s="856"/>
      <c r="PVL272" s="856"/>
      <c r="PVM272" s="856"/>
      <c r="PVN272" s="856"/>
      <c r="PVO272" s="856"/>
      <c r="PVP272" s="856"/>
      <c r="PVQ272" s="856"/>
      <c r="PVR272" s="856"/>
      <c r="PVS272" s="856"/>
      <c r="PVT272" s="856"/>
      <c r="PVU272" s="837"/>
      <c r="PVV272" s="837"/>
      <c r="PVW272" s="837"/>
      <c r="PVX272" s="837"/>
      <c r="PVY272" s="837"/>
      <c r="PVZ272" s="837"/>
      <c r="PWA272" s="837"/>
      <c r="PWB272" s="837"/>
      <c r="PWC272" s="837"/>
      <c r="PWD272" s="837"/>
      <c r="PWE272" s="837"/>
      <c r="PWF272" s="837"/>
      <c r="PWG272" s="837"/>
      <c r="PWH272" s="837"/>
      <c r="PWI272" s="837"/>
      <c r="PWJ272" s="837"/>
      <c r="PWK272" s="837"/>
      <c r="PWL272" s="837"/>
      <c r="PWM272" s="837"/>
      <c r="PWN272" s="837"/>
      <c r="PWO272" s="837"/>
      <c r="PWP272" s="837"/>
      <c r="PWQ272" s="837"/>
      <c r="PWR272" s="837"/>
      <c r="PWS272" s="854"/>
      <c r="PWT272" s="854"/>
      <c r="PWU272" s="854"/>
      <c r="PWV272" s="854"/>
      <c r="PWW272" s="854"/>
      <c r="PWX272" s="837"/>
      <c r="PWY272" s="837"/>
      <c r="PWZ272" s="854"/>
      <c r="PXA272" s="854"/>
      <c r="PXB272" s="837"/>
      <c r="PXC272" s="837"/>
      <c r="PXD272" s="854"/>
      <c r="PXE272" s="854"/>
      <c r="PXF272" s="837"/>
      <c r="PXG272" s="837"/>
      <c r="PXH272" s="837"/>
      <c r="PXI272" s="837"/>
      <c r="PXJ272" s="837"/>
      <c r="PXK272" s="837"/>
      <c r="PXL272" s="837"/>
      <c r="PXM272" s="854"/>
      <c r="PXN272" s="854"/>
      <c r="PXO272" s="837"/>
      <c r="PXP272" s="837"/>
      <c r="PXQ272" s="854"/>
      <c r="PXR272" s="854"/>
      <c r="PXS272" s="837"/>
      <c r="PXT272" s="837"/>
      <c r="PXU272" s="837"/>
      <c r="PXV272" s="837"/>
      <c r="PXW272" s="837"/>
      <c r="PXX272" s="853"/>
      <c r="PXY272" s="855"/>
      <c r="PXZ272" s="837"/>
      <c r="PYA272" s="837"/>
      <c r="PYB272" s="837"/>
      <c r="PYC272" s="837"/>
      <c r="PYD272" s="837"/>
      <c r="PYE272" s="837"/>
      <c r="PYF272" s="837"/>
      <c r="PYG272" s="856"/>
      <c r="PYH272" s="856"/>
      <c r="PYI272" s="856"/>
      <c r="PYJ272" s="856"/>
      <c r="PYK272" s="856"/>
      <c r="PYL272" s="856"/>
      <c r="PYM272" s="856"/>
      <c r="PYN272" s="856"/>
      <c r="PYO272" s="856"/>
      <c r="PYP272" s="856"/>
      <c r="PYQ272" s="856"/>
      <c r="PYR272" s="856"/>
      <c r="PYS272" s="856"/>
      <c r="PYT272" s="856"/>
      <c r="PYU272" s="856"/>
      <c r="PYV272" s="856"/>
      <c r="PYW272" s="856"/>
      <c r="PYX272" s="856"/>
      <c r="PYY272" s="856"/>
      <c r="PYZ272" s="856"/>
      <c r="PZA272" s="856"/>
      <c r="PZB272" s="856"/>
      <c r="PZC272" s="856"/>
      <c r="PZD272" s="856"/>
      <c r="PZE272" s="856"/>
      <c r="PZF272" s="856"/>
      <c r="PZG272" s="856"/>
      <c r="PZH272" s="856"/>
      <c r="PZI272" s="856"/>
      <c r="PZJ272" s="856"/>
      <c r="PZK272" s="856"/>
      <c r="PZL272" s="856"/>
      <c r="PZM272" s="856"/>
      <c r="PZN272" s="856"/>
      <c r="PZO272" s="856"/>
      <c r="PZP272" s="856"/>
      <c r="PZQ272" s="856"/>
      <c r="PZR272" s="856"/>
      <c r="PZS272" s="856"/>
      <c r="PZT272" s="856"/>
      <c r="PZU272" s="856"/>
      <c r="PZV272" s="856"/>
      <c r="PZW272" s="856"/>
      <c r="PZX272" s="856"/>
      <c r="PZY272" s="837"/>
      <c r="PZZ272" s="837"/>
      <c r="QAA272" s="837"/>
      <c r="QAB272" s="837"/>
      <c r="QAC272" s="837"/>
      <c r="QAD272" s="837"/>
      <c r="QAE272" s="837"/>
      <c r="QAF272" s="837"/>
      <c r="QAG272" s="837"/>
      <c r="QAH272" s="837"/>
      <c r="QAI272" s="837"/>
      <c r="QAJ272" s="837"/>
      <c r="QAK272" s="837"/>
      <c r="QAL272" s="837"/>
      <c r="QAM272" s="837"/>
      <c r="QAN272" s="837"/>
      <c r="QAO272" s="837"/>
      <c r="QAP272" s="837"/>
      <c r="QAQ272" s="837"/>
      <c r="QAR272" s="837"/>
      <c r="QAS272" s="837"/>
      <c r="QAT272" s="837"/>
      <c r="QAU272" s="837"/>
      <c r="QAV272" s="837"/>
      <c r="QAW272" s="854"/>
      <c r="QAX272" s="854"/>
      <c r="QAY272" s="854"/>
      <c r="QAZ272" s="854"/>
      <c r="QBA272" s="854"/>
      <c r="QBB272" s="837"/>
      <c r="QBC272" s="837"/>
      <c r="QBD272" s="854"/>
      <c r="QBE272" s="854"/>
      <c r="QBF272" s="837"/>
      <c r="QBG272" s="837"/>
      <c r="QBH272" s="854"/>
      <c r="QBI272" s="854"/>
      <c r="QBJ272" s="837"/>
      <c r="QBK272" s="837"/>
      <c r="QBL272" s="837"/>
      <c r="QBM272" s="837"/>
      <c r="QBN272" s="837"/>
      <c r="QBO272" s="837"/>
      <c r="QBP272" s="837"/>
      <c r="QBQ272" s="854"/>
      <c r="QBR272" s="854"/>
      <c r="QBS272" s="837"/>
      <c r="QBT272" s="837"/>
      <c r="QBU272" s="854"/>
      <c r="QBV272" s="854"/>
      <c r="QBW272" s="837"/>
      <c r="QBX272" s="837"/>
      <c r="QBY272" s="837"/>
      <c r="QBZ272" s="837"/>
      <c r="QCA272" s="837"/>
      <c r="QCB272" s="853"/>
      <c r="QCC272" s="855"/>
      <c r="QCD272" s="837"/>
      <c r="QCE272" s="837"/>
      <c r="QCF272" s="837"/>
      <c r="QCG272" s="837"/>
      <c r="QCH272" s="837"/>
      <c r="QCI272" s="837"/>
      <c r="QCJ272" s="837"/>
      <c r="QCK272" s="856"/>
      <c r="QCL272" s="856"/>
      <c r="QCM272" s="856"/>
      <c r="QCN272" s="856"/>
      <c r="QCO272" s="856"/>
      <c r="QCP272" s="856"/>
      <c r="QCQ272" s="856"/>
      <c r="QCR272" s="856"/>
      <c r="QCS272" s="856"/>
      <c r="QCT272" s="856"/>
      <c r="QCU272" s="856"/>
      <c r="QCV272" s="856"/>
      <c r="QCW272" s="856"/>
      <c r="QCX272" s="856"/>
      <c r="QCY272" s="856"/>
      <c r="QCZ272" s="856"/>
      <c r="QDA272" s="856"/>
      <c r="QDB272" s="856"/>
      <c r="QDC272" s="856"/>
      <c r="QDD272" s="856"/>
      <c r="QDE272" s="856"/>
      <c r="QDF272" s="856"/>
      <c r="QDG272" s="856"/>
      <c r="QDH272" s="856"/>
      <c r="QDI272" s="856"/>
      <c r="QDJ272" s="856"/>
      <c r="QDK272" s="856"/>
      <c r="QDL272" s="856"/>
      <c r="QDM272" s="856"/>
      <c r="QDN272" s="856"/>
      <c r="QDO272" s="856"/>
      <c r="QDP272" s="856"/>
      <c r="QDQ272" s="856"/>
      <c r="QDR272" s="856"/>
      <c r="QDS272" s="856"/>
      <c r="QDT272" s="856"/>
      <c r="QDU272" s="856"/>
      <c r="QDV272" s="856"/>
      <c r="QDW272" s="856"/>
      <c r="QDX272" s="856"/>
      <c r="QDY272" s="856"/>
      <c r="QDZ272" s="856"/>
      <c r="QEA272" s="856"/>
      <c r="QEB272" s="856"/>
      <c r="QEC272" s="837"/>
      <c r="QED272" s="837"/>
      <c r="QEE272" s="837"/>
      <c r="QEF272" s="837"/>
      <c r="QEG272" s="837"/>
      <c r="QEH272" s="837"/>
      <c r="QEI272" s="837"/>
      <c r="QEJ272" s="837"/>
      <c r="QEK272" s="837"/>
      <c r="QEL272" s="837"/>
      <c r="QEM272" s="837"/>
      <c r="QEN272" s="837"/>
      <c r="QEO272" s="837"/>
      <c r="QEP272" s="837"/>
      <c r="QEQ272" s="837"/>
      <c r="QER272" s="837"/>
      <c r="QES272" s="837"/>
      <c r="QET272" s="837"/>
      <c r="QEU272" s="837"/>
      <c r="QEV272" s="837"/>
      <c r="QEW272" s="837"/>
      <c r="QEX272" s="837"/>
      <c r="QEY272" s="837"/>
      <c r="QEZ272" s="837"/>
      <c r="QFA272" s="854"/>
      <c r="QFB272" s="854"/>
      <c r="QFC272" s="854"/>
      <c r="QFD272" s="854"/>
      <c r="QFE272" s="854"/>
      <c r="QFF272" s="837"/>
      <c r="QFG272" s="837"/>
      <c r="QFH272" s="854"/>
      <c r="QFI272" s="854"/>
      <c r="QFJ272" s="837"/>
      <c r="QFK272" s="837"/>
      <c r="QFL272" s="854"/>
      <c r="QFM272" s="854"/>
      <c r="QFN272" s="837"/>
      <c r="QFO272" s="837"/>
      <c r="QFP272" s="837"/>
      <c r="QFQ272" s="837"/>
      <c r="QFR272" s="837"/>
      <c r="QFS272" s="837"/>
      <c r="QFT272" s="837"/>
      <c r="QFU272" s="854"/>
      <c r="QFV272" s="854"/>
      <c r="QFW272" s="837"/>
      <c r="QFX272" s="837"/>
      <c r="QFY272" s="854"/>
      <c r="QFZ272" s="854"/>
      <c r="QGA272" s="837"/>
      <c r="QGB272" s="837"/>
      <c r="QGC272" s="837"/>
      <c r="QGD272" s="837"/>
      <c r="QGE272" s="837"/>
      <c r="QGF272" s="853"/>
      <c r="QGG272" s="855"/>
      <c r="QGH272" s="837"/>
      <c r="QGI272" s="837"/>
      <c r="QGJ272" s="837"/>
      <c r="QGK272" s="837"/>
      <c r="QGL272" s="837"/>
      <c r="QGM272" s="837"/>
      <c r="QGN272" s="837"/>
      <c r="QGO272" s="856"/>
      <c r="QGP272" s="856"/>
      <c r="QGQ272" s="856"/>
      <c r="QGR272" s="856"/>
      <c r="QGS272" s="856"/>
      <c r="QGT272" s="856"/>
      <c r="QGU272" s="856"/>
      <c r="QGV272" s="856"/>
      <c r="QGW272" s="856"/>
      <c r="QGX272" s="856"/>
      <c r="QGY272" s="856"/>
      <c r="QGZ272" s="856"/>
      <c r="QHA272" s="856"/>
      <c r="QHB272" s="856"/>
      <c r="QHC272" s="856"/>
      <c r="QHD272" s="856"/>
      <c r="QHE272" s="856"/>
      <c r="QHF272" s="856"/>
      <c r="QHG272" s="856"/>
      <c r="QHH272" s="856"/>
      <c r="QHI272" s="856"/>
      <c r="QHJ272" s="856"/>
      <c r="QHK272" s="856"/>
      <c r="QHL272" s="856"/>
      <c r="QHM272" s="856"/>
      <c r="QHN272" s="856"/>
      <c r="QHO272" s="856"/>
      <c r="QHP272" s="856"/>
      <c r="QHQ272" s="856"/>
      <c r="QHR272" s="856"/>
      <c r="QHS272" s="856"/>
      <c r="QHT272" s="856"/>
      <c r="QHU272" s="856"/>
      <c r="QHV272" s="856"/>
      <c r="QHW272" s="856"/>
      <c r="QHX272" s="856"/>
      <c r="QHY272" s="856"/>
      <c r="QHZ272" s="856"/>
      <c r="QIA272" s="856"/>
      <c r="QIB272" s="856"/>
      <c r="QIC272" s="856"/>
      <c r="QID272" s="856"/>
      <c r="QIE272" s="856"/>
      <c r="QIF272" s="856"/>
      <c r="QIG272" s="837"/>
      <c r="QIH272" s="837"/>
      <c r="QII272" s="837"/>
      <c r="QIJ272" s="837"/>
      <c r="QIK272" s="837"/>
      <c r="QIL272" s="837"/>
      <c r="QIM272" s="837"/>
      <c r="QIN272" s="837"/>
      <c r="QIO272" s="837"/>
      <c r="QIP272" s="837"/>
      <c r="QIQ272" s="837"/>
      <c r="QIR272" s="837"/>
      <c r="QIS272" s="837"/>
      <c r="QIT272" s="837"/>
      <c r="QIU272" s="837"/>
      <c r="QIV272" s="837"/>
      <c r="QIW272" s="837"/>
      <c r="QIX272" s="837"/>
      <c r="QIY272" s="837"/>
      <c r="QIZ272" s="837"/>
      <c r="QJA272" s="837"/>
      <c r="QJB272" s="837"/>
      <c r="QJC272" s="837"/>
      <c r="QJD272" s="837"/>
      <c r="QJE272" s="854"/>
      <c r="QJF272" s="854"/>
      <c r="QJG272" s="854"/>
      <c r="QJH272" s="854"/>
      <c r="QJI272" s="854"/>
      <c r="QJJ272" s="837"/>
      <c r="QJK272" s="837"/>
      <c r="QJL272" s="854"/>
      <c r="QJM272" s="854"/>
      <c r="QJN272" s="837"/>
      <c r="QJO272" s="837"/>
      <c r="QJP272" s="854"/>
      <c r="QJQ272" s="854"/>
      <c r="QJR272" s="837"/>
      <c r="QJS272" s="837"/>
      <c r="QJT272" s="837"/>
      <c r="QJU272" s="837"/>
      <c r="QJV272" s="837"/>
      <c r="QJW272" s="837"/>
      <c r="QJX272" s="837"/>
      <c r="QJY272" s="854"/>
      <c r="QJZ272" s="854"/>
      <c r="QKA272" s="837"/>
      <c r="QKB272" s="837"/>
      <c r="QKC272" s="854"/>
      <c r="QKD272" s="854"/>
      <c r="QKE272" s="837"/>
      <c r="QKF272" s="837"/>
      <c r="QKG272" s="837"/>
      <c r="QKH272" s="837"/>
      <c r="QKI272" s="837"/>
      <c r="QKJ272" s="853"/>
      <c r="QKK272" s="855"/>
      <c r="QKL272" s="837"/>
      <c r="QKM272" s="837"/>
      <c r="QKN272" s="837"/>
      <c r="QKO272" s="837"/>
      <c r="QKP272" s="837"/>
      <c r="QKQ272" s="837"/>
      <c r="QKR272" s="837"/>
      <c r="QKS272" s="856"/>
      <c r="QKT272" s="856"/>
      <c r="QKU272" s="856"/>
      <c r="QKV272" s="856"/>
      <c r="QKW272" s="856"/>
      <c r="QKX272" s="856"/>
      <c r="QKY272" s="856"/>
      <c r="QKZ272" s="856"/>
      <c r="QLA272" s="856"/>
      <c r="QLB272" s="856"/>
      <c r="QLC272" s="856"/>
      <c r="QLD272" s="856"/>
      <c r="QLE272" s="856"/>
      <c r="QLF272" s="856"/>
      <c r="QLG272" s="856"/>
      <c r="QLH272" s="856"/>
      <c r="QLI272" s="856"/>
      <c r="QLJ272" s="856"/>
      <c r="QLK272" s="856"/>
      <c r="QLL272" s="856"/>
      <c r="QLM272" s="856"/>
      <c r="QLN272" s="856"/>
      <c r="QLO272" s="856"/>
      <c r="QLP272" s="856"/>
      <c r="QLQ272" s="856"/>
      <c r="QLR272" s="856"/>
      <c r="QLS272" s="856"/>
      <c r="QLT272" s="856"/>
      <c r="QLU272" s="856"/>
      <c r="QLV272" s="856"/>
      <c r="QLW272" s="856"/>
      <c r="QLX272" s="856"/>
      <c r="QLY272" s="856"/>
      <c r="QLZ272" s="856"/>
      <c r="QMA272" s="856"/>
      <c r="QMB272" s="856"/>
      <c r="QMC272" s="856"/>
      <c r="QMD272" s="856"/>
      <c r="QME272" s="856"/>
      <c r="QMF272" s="856"/>
      <c r="QMG272" s="856"/>
      <c r="QMH272" s="856"/>
      <c r="QMI272" s="856"/>
      <c r="QMJ272" s="856"/>
      <c r="QMK272" s="837"/>
      <c r="QML272" s="837"/>
      <c r="QMM272" s="837"/>
      <c r="QMN272" s="837"/>
      <c r="QMO272" s="837"/>
      <c r="QMP272" s="837"/>
      <c r="QMQ272" s="837"/>
      <c r="QMR272" s="837"/>
      <c r="QMS272" s="837"/>
      <c r="QMT272" s="837"/>
      <c r="QMU272" s="837"/>
      <c r="QMV272" s="837"/>
      <c r="QMW272" s="837"/>
      <c r="QMX272" s="837"/>
      <c r="QMY272" s="837"/>
      <c r="QMZ272" s="837"/>
      <c r="QNA272" s="837"/>
      <c r="QNB272" s="837"/>
      <c r="QNC272" s="837"/>
      <c r="QND272" s="837"/>
      <c r="QNE272" s="837"/>
      <c r="QNF272" s="837"/>
      <c r="QNG272" s="837"/>
      <c r="QNH272" s="837"/>
      <c r="QNI272" s="854"/>
      <c r="QNJ272" s="854"/>
      <c r="QNK272" s="854"/>
      <c r="QNL272" s="854"/>
      <c r="QNM272" s="854"/>
      <c r="QNN272" s="837"/>
      <c r="QNO272" s="837"/>
      <c r="QNP272" s="854"/>
      <c r="QNQ272" s="854"/>
      <c r="QNR272" s="837"/>
      <c r="QNS272" s="837"/>
      <c r="QNT272" s="854"/>
      <c r="QNU272" s="854"/>
      <c r="QNV272" s="837"/>
      <c r="QNW272" s="837"/>
      <c r="QNX272" s="837"/>
      <c r="QNY272" s="837"/>
      <c r="QNZ272" s="837"/>
      <c r="QOA272" s="837"/>
      <c r="QOB272" s="837"/>
      <c r="QOC272" s="854"/>
      <c r="QOD272" s="854"/>
      <c r="QOE272" s="837"/>
      <c r="QOF272" s="837"/>
      <c r="QOG272" s="854"/>
      <c r="QOH272" s="854"/>
      <c r="QOI272" s="837"/>
      <c r="QOJ272" s="837"/>
      <c r="QOK272" s="837"/>
      <c r="QOL272" s="837"/>
      <c r="QOM272" s="837"/>
      <c r="QON272" s="853"/>
      <c r="QOO272" s="855"/>
      <c r="QOP272" s="837"/>
      <c r="QOQ272" s="837"/>
      <c r="QOR272" s="837"/>
      <c r="QOS272" s="837"/>
      <c r="QOT272" s="837"/>
      <c r="QOU272" s="837"/>
      <c r="QOV272" s="837"/>
      <c r="QOW272" s="856"/>
      <c r="QOX272" s="856"/>
      <c r="QOY272" s="856"/>
      <c r="QOZ272" s="856"/>
      <c r="QPA272" s="856"/>
      <c r="QPB272" s="856"/>
      <c r="QPC272" s="856"/>
      <c r="QPD272" s="856"/>
      <c r="QPE272" s="856"/>
      <c r="QPF272" s="856"/>
      <c r="QPG272" s="856"/>
      <c r="QPH272" s="856"/>
      <c r="QPI272" s="856"/>
      <c r="QPJ272" s="856"/>
      <c r="QPK272" s="856"/>
      <c r="QPL272" s="856"/>
      <c r="QPM272" s="856"/>
      <c r="QPN272" s="856"/>
      <c r="QPO272" s="856"/>
      <c r="QPP272" s="856"/>
      <c r="QPQ272" s="856"/>
      <c r="QPR272" s="856"/>
      <c r="QPS272" s="856"/>
      <c r="QPT272" s="856"/>
      <c r="QPU272" s="856"/>
      <c r="QPV272" s="856"/>
      <c r="QPW272" s="856"/>
      <c r="QPX272" s="856"/>
      <c r="QPY272" s="856"/>
      <c r="QPZ272" s="856"/>
      <c r="QQA272" s="856"/>
      <c r="QQB272" s="856"/>
      <c r="QQC272" s="856"/>
      <c r="QQD272" s="856"/>
      <c r="QQE272" s="856"/>
      <c r="QQF272" s="856"/>
      <c r="QQG272" s="856"/>
      <c r="QQH272" s="856"/>
      <c r="QQI272" s="856"/>
      <c r="QQJ272" s="856"/>
      <c r="QQK272" s="856"/>
      <c r="QQL272" s="856"/>
      <c r="QQM272" s="856"/>
      <c r="QQN272" s="856"/>
      <c r="QQO272" s="837"/>
      <c r="QQP272" s="837"/>
      <c r="QQQ272" s="837"/>
      <c r="QQR272" s="837"/>
      <c r="QQS272" s="837"/>
      <c r="QQT272" s="837"/>
      <c r="QQU272" s="837"/>
      <c r="QQV272" s="837"/>
      <c r="QQW272" s="837"/>
      <c r="QQX272" s="837"/>
      <c r="QQY272" s="837"/>
      <c r="QQZ272" s="837"/>
      <c r="QRA272" s="837"/>
      <c r="QRB272" s="837"/>
      <c r="QRC272" s="837"/>
      <c r="QRD272" s="837"/>
      <c r="QRE272" s="837"/>
      <c r="QRF272" s="837"/>
      <c r="QRG272" s="837"/>
      <c r="QRH272" s="837"/>
      <c r="QRI272" s="837"/>
      <c r="QRJ272" s="837"/>
      <c r="QRK272" s="837"/>
      <c r="QRL272" s="837"/>
      <c r="QRM272" s="854"/>
      <c r="QRN272" s="854"/>
      <c r="QRO272" s="854"/>
      <c r="QRP272" s="854"/>
      <c r="QRQ272" s="854"/>
      <c r="QRR272" s="837"/>
      <c r="QRS272" s="837"/>
      <c r="QRT272" s="854"/>
      <c r="QRU272" s="854"/>
      <c r="QRV272" s="837"/>
      <c r="QRW272" s="837"/>
      <c r="QRX272" s="854"/>
      <c r="QRY272" s="854"/>
      <c r="QRZ272" s="837"/>
      <c r="QSA272" s="837"/>
      <c r="QSB272" s="837"/>
      <c r="QSC272" s="837"/>
      <c r="QSD272" s="837"/>
      <c r="QSE272" s="837"/>
      <c r="QSF272" s="837"/>
      <c r="QSG272" s="854"/>
      <c r="QSH272" s="854"/>
      <c r="QSI272" s="837"/>
      <c r="QSJ272" s="837"/>
      <c r="QSK272" s="854"/>
      <c r="QSL272" s="854"/>
      <c r="QSM272" s="837"/>
      <c r="QSN272" s="837"/>
      <c r="QSO272" s="837"/>
      <c r="QSP272" s="837"/>
      <c r="QSQ272" s="837"/>
      <c r="QSR272" s="853"/>
      <c r="QSS272" s="855"/>
      <c r="QST272" s="837"/>
      <c r="QSU272" s="837"/>
      <c r="QSV272" s="837"/>
      <c r="QSW272" s="837"/>
      <c r="QSX272" s="837"/>
      <c r="QSY272" s="837"/>
      <c r="QSZ272" s="837"/>
      <c r="QTA272" s="856"/>
      <c r="QTB272" s="856"/>
      <c r="QTC272" s="856"/>
      <c r="QTD272" s="856"/>
      <c r="QTE272" s="856"/>
      <c r="QTF272" s="856"/>
      <c r="QTG272" s="856"/>
      <c r="QTH272" s="856"/>
      <c r="QTI272" s="856"/>
      <c r="QTJ272" s="856"/>
      <c r="QTK272" s="856"/>
      <c r="QTL272" s="856"/>
      <c r="QTM272" s="856"/>
      <c r="QTN272" s="856"/>
      <c r="QTO272" s="856"/>
      <c r="QTP272" s="856"/>
      <c r="QTQ272" s="856"/>
      <c r="QTR272" s="856"/>
      <c r="QTS272" s="856"/>
      <c r="QTT272" s="856"/>
      <c r="QTU272" s="856"/>
      <c r="QTV272" s="856"/>
      <c r="QTW272" s="856"/>
      <c r="QTX272" s="856"/>
      <c r="QTY272" s="856"/>
      <c r="QTZ272" s="856"/>
      <c r="QUA272" s="856"/>
      <c r="QUB272" s="856"/>
      <c r="QUC272" s="856"/>
      <c r="QUD272" s="856"/>
      <c r="QUE272" s="856"/>
      <c r="QUF272" s="856"/>
      <c r="QUG272" s="856"/>
      <c r="QUH272" s="856"/>
      <c r="QUI272" s="856"/>
      <c r="QUJ272" s="856"/>
      <c r="QUK272" s="856"/>
      <c r="QUL272" s="856"/>
      <c r="QUM272" s="856"/>
      <c r="QUN272" s="856"/>
      <c r="QUO272" s="856"/>
      <c r="QUP272" s="856"/>
      <c r="QUQ272" s="856"/>
      <c r="QUR272" s="856"/>
      <c r="QUS272" s="837"/>
      <c r="QUT272" s="837"/>
      <c r="QUU272" s="837"/>
      <c r="QUV272" s="837"/>
      <c r="QUW272" s="837"/>
      <c r="QUX272" s="837"/>
      <c r="QUY272" s="837"/>
      <c r="QUZ272" s="837"/>
      <c r="QVA272" s="837"/>
      <c r="QVB272" s="837"/>
      <c r="QVC272" s="837"/>
      <c r="QVD272" s="837"/>
      <c r="QVE272" s="837"/>
      <c r="QVF272" s="837"/>
      <c r="QVG272" s="837"/>
      <c r="QVH272" s="837"/>
      <c r="QVI272" s="837"/>
      <c r="QVJ272" s="837"/>
      <c r="QVK272" s="837"/>
      <c r="QVL272" s="837"/>
      <c r="QVM272" s="837"/>
      <c r="QVN272" s="837"/>
      <c r="QVO272" s="837"/>
      <c r="QVP272" s="837"/>
      <c r="QVQ272" s="854"/>
      <c r="QVR272" s="854"/>
      <c r="QVS272" s="854"/>
      <c r="QVT272" s="854"/>
      <c r="QVU272" s="854"/>
      <c r="QVV272" s="837"/>
      <c r="QVW272" s="837"/>
      <c r="QVX272" s="854"/>
      <c r="QVY272" s="854"/>
      <c r="QVZ272" s="837"/>
      <c r="QWA272" s="837"/>
      <c r="QWB272" s="854"/>
      <c r="QWC272" s="854"/>
      <c r="QWD272" s="837"/>
      <c r="QWE272" s="837"/>
      <c r="QWF272" s="837"/>
      <c r="QWG272" s="837"/>
      <c r="QWH272" s="837"/>
      <c r="QWI272" s="837"/>
      <c r="QWJ272" s="837"/>
      <c r="QWK272" s="854"/>
      <c r="QWL272" s="854"/>
      <c r="QWM272" s="837"/>
      <c r="QWN272" s="837"/>
      <c r="QWO272" s="854"/>
      <c r="QWP272" s="854"/>
      <c r="QWQ272" s="837"/>
      <c r="QWR272" s="837"/>
      <c r="QWS272" s="837"/>
      <c r="QWT272" s="837"/>
      <c r="QWU272" s="837"/>
      <c r="QWV272" s="853"/>
      <c r="QWW272" s="855"/>
      <c r="QWX272" s="837"/>
      <c r="QWY272" s="837"/>
      <c r="QWZ272" s="837"/>
      <c r="QXA272" s="837"/>
      <c r="QXB272" s="837"/>
      <c r="QXC272" s="837"/>
      <c r="QXD272" s="837"/>
      <c r="QXE272" s="856"/>
      <c r="QXF272" s="856"/>
      <c r="QXG272" s="856"/>
      <c r="QXH272" s="856"/>
      <c r="QXI272" s="856"/>
      <c r="QXJ272" s="856"/>
      <c r="QXK272" s="856"/>
      <c r="QXL272" s="856"/>
      <c r="QXM272" s="856"/>
      <c r="QXN272" s="856"/>
      <c r="QXO272" s="856"/>
      <c r="QXP272" s="856"/>
      <c r="QXQ272" s="856"/>
      <c r="QXR272" s="856"/>
      <c r="QXS272" s="856"/>
      <c r="QXT272" s="856"/>
      <c r="QXU272" s="856"/>
      <c r="QXV272" s="856"/>
      <c r="QXW272" s="856"/>
      <c r="QXX272" s="856"/>
      <c r="QXY272" s="856"/>
      <c r="QXZ272" s="856"/>
      <c r="QYA272" s="856"/>
      <c r="QYB272" s="856"/>
      <c r="QYC272" s="856"/>
      <c r="QYD272" s="856"/>
      <c r="QYE272" s="856"/>
      <c r="QYF272" s="856"/>
      <c r="QYG272" s="856"/>
      <c r="QYH272" s="856"/>
      <c r="QYI272" s="856"/>
      <c r="QYJ272" s="856"/>
      <c r="QYK272" s="856"/>
      <c r="QYL272" s="856"/>
      <c r="QYM272" s="856"/>
      <c r="QYN272" s="856"/>
      <c r="QYO272" s="856"/>
      <c r="QYP272" s="856"/>
      <c r="QYQ272" s="856"/>
      <c r="QYR272" s="856"/>
      <c r="QYS272" s="856"/>
      <c r="QYT272" s="856"/>
      <c r="QYU272" s="856"/>
      <c r="QYV272" s="856"/>
      <c r="QYW272" s="837"/>
      <c r="QYX272" s="837"/>
      <c r="QYY272" s="837"/>
      <c r="QYZ272" s="837"/>
      <c r="QZA272" s="837"/>
      <c r="QZB272" s="837"/>
      <c r="QZC272" s="837"/>
      <c r="QZD272" s="837"/>
      <c r="QZE272" s="837"/>
      <c r="QZF272" s="837"/>
      <c r="QZG272" s="837"/>
      <c r="QZH272" s="837"/>
      <c r="QZI272" s="837"/>
      <c r="QZJ272" s="837"/>
      <c r="QZK272" s="837"/>
      <c r="QZL272" s="837"/>
      <c r="QZM272" s="837"/>
      <c r="QZN272" s="837"/>
      <c r="QZO272" s="837"/>
      <c r="QZP272" s="837"/>
      <c r="QZQ272" s="837"/>
      <c r="QZR272" s="837"/>
      <c r="QZS272" s="837"/>
      <c r="QZT272" s="837"/>
      <c r="QZU272" s="854"/>
      <c r="QZV272" s="854"/>
      <c r="QZW272" s="854"/>
      <c r="QZX272" s="854"/>
      <c r="QZY272" s="854"/>
      <c r="QZZ272" s="837"/>
      <c r="RAA272" s="837"/>
      <c r="RAB272" s="854"/>
      <c r="RAC272" s="854"/>
      <c r="RAD272" s="837"/>
      <c r="RAE272" s="837"/>
      <c r="RAF272" s="854"/>
      <c r="RAG272" s="854"/>
      <c r="RAH272" s="837"/>
      <c r="RAI272" s="837"/>
      <c r="RAJ272" s="837"/>
      <c r="RAK272" s="837"/>
      <c r="RAL272" s="837"/>
      <c r="RAM272" s="837"/>
      <c r="RAN272" s="837"/>
      <c r="RAO272" s="854"/>
      <c r="RAP272" s="854"/>
      <c r="RAQ272" s="837"/>
      <c r="RAR272" s="837"/>
      <c r="RAS272" s="854"/>
      <c r="RAT272" s="854"/>
      <c r="RAU272" s="837"/>
      <c r="RAV272" s="837"/>
      <c r="RAW272" s="837"/>
      <c r="RAX272" s="837"/>
      <c r="RAY272" s="837"/>
      <c r="RAZ272" s="853"/>
      <c r="RBA272" s="855"/>
      <c r="RBB272" s="837"/>
      <c r="RBC272" s="837"/>
      <c r="RBD272" s="837"/>
      <c r="RBE272" s="837"/>
      <c r="RBF272" s="837"/>
      <c r="RBG272" s="837"/>
      <c r="RBH272" s="837"/>
      <c r="RBI272" s="856"/>
      <c r="RBJ272" s="856"/>
      <c r="RBK272" s="856"/>
      <c r="RBL272" s="856"/>
      <c r="RBM272" s="856"/>
      <c r="RBN272" s="856"/>
      <c r="RBO272" s="856"/>
      <c r="RBP272" s="856"/>
      <c r="RBQ272" s="856"/>
      <c r="RBR272" s="856"/>
      <c r="RBS272" s="856"/>
      <c r="RBT272" s="856"/>
      <c r="RBU272" s="856"/>
      <c r="RBV272" s="856"/>
      <c r="RBW272" s="856"/>
      <c r="RBX272" s="856"/>
      <c r="RBY272" s="856"/>
      <c r="RBZ272" s="856"/>
      <c r="RCA272" s="856"/>
      <c r="RCB272" s="856"/>
      <c r="RCC272" s="856"/>
      <c r="RCD272" s="856"/>
      <c r="RCE272" s="856"/>
      <c r="RCF272" s="856"/>
      <c r="RCG272" s="856"/>
      <c r="RCH272" s="856"/>
      <c r="RCI272" s="856"/>
      <c r="RCJ272" s="856"/>
      <c r="RCK272" s="856"/>
      <c r="RCL272" s="856"/>
      <c r="RCM272" s="856"/>
      <c r="RCN272" s="856"/>
      <c r="RCO272" s="856"/>
      <c r="RCP272" s="856"/>
      <c r="RCQ272" s="856"/>
      <c r="RCR272" s="856"/>
      <c r="RCS272" s="856"/>
      <c r="RCT272" s="856"/>
      <c r="RCU272" s="856"/>
      <c r="RCV272" s="856"/>
      <c r="RCW272" s="856"/>
      <c r="RCX272" s="856"/>
      <c r="RCY272" s="856"/>
      <c r="RCZ272" s="856"/>
      <c r="RDA272" s="837"/>
      <c r="RDB272" s="837"/>
      <c r="RDC272" s="837"/>
      <c r="RDD272" s="837"/>
      <c r="RDE272" s="837"/>
      <c r="RDF272" s="837"/>
      <c r="RDG272" s="837"/>
      <c r="RDH272" s="837"/>
      <c r="RDI272" s="837"/>
      <c r="RDJ272" s="837"/>
      <c r="RDK272" s="837"/>
      <c r="RDL272" s="837"/>
      <c r="RDM272" s="837"/>
      <c r="RDN272" s="837"/>
      <c r="RDO272" s="837"/>
      <c r="RDP272" s="837"/>
      <c r="RDQ272" s="837"/>
      <c r="RDR272" s="837"/>
      <c r="RDS272" s="837"/>
      <c r="RDT272" s="837"/>
      <c r="RDU272" s="837"/>
      <c r="RDV272" s="837"/>
      <c r="RDW272" s="837"/>
    </row>
    <row r="273" spans="1:12295" s="70" customFormat="1" ht="56.25" hidden="1" customHeight="1" x14ac:dyDescent="0.3">
      <c r="A273" s="853"/>
      <c r="B273" s="126"/>
      <c r="C273" s="101" t="s">
        <v>32</v>
      </c>
      <c r="D273" s="168"/>
      <c r="E273" s="168"/>
      <c r="F273" s="168"/>
      <c r="G273" s="168"/>
      <c r="H273" s="168"/>
      <c r="I273" s="168"/>
      <c r="J273" s="168"/>
      <c r="K273" s="168"/>
      <c r="L273" s="699"/>
      <c r="M273" s="168"/>
      <c r="N273" s="833"/>
      <c r="O273" s="835"/>
      <c r="P273" s="833"/>
      <c r="Q273" s="835"/>
      <c r="R273" s="833"/>
      <c r="S273" s="835"/>
      <c r="T273" s="833"/>
      <c r="U273" s="835"/>
      <c r="V273" s="835"/>
      <c r="W273" s="835"/>
      <c r="X273" s="835"/>
      <c r="Y273" s="835"/>
      <c r="Z273" s="835"/>
      <c r="AA273" s="835"/>
      <c r="AB273" s="835"/>
      <c r="AC273" s="835"/>
      <c r="AD273" s="833"/>
      <c r="AE273" s="176">
        <f>AK273</f>
        <v>89223.279590000006</v>
      </c>
      <c r="AF273" s="699">
        <v>0</v>
      </c>
      <c r="AG273" s="176">
        <v>0</v>
      </c>
      <c r="AH273" s="699"/>
      <c r="AI273" s="957"/>
      <c r="AJ273" s="956"/>
      <c r="AK273" s="957">
        <v>89223.279590000006</v>
      </c>
      <c r="AL273" s="699">
        <v>0</v>
      </c>
      <c r="AM273" s="835"/>
      <c r="AN273" s="833"/>
      <c r="AO273" s="835"/>
      <c r="AP273" s="835"/>
      <c r="AQ273" s="833"/>
      <c r="AR273" s="168"/>
      <c r="AS273" s="699"/>
      <c r="AT273" s="168"/>
      <c r="AU273" s="699"/>
      <c r="AV273" s="835"/>
      <c r="AW273" s="699"/>
      <c r="AX273" s="168"/>
      <c r="AY273" s="699"/>
      <c r="AZ273" s="835"/>
      <c r="BA273" s="699"/>
      <c r="BB273" s="835"/>
      <c r="BC273" s="835"/>
      <c r="BD273" s="835"/>
      <c r="BE273" s="835"/>
      <c r="BF273" s="835"/>
      <c r="BG273" s="835"/>
      <c r="BH273" s="835"/>
      <c r="BI273" s="835"/>
      <c r="BJ273" s="835"/>
      <c r="BK273" s="835"/>
      <c r="BL273" s="835"/>
      <c r="BM273" s="835"/>
      <c r="BN273" s="835"/>
      <c r="BO273" s="835"/>
      <c r="BP273" s="835"/>
      <c r="BQ273" s="835"/>
      <c r="BR273" s="835"/>
      <c r="BS273" s="835"/>
      <c r="BT273" s="835"/>
      <c r="BU273" s="835"/>
      <c r="BV273" s="835"/>
      <c r="BW273" s="835"/>
      <c r="BX273" s="835"/>
      <c r="BY273" s="835"/>
      <c r="BZ273" s="203"/>
      <c r="CA273" s="837"/>
      <c r="CB273" s="837"/>
      <c r="CC273" s="837"/>
      <c r="CD273" s="837"/>
      <c r="CE273" s="699"/>
      <c r="CF273" s="837"/>
      <c r="CG273" s="837"/>
      <c r="CH273" s="837"/>
      <c r="CI273" s="837"/>
      <c r="CJ273" s="837"/>
      <c r="CK273" s="837"/>
      <c r="CL273" s="837"/>
      <c r="CM273" s="837"/>
      <c r="CN273" s="837"/>
      <c r="CO273" s="854"/>
      <c r="CP273" s="854"/>
      <c r="CQ273" s="854"/>
      <c r="CR273" s="854"/>
      <c r="CS273" s="854"/>
      <c r="CT273" s="837"/>
      <c r="CU273" s="837"/>
      <c r="CV273" s="854"/>
      <c r="CW273" s="854"/>
      <c r="CX273" s="837"/>
      <c r="CY273" s="837"/>
      <c r="CZ273" s="854"/>
      <c r="DA273" s="854"/>
      <c r="DB273" s="837"/>
      <c r="DC273" s="837"/>
      <c r="DD273" s="837"/>
      <c r="DE273" s="837"/>
      <c r="DF273" s="837"/>
      <c r="DG273" s="837"/>
      <c r="DH273" s="837"/>
      <c r="DI273" s="854"/>
      <c r="DJ273" s="854"/>
      <c r="DK273" s="837"/>
      <c r="DL273" s="837"/>
      <c r="DM273" s="854"/>
      <c r="DN273" s="854"/>
      <c r="DO273" s="837"/>
      <c r="DP273" s="837"/>
      <c r="DQ273" s="837"/>
      <c r="DR273" s="837"/>
      <c r="DS273" s="837"/>
      <c r="DT273" s="853"/>
      <c r="DU273" s="855"/>
      <c r="DV273" s="837"/>
      <c r="DW273" s="837"/>
      <c r="DX273" s="837"/>
      <c r="DY273" s="837"/>
      <c r="DZ273" s="837"/>
      <c r="EA273" s="837"/>
      <c r="EB273" s="837"/>
      <c r="EC273" s="856"/>
      <c r="ED273" s="856"/>
      <c r="EE273" s="856"/>
      <c r="EF273" s="856"/>
      <c r="EG273" s="856"/>
      <c r="EH273" s="856"/>
      <c r="EI273" s="856"/>
      <c r="EJ273" s="856"/>
      <c r="EK273" s="856"/>
      <c r="EL273" s="856"/>
      <c r="EM273" s="856"/>
      <c r="EN273" s="856"/>
      <c r="EO273" s="856"/>
      <c r="EP273" s="856"/>
      <c r="EQ273" s="856"/>
      <c r="ER273" s="856"/>
      <c r="ES273" s="856"/>
      <c r="ET273" s="856"/>
      <c r="EU273" s="856"/>
      <c r="EV273" s="856"/>
      <c r="EW273" s="856"/>
      <c r="EX273" s="856"/>
      <c r="EY273" s="856"/>
      <c r="EZ273" s="856"/>
      <c r="FA273" s="856"/>
      <c r="FB273" s="856"/>
      <c r="FC273" s="856"/>
      <c r="FD273" s="856"/>
      <c r="FE273" s="856"/>
      <c r="FF273" s="856"/>
      <c r="FG273" s="856"/>
      <c r="FH273" s="856"/>
      <c r="FI273" s="856"/>
      <c r="FJ273" s="856"/>
      <c r="FK273" s="856"/>
      <c r="FL273" s="856"/>
      <c r="FM273" s="856"/>
      <c r="FN273" s="856"/>
      <c r="FO273" s="856"/>
      <c r="FP273" s="856"/>
      <c r="FQ273" s="856"/>
      <c r="FR273" s="856"/>
      <c r="FS273" s="856"/>
      <c r="FT273" s="856"/>
      <c r="FU273" s="837"/>
      <c r="FV273" s="837"/>
      <c r="FW273" s="837"/>
      <c r="FX273" s="837"/>
      <c r="FY273" s="837"/>
      <c r="FZ273" s="837"/>
      <c r="GA273" s="837"/>
      <c r="GB273" s="837"/>
      <c r="GC273" s="837"/>
      <c r="GD273" s="837"/>
      <c r="GE273" s="837"/>
      <c r="GF273" s="837"/>
      <c r="GG273" s="837"/>
      <c r="GH273" s="837"/>
      <c r="GI273" s="837"/>
      <c r="GJ273" s="837"/>
      <c r="GK273" s="837"/>
      <c r="GL273" s="837"/>
      <c r="GM273" s="837"/>
      <c r="GN273" s="837"/>
      <c r="GO273" s="837"/>
      <c r="GP273" s="837"/>
      <c r="GQ273" s="837"/>
      <c r="GR273" s="837"/>
      <c r="GS273" s="854"/>
      <c r="GT273" s="854"/>
      <c r="GU273" s="854"/>
      <c r="GV273" s="854"/>
      <c r="GW273" s="854"/>
      <c r="GX273" s="837"/>
      <c r="GY273" s="837"/>
      <c r="GZ273" s="854"/>
      <c r="HA273" s="854"/>
      <c r="HB273" s="837"/>
      <c r="HC273" s="837"/>
      <c r="HD273" s="854"/>
      <c r="HE273" s="854"/>
      <c r="HF273" s="837"/>
      <c r="HG273" s="837"/>
      <c r="HH273" s="837"/>
      <c r="HI273" s="837"/>
      <c r="HJ273" s="837"/>
      <c r="HK273" s="837"/>
      <c r="HL273" s="837"/>
      <c r="HM273" s="854"/>
      <c r="HN273" s="854"/>
      <c r="HO273" s="837"/>
      <c r="HP273" s="837"/>
      <c r="HQ273" s="854"/>
      <c r="HR273" s="854"/>
      <c r="HS273" s="837"/>
      <c r="HT273" s="837"/>
      <c r="HU273" s="837"/>
      <c r="HV273" s="837"/>
      <c r="HW273" s="837"/>
      <c r="HX273" s="853"/>
      <c r="HY273" s="855"/>
      <c r="HZ273" s="837"/>
      <c r="IA273" s="837"/>
      <c r="IB273" s="837"/>
      <c r="IC273" s="837"/>
      <c r="ID273" s="837"/>
      <c r="IE273" s="837"/>
      <c r="IF273" s="837"/>
      <c r="IG273" s="856"/>
      <c r="IH273" s="856"/>
      <c r="II273" s="856"/>
      <c r="IJ273" s="856"/>
      <c r="IK273" s="856"/>
      <c r="IL273" s="856"/>
      <c r="IM273" s="856"/>
      <c r="IN273" s="856"/>
      <c r="IO273" s="856"/>
      <c r="IP273" s="856"/>
      <c r="IQ273" s="856"/>
      <c r="IR273" s="856"/>
      <c r="IS273" s="856"/>
      <c r="IT273" s="856"/>
      <c r="IU273" s="856"/>
      <c r="IV273" s="856"/>
      <c r="IW273" s="856"/>
      <c r="IX273" s="856"/>
      <c r="IY273" s="856"/>
      <c r="IZ273" s="856"/>
      <c r="JA273" s="856"/>
      <c r="JB273" s="856"/>
      <c r="JC273" s="856"/>
      <c r="JD273" s="856"/>
      <c r="JE273" s="856"/>
      <c r="JF273" s="856"/>
      <c r="JG273" s="856"/>
      <c r="JH273" s="856"/>
      <c r="JI273" s="856"/>
      <c r="JJ273" s="856"/>
      <c r="JK273" s="856"/>
      <c r="JL273" s="856"/>
      <c r="JM273" s="856"/>
      <c r="JN273" s="856"/>
      <c r="JO273" s="856"/>
      <c r="JP273" s="856"/>
      <c r="JQ273" s="856"/>
      <c r="JR273" s="856"/>
      <c r="JS273" s="856"/>
      <c r="JT273" s="856"/>
      <c r="JU273" s="856"/>
      <c r="JV273" s="856"/>
      <c r="JW273" s="856"/>
      <c r="JX273" s="856"/>
      <c r="JY273" s="837"/>
      <c r="JZ273" s="837"/>
      <c r="KA273" s="837"/>
      <c r="KB273" s="837"/>
      <c r="KC273" s="837"/>
      <c r="KD273" s="837"/>
      <c r="KE273" s="837"/>
      <c r="KF273" s="837"/>
      <c r="KG273" s="837"/>
      <c r="KH273" s="837"/>
      <c r="KI273" s="837"/>
      <c r="KJ273" s="837"/>
      <c r="KK273" s="837"/>
      <c r="KL273" s="837"/>
      <c r="KM273" s="837"/>
      <c r="KN273" s="837"/>
      <c r="KO273" s="837"/>
      <c r="KP273" s="837"/>
      <c r="KQ273" s="837"/>
      <c r="KR273" s="837"/>
      <c r="KS273" s="837"/>
      <c r="KT273" s="837"/>
      <c r="KU273" s="837"/>
      <c r="KV273" s="837"/>
      <c r="KW273" s="854"/>
      <c r="KX273" s="854"/>
      <c r="KY273" s="854"/>
      <c r="KZ273" s="854"/>
      <c r="LA273" s="854"/>
      <c r="LB273" s="837"/>
      <c r="LC273" s="837"/>
      <c r="LD273" s="854"/>
      <c r="LE273" s="854"/>
      <c r="LF273" s="837"/>
      <c r="LG273" s="837"/>
      <c r="LH273" s="854"/>
      <c r="LI273" s="854"/>
      <c r="LJ273" s="837"/>
      <c r="LK273" s="837"/>
      <c r="LL273" s="837"/>
      <c r="LM273" s="837"/>
      <c r="LN273" s="837"/>
      <c r="LO273" s="837"/>
      <c r="LP273" s="837"/>
      <c r="LQ273" s="854"/>
      <c r="LR273" s="854"/>
      <c r="LS273" s="837"/>
      <c r="LT273" s="837"/>
      <c r="LU273" s="854"/>
      <c r="LV273" s="854"/>
      <c r="LW273" s="837"/>
      <c r="LX273" s="837"/>
      <c r="LY273" s="837"/>
      <c r="LZ273" s="837"/>
      <c r="MA273" s="837"/>
      <c r="MB273" s="853"/>
      <c r="MC273" s="855"/>
      <c r="MD273" s="837"/>
      <c r="ME273" s="837"/>
      <c r="MF273" s="837"/>
      <c r="MG273" s="837"/>
      <c r="MH273" s="837"/>
      <c r="MI273" s="837"/>
      <c r="MJ273" s="837"/>
      <c r="MK273" s="856"/>
      <c r="ML273" s="856"/>
      <c r="MM273" s="856"/>
      <c r="MN273" s="856"/>
      <c r="MO273" s="856"/>
      <c r="MP273" s="856"/>
      <c r="MQ273" s="856"/>
      <c r="MR273" s="856"/>
      <c r="MS273" s="856"/>
      <c r="MT273" s="856"/>
      <c r="MU273" s="856"/>
      <c r="MV273" s="856"/>
      <c r="MW273" s="856"/>
      <c r="MX273" s="856"/>
      <c r="MY273" s="856"/>
      <c r="MZ273" s="856"/>
      <c r="NA273" s="856"/>
      <c r="NB273" s="856"/>
      <c r="NC273" s="856"/>
      <c r="ND273" s="856"/>
      <c r="NE273" s="856"/>
      <c r="NF273" s="856"/>
      <c r="NG273" s="856"/>
      <c r="NH273" s="856"/>
      <c r="NI273" s="856"/>
      <c r="NJ273" s="856"/>
      <c r="NK273" s="856"/>
      <c r="NL273" s="856"/>
      <c r="NM273" s="856"/>
      <c r="NN273" s="856"/>
      <c r="NO273" s="856"/>
      <c r="NP273" s="856"/>
      <c r="NQ273" s="856"/>
      <c r="NR273" s="856"/>
      <c r="NS273" s="856"/>
      <c r="NT273" s="856"/>
      <c r="NU273" s="856"/>
      <c r="NV273" s="856"/>
      <c r="NW273" s="856"/>
      <c r="NX273" s="856"/>
      <c r="NY273" s="856"/>
      <c r="NZ273" s="856"/>
      <c r="OA273" s="856"/>
      <c r="OB273" s="856"/>
      <c r="OC273" s="837"/>
      <c r="OD273" s="837"/>
      <c r="OE273" s="837"/>
      <c r="OF273" s="837"/>
      <c r="OG273" s="837"/>
      <c r="OH273" s="837"/>
      <c r="OI273" s="837"/>
      <c r="OJ273" s="837"/>
      <c r="OK273" s="837"/>
      <c r="OL273" s="837"/>
      <c r="OM273" s="837"/>
      <c r="ON273" s="837"/>
      <c r="OO273" s="837"/>
      <c r="OP273" s="837"/>
      <c r="OQ273" s="837"/>
      <c r="OR273" s="837"/>
      <c r="OS273" s="837"/>
      <c r="OT273" s="837"/>
      <c r="OU273" s="837"/>
      <c r="OV273" s="837"/>
      <c r="OW273" s="837"/>
      <c r="OX273" s="837"/>
      <c r="OY273" s="837"/>
      <c r="OZ273" s="837"/>
      <c r="PA273" s="854"/>
      <c r="PB273" s="854"/>
      <c r="PC273" s="854"/>
      <c r="PD273" s="854"/>
      <c r="PE273" s="854"/>
      <c r="PF273" s="837"/>
      <c r="PG273" s="837"/>
      <c r="PH273" s="854"/>
      <c r="PI273" s="854"/>
      <c r="PJ273" s="837"/>
      <c r="PK273" s="837"/>
      <c r="PL273" s="854"/>
      <c r="PM273" s="854"/>
      <c r="PN273" s="837"/>
      <c r="PO273" s="837"/>
      <c r="PP273" s="837"/>
      <c r="PQ273" s="837"/>
      <c r="PR273" s="837"/>
      <c r="PS273" s="837"/>
      <c r="PT273" s="837"/>
      <c r="PU273" s="854"/>
      <c r="PV273" s="854"/>
      <c r="PW273" s="837"/>
      <c r="PX273" s="837"/>
      <c r="PY273" s="854"/>
      <c r="PZ273" s="854"/>
      <c r="QA273" s="837"/>
      <c r="QB273" s="837"/>
      <c r="QC273" s="837"/>
      <c r="QD273" s="837"/>
      <c r="QE273" s="837"/>
      <c r="QF273" s="853"/>
      <c r="QG273" s="855"/>
      <c r="QH273" s="837"/>
      <c r="QI273" s="837"/>
      <c r="QJ273" s="837"/>
      <c r="QK273" s="837"/>
      <c r="QL273" s="837"/>
      <c r="QM273" s="837"/>
      <c r="QN273" s="837"/>
      <c r="QO273" s="856"/>
      <c r="QP273" s="856"/>
      <c r="QQ273" s="856"/>
      <c r="QR273" s="856"/>
      <c r="QS273" s="856"/>
      <c r="QT273" s="856"/>
      <c r="QU273" s="856"/>
      <c r="QV273" s="856"/>
      <c r="QW273" s="856"/>
      <c r="QX273" s="856"/>
      <c r="QY273" s="856"/>
      <c r="QZ273" s="856"/>
      <c r="RA273" s="856"/>
      <c r="RB273" s="856"/>
      <c r="RC273" s="856"/>
      <c r="RD273" s="856"/>
      <c r="RE273" s="856"/>
      <c r="RF273" s="856"/>
      <c r="RG273" s="856"/>
      <c r="RH273" s="856"/>
      <c r="RI273" s="856"/>
      <c r="RJ273" s="856"/>
      <c r="RK273" s="856"/>
      <c r="RL273" s="856"/>
      <c r="RM273" s="856"/>
      <c r="RN273" s="856"/>
      <c r="RO273" s="856"/>
      <c r="RP273" s="856"/>
      <c r="RQ273" s="856"/>
      <c r="RR273" s="856"/>
      <c r="RS273" s="856"/>
      <c r="RT273" s="856"/>
      <c r="RU273" s="856"/>
      <c r="RV273" s="856"/>
      <c r="RW273" s="856"/>
      <c r="RX273" s="856"/>
      <c r="RY273" s="856"/>
      <c r="RZ273" s="856"/>
      <c r="SA273" s="856"/>
      <c r="SB273" s="856"/>
      <c r="SC273" s="856"/>
      <c r="SD273" s="856"/>
      <c r="SE273" s="856"/>
      <c r="SF273" s="856"/>
      <c r="SG273" s="837"/>
      <c r="SH273" s="837"/>
      <c r="SI273" s="837"/>
      <c r="SJ273" s="837"/>
      <c r="SK273" s="837"/>
      <c r="SL273" s="837"/>
      <c r="SM273" s="837"/>
      <c r="SN273" s="837"/>
      <c r="SO273" s="837"/>
      <c r="SP273" s="837"/>
      <c r="SQ273" s="837"/>
      <c r="SR273" s="837"/>
      <c r="SS273" s="837"/>
      <c r="ST273" s="837"/>
      <c r="SU273" s="837"/>
      <c r="SV273" s="837"/>
      <c r="SW273" s="837"/>
      <c r="SX273" s="837"/>
      <c r="SY273" s="837"/>
      <c r="SZ273" s="837"/>
      <c r="TA273" s="837"/>
      <c r="TB273" s="837"/>
      <c r="TC273" s="837"/>
      <c r="TD273" s="837"/>
      <c r="TE273" s="854"/>
      <c r="TF273" s="854"/>
      <c r="TG273" s="854"/>
      <c r="TH273" s="854"/>
      <c r="TI273" s="854"/>
      <c r="TJ273" s="837"/>
      <c r="TK273" s="837"/>
      <c r="TL273" s="854"/>
      <c r="TM273" s="854"/>
      <c r="TN273" s="837"/>
      <c r="TO273" s="837"/>
      <c r="TP273" s="854"/>
      <c r="TQ273" s="854"/>
      <c r="TR273" s="837"/>
      <c r="TS273" s="837"/>
      <c r="TT273" s="837"/>
      <c r="TU273" s="837"/>
      <c r="TV273" s="837"/>
      <c r="TW273" s="837"/>
      <c r="TX273" s="837"/>
      <c r="TY273" s="854"/>
      <c r="TZ273" s="854"/>
      <c r="UA273" s="837"/>
      <c r="UB273" s="837"/>
      <c r="UC273" s="854"/>
      <c r="UD273" s="854"/>
      <c r="UE273" s="837"/>
      <c r="UF273" s="837"/>
      <c r="UG273" s="837"/>
      <c r="UH273" s="837"/>
      <c r="UI273" s="837"/>
      <c r="UJ273" s="853"/>
      <c r="UK273" s="855"/>
      <c r="UL273" s="837"/>
      <c r="UM273" s="837"/>
      <c r="UN273" s="837"/>
      <c r="UO273" s="837"/>
      <c r="UP273" s="837"/>
      <c r="UQ273" s="837"/>
      <c r="UR273" s="837"/>
      <c r="US273" s="856"/>
      <c r="UT273" s="856"/>
      <c r="UU273" s="856"/>
      <c r="UV273" s="856"/>
      <c r="UW273" s="856"/>
      <c r="UX273" s="856"/>
      <c r="UY273" s="856"/>
      <c r="UZ273" s="856"/>
      <c r="VA273" s="856"/>
      <c r="VB273" s="856"/>
      <c r="VC273" s="856"/>
      <c r="VD273" s="856"/>
      <c r="VE273" s="856"/>
      <c r="VF273" s="856"/>
      <c r="VG273" s="856"/>
      <c r="VH273" s="856"/>
      <c r="VI273" s="856"/>
      <c r="VJ273" s="856"/>
      <c r="VK273" s="856"/>
      <c r="VL273" s="856"/>
      <c r="VM273" s="856"/>
      <c r="VN273" s="856"/>
      <c r="VO273" s="856"/>
      <c r="VP273" s="856"/>
      <c r="VQ273" s="856"/>
      <c r="VR273" s="856"/>
      <c r="VS273" s="856"/>
      <c r="VT273" s="856"/>
      <c r="VU273" s="856"/>
      <c r="VV273" s="856"/>
      <c r="VW273" s="856"/>
      <c r="VX273" s="856"/>
      <c r="VY273" s="856"/>
      <c r="VZ273" s="856"/>
      <c r="WA273" s="856"/>
      <c r="WB273" s="856"/>
      <c r="WC273" s="856"/>
      <c r="WD273" s="856"/>
      <c r="WE273" s="856"/>
      <c r="WF273" s="856"/>
      <c r="WG273" s="856"/>
      <c r="WH273" s="856"/>
      <c r="WI273" s="856"/>
      <c r="WJ273" s="856"/>
      <c r="WK273" s="837"/>
      <c r="WL273" s="837"/>
      <c r="WM273" s="837"/>
      <c r="WN273" s="837"/>
      <c r="WO273" s="837"/>
      <c r="WP273" s="837"/>
      <c r="WQ273" s="837"/>
      <c r="WR273" s="837"/>
      <c r="WS273" s="837"/>
      <c r="WT273" s="837"/>
      <c r="WU273" s="837"/>
      <c r="WV273" s="837"/>
      <c r="WW273" s="837"/>
      <c r="WX273" s="837"/>
      <c r="WY273" s="837"/>
      <c r="WZ273" s="837"/>
      <c r="XA273" s="837"/>
      <c r="XB273" s="837"/>
      <c r="XC273" s="837"/>
      <c r="XD273" s="837"/>
      <c r="XE273" s="837"/>
      <c r="XF273" s="837"/>
      <c r="XG273" s="837"/>
      <c r="XH273" s="837"/>
      <c r="XI273" s="854"/>
      <c r="XJ273" s="854"/>
      <c r="XK273" s="854"/>
      <c r="XL273" s="854"/>
      <c r="XM273" s="854"/>
      <c r="XN273" s="837"/>
      <c r="XO273" s="837"/>
      <c r="XP273" s="854"/>
      <c r="XQ273" s="854"/>
      <c r="XR273" s="837"/>
      <c r="XS273" s="837"/>
      <c r="XT273" s="854"/>
      <c r="XU273" s="854"/>
      <c r="XV273" s="837"/>
      <c r="XW273" s="837"/>
      <c r="XX273" s="837"/>
      <c r="XY273" s="837"/>
      <c r="XZ273" s="837"/>
      <c r="YA273" s="837"/>
      <c r="YB273" s="837"/>
      <c r="YC273" s="854"/>
      <c r="YD273" s="854"/>
      <c r="YE273" s="837"/>
      <c r="YF273" s="837"/>
      <c r="YG273" s="854"/>
      <c r="YH273" s="854"/>
      <c r="YI273" s="837"/>
      <c r="YJ273" s="837"/>
      <c r="YK273" s="837"/>
      <c r="YL273" s="837"/>
      <c r="YM273" s="837"/>
      <c r="YN273" s="853"/>
      <c r="YO273" s="855"/>
      <c r="YP273" s="837"/>
      <c r="YQ273" s="837"/>
      <c r="YR273" s="837"/>
      <c r="YS273" s="837"/>
      <c r="YT273" s="837"/>
      <c r="YU273" s="837"/>
      <c r="YV273" s="837"/>
      <c r="YW273" s="856"/>
      <c r="YX273" s="856"/>
      <c r="YY273" s="856"/>
      <c r="YZ273" s="856"/>
      <c r="ZA273" s="856"/>
      <c r="ZB273" s="856"/>
      <c r="ZC273" s="856"/>
      <c r="ZD273" s="856"/>
      <c r="ZE273" s="856"/>
      <c r="ZF273" s="856"/>
      <c r="ZG273" s="856"/>
      <c r="ZH273" s="856"/>
      <c r="ZI273" s="856"/>
      <c r="ZJ273" s="856"/>
      <c r="ZK273" s="856"/>
      <c r="ZL273" s="856"/>
      <c r="ZM273" s="856"/>
      <c r="ZN273" s="856"/>
      <c r="ZO273" s="856"/>
      <c r="ZP273" s="856"/>
      <c r="ZQ273" s="856"/>
      <c r="ZR273" s="856"/>
      <c r="ZS273" s="856"/>
      <c r="ZT273" s="856"/>
      <c r="ZU273" s="856"/>
      <c r="ZV273" s="856"/>
      <c r="ZW273" s="856"/>
      <c r="ZX273" s="856"/>
      <c r="ZY273" s="856"/>
      <c r="ZZ273" s="856"/>
      <c r="AAA273" s="856"/>
      <c r="AAB273" s="856"/>
      <c r="AAC273" s="856"/>
      <c r="AAD273" s="856"/>
      <c r="AAE273" s="856"/>
      <c r="AAF273" s="856"/>
      <c r="AAG273" s="856"/>
      <c r="AAH273" s="856"/>
      <c r="AAI273" s="856"/>
      <c r="AAJ273" s="856"/>
      <c r="AAK273" s="856"/>
      <c r="AAL273" s="856"/>
      <c r="AAM273" s="856"/>
      <c r="AAN273" s="856"/>
      <c r="AAO273" s="837"/>
      <c r="AAP273" s="837"/>
      <c r="AAQ273" s="837"/>
      <c r="AAR273" s="837"/>
      <c r="AAS273" s="837"/>
      <c r="AAT273" s="837"/>
      <c r="AAU273" s="837"/>
      <c r="AAV273" s="837"/>
      <c r="AAW273" s="837"/>
      <c r="AAX273" s="837"/>
      <c r="AAY273" s="837"/>
      <c r="AAZ273" s="837"/>
      <c r="ABA273" s="837"/>
      <c r="ABB273" s="837"/>
      <c r="ABC273" s="837"/>
      <c r="ABD273" s="837"/>
      <c r="ABE273" s="837"/>
      <c r="ABF273" s="837"/>
      <c r="ABG273" s="837"/>
      <c r="ABH273" s="837"/>
      <c r="ABI273" s="837"/>
      <c r="ABJ273" s="837"/>
      <c r="ABK273" s="837"/>
      <c r="ABL273" s="837"/>
      <c r="ABM273" s="854"/>
      <c r="ABN273" s="854"/>
      <c r="ABO273" s="854"/>
      <c r="ABP273" s="854"/>
      <c r="ABQ273" s="854"/>
      <c r="ABR273" s="837"/>
      <c r="ABS273" s="837"/>
      <c r="ABT273" s="854"/>
      <c r="ABU273" s="854"/>
      <c r="ABV273" s="837"/>
      <c r="ABW273" s="837"/>
      <c r="ABX273" s="854"/>
      <c r="ABY273" s="854"/>
      <c r="ABZ273" s="837"/>
      <c r="ACA273" s="837"/>
      <c r="ACB273" s="837"/>
      <c r="ACC273" s="837"/>
      <c r="ACD273" s="837"/>
      <c r="ACE273" s="837"/>
      <c r="ACF273" s="837"/>
      <c r="ACG273" s="854"/>
      <c r="ACH273" s="854"/>
      <c r="ACI273" s="837"/>
      <c r="ACJ273" s="837"/>
      <c r="ACK273" s="854"/>
      <c r="ACL273" s="854"/>
      <c r="ACM273" s="837"/>
      <c r="ACN273" s="837"/>
      <c r="ACO273" s="837"/>
      <c r="ACP273" s="837"/>
      <c r="ACQ273" s="837"/>
      <c r="ACR273" s="853"/>
      <c r="ACS273" s="855"/>
      <c r="ACT273" s="837"/>
      <c r="ACU273" s="837"/>
      <c r="ACV273" s="837"/>
      <c r="ACW273" s="837"/>
      <c r="ACX273" s="837"/>
      <c r="ACY273" s="837"/>
      <c r="ACZ273" s="837"/>
      <c r="ADA273" s="856"/>
      <c r="ADB273" s="856"/>
      <c r="ADC273" s="856"/>
      <c r="ADD273" s="856"/>
      <c r="ADE273" s="856"/>
      <c r="ADF273" s="856"/>
      <c r="ADG273" s="856"/>
      <c r="ADH273" s="856"/>
      <c r="ADI273" s="856"/>
      <c r="ADJ273" s="856"/>
      <c r="ADK273" s="856"/>
      <c r="ADL273" s="856"/>
      <c r="ADM273" s="856"/>
      <c r="ADN273" s="856"/>
      <c r="ADO273" s="856"/>
      <c r="ADP273" s="856"/>
      <c r="ADQ273" s="856"/>
      <c r="ADR273" s="856"/>
      <c r="ADS273" s="856"/>
      <c r="ADT273" s="856"/>
      <c r="ADU273" s="856"/>
      <c r="ADV273" s="856"/>
      <c r="ADW273" s="856"/>
      <c r="ADX273" s="856"/>
      <c r="ADY273" s="856"/>
      <c r="ADZ273" s="856"/>
      <c r="AEA273" s="856"/>
      <c r="AEB273" s="856"/>
      <c r="AEC273" s="856"/>
      <c r="AED273" s="856"/>
      <c r="AEE273" s="856"/>
      <c r="AEF273" s="856"/>
      <c r="AEG273" s="856"/>
      <c r="AEH273" s="856"/>
      <c r="AEI273" s="856"/>
      <c r="AEJ273" s="856"/>
      <c r="AEK273" s="856"/>
      <c r="AEL273" s="856"/>
      <c r="AEM273" s="856"/>
      <c r="AEN273" s="856"/>
      <c r="AEO273" s="856"/>
      <c r="AEP273" s="856"/>
      <c r="AEQ273" s="856"/>
      <c r="AER273" s="856"/>
      <c r="AES273" s="837"/>
      <c r="AET273" s="837"/>
      <c r="AEU273" s="837"/>
      <c r="AEV273" s="837"/>
      <c r="AEW273" s="837"/>
      <c r="AEX273" s="837"/>
      <c r="AEY273" s="837"/>
      <c r="AEZ273" s="837"/>
      <c r="AFA273" s="837"/>
      <c r="AFB273" s="837"/>
      <c r="AFC273" s="837"/>
      <c r="AFD273" s="837"/>
      <c r="AFE273" s="837"/>
      <c r="AFF273" s="837"/>
      <c r="AFG273" s="837"/>
      <c r="AFH273" s="837"/>
      <c r="AFI273" s="837"/>
      <c r="AFJ273" s="837"/>
      <c r="AFK273" s="837"/>
      <c r="AFL273" s="837"/>
      <c r="AFM273" s="837"/>
      <c r="AFN273" s="837"/>
      <c r="AFO273" s="837"/>
      <c r="AFP273" s="837"/>
      <c r="AFQ273" s="854"/>
      <c r="AFR273" s="854"/>
      <c r="AFS273" s="854"/>
      <c r="AFT273" s="854"/>
      <c r="AFU273" s="854"/>
      <c r="AFV273" s="837"/>
      <c r="AFW273" s="837"/>
      <c r="AFX273" s="854"/>
      <c r="AFY273" s="854"/>
      <c r="AFZ273" s="837"/>
      <c r="AGA273" s="837"/>
      <c r="AGB273" s="854"/>
      <c r="AGC273" s="854"/>
      <c r="AGD273" s="837"/>
      <c r="AGE273" s="837"/>
      <c r="AGF273" s="837"/>
      <c r="AGG273" s="837"/>
      <c r="AGH273" s="837"/>
      <c r="AGI273" s="837"/>
      <c r="AGJ273" s="837"/>
      <c r="AGK273" s="854"/>
      <c r="AGL273" s="854"/>
      <c r="AGM273" s="837"/>
      <c r="AGN273" s="837"/>
      <c r="AGO273" s="854"/>
      <c r="AGP273" s="854"/>
      <c r="AGQ273" s="837"/>
      <c r="AGR273" s="837"/>
      <c r="AGS273" s="837"/>
      <c r="AGT273" s="837"/>
      <c r="AGU273" s="837"/>
      <c r="AGV273" s="853"/>
      <c r="AGW273" s="855"/>
      <c r="AGX273" s="837"/>
      <c r="AGY273" s="837"/>
      <c r="AGZ273" s="837"/>
      <c r="AHA273" s="837"/>
      <c r="AHB273" s="837"/>
      <c r="AHC273" s="837"/>
      <c r="AHD273" s="837"/>
      <c r="AHE273" s="856"/>
      <c r="AHF273" s="856"/>
      <c r="AHG273" s="856"/>
      <c r="AHH273" s="856"/>
      <c r="AHI273" s="856"/>
      <c r="AHJ273" s="856"/>
      <c r="AHK273" s="856"/>
      <c r="AHL273" s="856"/>
      <c r="AHM273" s="856"/>
      <c r="AHN273" s="856"/>
      <c r="AHO273" s="856"/>
      <c r="AHP273" s="856"/>
      <c r="AHQ273" s="856"/>
      <c r="AHR273" s="856"/>
      <c r="AHS273" s="856"/>
      <c r="AHT273" s="856"/>
      <c r="AHU273" s="856"/>
      <c r="AHV273" s="856"/>
      <c r="AHW273" s="856"/>
      <c r="AHX273" s="856"/>
      <c r="AHY273" s="856"/>
      <c r="AHZ273" s="856"/>
      <c r="AIA273" s="856"/>
      <c r="AIB273" s="856"/>
      <c r="AIC273" s="856"/>
      <c r="AID273" s="856"/>
      <c r="AIE273" s="856"/>
      <c r="AIF273" s="856"/>
      <c r="AIG273" s="856"/>
      <c r="AIH273" s="856"/>
      <c r="AII273" s="856"/>
      <c r="AIJ273" s="856"/>
      <c r="AIK273" s="856"/>
      <c r="AIL273" s="856"/>
      <c r="AIM273" s="856"/>
      <c r="AIN273" s="856"/>
      <c r="AIO273" s="856"/>
      <c r="AIP273" s="856"/>
      <c r="AIQ273" s="856"/>
      <c r="AIR273" s="856"/>
      <c r="AIS273" s="856"/>
      <c r="AIT273" s="856"/>
      <c r="AIU273" s="856"/>
      <c r="AIV273" s="856"/>
      <c r="AIW273" s="837"/>
      <c r="AIX273" s="837"/>
      <c r="AIY273" s="837"/>
      <c r="AIZ273" s="837"/>
      <c r="AJA273" s="837"/>
      <c r="AJB273" s="837"/>
      <c r="AJC273" s="837"/>
      <c r="AJD273" s="837"/>
      <c r="AJE273" s="837"/>
      <c r="AJF273" s="837"/>
      <c r="AJG273" s="837"/>
      <c r="AJH273" s="837"/>
      <c r="AJI273" s="837"/>
      <c r="AJJ273" s="837"/>
      <c r="AJK273" s="837"/>
      <c r="AJL273" s="837"/>
      <c r="AJM273" s="837"/>
      <c r="AJN273" s="837"/>
      <c r="AJO273" s="837"/>
      <c r="AJP273" s="837"/>
      <c r="AJQ273" s="837"/>
      <c r="AJR273" s="837"/>
      <c r="AJS273" s="837"/>
      <c r="AJT273" s="837"/>
      <c r="AJU273" s="854"/>
      <c r="AJV273" s="854"/>
      <c r="AJW273" s="854"/>
      <c r="AJX273" s="854"/>
      <c r="AJY273" s="854"/>
      <c r="AJZ273" s="837"/>
      <c r="AKA273" s="837"/>
      <c r="AKB273" s="854"/>
      <c r="AKC273" s="854"/>
      <c r="AKD273" s="837"/>
      <c r="AKE273" s="837"/>
      <c r="AKF273" s="854"/>
      <c r="AKG273" s="854"/>
      <c r="AKH273" s="837"/>
      <c r="AKI273" s="837"/>
      <c r="AKJ273" s="837"/>
      <c r="AKK273" s="837"/>
      <c r="AKL273" s="837"/>
      <c r="AKM273" s="837"/>
      <c r="AKN273" s="837"/>
      <c r="AKO273" s="854"/>
      <c r="AKP273" s="854"/>
      <c r="AKQ273" s="837"/>
      <c r="AKR273" s="837"/>
      <c r="AKS273" s="854"/>
      <c r="AKT273" s="854"/>
      <c r="AKU273" s="837"/>
      <c r="AKV273" s="837"/>
      <c r="AKW273" s="837"/>
      <c r="AKX273" s="837"/>
      <c r="AKY273" s="837"/>
      <c r="AKZ273" s="853"/>
      <c r="ALA273" s="855"/>
      <c r="ALB273" s="837"/>
      <c r="ALC273" s="837"/>
      <c r="ALD273" s="837"/>
      <c r="ALE273" s="837"/>
      <c r="ALF273" s="837"/>
      <c r="ALG273" s="837"/>
      <c r="ALH273" s="837"/>
      <c r="ALI273" s="856"/>
      <c r="ALJ273" s="856"/>
      <c r="ALK273" s="856"/>
      <c r="ALL273" s="856"/>
      <c r="ALM273" s="856"/>
      <c r="ALN273" s="856"/>
      <c r="ALO273" s="856"/>
      <c r="ALP273" s="856"/>
      <c r="ALQ273" s="856"/>
      <c r="ALR273" s="856"/>
      <c r="ALS273" s="856"/>
      <c r="ALT273" s="856"/>
      <c r="ALU273" s="856"/>
      <c r="ALV273" s="856"/>
      <c r="ALW273" s="856"/>
      <c r="ALX273" s="856"/>
      <c r="ALY273" s="856"/>
      <c r="ALZ273" s="856"/>
      <c r="AMA273" s="856"/>
      <c r="AMB273" s="856"/>
      <c r="AMC273" s="856"/>
      <c r="AMD273" s="856"/>
      <c r="AME273" s="856"/>
      <c r="AMF273" s="856"/>
      <c r="AMG273" s="856"/>
      <c r="AMH273" s="856"/>
      <c r="AMI273" s="856"/>
      <c r="AMJ273" s="856"/>
      <c r="AMK273" s="856"/>
      <c r="AML273" s="856"/>
      <c r="AMM273" s="856"/>
      <c r="AMN273" s="856"/>
      <c r="AMO273" s="856"/>
      <c r="AMP273" s="856"/>
      <c r="AMQ273" s="856"/>
      <c r="AMR273" s="856"/>
      <c r="AMS273" s="856"/>
      <c r="AMT273" s="856"/>
      <c r="AMU273" s="856"/>
      <c r="AMV273" s="856"/>
      <c r="AMW273" s="856"/>
      <c r="AMX273" s="856"/>
      <c r="AMY273" s="856"/>
      <c r="AMZ273" s="856"/>
      <c r="ANA273" s="837"/>
      <c r="ANB273" s="837"/>
      <c r="ANC273" s="837"/>
      <c r="AND273" s="837"/>
      <c r="ANE273" s="837"/>
      <c r="ANF273" s="837"/>
      <c r="ANG273" s="837"/>
      <c r="ANH273" s="837"/>
      <c r="ANI273" s="837"/>
      <c r="ANJ273" s="837"/>
      <c r="ANK273" s="837"/>
      <c r="ANL273" s="837"/>
      <c r="ANM273" s="837"/>
      <c r="ANN273" s="837"/>
      <c r="ANO273" s="837"/>
      <c r="ANP273" s="837"/>
      <c r="ANQ273" s="837"/>
      <c r="ANR273" s="837"/>
      <c r="ANS273" s="837"/>
      <c r="ANT273" s="837"/>
      <c r="ANU273" s="837"/>
      <c r="ANV273" s="837"/>
      <c r="ANW273" s="837"/>
      <c r="ANX273" s="837"/>
      <c r="ANY273" s="854"/>
      <c r="ANZ273" s="854"/>
      <c r="AOA273" s="854"/>
      <c r="AOB273" s="854"/>
      <c r="AOC273" s="854"/>
      <c r="AOD273" s="837"/>
      <c r="AOE273" s="837"/>
      <c r="AOF273" s="854"/>
      <c r="AOG273" s="854"/>
      <c r="AOH273" s="837"/>
      <c r="AOI273" s="837"/>
      <c r="AOJ273" s="854"/>
      <c r="AOK273" s="854"/>
      <c r="AOL273" s="837"/>
      <c r="AOM273" s="837"/>
      <c r="AON273" s="837"/>
      <c r="AOO273" s="837"/>
      <c r="AOP273" s="837"/>
      <c r="AOQ273" s="837"/>
      <c r="AOR273" s="837"/>
      <c r="AOS273" s="854"/>
      <c r="AOT273" s="854"/>
      <c r="AOU273" s="837"/>
      <c r="AOV273" s="837"/>
      <c r="AOW273" s="854"/>
      <c r="AOX273" s="854"/>
      <c r="AOY273" s="837"/>
      <c r="AOZ273" s="837"/>
      <c r="APA273" s="837"/>
      <c r="APB273" s="837"/>
      <c r="APC273" s="837"/>
      <c r="APD273" s="853"/>
      <c r="APE273" s="855"/>
      <c r="APF273" s="837"/>
      <c r="APG273" s="837"/>
      <c r="APH273" s="837"/>
      <c r="API273" s="837"/>
      <c r="APJ273" s="837"/>
      <c r="APK273" s="837"/>
      <c r="APL273" s="837"/>
      <c r="APM273" s="856"/>
      <c r="APN273" s="856"/>
      <c r="APO273" s="856"/>
      <c r="APP273" s="856"/>
      <c r="APQ273" s="856"/>
      <c r="APR273" s="856"/>
      <c r="APS273" s="856"/>
      <c r="APT273" s="856"/>
      <c r="APU273" s="856"/>
      <c r="APV273" s="856"/>
      <c r="APW273" s="856"/>
      <c r="APX273" s="856"/>
      <c r="APY273" s="856"/>
      <c r="APZ273" s="856"/>
      <c r="AQA273" s="856"/>
      <c r="AQB273" s="856"/>
      <c r="AQC273" s="856"/>
      <c r="AQD273" s="856"/>
      <c r="AQE273" s="856"/>
      <c r="AQF273" s="856"/>
      <c r="AQG273" s="856"/>
      <c r="AQH273" s="856"/>
      <c r="AQI273" s="856"/>
      <c r="AQJ273" s="856"/>
      <c r="AQK273" s="856"/>
      <c r="AQL273" s="856"/>
      <c r="AQM273" s="856"/>
      <c r="AQN273" s="856"/>
      <c r="AQO273" s="856"/>
      <c r="AQP273" s="856"/>
      <c r="AQQ273" s="856"/>
      <c r="AQR273" s="856"/>
      <c r="AQS273" s="856"/>
      <c r="AQT273" s="856"/>
      <c r="AQU273" s="856"/>
      <c r="AQV273" s="856"/>
      <c r="AQW273" s="856"/>
      <c r="AQX273" s="856"/>
      <c r="AQY273" s="856"/>
      <c r="AQZ273" s="856"/>
      <c r="ARA273" s="856"/>
      <c r="ARB273" s="856"/>
      <c r="ARC273" s="856"/>
      <c r="ARD273" s="856"/>
      <c r="ARE273" s="837"/>
      <c r="ARF273" s="837"/>
      <c r="ARG273" s="837"/>
      <c r="ARH273" s="837"/>
      <c r="ARI273" s="837"/>
      <c r="ARJ273" s="837"/>
      <c r="ARK273" s="837"/>
      <c r="ARL273" s="837"/>
      <c r="ARM273" s="837"/>
      <c r="ARN273" s="837"/>
      <c r="ARO273" s="837"/>
      <c r="ARP273" s="837"/>
      <c r="ARQ273" s="837"/>
      <c r="ARR273" s="837"/>
      <c r="ARS273" s="837"/>
      <c r="ART273" s="837"/>
      <c r="ARU273" s="837"/>
      <c r="ARV273" s="837"/>
      <c r="ARW273" s="837"/>
      <c r="ARX273" s="837"/>
      <c r="ARY273" s="837"/>
      <c r="ARZ273" s="837"/>
      <c r="ASA273" s="837"/>
      <c r="ASB273" s="837"/>
      <c r="ASC273" s="854"/>
      <c r="ASD273" s="854"/>
      <c r="ASE273" s="854"/>
      <c r="ASF273" s="854"/>
      <c r="ASG273" s="854"/>
      <c r="ASH273" s="837"/>
      <c r="ASI273" s="837"/>
      <c r="ASJ273" s="854"/>
      <c r="ASK273" s="854"/>
      <c r="ASL273" s="837"/>
      <c r="ASM273" s="837"/>
      <c r="ASN273" s="854"/>
      <c r="ASO273" s="854"/>
      <c r="ASP273" s="837"/>
      <c r="ASQ273" s="837"/>
      <c r="ASR273" s="837"/>
      <c r="ASS273" s="837"/>
      <c r="AST273" s="837"/>
      <c r="ASU273" s="837"/>
      <c r="ASV273" s="837"/>
      <c r="ASW273" s="854"/>
      <c r="ASX273" s="854"/>
      <c r="ASY273" s="837"/>
      <c r="ASZ273" s="837"/>
      <c r="ATA273" s="854"/>
      <c r="ATB273" s="854"/>
      <c r="ATC273" s="837"/>
      <c r="ATD273" s="837"/>
      <c r="ATE273" s="837"/>
      <c r="ATF273" s="837"/>
      <c r="ATG273" s="837"/>
      <c r="ATH273" s="853"/>
      <c r="ATI273" s="855"/>
      <c r="ATJ273" s="837"/>
      <c r="ATK273" s="837"/>
      <c r="ATL273" s="837"/>
      <c r="ATM273" s="837"/>
      <c r="ATN273" s="837"/>
      <c r="ATO273" s="837"/>
      <c r="ATP273" s="837"/>
      <c r="ATQ273" s="856"/>
      <c r="ATR273" s="856"/>
      <c r="ATS273" s="856"/>
      <c r="ATT273" s="856"/>
      <c r="ATU273" s="856"/>
      <c r="ATV273" s="856"/>
      <c r="ATW273" s="856"/>
      <c r="ATX273" s="856"/>
      <c r="ATY273" s="856"/>
      <c r="ATZ273" s="856"/>
      <c r="AUA273" s="856"/>
      <c r="AUB273" s="856"/>
      <c r="AUC273" s="856"/>
      <c r="AUD273" s="856"/>
      <c r="AUE273" s="856"/>
      <c r="AUF273" s="856"/>
      <c r="AUG273" s="856"/>
      <c r="AUH273" s="856"/>
      <c r="AUI273" s="856"/>
      <c r="AUJ273" s="856"/>
      <c r="AUK273" s="856"/>
      <c r="AUL273" s="856"/>
      <c r="AUM273" s="856"/>
      <c r="AUN273" s="856"/>
      <c r="AUO273" s="856"/>
      <c r="AUP273" s="856"/>
      <c r="AUQ273" s="856"/>
      <c r="AUR273" s="856"/>
      <c r="AUS273" s="856"/>
      <c r="AUT273" s="856"/>
      <c r="AUU273" s="856"/>
      <c r="AUV273" s="856"/>
      <c r="AUW273" s="856"/>
      <c r="AUX273" s="856"/>
      <c r="AUY273" s="856"/>
      <c r="AUZ273" s="856"/>
      <c r="AVA273" s="856"/>
      <c r="AVB273" s="856"/>
      <c r="AVC273" s="856"/>
      <c r="AVD273" s="856"/>
      <c r="AVE273" s="856"/>
      <c r="AVF273" s="856"/>
      <c r="AVG273" s="856"/>
      <c r="AVH273" s="856"/>
      <c r="AVI273" s="837"/>
      <c r="AVJ273" s="837"/>
      <c r="AVK273" s="837"/>
      <c r="AVL273" s="837"/>
      <c r="AVM273" s="837"/>
      <c r="AVN273" s="837"/>
      <c r="AVO273" s="837"/>
      <c r="AVP273" s="837"/>
      <c r="AVQ273" s="837"/>
      <c r="AVR273" s="837"/>
      <c r="AVS273" s="837"/>
      <c r="AVT273" s="837"/>
      <c r="AVU273" s="837"/>
      <c r="AVV273" s="837"/>
      <c r="AVW273" s="837"/>
      <c r="AVX273" s="837"/>
      <c r="AVY273" s="837"/>
      <c r="AVZ273" s="837"/>
      <c r="AWA273" s="837"/>
      <c r="AWB273" s="837"/>
      <c r="AWC273" s="837"/>
      <c r="AWD273" s="837"/>
      <c r="AWE273" s="837"/>
      <c r="AWF273" s="837"/>
      <c r="AWG273" s="854"/>
      <c r="AWH273" s="854"/>
      <c r="AWI273" s="854"/>
      <c r="AWJ273" s="854"/>
      <c r="AWK273" s="854"/>
      <c r="AWL273" s="837"/>
      <c r="AWM273" s="837"/>
      <c r="AWN273" s="854"/>
      <c r="AWO273" s="854"/>
      <c r="AWP273" s="837"/>
      <c r="AWQ273" s="837"/>
      <c r="AWR273" s="854"/>
      <c r="AWS273" s="854"/>
      <c r="AWT273" s="837"/>
      <c r="AWU273" s="837"/>
      <c r="AWV273" s="837"/>
      <c r="AWW273" s="837"/>
      <c r="AWX273" s="837"/>
      <c r="AWY273" s="837"/>
      <c r="AWZ273" s="837"/>
      <c r="AXA273" s="854"/>
      <c r="AXB273" s="854"/>
      <c r="AXC273" s="837"/>
      <c r="AXD273" s="837"/>
      <c r="AXE273" s="854"/>
      <c r="AXF273" s="854"/>
      <c r="AXG273" s="837"/>
      <c r="AXH273" s="837"/>
      <c r="AXI273" s="837"/>
      <c r="AXJ273" s="837"/>
      <c r="AXK273" s="837"/>
      <c r="AXL273" s="853"/>
      <c r="AXM273" s="855"/>
      <c r="AXN273" s="837"/>
      <c r="AXO273" s="837"/>
      <c r="AXP273" s="837"/>
      <c r="AXQ273" s="837"/>
      <c r="AXR273" s="837"/>
      <c r="AXS273" s="837"/>
      <c r="AXT273" s="837"/>
      <c r="AXU273" s="856"/>
      <c r="AXV273" s="856"/>
      <c r="AXW273" s="856"/>
      <c r="AXX273" s="856"/>
      <c r="AXY273" s="856"/>
      <c r="AXZ273" s="856"/>
      <c r="AYA273" s="856"/>
      <c r="AYB273" s="856"/>
      <c r="AYC273" s="856"/>
      <c r="AYD273" s="856"/>
      <c r="AYE273" s="856"/>
      <c r="AYF273" s="856"/>
      <c r="AYG273" s="856"/>
      <c r="AYH273" s="856"/>
      <c r="AYI273" s="856"/>
      <c r="AYJ273" s="856"/>
      <c r="AYK273" s="856"/>
      <c r="AYL273" s="856"/>
      <c r="AYM273" s="856"/>
      <c r="AYN273" s="856"/>
      <c r="AYO273" s="856"/>
      <c r="AYP273" s="856"/>
      <c r="AYQ273" s="856"/>
      <c r="AYR273" s="856"/>
      <c r="AYS273" s="856"/>
      <c r="AYT273" s="856"/>
      <c r="AYU273" s="856"/>
      <c r="AYV273" s="856"/>
      <c r="AYW273" s="856"/>
      <c r="AYX273" s="856"/>
      <c r="AYY273" s="856"/>
      <c r="AYZ273" s="856"/>
      <c r="AZA273" s="856"/>
      <c r="AZB273" s="856"/>
      <c r="AZC273" s="856"/>
      <c r="AZD273" s="856"/>
      <c r="AZE273" s="856"/>
      <c r="AZF273" s="856"/>
      <c r="AZG273" s="856"/>
      <c r="AZH273" s="856"/>
      <c r="AZI273" s="856"/>
      <c r="AZJ273" s="856"/>
      <c r="AZK273" s="856"/>
      <c r="AZL273" s="856"/>
      <c r="AZM273" s="837"/>
      <c r="AZN273" s="837"/>
      <c r="AZO273" s="837"/>
      <c r="AZP273" s="837"/>
      <c r="AZQ273" s="837"/>
      <c r="AZR273" s="837"/>
      <c r="AZS273" s="837"/>
      <c r="AZT273" s="837"/>
      <c r="AZU273" s="837"/>
      <c r="AZV273" s="837"/>
      <c r="AZW273" s="837"/>
      <c r="AZX273" s="837"/>
      <c r="AZY273" s="837"/>
      <c r="AZZ273" s="837"/>
      <c r="BAA273" s="837"/>
      <c r="BAB273" s="837"/>
      <c r="BAC273" s="837"/>
      <c r="BAD273" s="837"/>
      <c r="BAE273" s="837"/>
      <c r="BAF273" s="837"/>
      <c r="BAG273" s="837"/>
      <c r="BAH273" s="837"/>
      <c r="BAI273" s="837"/>
      <c r="BAJ273" s="837"/>
      <c r="BAK273" s="854"/>
      <c r="BAL273" s="854"/>
      <c r="BAM273" s="854"/>
      <c r="BAN273" s="854"/>
      <c r="BAO273" s="854"/>
      <c r="BAP273" s="837"/>
      <c r="BAQ273" s="837"/>
      <c r="BAR273" s="854"/>
      <c r="BAS273" s="854"/>
      <c r="BAT273" s="837"/>
      <c r="BAU273" s="837"/>
      <c r="BAV273" s="854"/>
      <c r="BAW273" s="854"/>
      <c r="BAX273" s="837"/>
      <c r="BAY273" s="837"/>
      <c r="BAZ273" s="837"/>
      <c r="BBA273" s="837"/>
      <c r="BBB273" s="837"/>
      <c r="BBC273" s="837"/>
      <c r="BBD273" s="837"/>
      <c r="BBE273" s="854"/>
      <c r="BBF273" s="854"/>
      <c r="BBG273" s="837"/>
      <c r="BBH273" s="837"/>
      <c r="BBI273" s="854"/>
      <c r="BBJ273" s="854"/>
      <c r="BBK273" s="837"/>
      <c r="BBL273" s="837"/>
      <c r="BBM273" s="837"/>
      <c r="BBN273" s="837"/>
      <c r="BBO273" s="837"/>
      <c r="BBP273" s="853"/>
      <c r="BBQ273" s="855"/>
      <c r="BBR273" s="837"/>
      <c r="BBS273" s="837"/>
      <c r="BBT273" s="837"/>
      <c r="BBU273" s="837"/>
      <c r="BBV273" s="837"/>
      <c r="BBW273" s="837"/>
      <c r="BBX273" s="837"/>
      <c r="BBY273" s="856"/>
      <c r="BBZ273" s="856"/>
      <c r="BCA273" s="856"/>
      <c r="BCB273" s="856"/>
      <c r="BCC273" s="856"/>
      <c r="BCD273" s="856"/>
      <c r="BCE273" s="856"/>
      <c r="BCF273" s="856"/>
      <c r="BCG273" s="856"/>
      <c r="BCH273" s="856"/>
      <c r="BCI273" s="856"/>
      <c r="BCJ273" s="856"/>
      <c r="BCK273" s="856"/>
      <c r="BCL273" s="856"/>
      <c r="BCM273" s="856"/>
      <c r="BCN273" s="856"/>
      <c r="BCO273" s="856"/>
      <c r="BCP273" s="856"/>
      <c r="BCQ273" s="856"/>
      <c r="BCR273" s="856"/>
      <c r="BCS273" s="856"/>
      <c r="BCT273" s="856"/>
      <c r="BCU273" s="856"/>
      <c r="BCV273" s="856"/>
      <c r="BCW273" s="856"/>
      <c r="BCX273" s="856"/>
      <c r="BCY273" s="856"/>
      <c r="BCZ273" s="856"/>
      <c r="BDA273" s="856"/>
      <c r="BDB273" s="856"/>
      <c r="BDC273" s="856"/>
      <c r="BDD273" s="856"/>
      <c r="BDE273" s="856"/>
      <c r="BDF273" s="856"/>
      <c r="BDG273" s="856"/>
      <c r="BDH273" s="856"/>
      <c r="BDI273" s="856"/>
      <c r="BDJ273" s="856"/>
      <c r="BDK273" s="856"/>
      <c r="BDL273" s="856"/>
      <c r="BDM273" s="856"/>
      <c r="BDN273" s="856"/>
      <c r="BDO273" s="856"/>
      <c r="BDP273" s="856"/>
      <c r="BDQ273" s="837"/>
      <c r="BDR273" s="837"/>
      <c r="BDS273" s="837"/>
      <c r="BDT273" s="837"/>
      <c r="BDU273" s="837"/>
      <c r="BDV273" s="837"/>
      <c r="BDW273" s="837"/>
      <c r="BDX273" s="837"/>
      <c r="BDY273" s="837"/>
      <c r="BDZ273" s="837"/>
      <c r="BEA273" s="837"/>
      <c r="BEB273" s="837"/>
      <c r="BEC273" s="837"/>
      <c r="BED273" s="837"/>
      <c r="BEE273" s="837"/>
      <c r="BEF273" s="837"/>
      <c r="BEG273" s="837"/>
      <c r="BEH273" s="837"/>
      <c r="BEI273" s="837"/>
      <c r="BEJ273" s="837"/>
      <c r="BEK273" s="837"/>
      <c r="BEL273" s="837"/>
      <c r="BEM273" s="837"/>
      <c r="BEN273" s="837"/>
      <c r="BEO273" s="854"/>
      <c r="BEP273" s="854"/>
      <c r="BEQ273" s="854"/>
      <c r="BER273" s="854"/>
      <c r="BES273" s="854"/>
      <c r="BET273" s="837"/>
      <c r="BEU273" s="837"/>
      <c r="BEV273" s="854"/>
      <c r="BEW273" s="854"/>
      <c r="BEX273" s="837"/>
      <c r="BEY273" s="837"/>
      <c r="BEZ273" s="854"/>
      <c r="BFA273" s="854"/>
      <c r="BFB273" s="837"/>
      <c r="BFC273" s="837"/>
      <c r="BFD273" s="837"/>
      <c r="BFE273" s="837"/>
      <c r="BFF273" s="837"/>
      <c r="BFG273" s="837"/>
      <c r="BFH273" s="837"/>
      <c r="BFI273" s="854"/>
      <c r="BFJ273" s="854"/>
      <c r="BFK273" s="837"/>
      <c r="BFL273" s="837"/>
      <c r="BFM273" s="854"/>
      <c r="BFN273" s="854"/>
      <c r="BFO273" s="837"/>
      <c r="BFP273" s="837"/>
      <c r="BFQ273" s="837"/>
      <c r="BFR273" s="837"/>
      <c r="BFS273" s="837"/>
      <c r="BFT273" s="853"/>
      <c r="BFU273" s="855"/>
      <c r="BFV273" s="837"/>
      <c r="BFW273" s="837"/>
      <c r="BFX273" s="837"/>
      <c r="BFY273" s="837"/>
      <c r="BFZ273" s="837"/>
      <c r="BGA273" s="837"/>
      <c r="BGB273" s="837"/>
      <c r="BGC273" s="856"/>
      <c r="BGD273" s="856"/>
      <c r="BGE273" s="856"/>
      <c r="BGF273" s="856"/>
      <c r="BGG273" s="856"/>
      <c r="BGH273" s="856"/>
      <c r="BGI273" s="856"/>
      <c r="BGJ273" s="856"/>
      <c r="BGK273" s="856"/>
      <c r="BGL273" s="856"/>
      <c r="BGM273" s="856"/>
      <c r="BGN273" s="856"/>
      <c r="BGO273" s="856"/>
      <c r="BGP273" s="856"/>
      <c r="BGQ273" s="856"/>
      <c r="BGR273" s="856"/>
      <c r="BGS273" s="856"/>
      <c r="BGT273" s="856"/>
      <c r="BGU273" s="856"/>
      <c r="BGV273" s="856"/>
      <c r="BGW273" s="856"/>
      <c r="BGX273" s="856"/>
      <c r="BGY273" s="856"/>
      <c r="BGZ273" s="856"/>
      <c r="BHA273" s="856"/>
      <c r="BHB273" s="856"/>
      <c r="BHC273" s="856"/>
      <c r="BHD273" s="856"/>
      <c r="BHE273" s="856"/>
      <c r="BHF273" s="856"/>
      <c r="BHG273" s="856"/>
      <c r="BHH273" s="856"/>
      <c r="BHI273" s="856"/>
      <c r="BHJ273" s="856"/>
      <c r="BHK273" s="856"/>
      <c r="BHL273" s="856"/>
      <c r="BHM273" s="856"/>
      <c r="BHN273" s="856"/>
      <c r="BHO273" s="856"/>
      <c r="BHP273" s="856"/>
      <c r="BHQ273" s="856"/>
      <c r="BHR273" s="856"/>
      <c r="BHS273" s="856"/>
      <c r="BHT273" s="856"/>
      <c r="BHU273" s="837"/>
      <c r="BHV273" s="837"/>
      <c r="BHW273" s="837"/>
      <c r="BHX273" s="837"/>
      <c r="BHY273" s="837"/>
      <c r="BHZ273" s="837"/>
      <c r="BIA273" s="837"/>
      <c r="BIB273" s="837"/>
      <c r="BIC273" s="837"/>
      <c r="BID273" s="837"/>
      <c r="BIE273" s="837"/>
      <c r="BIF273" s="837"/>
      <c r="BIG273" s="837"/>
      <c r="BIH273" s="837"/>
      <c r="BII273" s="837"/>
      <c r="BIJ273" s="837"/>
      <c r="BIK273" s="837"/>
      <c r="BIL273" s="837"/>
      <c r="BIM273" s="837"/>
      <c r="BIN273" s="837"/>
      <c r="BIO273" s="837"/>
      <c r="BIP273" s="837"/>
      <c r="BIQ273" s="837"/>
      <c r="BIR273" s="837"/>
      <c r="BIS273" s="854"/>
      <c r="BIT273" s="854"/>
      <c r="BIU273" s="854"/>
      <c r="BIV273" s="854"/>
      <c r="BIW273" s="854"/>
      <c r="BIX273" s="837"/>
      <c r="BIY273" s="837"/>
      <c r="BIZ273" s="854"/>
      <c r="BJA273" s="854"/>
      <c r="BJB273" s="837"/>
      <c r="BJC273" s="837"/>
      <c r="BJD273" s="854"/>
      <c r="BJE273" s="854"/>
      <c r="BJF273" s="837"/>
      <c r="BJG273" s="837"/>
      <c r="BJH273" s="837"/>
      <c r="BJI273" s="837"/>
      <c r="BJJ273" s="837"/>
      <c r="BJK273" s="837"/>
      <c r="BJL273" s="837"/>
      <c r="BJM273" s="854"/>
      <c r="BJN273" s="854"/>
      <c r="BJO273" s="837"/>
      <c r="BJP273" s="837"/>
      <c r="BJQ273" s="854"/>
      <c r="BJR273" s="854"/>
      <c r="BJS273" s="837"/>
      <c r="BJT273" s="837"/>
      <c r="BJU273" s="837"/>
      <c r="BJV273" s="837"/>
      <c r="BJW273" s="837"/>
      <c r="BJX273" s="853"/>
      <c r="BJY273" s="855"/>
      <c r="BJZ273" s="837"/>
      <c r="BKA273" s="837"/>
      <c r="BKB273" s="837"/>
      <c r="BKC273" s="837"/>
      <c r="BKD273" s="837"/>
      <c r="BKE273" s="837"/>
      <c r="BKF273" s="837"/>
      <c r="BKG273" s="856"/>
      <c r="BKH273" s="856"/>
      <c r="BKI273" s="856"/>
      <c r="BKJ273" s="856"/>
      <c r="BKK273" s="856"/>
      <c r="BKL273" s="856"/>
      <c r="BKM273" s="856"/>
      <c r="BKN273" s="856"/>
      <c r="BKO273" s="856"/>
      <c r="BKP273" s="856"/>
      <c r="BKQ273" s="856"/>
      <c r="BKR273" s="856"/>
      <c r="BKS273" s="856"/>
      <c r="BKT273" s="856"/>
      <c r="BKU273" s="856"/>
      <c r="BKV273" s="856"/>
      <c r="BKW273" s="856"/>
      <c r="BKX273" s="856"/>
      <c r="BKY273" s="856"/>
      <c r="BKZ273" s="856"/>
      <c r="BLA273" s="856"/>
      <c r="BLB273" s="856"/>
      <c r="BLC273" s="856"/>
      <c r="BLD273" s="856"/>
      <c r="BLE273" s="856"/>
      <c r="BLF273" s="856"/>
      <c r="BLG273" s="856"/>
      <c r="BLH273" s="856"/>
      <c r="BLI273" s="856"/>
      <c r="BLJ273" s="856"/>
      <c r="BLK273" s="856"/>
      <c r="BLL273" s="856"/>
      <c r="BLM273" s="856"/>
      <c r="BLN273" s="856"/>
      <c r="BLO273" s="856"/>
      <c r="BLP273" s="856"/>
      <c r="BLQ273" s="856"/>
      <c r="BLR273" s="856"/>
      <c r="BLS273" s="856"/>
      <c r="BLT273" s="856"/>
      <c r="BLU273" s="856"/>
      <c r="BLV273" s="856"/>
      <c r="BLW273" s="856"/>
      <c r="BLX273" s="856"/>
      <c r="BLY273" s="837"/>
      <c r="BLZ273" s="837"/>
      <c r="BMA273" s="837"/>
      <c r="BMB273" s="837"/>
      <c r="BMC273" s="837"/>
      <c r="BMD273" s="837"/>
      <c r="BME273" s="837"/>
      <c r="BMF273" s="837"/>
      <c r="BMG273" s="837"/>
      <c r="BMH273" s="837"/>
      <c r="BMI273" s="837"/>
      <c r="BMJ273" s="837"/>
      <c r="BMK273" s="837"/>
      <c r="BML273" s="837"/>
      <c r="BMM273" s="837"/>
      <c r="BMN273" s="837"/>
      <c r="BMO273" s="837"/>
      <c r="BMP273" s="837"/>
      <c r="BMQ273" s="837"/>
      <c r="BMR273" s="837"/>
      <c r="BMS273" s="837"/>
      <c r="BMT273" s="837"/>
      <c r="BMU273" s="837"/>
      <c r="BMV273" s="837"/>
      <c r="BMW273" s="854"/>
      <c r="BMX273" s="854"/>
      <c r="BMY273" s="854"/>
      <c r="BMZ273" s="854"/>
      <c r="BNA273" s="854"/>
      <c r="BNB273" s="837"/>
      <c r="BNC273" s="837"/>
      <c r="BND273" s="854"/>
      <c r="BNE273" s="854"/>
      <c r="BNF273" s="837"/>
      <c r="BNG273" s="837"/>
      <c r="BNH273" s="854"/>
      <c r="BNI273" s="854"/>
      <c r="BNJ273" s="837"/>
      <c r="BNK273" s="837"/>
      <c r="BNL273" s="837"/>
      <c r="BNM273" s="837"/>
      <c r="BNN273" s="837"/>
      <c r="BNO273" s="837"/>
      <c r="BNP273" s="837"/>
      <c r="BNQ273" s="854"/>
      <c r="BNR273" s="854"/>
      <c r="BNS273" s="837"/>
      <c r="BNT273" s="837"/>
      <c r="BNU273" s="854"/>
      <c r="BNV273" s="854"/>
      <c r="BNW273" s="837"/>
      <c r="BNX273" s="837"/>
      <c r="BNY273" s="837"/>
      <c r="BNZ273" s="837"/>
      <c r="BOA273" s="837"/>
      <c r="BOB273" s="853"/>
      <c r="BOC273" s="855"/>
      <c r="BOD273" s="837"/>
      <c r="BOE273" s="837"/>
      <c r="BOF273" s="837"/>
      <c r="BOG273" s="837"/>
      <c r="BOH273" s="837"/>
      <c r="BOI273" s="837"/>
      <c r="BOJ273" s="837"/>
      <c r="BOK273" s="856"/>
      <c r="BOL273" s="856"/>
      <c r="BOM273" s="856"/>
      <c r="BON273" s="856"/>
      <c r="BOO273" s="856"/>
      <c r="BOP273" s="856"/>
      <c r="BOQ273" s="856"/>
      <c r="BOR273" s="856"/>
      <c r="BOS273" s="856"/>
      <c r="BOT273" s="856"/>
      <c r="BOU273" s="856"/>
      <c r="BOV273" s="856"/>
      <c r="BOW273" s="856"/>
      <c r="BOX273" s="856"/>
      <c r="BOY273" s="856"/>
      <c r="BOZ273" s="856"/>
      <c r="BPA273" s="856"/>
      <c r="BPB273" s="856"/>
      <c r="BPC273" s="856"/>
      <c r="BPD273" s="856"/>
      <c r="BPE273" s="856"/>
      <c r="BPF273" s="856"/>
      <c r="BPG273" s="856"/>
      <c r="BPH273" s="856"/>
      <c r="BPI273" s="856"/>
      <c r="BPJ273" s="856"/>
      <c r="BPK273" s="856"/>
      <c r="BPL273" s="856"/>
      <c r="BPM273" s="856"/>
      <c r="BPN273" s="856"/>
      <c r="BPO273" s="856"/>
      <c r="BPP273" s="856"/>
      <c r="BPQ273" s="856"/>
      <c r="BPR273" s="856"/>
      <c r="BPS273" s="856"/>
      <c r="BPT273" s="856"/>
      <c r="BPU273" s="856"/>
      <c r="BPV273" s="856"/>
      <c r="BPW273" s="856"/>
      <c r="BPX273" s="856"/>
      <c r="BPY273" s="856"/>
      <c r="BPZ273" s="856"/>
      <c r="BQA273" s="856"/>
      <c r="BQB273" s="856"/>
      <c r="BQC273" s="837"/>
      <c r="BQD273" s="837"/>
      <c r="BQE273" s="837"/>
      <c r="BQF273" s="837"/>
      <c r="BQG273" s="837"/>
      <c r="BQH273" s="837"/>
      <c r="BQI273" s="837"/>
      <c r="BQJ273" s="837"/>
      <c r="BQK273" s="837"/>
      <c r="BQL273" s="837"/>
      <c r="BQM273" s="837"/>
      <c r="BQN273" s="837"/>
      <c r="BQO273" s="837"/>
      <c r="BQP273" s="837"/>
      <c r="BQQ273" s="837"/>
      <c r="BQR273" s="837"/>
      <c r="BQS273" s="837"/>
      <c r="BQT273" s="837"/>
      <c r="BQU273" s="837"/>
      <c r="BQV273" s="837"/>
      <c r="BQW273" s="837"/>
      <c r="BQX273" s="837"/>
      <c r="BQY273" s="837"/>
      <c r="BQZ273" s="837"/>
      <c r="BRA273" s="854"/>
      <c r="BRB273" s="854"/>
      <c r="BRC273" s="854"/>
      <c r="BRD273" s="854"/>
      <c r="BRE273" s="854"/>
      <c r="BRF273" s="837"/>
      <c r="BRG273" s="837"/>
      <c r="BRH273" s="854"/>
      <c r="BRI273" s="854"/>
      <c r="BRJ273" s="837"/>
      <c r="BRK273" s="837"/>
      <c r="BRL273" s="854"/>
      <c r="BRM273" s="854"/>
      <c r="BRN273" s="837"/>
      <c r="BRO273" s="837"/>
      <c r="BRP273" s="837"/>
      <c r="BRQ273" s="837"/>
      <c r="BRR273" s="837"/>
      <c r="BRS273" s="837"/>
      <c r="BRT273" s="837"/>
      <c r="BRU273" s="854"/>
      <c r="BRV273" s="854"/>
      <c r="BRW273" s="837"/>
      <c r="BRX273" s="837"/>
      <c r="BRY273" s="854"/>
      <c r="BRZ273" s="854"/>
      <c r="BSA273" s="837"/>
      <c r="BSB273" s="837"/>
      <c r="BSC273" s="837"/>
      <c r="BSD273" s="837"/>
      <c r="BSE273" s="837"/>
      <c r="BSF273" s="853"/>
      <c r="BSG273" s="855"/>
      <c r="BSH273" s="837"/>
      <c r="BSI273" s="837"/>
      <c r="BSJ273" s="837"/>
      <c r="BSK273" s="837"/>
      <c r="BSL273" s="837"/>
      <c r="BSM273" s="837"/>
      <c r="BSN273" s="837"/>
      <c r="BSO273" s="856"/>
      <c r="BSP273" s="856"/>
      <c r="BSQ273" s="856"/>
      <c r="BSR273" s="856"/>
      <c r="BSS273" s="856"/>
      <c r="BST273" s="856"/>
      <c r="BSU273" s="856"/>
      <c r="BSV273" s="856"/>
      <c r="BSW273" s="856"/>
      <c r="BSX273" s="856"/>
      <c r="BSY273" s="856"/>
      <c r="BSZ273" s="856"/>
      <c r="BTA273" s="856"/>
      <c r="BTB273" s="856"/>
      <c r="BTC273" s="856"/>
      <c r="BTD273" s="856"/>
      <c r="BTE273" s="856"/>
      <c r="BTF273" s="856"/>
      <c r="BTG273" s="856"/>
      <c r="BTH273" s="856"/>
      <c r="BTI273" s="856"/>
      <c r="BTJ273" s="856"/>
      <c r="BTK273" s="856"/>
      <c r="BTL273" s="856"/>
      <c r="BTM273" s="856"/>
      <c r="BTN273" s="856"/>
      <c r="BTO273" s="856"/>
      <c r="BTP273" s="856"/>
      <c r="BTQ273" s="856"/>
      <c r="BTR273" s="856"/>
      <c r="BTS273" s="856"/>
      <c r="BTT273" s="856"/>
      <c r="BTU273" s="856"/>
      <c r="BTV273" s="856"/>
      <c r="BTW273" s="856"/>
      <c r="BTX273" s="856"/>
      <c r="BTY273" s="856"/>
      <c r="BTZ273" s="856"/>
      <c r="BUA273" s="856"/>
      <c r="BUB273" s="856"/>
      <c r="BUC273" s="856"/>
      <c r="BUD273" s="856"/>
      <c r="BUE273" s="856"/>
      <c r="BUF273" s="856"/>
      <c r="BUG273" s="837"/>
      <c r="BUH273" s="837"/>
      <c r="BUI273" s="837"/>
      <c r="BUJ273" s="837"/>
      <c r="BUK273" s="837"/>
      <c r="BUL273" s="837"/>
      <c r="BUM273" s="837"/>
      <c r="BUN273" s="837"/>
      <c r="BUO273" s="837"/>
      <c r="BUP273" s="837"/>
      <c r="BUQ273" s="837"/>
      <c r="BUR273" s="837"/>
      <c r="BUS273" s="837"/>
      <c r="BUT273" s="837"/>
      <c r="BUU273" s="837"/>
      <c r="BUV273" s="837"/>
      <c r="BUW273" s="837"/>
      <c r="BUX273" s="837"/>
      <c r="BUY273" s="837"/>
      <c r="BUZ273" s="837"/>
      <c r="BVA273" s="837"/>
      <c r="BVB273" s="837"/>
      <c r="BVC273" s="837"/>
      <c r="BVD273" s="837"/>
      <c r="BVE273" s="854"/>
      <c r="BVF273" s="854"/>
      <c r="BVG273" s="854"/>
      <c r="BVH273" s="854"/>
      <c r="BVI273" s="854"/>
      <c r="BVJ273" s="837"/>
      <c r="BVK273" s="837"/>
      <c r="BVL273" s="854"/>
      <c r="BVM273" s="854"/>
      <c r="BVN273" s="837"/>
      <c r="BVO273" s="837"/>
      <c r="BVP273" s="854"/>
      <c r="BVQ273" s="854"/>
      <c r="BVR273" s="837"/>
      <c r="BVS273" s="837"/>
      <c r="BVT273" s="837"/>
      <c r="BVU273" s="837"/>
      <c r="BVV273" s="837"/>
      <c r="BVW273" s="837"/>
      <c r="BVX273" s="837"/>
      <c r="BVY273" s="854"/>
      <c r="BVZ273" s="854"/>
      <c r="BWA273" s="837"/>
      <c r="BWB273" s="837"/>
      <c r="BWC273" s="854"/>
      <c r="BWD273" s="854"/>
      <c r="BWE273" s="837"/>
      <c r="BWF273" s="837"/>
      <c r="BWG273" s="837"/>
      <c r="BWH273" s="837"/>
      <c r="BWI273" s="837"/>
      <c r="BWJ273" s="853"/>
      <c r="BWK273" s="855"/>
      <c r="BWL273" s="837"/>
      <c r="BWM273" s="837"/>
      <c r="BWN273" s="837"/>
      <c r="BWO273" s="837"/>
      <c r="BWP273" s="837"/>
      <c r="BWQ273" s="837"/>
      <c r="BWR273" s="837"/>
      <c r="BWS273" s="856"/>
      <c r="BWT273" s="856"/>
      <c r="BWU273" s="856"/>
      <c r="BWV273" s="856"/>
      <c r="BWW273" s="856"/>
      <c r="BWX273" s="856"/>
      <c r="BWY273" s="856"/>
      <c r="BWZ273" s="856"/>
      <c r="BXA273" s="856"/>
      <c r="BXB273" s="856"/>
      <c r="BXC273" s="856"/>
      <c r="BXD273" s="856"/>
      <c r="BXE273" s="856"/>
      <c r="BXF273" s="856"/>
      <c r="BXG273" s="856"/>
      <c r="BXH273" s="856"/>
      <c r="BXI273" s="856"/>
      <c r="BXJ273" s="856"/>
      <c r="BXK273" s="856"/>
      <c r="BXL273" s="856"/>
      <c r="BXM273" s="856"/>
      <c r="BXN273" s="856"/>
      <c r="BXO273" s="856"/>
      <c r="BXP273" s="856"/>
      <c r="BXQ273" s="856"/>
      <c r="BXR273" s="856"/>
      <c r="BXS273" s="856"/>
      <c r="BXT273" s="856"/>
      <c r="BXU273" s="856"/>
      <c r="BXV273" s="856"/>
      <c r="BXW273" s="856"/>
      <c r="BXX273" s="856"/>
      <c r="BXY273" s="856"/>
      <c r="BXZ273" s="856"/>
      <c r="BYA273" s="856"/>
      <c r="BYB273" s="856"/>
      <c r="BYC273" s="856"/>
      <c r="BYD273" s="856"/>
      <c r="BYE273" s="856"/>
      <c r="BYF273" s="856"/>
      <c r="BYG273" s="856"/>
      <c r="BYH273" s="856"/>
      <c r="BYI273" s="856"/>
      <c r="BYJ273" s="856"/>
      <c r="BYK273" s="837"/>
      <c r="BYL273" s="837"/>
      <c r="BYM273" s="837"/>
      <c r="BYN273" s="837"/>
      <c r="BYO273" s="837"/>
      <c r="BYP273" s="837"/>
      <c r="BYQ273" s="837"/>
      <c r="BYR273" s="837"/>
      <c r="BYS273" s="837"/>
      <c r="BYT273" s="837"/>
      <c r="BYU273" s="837"/>
      <c r="BYV273" s="837"/>
      <c r="BYW273" s="837"/>
      <c r="BYX273" s="837"/>
      <c r="BYY273" s="837"/>
      <c r="BYZ273" s="837"/>
      <c r="BZA273" s="837"/>
      <c r="BZB273" s="837"/>
      <c r="BZC273" s="837"/>
      <c r="BZD273" s="837"/>
      <c r="BZE273" s="837"/>
      <c r="BZF273" s="837"/>
      <c r="BZG273" s="837"/>
      <c r="BZH273" s="837"/>
      <c r="BZI273" s="854"/>
      <c r="BZJ273" s="854"/>
      <c r="BZK273" s="854"/>
      <c r="BZL273" s="854"/>
      <c r="BZM273" s="854"/>
      <c r="BZN273" s="837"/>
      <c r="BZO273" s="837"/>
      <c r="BZP273" s="854"/>
      <c r="BZQ273" s="854"/>
      <c r="BZR273" s="837"/>
      <c r="BZS273" s="837"/>
      <c r="BZT273" s="854"/>
      <c r="BZU273" s="854"/>
      <c r="BZV273" s="837"/>
      <c r="BZW273" s="837"/>
      <c r="BZX273" s="837"/>
      <c r="BZY273" s="837"/>
      <c r="BZZ273" s="837"/>
      <c r="CAA273" s="837"/>
      <c r="CAB273" s="837"/>
      <c r="CAC273" s="854"/>
      <c r="CAD273" s="854"/>
      <c r="CAE273" s="837"/>
      <c r="CAF273" s="837"/>
      <c r="CAG273" s="854"/>
      <c r="CAH273" s="854"/>
      <c r="CAI273" s="837"/>
      <c r="CAJ273" s="837"/>
      <c r="CAK273" s="837"/>
      <c r="CAL273" s="837"/>
      <c r="CAM273" s="837"/>
      <c r="CAN273" s="853"/>
      <c r="CAO273" s="855"/>
      <c r="CAP273" s="837"/>
      <c r="CAQ273" s="837"/>
      <c r="CAR273" s="837"/>
      <c r="CAS273" s="837"/>
      <c r="CAT273" s="837"/>
      <c r="CAU273" s="837"/>
      <c r="CAV273" s="837"/>
      <c r="CAW273" s="856"/>
      <c r="CAX273" s="856"/>
      <c r="CAY273" s="856"/>
      <c r="CAZ273" s="856"/>
      <c r="CBA273" s="856"/>
      <c r="CBB273" s="856"/>
      <c r="CBC273" s="856"/>
      <c r="CBD273" s="856"/>
      <c r="CBE273" s="856"/>
      <c r="CBF273" s="856"/>
      <c r="CBG273" s="856"/>
      <c r="CBH273" s="856"/>
      <c r="CBI273" s="856"/>
      <c r="CBJ273" s="856"/>
      <c r="CBK273" s="856"/>
      <c r="CBL273" s="856"/>
      <c r="CBM273" s="856"/>
      <c r="CBN273" s="856"/>
      <c r="CBO273" s="856"/>
      <c r="CBP273" s="856"/>
      <c r="CBQ273" s="856"/>
      <c r="CBR273" s="856"/>
      <c r="CBS273" s="856"/>
      <c r="CBT273" s="856"/>
      <c r="CBU273" s="856"/>
      <c r="CBV273" s="856"/>
      <c r="CBW273" s="856"/>
      <c r="CBX273" s="856"/>
      <c r="CBY273" s="856"/>
      <c r="CBZ273" s="856"/>
      <c r="CCA273" s="856"/>
      <c r="CCB273" s="856"/>
      <c r="CCC273" s="856"/>
      <c r="CCD273" s="856"/>
      <c r="CCE273" s="856"/>
      <c r="CCF273" s="856"/>
      <c r="CCG273" s="856"/>
      <c r="CCH273" s="856"/>
      <c r="CCI273" s="856"/>
      <c r="CCJ273" s="856"/>
      <c r="CCK273" s="856"/>
      <c r="CCL273" s="856"/>
      <c r="CCM273" s="856"/>
      <c r="CCN273" s="856"/>
      <c r="CCO273" s="837"/>
      <c r="CCP273" s="837"/>
      <c r="CCQ273" s="837"/>
      <c r="CCR273" s="837"/>
      <c r="CCS273" s="837"/>
      <c r="CCT273" s="837"/>
      <c r="CCU273" s="837"/>
      <c r="CCV273" s="837"/>
      <c r="CCW273" s="837"/>
      <c r="CCX273" s="837"/>
      <c r="CCY273" s="837"/>
      <c r="CCZ273" s="837"/>
      <c r="CDA273" s="837"/>
      <c r="CDB273" s="837"/>
      <c r="CDC273" s="837"/>
      <c r="CDD273" s="837"/>
      <c r="CDE273" s="837"/>
      <c r="CDF273" s="837"/>
      <c r="CDG273" s="837"/>
      <c r="CDH273" s="837"/>
      <c r="CDI273" s="837"/>
      <c r="CDJ273" s="837"/>
      <c r="CDK273" s="837"/>
      <c r="CDL273" s="837"/>
      <c r="CDM273" s="854"/>
      <c r="CDN273" s="854"/>
      <c r="CDO273" s="854"/>
      <c r="CDP273" s="854"/>
      <c r="CDQ273" s="854"/>
      <c r="CDR273" s="837"/>
      <c r="CDS273" s="837"/>
      <c r="CDT273" s="854"/>
      <c r="CDU273" s="854"/>
      <c r="CDV273" s="837"/>
      <c r="CDW273" s="837"/>
      <c r="CDX273" s="854"/>
      <c r="CDY273" s="854"/>
      <c r="CDZ273" s="837"/>
      <c r="CEA273" s="837"/>
      <c r="CEB273" s="837"/>
      <c r="CEC273" s="837"/>
      <c r="CED273" s="837"/>
      <c r="CEE273" s="837"/>
      <c r="CEF273" s="837"/>
      <c r="CEG273" s="854"/>
      <c r="CEH273" s="854"/>
      <c r="CEI273" s="837"/>
      <c r="CEJ273" s="837"/>
      <c r="CEK273" s="854"/>
      <c r="CEL273" s="854"/>
      <c r="CEM273" s="837"/>
      <c r="CEN273" s="837"/>
      <c r="CEO273" s="837"/>
      <c r="CEP273" s="837"/>
      <c r="CEQ273" s="837"/>
      <c r="CER273" s="853"/>
      <c r="CES273" s="855"/>
      <c r="CET273" s="837"/>
      <c r="CEU273" s="837"/>
      <c r="CEV273" s="837"/>
      <c r="CEW273" s="837"/>
      <c r="CEX273" s="837"/>
      <c r="CEY273" s="837"/>
      <c r="CEZ273" s="837"/>
      <c r="CFA273" s="856"/>
      <c r="CFB273" s="856"/>
      <c r="CFC273" s="856"/>
      <c r="CFD273" s="856"/>
      <c r="CFE273" s="856"/>
      <c r="CFF273" s="856"/>
      <c r="CFG273" s="856"/>
      <c r="CFH273" s="856"/>
      <c r="CFI273" s="856"/>
      <c r="CFJ273" s="856"/>
      <c r="CFK273" s="856"/>
      <c r="CFL273" s="856"/>
      <c r="CFM273" s="856"/>
      <c r="CFN273" s="856"/>
      <c r="CFO273" s="856"/>
      <c r="CFP273" s="856"/>
      <c r="CFQ273" s="856"/>
      <c r="CFR273" s="856"/>
      <c r="CFS273" s="856"/>
      <c r="CFT273" s="856"/>
      <c r="CFU273" s="856"/>
      <c r="CFV273" s="856"/>
      <c r="CFW273" s="856"/>
      <c r="CFX273" s="856"/>
      <c r="CFY273" s="856"/>
      <c r="CFZ273" s="856"/>
      <c r="CGA273" s="856"/>
      <c r="CGB273" s="856"/>
      <c r="CGC273" s="856"/>
      <c r="CGD273" s="856"/>
      <c r="CGE273" s="856"/>
      <c r="CGF273" s="856"/>
      <c r="CGG273" s="856"/>
      <c r="CGH273" s="856"/>
      <c r="CGI273" s="856"/>
      <c r="CGJ273" s="856"/>
      <c r="CGK273" s="856"/>
      <c r="CGL273" s="856"/>
      <c r="CGM273" s="856"/>
      <c r="CGN273" s="856"/>
      <c r="CGO273" s="856"/>
      <c r="CGP273" s="856"/>
      <c r="CGQ273" s="856"/>
      <c r="CGR273" s="856"/>
      <c r="CGS273" s="837"/>
      <c r="CGT273" s="837"/>
      <c r="CGU273" s="837"/>
      <c r="CGV273" s="837"/>
      <c r="CGW273" s="837"/>
      <c r="CGX273" s="837"/>
      <c r="CGY273" s="837"/>
      <c r="CGZ273" s="837"/>
      <c r="CHA273" s="837"/>
      <c r="CHB273" s="837"/>
      <c r="CHC273" s="837"/>
      <c r="CHD273" s="837"/>
      <c r="CHE273" s="837"/>
      <c r="CHF273" s="837"/>
      <c r="CHG273" s="837"/>
      <c r="CHH273" s="837"/>
      <c r="CHI273" s="837"/>
      <c r="CHJ273" s="837"/>
      <c r="CHK273" s="837"/>
      <c r="CHL273" s="837"/>
      <c r="CHM273" s="837"/>
      <c r="CHN273" s="837"/>
      <c r="CHO273" s="837"/>
      <c r="CHP273" s="837"/>
      <c r="CHQ273" s="854"/>
      <c r="CHR273" s="854"/>
      <c r="CHS273" s="854"/>
      <c r="CHT273" s="854"/>
      <c r="CHU273" s="854"/>
      <c r="CHV273" s="837"/>
      <c r="CHW273" s="837"/>
      <c r="CHX273" s="854"/>
      <c r="CHY273" s="854"/>
      <c r="CHZ273" s="837"/>
      <c r="CIA273" s="837"/>
      <c r="CIB273" s="854"/>
      <c r="CIC273" s="854"/>
      <c r="CID273" s="837"/>
      <c r="CIE273" s="837"/>
      <c r="CIF273" s="837"/>
      <c r="CIG273" s="837"/>
      <c r="CIH273" s="837"/>
      <c r="CII273" s="837"/>
      <c r="CIJ273" s="837"/>
      <c r="CIK273" s="854"/>
      <c r="CIL273" s="854"/>
      <c r="CIM273" s="837"/>
      <c r="CIN273" s="837"/>
      <c r="CIO273" s="854"/>
      <c r="CIP273" s="854"/>
      <c r="CIQ273" s="837"/>
      <c r="CIR273" s="837"/>
      <c r="CIS273" s="837"/>
      <c r="CIT273" s="837"/>
      <c r="CIU273" s="837"/>
      <c r="CIV273" s="853"/>
      <c r="CIW273" s="855"/>
      <c r="CIX273" s="837"/>
      <c r="CIY273" s="837"/>
      <c r="CIZ273" s="837"/>
      <c r="CJA273" s="837"/>
      <c r="CJB273" s="837"/>
      <c r="CJC273" s="837"/>
      <c r="CJD273" s="837"/>
      <c r="CJE273" s="856"/>
      <c r="CJF273" s="856"/>
      <c r="CJG273" s="856"/>
      <c r="CJH273" s="856"/>
      <c r="CJI273" s="856"/>
      <c r="CJJ273" s="856"/>
      <c r="CJK273" s="856"/>
      <c r="CJL273" s="856"/>
      <c r="CJM273" s="856"/>
      <c r="CJN273" s="856"/>
      <c r="CJO273" s="856"/>
      <c r="CJP273" s="856"/>
      <c r="CJQ273" s="856"/>
      <c r="CJR273" s="856"/>
      <c r="CJS273" s="856"/>
      <c r="CJT273" s="856"/>
      <c r="CJU273" s="856"/>
      <c r="CJV273" s="856"/>
      <c r="CJW273" s="856"/>
      <c r="CJX273" s="856"/>
      <c r="CJY273" s="856"/>
      <c r="CJZ273" s="856"/>
      <c r="CKA273" s="856"/>
      <c r="CKB273" s="856"/>
      <c r="CKC273" s="856"/>
      <c r="CKD273" s="856"/>
      <c r="CKE273" s="856"/>
      <c r="CKF273" s="856"/>
      <c r="CKG273" s="856"/>
      <c r="CKH273" s="856"/>
      <c r="CKI273" s="856"/>
      <c r="CKJ273" s="856"/>
      <c r="CKK273" s="856"/>
      <c r="CKL273" s="856"/>
      <c r="CKM273" s="856"/>
      <c r="CKN273" s="856"/>
      <c r="CKO273" s="856"/>
      <c r="CKP273" s="856"/>
      <c r="CKQ273" s="856"/>
      <c r="CKR273" s="856"/>
      <c r="CKS273" s="856"/>
      <c r="CKT273" s="856"/>
      <c r="CKU273" s="856"/>
      <c r="CKV273" s="856"/>
      <c r="CKW273" s="837"/>
      <c r="CKX273" s="837"/>
      <c r="CKY273" s="837"/>
      <c r="CKZ273" s="837"/>
      <c r="CLA273" s="837"/>
      <c r="CLB273" s="837"/>
      <c r="CLC273" s="837"/>
      <c r="CLD273" s="837"/>
      <c r="CLE273" s="837"/>
      <c r="CLF273" s="837"/>
      <c r="CLG273" s="837"/>
      <c r="CLH273" s="837"/>
      <c r="CLI273" s="837"/>
      <c r="CLJ273" s="837"/>
      <c r="CLK273" s="837"/>
      <c r="CLL273" s="837"/>
      <c r="CLM273" s="837"/>
      <c r="CLN273" s="837"/>
      <c r="CLO273" s="837"/>
      <c r="CLP273" s="837"/>
      <c r="CLQ273" s="837"/>
      <c r="CLR273" s="837"/>
      <c r="CLS273" s="837"/>
      <c r="CLT273" s="837"/>
      <c r="CLU273" s="854"/>
      <c r="CLV273" s="854"/>
      <c r="CLW273" s="854"/>
      <c r="CLX273" s="854"/>
      <c r="CLY273" s="854"/>
      <c r="CLZ273" s="837"/>
      <c r="CMA273" s="837"/>
      <c r="CMB273" s="854"/>
      <c r="CMC273" s="854"/>
      <c r="CMD273" s="837"/>
      <c r="CME273" s="837"/>
      <c r="CMF273" s="854"/>
      <c r="CMG273" s="854"/>
      <c r="CMH273" s="837"/>
      <c r="CMI273" s="837"/>
      <c r="CMJ273" s="837"/>
      <c r="CMK273" s="837"/>
      <c r="CML273" s="837"/>
      <c r="CMM273" s="837"/>
      <c r="CMN273" s="837"/>
      <c r="CMO273" s="854"/>
      <c r="CMP273" s="854"/>
      <c r="CMQ273" s="837"/>
      <c r="CMR273" s="837"/>
      <c r="CMS273" s="854"/>
      <c r="CMT273" s="854"/>
      <c r="CMU273" s="837"/>
      <c r="CMV273" s="837"/>
      <c r="CMW273" s="837"/>
      <c r="CMX273" s="837"/>
      <c r="CMY273" s="837"/>
      <c r="CMZ273" s="853"/>
      <c r="CNA273" s="855"/>
      <c r="CNB273" s="837"/>
      <c r="CNC273" s="837"/>
      <c r="CND273" s="837"/>
      <c r="CNE273" s="837"/>
      <c r="CNF273" s="837"/>
      <c r="CNG273" s="837"/>
      <c r="CNH273" s="837"/>
      <c r="CNI273" s="856"/>
      <c r="CNJ273" s="856"/>
      <c r="CNK273" s="856"/>
      <c r="CNL273" s="856"/>
      <c r="CNM273" s="856"/>
      <c r="CNN273" s="856"/>
      <c r="CNO273" s="856"/>
      <c r="CNP273" s="856"/>
      <c r="CNQ273" s="856"/>
      <c r="CNR273" s="856"/>
      <c r="CNS273" s="856"/>
      <c r="CNT273" s="856"/>
      <c r="CNU273" s="856"/>
      <c r="CNV273" s="856"/>
      <c r="CNW273" s="856"/>
      <c r="CNX273" s="856"/>
      <c r="CNY273" s="856"/>
      <c r="CNZ273" s="856"/>
      <c r="COA273" s="856"/>
      <c r="COB273" s="856"/>
      <c r="COC273" s="856"/>
      <c r="COD273" s="856"/>
      <c r="COE273" s="856"/>
      <c r="COF273" s="856"/>
      <c r="COG273" s="856"/>
      <c r="COH273" s="856"/>
      <c r="COI273" s="856"/>
      <c r="COJ273" s="856"/>
      <c r="COK273" s="856"/>
      <c r="COL273" s="856"/>
      <c r="COM273" s="856"/>
      <c r="CON273" s="856"/>
      <c r="COO273" s="856"/>
      <c r="COP273" s="856"/>
      <c r="COQ273" s="856"/>
      <c r="COR273" s="856"/>
      <c r="COS273" s="856"/>
      <c r="COT273" s="856"/>
      <c r="COU273" s="856"/>
      <c r="COV273" s="856"/>
      <c r="COW273" s="856"/>
      <c r="COX273" s="856"/>
      <c r="COY273" s="856"/>
      <c r="COZ273" s="856"/>
      <c r="CPA273" s="837"/>
      <c r="CPB273" s="837"/>
      <c r="CPC273" s="837"/>
      <c r="CPD273" s="837"/>
      <c r="CPE273" s="837"/>
      <c r="CPF273" s="837"/>
      <c r="CPG273" s="837"/>
      <c r="CPH273" s="837"/>
      <c r="CPI273" s="837"/>
      <c r="CPJ273" s="837"/>
      <c r="CPK273" s="837"/>
      <c r="CPL273" s="837"/>
      <c r="CPM273" s="837"/>
      <c r="CPN273" s="837"/>
      <c r="CPO273" s="837"/>
      <c r="CPP273" s="837"/>
      <c r="CPQ273" s="837"/>
      <c r="CPR273" s="837"/>
      <c r="CPS273" s="837"/>
      <c r="CPT273" s="837"/>
      <c r="CPU273" s="837"/>
      <c r="CPV273" s="837"/>
      <c r="CPW273" s="837"/>
      <c r="CPX273" s="837"/>
      <c r="CPY273" s="854"/>
      <c r="CPZ273" s="854"/>
      <c r="CQA273" s="854"/>
      <c r="CQB273" s="854"/>
      <c r="CQC273" s="854"/>
      <c r="CQD273" s="837"/>
      <c r="CQE273" s="837"/>
      <c r="CQF273" s="854"/>
      <c r="CQG273" s="854"/>
      <c r="CQH273" s="837"/>
      <c r="CQI273" s="837"/>
      <c r="CQJ273" s="854"/>
      <c r="CQK273" s="854"/>
      <c r="CQL273" s="837"/>
      <c r="CQM273" s="837"/>
      <c r="CQN273" s="837"/>
      <c r="CQO273" s="837"/>
      <c r="CQP273" s="837"/>
      <c r="CQQ273" s="837"/>
      <c r="CQR273" s="837"/>
      <c r="CQS273" s="854"/>
      <c r="CQT273" s="854"/>
      <c r="CQU273" s="837"/>
      <c r="CQV273" s="837"/>
      <c r="CQW273" s="854"/>
      <c r="CQX273" s="854"/>
      <c r="CQY273" s="837"/>
      <c r="CQZ273" s="837"/>
      <c r="CRA273" s="837"/>
      <c r="CRB273" s="837"/>
      <c r="CRC273" s="837"/>
      <c r="CRD273" s="853"/>
      <c r="CRE273" s="855"/>
      <c r="CRF273" s="837"/>
      <c r="CRG273" s="837"/>
      <c r="CRH273" s="837"/>
      <c r="CRI273" s="837"/>
      <c r="CRJ273" s="837"/>
      <c r="CRK273" s="837"/>
      <c r="CRL273" s="837"/>
      <c r="CRM273" s="856"/>
      <c r="CRN273" s="856"/>
      <c r="CRO273" s="856"/>
      <c r="CRP273" s="856"/>
      <c r="CRQ273" s="856"/>
      <c r="CRR273" s="856"/>
      <c r="CRS273" s="856"/>
      <c r="CRT273" s="856"/>
      <c r="CRU273" s="856"/>
      <c r="CRV273" s="856"/>
      <c r="CRW273" s="856"/>
      <c r="CRX273" s="856"/>
      <c r="CRY273" s="856"/>
      <c r="CRZ273" s="856"/>
      <c r="CSA273" s="856"/>
      <c r="CSB273" s="856"/>
      <c r="CSC273" s="856"/>
      <c r="CSD273" s="856"/>
      <c r="CSE273" s="856"/>
      <c r="CSF273" s="856"/>
      <c r="CSG273" s="856"/>
      <c r="CSH273" s="856"/>
      <c r="CSI273" s="856"/>
      <c r="CSJ273" s="856"/>
      <c r="CSK273" s="856"/>
      <c r="CSL273" s="856"/>
      <c r="CSM273" s="856"/>
      <c r="CSN273" s="856"/>
      <c r="CSO273" s="856"/>
      <c r="CSP273" s="856"/>
      <c r="CSQ273" s="856"/>
      <c r="CSR273" s="856"/>
      <c r="CSS273" s="856"/>
      <c r="CST273" s="856"/>
      <c r="CSU273" s="856"/>
      <c r="CSV273" s="856"/>
      <c r="CSW273" s="856"/>
      <c r="CSX273" s="856"/>
      <c r="CSY273" s="856"/>
      <c r="CSZ273" s="856"/>
      <c r="CTA273" s="856"/>
      <c r="CTB273" s="856"/>
      <c r="CTC273" s="856"/>
      <c r="CTD273" s="856"/>
      <c r="CTE273" s="837"/>
      <c r="CTF273" s="837"/>
      <c r="CTG273" s="837"/>
      <c r="CTH273" s="837"/>
      <c r="CTI273" s="837"/>
      <c r="CTJ273" s="837"/>
      <c r="CTK273" s="837"/>
      <c r="CTL273" s="837"/>
      <c r="CTM273" s="837"/>
      <c r="CTN273" s="837"/>
      <c r="CTO273" s="837"/>
      <c r="CTP273" s="837"/>
      <c r="CTQ273" s="837"/>
      <c r="CTR273" s="837"/>
      <c r="CTS273" s="837"/>
      <c r="CTT273" s="837"/>
      <c r="CTU273" s="837"/>
      <c r="CTV273" s="837"/>
      <c r="CTW273" s="837"/>
      <c r="CTX273" s="837"/>
      <c r="CTY273" s="837"/>
      <c r="CTZ273" s="837"/>
      <c r="CUA273" s="837"/>
      <c r="CUB273" s="837"/>
      <c r="CUC273" s="854"/>
      <c r="CUD273" s="854"/>
      <c r="CUE273" s="854"/>
      <c r="CUF273" s="854"/>
      <c r="CUG273" s="854"/>
      <c r="CUH273" s="837"/>
      <c r="CUI273" s="837"/>
      <c r="CUJ273" s="854"/>
      <c r="CUK273" s="854"/>
      <c r="CUL273" s="837"/>
      <c r="CUM273" s="837"/>
      <c r="CUN273" s="854"/>
      <c r="CUO273" s="854"/>
      <c r="CUP273" s="837"/>
      <c r="CUQ273" s="837"/>
      <c r="CUR273" s="837"/>
      <c r="CUS273" s="837"/>
      <c r="CUT273" s="837"/>
      <c r="CUU273" s="837"/>
      <c r="CUV273" s="837"/>
      <c r="CUW273" s="854"/>
      <c r="CUX273" s="854"/>
      <c r="CUY273" s="837"/>
      <c r="CUZ273" s="837"/>
      <c r="CVA273" s="854"/>
      <c r="CVB273" s="854"/>
      <c r="CVC273" s="837"/>
      <c r="CVD273" s="837"/>
      <c r="CVE273" s="837"/>
      <c r="CVF273" s="837"/>
      <c r="CVG273" s="837"/>
      <c r="CVH273" s="853"/>
      <c r="CVI273" s="855"/>
      <c r="CVJ273" s="837"/>
      <c r="CVK273" s="837"/>
      <c r="CVL273" s="837"/>
      <c r="CVM273" s="837"/>
      <c r="CVN273" s="837"/>
      <c r="CVO273" s="837"/>
      <c r="CVP273" s="837"/>
      <c r="CVQ273" s="856"/>
      <c r="CVR273" s="856"/>
      <c r="CVS273" s="856"/>
      <c r="CVT273" s="856"/>
      <c r="CVU273" s="856"/>
      <c r="CVV273" s="856"/>
      <c r="CVW273" s="856"/>
      <c r="CVX273" s="856"/>
      <c r="CVY273" s="856"/>
      <c r="CVZ273" s="856"/>
      <c r="CWA273" s="856"/>
      <c r="CWB273" s="856"/>
      <c r="CWC273" s="856"/>
      <c r="CWD273" s="856"/>
      <c r="CWE273" s="856"/>
      <c r="CWF273" s="856"/>
      <c r="CWG273" s="856"/>
      <c r="CWH273" s="856"/>
      <c r="CWI273" s="856"/>
      <c r="CWJ273" s="856"/>
      <c r="CWK273" s="856"/>
      <c r="CWL273" s="856"/>
      <c r="CWM273" s="856"/>
      <c r="CWN273" s="856"/>
      <c r="CWO273" s="856"/>
      <c r="CWP273" s="856"/>
      <c r="CWQ273" s="856"/>
      <c r="CWR273" s="856"/>
      <c r="CWS273" s="856"/>
      <c r="CWT273" s="856"/>
      <c r="CWU273" s="856"/>
      <c r="CWV273" s="856"/>
      <c r="CWW273" s="856"/>
      <c r="CWX273" s="856"/>
      <c r="CWY273" s="856"/>
      <c r="CWZ273" s="856"/>
      <c r="CXA273" s="856"/>
      <c r="CXB273" s="856"/>
      <c r="CXC273" s="856"/>
      <c r="CXD273" s="856"/>
      <c r="CXE273" s="856"/>
      <c r="CXF273" s="856"/>
      <c r="CXG273" s="856"/>
      <c r="CXH273" s="856"/>
      <c r="CXI273" s="837"/>
      <c r="CXJ273" s="837"/>
      <c r="CXK273" s="837"/>
      <c r="CXL273" s="837"/>
      <c r="CXM273" s="837"/>
      <c r="CXN273" s="837"/>
      <c r="CXO273" s="837"/>
      <c r="CXP273" s="837"/>
      <c r="CXQ273" s="837"/>
      <c r="CXR273" s="837"/>
      <c r="CXS273" s="837"/>
      <c r="CXT273" s="837"/>
      <c r="CXU273" s="837"/>
      <c r="CXV273" s="837"/>
      <c r="CXW273" s="837"/>
      <c r="CXX273" s="837"/>
      <c r="CXY273" s="837"/>
      <c r="CXZ273" s="837"/>
      <c r="CYA273" s="837"/>
      <c r="CYB273" s="837"/>
      <c r="CYC273" s="837"/>
      <c r="CYD273" s="837"/>
      <c r="CYE273" s="837"/>
      <c r="CYF273" s="837"/>
      <c r="CYG273" s="854"/>
      <c r="CYH273" s="854"/>
      <c r="CYI273" s="854"/>
      <c r="CYJ273" s="854"/>
      <c r="CYK273" s="854"/>
      <c r="CYL273" s="837"/>
      <c r="CYM273" s="837"/>
      <c r="CYN273" s="854"/>
      <c r="CYO273" s="854"/>
      <c r="CYP273" s="837"/>
      <c r="CYQ273" s="837"/>
      <c r="CYR273" s="854"/>
      <c r="CYS273" s="854"/>
      <c r="CYT273" s="837"/>
      <c r="CYU273" s="837"/>
      <c r="CYV273" s="837"/>
      <c r="CYW273" s="837"/>
      <c r="CYX273" s="837"/>
      <c r="CYY273" s="837"/>
      <c r="CYZ273" s="837"/>
      <c r="CZA273" s="854"/>
      <c r="CZB273" s="854"/>
      <c r="CZC273" s="837"/>
      <c r="CZD273" s="837"/>
      <c r="CZE273" s="854"/>
      <c r="CZF273" s="854"/>
      <c r="CZG273" s="837"/>
      <c r="CZH273" s="837"/>
      <c r="CZI273" s="837"/>
      <c r="CZJ273" s="837"/>
      <c r="CZK273" s="837"/>
      <c r="CZL273" s="853"/>
      <c r="CZM273" s="855"/>
      <c r="CZN273" s="837"/>
      <c r="CZO273" s="837"/>
      <c r="CZP273" s="837"/>
      <c r="CZQ273" s="837"/>
      <c r="CZR273" s="837"/>
      <c r="CZS273" s="837"/>
      <c r="CZT273" s="837"/>
      <c r="CZU273" s="856"/>
      <c r="CZV273" s="856"/>
      <c r="CZW273" s="856"/>
      <c r="CZX273" s="856"/>
      <c r="CZY273" s="856"/>
      <c r="CZZ273" s="856"/>
      <c r="DAA273" s="856"/>
      <c r="DAB273" s="856"/>
      <c r="DAC273" s="856"/>
      <c r="DAD273" s="856"/>
      <c r="DAE273" s="856"/>
      <c r="DAF273" s="856"/>
      <c r="DAG273" s="856"/>
      <c r="DAH273" s="856"/>
      <c r="DAI273" s="856"/>
      <c r="DAJ273" s="856"/>
      <c r="DAK273" s="856"/>
      <c r="DAL273" s="856"/>
      <c r="DAM273" s="856"/>
      <c r="DAN273" s="856"/>
      <c r="DAO273" s="856"/>
      <c r="DAP273" s="856"/>
      <c r="DAQ273" s="856"/>
      <c r="DAR273" s="856"/>
      <c r="DAS273" s="856"/>
      <c r="DAT273" s="856"/>
      <c r="DAU273" s="856"/>
      <c r="DAV273" s="856"/>
      <c r="DAW273" s="856"/>
      <c r="DAX273" s="856"/>
      <c r="DAY273" s="856"/>
      <c r="DAZ273" s="856"/>
      <c r="DBA273" s="856"/>
      <c r="DBB273" s="856"/>
      <c r="DBC273" s="856"/>
      <c r="DBD273" s="856"/>
      <c r="DBE273" s="856"/>
      <c r="DBF273" s="856"/>
      <c r="DBG273" s="856"/>
      <c r="DBH273" s="856"/>
      <c r="DBI273" s="856"/>
      <c r="DBJ273" s="856"/>
      <c r="DBK273" s="856"/>
      <c r="DBL273" s="856"/>
      <c r="DBM273" s="837"/>
      <c r="DBN273" s="837"/>
      <c r="DBO273" s="837"/>
      <c r="DBP273" s="837"/>
      <c r="DBQ273" s="837"/>
      <c r="DBR273" s="837"/>
      <c r="DBS273" s="837"/>
      <c r="DBT273" s="837"/>
      <c r="DBU273" s="837"/>
      <c r="DBV273" s="837"/>
      <c r="DBW273" s="837"/>
      <c r="DBX273" s="837"/>
      <c r="DBY273" s="837"/>
      <c r="DBZ273" s="837"/>
      <c r="DCA273" s="837"/>
      <c r="DCB273" s="837"/>
      <c r="DCC273" s="837"/>
      <c r="DCD273" s="837"/>
      <c r="DCE273" s="837"/>
      <c r="DCF273" s="837"/>
      <c r="DCG273" s="837"/>
      <c r="DCH273" s="837"/>
      <c r="DCI273" s="837"/>
      <c r="DCJ273" s="837"/>
      <c r="DCK273" s="854"/>
      <c r="DCL273" s="854"/>
      <c r="DCM273" s="854"/>
      <c r="DCN273" s="854"/>
      <c r="DCO273" s="854"/>
      <c r="DCP273" s="837"/>
      <c r="DCQ273" s="837"/>
      <c r="DCR273" s="854"/>
      <c r="DCS273" s="854"/>
      <c r="DCT273" s="837"/>
      <c r="DCU273" s="837"/>
      <c r="DCV273" s="854"/>
      <c r="DCW273" s="854"/>
      <c r="DCX273" s="837"/>
      <c r="DCY273" s="837"/>
      <c r="DCZ273" s="837"/>
      <c r="DDA273" s="837"/>
      <c r="DDB273" s="837"/>
      <c r="DDC273" s="837"/>
      <c r="DDD273" s="837"/>
      <c r="DDE273" s="854"/>
      <c r="DDF273" s="854"/>
      <c r="DDG273" s="837"/>
      <c r="DDH273" s="837"/>
      <c r="DDI273" s="854"/>
      <c r="DDJ273" s="854"/>
      <c r="DDK273" s="837"/>
      <c r="DDL273" s="837"/>
      <c r="DDM273" s="837"/>
      <c r="DDN273" s="837"/>
      <c r="DDO273" s="837"/>
      <c r="DDP273" s="853"/>
      <c r="DDQ273" s="855"/>
      <c r="DDR273" s="837"/>
      <c r="DDS273" s="837"/>
      <c r="DDT273" s="837"/>
      <c r="DDU273" s="837"/>
      <c r="DDV273" s="837"/>
      <c r="DDW273" s="837"/>
      <c r="DDX273" s="837"/>
      <c r="DDY273" s="856"/>
      <c r="DDZ273" s="856"/>
      <c r="DEA273" s="856"/>
      <c r="DEB273" s="856"/>
      <c r="DEC273" s="856"/>
      <c r="DED273" s="856"/>
      <c r="DEE273" s="856"/>
      <c r="DEF273" s="856"/>
      <c r="DEG273" s="856"/>
      <c r="DEH273" s="856"/>
      <c r="DEI273" s="856"/>
      <c r="DEJ273" s="856"/>
      <c r="DEK273" s="856"/>
      <c r="DEL273" s="856"/>
      <c r="DEM273" s="856"/>
      <c r="DEN273" s="856"/>
      <c r="DEO273" s="856"/>
      <c r="DEP273" s="856"/>
      <c r="DEQ273" s="856"/>
      <c r="DER273" s="856"/>
      <c r="DES273" s="856"/>
      <c r="DET273" s="856"/>
      <c r="DEU273" s="856"/>
      <c r="DEV273" s="856"/>
      <c r="DEW273" s="856"/>
      <c r="DEX273" s="856"/>
      <c r="DEY273" s="856"/>
      <c r="DEZ273" s="856"/>
      <c r="DFA273" s="856"/>
      <c r="DFB273" s="856"/>
      <c r="DFC273" s="856"/>
      <c r="DFD273" s="856"/>
      <c r="DFE273" s="856"/>
      <c r="DFF273" s="856"/>
      <c r="DFG273" s="856"/>
      <c r="DFH273" s="856"/>
      <c r="DFI273" s="856"/>
      <c r="DFJ273" s="856"/>
      <c r="DFK273" s="856"/>
      <c r="DFL273" s="856"/>
      <c r="DFM273" s="856"/>
      <c r="DFN273" s="856"/>
      <c r="DFO273" s="856"/>
      <c r="DFP273" s="856"/>
      <c r="DFQ273" s="837"/>
      <c r="DFR273" s="837"/>
      <c r="DFS273" s="837"/>
      <c r="DFT273" s="837"/>
      <c r="DFU273" s="837"/>
      <c r="DFV273" s="837"/>
      <c r="DFW273" s="837"/>
      <c r="DFX273" s="837"/>
      <c r="DFY273" s="837"/>
      <c r="DFZ273" s="837"/>
      <c r="DGA273" s="837"/>
      <c r="DGB273" s="837"/>
      <c r="DGC273" s="837"/>
      <c r="DGD273" s="837"/>
      <c r="DGE273" s="837"/>
      <c r="DGF273" s="837"/>
      <c r="DGG273" s="837"/>
      <c r="DGH273" s="837"/>
      <c r="DGI273" s="837"/>
      <c r="DGJ273" s="837"/>
      <c r="DGK273" s="837"/>
      <c r="DGL273" s="837"/>
      <c r="DGM273" s="837"/>
      <c r="DGN273" s="837"/>
      <c r="DGO273" s="854"/>
      <c r="DGP273" s="854"/>
      <c r="DGQ273" s="854"/>
      <c r="DGR273" s="854"/>
      <c r="DGS273" s="854"/>
      <c r="DGT273" s="837"/>
      <c r="DGU273" s="837"/>
      <c r="DGV273" s="854"/>
      <c r="DGW273" s="854"/>
      <c r="DGX273" s="837"/>
      <c r="DGY273" s="837"/>
      <c r="DGZ273" s="854"/>
      <c r="DHA273" s="854"/>
      <c r="DHB273" s="837"/>
      <c r="DHC273" s="837"/>
      <c r="DHD273" s="837"/>
      <c r="DHE273" s="837"/>
      <c r="DHF273" s="837"/>
      <c r="DHG273" s="837"/>
      <c r="DHH273" s="837"/>
      <c r="DHI273" s="854"/>
      <c r="DHJ273" s="854"/>
      <c r="DHK273" s="837"/>
      <c r="DHL273" s="837"/>
      <c r="DHM273" s="854"/>
      <c r="DHN273" s="854"/>
      <c r="DHO273" s="837"/>
      <c r="DHP273" s="837"/>
      <c r="DHQ273" s="837"/>
      <c r="DHR273" s="837"/>
      <c r="DHS273" s="837"/>
      <c r="DHT273" s="853"/>
      <c r="DHU273" s="855"/>
      <c r="DHV273" s="837"/>
      <c r="DHW273" s="837"/>
      <c r="DHX273" s="837"/>
      <c r="DHY273" s="837"/>
      <c r="DHZ273" s="837"/>
      <c r="DIA273" s="837"/>
      <c r="DIB273" s="837"/>
      <c r="DIC273" s="856"/>
      <c r="DID273" s="856"/>
      <c r="DIE273" s="856"/>
      <c r="DIF273" s="856"/>
      <c r="DIG273" s="856"/>
      <c r="DIH273" s="856"/>
      <c r="DII273" s="856"/>
      <c r="DIJ273" s="856"/>
      <c r="DIK273" s="856"/>
      <c r="DIL273" s="856"/>
      <c r="DIM273" s="856"/>
      <c r="DIN273" s="856"/>
      <c r="DIO273" s="856"/>
      <c r="DIP273" s="856"/>
      <c r="DIQ273" s="856"/>
      <c r="DIR273" s="856"/>
      <c r="DIS273" s="856"/>
      <c r="DIT273" s="856"/>
      <c r="DIU273" s="856"/>
      <c r="DIV273" s="856"/>
      <c r="DIW273" s="856"/>
      <c r="DIX273" s="856"/>
      <c r="DIY273" s="856"/>
      <c r="DIZ273" s="856"/>
      <c r="DJA273" s="856"/>
      <c r="DJB273" s="856"/>
      <c r="DJC273" s="856"/>
      <c r="DJD273" s="856"/>
      <c r="DJE273" s="856"/>
      <c r="DJF273" s="856"/>
      <c r="DJG273" s="856"/>
      <c r="DJH273" s="856"/>
      <c r="DJI273" s="856"/>
      <c r="DJJ273" s="856"/>
      <c r="DJK273" s="856"/>
      <c r="DJL273" s="856"/>
      <c r="DJM273" s="856"/>
      <c r="DJN273" s="856"/>
      <c r="DJO273" s="856"/>
      <c r="DJP273" s="856"/>
      <c r="DJQ273" s="856"/>
      <c r="DJR273" s="856"/>
      <c r="DJS273" s="856"/>
      <c r="DJT273" s="856"/>
      <c r="DJU273" s="837"/>
      <c r="DJV273" s="837"/>
      <c r="DJW273" s="837"/>
      <c r="DJX273" s="837"/>
      <c r="DJY273" s="837"/>
      <c r="DJZ273" s="837"/>
      <c r="DKA273" s="837"/>
      <c r="DKB273" s="837"/>
      <c r="DKC273" s="837"/>
      <c r="DKD273" s="837"/>
      <c r="DKE273" s="837"/>
      <c r="DKF273" s="837"/>
      <c r="DKG273" s="837"/>
      <c r="DKH273" s="837"/>
      <c r="DKI273" s="837"/>
      <c r="DKJ273" s="837"/>
      <c r="DKK273" s="837"/>
      <c r="DKL273" s="837"/>
      <c r="DKM273" s="837"/>
      <c r="DKN273" s="837"/>
      <c r="DKO273" s="837"/>
      <c r="DKP273" s="837"/>
      <c r="DKQ273" s="837"/>
      <c r="DKR273" s="837"/>
      <c r="DKS273" s="854"/>
      <c r="DKT273" s="854"/>
      <c r="DKU273" s="854"/>
      <c r="DKV273" s="854"/>
      <c r="DKW273" s="854"/>
      <c r="DKX273" s="837"/>
      <c r="DKY273" s="837"/>
      <c r="DKZ273" s="854"/>
      <c r="DLA273" s="854"/>
      <c r="DLB273" s="837"/>
      <c r="DLC273" s="837"/>
      <c r="DLD273" s="854"/>
      <c r="DLE273" s="854"/>
      <c r="DLF273" s="837"/>
      <c r="DLG273" s="837"/>
      <c r="DLH273" s="837"/>
      <c r="DLI273" s="837"/>
      <c r="DLJ273" s="837"/>
      <c r="DLK273" s="837"/>
      <c r="DLL273" s="837"/>
      <c r="DLM273" s="854"/>
      <c r="DLN273" s="854"/>
      <c r="DLO273" s="837"/>
      <c r="DLP273" s="837"/>
      <c r="DLQ273" s="854"/>
      <c r="DLR273" s="854"/>
      <c r="DLS273" s="837"/>
      <c r="DLT273" s="837"/>
      <c r="DLU273" s="837"/>
      <c r="DLV273" s="837"/>
      <c r="DLW273" s="837"/>
      <c r="DLX273" s="853"/>
      <c r="DLY273" s="855"/>
      <c r="DLZ273" s="837"/>
      <c r="DMA273" s="837"/>
      <c r="DMB273" s="837"/>
      <c r="DMC273" s="837"/>
      <c r="DMD273" s="837"/>
      <c r="DME273" s="837"/>
      <c r="DMF273" s="837"/>
      <c r="DMG273" s="856"/>
      <c r="DMH273" s="856"/>
      <c r="DMI273" s="856"/>
      <c r="DMJ273" s="856"/>
      <c r="DMK273" s="856"/>
      <c r="DML273" s="856"/>
      <c r="DMM273" s="856"/>
      <c r="DMN273" s="856"/>
      <c r="DMO273" s="856"/>
      <c r="DMP273" s="856"/>
      <c r="DMQ273" s="856"/>
      <c r="DMR273" s="856"/>
      <c r="DMS273" s="856"/>
      <c r="DMT273" s="856"/>
      <c r="DMU273" s="856"/>
      <c r="DMV273" s="856"/>
      <c r="DMW273" s="856"/>
      <c r="DMX273" s="856"/>
      <c r="DMY273" s="856"/>
      <c r="DMZ273" s="856"/>
      <c r="DNA273" s="856"/>
      <c r="DNB273" s="856"/>
      <c r="DNC273" s="856"/>
      <c r="DND273" s="856"/>
      <c r="DNE273" s="856"/>
      <c r="DNF273" s="856"/>
      <c r="DNG273" s="856"/>
      <c r="DNH273" s="856"/>
      <c r="DNI273" s="856"/>
      <c r="DNJ273" s="856"/>
      <c r="DNK273" s="856"/>
      <c r="DNL273" s="856"/>
      <c r="DNM273" s="856"/>
      <c r="DNN273" s="856"/>
      <c r="DNO273" s="856"/>
      <c r="DNP273" s="856"/>
      <c r="DNQ273" s="856"/>
      <c r="DNR273" s="856"/>
      <c r="DNS273" s="856"/>
      <c r="DNT273" s="856"/>
      <c r="DNU273" s="856"/>
      <c r="DNV273" s="856"/>
      <c r="DNW273" s="856"/>
      <c r="DNX273" s="856"/>
      <c r="DNY273" s="837"/>
      <c r="DNZ273" s="837"/>
      <c r="DOA273" s="837"/>
      <c r="DOB273" s="837"/>
      <c r="DOC273" s="837"/>
      <c r="DOD273" s="837"/>
      <c r="DOE273" s="837"/>
      <c r="DOF273" s="837"/>
      <c r="DOG273" s="837"/>
      <c r="DOH273" s="837"/>
      <c r="DOI273" s="837"/>
      <c r="DOJ273" s="837"/>
      <c r="DOK273" s="837"/>
      <c r="DOL273" s="837"/>
      <c r="DOM273" s="837"/>
      <c r="DON273" s="837"/>
      <c r="DOO273" s="837"/>
      <c r="DOP273" s="837"/>
      <c r="DOQ273" s="837"/>
      <c r="DOR273" s="837"/>
      <c r="DOS273" s="837"/>
      <c r="DOT273" s="837"/>
      <c r="DOU273" s="837"/>
      <c r="DOV273" s="837"/>
      <c r="DOW273" s="854"/>
      <c r="DOX273" s="854"/>
      <c r="DOY273" s="854"/>
      <c r="DOZ273" s="854"/>
      <c r="DPA273" s="854"/>
      <c r="DPB273" s="837"/>
      <c r="DPC273" s="837"/>
      <c r="DPD273" s="854"/>
      <c r="DPE273" s="854"/>
      <c r="DPF273" s="837"/>
      <c r="DPG273" s="837"/>
      <c r="DPH273" s="854"/>
      <c r="DPI273" s="854"/>
      <c r="DPJ273" s="837"/>
      <c r="DPK273" s="837"/>
      <c r="DPL273" s="837"/>
      <c r="DPM273" s="837"/>
      <c r="DPN273" s="837"/>
      <c r="DPO273" s="837"/>
      <c r="DPP273" s="837"/>
      <c r="DPQ273" s="854"/>
      <c r="DPR273" s="854"/>
      <c r="DPS273" s="837"/>
      <c r="DPT273" s="837"/>
      <c r="DPU273" s="854"/>
      <c r="DPV273" s="854"/>
      <c r="DPW273" s="837"/>
      <c r="DPX273" s="837"/>
      <c r="DPY273" s="837"/>
      <c r="DPZ273" s="837"/>
      <c r="DQA273" s="837"/>
      <c r="DQB273" s="853"/>
      <c r="DQC273" s="855"/>
      <c r="DQD273" s="837"/>
      <c r="DQE273" s="837"/>
      <c r="DQF273" s="837"/>
      <c r="DQG273" s="837"/>
      <c r="DQH273" s="837"/>
      <c r="DQI273" s="837"/>
      <c r="DQJ273" s="837"/>
      <c r="DQK273" s="856"/>
      <c r="DQL273" s="856"/>
      <c r="DQM273" s="856"/>
      <c r="DQN273" s="856"/>
      <c r="DQO273" s="856"/>
      <c r="DQP273" s="856"/>
      <c r="DQQ273" s="856"/>
      <c r="DQR273" s="856"/>
      <c r="DQS273" s="856"/>
      <c r="DQT273" s="856"/>
      <c r="DQU273" s="856"/>
      <c r="DQV273" s="856"/>
      <c r="DQW273" s="856"/>
      <c r="DQX273" s="856"/>
      <c r="DQY273" s="856"/>
      <c r="DQZ273" s="856"/>
      <c r="DRA273" s="856"/>
      <c r="DRB273" s="856"/>
      <c r="DRC273" s="856"/>
      <c r="DRD273" s="856"/>
      <c r="DRE273" s="856"/>
      <c r="DRF273" s="856"/>
      <c r="DRG273" s="856"/>
      <c r="DRH273" s="856"/>
      <c r="DRI273" s="856"/>
      <c r="DRJ273" s="856"/>
      <c r="DRK273" s="856"/>
      <c r="DRL273" s="856"/>
      <c r="DRM273" s="856"/>
      <c r="DRN273" s="856"/>
      <c r="DRO273" s="856"/>
      <c r="DRP273" s="856"/>
      <c r="DRQ273" s="856"/>
      <c r="DRR273" s="856"/>
      <c r="DRS273" s="856"/>
      <c r="DRT273" s="856"/>
      <c r="DRU273" s="856"/>
      <c r="DRV273" s="856"/>
      <c r="DRW273" s="856"/>
      <c r="DRX273" s="856"/>
      <c r="DRY273" s="856"/>
      <c r="DRZ273" s="856"/>
      <c r="DSA273" s="856"/>
      <c r="DSB273" s="856"/>
      <c r="DSC273" s="837"/>
      <c r="DSD273" s="837"/>
      <c r="DSE273" s="837"/>
      <c r="DSF273" s="837"/>
      <c r="DSG273" s="837"/>
      <c r="DSH273" s="837"/>
      <c r="DSI273" s="837"/>
      <c r="DSJ273" s="837"/>
      <c r="DSK273" s="837"/>
      <c r="DSL273" s="837"/>
      <c r="DSM273" s="837"/>
      <c r="DSN273" s="837"/>
      <c r="DSO273" s="837"/>
      <c r="DSP273" s="837"/>
      <c r="DSQ273" s="837"/>
      <c r="DSR273" s="837"/>
      <c r="DSS273" s="837"/>
      <c r="DST273" s="837"/>
      <c r="DSU273" s="837"/>
      <c r="DSV273" s="837"/>
      <c r="DSW273" s="837"/>
      <c r="DSX273" s="837"/>
      <c r="DSY273" s="837"/>
      <c r="DSZ273" s="837"/>
      <c r="DTA273" s="854"/>
      <c r="DTB273" s="854"/>
      <c r="DTC273" s="854"/>
      <c r="DTD273" s="854"/>
      <c r="DTE273" s="854"/>
      <c r="DTF273" s="837"/>
      <c r="DTG273" s="837"/>
      <c r="DTH273" s="854"/>
      <c r="DTI273" s="854"/>
      <c r="DTJ273" s="837"/>
      <c r="DTK273" s="837"/>
      <c r="DTL273" s="854"/>
      <c r="DTM273" s="854"/>
      <c r="DTN273" s="837"/>
      <c r="DTO273" s="837"/>
      <c r="DTP273" s="837"/>
      <c r="DTQ273" s="837"/>
      <c r="DTR273" s="837"/>
      <c r="DTS273" s="837"/>
      <c r="DTT273" s="837"/>
      <c r="DTU273" s="854"/>
      <c r="DTV273" s="854"/>
      <c r="DTW273" s="837"/>
      <c r="DTX273" s="837"/>
      <c r="DTY273" s="854"/>
      <c r="DTZ273" s="854"/>
      <c r="DUA273" s="837"/>
      <c r="DUB273" s="837"/>
      <c r="DUC273" s="837"/>
      <c r="DUD273" s="837"/>
      <c r="DUE273" s="837"/>
      <c r="DUF273" s="853"/>
      <c r="DUG273" s="855"/>
      <c r="DUH273" s="837"/>
      <c r="DUI273" s="837"/>
      <c r="DUJ273" s="837"/>
      <c r="DUK273" s="837"/>
      <c r="DUL273" s="837"/>
      <c r="DUM273" s="837"/>
      <c r="DUN273" s="837"/>
      <c r="DUO273" s="856"/>
      <c r="DUP273" s="856"/>
      <c r="DUQ273" s="856"/>
      <c r="DUR273" s="856"/>
      <c r="DUS273" s="856"/>
      <c r="DUT273" s="856"/>
      <c r="DUU273" s="856"/>
      <c r="DUV273" s="856"/>
      <c r="DUW273" s="856"/>
      <c r="DUX273" s="856"/>
      <c r="DUY273" s="856"/>
      <c r="DUZ273" s="856"/>
      <c r="DVA273" s="856"/>
      <c r="DVB273" s="856"/>
      <c r="DVC273" s="856"/>
      <c r="DVD273" s="856"/>
      <c r="DVE273" s="856"/>
      <c r="DVF273" s="856"/>
      <c r="DVG273" s="856"/>
      <c r="DVH273" s="856"/>
      <c r="DVI273" s="856"/>
      <c r="DVJ273" s="856"/>
      <c r="DVK273" s="856"/>
      <c r="DVL273" s="856"/>
      <c r="DVM273" s="856"/>
      <c r="DVN273" s="856"/>
      <c r="DVO273" s="856"/>
      <c r="DVP273" s="856"/>
      <c r="DVQ273" s="856"/>
      <c r="DVR273" s="856"/>
      <c r="DVS273" s="856"/>
      <c r="DVT273" s="856"/>
      <c r="DVU273" s="856"/>
      <c r="DVV273" s="856"/>
      <c r="DVW273" s="856"/>
      <c r="DVX273" s="856"/>
      <c r="DVY273" s="856"/>
      <c r="DVZ273" s="856"/>
      <c r="DWA273" s="856"/>
      <c r="DWB273" s="856"/>
      <c r="DWC273" s="856"/>
      <c r="DWD273" s="856"/>
      <c r="DWE273" s="856"/>
      <c r="DWF273" s="856"/>
      <c r="DWG273" s="837"/>
      <c r="DWH273" s="837"/>
      <c r="DWI273" s="837"/>
      <c r="DWJ273" s="837"/>
      <c r="DWK273" s="837"/>
      <c r="DWL273" s="837"/>
      <c r="DWM273" s="837"/>
      <c r="DWN273" s="837"/>
      <c r="DWO273" s="837"/>
      <c r="DWP273" s="837"/>
      <c r="DWQ273" s="837"/>
      <c r="DWR273" s="837"/>
      <c r="DWS273" s="837"/>
      <c r="DWT273" s="837"/>
      <c r="DWU273" s="837"/>
      <c r="DWV273" s="837"/>
      <c r="DWW273" s="837"/>
      <c r="DWX273" s="837"/>
      <c r="DWY273" s="837"/>
      <c r="DWZ273" s="837"/>
      <c r="DXA273" s="837"/>
      <c r="DXB273" s="837"/>
      <c r="DXC273" s="837"/>
      <c r="DXD273" s="837"/>
      <c r="DXE273" s="854"/>
      <c r="DXF273" s="854"/>
      <c r="DXG273" s="854"/>
      <c r="DXH273" s="854"/>
      <c r="DXI273" s="854"/>
      <c r="DXJ273" s="837"/>
      <c r="DXK273" s="837"/>
      <c r="DXL273" s="854"/>
      <c r="DXM273" s="854"/>
      <c r="DXN273" s="837"/>
      <c r="DXO273" s="837"/>
      <c r="DXP273" s="854"/>
      <c r="DXQ273" s="854"/>
      <c r="DXR273" s="837"/>
      <c r="DXS273" s="837"/>
      <c r="DXT273" s="837"/>
      <c r="DXU273" s="837"/>
      <c r="DXV273" s="837"/>
      <c r="DXW273" s="837"/>
      <c r="DXX273" s="837"/>
      <c r="DXY273" s="854"/>
      <c r="DXZ273" s="854"/>
      <c r="DYA273" s="837"/>
      <c r="DYB273" s="837"/>
      <c r="DYC273" s="854"/>
      <c r="DYD273" s="854"/>
      <c r="DYE273" s="837"/>
      <c r="DYF273" s="837"/>
      <c r="DYG273" s="837"/>
      <c r="DYH273" s="837"/>
      <c r="DYI273" s="837"/>
      <c r="DYJ273" s="853"/>
      <c r="DYK273" s="855"/>
      <c r="DYL273" s="837"/>
      <c r="DYM273" s="837"/>
      <c r="DYN273" s="837"/>
      <c r="DYO273" s="837"/>
      <c r="DYP273" s="837"/>
      <c r="DYQ273" s="837"/>
      <c r="DYR273" s="837"/>
      <c r="DYS273" s="856"/>
      <c r="DYT273" s="856"/>
      <c r="DYU273" s="856"/>
      <c r="DYV273" s="856"/>
      <c r="DYW273" s="856"/>
      <c r="DYX273" s="856"/>
      <c r="DYY273" s="856"/>
      <c r="DYZ273" s="856"/>
      <c r="DZA273" s="856"/>
      <c r="DZB273" s="856"/>
      <c r="DZC273" s="856"/>
      <c r="DZD273" s="856"/>
      <c r="DZE273" s="856"/>
      <c r="DZF273" s="856"/>
      <c r="DZG273" s="856"/>
      <c r="DZH273" s="856"/>
      <c r="DZI273" s="856"/>
      <c r="DZJ273" s="856"/>
      <c r="DZK273" s="856"/>
      <c r="DZL273" s="856"/>
      <c r="DZM273" s="856"/>
      <c r="DZN273" s="856"/>
      <c r="DZO273" s="856"/>
      <c r="DZP273" s="856"/>
      <c r="DZQ273" s="856"/>
      <c r="DZR273" s="856"/>
      <c r="DZS273" s="856"/>
      <c r="DZT273" s="856"/>
      <c r="DZU273" s="856"/>
      <c r="DZV273" s="856"/>
      <c r="DZW273" s="856"/>
      <c r="DZX273" s="856"/>
      <c r="DZY273" s="856"/>
      <c r="DZZ273" s="856"/>
      <c r="EAA273" s="856"/>
      <c r="EAB273" s="856"/>
      <c r="EAC273" s="856"/>
      <c r="EAD273" s="856"/>
      <c r="EAE273" s="856"/>
      <c r="EAF273" s="856"/>
      <c r="EAG273" s="856"/>
      <c r="EAH273" s="856"/>
      <c r="EAI273" s="856"/>
      <c r="EAJ273" s="856"/>
      <c r="EAK273" s="837"/>
      <c r="EAL273" s="837"/>
      <c r="EAM273" s="837"/>
      <c r="EAN273" s="837"/>
      <c r="EAO273" s="837"/>
      <c r="EAP273" s="837"/>
      <c r="EAQ273" s="837"/>
      <c r="EAR273" s="837"/>
      <c r="EAS273" s="837"/>
      <c r="EAT273" s="837"/>
      <c r="EAU273" s="837"/>
      <c r="EAV273" s="837"/>
      <c r="EAW273" s="837"/>
      <c r="EAX273" s="837"/>
      <c r="EAY273" s="837"/>
      <c r="EAZ273" s="837"/>
      <c r="EBA273" s="837"/>
      <c r="EBB273" s="837"/>
      <c r="EBC273" s="837"/>
      <c r="EBD273" s="837"/>
      <c r="EBE273" s="837"/>
      <c r="EBF273" s="837"/>
      <c r="EBG273" s="837"/>
      <c r="EBH273" s="837"/>
      <c r="EBI273" s="854"/>
      <c r="EBJ273" s="854"/>
      <c r="EBK273" s="854"/>
      <c r="EBL273" s="854"/>
      <c r="EBM273" s="854"/>
      <c r="EBN273" s="837"/>
      <c r="EBO273" s="837"/>
      <c r="EBP273" s="854"/>
      <c r="EBQ273" s="854"/>
      <c r="EBR273" s="837"/>
      <c r="EBS273" s="837"/>
      <c r="EBT273" s="854"/>
      <c r="EBU273" s="854"/>
      <c r="EBV273" s="837"/>
      <c r="EBW273" s="837"/>
      <c r="EBX273" s="837"/>
      <c r="EBY273" s="837"/>
      <c r="EBZ273" s="837"/>
      <c r="ECA273" s="837"/>
      <c r="ECB273" s="837"/>
      <c r="ECC273" s="854"/>
      <c r="ECD273" s="854"/>
      <c r="ECE273" s="837"/>
      <c r="ECF273" s="837"/>
      <c r="ECG273" s="854"/>
      <c r="ECH273" s="854"/>
      <c r="ECI273" s="837"/>
      <c r="ECJ273" s="837"/>
      <c r="ECK273" s="837"/>
      <c r="ECL273" s="837"/>
      <c r="ECM273" s="837"/>
      <c r="ECN273" s="853"/>
      <c r="ECO273" s="855"/>
      <c r="ECP273" s="837"/>
      <c r="ECQ273" s="837"/>
      <c r="ECR273" s="837"/>
      <c r="ECS273" s="837"/>
      <c r="ECT273" s="837"/>
      <c r="ECU273" s="837"/>
      <c r="ECV273" s="837"/>
      <c r="ECW273" s="856"/>
      <c r="ECX273" s="856"/>
      <c r="ECY273" s="856"/>
      <c r="ECZ273" s="856"/>
      <c r="EDA273" s="856"/>
      <c r="EDB273" s="856"/>
      <c r="EDC273" s="856"/>
      <c r="EDD273" s="856"/>
      <c r="EDE273" s="856"/>
      <c r="EDF273" s="856"/>
      <c r="EDG273" s="856"/>
      <c r="EDH273" s="856"/>
      <c r="EDI273" s="856"/>
      <c r="EDJ273" s="856"/>
      <c r="EDK273" s="856"/>
      <c r="EDL273" s="856"/>
      <c r="EDM273" s="856"/>
      <c r="EDN273" s="856"/>
      <c r="EDO273" s="856"/>
      <c r="EDP273" s="856"/>
      <c r="EDQ273" s="856"/>
      <c r="EDR273" s="856"/>
      <c r="EDS273" s="856"/>
      <c r="EDT273" s="856"/>
      <c r="EDU273" s="856"/>
      <c r="EDV273" s="856"/>
      <c r="EDW273" s="856"/>
      <c r="EDX273" s="856"/>
      <c r="EDY273" s="856"/>
      <c r="EDZ273" s="856"/>
      <c r="EEA273" s="856"/>
      <c r="EEB273" s="856"/>
      <c r="EEC273" s="856"/>
      <c r="EED273" s="856"/>
      <c r="EEE273" s="856"/>
      <c r="EEF273" s="856"/>
      <c r="EEG273" s="856"/>
      <c r="EEH273" s="856"/>
      <c r="EEI273" s="856"/>
      <c r="EEJ273" s="856"/>
      <c r="EEK273" s="856"/>
      <c r="EEL273" s="856"/>
      <c r="EEM273" s="856"/>
      <c r="EEN273" s="856"/>
      <c r="EEO273" s="837"/>
      <c r="EEP273" s="837"/>
      <c r="EEQ273" s="837"/>
      <c r="EER273" s="837"/>
      <c r="EES273" s="837"/>
      <c r="EET273" s="837"/>
      <c r="EEU273" s="837"/>
      <c r="EEV273" s="837"/>
      <c r="EEW273" s="837"/>
      <c r="EEX273" s="837"/>
      <c r="EEY273" s="837"/>
      <c r="EEZ273" s="837"/>
      <c r="EFA273" s="837"/>
      <c r="EFB273" s="837"/>
      <c r="EFC273" s="837"/>
      <c r="EFD273" s="837"/>
      <c r="EFE273" s="837"/>
      <c r="EFF273" s="837"/>
      <c r="EFG273" s="837"/>
      <c r="EFH273" s="837"/>
      <c r="EFI273" s="837"/>
      <c r="EFJ273" s="837"/>
      <c r="EFK273" s="837"/>
      <c r="EFL273" s="837"/>
      <c r="EFM273" s="854"/>
      <c r="EFN273" s="854"/>
      <c r="EFO273" s="854"/>
      <c r="EFP273" s="854"/>
      <c r="EFQ273" s="854"/>
      <c r="EFR273" s="837"/>
      <c r="EFS273" s="837"/>
      <c r="EFT273" s="854"/>
      <c r="EFU273" s="854"/>
      <c r="EFV273" s="837"/>
      <c r="EFW273" s="837"/>
      <c r="EFX273" s="854"/>
      <c r="EFY273" s="854"/>
      <c r="EFZ273" s="837"/>
      <c r="EGA273" s="837"/>
      <c r="EGB273" s="837"/>
      <c r="EGC273" s="837"/>
      <c r="EGD273" s="837"/>
      <c r="EGE273" s="837"/>
      <c r="EGF273" s="837"/>
      <c r="EGG273" s="854"/>
      <c r="EGH273" s="854"/>
      <c r="EGI273" s="837"/>
      <c r="EGJ273" s="837"/>
      <c r="EGK273" s="854"/>
      <c r="EGL273" s="854"/>
      <c r="EGM273" s="837"/>
      <c r="EGN273" s="837"/>
      <c r="EGO273" s="837"/>
      <c r="EGP273" s="837"/>
      <c r="EGQ273" s="837"/>
      <c r="EGR273" s="853"/>
      <c r="EGS273" s="855"/>
      <c r="EGT273" s="837"/>
      <c r="EGU273" s="837"/>
      <c r="EGV273" s="837"/>
      <c r="EGW273" s="837"/>
      <c r="EGX273" s="837"/>
      <c r="EGY273" s="837"/>
      <c r="EGZ273" s="837"/>
      <c r="EHA273" s="856"/>
      <c r="EHB273" s="856"/>
      <c r="EHC273" s="856"/>
      <c r="EHD273" s="856"/>
      <c r="EHE273" s="856"/>
      <c r="EHF273" s="856"/>
      <c r="EHG273" s="856"/>
      <c r="EHH273" s="856"/>
      <c r="EHI273" s="856"/>
      <c r="EHJ273" s="856"/>
      <c r="EHK273" s="856"/>
      <c r="EHL273" s="856"/>
      <c r="EHM273" s="856"/>
      <c r="EHN273" s="856"/>
      <c r="EHO273" s="856"/>
      <c r="EHP273" s="856"/>
      <c r="EHQ273" s="856"/>
      <c r="EHR273" s="856"/>
      <c r="EHS273" s="856"/>
      <c r="EHT273" s="856"/>
      <c r="EHU273" s="856"/>
      <c r="EHV273" s="856"/>
      <c r="EHW273" s="856"/>
      <c r="EHX273" s="856"/>
      <c r="EHY273" s="856"/>
      <c r="EHZ273" s="856"/>
      <c r="EIA273" s="856"/>
      <c r="EIB273" s="856"/>
      <c r="EIC273" s="856"/>
      <c r="EID273" s="856"/>
      <c r="EIE273" s="856"/>
      <c r="EIF273" s="856"/>
      <c r="EIG273" s="856"/>
      <c r="EIH273" s="856"/>
      <c r="EII273" s="856"/>
      <c r="EIJ273" s="856"/>
      <c r="EIK273" s="856"/>
      <c r="EIL273" s="856"/>
      <c r="EIM273" s="856"/>
      <c r="EIN273" s="856"/>
      <c r="EIO273" s="856"/>
      <c r="EIP273" s="856"/>
      <c r="EIQ273" s="856"/>
      <c r="EIR273" s="856"/>
      <c r="EIS273" s="837"/>
      <c r="EIT273" s="837"/>
      <c r="EIU273" s="837"/>
      <c r="EIV273" s="837"/>
      <c r="EIW273" s="837"/>
      <c r="EIX273" s="837"/>
      <c r="EIY273" s="837"/>
      <c r="EIZ273" s="837"/>
      <c r="EJA273" s="837"/>
      <c r="EJB273" s="837"/>
      <c r="EJC273" s="837"/>
      <c r="EJD273" s="837"/>
      <c r="EJE273" s="837"/>
      <c r="EJF273" s="837"/>
      <c r="EJG273" s="837"/>
      <c r="EJH273" s="837"/>
      <c r="EJI273" s="837"/>
      <c r="EJJ273" s="837"/>
      <c r="EJK273" s="837"/>
      <c r="EJL273" s="837"/>
      <c r="EJM273" s="837"/>
      <c r="EJN273" s="837"/>
      <c r="EJO273" s="837"/>
      <c r="EJP273" s="837"/>
      <c r="EJQ273" s="854"/>
      <c r="EJR273" s="854"/>
      <c r="EJS273" s="854"/>
      <c r="EJT273" s="854"/>
      <c r="EJU273" s="854"/>
      <c r="EJV273" s="837"/>
      <c r="EJW273" s="837"/>
      <c r="EJX273" s="854"/>
      <c r="EJY273" s="854"/>
      <c r="EJZ273" s="837"/>
      <c r="EKA273" s="837"/>
      <c r="EKB273" s="854"/>
      <c r="EKC273" s="854"/>
      <c r="EKD273" s="837"/>
      <c r="EKE273" s="837"/>
      <c r="EKF273" s="837"/>
      <c r="EKG273" s="837"/>
      <c r="EKH273" s="837"/>
      <c r="EKI273" s="837"/>
      <c r="EKJ273" s="837"/>
      <c r="EKK273" s="854"/>
      <c r="EKL273" s="854"/>
      <c r="EKM273" s="837"/>
      <c r="EKN273" s="837"/>
      <c r="EKO273" s="854"/>
      <c r="EKP273" s="854"/>
      <c r="EKQ273" s="837"/>
      <c r="EKR273" s="837"/>
      <c r="EKS273" s="837"/>
      <c r="EKT273" s="837"/>
      <c r="EKU273" s="837"/>
      <c r="EKV273" s="853"/>
      <c r="EKW273" s="855"/>
      <c r="EKX273" s="837"/>
      <c r="EKY273" s="837"/>
      <c r="EKZ273" s="837"/>
      <c r="ELA273" s="837"/>
      <c r="ELB273" s="837"/>
      <c r="ELC273" s="837"/>
      <c r="ELD273" s="837"/>
      <c r="ELE273" s="856"/>
      <c r="ELF273" s="856"/>
      <c r="ELG273" s="856"/>
      <c r="ELH273" s="856"/>
      <c r="ELI273" s="856"/>
      <c r="ELJ273" s="856"/>
      <c r="ELK273" s="856"/>
      <c r="ELL273" s="856"/>
      <c r="ELM273" s="856"/>
      <c r="ELN273" s="856"/>
      <c r="ELO273" s="856"/>
      <c r="ELP273" s="856"/>
      <c r="ELQ273" s="856"/>
      <c r="ELR273" s="856"/>
      <c r="ELS273" s="856"/>
      <c r="ELT273" s="856"/>
      <c r="ELU273" s="856"/>
      <c r="ELV273" s="856"/>
      <c r="ELW273" s="856"/>
      <c r="ELX273" s="856"/>
      <c r="ELY273" s="856"/>
      <c r="ELZ273" s="856"/>
      <c r="EMA273" s="856"/>
      <c r="EMB273" s="856"/>
      <c r="EMC273" s="856"/>
      <c r="EMD273" s="856"/>
      <c r="EME273" s="856"/>
      <c r="EMF273" s="856"/>
      <c r="EMG273" s="856"/>
      <c r="EMH273" s="856"/>
      <c r="EMI273" s="856"/>
      <c r="EMJ273" s="856"/>
      <c r="EMK273" s="856"/>
      <c r="EML273" s="856"/>
      <c r="EMM273" s="856"/>
      <c r="EMN273" s="856"/>
      <c r="EMO273" s="856"/>
      <c r="EMP273" s="856"/>
      <c r="EMQ273" s="856"/>
      <c r="EMR273" s="856"/>
      <c r="EMS273" s="856"/>
      <c r="EMT273" s="856"/>
      <c r="EMU273" s="856"/>
      <c r="EMV273" s="856"/>
      <c r="EMW273" s="837"/>
      <c r="EMX273" s="837"/>
      <c r="EMY273" s="837"/>
      <c r="EMZ273" s="837"/>
      <c r="ENA273" s="837"/>
      <c r="ENB273" s="837"/>
      <c r="ENC273" s="837"/>
      <c r="END273" s="837"/>
      <c r="ENE273" s="837"/>
      <c r="ENF273" s="837"/>
      <c r="ENG273" s="837"/>
      <c r="ENH273" s="837"/>
      <c r="ENI273" s="837"/>
      <c r="ENJ273" s="837"/>
      <c r="ENK273" s="837"/>
      <c r="ENL273" s="837"/>
      <c r="ENM273" s="837"/>
      <c r="ENN273" s="837"/>
      <c r="ENO273" s="837"/>
      <c r="ENP273" s="837"/>
      <c r="ENQ273" s="837"/>
      <c r="ENR273" s="837"/>
      <c r="ENS273" s="837"/>
      <c r="ENT273" s="837"/>
      <c r="ENU273" s="854"/>
      <c r="ENV273" s="854"/>
      <c r="ENW273" s="854"/>
      <c r="ENX273" s="854"/>
      <c r="ENY273" s="854"/>
      <c r="ENZ273" s="837"/>
      <c r="EOA273" s="837"/>
      <c r="EOB273" s="854"/>
      <c r="EOC273" s="854"/>
      <c r="EOD273" s="837"/>
      <c r="EOE273" s="837"/>
      <c r="EOF273" s="854"/>
      <c r="EOG273" s="854"/>
      <c r="EOH273" s="837"/>
      <c r="EOI273" s="837"/>
      <c r="EOJ273" s="837"/>
      <c r="EOK273" s="837"/>
      <c r="EOL273" s="837"/>
      <c r="EOM273" s="837"/>
      <c r="EON273" s="837"/>
      <c r="EOO273" s="854"/>
      <c r="EOP273" s="854"/>
      <c r="EOQ273" s="837"/>
      <c r="EOR273" s="837"/>
      <c r="EOS273" s="854"/>
      <c r="EOT273" s="854"/>
      <c r="EOU273" s="837"/>
      <c r="EOV273" s="837"/>
      <c r="EOW273" s="837"/>
      <c r="EOX273" s="837"/>
      <c r="EOY273" s="837"/>
      <c r="EOZ273" s="853"/>
      <c r="EPA273" s="855"/>
      <c r="EPB273" s="837"/>
      <c r="EPC273" s="837"/>
      <c r="EPD273" s="837"/>
      <c r="EPE273" s="837"/>
      <c r="EPF273" s="837"/>
      <c r="EPG273" s="837"/>
      <c r="EPH273" s="837"/>
      <c r="EPI273" s="856"/>
      <c r="EPJ273" s="856"/>
      <c r="EPK273" s="856"/>
      <c r="EPL273" s="856"/>
      <c r="EPM273" s="856"/>
      <c r="EPN273" s="856"/>
      <c r="EPO273" s="856"/>
      <c r="EPP273" s="856"/>
      <c r="EPQ273" s="856"/>
      <c r="EPR273" s="856"/>
      <c r="EPS273" s="856"/>
      <c r="EPT273" s="856"/>
      <c r="EPU273" s="856"/>
      <c r="EPV273" s="856"/>
      <c r="EPW273" s="856"/>
      <c r="EPX273" s="856"/>
      <c r="EPY273" s="856"/>
      <c r="EPZ273" s="856"/>
      <c r="EQA273" s="856"/>
      <c r="EQB273" s="856"/>
      <c r="EQC273" s="856"/>
      <c r="EQD273" s="856"/>
      <c r="EQE273" s="856"/>
      <c r="EQF273" s="856"/>
      <c r="EQG273" s="856"/>
      <c r="EQH273" s="856"/>
      <c r="EQI273" s="856"/>
      <c r="EQJ273" s="856"/>
      <c r="EQK273" s="856"/>
      <c r="EQL273" s="856"/>
      <c r="EQM273" s="856"/>
      <c r="EQN273" s="856"/>
      <c r="EQO273" s="856"/>
      <c r="EQP273" s="856"/>
      <c r="EQQ273" s="856"/>
      <c r="EQR273" s="856"/>
      <c r="EQS273" s="856"/>
      <c r="EQT273" s="856"/>
      <c r="EQU273" s="856"/>
      <c r="EQV273" s="856"/>
      <c r="EQW273" s="856"/>
      <c r="EQX273" s="856"/>
      <c r="EQY273" s="856"/>
      <c r="EQZ273" s="856"/>
      <c r="ERA273" s="837"/>
      <c r="ERB273" s="837"/>
      <c r="ERC273" s="837"/>
      <c r="ERD273" s="837"/>
      <c r="ERE273" s="837"/>
      <c r="ERF273" s="837"/>
      <c r="ERG273" s="837"/>
      <c r="ERH273" s="837"/>
      <c r="ERI273" s="837"/>
      <c r="ERJ273" s="837"/>
      <c r="ERK273" s="837"/>
      <c r="ERL273" s="837"/>
      <c r="ERM273" s="837"/>
      <c r="ERN273" s="837"/>
      <c r="ERO273" s="837"/>
      <c r="ERP273" s="837"/>
      <c r="ERQ273" s="837"/>
      <c r="ERR273" s="837"/>
      <c r="ERS273" s="837"/>
      <c r="ERT273" s="837"/>
      <c r="ERU273" s="837"/>
      <c r="ERV273" s="837"/>
      <c r="ERW273" s="837"/>
      <c r="ERX273" s="837"/>
      <c r="ERY273" s="854"/>
      <c r="ERZ273" s="854"/>
      <c r="ESA273" s="854"/>
      <c r="ESB273" s="854"/>
      <c r="ESC273" s="854"/>
      <c r="ESD273" s="837"/>
      <c r="ESE273" s="837"/>
      <c r="ESF273" s="854"/>
      <c r="ESG273" s="854"/>
      <c r="ESH273" s="837"/>
      <c r="ESI273" s="837"/>
      <c r="ESJ273" s="854"/>
      <c r="ESK273" s="854"/>
      <c r="ESL273" s="837"/>
      <c r="ESM273" s="837"/>
      <c r="ESN273" s="837"/>
      <c r="ESO273" s="837"/>
      <c r="ESP273" s="837"/>
      <c r="ESQ273" s="837"/>
      <c r="ESR273" s="837"/>
      <c r="ESS273" s="854"/>
      <c r="EST273" s="854"/>
      <c r="ESU273" s="837"/>
      <c r="ESV273" s="837"/>
      <c r="ESW273" s="854"/>
      <c r="ESX273" s="854"/>
      <c r="ESY273" s="837"/>
      <c r="ESZ273" s="837"/>
      <c r="ETA273" s="837"/>
      <c r="ETB273" s="837"/>
      <c r="ETC273" s="837"/>
      <c r="ETD273" s="853"/>
      <c r="ETE273" s="855"/>
      <c r="ETF273" s="837"/>
      <c r="ETG273" s="837"/>
      <c r="ETH273" s="837"/>
      <c r="ETI273" s="837"/>
      <c r="ETJ273" s="837"/>
      <c r="ETK273" s="837"/>
      <c r="ETL273" s="837"/>
      <c r="ETM273" s="856"/>
      <c r="ETN273" s="856"/>
      <c r="ETO273" s="856"/>
      <c r="ETP273" s="856"/>
      <c r="ETQ273" s="856"/>
      <c r="ETR273" s="856"/>
      <c r="ETS273" s="856"/>
      <c r="ETT273" s="856"/>
      <c r="ETU273" s="856"/>
      <c r="ETV273" s="856"/>
      <c r="ETW273" s="856"/>
      <c r="ETX273" s="856"/>
      <c r="ETY273" s="856"/>
      <c r="ETZ273" s="856"/>
      <c r="EUA273" s="856"/>
      <c r="EUB273" s="856"/>
      <c r="EUC273" s="856"/>
      <c r="EUD273" s="856"/>
      <c r="EUE273" s="856"/>
      <c r="EUF273" s="856"/>
      <c r="EUG273" s="856"/>
      <c r="EUH273" s="856"/>
      <c r="EUI273" s="856"/>
      <c r="EUJ273" s="856"/>
      <c r="EUK273" s="856"/>
      <c r="EUL273" s="856"/>
      <c r="EUM273" s="856"/>
      <c r="EUN273" s="856"/>
      <c r="EUO273" s="856"/>
      <c r="EUP273" s="856"/>
      <c r="EUQ273" s="856"/>
      <c r="EUR273" s="856"/>
      <c r="EUS273" s="856"/>
      <c r="EUT273" s="856"/>
      <c r="EUU273" s="856"/>
      <c r="EUV273" s="856"/>
      <c r="EUW273" s="856"/>
      <c r="EUX273" s="856"/>
      <c r="EUY273" s="856"/>
      <c r="EUZ273" s="856"/>
      <c r="EVA273" s="856"/>
      <c r="EVB273" s="856"/>
      <c r="EVC273" s="856"/>
      <c r="EVD273" s="856"/>
      <c r="EVE273" s="837"/>
      <c r="EVF273" s="837"/>
      <c r="EVG273" s="837"/>
      <c r="EVH273" s="837"/>
      <c r="EVI273" s="837"/>
      <c r="EVJ273" s="837"/>
      <c r="EVK273" s="837"/>
      <c r="EVL273" s="837"/>
      <c r="EVM273" s="837"/>
      <c r="EVN273" s="837"/>
      <c r="EVO273" s="837"/>
      <c r="EVP273" s="837"/>
      <c r="EVQ273" s="837"/>
      <c r="EVR273" s="837"/>
      <c r="EVS273" s="837"/>
      <c r="EVT273" s="837"/>
      <c r="EVU273" s="837"/>
      <c r="EVV273" s="837"/>
      <c r="EVW273" s="837"/>
      <c r="EVX273" s="837"/>
      <c r="EVY273" s="837"/>
      <c r="EVZ273" s="837"/>
      <c r="EWA273" s="837"/>
      <c r="EWB273" s="837"/>
      <c r="EWC273" s="854"/>
      <c r="EWD273" s="854"/>
      <c r="EWE273" s="854"/>
      <c r="EWF273" s="854"/>
      <c r="EWG273" s="854"/>
      <c r="EWH273" s="837"/>
      <c r="EWI273" s="837"/>
      <c r="EWJ273" s="854"/>
      <c r="EWK273" s="854"/>
      <c r="EWL273" s="837"/>
      <c r="EWM273" s="837"/>
      <c r="EWN273" s="854"/>
      <c r="EWO273" s="854"/>
      <c r="EWP273" s="837"/>
      <c r="EWQ273" s="837"/>
      <c r="EWR273" s="837"/>
      <c r="EWS273" s="837"/>
      <c r="EWT273" s="837"/>
      <c r="EWU273" s="837"/>
      <c r="EWV273" s="837"/>
      <c r="EWW273" s="854"/>
      <c r="EWX273" s="854"/>
      <c r="EWY273" s="837"/>
      <c r="EWZ273" s="837"/>
      <c r="EXA273" s="854"/>
      <c r="EXB273" s="854"/>
      <c r="EXC273" s="837"/>
      <c r="EXD273" s="837"/>
      <c r="EXE273" s="837"/>
      <c r="EXF273" s="837"/>
      <c r="EXG273" s="837"/>
      <c r="EXH273" s="853"/>
      <c r="EXI273" s="855"/>
      <c r="EXJ273" s="837"/>
      <c r="EXK273" s="837"/>
      <c r="EXL273" s="837"/>
      <c r="EXM273" s="837"/>
      <c r="EXN273" s="837"/>
      <c r="EXO273" s="837"/>
      <c r="EXP273" s="837"/>
      <c r="EXQ273" s="856"/>
      <c r="EXR273" s="856"/>
      <c r="EXS273" s="856"/>
      <c r="EXT273" s="856"/>
      <c r="EXU273" s="856"/>
      <c r="EXV273" s="856"/>
      <c r="EXW273" s="856"/>
      <c r="EXX273" s="856"/>
      <c r="EXY273" s="856"/>
      <c r="EXZ273" s="856"/>
      <c r="EYA273" s="856"/>
      <c r="EYB273" s="856"/>
      <c r="EYC273" s="856"/>
      <c r="EYD273" s="856"/>
      <c r="EYE273" s="856"/>
      <c r="EYF273" s="856"/>
      <c r="EYG273" s="856"/>
      <c r="EYH273" s="856"/>
      <c r="EYI273" s="856"/>
      <c r="EYJ273" s="856"/>
      <c r="EYK273" s="856"/>
      <c r="EYL273" s="856"/>
      <c r="EYM273" s="856"/>
      <c r="EYN273" s="856"/>
      <c r="EYO273" s="856"/>
      <c r="EYP273" s="856"/>
      <c r="EYQ273" s="856"/>
      <c r="EYR273" s="856"/>
      <c r="EYS273" s="856"/>
      <c r="EYT273" s="856"/>
      <c r="EYU273" s="856"/>
      <c r="EYV273" s="856"/>
      <c r="EYW273" s="856"/>
      <c r="EYX273" s="856"/>
      <c r="EYY273" s="856"/>
      <c r="EYZ273" s="856"/>
      <c r="EZA273" s="856"/>
      <c r="EZB273" s="856"/>
      <c r="EZC273" s="856"/>
      <c r="EZD273" s="856"/>
      <c r="EZE273" s="856"/>
      <c r="EZF273" s="856"/>
      <c r="EZG273" s="856"/>
      <c r="EZH273" s="856"/>
      <c r="EZI273" s="837"/>
      <c r="EZJ273" s="837"/>
      <c r="EZK273" s="837"/>
      <c r="EZL273" s="837"/>
      <c r="EZM273" s="837"/>
      <c r="EZN273" s="837"/>
      <c r="EZO273" s="837"/>
      <c r="EZP273" s="837"/>
      <c r="EZQ273" s="837"/>
      <c r="EZR273" s="837"/>
      <c r="EZS273" s="837"/>
      <c r="EZT273" s="837"/>
      <c r="EZU273" s="837"/>
      <c r="EZV273" s="837"/>
      <c r="EZW273" s="837"/>
      <c r="EZX273" s="837"/>
      <c r="EZY273" s="837"/>
      <c r="EZZ273" s="837"/>
      <c r="FAA273" s="837"/>
      <c r="FAB273" s="837"/>
      <c r="FAC273" s="837"/>
      <c r="FAD273" s="837"/>
      <c r="FAE273" s="837"/>
      <c r="FAF273" s="837"/>
      <c r="FAG273" s="854"/>
      <c r="FAH273" s="854"/>
      <c r="FAI273" s="854"/>
      <c r="FAJ273" s="854"/>
      <c r="FAK273" s="854"/>
      <c r="FAL273" s="837"/>
      <c r="FAM273" s="837"/>
      <c r="FAN273" s="854"/>
      <c r="FAO273" s="854"/>
      <c r="FAP273" s="837"/>
      <c r="FAQ273" s="837"/>
      <c r="FAR273" s="854"/>
      <c r="FAS273" s="854"/>
      <c r="FAT273" s="837"/>
      <c r="FAU273" s="837"/>
      <c r="FAV273" s="837"/>
      <c r="FAW273" s="837"/>
      <c r="FAX273" s="837"/>
      <c r="FAY273" s="837"/>
      <c r="FAZ273" s="837"/>
      <c r="FBA273" s="854"/>
      <c r="FBB273" s="854"/>
      <c r="FBC273" s="837"/>
      <c r="FBD273" s="837"/>
      <c r="FBE273" s="854"/>
      <c r="FBF273" s="854"/>
      <c r="FBG273" s="837"/>
      <c r="FBH273" s="837"/>
      <c r="FBI273" s="837"/>
      <c r="FBJ273" s="837"/>
      <c r="FBK273" s="837"/>
      <c r="FBL273" s="853"/>
      <c r="FBM273" s="855"/>
      <c r="FBN273" s="837"/>
      <c r="FBO273" s="837"/>
      <c r="FBP273" s="837"/>
      <c r="FBQ273" s="837"/>
      <c r="FBR273" s="837"/>
      <c r="FBS273" s="837"/>
      <c r="FBT273" s="837"/>
      <c r="FBU273" s="856"/>
      <c r="FBV273" s="856"/>
      <c r="FBW273" s="856"/>
      <c r="FBX273" s="856"/>
      <c r="FBY273" s="856"/>
      <c r="FBZ273" s="856"/>
      <c r="FCA273" s="856"/>
      <c r="FCB273" s="856"/>
      <c r="FCC273" s="856"/>
      <c r="FCD273" s="856"/>
      <c r="FCE273" s="856"/>
      <c r="FCF273" s="856"/>
      <c r="FCG273" s="856"/>
      <c r="FCH273" s="856"/>
      <c r="FCI273" s="856"/>
      <c r="FCJ273" s="856"/>
      <c r="FCK273" s="856"/>
      <c r="FCL273" s="856"/>
      <c r="FCM273" s="856"/>
      <c r="FCN273" s="856"/>
      <c r="FCO273" s="856"/>
      <c r="FCP273" s="856"/>
      <c r="FCQ273" s="856"/>
      <c r="FCR273" s="856"/>
      <c r="FCS273" s="856"/>
      <c r="FCT273" s="856"/>
      <c r="FCU273" s="856"/>
      <c r="FCV273" s="856"/>
      <c r="FCW273" s="856"/>
      <c r="FCX273" s="856"/>
      <c r="FCY273" s="856"/>
      <c r="FCZ273" s="856"/>
      <c r="FDA273" s="856"/>
      <c r="FDB273" s="856"/>
      <c r="FDC273" s="856"/>
      <c r="FDD273" s="856"/>
      <c r="FDE273" s="856"/>
      <c r="FDF273" s="856"/>
      <c r="FDG273" s="856"/>
      <c r="FDH273" s="856"/>
      <c r="FDI273" s="856"/>
      <c r="FDJ273" s="856"/>
      <c r="FDK273" s="856"/>
      <c r="FDL273" s="856"/>
      <c r="FDM273" s="837"/>
      <c r="FDN273" s="837"/>
      <c r="FDO273" s="837"/>
      <c r="FDP273" s="837"/>
      <c r="FDQ273" s="837"/>
      <c r="FDR273" s="837"/>
      <c r="FDS273" s="837"/>
      <c r="FDT273" s="837"/>
      <c r="FDU273" s="837"/>
      <c r="FDV273" s="837"/>
      <c r="FDW273" s="837"/>
      <c r="FDX273" s="837"/>
      <c r="FDY273" s="837"/>
      <c r="FDZ273" s="837"/>
      <c r="FEA273" s="837"/>
      <c r="FEB273" s="837"/>
      <c r="FEC273" s="837"/>
      <c r="FED273" s="837"/>
      <c r="FEE273" s="837"/>
      <c r="FEF273" s="837"/>
      <c r="FEG273" s="837"/>
      <c r="FEH273" s="837"/>
      <c r="FEI273" s="837"/>
      <c r="FEJ273" s="837"/>
      <c r="FEK273" s="854"/>
      <c r="FEL273" s="854"/>
      <c r="FEM273" s="854"/>
      <c r="FEN273" s="854"/>
      <c r="FEO273" s="854"/>
      <c r="FEP273" s="837"/>
      <c r="FEQ273" s="837"/>
      <c r="FER273" s="854"/>
      <c r="FES273" s="854"/>
      <c r="FET273" s="837"/>
      <c r="FEU273" s="837"/>
      <c r="FEV273" s="854"/>
      <c r="FEW273" s="854"/>
      <c r="FEX273" s="837"/>
      <c r="FEY273" s="837"/>
      <c r="FEZ273" s="837"/>
      <c r="FFA273" s="837"/>
      <c r="FFB273" s="837"/>
      <c r="FFC273" s="837"/>
      <c r="FFD273" s="837"/>
      <c r="FFE273" s="854"/>
      <c r="FFF273" s="854"/>
      <c r="FFG273" s="837"/>
      <c r="FFH273" s="837"/>
      <c r="FFI273" s="854"/>
      <c r="FFJ273" s="854"/>
      <c r="FFK273" s="837"/>
      <c r="FFL273" s="837"/>
      <c r="FFM273" s="837"/>
      <c r="FFN273" s="837"/>
      <c r="FFO273" s="837"/>
      <c r="FFP273" s="853"/>
      <c r="FFQ273" s="855"/>
      <c r="FFR273" s="837"/>
      <c r="FFS273" s="837"/>
      <c r="FFT273" s="837"/>
      <c r="FFU273" s="837"/>
      <c r="FFV273" s="837"/>
      <c r="FFW273" s="837"/>
      <c r="FFX273" s="837"/>
      <c r="FFY273" s="856"/>
      <c r="FFZ273" s="856"/>
      <c r="FGA273" s="856"/>
      <c r="FGB273" s="856"/>
      <c r="FGC273" s="856"/>
      <c r="FGD273" s="856"/>
      <c r="FGE273" s="856"/>
      <c r="FGF273" s="856"/>
      <c r="FGG273" s="856"/>
      <c r="FGH273" s="856"/>
      <c r="FGI273" s="856"/>
      <c r="FGJ273" s="856"/>
      <c r="FGK273" s="856"/>
      <c r="FGL273" s="856"/>
      <c r="FGM273" s="856"/>
      <c r="FGN273" s="856"/>
      <c r="FGO273" s="856"/>
      <c r="FGP273" s="856"/>
      <c r="FGQ273" s="856"/>
      <c r="FGR273" s="856"/>
      <c r="FGS273" s="856"/>
      <c r="FGT273" s="856"/>
      <c r="FGU273" s="856"/>
      <c r="FGV273" s="856"/>
      <c r="FGW273" s="856"/>
      <c r="FGX273" s="856"/>
      <c r="FGY273" s="856"/>
      <c r="FGZ273" s="856"/>
      <c r="FHA273" s="856"/>
      <c r="FHB273" s="856"/>
      <c r="FHC273" s="856"/>
      <c r="FHD273" s="856"/>
      <c r="FHE273" s="856"/>
      <c r="FHF273" s="856"/>
      <c r="FHG273" s="856"/>
      <c r="FHH273" s="856"/>
      <c r="FHI273" s="856"/>
      <c r="FHJ273" s="856"/>
      <c r="FHK273" s="856"/>
      <c r="FHL273" s="856"/>
      <c r="FHM273" s="856"/>
      <c r="FHN273" s="856"/>
      <c r="FHO273" s="856"/>
      <c r="FHP273" s="856"/>
      <c r="FHQ273" s="837"/>
      <c r="FHR273" s="837"/>
      <c r="FHS273" s="837"/>
      <c r="FHT273" s="837"/>
      <c r="FHU273" s="837"/>
      <c r="FHV273" s="837"/>
      <c r="FHW273" s="837"/>
      <c r="FHX273" s="837"/>
      <c r="FHY273" s="837"/>
      <c r="FHZ273" s="837"/>
      <c r="FIA273" s="837"/>
      <c r="FIB273" s="837"/>
      <c r="FIC273" s="837"/>
      <c r="FID273" s="837"/>
      <c r="FIE273" s="837"/>
      <c r="FIF273" s="837"/>
      <c r="FIG273" s="837"/>
      <c r="FIH273" s="837"/>
      <c r="FII273" s="837"/>
      <c r="FIJ273" s="837"/>
      <c r="FIK273" s="837"/>
      <c r="FIL273" s="837"/>
      <c r="FIM273" s="837"/>
      <c r="FIN273" s="837"/>
      <c r="FIO273" s="854"/>
      <c r="FIP273" s="854"/>
      <c r="FIQ273" s="854"/>
      <c r="FIR273" s="854"/>
      <c r="FIS273" s="854"/>
      <c r="FIT273" s="837"/>
      <c r="FIU273" s="837"/>
      <c r="FIV273" s="854"/>
      <c r="FIW273" s="854"/>
      <c r="FIX273" s="837"/>
      <c r="FIY273" s="837"/>
      <c r="FIZ273" s="854"/>
      <c r="FJA273" s="854"/>
      <c r="FJB273" s="837"/>
      <c r="FJC273" s="837"/>
      <c r="FJD273" s="837"/>
      <c r="FJE273" s="837"/>
      <c r="FJF273" s="837"/>
      <c r="FJG273" s="837"/>
      <c r="FJH273" s="837"/>
      <c r="FJI273" s="854"/>
      <c r="FJJ273" s="854"/>
      <c r="FJK273" s="837"/>
      <c r="FJL273" s="837"/>
      <c r="FJM273" s="854"/>
      <c r="FJN273" s="854"/>
      <c r="FJO273" s="837"/>
      <c r="FJP273" s="837"/>
      <c r="FJQ273" s="837"/>
      <c r="FJR273" s="837"/>
      <c r="FJS273" s="837"/>
      <c r="FJT273" s="853"/>
      <c r="FJU273" s="855"/>
      <c r="FJV273" s="837"/>
      <c r="FJW273" s="837"/>
      <c r="FJX273" s="837"/>
      <c r="FJY273" s="837"/>
      <c r="FJZ273" s="837"/>
      <c r="FKA273" s="837"/>
      <c r="FKB273" s="837"/>
      <c r="FKC273" s="856"/>
      <c r="FKD273" s="856"/>
      <c r="FKE273" s="856"/>
      <c r="FKF273" s="856"/>
      <c r="FKG273" s="856"/>
      <c r="FKH273" s="856"/>
      <c r="FKI273" s="856"/>
      <c r="FKJ273" s="856"/>
      <c r="FKK273" s="856"/>
      <c r="FKL273" s="856"/>
      <c r="FKM273" s="856"/>
      <c r="FKN273" s="856"/>
      <c r="FKO273" s="856"/>
      <c r="FKP273" s="856"/>
      <c r="FKQ273" s="856"/>
      <c r="FKR273" s="856"/>
      <c r="FKS273" s="856"/>
      <c r="FKT273" s="856"/>
      <c r="FKU273" s="856"/>
      <c r="FKV273" s="856"/>
      <c r="FKW273" s="856"/>
      <c r="FKX273" s="856"/>
      <c r="FKY273" s="856"/>
      <c r="FKZ273" s="856"/>
      <c r="FLA273" s="856"/>
      <c r="FLB273" s="856"/>
      <c r="FLC273" s="856"/>
      <c r="FLD273" s="856"/>
      <c r="FLE273" s="856"/>
      <c r="FLF273" s="856"/>
      <c r="FLG273" s="856"/>
      <c r="FLH273" s="856"/>
      <c r="FLI273" s="856"/>
      <c r="FLJ273" s="856"/>
      <c r="FLK273" s="856"/>
      <c r="FLL273" s="856"/>
      <c r="FLM273" s="856"/>
      <c r="FLN273" s="856"/>
      <c r="FLO273" s="856"/>
      <c r="FLP273" s="856"/>
      <c r="FLQ273" s="856"/>
      <c r="FLR273" s="856"/>
      <c r="FLS273" s="856"/>
      <c r="FLT273" s="856"/>
      <c r="FLU273" s="837"/>
      <c r="FLV273" s="837"/>
      <c r="FLW273" s="837"/>
      <c r="FLX273" s="837"/>
      <c r="FLY273" s="837"/>
      <c r="FLZ273" s="837"/>
      <c r="FMA273" s="837"/>
      <c r="FMB273" s="837"/>
      <c r="FMC273" s="837"/>
      <c r="FMD273" s="837"/>
      <c r="FME273" s="837"/>
      <c r="FMF273" s="837"/>
      <c r="FMG273" s="837"/>
      <c r="FMH273" s="837"/>
      <c r="FMI273" s="837"/>
      <c r="FMJ273" s="837"/>
      <c r="FMK273" s="837"/>
      <c r="FML273" s="837"/>
      <c r="FMM273" s="837"/>
      <c r="FMN273" s="837"/>
      <c r="FMO273" s="837"/>
      <c r="FMP273" s="837"/>
      <c r="FMQ273" s="837"/>
      <c r="FMR273" s="837"/>
      <c r="FMS273" s="854"/>
      <c r="FMT273" s="854"/>
      <c r="FMU273" s="854"/>
      <c r="FMV273" s="854"/>
      <c r="FMW273" s="854"/>
      <c r="FMX273" s="837"/>
      <c r="FMY273" s="837"/>
      <c r="FMZ273" s="854"/>
      <c r="FNA273" s="854"/>
      <c r="FNB273" s="837"/>
      <c r="FNC273" s="837"/>
      <c r="FND273" s="854"/>
      <c r="FNE273" s="854"/>
      <c r="FNF273" s="837"/>
      <c r="FNG273" s="837"/>
      <c r="FNH273" s="837"/>
      <c r="FNI273" s="837"/>
      <c r="FNJ273" s="837"/>
      <c r="FNK273" s="837"/>
      <c r="FNL273" s="837"/>
      <c r="FNM273" s="854"/>
      <c r="FNN273" s="854"/>
      <c r="FNO273" s="837"/>
      <c r="FNP273" s="837"/>
      <c r="FNQ273" s="854"/>
      <c r="FNR273" s="854"/>
      <c r="FNS273" s="837"/>
      <c r="FNT273" s="837"/>
      <c r="FNU273" s="837"/>
      <c r="FNV273" s="837"/>
      <c r="FNW273" s="837"/>
      <c r="FNX273" s="853"/>
      <c r="FNY273" s="855"/>
      <c r="FNZ273" s="837"/>
      <c r="FOA273" s="837"/>
      <c r="FOB273" s="837"/>
      <c r="FOC273" s="837"/>
      <c r="FOD273" s="837"/>
      <c r="FOE273" s="837"/>
      <c r="FOF273" s="837"/>
      <c r="FOG273" s="856"/>
      <c r="FOH273" s="856"/>
      <c r="FOI273" s="856"/>
      <c r="FOJ273" s="856"/>
      <c r="FOK273" s="856"/>
      <c r="FOL273" s="856"/>
      <c r="FOM273" s="856"/>
      <c r="FON273" s="856"/>
      <c r="FOO273" s="856"/>
      <c r="FOP273" s="856"/>
      <c r="FOQ273" s="856"/>
      <c r="FOR273" s="856"/>
      <c r="FOS273" s="856"/>
      <c r="FOT273" s="856"/>
      <c r="FOU273" s="856"/>
      <c r="FOV273" s="856"/>
      <c r="FOW273" s="856"/>
      <c r="FOX273" s="856"/>
      <c r="FOY273" s="856"/>
      <c r="FOZ273" s="856"/>
      <c r="FPA273" s="856"/>
      <c r="FPB273" s="856"/>
      <c r="FPC273" s="856"/>
      <c r="FPD273" s="856"/>
      <c r="FPE273" s="856"/>
      <c r="FPF273" s="856"/>
      <c r="FPG273" s="856"/>
      <c r="FPH273" s="856"/>
      <c r="FPI273" s="856"/>
      <c r="FPJ273" s="856"/>
      <c r="FPK273" s="856"/>
      <c r="FPL273" s="856"/>
      <c r="FPM273" s="856"/>
      <c r="FPN273" s="856"/>
      <c r="FPO273" s="856"/>
      <c r="FPP273" s="856"/>
      <c r="FPQ273" s="856"/>
      <c r="FPR273" s="856"/>
      <c r="FPS273" s="856"/>
      <c r="FPT273" s="856"/>
      <c r="FPU273" s="856"/>
      <c r="FPV273" s="856"/>
      <c r="FPW273" s="856"/>
      <c r="FPX273" s="856"/>
      <c r="FPY273" s="837"/>
      <c r="FPZ273" s="837"/>
      <c r="FQA273" s="837"/>
      <c r="FQB273" s="837"/>
      <c r="FQC273" s="837"/>
      <c r="FQD273" s="837"/>
      <c r="FQE273" s="837"/>
      <c r="FQF273" s="837"/>
      <c r="FQG273" s="837"/>
      <c r="FQH273" s="837"/>
      <c r="FQI273" s="837"/>
      <c r="FQJ273" s="837"/>
      <c r="FQK273" s="837"/>
      <c r="FQL273" s="837"/>
      <c r="FQM273" s="837"/>
      <c r="FQN273" s="837"/>
      <c r="FQO273" s="837"/>
      <c r="FQP273" s="837"/>
      <c r="FQQ273" s="837"/>
      <c r="FQR273" s="837"/>
      <c r="FQS273" s="837"/>
      <c r="FQT273" s="837"/>
      <c r="FQU273" s="837"/>
      <c r="FQV273" s="837"/>
      <c r="FQW273" s="854"/>
      <c r="FQX273" s="854"/>
      <c r="FQY273" s="854"/>
      <c r="FQZ273" s="854"/>
      <c r="FRA273" s="854"/>
      <c r="FRB273" s="837"/>
      <c r="FRC273" s="837"/>
      <c r="FRD273" s="854"/>
      <c r="FRE273" s="854"/>
      <c r="FRF273" s="837"/>
      <c r="FRG273" s="837"/>
      <c r="FRH273" s="854"/>
      <c r="FRI273" s="854"/>
      <c r="FRJ273" s="837"/>
      <c r="FRK273" s="837"/>
      <c r="FRL273" s="837"/>
      <c r="FRM273" s="837"/>
      <c r="FRN273" s="837"/>
      <c r="FRO273" s="837"/>
      <c r="FRP273" s="837"/>
      <c r="FRQ273" s="854"/>
      <c r="FRR273" s="854"/>
      <c r="FRS273" s="837"/>
      <c r="FRT273" s="837"/>
      <c r="FRU273" s="854"/>
      <c r="FRV273" s="854"/>
      <c r="FRW273" s="837"/>
      <c r="FRX273" s="837"/>
      <c r="FRY273" s="837"/>
      <c r="FRZ273" s="837"/>
      <c r="FSA273" s="837"/>
      <c r="FSB273" s="853"/>
      <c r="FSC273" s="855"/>
      <c r="FSD273" s="837"/>
      <c r="FSE273" s="837"/>
      <c r="FSF273" s="837"/>
      <c r="FSG273" s="837"/>
      <c r="FSH273" s="837"/>
      <c r="FSI273" s="837"/>
      <c r="FSJ273" s="837"/>
      <c r="FSK273" s="856"/>
      <c r="FSL273" s="856"/>
      <c r="FSM273" s="856"/>
      <c r="FSN273" s="856"/>
      <c r="FSO273" s="856"/>
      <c r="FSP273" s="856"/>
      <c r="FSQ273" s="856"/>
      <c r="FSR273" s="856"/>
      <c r="FSS273" s="856"/>
      <c r="FST273" s="856"/>
      <c r="FSU273" s="856"/>
      <c r="FSV273" s="856"/>
      <c r="FSW273" s="856"/>
      <c r="FSX273" s="856"/>
      <c r="FSY273" s="856"/>
      <c r="FSZ273" s="856"/>
      <c r="FTA273" s="856"/>
      <c r="FTB273" s="856"/>
      <c r="FTC273" s="856"/>
      <c r="FTD273" s="856"/>
      <c r="FTE273" s="856"/>
      <c r="FTF273" s="856"/>
      <c r="FTG273" s="856"/>
      <c r="FTH273" s="856"/>
      <c r="FTI273" s="856"/>
      <c r="FTJ273" s="856"/>
      <c r="FTK273" s="856"/>
      <c r="FTL273" s="856"/>
      <c r="FTM273" s="856"/>
      <c r="FTN273" s="856"/>
      <c r="FTO273" s="856"/>
      <c r="FTP273" s="856"/>
      <c r="FTQ273" s="856"/>
      <c r="FTR273" s="856"/>
      <c r="FTS273" s="856"/>
      <c r="FTT273" s="856"/>
      <c r="FTU273" s="856"/>
      <c r="FTV273" s="856"/>
      <c r="FTW273" s="856"/>
      <c r="FTX273" s="856"/>
      <c r="FTY273" s="856"/>
      <c r="FTZ273" s="856"/>
      <c r="FUA273" s="856"/>
      <c r="FUB273" s="856"/>
      <c r="FUC273" s="837"/>
      <c r="FUD273" s="837"/>
      <c r="FUE273" s="837"/>
      <c r="FUF273" s="837"/>
      <c r="FUG273" s="837"/>
      <c r="FUH273" s="837"/>
      <c r="FUI273" s="837"/>
      <c r="FUJ273" s="837"/>
      <c r="FUK273" s="837"/>
      <c r="FUL273" s="837"/>
      <c r="FUM273" s="837"/>
      <c r="FUN273" s="837"/>
      <c r="FUO273" s="837"/>
      <c r="FUP273" s="837"/>
      <c r="FUQ273" s="837"/>
      <c r="FUR273" s="837"/>
      <c r="FUS273" s="837"/>
      <c r="FUT273" s="837"/>
      <c r="FUU273" s="837"/>
      <c r="FUV273" s="837"/>
      <c r="FUW273" s="837"/>
      <c r="FUX273" s="837"/>
      <c r="FUY273" s="837"/>
      <c r="FUZ273" s="837"/>
      <c r="FVA273" s="854"/>
      <c r="FVB273" s="854"/>
      <c r="FVC273" s="854"/>
      <c r="FVD273" s="854"/>
      <c r="FVE273" s="854"/>
      <c r="FVF273" s="837"/>
      <c r="FVG273" s="837"/>
      <c r="FVH273" s="854"/>
      <c r="FVI273" s="854"/>
      <c r="FVJ273" s="837"/>
      <c r="FVK273" s="837"/>
      <c r="FVL273" s="854"/>
      <c r="FVM273" s="854"/>
      <c r="FVN273" s="837"/>
      <c r="FVO273" s="837"/>
      <c r="FVP273" s="837"/>
      <c r="FVQ273" s="837"/>
      <c r="FVR273" s="837"/>
      <c r="FVS273" s="837"/>
      <c r="FVT273" s="837"/>
      <c r="FVU273" s="854"/>
      <c r="FVV273" s="854"/>
      <c r="FVW273" s="837"/>
      <c r="FVX273" s="837"/>
      <c r="FVY273" s="854"/>
      <c r="FVZ273" s="854"/>
      <c r="FWA273" s="837"/>
      <c r="FWB273" s="837"/>
      <c r="FWC273" s="837"/>
      <c r="FWD273" s="837"/>
      <c r="FWE273" s="837"/>
      <c r="FWF273" s="853"/>
      <c r="FWG273" s="855"/>
      <c r="FWH273" s="837"/>
      <c r="FWI273" s="837"/>
      <c r="FWJ273" s="837"/>
      <c r="FWK273" s="837"/>
      <c r="FWL273" s="837"/>
      <c r="FWM273" s="837"/>
      <c r="FWN273" s="837"/>
      <c r="FWO273" s="856"/>
      <c r="FWP273" s="856"/>
      <c r="FWQ273" s="856"/>
      <c r="FWR273" s="856"/>
      <c r="FWS273" s="856"/>
      <c r="FWT273" s="856"/>
      <c r="FWU273" s="856"/>
      <c r="FWV273" s="856"/>
      <c r="FWW273" s="856"/>
      <c r="FWX273" s="856"/>
      <c r="FWY273" s="856"/>
      <c r="FWZ273" s="856"/>
      <c r="FXA273" s="856"/>
      <c r="FXB273" s="856"/>
      <c r="FXC273" s="856"/>
      <c r="FXD273" s="856"/>
      <c r="FXE273" s="856"/>
      <c r="FXF273" s="856"/>
      <c r="FXG273" s="856"/>
      <c r="FXH273" s="856"/>
      <c r="FXI273" s="856"/>
      <c r="FXJ273" s="856"/>
      <c r="FXK273" s="856"/>
      <c r="FXL273" s="856"/>
      <c r="FXM273" s="856"/>
      <c r="FXN273" s="856"/>
      <c r="FXO273" s="856"/>
      <c r="FXP273" s="856"/>
      <c r="FXQ273" s="856"/>
      <c r="FXR273" s="856"/>
      <c r="FXS273" s="856"/>
      <c r="FXT273" s="856"/>
      <c r="FXU273" s="856"/>
      <c r="FXV273" s="856"/>
      <c r="FXW273" s="856"/>
      <c r="FXX273" s="856"/>
      <c r="FXY273" s="856"/>
      <c r="FXZ273" s="856"/>
      <c r="FYA273" s="856"/>
      <c r="FYB273" s="856"/>
      <c r="FYC273" s="856"/>
      <c r="FYD273" s="856"/>
      <c r="FYE273" s="856"/>
      <c r="FYF273" s="856"/>
      <c r="FYG273" s="837"/>
      <c r="FYH273" s="837"/>
      <c r="FYI273" s="837"/>
      <c r="FYJ273" s="837"/>
      <c r="FYK273" s="837"/>
      <c r="FYL273" s="837"/>
      <c r="FYM273" s="837"/>
      <c r="FYN273" s="837"/>
      <c r="FYO273" s="837"/>
      <c r="FYP273" s="837"/>
      <c r="FYQ273" s="837"/>
      <c r="FYR273" s="837"/>
      <c r="FYS273" s="837"/>
      <c r="FYT273" s="837"/>
      <c r="FYU273" s="837"/>
      <c r="FYV273" s="837"/>
      <c r="FYW273" s="837"/>
      <c r="FYX273" s="837"/>
      <c r="FYY273" s="837"/>
      <c r="FYZ273" s="837"/>
      <c r="FZA273" s="837"/>
      <c r="FZB273" s="837"/>
      <c r="FZC273" s="837"/>
      <c r="FZD273" s="837"/>
      <c r="FZE273" s="854"/>
      <c r="FZF273" s="854"/>
      <c r="FZG273" s="854"/>
      <c r="FZH273" s="854"/>
      <c r="FZI273" s="854"/>
      <c r="FZJ273" s="837"/>
      <c r="FZK273" s="837"/>
      <c r="FZL273" s="854"/>
      <c r="FZM273" s="854"/>
      <c r="FZN273" s="837"/>
      <c r="FZO273" s="837"/>
      <c r="FZP273" s="854"/>
      <c r="FZQ273" s="854"/>
      <c r="FZR273" s="837"/>
      <c r="FZS273" s="837"/>
      <c r="FZT273" s="837"/>
      <c r="FZU273" s="837"/>
      <c r="FZV273" s="837"/>
      <c r="FZW273" s="837"/>
      <c r="FZX273" s="837"/>
      <c r="FZY273" s="854"/>
      <c r="FZZ273" s="854"/>
      <c r="GAA273" s="837"/>
      <c r="GAB273" s="837"/>
      <c r="GAC273" s="854"/>
      <c r="GAD273" s="854"/>
      <c r="GAE273" s="837"/>
      <c r="GAF273" s="837"/>
      <c r="GAG273" s="837"/>
      <c r="GAH273" s="837"/>
      <c r="GAI273" s="837"/>
      <c r="GAJ273" s="853"/>
      <c r="GAK273" s="855"/>
      <c r="GAL273" s="837"/>
      <c r="GAM273" s="837"/>
      <c r="GAN273" s="837"/>
      <c r="GAO273" s="837"/>
      <c r="GAP273" s="837"/>
      <c r="GAQ273" s="837"/>
      <c r="GAR273" s="837"/>
      <c r="GAS273" s="856"/>
      <c r="GAT273" s="856"/>
      <c r="GAU273" s="856"/>
      <c r="GAV273" s="856"/>
      <c r="GAW273" s="856"/>
      <c r="GAX273" s="856"/>
      <c r="GAY273" s="856"/>
      <c r="GAZ273" s="856"/>
      <c r="GBA273" s="856"/>
      <c r="GBB273" s="856"/>
      <c r="GBC273" s="856"/>
      <c r="GBD273" s="856"/>
      <c r="GBE273" s="856"/>
      <c r="GBF273" s="856"/>
      <c r="GBG273" s="856"/>
      <c r="GBH273" s="856"/>
      <c r="GBI273" s="856"/>
      <c r="GBJ273" s="856"/>
      <c r="GBK273" s="856"/>
      <c r="GBL273" s="856"/>
      <c r="GBM273" s="856"/>
      <c r="GBN273" s="856"/>
      <c r="GBO273" s="856"/>
      <c r="GBP273" s="856"/>
      <c r="GBQ273" s="856"/>
      <c r="GBR273" s="856"/>
      <c r="GBS273" s="856"/>
      <c r="GBT273" s="856"/>
      <c r="GBU273" s="856"/>
      <c r="GBV273" s="856"/>
      <c r="GBW273" s="856"/>
      <c r="GBX273" s="856"/>
      <c r="GBY273" s="856"/>
      <c r="GBZ273" s="856"/>
      <c r="GCA273" s="856"/>
      <c r="GCB273" s="856"/>
      <c r="GCC273" s="856"/>
      <c r="GCD273" s="856"/>
      <c r="GCE273" s="856"/>
      <c r="GCF273" s="856"/>
      <c r="GCG273" s="856"/>
      <c r="GCH273" s="856"/>
      <c r="GCI273" s="856"/>
      <c r="GCJ273" s="856"/>
      <c r="GCK273" s="837"/>
      <c r="GCL273" s="837"/>
      <c r="GCM273" s="837"/>
      <c r="GCN273" s="837"/>
      <c r="GCO273" s="837"/>
      <c r="GCP273" s="837"/>
      <c r="GCQ273" s="837"/>
      <c r="GCR273" s="837"/>
      <c r="GCS273" s="837"/>
      <c r="GCT273" s="837"/>
      <c r="GCU273" s="837"/>
      <c r="GCV273" s="837"/>
      <c r="GCW273" s="837"/>
      <c r="GCX273" s="837"/>
      <c r="GCY273" s="837"/>
      <c r="GCZ273" s="837"/>
      <c r="GDA273" s="837"/>
      <c r="GDB273" s="837"/>
      <c r="GDC273" s="837"/>
      <c r="GDD273" s="837"/>
      <c r="GDE273" s="837"/>
      <c r="GDF273" s="837"/>
      <c r="GDG273" s="837"/>
      <c r="GDH273" s="837"/>
      <c r="GDI273" s="854"/>
      <c r="GDJ273" s="854"/>
      <c r="GDK273" s="854"/>
      <c r="GDL273" s="854"/>
      <c r="GDM273" s="854"/>
      <c r="GDN273" s="837"/>
      <c r="GDO273" s="837"/>
      <c r="GDP273" s="854"/>
      <c r="GDQ273" s="854"/>
      <c r="GDR273" s="837"/>
      <c r="GDS273" s="837"/>
      <c r="GDT273" s="854"/>
      <c r="GDU273" s="854"/>
      <c r="GDV273" s="837"/>
      <c r="GDW273" s="837"/>
      <c r="GDX273" s="837"/>
      <c r="GDY273" s="837"/>
      <c r="GDZ273" s="837"/>
      <c r="GEA273" s="837"/>
      <c r="GEB273" s="837"/>
      <c r="GEC273" s="854"/>
      <c r="GED273" s="854"/>
      <c r="GEE273" s="837"/>
      <c r="GEF273" s="837"/>
      <c r="GEG273" s="854"/>
      <c r="GEH273" s="854"/>
      <c r="GEI273" s="837"/>
      <c r="GEJ273" s="837"/>
      <c r="GEK273" s="837"/>
      <c r="GEL273" s="837"/>
      <c r="GEM273" s="837"/>
      <c r="GEN273" s="853"/>
      <c r="GEO273" s="855"/>
      <c r="GEP273" s="837"/>
      <c r="GEQ273" s="837"/>
      <c r="GER273" s="837"/>
      <c r="GES273" s="837"/>
      <c r="GET273" s="837"/>
      <c r="GEU273" s="837"/>
      <c r="GEV273" s="837"/>
      <c r="GEW273" s="856"/>
      <c r="GEX273" s="856"/>
      <c r="GEY273" s="856"/>
      <c r="GEZ273" s="856"/>
      <c r="GFA273" s="856"/>
      <c r="GFB273" s="856"/>
      <c r="GFC273" s="856"/>
      <c r="GFD273" s="856"/>
      <c r="GFE273" s="856"/>
      <c r="GFF273" s="856"/>
      <c r="GFG273" s="856"/>
      <c r="GFH273" s="856"/>
      <c r="GFI273" s="856"/>
      <c r="GFJ273" s="856"/>
      <c r="GFK273" s="856"/>
      <c r="GFL273" s="856"/>
      <c r="GFM273" s="856"/>
      <c r="GFN273" s="856"/>
      <c r="GFO273" s="856"/>
      <c r="GFP273" s="856"/>
      <c r="GFQ273" s="856"/>
      <c r="GFR273" s="856"/>
      <c r="GFS273" s="856"/>
      <c r="GFT273" s="856"/>
      <c r="GFU273" s="856"/>
      <c r="GFV273" s="856"/>
      <c r="GFW273" s="856"/>
      <c r="GFX273" s="856"/>
      <c r="GFY273" s="856"/>
      <c r="GFZ273" s="856"/>
      <c r="GGA273" s="856"/>
      <c r="GGB273" s="856"/>
      <c r="GGC273" s="856"/>
      <c r="GGD273" s="856"/>
      <c r="GGE273" s="856"/>
      <c r="GGF273" s="856"/>
      <c r="GGG273" s="856"/>
      <c r="GGH273" s="856"/>
      <c r="GGI273" s="856"/>
      <c r="GGJ273" s="856"/>
      <c r="GGK273" s="856"/>
      <c r="GGL273" s="856"/>
      <c r="GGM273" s="856"/>
      <c r="GGN273" s="856"/>
      <c r="GGO273" s="837"/>
      <c r="GGP273" s="837"/>
      <c r="GGQ273" s="837"/>
      <c r="GGR273" s="837"/>
      <c r="GGS273" s="837"/>
      <c r="GGT273" s="837"/>
      <c r="GGU273" s="837"/>
      <c r="GGV273" s="837"/>
      <c r="GGW273" s="837"/>
      <c r="GGX273" s="837"/>
      <c r="GGY273" s="837"/>
      <c r="GGZ273" s="837"/>
      <c r="GHA273" s="837"/>
      <c r="GHB273" s="837"/>
      <c r="GHC273" s="837"/>
      <c r="GHD273" s="837"/>
      <c r="GHE273" s="837"/>
      <c r="GHF273" s="837"/>
      <c r="GHG273" s="837"/>
      <c r="GHH273" s="837"/>
      <c r="GHI273" s="837"/>
      <c r="GHJ273" s="837"/>
      <c r="GHK273" s="837"/>
      <c r="GHL273" s="837"/>
      <c r="GHM273" s="854"/>
      <c r="GHN273" s="854"/>
      <c r="GHO273" s="854"/>
      <c r="GHP273" s="854"/>
      <c r="GHQ273" s="854"/>
      <c r="GHR273" s="837"/>
      <c r="GHS273" s="837"/>
      <c r="GHT273" s="854"/>
      <c r="GHU273" s="854"/>
      <c r="GHV273" s="837"/>
      <c r="GHW273" s="837"/>
      <c r="GHX273" s="854"/>
      <c r="GHY273" s="854"/>
      <c r="GHZ273" s="837"/>
      <c r="GIA273" s="837"/>
      <c r="GIB273" s="837"/>
      <c r="GIC273" s="837"/>
      <c r="GID273" s="837"/>
      <c r="GIE273" s="837"/>
      <c r="GIF273" s="837"/>
      <c r="GIG273" s="854"/>
      <c r="GIH273" s="854"/>
      <c r="GII273" s="837"/>
      <c r="GIJ273" s="837"/>
      <c r="GIK273" s="854"/>
      <c r="GIL273" s="854"/>
      <c r="GIM273" s="837"/>
      <c r="GIN273" s="837"/>
      <c r="GIO273" s="837"/>
      <c r="GIP273" s="837"/>
      <c r="GIQ273" s="837"/>
      <c r="GIR273" s="853"/>
      <c r="GIS273" s="855"/>
      <c r="GIT273" s="837"/>
      <c r="GIU273" s="837"/>
      <c r="GIV273" s="837"/>
      <c r="GIW273" s="837"/>
      <c r="GIX273" s="837"/>
      <c r="GIY273" s="837"/>
      <c r="GIZ273" s="837"/>
      <c r="GJA273" s="856"/>
      <c r="GJB273" s="856"/>
      <c r="GJC273" s="856"/>
      <c r="GJD273" s="856"/>
      <c r="GJE273" s="856"/>
      <c r="GJF273" s="856"/>
      <c r="GJG273" s="856"/>
      <c r="GJH273" s="856"/>
      <c r="GJI273" s="856"/>
      <c r="GJJ273" s="856"/>
      <c r="GJK273" s="856"/>
      <c r="GJL273" s="856"/>
      <c r="GJM273" s="856"/>
      <c r="GJN273" s="856"/>
      <c r="GJO273" s="856"/>
      <c r="GJP273" s="856"/>
      <c r="GJQ273" s="856"/>
      <c r="GJR273" s="856"/>
      <c r="GJS273" s="856"/>
      <c r="GJT273" s="856"/>
      <c r="GJU273" s="856"/>
      <c r="GJV273" s="856"/>
      <c r="GJW273" s="856"/>
      <c r="GJX273" s="856"/>
      <c r="GJY273" s="856"/>
      <c r="GJZ273" s="856"/>
      <c r="GKA273" s="856"/>
      <c r="GKB273" s="856"/>
      <c r="GKC273" s="856"/>
      <c r="GKD273" s="856"/>
      <c r="GKE273" s="856"/>
      <c r="GKF273" s="856"/>
      <c r="GKG273" s="856"/>
      <c r="GKH273" s="856"/>
      <c r="GKI273" s="856"/>
      <c r="GKJ273" s="856"/>
      <c r="GKK273" s="856"/>
      <c r="GKL273" s="856"/>
      <c r="GKM273" s="856"/>
      <c r="GKN273" s="856"/>
      <c r="GKO273" s="856"/>
      <c r="GKP273" s="856"/>
      <c r="GKQ273" s="856"/>
      <c r="GKR273" s="856"/>
      <c r="GKS273" s="837"/>
      <c r="GKT273" s="837"/>
      <c r="GKU273" s="837"/>
      <c r="GKV273" s="837"/>
      <c r="GKW273" s="837"/>
      <c r="GKX273" s="837"/>
      <c r="GKY273" s="837"/>
      <c r="GKZ273" s="837"/>
      <c r="GLA273" s="837"/>
      <c r="GLB273" s="837"/>
      <c r="GLC273" s="837"/>
      <c r="GLD273" s="837"/>
      <c r="GLE273" s="837"/>
      <c r="GLF273" s="837"/>
      <c r="GLG273" s="837"/>
      <c r="GLH273" s="837"/>
      <c r="GLI273" s="837"/>
      <c r="GLJ273" s="837"/>
      <c r="GLK273" s="837"/>
      <c r="GLL273" s="837"/>
      <c r="GLM273" s="837"/>
      <c r="GLN273" s="837"/>
      <c r="GLO273" s="837"/>
      <c r="GLP273" s="837"/>
      <c r="GLQ273" s="854"/>
      <c r="GLR273" s="854"/>
      <c r="GLS273" s="854"/>
      <c r="GLT273" s="854"/>
      <c r="GLU273" s="854"/>
      <c r="GLV273" s="837"/>
      <c r="GLW273" s="837"/>
      <c r="GLX273" s="854"/>
      <c r="GLY273" s="854"/>
      <c r="GLZ273" s="837"/>
      <c r="GMA273" s="837"/>
      <c r="GMB273" s="854"/>
      <c r="GMC273" s="854"/>
      <c r="GMD273" s="837"/>
      <c r="GME273" s="837"/>
      <c r="GMF273" s="837"/>
      <c r="GMG273" s="837"/>
      <c r="GMH273" s="837"/>
      <c r="GMI273" s="837"/>
      <c r="GMJ273" s="837"/>
      <c r="GMK273" s="854"/>
      <c r="GML273" s="854"/>
      <c r="GMM273" s="837"/>
      <c r="GMN273" s="837"/>
      <c r="GMO273" s="854"/>
      <c r="GMP273" s="854"/>
      <c r="GMQ273" s="837"/>
      <c r="GMR273" s="837"/>
      <c r="GMS273" s="837"/>
      <c r="GMT273" s="837"/>
      <c r="GMU273" s="837"/>
      <c r="GMV273" s="853"/>
      <c r="GMW273" s="855"/>
      <c r="GMX273" s="837"/>
      <c r="GMY273" s="837"/>
      <c r="GMZ273" s="837"/>
      <c r="GNA273" s="837"/>
      <c r="GNB273" s="837"/>
      <c r="GNC273" s="837"/>
      <c r="GND273" s="837"/>
      <c r="GNE273" s="856"/>
      <c r="GNF273" s="856"/>
      <c r="GNG273" s="856"/>
      <c r="GNH273" s="856"/>
      <c r="GNI273" s="856"/>
      <c r="GNJ273" s="856"/>
      <c r="GNK273" s="856"/>
      <c r="GNL273" s="856"/>
      <c r="GNM273" s="856"/>
      <c r="GNN273" s="856"/>
      <c r="GNO273" s="856"/>
      <c r="GNP273" s="856"/>
      <c r="GNQ273" s="856"/>
      <c r="GNR273" s="856"/>
      <c r="GNS273" s="856"/>
      <c r="GNT273" s="856"/>
      <c r="GNU273" s="856"/>
      <c r="GNV273" s="856"/>
      <c r="GNW273" s="856"/>
      <c r="GNX273" s="856"/>
      <c r="GNY273" s="856"/>
      <c r="GNZ273" s="856"/>
      <c r="GOA273" s="856"/>
      <c r="GOB273" s="856"/>
      <c r="GOC273" s="856"/>
      <c r="GOD273" s="856"/>
      <c r="GOE273" s="856"/>
      <c r="GOF273" s="856"/>
      <c r="GOG273" s="856"/>
      <c r="GOH273" s="856"/>
      <c r="GOI273" s="856"/>
      <c r="GOJ273" s="856"/>
      <c r="GOK273" s="856"/>
      <c r="GOL273" s="856"/>
      <c r="GOM273" s="856"/>
      <c r="GON273" s="856"/>
      <c r="GOO273" s="856"/>
      <c r="GOP273" s="856"/>
      <c r="GOQ273" s="856"/>
      <c r="GOR273" s="856"/>
      <c r="GOS273" s="856"/>
      <c r="GOT273" s="856"/>
      <c r="GOU273" s="856"/>
      <c r="GOV273" s="856"/>
      <c r="GOW273" s="837"/>
      <c r="GOX273" s="837"/>
      <c r="GOY273" s="837"/>
      <c r="GOZ273" s="837"/>
      <c r="GPA273" s="837"/>
      <c r="GPB273" s="837"/>
      <c r="GPC273" s="837"/>
      <c r="GPD273" s="837"/>
      <c r="GPE273" s="837"/>
      <c r="GPF273" s="837"/>
      <c r="GPG273" s="837"/>
      <c r="GPH273" s="837"/>
      <c r="GPI273" s="837"/>
      <c r="GPJ273" s="837"/>
      <c r="GPK273" s="837"/>
      <c r="GPL273" s="837"/>
      <c r="GPM273" s="837"/>
      <c r="GPN273" s="837"/>
      <c r="GPO273" s="837"/>
      <c r="GPP273" s="837"/>
      <c r="GPQ273" s="837"/>
      <c r="GPR273" s="837"/>
      <c r="GPS273" s="837"/>
      <c r="GPT273" s="837"/>
      <c r="GPU273" s="854"/>
      <c r="GPV273" s="854"/>
      <c r="GPW273" s="854"/>
      <c r="GPX273" s="854"/>
      <c r="GPY273" s="854"/>
      <c r="GPZ273" s="837"/>
      <c r="GQA273" s="837"/>
      <c r="GQB273" s="854"/>
      <c r="GQC273" s="854"/>
      <c r="GQD273" s="837"/>
      <c r="GQE273" s="837"/>
      <c r="GQF273" s="854"/>
      <c r="GQG273" s="854"/>
      <c r="GQH273" s="837"/>
      <c r="GQI273" s="837"/>
      <c r="GQJ273" s="837"/>
      <c r="GQK273" s="837"/>
      <c r="GQL273" s="837"/>
      <c r="GQM273" s="837"/>
      <c r="GQN273" s="837"/>
      <c r="GQO273" s="854"/>
      <c r="GQP273" s="854"/>
      <c r="GQQ273" s="837"/>
      <c r="GQR273" s="837"/>
      <c r="GQS273" s="854"/>
      <c r="GQT273" s="854"/>
      <c r="GQU273" s="837"/>
      <c r="GQV273" s="837"/>
      <c r="GQW273" s="837"/>
      <c r="GQX273" s="837"/>
      <c r="GQY273" s="837"/>
      <c r="GQZ273" s="853"/>
      <c r="GRA273" s="855"/>
      <c r="GRB273" s="837"/>
      <c r="GRC273" s="837"/>
      <c r="GRD273" s="837"/>
      <c r="GRE273" s="837"/>
      <c r="GRF273" s="837"/>
      <c r="GRG273" s="837"/>
      <c r="GRH273" s="837"/>
      <c r="GRI273" s="856"/>
      <c r="GRJ273" s="856"/>
      <c r="GRK273" s="856"/>
      <c r="GRL273" s="856"/>
      <c r="GRM273" s="856"/>
      <c r="GRN273" s="856"/>
      <c r="GRO273" s="856"/>
      <c r="GRP273" s="856"/>
      <c r="GRQ273" s="856"/>
      <c r="GRR273" s="856"/>
      <c r="GRS273" s="856"/>
      <c r="GRT273" s="856"/>
      <c r="GRU273" s="856"/>
      <c r="GRV273" s="856"/>
      <c r="GRW273" s="856"/>
      <c r="GRX273" s="856"/>
      <c r="GRY273" s="856"/>
      <c r="GRZ273" s="856"/>
      <c r="GSA273" s="856"/>
      <c r="GSB273" s="856"/>
      <c r="GSC273" s="856"/>
      <c r="GSD273" s="856"/>
      <c r="GSE273" s="856"/>
      <c r="GSF273" s="856"/>
      <c r="GSG273" s="856"/>
      <c r="GSH273" s="856"/>
      <c r="GSI273" s="856"/>
      <c r="GSJ273" s="856"/>
      <c r="GSK273" s="856"/>
      <c r="GSL273" s="856"/>
      <c r="GSM273" s="856"/>
      <c r="GSN273" s="856"/>
      <c r="GSO273" s="856"/>
      <c r="GSP273" s="856"/>
      <c r="GSQ273" s="856"/>
      <c r="GSR273" s="856"/>
      <c r="GSS273" s="856"/>
      <c r="GST273" s="856"/>
      <c r="GSU273" s="856"/>
      <c r="GSV273" s="856"/>
      <c r="GSW273" s="856"/>
      <c r="GSX273" s="856"/>
      <c r="GSY273" s="856"/>
      <c r="GSZ273" s="856"/>
      <c r="GTA273" s="837"/>
      <c r="GTB273" s="837"/>
      <c r="GTC273" s="837"/>
      <c r="GTD273" s="837"/>
      <c r="GTE273" s="837"/>
      <c r="GTF273" s="837"/>
      <c r="GTG273" s="837"/>
      <c r="GTH273" s="837"/>
      <c r="GTI273" s="837"/>
      <c r="GTJ273" s="837"/>
      <c r="GTK273" s="837"/>
      <c r="GTL273" s="837"/>
      <c r="GTM273" s="837"/>
      <c r="GTN273" s="837"/>
      <c r="GTO273" s="837"/>
      <c r="GTP273" s="837"/>
      <c r="GTQ273" s="837"/>
      <c r="GTR273" s="837"/>
      <c r="GTS273" s="837"/>
      <c r="GTT273" s="837"/>
      <c r="GTU273" s="837"/>
      <c r="GTV273" s="837"/>
      <c r="GTW273" s="837"/>
      <c r="GTX273" s="837"/>
      <c r="GTY273" s="854"/>
      <c r="GTZ273" s="854"/>
      <c r="GUA273" s="854"/>
      <c r="GUB273" s="854"/>
      <c r="GUC273" s="854"/>
      <c r="GUD273" s="837"/>
      <c r="GUE273" s="837"/>
      <c r="GUF273" s="854"/>
      <c r="GUG273" s="854"/>
      <c r="GUH273" s="837"/>
      <c r="GUI273" s="837"/>
      <c r="GUJ273" s="854"/>
      <c r="GUK273" s="854"/>
      <c r="GUL273" s="837"/>
      <c r="GUM273" s="837"/>
      <c r="GUN273" s="837"/>
      <c r="GUO273" s="837"/>
      <c r="GUP273" s="837"/>
      <c r="GUQ273" s="837"/>
      <c r="GUR273" s="837"/>
      <c r="GUS273" s="854"/>
      <c r="GUT273" s="854"/>
      <c r="GUU273" s="837"/>
      <c r="GUV273" s="837"/>
      <c r="GUW273" s="854"/>
      <c r="GUX273" s="854"/>
      <c r="GUY273" s="837"/>
      <c r="GUZ273" s="837"/>
      <c r="GVA273" s="837"/>
      <c r="GVB273" s="837"/>
      <c r="GVC273" s="837"/>
      <c r="GVD273" s="853"/>
      <c r="GVE273" s="855"/>
      <c r="GVF273" s="837"/>
      <c r="GVG273" s="837"/>
      <c r="GVH273" s="837"/>
      <c r="GVI273" s="837"/>
      <c r="GVJ273" s="837"/>
      <c r="GVK273" s="837"/>
      <c r="GVL273" s="837"/>
      <c r="GVM273" s="856"/>
      <c r="GVN273" s="856"/>
      <c r="GVO273" s="856"/>
      <c r="GVP273" s="856"/>
      <c r="GVQ273" s="856"/>
      <c r="GVR273" s="856"/>
      <c r="GVS273" s="856"/>
      <c r="GVT273" s="856"/>
      <c r="GVU273" s="856"/>
      <c r="GVV273" s="856"/>
      <c r="GVW273" s="856"/>
      <c r="GVX273" s="856"/>
      <c r="GVY273" s="856"/>
      <c r="GVZ273" s="856"/>
      <c r="GWA273" s="856"/>
      <c r="GWB273" s="856"/>
      <c r="GWC273" s="856"/>
      <c r="GWD273" s="856"/>
      <c r="GWE273" s="856"/>
      <c r="GWF273" s="856"/>
      <c r="GWG273" s="856"/>
      <c r="GWH273" s="856"/>
      <c r="GWI273" s="856"/>
      <c r="GWJ273" s="856"/>
      <c r="GWK273" s="856"/>
      <c r="GWL273" s="856"/>
      <c r="GWM273" s="856"/>
      <c r="GWN273" s="856"/>
      <c r="GWO273" s="856"/>
      <c r="GWP273" s="856"/>
      <c r="GWQ273" s="856"/>
      <c r="GWR273" s="856"/>
      <c r="GWS273" s="856"/>
      <c r="GWT273" s="856"/>
      <c r="GWU273" s="856"/>
      <c r="GWV273" s="856"/>
      <c r="GWW273" s="856"/>
      <c r="GWX273" s="856"/>
      <c r="GWY273" s="856"/>
      <c r="GWZ273" s="856"/>
      <c r="GXA273" s="856"/>
      <c r="GXB273" s="856"/>
      <c r="GXC273" s="856"/>
      <c r="GXD273" s="856"/>
      <c r="GXE273" s="837"/>
      <c r="GXF273" s="837"/>
      <c r="GXG273" s="837"/>
      <c r="GXH273" s="837"/>
      <c r="GXI273" s="837"/>
      <c r="GXJ273" s="837"/>
      <c r="GXK273" s="837"/>
      <c r="GXL273" s="837"/>
      <c r="GXM273" s="837"/>
      <c r="GXN273" s="837"/>
      <c r="GXO273" s="837"/>
      <c r="GXP273" s="837"/>
      <c r="GXQ273" s="837"/>
      <c r="GXR273" s="837"/>
      <c r="GXS273" s="837"/>
      <c r="GXT273" s="837"/>
      <c r="GXU273" s="837"/>
      <c r="GXV273" s="837"/>
      <c r="GXW273" s="837"/>
      <c r="GXX273" s="837"/>
      <c r="GXY273" s="837"/>
      <c r="GXZ273" s="837"/>
      <c r="GYA273" s="837"/>
      <c r="GYB273" s="837"/>
      <c r="GYC273" s="854"/>
      <c r="GYD273" s="854"/>
      <c r="GYE273" s="854"/>
      <c r="GYF273" s="854"/>
      <c r="GYG273" s="854"/>
      <c r="GYH273" s="837"/>
      <c r="GYI273" s="837"/>
      <c r="GYJ273" s="854"/>
      <c r="GYK273" s="854"/>
      <c r="GYL273" s="837"/>
      <c r="GYM273" s="837"/>
      <c r="GYN273" s="854"/>
      <c r="GYO273" s="854"/>
      <c r="GYP273" s="837"/>
      <c r="GYQ273" s="837"/>
      <c r="GYR273" s="837"/>
      <c r="GYS273" s="837"/>
      <c r="GYT273" s="837"/>
      <c r="GYU273" s="837"/>
      <c r="GYV273" s="837"/>
      <c r="GYW273" s="854"/>
      <c r="GYX273" s="854"/>
      <c r="GYY273" s="837"/>
      <c r="GYZ273" s="837"/>
      <c r="GZA273" s="854"/>
      <c r="GZB273" s="854"/>
      <c r="GZC273" s="837"/>
      <c r="GZD273" s="837"/>
      <c r="GZE273" s="837"/>
      <c r="GZF273" s="837"/>
      <c r="GZG273" s="837"/>
      <c r="GZH273" s="853"/>
      <c r="GZI273" s="855"/>
      <c r="GZJ273" s="837"/>
      <c r="GZK273" s="837"/>
      <c r="GZL273" s="837"/>
      <c r="GZM273" s="837"/>
      <c r="GZN273" s="837"/>
      <c r="GZO273" s="837"/>
      <c r="GZP273" s="837"/>
      <c r="GZQ273" s="856"/>
      <c r="GZR273" s="856"/>
      <c r="GZS273" s="856"/>
      <c r="GZT273" s="856"/>
      <c r="GZU273" s="856"/>
      <c r="GZV273" s="856"/>
      <c r="GZW273" s="856"/>
      <c r="GZX273" s="856"/>
      <c r="GZY273" s="856"/>
      <c r="GZZ273" s="856"/>
      <c r="HAA273" s="856"/>
      <c r="HAB273" s="856"/>
      <c r="HAC273" s="856"/>
      <c r="HAD273" s="856"/>
      <c r="HAE273" s="856"/>
      <c r="HAF273" s="856"/>
      <c r="HAG273" s="856"/>
      <c r="HAH273" s="856"/>
      <c r="HAI273" s="856"/>
      <c r="HAJ273" s="856"/>
      <c r="HAK273" s="856"/>
      <c r="HAL273" s="856"/>
      <c r="HAM273" s="856"/>
      <c r="HAN273" s="856"/>
      <c r="HAO273" s="856"/>
      <c r="HAP273" s="856"/>
      <c r="HAQ273" s="856"/>
      <c r="HAR273" s="856"/>
      <c r="HAS273" s="856"/>
      <c r="HAT273" s="856"/>
      <c r="HAU273" s="856"/>
      <c r="HAV273" s="856"/>
      <c r="HAW273" s="856"/>
      <c r="HAX273" s="856"/>
      <c r="HAY273" s="856"/>
      <c r="HAZ273" s="856"/>
      <c r="HBA273" s="856"/>
      <c r="HBB273" s="856"/>
      <c r="HBC273" s="856"/>
      <c r="HBD273" s="856"/>
      <c r="HBE273" s="856"/>
      <c r="HBF273" s="856"/>
      <c r="HBG273" s="856"/>
      <c r="HBH273" s="856"/>
      <c r="HBI273" s="837"/>
      <c r="HBJ273" s="837"/>
      <c r="HBK273" s="837"/>
      <c r="HBL273" s="837"/>
      <c r="HBM273" s="837"/>
      <c r="HBN273" s="837"/>
      <c r="HBO273" s="837"/>
      <c r="HBP273" s="837"/>
      <c r="HBQ273" s="837"/>
      <c r="HBR273" s="837"/>
      <c r="HBS273" s="837"/>
      <c r="HBT273" s="837"/>
      <c r="HBU273" s="837"/>
      <c r="HBV273" s="837"/>
      <c r="HBW273" s="837"/>
      <c r="HBX273" s="837"/>
      <c r="HBY273" s="837"/>
      <c r="HBZ273" s="837"/>
      <c r="HCA273" s="837"/>
      <c r="HCB273" s="837"/>
      <c r="HCC273" s="837"/>
      <c r="HCD273" s="837"/>
      <c r="HCE273" s="837"/>
      <c r="HCF273" s="837"/>
      <c r="HCG273" s="854"/>
      <c r="HCH273" s="854"/>
      <c r="HCI273" s="854"/>
      <c r="HCJ273" s="854"/>
      <c r="HCK273" s="854"/>
      <c r="HCL273" s="837"/>
      <c r="HCM273" s="837"/>
      <c r="HCN273" s="854"/>
      <c r="HCO273" s="854"/>
      <c r="HCP273" s="837"/>
      <c r="HCQ273" s="837"/>
      <c r="HCR273" s="854"/>
      <c r="HCS273" s="854"/>
      <c r="HCT273" s="837"/>
      <c r="HCU273" s="837"/>
      <c r="HCV273" s="837"/>
      <c r="HCW273" s="837"/>
      <c r="HCX273" s="837"/>
      <c r="HCY273" s="837"/>
      <c r="HCZ273" s="837"/>
      <c r="HDA273" s="854"/>
      <c r="HDB273" s="854"/>
      <c r="HDC273" s="837"/>
      <c r="HDD273" s="837"/>
      <c r="HDE273" s="854"/>
      <c r="HDF273" s="854"/>
      <c r="HDG273" s="837"/>
      <c r="HDH273" s="837"/>
      <c r="HDI273" s="837"/>
      <c r="HDJ273" s="837"/>
      <c r="HDK273" s="837"/>
      <c r="HDL273" s="853"/>
      <c r="HDM273" s="855"/>
      <c r="HDN273" s="837"/>
      <c r="HDO273" s="837"/>
      <c r="HDP273" s="837"/>
      <c r="HDQ273" s="837"/>
      <c r="HDR273" s="837"/>
      <c r="HDS273" s="837"/>
      <c r="HDT273" s="837"/>
      <c r="HDU273" s="856"/>
      <c r="HDV273" s="856"/>
      <c r="HDW273" s="856"/>
      <c r="HDX273" s="856"/>
      <c r="HDY273" s="856"/>
      <c r="HDZ273" s="856"/>
      <c r="HEA273" s="856"/>
      <c r="HEB273" s="856"/>
      <c r="HEC273" s="856"/>
      <c r="HED273" s="856"/>
      <c r="HEE273" s="856"/>
      <c r="HEF273" s="856"/>
      <c r="HEG273" s="856"/>
      <c r="HEH273" s="856"/>
      <c r="HEI273" s="856"/>
      <c r="HEJ273" s="856"/>
      <c r="HEK273" s="856"/>
      <c r="HEL273" s="856"/>
      <c r="HEM273" s="856"/>
      <c r="HEN273" s="856"/>
      <c r="HEO273" s="856"/>
      <c r="HEP273" s="856"/>
      <c r="HEQ273" s="856"/>
      <c r="HER273" s="856"/>
      <c r="HES273" s="856"/>
      <c r="HET273" s="856"/>
      <c r="HEU273" s="856"/>
      <c r="HEV273" s="856"/>
      <c r="HEW273" s="856"/>
      <c r="HEX273" s="856"/>
      <c r="HEY273" s="856"/>
      <c r="HEZ273" s="856"/>
      <c r="HFA273" s="856"/>
      <c r="HFB273" s="856"/>
      <c r="HFC273" s="856"/>
      <c r="HFD273" s="856"/>
      <c r="HFE273" s="856"/>
      <c r="HFF273" s="856"/>
      <c r="HFG273" s="856"/>
      <c r="HFH273" s="856"/>
      <c r="HFI273" s="856"/>
      <c r="HFJ273" s="856"/>
      <c r="HFK273" s="856"/>
      <c r="HFL273" s="856"/>
      <c r="HFM273" s="837"/>
      <c r="HFN273" s="837"/>
      <c r="HFO273" s="837"/>
      <c r="HFP273" s="837"/>
      <c r="HFQ273" s="837"/>
      <c r="HFR273" s="837"/>
      <c r="HFS273" s="837"/>
      <c r="HFT273" s="837"/>
      <c r="HFU273" s="837"/>
      <c r="HFV273" s="837"/>
      <c r="HFW273" s="837"/>
      <c r="HFX273" s="837"/>
      <c r="HFY273" s="837"/>
      <c r="HFZ273" s="837"/>
      <c r="HGA273" s="837"/>
      <c r="HGB273" s="837"/>
      <c r="HGC273" s="837"/>
      <c r="HGD273" s="837"/>
      <c r="HGE273" s="837"/>
      <c r="HGF273" s="837"/>
      <c r="HGG273" s="837"/>
      <c r="HGH273" s="837"/>
      <c r="HGI273" s="837"/>
      <c r="HGJ273" s="837"/>
      <c r="HGK273" s="854"/>
      <c r="HGL273" s="854"/>
      <c r="HGM273" s="854"/>
      <c r="HGN273" s="854"/>
      <c r="HGO273" s="854"/>
      <c r="HGP273" s="837"/>
      <c r="HGQ273" s="837"/>
      <c r="HGR273" s="854"/>
      <c r="HGS273" s="854"/>
      <c r="HGT273" s="837"/>
      <c r="HGU273" s="837"/>
      <c r="HGV273" s="854"/>
      <c r="HGW273" s="854"/>
      <c r="HGX273" s="837"/>
      <c r="HGY273" s="837"/>
      <c r="HGZ273" s="837"/>
      <c r="HHA273" s="837"/>
      <c r="HHB273" s="837"/>
      <c r="HHC273" s="837"/>
      <c r="HHD273" s="837"/>
      <c r="HHE273" s="854"/>
      <c r="HHF273" s="854"/>
      <c r="HHG273" s="837"/>
      <c r="HHH273" s="837"/>
      <c r="HHI273" s="854"/>
      <c r="HHJ273" s="854"/>
      <c r="HHK273" s="837"/>
      <c r="HHL273" s="837"/>
      <c r="HHM273" s="837"/>
      <c r="HHN273" s="837"/>
      <c r="HHO273" s="837"/>
      <c r="HHP273" s="853"/>
      <c r="HHQ273" s="855"/>
      <c r="HHR273" s="837"/>
      <c r="HHS273" s="837"/>
      <c r="HHT273" s="837"/>
      <c r="HHU273" s="837"/>
      <c r="HHV273" s="837"/>
      <c r="HHW273" s="837"/>
      <c r="HHX273" s="837"/>
      <c r="HHY273" s="856"/>
      <c r="HHZ273" s="856"/>
      <c r="HIA273" s="856"/>
      <c r="HIB273" s="856"/>
      <c r="HIC273" s="856"/>
      <c r="HID273" s="856"/>
      <c r="HIE273" s="856"/>
      <c r="HIF273" s="856"/>
      <c r="HIG273" s="856"/>
      <c r="HIH273" s="856"/>
      <c r="HII273" s="856"/>
      <c r="HIJ273" s="856"/>
      <c r="HIK273" s="856"/>
      <c r="HIL273" s="856"/>
      <c r="HIM273" s="856"/>
      <c r="HIN273" s="856"/>
      <c r="HIO273" s="856"/>
      <c r="HIP273" s="856"/>
      <c r="HIQ273" s="856"/>
      <c r="HIR273" s="856"/>
      <c r="HIS273" s="856"/>
      <c r="HIT273" s="856"/>
      <c r="HIU273" s="856"/>
      <c r="HIV273" s="856"/>
      <c r="HIW273" s="856"/>
      <c r="HIX273" s="856"/>
      <c r="HIY273" s="856"/>
      <c r="HIZ273" s="856"/>
      <c r="HJA273" s="856"/>
      <c r="HJB273" s="856"/>
      <c r="HJC273" s="856"/>
      <c r="HJD273" s="856"/>
      <c r="HJE273" s="856"/>
      <c r="HJF273" s="856"/>
      <c r="HJG273" s="856"/>
      <c r="HJH273" s="856"/>
      <c r="HJI273" s="856"/>
      <c r="HJJ273" s="856"/>
      <c r="HJK273" s="856"/>
      <c r="HJL273" s="856"/>
      <c r="HJM273" s="856"/>
      <c r="HJN273" s="856"/>
      <c r="HJO273" s="856"/>
      <c r="HJP273" s="856"/>
      <c r="HJQ273" s="837"/>
      <c r="HJR273" s="837"/>
      <c r="HJS273" s="837"/>
      <c r="HJT273" s="837"/>
      <c r="HJU273" s="837"/>
      <c r="HJV273" s="837"/>
      <c r="HJW273" s="837"/>
      <c r="HJX273" s="837"/>
      <c r="HJY273" s="837"/>
      <c r="HJZ273" s="837"/>
      <c r="HKA273" s="837"/>
      <c r="HKB273" s="837"/>
      <c r="HKC273" s="837"/>
      <c r="HKD273" s="837"/>
      <c r="HKE273" s="837"/>
      <c r="HKF273" s="837"/>
      <c r="HKG273" s="837"/>
      <c r="HKH273" s="837"/>
      <c r="HKI273" s="837"/>
      <c r="HKJ273" s="837"/>
      <c r="HKK273" s="837"/>
      <c r="HKL273" s="837"/>
      <c r="HKM273" s="837"/>
      <c r="HKN273" s="837"/>
      <c r="HKO273" s="854"/>
      <c r="HKP273" s="854"/>
      <c r="HKQ273" s="854"/>
      <c r="HKR273" s="854"/>
      <c r="HKS273" s="854"/>
      <c r="HKT273" s="837"/>
      <c r="HKU273" s="837"/>
      <c r="HKV273" s="854"/>
      <c r="HKW273" s="854"/>
      <c r="HKX273" s="837"/>
      <c r="HKY273" s="837"/>
      <c r="HKZ273" s="854"/>
      <c r="HLA273" s="854"/>
      <c r="HLB273" s="837"/>
      <c r="HLC273" s="837"/>
      <c r="HLD273" s="837"/>
      <c r="HLE273" s="837"/>
      <c r="HLF273" s="837"/>
      <c r="HLG273" s="837"/>
      <c r="HLH273" s="837"/>
      <c r="HLI273" s="854"/>
      <c r="HLJ273" s="854"/>
      <c r="HLK273" s="837"/>
      <c r="HLL273" s="837"/>
      <c r="HLM273" s="854"/>
      <c r="HLN273" s="854"/>
      <c r="HLO273" s="837"/>
      <c r="HLP273" s="837"/>
      <c r="HLQ273" s="837"/>
      <c r="HLR273" s="837"/>
      <c r="HLS273" s="837"/>
      <c r="HLT273" s="853"/>
      <c r="HLU273" s="855"/>
      <c r="HLV273" s="837"/>
      <c r="HLW273" s="837"/>
      <c r="HLX273" s="837"/>
      <c r="HLY273" s="837"/>
      <c r="HLZ273" s="837"/>
      <c r="HMA273" s="837"/>
      <c r="HMB273" s="837"/>
      <c r="HMC273" s="856"/>
      <c r="HMD273" s="856"/>
      <c r="HME273" s="856"/>
      <c r="HMF273" s="856"/>
      <c r="HMG273" s="856"/>
      <c r="HMH273" s="856"/>
      <c r="HMI273" s="856"/>
      <c r="HMJ273" s="856"/>
      <c r="HMK273" s="856"/>
      <c r="HML273" s="856"/>
      <c r="HMM273" s="856"/>
      <c r="HMN273" s="856"/>
      <c r="HMO273" s="856"/>
      <c r="HMP273" s="856"/>
      <c r="HMQ273" s="856"/>
      <c r="HMR273" s="856"/>
      <c r="HMS273" s="856"/>
      <c r="HMT273" s="856"/>
      <c r="HMU273" s="856"/>
      <c r="HMV273" s="856"/>
      <c r="HMW273" s="856"/>
      <c r="HMX273" s="856"/>
      <c r="HMY273" s="856"/>
      <c r="HMZ273" s="856"/>
      <c r="HNA273" s="856"/>
      <c r="HNB273" s="856"/>
      <c r="HNC273" s="856"/>
      <c r="HND273" s="856"/>
      <c r="HNE273" s="856"/>
      <c r="HNF273" s="856"/>
      <c r="HNG273" s="856"/>
      <c r="HNH273" s="856"/>
      <c r="HNI273" s="856"/>
      <c r="HNJ273" s="856"/>
      <c r="HNK273" s="856"/>
      <c r="HNL273" s="856"/>
      <c r="HNM273" s="856"/>
      <c r="HNN273" s="856"/>
      <c r="HNO273" s="856"/>
      <c r="HNP273" s="856"/>
      <c r="HNQ273" s="856"/>
      <c r="HNR273" s="856"/>
      <c r="HNS273" s="856"/>
      <c r="HNT273" s="856"/>
      <c r="HNU273" s="837"/>
      <c r="HNV273" s="837"/>
      <c r="HNW273" s="837"/>
      <c r="HNX273" s="837"/>
      <c r="HNY273" s="837"/>
      <c r="HNZ273" s="837"/>
      <c r="HOA273" s="837"/>
      <c r="HOB273" s="837"/>
      <c r="HOC273" s="837"/>
      <c r="HOD273" s="837"/>
      <c r="HOE273" s="837"/>
      <c r="HOF273" s="837"/>
      <c r="HOG273" s="837"/>
      <c r="HOH273" s="837"/>
      <c r="HOI273" s="837"/>
      <c r="HOJ273" s="837"/>
      <c r="HOK273" s="837"/>
      <c r="HOL273" s="837"/>
      <c r="HOM273" s="837"/>
      <c r="HON273" s="837"/>
      <c r="HOO273" s="837"/>
      <c r="HOP273" s="837"/>
      <c r="HOQ273" s="837"/>
      <c r="HOR273" s="837"/>
      <c r="HOS273" s="854"/>
      <c r="HOT273" s="854"/>
      <c r="HOU273" s="854"/>
      <c r="HOV273" s="854"/>
      <c r="HOW273" s="854"/>
      <c r="HOX273" s="837"/>
      <c r="HOY273" s="837"/>
      <c r="HOZ273" s="854"/>
      <c r="HPA273" s="854"/>
      <c r="HPB273" s="837"/>
      <c r="HPC273" s="837"/>
      <c r="HPD273" s="854"/>
      <c r="HPE273" s="854"/>
      <c r="HPF273" s="837"/>
      <c r="HPG273" s="837"/>
      <c r="HPH273" s="837"/>
      <c r="HPI273" s="837"/>
      <c r="HPJ273" s="837"/>
      <c r="HPK273" s="837"/>
      <c r="HPL273" s="837"/>
      <c r="HPM273" s="854"/>
      <c r="HPN273" s="854"/>
      <c r="HPO273" s="837"/>
      <c r="HPP273" s="837"/>
      <c r="HPQ273" s="854"/>
      <c r="HPR273" s="854"/>
      <c r="HPS273" s="837"/>
      <c r="HPT273" s="837"/>
      <c r="HPU273" s="837"/>
      <c r="HPV273" s="837"/>
      <c r="HPW273" s="837"/>
      <c r="HPX273" s="853"/>
      <c r="HPY273" s="855"/>
      <c r="HPZ273" s="837"/>
      <c r="HQA273" s="837"/>
      <c r="HQB273" s="837"/>
      <c r="HQC273" s="837"/>
      <c r="HQD273" s="837"/>
      <c r="HQE273" s="837"/>
      <c r="HQF273" s="837"/>
      <c r="HQG273" s="856"/>
      <c r="HQH273" s="856"/>
      <c r="HQI273" s="856"/>
      <c r="HQJ273" s="856"/>
      <c r="HQK273" s="856"/>
      <c r="HQL273" s="856"/>
      <c r="HQM273" s="856"/>
      <c r="HQN273" s="856"/>
      <c r="HQO273" s="856"/>
      <c r="HQP273" s="856"/>
      <c r="HQQ273" s="856"/>
      <c r="HQR273" s="856"/>
      <c r="HQS273" s="856"/>
      <c r="HQT273" s="856"/>
      <c r="HQU273" s="856"/>
      <c r="HQV273" s="856"/>
      <c r="HQW273" s="856"/>
      <c r="HQX273" s="856"/>
      <c r="HQY273" s="856"/>
      <c r="HQZ273" s="856"/>
      <c r="HRA273" s="856"/>
      <c r="HRB273" s="856"/>
      <c r="HRC273" s="856"/>
      <c r="HRD273" s="856"/>
      <c r="HRE273" s="856"/>
      <c r="HRF273" s="856"/>
      <c r="HRG273" s="856"/>
      <c r="HRH273" s="856"/>
      <c r="HRI273" s="856"/>
      <c r="HRJ273" s="856"/>
      <c r="HRK273" s="856"/>
      <c r="HRL273" s="856"/>
      <c r="HRM273" s="856"/>
      <c r="HRN273" s="856"/>
      <c r="HRO273" s="856"/>
      <c r="HRP273" s="856"/>
      <c r="HRQ273" s="856"/>
      <c r="HRR273" s="856"/>
      <c r="HRS273" s="856"/>
      <c r="HRT273" s="856"/>
      <c r="HRU273" s="856"/>
      <c r="HRV273" s="856"/>
      <c r="HRW273" s="856"/>
      <c r="HRX273" s="856"/>
      <c r="HRY273" s="837"/>
      <c r="HRZ273" s="837"/>
      <c r="HSA273" s="837"/>
      <c r="HSB273" s="837"/>
      <c r="HSC273" s="837"/>
      <c r="HSD273" s="837"/>
      <c r="HSE273" s="837"/>
      <c r="HSF273" s="837"/>
      <c r="HSG273" s="837"/>
      <c r="HSH273" s="837"/>
      <c r="HSI273" s="837"/>
      <c r="HSJ273" s="837"/>
      <c r="HSK273" s="837"/>
      <c r="HSL273" s="837"/>
      <c r="HSM273" s="837"/>
      <c r="HSN273" s="837"/>
      <c r="HSO273" s="837"/>
      <c r="HSP273" s="837"/>
      <c r="HSQ273" s="837"/>
      <c r="HSR273" s="837"/>
      <c r="HSS273" s="837"/>
      <c r="HST273" s="837"/>
      <c r="HSU273" s="837"/>
      <c r="HSV273" s="837"/>
      <c r="HSW273" s="854"/>
      <c r="HSX273" s="854"/>
      <c r="HSY273" s="854"/>
      <c r="HSZ273" s="854"/>
      <c r="HTA273" s="854"/>
      <c r="HTB273" s="837"/>
      <c r="HTC273" s="837"/>
      <c r="HTD273" s="854"/>
      <c r="HTE273" s="854"/>
      <c r="HTF273" s="837"/>
      <c r="HTG273" s="837"/>
      <c r="HTH273" s="854"/>
      <c r="HTI273" s="854"/>
      <c r="HTJ273" s="837"/>
      <c r="HTK273" s="837"/>
      <c r="HTL273" s="837"/>
      <c r="HTM273" s="837"/>
      <c r="HTN273" s="837"/>
      <c r="HTO273" s="837"/>
      <c r="HTP273" s="837"/>
      <c r="HTQ273" s="854"/>
      <c r="HTR273" s="854"/>
      <c r="HTS273" s="837"/>
      <c r="HTT273" s="837"/>
      <c r="HTU273" s="854"/>
      <c r="HTV273" s="854"/>
      <c r="HTW273" s="837"/>
      <c r="HTX273" s="837"/>
      <c r="HTY273" s="837"/>
      <c r="HTZ273" s="837"/>
      <c r="HUA273" s="837"/>
      <c r="HUB273" s="853"/>
      <c r="HUC273" s="855"/>
      <c r="HUD273" s="837"/>
      <c r="HUE273" s="837"/>
      <c r="HUF273" s="837"/>
      <c r="HUG273" s="837"/>
      <c r="HUH273" s="837"/>
      <c r="HUI273" s="837"/>
      <c r="HUJ273" s="837"/>
      <c r="HUK273" s="856"/>
      <c r="HUL273" s="856"/>
      <c r="HUM273" s="856"/>
      <c r="HUN273" s="856"/>
      <c r="HUO273" s="856"/>
      <c r="HUP273" s="856"/>
      <c r="HUQ273" s="856"/>
      <c r="HUR273" s="856"/>
      <c r="HUS273" s="856"/>
      <c r="HUT273" s="856"/>
      <c r="HUU273" s="856"/>
      <c r="HUV273" s="856"/>
      <c r="HUW273" s="856"/>
      <c r="HUX273" s="856"/>
      <c r="HUY273" s="856"/>
      <c r="HUZ273" s="856"/>
      <c r="HVA273" s="856"/>
      <c r="HVB273" s="856"/>
      <c r="HVC273" s="856"/>
      <c r="HVD273" s="856"/>
      <c r="HVE273" s="856"/>
      <c r="HVF273" s="856"/>
      <c r="HVG273" s="856"/>
      <c r="HVH273" s="856"/>
      <c r="HVI273" s="856"/>
      <c r="HVJ273" s="856"/>
      <c r="HVK273" s="856"/>
      <c r="HVL273" s="856"/>
      <c r="HVM273" s="856"/>
      <c r="HVN273" s="856"/>
      <c r="HVO273" s="856"/>
      <c r="HVP273" s="856"/>
      <c r="HVQ273" s="856"/>
      <c r="HVR273" s="856"/>
      <c r="HVS273" s="856"/>
      <c r="HVT273" s="856"/>
      <c r="HVU273" s="856"/>
      <c r="HVV273" s="856"/>
      <c r="HVW273" s="856"/>
      <c r="HVX273" s="856"/>
      <c r="HVY273" s="856"/>
      <c r="HVZ273" s="856"/>
      <c r="HWA273" s="856"/>
      <c r="HWB273" s="856"/>
      <c r="HWC273" s="837"/>
      <c r="HWD273" s="837"/>
      <c r="HWE273" s="837"/>
      <c r="HWF273" s="837"/>
      <c r="HWG273" s="837"/>
      <c r="HWH273" s="837"/>
      <c r="HWI273" s="837"/>
      <c r="HWJ273" s="837"/>
      <c r="HWK273" s="837"/>
      <c r="HWL273" s="837"/>
      <c r="HWM273" s="837"/>
      <c r="HWN273" s="837"/>
      <c r="HWO273" s="837"/>
      <c r="HWP273" s="837"/>
      <c r="HWQ273" s="837"/>
      <c r="HWR273" s="837"/>
      <c r="HWS273" s="837"/>
      <c r="HWT273" s="837"/>
      <c r="HWU273" s="837"/>
      <c r="HWV273" s="837"/>
      <c r="HWW273" s="837"/>
      <c r="HWX273" s="837"/>
      <c r="HWY273" s="837"/>
      <c r="HWZ273" s="837"/>
      <c r="HXA273" s="854"/>
      <c r="HXB273" s="854"/>
      <c r="HXC273" s="854"/>
      <c r="HXD273" s="854"/>
      <c r="HXE273" s="854"/>
      <c r="HXF273" s="837"/>
      <c r="HXG273" s="837"/>
      <c r="HXH273" s="854"/>
      <c r="HXI273" s="854"/>
      <c r="HXJ273" s="837"/>
      <c r="HXK273" s="837"/>
      <c r="HXL273" s="854"/>
      <c r="HXM273" s="854"/>
      <c r="HXN273" s="837"/>
      <c r="HXO273" s="837"/>
      <c r="HXP273" s="837"/>
      <c r="HXQ273" s="837"/>
      <c r="HXR273" s="837"/>
      <c r="HXS273" s="837"/>
      <c r="HXT273" s="837"/>
      <c r="HXU273" s="854"/>
      <c r="HXV273" s="854"/>
      <c r="HXW273" s="837"/>
      <c r="HXX273" s="837"/>
      <c r="HXY273" s="854"/>
      <c r="HXZ273" s="854"/>
      <c r="HYA273" s="837"/>
      <c r="HYB273" s="837"/>
      <c r="HYC273" s="837"/>
      <c r="HYD273" s="837"/>
      <c r="HYE273" s="837"/>
      <c r="HYF273" s="853"/>
      <c r="HYG273" s="855"/>
      <c r="HYH273" s="837"/>
      <c r="HYI273" s="837"/>
      <c r="HYJ273" s="837"/>
      <c r="HYK273" s="837"/>
      <c r="HYL273" s="837"/>
      <c r="HYM273" s="837"/>
      <c r="HYN273" s="837"/>
      <c r="HYO273" s="856"/>
      <c r="HYP273" s="856"/>
      <c r="HYQ273" s="856"/>
      <c r="HYR273" s="856"/>
      <c r="HYS273" s="856"/>
      <c r="HYT273" s="856"/>
      <c r="HYU273" s="856"/>
      <c r="HYV273" s="856"/>
      <c r="HYW273" s="856"/>
      <c r="HYX273" s="856"/>
      <c r="HYY273" s="856"/>
      <c r="HYZ273" s="856"/>
      <c r="HZA273" s="856"/>
      <c r="HZB273" s="856"/>
      <c r="HZC273" s="856"/>
      <c r="HZD273" s="856"/>
      <c r="HZE273" s="856"/>
      <c r="HZF273" s="856"/>
      <c r="HZG273" s="856"/>
      <c r="HZH273" s="856"/>
      <c r="HZI273" s="856"/>
      <c r="HZJ273" s="856"/>
      <c r="HZK273" s="856"/>
      <c r="HZL273" s="856"/>
      <c r="HZM273" s="856"/>
      <c r="HZN273" s="856"/>
      <c r="HZO273" s="856"/>
      <c r="HZP273" s="856"/>
      <c r="HZQ273" s="856"/>
      <c r="HZR273" s="856"/>
      <c r="HZS273" s="856"/>
      <c r="HZT273" s="856"/>
      <c r="HZU273" s="856"/>
      <c r="HZV273" s="856"/>
      <c r="HZW273" s="856"/>
      <c r="HZX273" s="856"/>
      <c r="HZY273" s="856"/>
      <c r="HZZ273" s="856"/>
      <c r="IAA273" s="856"/>
      <c r="IAB273" s="856"/>
      <c r="IAC273" s="856"/>
      <c r="IAD273" s="856"/>
      <c r="IAE273" s="856"/>
      <c r="IAF273" s="856"/>
      <c r="IAG273" s="837"/>
      <c r="IAH273" s="837"/>
      <c r="IAI273" s="837"/>
      <c r="IAJ273" s="837"/>
      <c r="IAK273" s="837"/>
      <c r="IAL273" s="837"/>
      <c r="IAM273" s="837"/>
      <c r="IAN273" s="837"/>
      <c r="IAO273" s="837"/>
      <c r="IAP273" s="837"/>
      <c r="IAQ273" s="837"/>
      <c r="IAR273" s="837"/>
      <c r="IAS273" s="837"/>
      <c r="IAT273" s="837"/>
      <c r="IAU273" s="837"/>
      <c r="IAV273" s="837"/>
      <c r="IAW273" s="837"/>
      <c r="IAX273" s="837"/>
      <c r="IAY273" s="837"/>
      <c r="IAZ273" s="837"/>
      <c r="IBA273" s="837"/>
      <c r="IBB273" s="837"/>
      <c r="IBC273" s="837"/>
      <c r="IBD273" s="837"/>
      <c r="IBE273" s="854"/>
      <c r="IBF273" s="854"/>
      <c r="IBG273" s="854"/>
      <c r="IBH273" s="854"/>
      <c r="IBI273" s="854"/>
      <c r="IBJ273" s="837"/>
      <c r="IBK273" s="837"/>
      <c r="IBL273" s="854"/>
      <c r="IBM273" s="854"/>
      <c r="IBN273" s="837"/>
      <c r="IBO273" s="837"/>
      <c r="IBP273" s="854"/>
      <c r="IBQ273" s="854"/>
      <c r="IBR273" s="837"/>
      <c r="IBS273" s="837"/>
      <c r="IBT273" s="837"/>
      <c r="IBU273" s="837"/>
      <c r="IBV273" s="837"/>
      <c r="IBW273" s="837"/>
      <c r="IBX273" s="837"/>
      <c r="IBY273" s="854"/>
      <c r="IBZ273" s="854"/>
      <c r="ICA273" s="837"/>
      <c r="ICB273" s="837"/>
      <c r="ICC273" s="854"/>
      <c r="ICD273" s="854"/>
      <c r="ICE273" s="837"/>
      <c r="ICF273" s="837"/>
      <c r="ICG273" s="837"/>
      <c r="ICH273" s="837"/>
      <c r="ICI273" s="837"/>
      <c r="ICJ273" s="853"/>
      <c r="ICK273" s="855"/>
      <c r="ICL273" s="837"/>
      <c r="ICM273" s="837"/>
      <c r="ICN273" s="837"/>
      <c r="ICO273" s="837"/>
      <c r="ICP273" s="837"/>
      <c r="ICQ273" s="837"/>
      <c r="ICR273" s="837"/>
      <c r="ICS273" s="856"/>
      <c r="ICT273" s="856"/>
      <c r="ICU273" s="856"/>
      <c r="ICV273" s="856"/>
      <c r="ICW273" s="856"/>
      <c r="ICX273" s="856"/>
      <c r="ICY273" s="856"/>
      <c r="ICZ273" s="856"/>
      <c r="IDA273" s="856"/>
      <c r="IDB273" s="856"/>
      <c r="IDC273" s="856"/>
      <c r="IDD273" s="856"/>
      <c r="IDE273" s="856"/>
      <c r="IDF273" s="856"/>
      <c r="IDG273" s="856"/>
      <c r="IDH273" s="856"/>
      <c r="IDI273" s="856"/>
      <c r="IDJ273" s="856"/>
      <c r="IDK273" s="856"/>
      <c r="IDL273" s="856"/>
      <c r="IDM273" s="856"/>
      <c r="IDN273" s="856"/>
      <c r="IDO273" s="856"/>
      <c r="IDP273" s="856"/>
      <c r="IDQ273" s="856"/>
      <c r="IDR273" s="856"/>
      <c r="IDS273" s="856"/>
      <c r="IDT273" s="856"/>
      <c r="IDU273" s="856"/>
      <c r="IDV273" s="856"/>
      <c r="IDW273" s="856"/>
      <c r="IDX273" s="856"/>
      <c r="IDY273" s="856"/>
      <c r="IDZ273" s="856"/>
      <c r="IEA273" s="856"/>
      <c r="IEB273" s="856"/>
      <c r="IEC273" s="856"/>
      <c r="IED273" s="856"/>
      <c r="IEE273" s="856"/>
      <c r="IEF273" s="856"/>
      <c r="IEG273" s="856"/>
      <c r="IEH273" s="856"/>
      <c r="IEI273" s="856"/>
      <c r="IEJ273" s="856"/>
      <c r="IEK273" s="837"/>
      <c r="IEL273" s="837"/>
      <c r="IEM273" s="837"/>
      <c r="IEN273" s="837"/>
      <c r="IEO273" s="837"/>
      <c r="IEP273" s="837"/>
      <c r="IEQ273" s="837"/>
      <c r="IER273" s="837"/>
      <c r="IES273" s="837"/>
      <c r="IET273" s="837"/>
      <c r="IEU273" s="837"/>
      <c r="IEV273" s="837"/>
      <c r="IEW273" s="837"/>
      <c r="IEX273" s="837"/>
      <c r="IEY273" s="837"/>
      <c r="IEZ273" s="837"/>
      <c r="IFA273" s="837"/>
      <c r="IFB273" s="837"/>
      <c r="IFC273" s="837"/>
      <c r="IFD273" s="837"/>
      <c r="IFE273" s="837"/>
      <c r="IFF273" s="837"/>
      <c r="IFG273" s="837"/>
      <c r="IFH273" s="837"/>
      <c r="IFI273" s="854"/>
      <c r="IFJ273" s="854"/>
      <c r="IFK273" s="854"/>
      <c r="IFL273" s="854"/>
      <c r="IFM273" s="854"/>
      <c r="IFN273" s="837"/>
      <c r="IFO273" s="837"/>
      <c r="IFP273" s="854"/>
      <c r="IFQ273" s="854"/>
      <c r="IFR273" s="837"/>
      <c r="IFS273" s="837"/>
      <c r="IFT273" s="854"/>
      <c r="IFU273" s="854"/>
      <c r="IFV273" s="837"/>
      <c r="IFW273" s="837"/>
      <c r="IFX273" s="837"/>
      <c r="IFY273" s="837"/>
      <c r="IFZ273" s="837"/>
      <c r="IGA273" s="837"/>
      <c r="IGB273" s="837"/>
      <c r="IGC273" s="854"/>
      <c r="IGD273" s="854"/>
      <c r="IGE273" s="837"/>
      <c r="IGF273" s="837"/>
      <c r="IGG273" s="854"/>
      <c r="IGH273" s="854"/>
      <c r="IGI273" s="837"/>
      <c r="IGJ273" s="837"/>
      <c r="IGK273" s="837"/>
      <c r="IGL273" s="837"/>
      <c r="IGM273" s="837"/>
      <c r="IGN273" s="853"/>
      <c r="IGO273" s="855"/>
      <c r="IGP273" s="837"/>
      <c r="IGQ273" s="837"/>
      <c r="IGR273" s="837"/>
      <c r="IGS273" s="837"/>
      <c r="IGT273" s="837"/>
      <c r="IGU273" s="837"/>
      <c r="IGV273" s="837"/>
      <c r="IGW273" s="856"/>
      <c r="IGX273" s="856"/>
      <c r="IGY273" s="856"/>
      <c r="IGZ273" s="856"/>
      <c r="IHA273" s="856"/>
      <c r="IHB273" s="856"/>
      <c r="IHC273" s="856"/>
      <c r="IHD273" s="856"/>
      <c r="IHE273" s="856"/>
      <c r="IHF273" s="856"/>
      <c r="IHG273" s="856"/>
      <c r="IHH273" s="856"/>
      <c r="IHI273" s="856"/>
      <c r="IHJ273" s="856"/>
      <c r="IHK273" s="856"/>
      <c r="IHL273" s="856"/>
      <c r="IHM273" s="856"/>
      <c r="IHN273" s="856"/>
      <c r="IHO273" s="856"/>
      <c r="IHP273" s="856"/>
      <c r="IHQ273" s="856"/>
      <c r="IHR273" s="856"/>
      <c r="IHS273" s="856"/>
      <c r="IHT273" s="856"/>
      <c r="IHU273" s="856"/>
      <c r="IHV273" s="856"/>
      <c r="IHW273" s="856"/>
      <c r="IHX273" s="856"/>
      <c r="IHY273" s="856"/>
      <c r="IHZ273" s="856"/>
      <c r="IIA273" s="856"/>
      <c r="IIB273" s="856"/>
      <c r="IIC273" s="856"/>
      <c r="IID273" s="856"/>
      <c r="IIE273" s="856"/>
      <c r="IIF273" s="856"/>
      <c r="IIG273" s="856"/>
      <c r="IIH273" s="856"/>
      <c r="III273" s="856"/>
      <c r="IIJ273" s="856"/>
      <c r="IIK273" s="856"/>
      <c r="IIL273" s="856"/>
      <c r="IIM273" s="856"/>
      <c r="IIN273" s="856"/>
      <c r="IIO273" s="837"/>
      <c r="IIP273" s="837"/>
      <c r="IIQ273" s="837"/>
      <c r="IIR273" s="837"/>
      <c r="IIS273" s="837"/>
      <c r="IIT273" s="837"/>
      <c r="IIU273" s="837"/>
      <c r="IIV273" s="837"/>
      <c r="IIW273" s="837"/>
      <c r="IIX273" s="837"/>
      <c r="IIY273" s="837"/>
      <c r="IIZ273" s="837"/>
      <c r="IJA273" s="837"/>
      <c r="IJB273" s="837"/>
      <c r="IJC273" s="837"/>
      <c r="IJD273" s="837"/>
      <c r="IJE273" s="837"/>
      <c r="IJF273" s="837"/>
      <c r="IJG273" s="837"/>
      <c r="IJH273" s="837"/>
      <c r="IJI273" s="837"/>
      <c r="IJJ273" s="837"/>
      <c r="IJK273" s="837"/>
      <c r="IJL273" s="837"/>
      <c r="IJM273" s="854"/>
      <c r="IJN273" s="854"/>
      <c r="IJO273" s="854"/>
      <c r="IJP273" s="854"/>
      <c r="IJQ273" s="854"/>
      <c r="IJR273" s="837"/>
      <c r="IJS273" s="837"/>
      <c r="IJT273" s="854"/>
      <c r="IJU273" s="854"/>
      <c r="IJV273" s="837"/>
      <c r="IJW273" s="837"/>
      <c r="IJX273" s="854"/>
      <c r="IJY273" s="854"/>
      <c r="IJZ273" s="837"/>
      <c r="IKA273" s="837"/>
      <c r="IKB273" s="837"/>
      <c r="IKC273" s="837"/>
      <c r="IKD273" s="837"/>
      <c r="IKE273" s="837"/>
      <c r="IKF273" s="837"/>
      <c r="IKG273" s="854"/>
      <c r="IKH273" s="854"/>
      <c r="IKI273" s="837"/>
      <c r="IKJ273" s="837"/>
      <c r="IKK273" s="854"/>
      <c r="IKL273" s="854"/>
      <c r="IKM273" s="837"/>
      <c r="IKN273" s="837"/>
      <c r="IKO273" s="837"/>
      <c r="IKP273" s="837"/>
      <c r="IKQ273" s="837"/>
      <c r="IKR273" s="853"/>
      <c r="IKS273" s="855"/>
      <c r="IKT273" s="837"/>
      <c r="IKU273" s="837"/>
      <c r="IKV273" s="837"/>
      <c r="IKW273" s="837"/>
      <c r="IKX273" s="837"/>
      <c r="IKY273" s="837"/>
      <c r="IKZ273" s="837"/>
      <c r="ILA273" s="856"/>
      <c r="ILB273" s="856"/>
      <c r="ILC273" s="856"/>
      <c r="ILD273" s="856"/>
      <c r="ILE273" s="856"/>
      <c r="ILF273" s="856"/>
      <c r="ILG273" s="856"/>
      <c r="ILH273" s="856"/>
      <c r="ILI273" s="856"/>
      <c r="ILJ273" s="856"/>
      <c r="ILK273" s="856"/>
      <c r="ILL273" s="856"/>
      <c r="ILM273" s="856"/>
      <c r="ILN273" s="856"/>
      <c r="ILO273" s="856"/>
      <c r="ILP273" s="856"/>
      <c r="ILQ273" s="856"/>
      <c r="ILR273" s="856"/>
      <c r="ILS273" s="856"/>
      <c r="ILT273" s="856"/>
      <c r="ILU273" s="856"/>
      <c r="ILV273" s="856"/>
      <c r="ILW273" s="856"/>
      <c r="ILX273" s="856"/>
      <c r="ILY273" s="856"/>
      <c r="ILZ273" s="856"/>
      <c r="IMA273" s="856"/>
      <c r="IMB273" s="856"/>
      <c r="IMC273" s="856"/>
      <c r="IMD273" s="856"/>
      <c r="IME273" s="856"/>
      <c r="IMF273" s="856"/>
      <c r="IMG273" s="856"/>
      <c r="IMH273" s="856"/>
      <c r="IMI273" s="856"/>
      <c r="IMJ273" s="856"/>
      <c r="IMK273" s="856"/>
      <c r="IML273" s="856"/>
      <c r="IMM273" s="856"/>
      <c r="IMN273" s="856"/>
      <c r="IMO273" s="856"/>
      <c r="IMP273" s="856"/>
      <c r="IMQ273" s="856"/>
      <c r="IMR273" s="856"/>
      <c r="IMS273" s="837"/>
      <c r="IMT273" s="837"/>
      <c r="IMU273" s="837"/>
      <c r="IMV273" s="837"/>
      <c r="IMW273" s="837"/>
      <c r="IMX273" s="837"/>
      <c r="IMY273" s="837"/>
      <c r="IMZ273" s="837"/>
      <c r="INA273" s="837"/>
      <c r="INB273" s="837"/>
      <c r="INC273" s="837"/>
      <c r="IND273" s="837"/>
      <c r="INE273" s="837"/>
      <c r="INF273" s="837"/>
      <c r="ING273" s="837"/>
      <c r="INH273" s="837"/>
      <c r="INI273" s="837"/>
      <c r="INJ273" s="837"/>
      <c r="INK273" s="837"/>
      <c r="INL273" s="837"/>
      <c r="INM273" s="837"/>
      <c r="INN273" s="837"/>
      <c r="INO273" s="837"/>
      <c r="INP273" s="837"/>
      <c r="INQ273" s="854"/>
      <c r="INR273" s="854"/>
      <c r="INS273" s="854"/>
      <c r="INT273" s="854"/>
      <c r="INU273" s="854"/>
      <c r="INV273" s="837"/>
      <c r="INW273" s="837"/>
      <c r="INX273" s="854"/>
      <c r="INY273" s="854"/>
      <c r="INZ273" s="837"/>
      <c r="IOA273" s="837"/>
      <c r="IOB273" s="854"/>
      <c r="IOC273" s="854"/>
      <c r="IOD273" s="837"/>
      <c r="IOE273" s="837"/>
      <c r="IOF273" s="837"/>
      <c r="IOG273" s="837"/>
      <c r="IOH273" s="837"/>
      <c r="IOI273" s="837"/>
      <c r="IOJ273" s="837"/>
      <c r="IOK273" s="854"/>
      <c r="IOL273" s="854"/>
      <c r="IOM273" s="837"/>
      <c r="ION273" s="837"/>
      <c r="IOO273" s="854"/>
      <c r="IOP273" s="854"/>
      <c r="IOQ273" s="837"/>
      <c r="IOR273" s="837"/>
      <c r="IOS273" s="837"/>
      <c r="IOT273" s="837"/>
      <c r="IOU273" s="837"/>
      <c r="IOV273" s="853"/>
      <c r="IOW273" s="855"/>
      <c r="IOX273" s="837"/>
      <c r="IOY273" s="837"/>
      <c r="IOZ273" s="837"/>
      <c r="IPA273" s="837"/>
      <c r="IPB273" s="837"/>
      <c r="IPC273" s="837"/>
      <c r="IPD273" s="837"/>
      <c r="IPE273" s="856"/>
      <c r="IPF273" s="856"/>
      <c r="IPG273" s="856"/>
      <c r="IPH273" s="856"/>
      <c r="IPI273" s="856"/>
      <c r="IPJ273" s="856"/>
      <c r="IPK273" s="856"/>
      <c r="IPL273" s="856"/>
      <c r="IPM273" s="856"/>
      <c r="IPN273" s="856"/>
      <c r="IPO273" s="856"/>
      <c r="IPP273" s="856"/>
      <c r="IPQ273" s="856"/>
      <c r="IPR273" s="856"/>
      <c r="IPS273" s="856"/>
      <c r="IPT273" s="856"/>
      <c r="IPU273" s="856"/>
      <c r="IPV273" s="856"/>
      <c r="IPW273" s="856"/>
      <c r="IPX273" s="856"/>
      <c r="IPY273" s="856"/>
      <c r="IPZ273" s="856"/>
      <c r="IQA273" s="856"/>
      <c r="IQB273" s="856"/>
      <c r="IQC273" s="856"/>
      <c r="IQD273" s="856"/>
      <c r="IQE273" s="856"/>
      <c r="IQF273" s="856"/>
      <c r="IQG273" s="856"/>
      <c r="IQH273" s="856"/>
      <c r="IQI273" s="856"/>
      <c r="IQJ273" s="856"/>
      <c r="IQK273" s="856"/>
      <c r="IQL273" s="856"/>
      <c r="IQM273" s="856"/>
      <c r="IQN273" s="856"/>
      <c r="IQO273" s="856"/>
      <c r="IQP273" s="856"/>
      <c r="IQQ273" s="856"/>
      <c r="IQR273" s="856"/>
      <c r="IQS273" s="856"/>
      <c r="IQT273" s="856"/>
      <c r="IQU273" s="856"/>
      <c r="IQV273" s="856"/>
      <c r="IQW273" s="837"/>
      <c r="IQX273" s="837"/>
      <c r="IQY273" s="837"/>
      <c r="IQZ273" s="837"/>
      <c r="IRA273" s="837"/>
      <c r="IRB273" s="837"/>
      <c r="IRC273" s="837"/>
      <c r="IRD273" s="837"/>
      <c r="IRE273" s="837"/>
      <c r="IRF273" s="837"/>
      <c r="IRG273" s="837"/>
      <c r="IRH273" s="837"/>
      <c r="IRI273" s="837"/>
      <c r="IRJ273" s="837"/>
      <c r="IRK273" s="837"/>
      <c r="IRL273" s="837"/>
      <c r="IRM273" s="837"/>
      <c r="IRN273" s="837"/>
      <c r="IRO273" s="837"/>
      <c r="IRP273" s="837"/>
      <c r="IRQ273" s="837"/>
      <c r="IRR273" s="837"/>
      <c r="IRS273" s="837"/>
      <c r="IRT273" s="837"/>
      <c r="IRU273" s="854"/>
      <c r="IRV273" s="854"/>
      <c r="IRW273" s="854"/>
      <c r="IRX273" s="854"/>
      <c r="IRY273" s="854"/>
      <c r="IRZ273" s="837"/>
      <c r="ISA273" s="837"/>
      <c r="ISB273" s="854"/>
      <c r="ISC273" s="854"/>
      <c r="ISD273" s="837"/>
      <c r="ISE273" s="837"/>
      <c r="ISF273" s="854"/>
      <c r="ISG273" s="854"/>
      <c r="ISH273" s="837"/>
      <c r="ISI273" s="837"/>
      <c r="ISJ273" s="837"/>
      <c r="ISK273" s="837"/>
      <c r="ISL273" s="837"/>
      <c r="ISM273" s="837"/>
      <c r="ISN273" s="837"/>
      <c r="ISO273" s="854"/>
      <c r="ISP273" s="854"/>
      <c r="ISQ273" s="837"/>
      <c r="ISR273" s="837"/>
      <c r="ISS273" s="854"/>
      <c r="IST273" s="854"/>
      <c r="ISU273" s="837"/>
      <c r="ISV273" s="837"/>
      <c r="ISW273" s="837"/>
      <c r="ISX273" s="837"/>
      <c r="ISY273" s="837"/>
      <c r="ISZ273" s="853"/>
      <c r="ITA273" s="855"/>
      <c r="ITB273" s="837"/>
      <c r="ITC273" s="837"/>
      <c r="ITD273" s="837"/>
      <c r="ITE273" s="837"/>
      <c r="ITF273" s="837"/>
      <c r="ITG273" s="837"/>
      <c r="ITH273" s="837"/>
      <c r="ITI273" s="856"/>
      <c r="ITJ273" s="856"/>
      <c r="ITK273" s="856"/>
      <c r="ITL273" s="856"/>
      <c r="ITM273" s="856"/>
      <c r="ITN273" s="856"/>
      <c r="ITO273" s="856"/>
      <c r="ITP273" s="856"/>
      <c r="ITQ273" s="856"/>
      <c r="ITR273" s="856"/>
      <c r="ITS273" s="856"/>
      <c r="ITT273" s="856"/>
      <c r="ITU273" s="856"/>
      <c r="ITV273" s="856"/>
      <c r="ITW273" s="856"/>
      <c r="ITX273" s="856"/>
      <c r="ITY273" s="856"/>
      <c r="ITZ273" s="856"/>
      <c r="IUA273" s="856"/>
      <c r="IUB273" s="856"/>
      <c r="IUC273" s="856"/>
      <c r="IUD273" s="856"/>
      <c r="IUE273" s="856"/>
      <c r="IUF273" s="856"/>
      <c r="IUG273" s="856"/>
      <c r="IUH273" s="856"/>
      <c r="IUI273" s="856"/>
      <c r="IUJ273" s="856"/>
      <c r="IUK273" s="856"/>
      <c r="IUL273" s="856"/>
      <c r="IUM273" s="856"/>
      <c r="IUN273" s="856"/>
      <c r="IUO273" s="856"/>
      <c r="IUP273" s="856"/>
      <c r="IUQ273" s="856"/>
      <c r="IUR273" s="856"/>
      <c r="IUS273" s="856"/>
      <c r="IUT273" s="856"/>
      <c r="IUU273" s="856"/>
      <c r="IUV273" s="856"/>
      <c r="IUW273" s="856"/>
      <c r="IUX273" s="856"/>
      <c r="IUY273" s="856"/>
      <c r="IUZ273" s="856"/>
      <c r="IVA273" s="837"/>
      <c r="IVB273" s="837"/>
      <c r="IVC273" s="837"/>
      <c r="IVD273" s="837"/>
      <c r="IVE273" s="837"/>
      <c r="IVF273" s="837"/>
      <c r="IVG273" s="837"/>
      <c r="IVH273" s="837"/>
      <c r="IVI273" s="837"/>
      <c r="IVJ273" s="837"/>
      <c r="IVK273" s="837"/>
      <c r="IVL273" s="837"/>
      <c r="IVM273" s="837"/>
      <c r="IVN273" s="837"/>
      <c r="IVO273" s="837"/>
      <c r="IVP273" s="837"/>
      <c r="IVQ273" s="837"/>
      <c r="IVR273" s="837"/>
      <c r="IVS273" s="837"/>
      <c r="IVT273" s="837"/>
      <c r="IVU273" s="837"/>
      <c r="IVV273" s="837"/>
      <c r="IVW273" s="837"/>
      <c r="IVX273" s="837"/>
      <c r="IVY273" s="854"/>
      <c r="IVZ273" s="854"/>
      <c r="IWA273" s="854"/>
      <c r="IWB273" s="854"/>
      <c r="IWC273" s="854"/>
      <c r="IWD273" s="837"/>
      <c r="IWE273" s="837"/>
      <c r="IWF273" s="854"/>
      <c r="IWG273" s="854"/>
      <c r="IWH273" s="837"/>
      <c r="IWI273" s="837"/>
      <c r="IWJ273" s="854"/>
      <c r="IWK273" s="854"/>
      <c r="IWL273" s="837"/>
      <c r="IWM273" s="837"/>
      <c r="IWN273" s="837"/>
      <c r="IWO273" s="837"/>
      <c r="IWP273" s="837"/>
      <c r="IWQ273" s="837"/>
      <c r="IWR273" s="837"/>
      <c r="IWS273" s="854"/>
      <c r="IWT273" s="854"/>
      <c r="IWU273" s="837"/>
      <c r="IWV273" s="837"/>
      <c r="IWW273" s="854"/>
      <c r="IWX273" s="854"/>
      <c r="IWY273" s="837"/>
      <c r="IWZ273" s="837"/>
      <c r="IXA273" s="837"/>
      <c r="IXB273" s="837"/>
      <c r="IXC273" s="837"/>
      <c r="IXD273" s="853"/>
      <c r="IXE273" s="855"/>
      <c r="IXF273" s="837"/>
      <c r="IXG273" s="837"/>
      <c r="IXH273" s="837"/>
      <c r="IXI273" s="837"/>
      <c r="IXJ273" s="837"/>
      <c r="IXK273" s="837"/>
      <c r="IXL273" s="837"/>
      <c r="IXM273" s="856"/>
      <c r="IXN273" s="856"/>
      <c r="IXO273" s="856"/>
      <c r="IXP273" s="856"/>
      <c r="IXQ273" s="856"/>
      <c r="IXR273" s="856"/>
      <c r="IXS273" s="856"/>
      <c r="IXT273" s="856"/>
      <c r="IXU273" s="856"/>
      <c r="IXV273" s="856"/>
      <c r="IXW273" s="856"/>
      <c r="IXX273" s="856"/>
      <c r="IXY273" s="856"/>
      <c r="IXZ273" s="856"/>
      <c r="IYA273" s="856"/>
      <c r="IYB273" s="856"/>
      <c r="IYC273" s="856"/>
      <c r="IYD273" s="856"/>
      <c r="IYE273" s="856"/>
      <c r="IYF273" s="856"/>
      <c r="IYG273" s="856"/>
      <c r="IYH273" s="856"/>
      <c r="IYI273" s="856"/>
      <c r="IYJ273" s="856"/>
      <c r="IYK273" s="856"/>
      <c r="IYL273" s="856"/>
      <c r="IYM273" s="856"/>
      <c r="IYN273" s="856"/>
      <c r="IYO273" s="856"/>
      <c r="IYP273" s="856"/>
      <c r="IYQ273" s="856"/>
      <c r="IYR273" s="856"/>
      <c r="IYS273" s="856"/>
      <c r="IYT273" s="856"/>
      <c r="IYU273" s="856"/>
      <c r="IYV273" s="856"/>
      <c r="IYW273" s="856"/>
      <c r="IYX273" s="856"/>
      <c r="IYY273" s="856"/>
      <c r="IYZ273" s="856"/>
      <c r="IZA273" s="856"/>
      <c r="IZB273" s="856"/>
      <c r="IZC273" s="856"/>
      <c r="IZD273" s="856"/>
      <c r="IZE273" s="837"/>
      <c r="IZF273" s="837"/>
      <c r="IZG273" s="837"/>
      <c r="IZH273" s="837"/>
      <c r="IZI273" s="837"/>
      <c r="IZJ273" s="837"/>
      <c r="IZK273" s="837"/>
      <c r="IZL273" s="837"/>
      <c r="IZM273" s="837"/>
      <c r="IZN273" s="837"/>
      <c r="IZO273" s="837"/>
      <c r="IZP273" s="837"/>
      <c r="IZQ273" s="837"/>
      <c r="IZR273" s="837"/>
      <c r="IZS273" s="837"/>
      <c r="IZT273" s="837"/>
      <c r="IZU273" s="837"/>
      <c r="IZV273" s="837"/>
      <c r="IZW273" s="837"/>
      <c r="IZX273" s="837"/>
      <c r="IZY273" s="837"/>
      <c r="IZZ273" s="837"/>
      <c r="JAA273" s="837"/>
      <c r="JAB273" s="837"/>
      <c r="JAC273" s="854"/>
      <c r="JAD273" s="854"/>
      <c r="JAE273" s="854"/>
      <c r="JAF273" s="854"/>
      <c r="JAG273" s="854"/>
      <c r="JAH273" s="837"/>
      <c r="JAI273" s="837"/>
      <c r="JAJ273" s="854"/>
      <c r="JAK273" s="854"/>
      <c r="JAL273" s="837"/>
      <c r="JAM273" s="837"/>
      <c r="JAN273" s="854"/>
      <c r="JAO273" s="854"/>
      <c r="JAP273" s="837"/>
      <c r="JAQ273" s="837"/>
      <c r="JAR273" s="837"/>
      <c r="JAS273" s="837"/>
      <c r="JAT273" s="837"/>
      <c r="JAU273" s="837"/>
      <c r="JAV273" s="837"/>
      <c r="JAW273" s="854"/>
      <c r="JAX273" s="854"/>
      <c r="JAY273" s="837"/>
      <c r="JAZ273" s="837"/>
      <c r="JBA273" s="854"/>
      <c r="JBB273" s="854"/>
      <c r="JBC273" s="837"/>
      <c r="JBD273" s="837"/>
      <c r="JBE273" s="837"/>
      <c r="JBF273" s="837"/>
      <c r="JBG273" s="837"/>
      <c r="JBH273" s="853"/>
      <c r="JBI273" s="855"/>
      <c r="JBJ273" s="837"/>
      <c r="JBK273" s="837"/>
      <c r="JBL273" s="837"/>
      <c r="JBM273" s="837"/>
      <c r="JBN273" s="837"/>
      <c r="JBO273" s="837"/>
      <c r="JBP273" s="837"/>
      <c r="JBQ273" s="856"/>
      <c r="JBR273" s="856"/>
      <c r="JBS273" s="856"/>
      <c r="JBT273" s="856"/>
      <c r="JBU273" s="856"/>
      <c r="JBV273" s="856"/>
      <c r="JBW273" s="856"/>
      <c r="JBX273" s="856"/>
      <c r="JBY273" s="856"/>
      <c r="JBZ273" s="856"/>
      <c r="JCA273" s="856"/>
      <c r="JCB273" s="856"/>
      <c r="JCC273" s="856"/>
      <c r="JCD273" s="856"/>
      <c r="JCE273" s="856"/>
      <c r="JCF273" s="856"/>
      <c r="JCG273" s="856"/>
      <c r="JCH273" s="856"/>
      <c r="JCI273" s="856"/>
      <c r="JCJ273" s="856"/>
      <c r="JCK273" s="856"/>
      <c r="JCL273" s="856"/>
      <c r="JCM273" s="856"/>
      <c r="JCN273" s="856"/>
      <c r="JCO273" s="856"/>
      <c r="JCP273" s="856"/>
      <c r="JCQ273" s="856"/>
      <c r="JCR273" s="856"/>
      <c r="JCS273" s="856"/>
      <c r="JCT273" s="856"/>
      <c r="JCU273" s="856"/>
      <c r="JCV273" s="856"/>
      <c r="JCW273" s="856"/>
      <c r="JCX273" s="856"/>
      <c r="JCY273" s="856"/>
      <c r="JCZ273" s="856"/>
      <c r="JDA273" s="856"/>
      <c r="JDB273" s="856"/>
      <c r="JDC273" s="856"/>
      <c r="JDD273" s="856"/>
      <c r="JDE273" s="856"/>
      <c r="JDF273" s="856"/>
      <c r="JDG273" s="856"/>
      <c r="JDH273" s="856"/>
      <c r="JDI273" s="837"/>
      <c r="JDJ273" s="837"/>
      <c r="JDK273" s="837"/>
      <c r="JDL273" s="837"/>
      <c r="JDM273" s="837"/>
      <c r="JDN273" s="837"/>
      <c r="JDO273" s="837"/>
      <c r="JDP273" s="837"/>
      <c r="JDQ273" s="837"/>
      <c r="JDR273" s="837"/>
      <c r="JDS273" s="837"/>
      <c r="JDT273" s="837"/>
      <c r="JDU273" s="837"/>
      <c r="JDV273" s="837"/>
      <c r="JDW273" s="837"/>
      <c r="JDX273" s="837"/>
      <c r="JDY273" s="837"/>
      <c r="JDZ273" s="837"/>
      <c r="JEA273" s="837"/>
      <c r="JEB273" s="837"/>
      <c r="JEC273" s="837"/>
      <c r="JED273" s="837"/>
      <c r="JEE273" s="837"/>
      <c r="JEF273" s="837"/>
      <c r="JEG273" s="854"/>
      <c r="JEH273" s="854"/>
      <c r="JEI273" s="854"/>
      <c r="JEJ273" s="854"/>
      <c r="JEK273" s="854"/>
      <c r="JEL273" s="837"/>
      <c r="JEM273" s="837"/>
      <c r="JEN273" s="854"/>
      <c r="JEO273" s="854"/>
      <c r="JEP273" s="837"/>
      <c r="JEQ273" s="837"/>
      <c r="JER273" s="854"/>
      <c r="JES273" s="854"/>
      <c r="JET273" s="837"/>
      <c r="JEU273" s="837"/>
      <c r="JEV273" s="837"/>
      <c r="JEW273" s="837"/>
      <c r="JEX273" s="837"/>
      <c r="JEY273" s="837"/>
      <c r="JEZ273" s="837"/>
      <c r="JFA273" s="854"/>
      <c r="JFB273" s="854"/>
      <c r="JFC273" s="837"/>
      <c r="JFD273" s="837"/>
      <c r="JFE273" s="854"/>
      <c r="JFF273" s="854"/>
      <c r="JFG273" s="837"/>
      <c r="JFH273" s="837"/>
      <c r="JFI273" s="837"/>
      <c r="JFJ273" s="837"/>
      <c r="JFK273" s="837"/>
      <c r="JFL273" s="853"/>
      <c r="JFM273" s="855"/>
      <c r="JFN273" s="837"/>
      <c r="JFO273" s="837"/>
      <c r="JFP273" s="837"/>
      <c r="JFQ273" s="837"/>
      <c r="JFR273" s="837"/>
      <c r="JFS273" s="837"/>
      <c r="JFT273" s="837"/>
      <c r="JFU273" s="856"/>
      <c r="JFV273" s="856"/>
      <c r="JFW273" s="856"/>
      <c r="JFX273" s="856"/>
      <c r="JFY273" s="856"/>
      <c r="JFZ273" s="856"/>
      <c r="JGA273" s="856"/>
      <c r="JGB273" s="856"/>
      <c r="JGC273" s="856"/>
      <c r="JGD273" s="856"/>
      <c r="JGE273" s="856"/>
      <c r="JGF273" s="856"/>
      <c r="JGG273" s="856"/>
      <c r="JGH273" s="856"/>
      <c r="JGI273" s="856"/>
      <c r="JGJ273" s="856"/>
      <c r="JGK273" s="856"/>
      <c r="JGL273" s="856"/>
      <c r="JGM273" s="856"/>
      <c r="JGN273" s="856"/>
      <c r="JGO273" s="856"/>
      <c r="JGP273" s="856"/>
      <c r="JGQ273" s="856"/>
      <c r="JGR273" s="856"/>
      <c r="JGS273" s="856"/>
      <c r="JGT273" s="856"/>
      <c r="JGU273" s="856"/>
      <c r="JGV273" s="856"/>
      <c r="JGW273" s="856"/>
      <c r="JGX273" s="856"/>
      <c r="JGY273" s="856"/>
      <c r="JGZ273" s="856"/>
      <c r="JHA273" s="856"/>
      <c r="JHB273" s="856"/>
      <c r="JHC273" s="856"/>
      <c r="JHD273" s="856"/>
      <c r="JHE273" s="856"/>
      <c r="JHF273" s="856"/>
      <c r="JHG273" s="856"/>
      <c r="JHH273" s="856"/>
      <c r="JHI273" s="856"/>
      <c r="JHJ273" s="856"/>
      <c r="JHK273" s="856"/>
      <c r="JHL273" s="856"/>
      <c r="JHM273" s="837"/>
      <c r="JHN273" s="837"/>
      <c r="JHO273" s="837"/>
      <c r="JHP273" s="837"/>
      <c r="JHQ273" s="837"/>
      <c r="JHR273" s="837"/>
      <c r="JHS273" s="837"/>
      <c r="JHT273" s="837"/>
      <c r="JHU273" s="837"/>
      <c r="JHV273" s="837"/>
      <c r="JHW273" s="837"/>
      <c r="JHX273" s="837"/>
      <c r="JHY273" s="837"/>
      <c r="JHZ273" s="837"/>
      <c r="JIA273" s="837"/>
      <c r="JIB273" s="837"/>
      <c r="JIC273" s="837"/>
      <c r="JID273" s="837"/>
      <c r="JIE273" s="837"/>
      <c r="JIF273" s="837"/>
      <c r="JIG273" s="837"/>
      <c r="JIH273" s="837"/>
      <c r="JII273" s="837"/>
      <c r="JIJ273" s="837"/>
      <c r="JIK273" s="854"/>
      <c r="JIL273" s="854"/>
      <c r="JIM273" s="854"/>
      <c r="JIN273" s="854"/>
      <c r="JIO273" s="854"/>
      <c r="JIP273" s="837"/>
      <c r="JIQ273" s="837"/>
      <c r="JIR273" s="854"/>
      <c r="JIS273" s="854"/>
      <c r="JIT273" s="837"/>
      <c r="JIU273" s="837"/>
      <c r="JIV273" s="854"/>
      <c r="JIW273" s="854"/>
      <c r="JIX273" s="837"/>
      <c r="JIY273" s="837"/>
      <c r="JIZ273" s="837"/>
      <c r="JJA273" s="837"/>
      <c r="JJB273" s="837"/>
      <c r="JJC273" s="837"/>
      <c r="JJD273" s="837"/>
      <c r="JJE273" s="854"/>
      <c r="JJF273" s="854"/>
      <c r="JJG273" s="837"/>
      <c r="JJH273" s="837"/>
      <c r="JJI273" s="854"/>
      <c r="JJJ273" s="854"/>
      <c r="JJK273" s="837"/>
      <c r="JJL273" s="837"/>
      <c r="JJM273" s="837"/>
      <c r="JJN273" s="837"/>
      <c r="JJO273" s="837"/>
      <c r="JJP273" s="853"/>
      <c r="JJQ273" s="855"/>
      <c r="JJR273" s="837"/>
      <c r="JJS273" s="837"/>
      <c r="JJT273" s="837"/>
      <c r="JJU273" s="837"/>
      <c r="JJV273" s="837"/>
      <c r="JJW273" s="837"/>
      <c r="JJX273" s="837"/>
      <c r="JJY273" s="856"/>
      <c r="JJZ273" s="856"/>
      <c r="JKA273" s="856"/>
      <c r="JKB273" s="856"/>
      <c r="JKC273" s="856"/>
      <c r="JKD273" s="856"/>
      <c r="JKE273" s="856"/>
      <c r="JKF273" s="856"/>
      <c r="JKG273" s="856"/>
      <c r="JKH273" s="856"/>
      <c r="JKI273" s="856"/>
      <c r="JKJ273" s="856"/>
      <c r="JKK273" s="856"/>
      <c r="JKL273" s="856"/>
      <c r="JKM273" s="856"/>
      <c r="JKN273" s="856"/>
      <c r="JKO273" s="856"/>
      <c r="JKP273" s="856"/>
      <c r="JKQ273" s="856"/>
      <c r="JKR273" s="856"/>
      <c r="JKS273" s="856"/>
      <c r="JKT273" s="856"/>
      <c r="JKU273" s="856"/>
      <c r="JKV273" s="856"/>
      <c r="JKW273" s="856"/>
      <c r="JKX273" s="856"/>
      <c r="JKY273" s="856"/>
      <c r="JKZ273" s="856"/>
      <c r="JLA273" s="856"/>
      <c r="JLB273" s="856"/>
      <c r="JLC273" s="856"/>
      <c r="JLD273" s="856"/>
      <c r="JLE273" s="856"/>
      <c r="JLF273" s="856"/>
      <c r="JLG273" s="856"/>
      <c r="JLH273" s="856"/>
      <c r="JLI273" s="856"/>
      <c r="JLJ273" s="856"/>
      <c r="JLK273" s="856"/>
      <c r="JLL273" s="856"/>
      <c r="JLM273" s="856"/>
      <c r="JLN273" s="856"/>
      <c r="JLO273" s="856"/>
      <c r="JLP273" s="856"/>
      <c r="JLQ273" s="837"/>
      <c r="JLR273" s="837"/>
      <c r="JLS273" s="837"/>
      <c r="JLT273" s="837"/>
      <c r="JLU273" s="837"/>
      <c r="JLV273" s="837"/>
      <c r="JLW273" s="837"/>
      <c r="JLX273" s="837"/>
      <c r="JLY273" s="837"/>
      <c r="JLZ273" s="837"/>
      <c r="JMA273" s="837"/>
      <c r="JMB273" s="837"/>
      <c r="JMC273" s="837"/>
      <c r="JMD273" s="837"/>
      <c r="JME273" s="837"/>
      <c r="JMF273" s="837"/>
      <c r="JMG273" s="837"/>
      <c r="JMH273" s="837"/>
      <c r="JMI273" s="837"/>
      <c r="JMJ273" s="837"/>
      <c r="JMK273" s="837"/>
      <c r="JML273" s="837"/>
      <c r="JMM273" s="837"/>
      <c r="JMN273" s="837"/>
      <c r="JMO273" s="854"/>
      <c r="JMP273" s="854"/>
      <c r="JMQ273" s="854"/>
      <c r="JMR273" s="854"/>
      <c r="JMS273" s="854"/>
      <c r="JMT273" s="837"/>
      <c r="JMU273" s="837"/>
      <c r="JMV273" s="854"/>
      <c r="JMW273" s="854"/>
      <c r="JMX273" s="837"/>
      <c r="JMY273" s="837"/>
      <c r="JMZ273" s="854"/>
      <c r="JNA273" s="854"/>
      <c r="JNB273" s="837"/>
      <c r="JNC273" s="837"/>
      <c r="JND273" s="837"/>
      <c r="JNE273" s="837"/>
      <c r="JNF273" s="837"/>
      <c r="JNG273" s="837"/>
      <c r="JNH273" s="837"/>
      <c r="JNI273" s="854"/>
      <c r="JNJ273" s="854"/>
      <c r="JNK273" s="837"/>
      <c r="JNL273" s="837"/>
      <c r="JNM273" s="854"/>
      <c r="JNN273" s="854"/>
      <c r="JNO273" s="837"/>
      <c r="JNP273" s="837"/>
      <c r="JNQ273" s="837"/>
      <c r="JNR273" s="837"/>
      <c r="JNS273" s="837"/>
      <c r="JNT273" s="853"/>
      <c r="JNU273" s="855"/>
      <c r="JNV273" s="837"/>
      <c r="JNW273" s="837"/>
      <c r="JNX273" s="837"/>
      <c r="JNY273" s="837"/>
      <c r="JNZ273" s="837"/>
      <c r="JOA273" s="837"/>
      <c r="JOB273" s="837"/>
      <c r="JOC273" s="856"/>
      <c r="JOD273" s="856"/>
      <c r="JOE273" s="856"/>
      <c r="JOF273" s="856"/>
      <c r="JOG273" s="856"/>
      <c r="JOH273" s="856"/>
      <c r="JOI273" s="856"/>
      <c r="JOJ273" s="856"/>
      <c r="JOK273" s="856"/>
      <c r="JOL273" s="856"/>
      <c r="JOM273" s="856"/>
      <c r="JON273" s="856"/>
      <c r="JOO273" s="856"/>
      <c r="JOP273" s="856"/>
      <c r="JOQ273" s="856"/>
      <c r="JOR273" s="856"/>
      <c r="JOS273" s="856"/>
      <c r="JOT273" s="856"/>
      <c r="JOU273" s="856"/>
      <c r="JOV273" s="856"/>
      <c r="JOW273" s="856"/>
      <c r="JOX273" s="856"/>
      <c r="JOY273" s="856"/>
      <c r="JOZ273" s="856"/>
      <c r="JPA273" s="856"/>
      <c r="JPB273" s="856"/>
      <c r="JPC273" s="856"/>
      <c r="JPD273" s="856"/>
      <c r="JPE273" s="856"/>
      <c r="JPF273" s="856"/>
      <c r="JPG273" s="856"/>
      <c r="JPH273" s="856"/>
      <c r="JPI273" s="856"/>
      <c r="JPJ273" s="856"/>
      <c r="JPK273" s="856"/>
      <c r="JPL273" s="856"/>
      <c r="JPM273" s="856"/>
      <c r="JPN273" s="856"/>
      <c r="JPO273" s="856"/>
      <c r="JPP273" s="856"/>
      <c r="JPQ273" s="856"/>
      <c r="JPR273" s="856"/>
      <c r="JPS273" s="856"/>
      <c r="JPT273" s="856"/>
      <c r="JPU273" s="837"/>
      <c r="JPV273" s="837"/>
      <c r="JPW273" s="837"/>
      <c r="JPX273" s="837"/>
      <c r="JPY273" s="837"/>
      <c r="JPZ273" s="837"/>
      <c r="JQA273" s="837"/>
      <c r="JQB273" s="837"/>
      <c r="JQC273" s="837"/>
      <c r="JQD273" s="837"/>
      <c r="JQE273" s="837"/>
      <c r="JQF273" s="837"/>
      <c r="JQG273" s="837"/>
      <c r="JQH273" s="837"/>
      <c r="JQI273" s="837"/>
      <c r="JQJ273" s="837"/>
      <c r="JQK273" s="837"/>
      <c r="JQL273" s="837"/>
      <c r="JQM273" s="837"/>
      <c r="JQN273" s="837"/>
      <c r="JQO273" s="837"/>
      <c r="JQP273" s="837"/>
      <c r="JQQ273" s="837"/>
      <c r="JQR273" s="837"/>
      <c r="JQS273" s="854"/>
      <c r="JQT273" s="854"/>
      <c r="JQU273" s="854"/>
      <c r="JQV273" s="854"/>
      <c r="JQW273" s="854"/>
      <c r="JQX273" s="837"/>
      <c r="JQY273" s="837"/>
      <c r="JQZ273" s="854"/>
      <c r="JRA273" s="854"/>
      <c r="JRB273" s="837"/>
      <c r="JRC273" s="837"/>
      <c r="JRD273" s="854"/>
      <c r="JRE273" s="854"/>
      <c r="JRF273" s="837"/>
      <c r="JRG273" s="837"/>
      <c r="JRH273" s="837"/>
      <c r="JRI273" s="837"/>
      <c r="JRJ273" s="837"/>
      <c r="JRK273" s="837"/>
      <c r="JRL273" s="837"/>
      <c r="JRM273" s="854"/>
      <c r="JRN273" s="854"/>
      <c r="JRO273" s="837"/>
      <c r="JRP273" s="837"/>
      <c r="JRQ273" s="854"/>
      <c r="JRR273" s="854"/>
      <c r="JRS273" s="837"/>
      <c r="JRT273" s="837"/>
      <c r="JRU273" s="837"/>
      <c r="JRV273" s="837"/>
      <c r="JRW273" s="837"/>
      <c r="JRX273" s="853"/>
      <c r="JRY273" s="855"/>
      <c r="JRZ273" s="837"/>
      <c r="JSA273" s="837"/>
      <c r="JSB273" s="837"/>
      <c r="JSC273" s="837"/>
      <c r="JSD273" s="837"/>
      <c r="JSE273" s="837"/>
      <c r="JSF273" s="837"/>
      <c r="JSG273" s="856"/>
      <c r="JSH273" s="856"/>
      <c r="JSI273" s="856"/>
      <c r="JSJ273" s="856"/>
      <c r="JSK273" s="856"/>
      <c r="JSL273" s="856"/>
      <c r="JSM273" s="856"/>
      <c r="JSN273" s="856"/>
      <c r="JSO273" s="856"/>
      <c r="JSP273" s="856"/>
      <c r="JSQ273" s="856"/>
      <c r="JSR273" s="856"/>
      <c r="JSS273" s="856"/>
      <c r="JST273" s="856"/>
      <c r="JSU273" s="856"/>
      <c r="JSV273" s="856"/>
      <c r="JSW273" s="856"/>
      <c r="JSX273" s="856"/>
      <c r="JSY273" s="856"/>
      <c r="JSZ273" s="856"/>
      <c r="JTA273" s="856"/>
      <c r="JTB273" s="856"/>
      <c r="JTC273" s="856"/>
      <c r="JTD273" s="856"/>
      <c r="JTE273" s="856"/>
      <c r="JTF273" s="856"/>
      <c r="JTG273" s="856"/>
      <c r="JTH273" s="856"/>
      <c r="JTI273" s="856"/>
      <c r="JTJ273" s="856"/>
      <c r="JTK273" s="856"/>
      <c r="JTL273" s="856"/>
      <c r="JTM273" s="856"/>
      <c r="JTN273" s="856"/>
      <c r="JTO273" s="856"/>
      <c r="JTP273" s="856"/>
      <c r="JTQ273" s="856"/>
      <c r="JTR273" s="856"/>
      <c r="JTS273" s="856"/>
      <c r="JTT273" s="856"/>
      <c r="JTU273" s="856"/>
      <c r="JTV273" s="856"/>
      <c r="JTW273" s="856"/>
      <c r="JTX273" s="856"/>
      <c r="JTY273" s="837"/>
      <c r="JTZ273" s="837"/>
      <c r="JUA273" s="837"/>
      <c r="JUB273" s="837"/>
      <c r="JUC273" s="837"/>
      <c r="JUD273" s="837"/>
      <c r="JUE273" s="837"/>
      <c r="JUF273" s="837"/>
      <c r="JUG273" s="837"/>
      <c r="JUH273" s="837"/>
      <c r="JUI273" s="837"/>
      <c r="JUJ273" s="837"/>
      <c r="JUK273" s="837"/>
      <c r="JUL273" s="837"/>
      <c r="JUM273" s="837"/>
      <c r="JUN273" s="837"/>
      <c r="JUO273" s="837"/>
      <c r="JUP273" s="837"/>
      <c r="JUQ273" s="837"/>
      <c r="JUR273" s="837"/>
      <c r="JUS273" s="837"/>
      <c r="JUT273" s="837"/>
      <c r="JUU273" s="837"/>
      <c r="JUV273" s="837"/>
      <c r="JUW273" s="854"/>
      <c r="JUX273" s="854"/>
      <c r="JUY273" s="854"/>
      <c r="JUZ273" s="854"/>
      <c r="JVA273" s="854"/>
      <c r="JVB273" s="837"/>
      <c r="JVC273" s="837"/>
      <c r="JVD273" s="854"/>
      <c r="JVE273" s="854"/>
      <c r="JVF273" s="837"/>
      <c r="JVG273" s="837"/>
      <c r="JVH273" s="854"/>
      <c r="JVI273" s="854"/>
      <c r="JVJ273" s="837"/>
      <c r="JVK273" s="837"/>
      <c r="JVL273" s="837"/>
      <c r="JVM273" s="837"/>
      <c r="JVN273" s="837"/>
      <c r="JVO273" s="837"/>
      <c r="JVP273" s="837"/>
      <c r="JVQ273" s="854"/>
      <c r="JVR273" s="854"/>
      <c r="JVS273" s="837"/>
      <c r="JVT273" s="837"/>
      <c r="JVU273" s="854"/>
      <c r="JVV273" s="854"/>
      <c r="JVW273" s="837"/>
      <c r="JVX273" s="837"/>
      <c r="JVY273" s="837"/>
      <c r="JVZ273" s="837"/>
      <c r="JWA273" s="837"/>
      <c r="JWB273" s="853"/>
      <c r="JWC273" s="855"/>
      <c r="JWD273" s="837"/>
      <c r="JWE273" s="837"/>
      <c r="JWF273" s="837"/>
      <c r="JWG273" s="837"/>
      <c r="JWH273" s="837"/>
      <c r="JWI273" s="837"/>
      <c r="JWJ273" s="837"/>
      <c r="JWK273" s="856"/>
      <c r="JWL273" s="856"/>
      <c r="JWM273" s="856"/>
      <c r="JWN273" s="856"/>
      <c r="JWO273" s="856"/>
      <c r="JWP273" s="856"/>
      <c r="JWQ273" s="856"/>
      <c r="JWR273" s="856"/>
      <c r="JWS273" s="856"/>
      <c r="JWT273" s="856"/>
      <c r="JWU273" s="856"/>
      <c r="JWV273" s="856"/>
      <c r="JWW273" s="856"/>
      <c r="JWX273" s="856"/>
      <c r="JWY273" s="856"/>
      <c r="JWZ273" s="856"/>
      <c r="JXA273" s="856"/>
      <c r="JXB273" s="856"/>
      <c r="JXC273" s="856"/>
      <c r="JXD273" s="856"/>
      <c r="JXE273" s="856"/>
      <c r="JXF273" s="856"/>
      <c r="JXG273" s="856"/>
      <c r="JXH273" s="856"/>
      <c r="JXI273" s="856"/>
      <c r="JXJ273" s="856"/>
      <c r="JXK273" s="856"/>
      <c r="JXL273" s="856"/>
      <c r="JXM273" s="856"/>
      <c r="JXN273" s="856"/>
      <c r="JXO273" s="856"/>
      <c r="JXP273" s="856"/>
      <c r="JXQ273" s="856"/>
      <c r="JXR273" s="856"/>
      <c r="JXS273" s="856"/>
      <c r="JXT273" s="856"/>
      <c r="JXU273" s="856"/>
      <c r="JXV273" s="856"/>
      <c r="JXW273" s="856"/>
      <c r="JXX273" s="856"/>
      <c r="JXY273" s="856"/>
      <c r="JXZ273" s="856"/>
      <c r="JYA273" s="856"/>
      <c r="JYB273" s="856"/>
      <c r="JYC273" s="837"/>
      <c r="JYD273" s="837"/>
      <c r="JYE273" s="837"/>
      <c r="JYF273" s="837"/>
      <c r="JYG273" s="837"/>
      <c r="JYH273" s="837"/>
      <c r="JYI273" s="837"/>
      <c r="JYJ273" s="837"/>
      <c r="JYK273" s="837"/>
      <c r="JYL273" s="837"/>
      <c r="JYM273" s="837"/>
      <c r="JYN273" s="837"/>
      <c r="JYO273" s="837"/>
      <c r="JYP273" s="837"/>
      <c r="JYQ273" s="837"/>
      <c r="JYR273" s="837"/>
      <c r="JYS273" s="837"/>
      <c r="JYT273" s="837"/>
      <c r="JYU273" s="837"/>
      <c r="JYV273" s="837"/>
      <c r="JYW273" s="837"/>
      <c r="JYX273" s="837"/>
      <c r="JYY273" s="837"/>
      <c r="JYZ273" s="837"/>
      <c r="JZA273" s="854"/>
      <c r="JZB273" s="854"/>
      <c r="JZC273" s="854"/>
      <c r="JZD273" s="854"/>
      <c r="JZE273" s="854"/>
      <c r="JZF273" s="837"/>
      <c r="JZG273" s="837"/>
      <c r="JZH273" s="854"/>
      <c r="JZI273" s="854"/>
      <c r="JZJ273" s="837"/>
      <c r="JZK273" s="837"/>
      <c r="JZL273" s="854"/>
      <c r="JZM273" s="854"/>
      <c r="JZN273" s="837"/>
      <c r="JZO273" s="837"/>
      <c r="JZP273" s="837"/>
      <c r="JZQ273" s="837"/>
      <c r="JZR273" s="837"/>
      <c r="JZS273" s="837"/>
      <c r="JZT273" s="837"/>
      <c r="JZU273" s="854"/>
      <c r="JZV273" s="854"/>
      <c r="JZW273" s="837"/>
      <c r="JZX273" s="837"/>
      <c r="JZY273" s="854"/>
      <c r="JZZ273" s="854"/>
      <c r="KAA273" s="837"/>
      <c r="KAB273" s="837"/>
      <c r="KAC273" s="837"/>
      <c r="KAD273" s="837"/>
      <c r="KAE273" s="837"/>
      <c r="KAF273" s="853"/>
      <c r="KAG273" s="855"/>
      <c r="KAH273" s="837"/>
      <c r="KAI273" s="837"/>
      <c r="KAJ273" s="837"/>
      <c r="KAK273" s="837"/>
      <c r="KAL273" s="837"/>
      <c r="KAM273" s="837"/>
      <c r="KAN273" s="837"/>
      <c r="KAO273" s="856"/>
      <c r="KAP273" s="856"/>
      <c r="KAQ273" s="856"/>
      <c r="KAR273" s="856"/>
      <c r="KAS273" s="856"/>
      <c r="KAT273" s="856"/>
      <c r="KAU273" s="856"/>
      <c r="KAV273" s="856"/>
      <c r="KAW273" s="856"/>
      <c r="KAX273" s="856"/>
      <c r="KAY273" s="856"/>
      <c r="KAZ273" s="856"/>
      <c r="KBA273" s="856"/>
      <c r="KBB273" s="856"/>
      <c r="KBC273" s="856"/>
      <c r="KBD273" s="856"/>
      <c r="KBE273" s="856"/>
      <c r="KBF273" s="856"/>
      <c r="KBG273" s="856"/>
      <c r="KBH273" s="856"/>
      <c r="KBI273" s="856"/>
      <c r="KBJ273" s="856"/>
      <c r="KBK273" s="856"/>
      <c r="KBL273" s="856"/>
      <c r="KBM273" s="856"/>
      <c r="KBN273" s="856"/>
      <c r="KBO273" s="856"/>
      <c r="KBP273" s="856"/>
      <c r="KBQ273" s="856"/>
      <c r="KBR273" s="856"/>
      <c r="KBS273" s="856"/>
      <c r="KBT273" s="856"/>
      <c r="KBU273" s="856"/>
      <c r="KBV273" s="856"/>
      <c r="KBW273" s="856"/>
      <c r="KBX273" s="856"/>
      <c r="KBY273" s="856"/>
      <c r="KBZ273" s="856"/>
      <c r="KCA273" s="856"/>
      <c r="KCB273" s="856"/>
      <c r="KCC273" s="856"/>
      <c r="KCD273" s="856"/>
      <c r="KCE273" s="856"/>
      <c r="KCF273" s="856"/>
      <c r="KCG273" s="837"/>
      <c r="KCH273" s="837"/>
      <c r="KCI273" s="837"/>
      <c r="KCJ273" s="837"/>
      <c r="KCK273" s="837"/>
      <c r="KCL273" s="837"/>
      <c r="KCM273" s="837"/>
      <c r="KCN273" s="837"/>
      <c r="KCO273" s="837"/>
      <c r="KCP273" s="837"/>
      <c r="KCQ273" s="837"/>
      <c r="KCR273" s="837"/>
      <c r="KCS273" s="837"/>
      <c r="KCT273" s="837"/>
      <c r="KCU273" s="837"/>
      <c r="KCV273" s="837"/>
      <c r="KCW273" s="837"/>
      <c r="KCX273" s="837"/>
      <c r="KCY273" s="837"/>
      <c r="KCZ273" s="837"/>
      <c r="KDA273" s="837"/>
      <c r="KDB273" s="837"/>
      <c r="KDC273" s="837"/>
      <c r="KDD273" s="837"/>
      <c r="KDE273" s="854"/>
      <c r="KDF273" s="854"/>
      <c r="KDG273" s="854"/>
      <c r="KDH273" s="854"/>
      <c r="KDI273" s="854"/>
      <c r="KDJ273" s="837"/>
      <c r="KDK273" s="837"/>
      <c r="KDL273" s="854"/>
      <c r="KDM273" s="854"/>
      <c r="KDN273" s="837"/>
      <c r="KDO273" s="837"/>
      <c r="KDP273" s="854"/>
      <c r="KDQ273" s="854"/>
      <c r="KDR273" s="837"/>
      <c r="KDS273" s="837"/>
      <c r="KDT273" s="837"/>
      <c r="KDU273" s="837"/>
      <c r="KDV273" s="837"/>
      <c r="KDW273" s="837"/>
      <c r="KDX273" s="837"/>
      <c r="KDY273" s="854"/>
      <c r="KDZ273" s="854"/>
      <c r="KEA273" s="837"/>
      <c r="KEB273" s="837"/>
      <c r="KEC273" s="854"/>
      <c r="KED273" s="854"/>
      <c r="KEE273" s="837"/>
      <c r="KEF273" s="837"/>
      <c r="KEG273" s="837"/>
      <c r="KEH273" s="837"/>
      <c r="KEI273" s="837"/>
      <c r="KEJ273" s="853"/>
      <c r="KEK273" s="855"/>
      <c r="KEL273" s="837"/>
      <c r="KEM273" s="837"/>
      <c r="KEN273" s="837"/>
      <c r="KEO273" s="837"/>
      <c r="KEP273" s="837"/>
      <c r="KEQ273" s="837"/>
      <c r="KER273" s="837"/>
      <c r="KES273" s="856"/>
      <c r="KET273" s="856"/>
      <c r="KEU273" s="856"/>
      <c r="KEV273" s="856"/>
      <c r="KEW273" s="856"/>
      <c r="KEX273" s="856"/>
      <c r="KEY273" s="856"/>
      <c r="KEZ273" s="856"/>
      <c r="KFA273" s="856"/>
      <c r="KFB273" s="856"/>
      <c r="KFC273" s="856"/>
      <c r="KFD273" s="856"/>
      <c r="KFE273" s="856"/>
      <c r="KFF273" s="856"/>
      <c r="KFG273" s="856"/>
      <c r="KFH273" s="856"/>
      <c r="KFI273" s="856"/>
      <c r="KFJ273" s="856"/>
      <c r="KFK273" s="856"/>
      <c r="KFL273" s="856"/>
      <c r="KFM273" s="856"/>
      <c r="KFN273" s="856"/>
      <c r="KFO273" s="856"/>
      <c r="KFP273" s="856"/>
      <c r="KFQ273" s="856"/>
      <c r="KFR273" s="856"/>
      <c r="KFS273" s="856"/>
      <c r="KFT273" s="856"/>
      <c r="KFU273" s="856"/>
      <c r="KFV273" s="856"/>
      <c r="KFW273" s="856"/>
      <c r="KFX273" s="856"/>
      <c r="KFY273" s="856"/>
      <c r="KFZ273" s="856"/>
      <c r="KGA273" s="856"/>
      <c r="KGB273" s="856"/>
      <c r="KGC273" s="856"/>
      <c r="KGD273" s="856"/>
      <c r="KGE273" s="856"/>
      <c r="KGF273" s="856"/>
      <c r="KGG273" s="856"/>
      <c r="KGH273" s="856"/>
      <c r="KGI273" s="856"/>
      <c r="KGJ273" s="856"/>
      <c r="KGK273" s="837"/>
      <c r="KGL273" s="837"/>
      <c r="KGM273" s="837"/>
      <c r="KGN273" s="837"/>
      <c r="KGO273" s="837"/>
      <c r="KGP273" s="837"/>
      <c r="KGQ273" s="837"/>
      <c r="KGR273" s="837"/>
      <c r="KGS273" s="837"/>
      <c r="KGT273" s="837"/>
      <c r="KGU273" s="837"/>
      <c r="KGV273" s="837"/>
      <c r="KGW273" s="837"/>
      <c r="KGX273" s="837"/>
      <c r="KGY273" s="837"/>
      <c r="KGZ273" s="837"/>
      <c r="KHA273" s="837"/>
      <c r="KHB273" s="837"/>
      <c r="KHC273" s="837"/>
      <c r="KHD273" s="837"/>
      <c r="KHE273" s="837"/>
      <c r="KHF273" s="837"/>
      <c r="KHG273" s="837"/>
      <c r="KHH273" s="837"/>
      <c r="KHI273" s="854"/>
      <c r="KHJ273" s="854"/>
      <c r="KHK273" s="854"/>
      <c r="KHL273" s="854"/>
      <c r="KHM273" s="854"/>
      <c r="KHN273" s="837"/>
      <c r="KHO273" s="837"/>
      <c r="KHP273" s="854"/>
      <c r="KHQ273" s="854"/>
      <c r="KHR273" s="837"/>
      <c r="KHS273" s="837"/>
      <c r="KHT273" s="854"/>
      <c r="KHU273" s="854"/>
      <c r="KHV273" s="837"/>
      <c r="KHW273" s="837"/>
      <c r="KHX273" s="837"/>
      <c r="KHY273" s="837"/>
      <c r="KHZ273" s="837"/>
      <c r="KIA273" s="837"/>
      <c r="KIB273" s="837"/>
      <c r="KIC273" s="854"/>
      <c r="KID273" s="854"/>
      <c r="KIE273" s="837"/>
      <c r="KIF273" s="837"/>
      <c r="KIG273" s="854"/>
      <c r="KIH273" s="854"/>
      <c r="KII273" s="837"/>
      <c r="KIJ273" s="837"/>
      <c r="KIK273" s="837"/>
      <c r="KIL273" s="837"/>
      <c r="KIM273" s="837"/>
      <c r="KIN273" s="853"/>
      <c r="KIO273" s="855"/>
      <c r="KIP273" s="837"/>
      <c r="KIQ273" s="837"/>
      <c r="KIR273" s="837"/>
      <c r="KIS273" s="837"/>
      <c r="KIT273" s="837"/>
      <c r="KIU273" s="837"/>
      <c r="KIV273" s="837"/>
      <c r="KIW273" s="856"/>
      <c r="KIX273" s="856"/>
      <c r="KIY273" s="856"/>
      <c r="KIZ273" s="856"/>
      <c r="KJA273" s="856"/>
      <c r="KJB273" s="856"/>
      <c r="KJC273" s="856"/>
      <c r="KJD273" s="856"/>
      <c r="KJE273" s="856"/>
      <c r="KJF273" s="856"/>
      <c r="KJG273" s="856"/>
      <c r="KJH273" s="856"/>
      <c r="KJI273" s="856"/>
      <c r="KJJ273" s="856"/>
      <c r="KJK273" s="856"/>
      <c r="KJL273" s="856"/>
      <c r="KJM273" s="856"/>
      <c r="KJN273" s="856"/>
      <c r="KJO273" s="856"/>
      <c r="KJP273" s="856"/>
      <c r="KJQ273" s="856"/>
      <c r="KJR273" s="856"/>
      <c r="KJS273" s="856"/>
      <c r="KJT273" s="856"/>
      <c r="KJU273" s="856"/>
      <c r="KJV273" s="856"/>
      <c r="KJW273" s="856"/>
      <c r="KJX273" s="856"/>
      <c r="KJY273" s="856"/>
      <c r="KJZ273" s="856"/>
      <c r="KKA273" s="856"/>
      <c r="KKB273" s="856"/>
      <c r="KKC273" s="856"/>
      <c r="KKD273" s="856"/>
      <c r="KKE273" s="856"/>
      <c r="KKF273" s="856"/>
      <c r="KKG273" s="856"/>
      <c r="KKH273" s="856"/>
      <c r="KKI273" s="856"/>
      <c r="KKJ273" s="856"/>
      <c r="KKK273" s="856"/>
      <c r="KKL273" s="856"/>
      <c r="KKM273" s="856"/>
      <c r="KKN273" s="856"/>
      <c r="KKO273" s="837"/>
      <c r="KKP273" s="837"/>
      <c r="KKQ273" s="837"/>
      <c r="KKR273" s="837"/>
      <c r="KKS273" s="837"/>
      <c r="KKT273" s="837"/>
      <c r="KKU273" s="837"/>
      <c r="KKV273" s="837"/>
      <c r="KKW273" s="837"/>
      <c r="KKX273" s="837"/>
      <c r="KKY273" s="837"/>
      <c r="KKZ273" s="837"/>
      <c r="KLA273" s="837"/>
      <c r="KLB273" s="837"/>
      <c r="KLC273" s="837"/>
      <c r="KLD273" s="837"/>
      <c r="KLE273" s="837"/>
      <c r="KLF273" s="837"/>
      <c r="KLG273" s="837"/>
      <c r="KLH273" s="837"/>
      <c r="KLI273" s="837"/>
      <c r="KLJ273" s="837"/>
      <c r="KLK273" s="837"/>
      <c r="KLL273" s="837"/>
      <c r="KLM273" s="854"/>
      <c r="KLN273" s="854"/>
      <c r="KLO273" s="854"/>
      <c r="KLP273" s="854"/>
      <c r="KLQ273" s="854"/>
      <c r="KLR273" s="837"/>
      <c r="KLS273" s="837"/>
      <c r="KLT273" s="854"/>
      <c r="KLU273" s="854"/>
      <c r="KLV273" s="837"/>
      <c r="KLW273" s="837"/>
      <c r="KLX273" s="854"/>
      <c r="KLY273" s="854"/>
      <c r="KLZ273" s="837"/>
      <c r="KMA273" s="837"/>
      <c r="KMB273" s="837"/>
      <c r="KMC273" s="837"/>
      <c r="KMD273" s="837"/>
      <c r="KME273" s="837"/>
      <c r="KMF273" s="837"/>
      <c r="KMG273" s="854"/>
      <c r="KMH273" s="854"/>
      <c r="KMI273" s="837"/>
      <c r="KMJ273" s="837"/>
      <c r="KMK273" s="854"/>
      <c r="KML273" s="854"/>
      <c r="KMM273" s="837"/>
      <c r="KMN273" s="837"/>
      <c r="KMO273" s="837"/>
      <c r="KMP273" s="837"/>
      <c r="KMQ273" s="837"/>
      <c r="KMR273" s="853"/>
      <c r="KMS273" s="855"/>
      <c r="KMT273" s="837"/>
      <c r="KMU273" s="837"/>
      <c r="KMV273" s="837"/>
      <c r="KMW273" s="837"/>
      <c r="KMX273" s="837"/>
      <c r="KMY273" s="837"/>
      <c r="KMZ273" s="837"/>
      <c r="KNA273" s="856"/>
      <c r="KNB273" s="856"/>
      <c r="KNC273" s="856"/>
      <c r="KND273" s="856"/>
      <c r="KNE273" s="856"/>
      <c r="KNF273" s="856"/>
      <c r="KNG273" s="856"/>
      <c r="KNH273" s="856"/>
      <c r="KNI273" s="856"/>
      <c r="KNJ273" s="856"/>
      <c r="KNK273" s="856"/>
      <c r="KNL273" s="856"/>
      <c r="KNM273" s="856"/>
      <c r="KNN273" s="856"/>
      <c r="KNO273" s="856"/>
      <c r="KNP273" s="856"/>
      <c r="KNQ273" s="856"/>
      <c r="KNR273" s="856"/>
      <c r="KNS273" s="856"/>
      <c r="KNT273" s="856"/>
      <c r="KNU273" s="856"/>
      <c r="KNV273" s="856"/>
      <c r="KNW273" s="856"/>
      <c r="KNX273" s="856"/>
      <c r="KNY273" s="856"/>
      <c r="KNZ273" s="856"/>
      <c r="KOA273" s="856"/>
      <c r="KOB273" s="856"/>
      <c r="KOC273" s="856"/>
      <c r="KOD273" s="856"/>
      <c r="KOE273" s="856"/>
      <c r="KOF273" s="856"/>
      <c r="KOG273" s="856"/>
      <c r="KOH273" s="856"/>
      <c r="KOI273" s="856"/>
      <c r="KOJ273" s="856"/>
      <c r="KOK273" s="856"/>
      <c r="KOL273" s="856"/>
      <c r="KOM273" s="856"/>
      <c r="KON273" s="856"/>
      <c r="KOO273" s="856"/>
      <c r="KOP273" s="856"/>
      <c r="KOQ273" s="856"/>
      <c r="KOR273" s="856"/>
      <c r="KOS273" s="837"/>
      <c r="KOT273" s="837"/>
      <c r="KOU273" s="837"/>
      <c r="KOV273" s="837"/>
      <c r="KOW273" s="837"/>
      <c r="KOX273" s="837"/>
      <c r="KOY273" s="837"/>
      <c r="KOZ273" s="837"/>
      <c r="KPA273" s="837"/>
      <c r="KPB273" s="837"/>
      <c r="KPC273" s="837"/>
      <c r="KPD273" s="837"/>
      <c r="KPE273" s="837"/>
      <c r="KPF273" s="837"/>
      <c r="KPG273" s="837"/>
      <c r="KPH273" s="837"/>
      <c r="KPI273" s="837"/>
      <c r="KPJ273" s="837"/>
      <c r="KPK273" s="837"/>
      <c r="KPL273" s="837"/>
      <c r="KPM273" s="837"/>
      <c r="KPN273" s="837"/>
      <c r="KPO273" s="837"/>
      <c r="KPP273" s="837"/>
      <c r="KPQ273" s="854"/>
      <c r="KPR273" s="854"/>
      <c r="KPS273" s="854"/>
      <c r="KPT273" s="854"/>
      <c r="KPU273" s="854"/>
      <c r="KPV273" s="837"/>
      <c r="KPW273" s="837"/>
      <c r="KPX273" s="854"/>
      <c r="KPY273" s="854"/>
      <c r="KPZ273" s="837"/>
      <c r="KQA273" s="837"/>
      <c r="KQB273" s="854"/>
      <c r="KQC273" s="854"/>
      <c r="KQD273" s="837"/>
      <c r="KQE273" s="837"/>
      <c r="KQF273" s="837"/>
      <c r="KQG273" s="837"/>
      <c r="KQH273" s="837"/>
      <c r="KQI273" s="837"/>
      <c r="KQJ273" s="837"/>
      <c r="KQK273" s="854"/>
      <c r="KQL273" s="854"/>
      <c r="KQM273" s="837"/>
      <c r="KQN273" s="837"/>
      <c r="KQO273" s="854"/>
      <c r="KQP273" s="854"/>
      <c r="KQQ273" s="837"/>
      <c r="KQR273" s="837"/>
      <c r="KQS273" s="837"/>
      <c r="KQT273" s="837"/>
      <c r="KQU273" s="837"/>
      <c r="KQV273" s="853"/>
      <c r="KQW273" s="855"/>
      <c r="KQX273" s="837"/>
      <c r="KQY273" s="837"/>
      <c r="KQZ273" s="837"/>
      <c r="KRA273" s="837"/>
      <c r="KRB273" s="837"/>
      <c r="KRC273" s="837"/>
      <c r="KRD273" s="837"/>
      <c r="KRE273" s="856"/>
      <c r="KRF273" s="856"/>
      <c r="KRG273" s="856"/>
      <c r="KRH273" s="856"/>
      <c r="KRI273" s="856"/>
      <c r="KRJ273" s="856"/>
      <c r="KRK273" s="856"/>
      <c r="KRL273" s="856"/>
      <c r="KRM273" s="856"/>
      <c r="KRN273" s="856"/>
      <c r="KRO273" s="856"/>
      <c r="KRP273" s="856"/>
      <c r="KRQ273" s="856"/>
      <c r="KRR273" s="856"/>
      <c r="KRS273" s="856"/>
      <c r="KRT273" s="856"/>
      <c r="KRU273" s="856"/>
      <c r="KRV273" s="856"/>
      <c r="KRW273" s="856"/>
      <c r="KRX273" s="856"/>
      <c r="KRY273" s="856"/>
      <c r="KRZ273" s="856"/>
      <c r="KSA273" s="856"/>
      <c r="KSB273" s="856"/>
      <c r="KSC273" s="856"/>
      <c r="KSD273" s="856"/>
      <c r="KSE273" s="856"/>
      <c r="KSF273" s="856"/>
      <c r="KSG273" s="856"/>
      <c r="KSH273" s="856"/>
      <c r="KSI273" s="856"/>
      <c r="KSJ273" s="856"/>
      <c r="KSK273" s="856"/>
      <c r="KSL273" s="856"/>
      <c r="KSM273" s="856"/>
      <c r="KSN273" s="856"/>
      <c r="KSO273" s="856"/>
      <c r="KSP273" s="856"/>
      <c r="KSQ273" s="856"/>
      <c r="KSR273" s="856"/>
      <c r="KSS273" s="856"/>
      <c r="KST273" s="856"/>
      <c r="KSU273" s="856"/>
      <c r="KSV273" s="856"/>
      <c r="KSW273" s="837"/>
      <c r="KSX273" s="837"/>
      <c r="KSY273" s="837"/>
      <c r="KSZ273" s="837"/>
      <c r="KTA273" s="837"/>
      <c r="KTB273" s="837"/>
      <c r="KTC273" s="837"/>
      <c r="KTD273" s="837"/>
      <c r="KTE273" s="837"/>
      <c r="KTF273" s="837"/>
      <c r="KTG273" s="837"/>
      <c r="KTH273" s="837"/>
      <c r="KTI273" s="837"/>
      <c r="KTJ273" s="837"/>
      <c r="KTK273" s="837"/>
      <c r="KTL273" s="837"/>
      <c r="KTM273" s="837"/>
      <c r="KTN273" s="837"/>
      <c r="KTO273" s="837"/>
      <c r="KTP273" s="837"/>
      <c r="KTQ273" s="837"/>
      <c r="KTR273" s="837"/>
      <c r="KTS273" s="837"/>
      <c r="KTT273" s="837"/>
      <c r="KTU273" s="854"/>
      <c r="KTV273" s="854"/>
      <c r="KTW273" s="854"/>
      <c r="KTX273" s="854"/>
      <c r="KTY273" s="854"/>
      <c r="KTZ273" s="837"/>
      <c r="KUA273" s="837"/>
      <c r="KUB273" s="854"/>
      <c r="KUC273" s="854"/>
      <c r="KUD273" s="837"/>
      <c r="KUE273" s="837"/>
      <c r="KUF273" s="854"/>
      <c r="KUG273" s="854"/>
      <c r="KUH273" s="837"/>
      <c r="KUI273" s="837"/>
      <c r="KUJ273" s="837"/>
      <c r="KUK273" s="837"/>
      <c r="KUL273" s="837"/>
      <c r="KUM273" s="837"/>
      <c r="KUN273" s="837"/>
      <c r="KUO273" s="854"/>
      <c r="KUP273" s="854"/>
      <c r="KUQ273" s="837"/>
      <c r="KUR273" s="837"/>
      <c r="KUS273" s="854"/>
      <c r="KUT273" s="854"/>
      <c r="KUU273" s="837"/>
      <c r="KUV273" s="837"/>
      <c r="KUW273" s="837"/>
      <c r="KUX273" s="837"/>
      <c r="KUY273" s="837"/>
      <c r="KUZ273" s="853"/>
      <c r="KVA273" s="855"/>
      <c r="KVB273" s="837"/>
      <c r="KVC273" s="837"/>
      <c r="KVD273" s="837"/>
      <c r="KVE273" s="837"/>
      <c r="KVF273" s="837"/>
      <c r="KVG273" s="837"/>
      <c r="KVH273" s="837"/>
      <c r="KVI273" s="856"/>
      <c r="KVJ273" s="856"/>
      <c r="KVK273" s="856"/>
      <c r="KVL273" s="856"/>
      <c r="KVM273" s="856"/>
      <c r="KVN273" s="856"/>
      <c r="KVO273" s="856"/>
      <c r="KVP273" s="856"/>
      <c r="KVQ273" s="856"/>
      <c r="KVR273" s="856"/>
      <c r="KVS273" s="856"/>
      <c r="KVT273" s="856"/>
      <c r="KVU273" s="856"/>
      <c r="KVV273" s="856"/>
      <c r="KVW273" s="856"/>
      <c r="KVX273" s="856"/>
      <c r="KVY273" s="856"/>
      <c r="KVZ273" s="856"/>
      <c r="KWA273" s="856"/>
      <c r="KWB273" s="856"/>
      <c r="KWC273" s="856"/>
      <c r="KWD273" s="856"/>
      <c r="KWE273" s="856"/>
      <c r="KWF273" s="856"/>
      <c r="KWG273" s="856"/>
      <c r="KWH273" s="856"/>
      <c r="KWI273" s="856"/>
      <c r="KWJ273" s="856"/>
      <c r="KWK273" s="856"/>
      <c r="KWL273" s="856"/>
      <c r="KWM273" s="856"/>
      <c r="KWN273" s="856"/>
      <c r="KWO273" s="856"/>
      <c r="KWP273" s="856"/>
      <c r="KWQ273" s="856"/>
      <c r="KWR273" s="856"/>
      <c r="KWS273" s="856"/>
      <c r="KWT273" s="856"/>
      <c r="KWU273" s="856"/>
      <c r="KWV273" s="856"/>
      <c r="KWW273" s="856"/>
      <c r="KWX273" s="856"/>
      <c r="KWY273" s="856"/>
      <c r="KWZ273" s="856"/>
      <c r="KXA273" s="837"/>
      <c r="KXB273" s="837"/>
      <c r="KXC273" s="837"/>
      <c r="KXD273" s="837"/>
      <c r="KXE273" s="837"/>
      <c r="KXF273" s="837"/>
      <c r="KXG273" s="837"/>
      <c r="KXH273" s="837"/>
      <c r="KXI273" s="837"/>
      <c r="KXJ273" s="837"/>
      <c r="KXK273" s="837"/>
      <c r="KXL273" s="837"/>
      <c r="KXM273" s="837"/>
      <c r="KXN273" s="837"/>
      <c r="KXO273" s="837"/>
      <c r="KXP273" s="837"/>
      <c r="KXQ273" s="837"/>
      <c r="KXR273" s="837"/>
      <c r="KXS273" s="837"/>
      <c r="KXT273" s="837"/>
      <c r="KXU273" s="837"/>
      <c r="KXV273" s="837"/>
      <c r="KXW273" s="837"/>
      <c r="KXX273" s="837"/>
      <c r="KXY273" s="854"/>
      <c r="KXZ273" s="854"/>
      <c r="KYA273" s="854"/>
      <c r="KYB273" s="854"/>
      <c r="KYC273" s="854"/>
      <c r="KYD273" s="837"/>
      <c r="KYE273" s="837"/>
      <c r="KYF273" s="854"/>
      <c r="KYG273" s="854"/>
      <c r="KYH273" s="837"/>
      <c r="KYI273" s="837"/>
      <c r="KYJ273" s="854"/>
      <c r="KYK273" s="854"/>
      <c r="KYL273" s="837"/>
      <c r="KYM273" s="837"/>
      <c r="KYN273" s="837"/>
      <c r="KYO273" s="837"/>
      <c r="KYP273" s="837"/>
      <c r="KYQ273" s="837"/>
      <c r="KYR273" s="837"/>
      <c r="KYS273" s="854"/>
      <c r="KYT273" s="854"/>
      <c r="KYU273" s="837"/>
      <c r="KYV273" s="837"/>
      <c r="KYW273" s="854"/>
      <c r="KYX273" s="854"/>
      <c r="KYY273" s="837"/>
      <c r="KYZ273" s="837"/>
      <c r="KZA273" s="837"/>
      <c r="KZB273" s="837"/>
      <c r="KZC273" s="837"/>
      <c r="KZD273" s="853"/>
      <c r="KZE273" s="855"/>
      <c r="KZF273" s="837"/>
      <c r="KZG273" s="837"/>
      <c r="KZH273" s="837"/>
      <c r="KZI273" s="837"/>
      <c r="KZJ273" s="837"/>
      <c r="KZK273" s="837"/>
      <c r="KZL273" s="837"/>
      <c r="KZM273" s="856"/>
      <c r="KZN273" s="856"/>
      <c r="KZO273" s="856"/>
      <c r="KZP273" s="856"/>
      <c r="KZQ273" s="856"/>
      <c r="KZR273" s="856"/>
      <c r="KZS273" s="856"/>
      <c r="KZT273" s="856"/>
      <c r="KZU273" s="856"/>
      <c r="KZV273" s="856"/>
      <c r="KZW273" s="856"/>
      <c r="KZX273" s="856"/>
      <c r="KZY273" s="856"/>
      <c r="KZZ273" s="856"/>
      <c r="LAA273" s="856"/>
      <c r="LAB273" s="856"/>
      <c r="LAC273" s="856"/>
      <c r="LAD273" s="856"/>
      <c r="LAE273" s="856"/>
      <c r="LAF273" s="856"/>
      <c r="LAG273" s="856"/>
      <c r="LAH273" s="856"/>
      <c r="LAI273" s="856"/>
      <c r="LAJ273" s="856"/>
      <c r="LAK273" s="856"/>
      <c r="LAL273" s="856"/>
      <c r="LAM273" s="856"/>
      <c r="LAN273" s="856"/>
      <c r="LAO273" s="856"/>
      <c r="LAP273" s="856"/>
      <c r="LAQ273" s="856"/>
      <c r="LAR273" s="856"/>
      <c r="LAS273" s="856"/>
      <c r="LAT273" s="856"/>
      <c r="LAU273" s="856"/>
      <c r="LAV273" s="856"/>
      <c r="LAW273" s="856"/>
      <c r="LAX273" s="856"/>
      <c r="LAY273" s="856"/>
      <c r="LAZ273" s="856"/>
      <c r="LBA273" s="856"/>
      <c r="LBB273" s="856"/>
      <c r="LBC273" s="856"/>
      <c r="LBD273" s="856"/>
      <c r="LBE273" s="837"/>
      <c r="LBF273" s="837"/>
      <c r="LBG273" s="837"/>
      <c r="LBH273" s="837"/>
      <c r="LBI273" s="837"/>
      <c r="LBJ273" s="837"/>
      <c r="LBK273" s="837"/>
      <c r="LBL273" s="837"/>
      <c r="LBM273" s="837"/>
      <c r="LBN273" s="837"/>
      <c r="LBO273" s="837"/>
      <c r="LBP273" s="837"/>
      <c r="LBQ273" s="837"/>
      <c r="LBR273" s="837"/>
      <c r="LBS273" s="837"/>
      <c r="LBT273" s="837"/>
      <c r="LBU273" s="837"/>
      <c r="LBV273" s="837"/>
      <c r="LBW273" s="837"/>
      <c r="LBX273" s="837"/>
      <c r="LBY273" s="837"/>
      <c r="LBZ273" s="837"/>
      <c r="LCA273" s="837"/>
      <c r="LCB273" s="837"/>
      <c r="LCC273" s="854"/>
      <c r="LCD273" s="854"/>
      <c r="LCE273" s="854"/>
      <c r="LCF273" s="854"/>
      <c r="LCG273" s="854"/>
      <c r="LCH273" s="837"/>
      <c r="LCI273" s="837"/>
      <c r="LCJ273" s="854"/>
      <c r="LCK273" s="854"/>
      <c r="LCL273" s="837"/>
      <c r="LCM273" s="837"/>
      <c r="LCN273" s="854"/>
      <c r="LCO273" s="854"/>
      <c r="LCP273" s="837"/>
      <c r="LCQ273" s="837"/>
      <c r="LCR273" s="837"/>
      <c r="LCS273" s="837"/>
      <c r="LCT273" s="837"/>
      <c r="LCU273" s="837"/>
      <c r="LCV273" s="837"/>
      <c r="LCW273" s="854"/>
      <c r="LCX273" s="854"/>
      <c r="LCY273" s="837"/>
      <c r="LCZ273" s="837"/>
      <c r="LDA273" s="854"/>
      <c r="LDB273" s="854"/>
      <c r="LDC273" s="837"/>
      <c r="LDD273" s="837"/>
      <c r="LDE273" s="837"/>
      <c r="LDF273" s="837"/>
      <c r="LDG273" s="837"/>
      <c r="LDH273" s="853"/>
      <c r="LDI273" s="855"/>
      <c r="LDJ273" s="837"/>
      <c r="LDK273" s="837"/>
      <c r="LDL273" s="837"/>
      <c r="LDM273" s="837"/>
      <c r="LDN273" s="837"/>
      <c r="LDO273" s="837"/>
      <c r="LDP273" s="837"/>
      <c r="LDQ273" s="856"/>
      <c r="LDR273" s="856"/>
      <c r="LDS273" s="856"/>
      <c r="LDT273" s="856"/>
      <c r="LDU273" s="856"/>
      <c r="LDV273" s="856"/>
      <c r="LDW273" s="856"/>
      <c r="LDX273" s="856"/>
      <c r="LDY273" s="856"/>
      <c r="LDZ273" s="856"/>
      <c r="LEA273" s="856"/>
      <c r="LEB273" s="856"/>
      <c r="LEC273" s="856"/>
      <c r="LED273" s="856"/>
      <c r="LEE273" s="856"/>
      <c r="LEF273" s="856"/>
      <c r="LEG273" s="856"/>
      <c r="LEH273" s="856"/>
      <c r="LEI273" s="856"/>
      <c r="LEJ273" s="856"/>
      <c r="LEK273" s="856"/>
      <c r="LEL273" s="856"/>
      <c r="LEM273" s="856"/>
      <c r="LEN273" s="856"/>
      <c r="LEO273" s="856"/>
      <c r="LEP273" s="856"/>
      <c r="LEQ273" s="856"/>
      <c r="LER273" s="856"/>
      <c r="LES273" s="856"/>
      <c r="LET273" s="856"/>
      <c r="LEU273" s="856"/>
      <c r="LEV273" s="856"/>
      <c r="LEW273" s="856"/>
      <c r="LEX273" s="856"/>
      <c r="LEY273" s="856"/>
      <c r="LEZ273" s="856"/>
      <c r="LFA273" s="856"/>
      <c r="LFB273" s="856"/>
      <c r="LFC273" s="856"/>
      <c r="LFD273" s="856"/>
      <c r="LFE273" s="856"/>
      <c r="LFF273" s="856"/>
      <c r="LFG273" s="856"/>
      <c r="LFH273" s="856"/>
      <c r="LFI273" s="837"/>
      <c r="LFJ273" s="837"/>
      <c r="LFK273" s="837"/>
      <c r="LFL273" s="837"/>
      <c r="LFM273" s="837"/>
      <c r="LFN273" s="837"/>
      <c r="LFO273" s="837"/>
      <c r="LFP273" s="837"/>
      <c r="LFQ273" s="837"/>
      <c r="LFR273" s="837"/>
      <c r="LFS273" s="837"/>
      <c r="LFT273" s="837"/>
      <c r="LFU273" s="837"/>
      <c r="LFV273" s="837"/>
      <c r="LFW273" s="837"/>
      <c r="LFX273" s="837"/>
      <c r="LFY273" s="837"/>
      <c r="LFZ273" s="837"/>
      <c r="LGA273" s="837"/>
      <c r="LGB273" s="837"/>
      <c r="LGC273" s="837"/>
      <c r="LGD273" s="837"/>
      <c r="LGE273" s="837"/>
      <c r="LGF273" s="837"/>
      <c r="LGG273" s="854"/>
      <c r="LGH273" s="854"/>
      <c r="LGI273" s="854"/>
      <c r="LGJ273" s="854"/>
      <c r="LGK273" s="854"/>
      <c r="LGL273" s="837"/>
      <c r="LGM273" s="837"/>
      <c r="LGN273" s="854"/>
      <c r="LGO273" s="854"/>
      <c r="LGP273" s="837"/>
      <c r="LGQ273" s="837"/>
      <c r="LGR273" s="854"/>
      <c r="LGS273" s="854"/>
      <c r="LGT273" s="837"/>
      <c r="LGU273" s="837"/>
      <c r="LGV273" s="837"/>
      <c r="LGW273" s="837"/>
      <c r="LGX273" s="837"/>
      <c r="LGY273" s="837"/>
      <c r="LGZ273" s="837"/>
      <c r="LHA273" s="854"/>
      <c r="LHB273" s="854"/>
      <c r="LHC273" s="837"/>
      <c r="LHD273" s="837"/>
      <c r="LHE273" s="854"/>
      <c r="LHF273" s="854"/>
      <c r="LHG273" s="837"/>
      <c r="LHH273" s="837"/>
      <c r="LHI273" s="837"/>
      <c r="LHJ273" s="837"/>
      <c r="LHK273" s="837"/>
      <c r="LHL273" s="853"/>
      <c r="LHM273" s="855"/>
      <c r="LHN273" s="837"/>
      <c r="LHO273" s="837"/>
      <c r="LHP273" s="837"/>
      <c r="LHQ273" s="837"/>
      <c r="LHR273" s="837"/>
      <c r="LHS273" s="837"/>
      <c r="LHT273" s="837"/>
      <c r="LHU273" s="856"/>
      <c r="LHV273" s="856"/>
      <c r="LHW273" s="856"/>
      <c r="LHX273" s="856"/>
      <c r="LHY273" s="856"/>
      <c r="LHZ273" s="856"/>
      <c r="LIA273" s="856"/>
      <c r="LIB273" s="856"/>
      <c r="LIC273" s="856"/>
      <c r="LID273" s="856"/>
      <c r="LIE273" s="856"/>
      <c r="LIF273" s="856"/>
      <c r="LIG273" s="856"/>
      <c r="LIH273" s="856"/>
      <c r="LII273" s="856"/>
      <c r="LIJ273" s="856"/>
      <c r="LIK273" s="856"/>
      <c r="LIL273" s="856"/>
      <c r="LIM273" s="856"/>
      <c r="LIN273" s="856"/>
      <c r="LIO273" s="856"/>
      <c r="LIP273" s="856"/>
      <c r="LIQ273" s="856"/>
      <c r="LIR273" s="856"/>
      <c r="LIS273" s="856"/>
      <c r="LIT273" s="856"/>
      <c r="LIU273" s="856"/>
      <c r="LIV273" s="856"/>
      <c r="LIW273" s="856"/>
      <c r="LIX273" s="856"/>
      <c r="LIY273" s="856"/>
      <c r="LIZ273" s="856"/>
      <c r="LJA273" s="856"/>
      <c r="LJB273" s="856"/>
      <c r="LJC273" s="856"/>
      <c r="LJD273" s="856"/>
      <c r="LJE273" s="856"/>
      <c r="LJF273" s="856"/>
      <c r="LJG273" s="856"/>
      <c r="LJH273" s="856"/>
      <c r="LJI273" s="856"/>
      <c r="LJJ273" s="856"/>
      <c r="LJK273" s="856"/>
      <c r="LJL273" s="856"/>
      <c r="LJM273" s="837"/>
      <c r="LJN273" s="837"/>
      <c r="LJO273" s="837"/>
      <c r="LJP273" s="837"/>
      <c r="LJQ273" s="837"/>
      <c r="LJR273" s="837"/>
      <c r="LJS273" s="837"/>
      <c r="LJT273" s="837"/>
      <c r="LJU273" s="837"/>
      <c r="LJV273" s="837"/>
      <c r="LJW273" s="837"/>
      <c r="LJX273" s="837"/>
      <c r="LJY273" s="837"/>
      <c r="LJZ273" s="837"/>
      <c r="LKA273" s="837"/>
      <c r="LKB273" s="837"/>
      <c r="LKC273" s="837"/>
      <c r="LKD273" s="837"/>
      <c r="LKE273" s="837"/>
      <c r="LKF273" s="837"/>
      <c r="LKG273" s="837"/>
      <c r="LKH273" s="837"/>
      <c r="LKI273" s="837"/>
      <c r="LKJ273" s="837"/>
      <c r="LKK273" s="854"/>
      <c r="LKL273" s="854"/>
      <c r="LKM273" s="854"/>
      <c r="LKN273" s="854"/>
      <c r="LKO273" s="854"/>
      <c r="LKP273" s="837"/>
      <c r="LKQ273" s="837"/>
      <c r="LKR273" s="854"/>
      <c r="LKS273" s="854"/>
      <c r="LKT273" s="837"/>
      <c r="LKU273" s="837"/>
      <c r="LKV273" s="854"/>
      <c r="LKW273" s="854"/>
      <c r="LKX273" s="837"/>
      <c r="LKY273" s="837"/>
      <c r="LKZ273" s="837"/>
      <c r="LLA273" s="837"/>
      <c r="LLB273" s="837"/>
      <c r="LLC273" s="837"/>
      <c r="LLD273" s="837"/>
      <c r="LLE273" s="854"/>
      <c r="LLF273" s="854"/>
      <c r="LLG273" s="837"/>
      <c r="LLH273" s="837"/>
      <c r="LLI273" s="854"/>
      <c r="LLJ273" s="854"/>
      <c r="LLK273" s="837"/>
      <c r="LLL273" s="837"/>
      <c r="LLM273" s="837"/>
      <c r="LLN273" s="837"/>
      <c r="LLO273" s="837"/>
      <c r="LLP273" s="853"/>
      <c r="LLQ273" s="855"/>
      <c r="LLR273" s="837"/>
      <c r="LLS273" s="837"/>
      <c r="LLT273" s="837"/>
      <c r="LLU273" s="837"/>
      <c r="LLV273" s="837"/>
      <c r="LLW273" s="837"/>
      <c r="LLX273" s="837"/>
      <c r="LLY273" s="856"/>
      <c r="LLZ273" s="856"/>
      <c r="LMA273" s="856"/>
      <c r="LMB273" s="856"/>
      <c r="LMC273" s="856"/>
      <c r="LMD273" s="856"/>
      <c r="LME273" s="856"/>
      <c r="LMF273" s="856"/>
      <c r="LMG273" s="856"/>
      <c r="LMH273" s="856"/>
      <c r="LMI273" s="856"/>
      <c r="LMJ273" s="856"/>
      <c r="LMK273" s="856"/>
      <c r="LML273" s="856"/>
      <c r="LMM273" s="856"/>
      <c r="LMN273" s="856"/>
      <c r="LMO273" s="856"/>
      <c r="LMP273" s="856"/>
      <c r="LMQ273" s="856"/>
      <c r="LMR273" s="856"/>
      <c r="LMS273" s="856"/>
      <c r="LMT273" s="856"/>
      <c r="LMU273" s="856"/>
      <c r="LMV273" s="856"/>
      <c r="LMW273" s="856"/>
      <c r="LMX273" s="856"/>
      <c r="LMY273" s="856"/>
      <c r="LMZ273" s="856"/>
      <c r="LNA273" s="856"/>
      <c r="LNB273" s="856"/>
      <c r="LNC273" s="856"/>
      <c r="LND273" s="856"/>
      <c r="LNE273" s="856"/>
      <c r="LNF273" s="856"/>
      <c r="LNG273" s="856"/>
      <c r="LNH273" s="856"/>
      <c r="LNI273" s="856"/>
      <c r="LNJ273" s="856"/>
      <c r="LNK273" s="856"/>
      <c r="LNL273" s="856"/>
      <c r="LNM273" s="856"/>
      <c r="LNN273" s="856"/>
      <c r="LNO273" s="856"/>
      <c r="LNP273" s="856"/>
      <c r="LNQ273" s="837"/>
      <c r="LNR273" s="837"/>
      <c r="LNS273" s="837"/>
      <c r="LNT273" s="837"/>
      <c r="LNU273" s="837"/>
      <c r="LNV273" s="837"/>
      <c r="LNW273" s="837"/>
      <c r="LNX273" s="837"/>
      <c r="LNY273" s="837"/>
      <c r="LNZ273" s="837"/>
      <c r="LOA273" s="837"/>
      <c r="LOB273" s="837"/>
      <c r="LOC273" s="837"/>
      <c r="LOD273" s="837"/>
      <c r="LOE273" s="837"/>
      <c r="LOF273" s="837"/>
      <c r="LOG273" s="837"/>
      <c r="LOH273" s="837"/>
      <c r="LOI273" s="837"/>
      <c r="LOJ273" s="837"/>
      <c r="LOK273" s="837"/>
      <c r="LOL273" s="837"/>
      <c r="LOM273" s="837"/>
      <c r="LON273" s="837"/>
      <c r="LOO273" s="854"/>
      <c r="LOP273" s="854"/>
      <c r="LOQ273" s="854"/>
      <c r="LOR273" s="854"/>
      <c r="LOS273" s="854"/>
      <c r="LOT273" s="837"/>
      <c r="LOU273" s="837"/>
      <c r="LOV273" s="854"/>
      <c r="LOW273" s="854"/>
      <c r="LOX273" s="837"/>
      <c r="LOY273" s="837"/>
      <c r="LOZ273" s="854"/>
      <c r="LPA273" s="854"/>
      <c r="LPB273" s="837"/>
      <c r="LPC273" s="837"/>
      <c r="LPD273" s="837"/>
      <c r="LPE273" s="837"/>
      <c r="LPF273" s="837"/>
      <c r="LPG273" s="837"/>
      <c r="LPH273" s="837"/>
      <c r="LPI273" s="854"/>
      <c r="LPJ273" s="854"/>
      <c r="LPK273" s="837"/>
      <c r="LPL273" s="837"/>
      <c r="LPM273" s="854"/>
      <c r="LPN273" s="854"/>
      <c r="LPO273" s="837"/>
      <c r="LPP273" s="837"/>
      <c r="LPQ273" s="837"/>
      <c r="LPR273" s="837"/>
      <c r="LPS273" s="837"/>
      <c r="LPT273" s="853"/>
      <c r="LPU273" s="855"/>
      <c r="LPV273" s="837"/>
      <c r="LPW273" s="837"/>
      <c r="LPX273" s="837"/>
      <c r="LPY273" s="837"/>
      <c r="LPZ273" s="837"/>
      <c r="LQA273" s="837"/>
      <c r="LQB273" s="837"/>
      <c r="LQC273" s="856"/>
      <c r="LQD273" s="856"/>
      <c r="LQE273" s="856"/>
      <c r="LQF273" s="856"/>
      <c r="LQG273" s="856"/>
      <c r="LQH273" s="856"/>
      <c r="LQI273" s="856"/>
      <c r="LQJ273" s="856"/>
      <c r="LQK273" s="856"/>
      <c r="LQL273" s="856"/>
      <c r="LQM273" s="856"/>
      <c r="LQN273" s="856"/>
      <c r="LQO273" s="856"/>
      <c r="LQP273" s="856"/>
      <c r="LQQ273" s="856"/>
      <c r="LQR273" s="856"/>
      <c r="LQS273" s="856"/>
      <c r="LQT273" s="856"/>
      <c r="LQU273" s="856"/>
      <c r="LQV273" s="856"/>
      <c r="LQW273" s="856"/>
      <c r="LQX273" s="856"/>
      <c r="LQY273" s="856"/>
      <c r="LQZ273" s="856"/>
      <c r="LRA273" s="856"/>
      <c r="LRB273" s="856"/>
      <c r="LRC273" s="856"/>
      <c r="LRD273" s="856"/>
      <c r="LRE273" s="856"/>
      <c r="LRF273" s="856"/>
      <c r="LRG273" s="856"/>
      <c r="LRH273" s="856"/>
      <c r="LRI273" s="856"/>
      <c r="LRJ273" s="856"/>
      <c r="LRK273" s="856"/>
      <c r="LRL273" s="856"/>
      <c r="LRM273" s="856"/>
      <c r="LRN273" s="856"/>
      <c r="LRO273" s="856"/>
      <c r="LRP273" s="856"/>
      <c r="LRQ273" s="856"/>
      <c r="LRR273" s="856"/>
      <c r="LRS273" s="856"/>
      <c r="LRT273" s="856"/>
      <c r="LRU273" s="837"/>
      <c r="LRV273" s="837"/>
      <c r="LRW273" s="837"/>
      <c r="LRX273" s="837"/>
      <c r="LRY273" s="837"/>
      <c r="LRZ273" s="837"/>
      <c r="LSA273" s="837"/>
      <c r="LSB273" s="837"/>
      <c r="LSC273" s="837"/>
      <c r="LSD273" s="837"/>
      <c r="LSE273" s="837"/>
      <c r="LSF273" s="837"/>
      <c r="LSG273" s="837"/>
      <c r="LSH273" s="837"/>
      <c r="LSI273" s="837"/>
      <c r="LSJ273" s="837"/>
      <c r="LSK273" s="837"/>
      <c r="LSL273" s="837"/>
      <c r="LSM273" s="837"/>
      <c r="LSN273" s="837"/>
      <c r="LSO273" s="837"/>
      <c r="LSP273" s="837"/>
      <c r="LSQ273" s="837"/>
      <c r="LSR273" s="837"/>
      <c r="LSS273" s="854"/>
      <c r="LST273" s="854"/>
      <c r="LSU273" s="854"/>
      <c r="LSV273" s="854"/>
      <c r="LSW273" s="854"/>
      <c r="LSX273" s="837"/>
      <c r="LSY273" s="837"/>
      <c r="LSZ273" s="854"/>
      <c r="LTA273" s="854"/>
      <c r="LTB273" s="837"/>
      <c r="LTC273" s="837"/>
      <c r="LTD273" s="854"/>
      <c r="LTE273" s="854"/>
      <c r="LTF273" s="837"/>
      <c r="LTG273" s="837"/>
      <c r="LTH273" s="837"/>
      <c r="LTI273" s="837"/>
      <c r="LTJ273" s="837"/>
      <c r="LTK273" s="837"/>
      <c r="LTL273" s="837"/>
      <c r="LTM273" s="854"/>
      <c r="LTN273" s="854"/>
      <c r="LTO273" s="837"/>
      <c r="LTP273" s="837"/>
      <c r="LTQ273" s="854"/>
      <c r="LTR273" s="854"/>
      <c r="LTS273" s="837"/>
      <c r="LTT273" s="837"/>
      <c r="LTU273" s="837"/>
      <c r="LTV273" s="837"/>
      <c r="LTW273" s="837"/>
      <c r="LTX273" s="853"/>
      <c r="LTY273" s="855"/>
      <c r="LTZ273" s="837"/>
      <c r="LUA273" s="837"/>
      <c r="LUB273" s="837"/>
      <c r="LUC273" s="837"/>
      <c r="LUD273" s="837"/>
      <c r="LUE273" s="837"/>
      <c r="LUF273" s="837"/>
      <c r="LUG273" s="856"/>
      <c r="LUH273" s="856"/>
      <c r="LUI273" s="856"/>
      <c r="LUJ273" s="856"/>
      <c r="LUK273" s="856"/>
      <c r="LUL273" s="856"/>
      <c r="LUM273" s="856"/>
      <c r="LUN273" s="856"/>
      <c r="LUO273" s="856"/>
      <c r="LUP273" s="856"/>
      <c r="LUQ273" s="856"/>
      <c r="LUR273" s="856"/>
      <c r="LUS273" s="856"/>
      <c r="LUT273" s="856"/>
      <c r="LUU273" s="856"/>
      <c r="LUV273" s="856"/>
      <c r="LUW273" s="856"/>
      <c r="LUX273" s="856"/>
      <c r="LUY273" s="856"/>
      <c r="LUZ273" s="856"/>
      <c r="LVA273" s="856"/>
      <c r="LVB273" s="856"/>
      <c r="LVC273" s="856"/>
      <c r="LVD273" s="856"/>
      <c r="LVE273" s="856"/>
      <c r="LVF273" s="856"/>
      <c r="LVG273" s="856"/>
      <c r="LVH273" s="856"/>
      <c r="LVI273" s="856"/>
      <c r="LVJ273" s="856"/>
      <c r="LVK273" s="856"/>
      <c r="LVL273" s="856"/>
      <c r="LVM273" s="856"/>
      <c r="LVN273" s="856"/>
      <c r="LVO273" s="856"/>
      <c r="LVP273" s="856"/>
      <c r="LVQ273" s="856"/>
      <c r="LVR273" s="856"/>
      <c r="LVS273" s="856"/>
      <c r="LVT273" s="856"/>
      <c r="LVU273" s="856"/>
      <c r="LVV273" s="856"/>
      <c r="LVW273" s="856"/>
      <c r="LVX273" s="856"/>
      <c r="LVY273" s="837"/>
      <c r="LVZ273" s="837"/>
      <c r="LWA273" s="837"/>
      <c r="LWB273" s="837"/>
      <c r="LWC273" s="837"/>
      <c r="LWD273" s="837"/>
      <c r="LWE273" s="837"/>
      <c r="LWF273" s="837"/>
      <c r="LWG273" s="837"/>
      <c r="LWH273" s="837"/>
      <c r="LWI273" s="837"/>
      <c r="LWJ273" s="837"/>
      <c r="LWK273" s="837"/>
      <c r="LWL273" s="837"/>
      <c r="LWM273" s="837"/>
      <c r="LWN273" s="837"/>
      <c r="LWO273" s="837"/>
      <c r="LWP273" s="837"/>
      <c r="LWQ273" s="837"/>
      <c r="LWR273" s="837"/>
      <c r="LWS273" s="837"/>
      <c r="LWT273" s="837"/>
      <c r="LWU273" s="837"/>
      <c r="LWV273" s="837"/>
      <c r="LWW273" s="854"/>
      <c r="LWX273" s="854"/>
      <c r="LWY273" s="854"/>
      <c r="LWZ273" s="854"/>
      <c r="LXA273" s="854"/>
      <c r="LXB273" s="837"/>
      <c r="LXC273" s="837"/>
      <c r="LXD273" s="854"/>
      <c r="LXE273" s="854"/>
      <c r="LXF273" s="837"/>
      <c r="LXG273" s="837"/>
      <c r="LXH273" s="854"/>
      <c r="LXI273" s="854"/>
      <c r="LXJ273" s="837"/>
      <c r="LXK273" s="837"/>
      <c r="LXL273" s="837"/>
      <c r="LXM273" s="837"/>
      <c r="LXN273" s="837"/>
      <c r="LXO273" s="837"/>
      <c r="LXP273" s="837"/>
      <c r="LXQ273" s="854"/>
      <c r="LXR273" s="854"/>
      <c r="LXS273" s="837"/>
      <c r="LXT273" s="837"/>
      <c r="LXU273" s="854"/>
      <c r="LXV273" s="854"/>
      <c r="LXW273" s="837"/>
      <c r="LXX273" s="837"/>
      <c r="LXY273" s="837"/>
      <c r="LXZ273" s="837"/>
      <c r="LYA273" s="837"/>
      <c r="LYB273" s="853"/>
      <c r="LYC273" s="855"/>
      <c r="LYD273" s="837"/>
      <c r="LYE273" s="837"/>
      <c r="LYF273" s="837"/>
      <c r="LYG273" s="837"/>
      <c r="LYH273" s="837"/>
      <c r="LYI273" s="837"/>
      <c r="LYJ273" s="837"/>
      <c r="LYK273" s="856"/>
      <c r="LYL273" s="856"/>
      <c r="LYM273" s="856"/>
      <c r="LYN273" s="856"/>
      <c r="LYO273" s="856"/>
      <c r="LYP273" s="856"/>
      <c r="LYQ273" s="856"/>
      <c r="LYR273" s="856"/>
      <c r="LYS273" s="856"/>
      <c r="LYT273" s="856"/>
      <c r="LYU273" s="856"/>
      <c r="LYV273" s="856"/>
      <c r="LYW273" s="856"/>
      <c r="LYX273" s="856"/>
      <c r="LYY273" s="856"/>
      <c r="LYZ273" s="856"/>
      <c r="LZA273" s="856"/>
      <c r="LZB273" s="856"/>
      <c r="LZC273" s="856"/>
      <c r="LZD273" s="856"/>
      <c r="LZE273" s="856"/>
      <c r="LZF273" s="856"/>
      <c r="LZG273" s="856"/>
      <c r="LZH273" s="856"/>
      <c r="LZI273" s="856"/>
      <c r="LZJ273" s="856"/>
      <c r="LZK273" s="856"/>
      <c r="LZL273" s="856"/>
      <c r="LZM273" s="856"/>
      <c r="LZN273" s="856"/>
      <c r="LZO273" s="856"/>
      <c r="LZP273" s="856"/>
      <c r="LZQ273" s="856"/>
      <c r="LZR273" s="856"/>
      <c r="LZS273" s="856"/>
      <c r="LZT273" s="856"/>
      <c r="LZU273" s="856"/>
      <c r="LZV273" s="856"/>
      <c r="LZW273" s="856"/>
      <c r="LZX273" s="856"/>
      <c r="LZY273" s="856"/>
      <c r="LZZ273" s="856"/>
      <c r="MAA273" s="856"/>
      <c r="MAB273" s="856"/>
      <c r="MAC273" s="837"/>
      <c r="MAD273" s="837"/>
      <c r="MAE273" s="837"/>
      <c r="MAF273" s="837"/>
      <c r="MAG273" s="837"/>
      <c r="MAH273" s="837"/>
      <c r="MAI273" s="837"/>
      <c r="MAJ273" s="837"/>
      <c r="MAK273" s="837"/>
      <c r="MAL273" s="837"/>
      <c r="MAM273" s="837"/>
      <c r="MAN273" s="837"/>
      <c r="MAO273" s="837"/>
      <c r="MAP273" s="837"/>
      <c r="MAQ273" s="837"/>
      <c r="MAR273" s="837"/>
      <c r="MAS273" s="837"/>
      <c r="MAT273" s="837"/>
      <c r="MAU273" s="837"/>
      <c r="MAV273" s="837"/>
      <c r="MAW273" s="837"/>
      <c r="MAX273" s="837"/>
      <c r="MAY273" s="837"/>
      <c r="MAZ273" s="837"/>
      <c r="MBA273" s="854"/>
      <c r="MBB273" s="854"/>
      <c r="MBC273" s="854"/>
      <c r="MBD273" s="854"/>
      <c r="MBE273" s="854"/>
      <c r="MBF273" s="837"/>
      <c r="MBG273" s="837"/>
      <c r="MBH273" s="854"/>
      <c r="MBI273" s="854"/>
      <c r="MBJ273" s="837"/>
      <c r="MBK273" s="837"/>
      <c r="MBL273" s="854"/>
      <c r="MBM273" s="854"/>
      <c r="MBN273" s="837"/>
      <c r="MBO273" s="837"/>
      <c r="MBP273" s="837"/>
      <c r="MBQ273" s="837"/>
      <c r="MBR273" s="837"/>
      <c r="MBS273" s="837"/>
      <c r="MBT273" s="837"/>
      <c r="MBU273" s="854"/>
      <c r="MBV273" s="854"/>
      <c r="MBW273" s="837"/>
      <c r="MBX273" s="837"/>
      <c r="MBY273" s="854"/>
      <c r="MBZ273" s="854"/>
      <c r="MCA273" s="837"/>
      <c r="MCB273" s="837"/>
      <c r="MCC273" s="837"/>
      <c r="MCD273" s="837"/>
      <c r="MCE273" s="837"/>
      <c r="MCF273" s="853"/>
      <c r="MCG273" s="855"/>
      <c r="MCH273" s="837"/>
      <c r="MCI273" s="837"/>
      <c r="MCJ273" s="837"/>
      <c r="MCK273" s="837"/>
      <c r="MCL273" s="837"/>
      <c r="MCM273" s="837"/>
      <c r="MCN273" s="837"/>
      <c r="MCO273" s="856"/>
      <c r="MCP273" s="856"/>
      <c r="MCQ273" s="856"/>
      <c r="MCR273" s="856"/>
      <c r="MCS273" s="856"/>
      <c r="MCT273" s="856"/>
      <c r="MCU273" s="856"/>
      <c r="MCV273" s="856"/>
      <c r="MCW273" s="856"/>
      <c r="MCX273" s="856"/>
      <c r="MCY273" s="856"/>
      <c r="MCZ273" s="856"/>
      <c r="MDA273" s="856"/>
      <c r="MDB273" s="856"/>
      <c r="MDC273" s="856"/>
      <c r="MDD273" s="856"/>
      <c r="MDE273" s="856"/>
      <c r="MDF273" s="856"/>
      <c r="MDG273" s="856"/>
      <c r="MDH273" s="856"/>
      <c r="MDI273" s="856"/>
      <c r="MDJ273" s="856"/>
      <c r="MDK273" s="856"/>
      <c r="MDL273" s="856"/>
      <c r="MDM273" s="856"/>
      <c r="MDN273" s="856"/>
      <c r="MDO273" s="856"/>
      <c r="MDP273" s="856"/>
      <c r="MDQ273" s="856"/>
      <c r="MDR273" s="856"/>
      <c r="MDS273" s="856"/>
      <c r="MDT273" s="856"/>
      <c r="MDU273" s="856"/>
      <c r="MDV273" s="856"/>
      <c r="MDW273" s="856"/>
      <c r="MDX273" s="856"/>
      <c r="MDY273" s="856"/>
      <c r="MDZ273" s="856"/>
      <c r="MEA273" s="856"/>
      <c r="MEB273" s="856"/>
      <c r="MEC273" s="856"/>
      <c r="MED273" s="856"/>
      <c r="MEE273" s="856"/>
      <c r="MEF273" s="856"/>
      <c r="MEG273" s="837"/>
      <c r="MEH273" s="837"/>
      <c r="MEI273" s="837"/>
      <c r="MEJ273" s="837"/>
      <c r="MEK273" s="837"/>
      <c r="MEL273" s="837"/>
      <c r="MEM273" s="837"/>
      <c r="MEN273" s="837"/>
      <c r="MEO273" s="837"/>
      <c r="MEP273" s="837"/>
      <c r="MEQ273" s="837"/>
      <c r="MER273" s="837"/>
      <c r="MES273" s="837"/>
      <c r="MET273" s="837"/>
      <c r="MEU273" s="837"/>
      <c r="MEV273" s="837"/>
      <c r="MEW273" s="837"/>
      <c r="MEX273" s="837"/>
      <c r="MEY273" s="837"/>
      <c r="MEZ273" s="837"/>
      <c r="MFA273" s="837"/>
      <c r="MFB273" s="837"/>
      <c r="MFC273" s="837"/>
      <c r="MFD273" s="837"/>
      <c r="MFE273" s="854"/>
      <c r="MFF273" s="854"/>
      <c r="MFG273" s="854"/>
      <c r="MFH273" s="854"/>
      <c r="MFI273" s="854"/>
      <c r="MFJ273" s="837"/>
      <c r="MFK273" s="837"/>
      <c r="MFL273" s="854"/>
      <c r="MFM273" s="854"/>
      <c r="MFN273" s="837"/>
      <c r="MFO273" s="837"/>
      <c r="MFP273" s="854"/>
      <c r="MFQ273" s="854"/>
      <c r="MFR273" s="837"/>
      <c r="MFS273" s="837"/>
      <c r="MFT273" s="837"/>
      <c r="MFU273" s="837"/>
      <c r="MFV273" s="837"/>
      <c r="MFW273" s="837"/>
      <c r="MFX273" s="837"/>
      <c r="MFY273" s="854"/>
      <c r="MFZ273" s="854"/>
      <c r="MGA273" s="837"/>
      <c r="MGB273" s="837"/>
      <c r="MGC273" s="854"/>
      <c r="MGD273" s="854"/>
      <c r="MGE273" s="837"/>
      <c r="MGF273" s="837"/>
      <c r="MGG273" s="837"/>
      <c r="MGH273" s="837"/>
      <c r="MGI273" s="837"/>
      <c r="MGJ273" s="853"/>
      <c r="MGK273" s="855"/>
      <c r="MGL273" s="837"/>
      <c r="MGM273" s="837"/>
      <c r="MGN273" s="837"/>
      <c r="MGO273" s="837"/>
      <c r="MGP273" s="837"/>
      <c r="MGQ273" s="837"/>
      <c r="MGR273" s="837"/>
      <c r="MGS273" s="856"/>
      <c r="MGT273" s="856"/>
      <c r="MGU273" s="856"/>
      <c r="MGV273" s="856"/>
      <c r="MGW273" s="856"/>
      <c r="MGX273" s="856"/>
      <c r="MGY273" s="856"/>
      <c r="MGZ273" s="856"/>
      <c r="MHA273" s="856"/>
      <c r="MHB273" s="856"/>
      <c r="MHC273" s="856"/>
      <c r="MHD273" s="856"/>
      <c r="MHE273" s="856"/>
      <c r="MHF273" s="856"/>
      <c r="MHG273" s="856"/>
      <c r="MHH273" s="856"/>
      <c r="MHI273" s="856"/>
      <c r="MHJ273" s="856"/>
      <c r="MHK273" s="856"/>
      <c r="MHL273" s="856"/>
      <c r="MHM273" s="856"/>
      <c r="MHN273" s="856"/>
      <c r="MHO273" s="856"/>
      <c r="MHP273" s="856"/>
      <c r="MHQ273" s="856"/>
      <c r="MHR273" s="856"/>
      <c r="MHS273" s="856"/>
      <c r="MHT273" s="856"/>
      <c r="MHU273" s="856"/>
      <c r="MHV273" s="856"/>
      <c r="MHW273" s="856"/>
      <c r="MHX273" s="856"/>
      <c r="MHY273" s="856"/>
      <c r="MHZ273" s="856"/>
      <c r="MIA273" s="856"/>
      <c r="MIB273" s="856"/>
      <c r="MIC273" s="856"/>
      <c r="MID273" s="856"/>
      <c r="MIE273" s="856"/>
      <c r="MIF273" s="856"/>
      <c r="MIG273" s="856"/>
      <c r="MIH273" s="856"/>
      <c r="MII273" s="856"/>
      <c r="MIJ273" s="856"/>
      <c r="MIK273" s="837"/>
      <c r="MIL273" s="837"/>
      <c r="MIM273" s="837"/>
      <c r="MIN273" s="837"/>
      <c r="MIO273" s="837"/>
      <c r="MIP273" s="837"/>
      <c r="MIQ273" s="837"/>
      <c r="MIR273" s="837"/>
      <c r="MIS273" s="837"/>
      <c r="MIT273" s="837"/>
      <c r="MIU273" s="837"/>
      <c r="MIV273" s="837"/>
      <c r="MIW273" s="837"/>
      <c r="MIX273" s="837"/>
      <c r="MIY273" s="837"/>
      <c r="MIZ273" s="837"/>
      <c r="MJA273" s="837"/>
      <c r="MJB273" s="837"/>
      <c r="MJC273" s="837"/>
      <c r="MJD273" s="837"/>
      <c r="MJE273" s="837"/>
      <c r="MJF273" s="837"/>
      <c r="MJG273" s="837"/>
      <c r="MJH273" s="837"/>
      <c r="MJI273" s="854"/>
      <c r="MJJ273" s="854"/>
      <c r="MJK273" s="854"/>
      <c r="MJL273" s="854"/>
      <c r="MJM273" s="854"/>
      <c r="MJN273" s="837"/>
      <c r="MJO273" s="837"/>
      <c r="MJP273" s="854"/>
      <c r="MJQ273" s="854"/>
      <c r="MJR273" s="837"/>
      <c r="MJS273" s="837"/>
      <c r="MJT273" s="854"/>
      <c r="MJU273" s="854"/>
      <c r="MJV273" s="837"/>
      <c r="MJW273" s="837"/>
      <c r="MJX273" s="837"/>
      <c r="MJY273" s="837"/>
      <c r="MJZ273" s="837"/>
      <c r="MKA273" s="837"/>
      <c r="MKB273" s="837"/>
      <c r="MKC273" s="854"/>
      <c r="MKD273" s="854"/>
      <c r="MKE273" s="837"/>
      <c r="MKF273" s="837"/>
      <c r="MKG273" s="854"/>
      <c r="MKH273" s="854"/>
      <c r="MKI273" s="837"/>
      <c r="MKJ273" s="837"/>
      <c r="MKK273" s="837"/>
      <c r="MKL273" s="837"/>
      <c r="MKM273" s="837"/>
      <c r="MKN273" s="853"/>
      <c r="MKO273" s="855"/>
      <c r="MKP273" s="837"/>
      <c r="MKQ273" s="837"/>
      <c r="MKR273" s="837"/>
      <c r="MKS273" s="837"/>
      <c r="MKT273" s="837"/>
      <c r="MKU273" s="837"/>
      <c r="MKV273" s="837"/>
      <c r="MKW273" s="856"/>
      <c r="MKX273" s="856"/>
      <c r="MKY273" s="856"/>
      <c r="MKZ273" s="856"/>
      <c r="MLA273" s="856"/>
      <c r="MLB273" s="856"/>
      <c r="MLC273" s="856"/>
      <c r="MLD273" s="856"/>
      <c r="MLE273" s="856"/>
      <c r="MLF273" s="856"/>
      <c r="MLG273" s="856"/>
      <c r="MLH273" s="856"/>
      <c r="MLI273" s="856"/>
      <c r="MLJ273" s="856"/>
      <c r="MLK273" s="856"/>
      <c r="MLL273" s="856"/>
      <c r="MLM273" s="856"/>
      <c r="MLN273" s="856"/>
      <c r="MLO273" s="856"/>
      <c r="MLP273" s="856"/>
      <c r="MLQ273" s="856"/>
      <c r="MLR273" s="856"/>
      <c r="MLS273" s="856"/>
      <c r="MLT273" s="856"/>
      <c r="MLU273" s="856"/>
      <c r="MLV273" s="856"/>
      <c r="MLW273" s="856"/>
      <c r="MLX273" s="856"/>
      <c r="MLY273" s="856"/>
      <c r="MLZ273" s="856"/>
      <c r="MMA273" s="856"/>
      <c r="MMB273" s="856"/>
      <c r="MMC273" s="856"/>
      <c r="MMD273" s="856"/>
      <c r="MME273" s="856"/>
      <c r="MMF273" s="856"/>
      <c r="MMG273" s="856"/>
      <c r="MMH273" s="856"/>
      <c r="MMI273" s="856"/>
      <c r="MMJ273" s="856"/>
      <c r="MMK273" s="856"/>
      <c r="MML273" s="856"/>
      <c r="MMM273" s="856"/>
      <c r="MMN273" s="856"/>
      <c r="MMO273" s="837"/>
      <c r="MMP273" s="837"/>
      <c r="MMQ273" s="837"/>
      <c r="MMR273" s="837"/>
      <c r="MMS273" s="837"/>
      <c r="MMT273" s="837"/>
      <c r="MMU273" s="837"/>
      <c r="MMV273" s="837"/>
      <c r="MMW273" s="837"/>
      <c r="MMX273" s="837"/>
      <c r="MMY273" s="837"/>
      <c r="MMZ273" s="837"/>
      <c r="MNA273" s="837"/>
      <c r="MNB273" s="837"/>
      <c r="MNC273" s="837"/>
      <c r="MND273" s="837"/>
      <c r="MNE273" s="837"/>
      <c r="MNF273" s="837"/>
      <c r="MNG273" s="837"/>
      <c r="MNH273" s="837"/>
      <c r="MNI273" s="837"/>
      <c r="MNJ273" s="837"/>
      <c r="MNK273" s="837"/>
      <c r="MNL273" s="837"/>
      <c r="MNM273" s="854"/>
      <c r="MNN273" s="854"/>
      <c r="MNO273" s="854"/>
      <c r="MNP273" s="854"/>
      <c r="MNQ273" s="854"/>
      <c r="MNR273" s="837"/>
      <c r="MNS273" s="837"/>
      <c r="MNT273" s="854"/>
      <c r="MNU273" s="854"/>
      <c r="MNV273" s="837"/>
      <c r="MNW273" s="837"/>
      <c r="MNX273" s="854"/>
      <c r="MNY273" s="854"/>
      <c r="MNZ273" s="837"/>
      <c r="MOA273" s="837"/>
      <c r="MOB273" s="837"/>
      <c r="MOC273" s="837"/>
      <c r="MOD273" s="837"/>
      <c r="MOE273" s="837"/>
      <c r="MOF273" s="837"/>
      <c r="MOG273" s="854"/>
      <c r="MOH273" s="854"/>
      <c r="MOI273" s="837"/>
      <c r="MOJ273" s="837"/>
      <c r="MOK273" s="854"/>
      <c r="MOL273" s="854"/>
      <c r="MOM273" s="837"/>
      <c r="MON273" s="837"/>
      <c r="MOO273" s="837"/>
      <c r="MOP273" s="837"/>
      <c r="MOQ273" s="837"/>
      <c r="MOR273" s="853"/>
      <c r="MOS273" s="855"/>
      <c r="MOT273" s="837"/>
      <c r="MOU273" s="837"/>
      <c r="MOV273" s="837"/>
      <c r="MOW273" s="837"/>
      <c r="MOX273" s="837"/>
      <c r="MOY273" s="837"/>
      <c r="MOZ273" s="837"/>
      <c r="MPA273" s="856"/>
      <c r="MPB273" s="856"/>
      <c r="MPC273" s="856"/>
      <c r="MPD273" s="856"/>
      <c r="MPE273" s="856"/>
      <c r="MPF273" s="856"/>
      <c r="MPG273" s="856"/>
      <c r="MPH273" s="856"/>
      <c r="MPI273" s="856"/>
      <c r="MPJ273" s="856"/>
      <c r="MPK273" s="856"/>
      <c r="MPL273" s="856"/>
      <c r="MPM273" s="856"/>
      <c r="MPN273" s="856"/>
      <c r="MPO273" s="856"/>
      <c r="MPP273" s="856"/>
      <c r="MPQ273" s="856"/>
      <c r="MPR273" s="856"/>
      <c r="MPS273" s="856"/>
      <c r="MPT273" s="856"/>
      <c r="MPU273" s="856"/>
      <c r="MPV273" s="856"/>
      <c r="MPW273" s="856"/>
      <c r="MPX273" s="856"/>
      <c r="MPY273" s="856"/>
      <c r="MPZ273" s="856"/>
      <c r="MQA273" s="856"/>
      <c r="MQB273" s="856"/>
      <c r="MQC273" s="856"/>
      <c r="MQD273" s="856"/>
      <c r="MQE273" s="856"/>
      <c r="MQF273" s="856"/>
      <c r="MQG273" s="856"/>
      <c r="MQH273" s="856"/>
      <c r="MQI273" s="856"/>
      <c r="MQJ273" s="856"/>
      <c r="MQK273" s="856"/>
      <c r="MQL273" s="856"/>
      <c r="MQM273" s="856"/>
      <c r="MQN273" s="856"/>
      <c r="MQO273" s="856"/>
      <c r="MQP273" s="856"/>
      <c r="MQQ273" s="856"/>
      <c r="MQR273" s="856"/>
      <c r="MQS273" s="837"/>
      <c r="MQT273" s="837"/>
      <c r="MQU273" s="837"/>
      <c r="MQV273" s="837"/>
      <c r="MQW273" s="837"/>
      <c r="MQX273" s="837"/>
      <c r="MQY273" s="837"/>
      <c r="MQZ273" s="837"/>
      <c r="MRA273" s="837"/>
      <c r="MRB273" s="837"/>
      <c r="MRC273" s="837"/>
      <c r="MRD273" s="837"/>
      <c r="MRE273" s="837"/>
      <c r="MRF273" s="837"/>
      <c r="MRG273" s="837"/>
      <c r="MRH273" s="837"/>
      <c r="MRI273" s="837"/>
      <c r="MRJ273" s="837"/>
      <c r="MRK273" s="837"/>
      <c r="MRL273" s="837"/>
      <c r="MRM273" s="837"/>
      <c r="MRN273" s="837"/>
      <c r="MRO273" s="837"/>
      <c r="MRP273" s="837"/>
      <c r="MRQ273" s="854"/>
      <c r="MRR273" s="854"/>
      <c r="MRS273" s="854"/>
      <c r="MRT273" s="854"/>
      <c r="MRU273" s="854"/>
      <c r="MRV273" s="837"/>
      <c r="MRW273" s="837"/>
      <c r="MRX273" s="854"/>
      <c r="MRY273" s="854"/>
      <c r="MRZ273" s="837"/>
      <c r="MSA273" s="837"/>
      <c r="MSB273" s="854"/>
      <c r="MSC273" s="854"/>
      <c r="MSD273" s="837"/>
      <c r="MSE273" s="837"/>
      <c r="MSF273" s="837"/>
      <c r="MSG273" s="837"/>
      <c r="MSH273" s="837"/>
      <c r="MSI273" s="837"/>
      <c r="MSJ273" s="837"/>
      <c r="MSK273" s="854"/>
      <c r="MSL273" s="854"/>
      <c r="MSM273" s="837"/>
      <c r="MSN273" s="837"/>
      <c r="MSO273" s="854"/>
      <c r="MSP273" s="854"/>
      <c r="MSQ273" s="837"/>
      <c r="MSR273" s="837"/>
      <c r="MSS273" s="837"/>
      <c r="MST273" s="837"/>
      <c r="MSU273" s="837"/>
      <c r="MSV273" s="853"/>
      <c r="MSW273" s="855"/>
      <c r="MSX273" s="837"/>
      <c r="MSY273" s="837"/>
      <c r="MSZ273" s="837"/>
      <c r="MTA273" s="837"/>
      <c r="MTB273" s="837"/>
      <c r="MTC273" s="837"/>
      <c r="MTD273" s="837"/>
      <c r="MTE273" s="856"/>
      <c r="MTF273" s="856"/>
      <c r="MTG273" s="856"/>
      <c r="MTH273" s="856"/>
      <c r="MTI273" s="856"/>
      <c r="MTJ273" s="856"/>
      <c r="MTK273" s="856"/>
      <c r="MTL273" s="856"/>
      <c r="MTM273" s="856"/>
      <c r="MTN273" s="856"/>
      <c r="MTO273" s="856"/>
      <c r="MTP273" s="856"/>
      <c r="MTQ273" s="856"/>
      <c r="MTR273" s="856"/>
      <c r="MTS273" s="856"/>
      <c r="MTT273" s="856"/>
      <c r="MTU273" s="856"/>
      <c r="MTV273" s="856"/>
      <c r="MTW273" s="856"/>
      <c r="MTX273" s="856"/>
      <c r="MTY273" s="856"/>
      <c r="MTZ273" s="856"/>
      <c r="MUA273" s="856"/>
      <c r="MUB273" s="856"/>
      <c r="MUC273" s="856"/>
      <c r="MUD273" s="856"/>
      <c r="MUE273" s="856"/>
      <c r="MUF273" s="856"/>
      <c r="MUG273" s="856"/>
      <c r="MUH273" s="856"/>
      <c r="MUI273" s="856"/>
      <c r="MUJ273" s="856"/>
      <c r="MUK273" s="856"/>
      <c r="MUL273" s="856"/>
      <c r="MUM273" s="856"/>
      <c r="MUN273" s="856"/>
      <c r="MUO273" s="856"/>
      <c r="MUP273" s="856"/>
      <c r="MUQ273" s="856"/>
      <c r="MUR273" s="856"/>
      <c r="MUS273" s="856"/>
      <c r="MUT273" s="856"/>
      <c r="MUU273" s="856"/>
      <c r="MUV273" s="856"/>
      <c r="MUW273" s="837"/>
      <c r="MUX273" s="837"/>
      <c r="MUY273" s="837"/>
      <c r="MUZ273" s="837"/>
      <c r="MVA273" s="837"/>
      <c r="MVB273" s="837"/>
      <c r="MVC273" s="837"/>
      <c r="MVD273" s="837"/>
      <c r="MVE273" s="837"/>
      <c r="MVF273" s="837"/>
      <c r="MVG273" s="837"/>
      <c r="MVH273" s="837"/>
      <c r="MVI273" s="837"/>
      <c r="MVJ273" s="837"/>
      <c r="MVK273" s="837"/>
      <c r="MVL273" s="837"/>
      <c r="MVM273" s="837"/>
      <c r="MVN273" s="837"/>
      <c r="MVO273" s="837"/>
      <c r="MVP273" s="837"/>
      <c r="MVQ273" s="837"/>
      <c r="MVR273" s="837"/>
      <c r="MVS273" s="837"/>
      <c r="MVT273" s="837"/>
      <c r="MVU273" s="854"/>
      <c r="MVV273" s="854"/>
      <c r="MVW273" s="854"/>
      <c r="MVX273" s="854"/>
      <c r="MVY273" s="854"/>
      <c r="MVZ273" s="837"/>
      <c r="MWA273" s="837"/>
      <c r="MWB273" s="854"/>
      <c r="MWC273" s="854"/>
      <c r="MWD273" s="837"/>
      <c r="MWE273" s="837"/>
      <c r="MWF273" s="854"/>
      <c r="MWG273" s="854"/>
      <c r="MWH273" s="837"/>
      <c r="MWI273" s="837"/>
      <c r="MWJ273" s="837"/>
      <c r="MWK273" s="837"/>
      <c r="MWL273" s="837"/>
      <c r="MWM273" s="837"/>
      <c r="MWN273" s="837"/>
      <c r="MWO273" s="854"/>
      <c r="MWP273" s="854"/>
      <c r="MWQ273" s="837"/>
      <c r="MWR273" s="837"/>
      <c r="MWS273" s="854"/>
      <c r="MWT273" s="854"/>
      <c r="MWU273" s="837"/>
      <c r="MWV273" s="837"/>
      <c r="MWW273" s="837"/>
      <c r="MWX273" s="837"/>
      <c r="MWY273" s="837"/>
      <c r="MWZ273" s="853"/>
      <c r="MXA273" s="855"/>
      <c r="MXB273" s="837"/>
      <c r="MXC273" s="837"/>
      <c r="MXD273" s="837"/>
      <c r="MXE273" s="837"/>
      <c r="MXF273" s="837"/>
      <c r="MXG273" s="837"/>
      <c r="MXH273" s="837"/>
      <c r="MXI273" s="856"/>
      <c r="MXJ273" s="856"/>
      <c r="MXK273" s="856"/>
      <c r="MXL273" s="856"/>
      <c r="MXM273" s="856"/>
      <c r="MXN273" s="856"/>
      <c r="MXO273" s="856"/>
      <c r="MXP273" s="856"/>
      <c r="MXQ273" s="856"/>
      <c r="MXR273" s="856"/>
      <c r="MXS273" s="856"/>
      <c r="MXT273" s="856"/>
      <c r="MXU273" s="856"/>
      <c r="MXV273" s="856"/>
      <c r="MXW273" s="856"/>
      <c r="MXX273" s="856"/>
      <c r="MXY273" s="856"/>
      <c r="MXZ273" s="856"/>
      <c r="MYA273" s="856"/>
      <c r="MYB273" s="856"/>
      <c r="MYC273" s="856"/>
      <c r="MYD273" s="856"/>
      <c r="MYE273" s="856"/>
      <c r="MYF273" s="856"/>
      <c r="MYG273" s="856"/>
      <c r="MYH273" s="856"/>
      <c r="MYI273" s="856"/>
      <c r="MYJ273" s="856"/>
      <c r="MYK273" s="856"/>
      <c r="MYL273" s="856"/>
      <c r="MYM273" s="856"/>
      <c r="MYN273" s="856"/>
      <c r="MYO273" s="856"/>
      <c r="MYP273" s="856"/>
      <c r="MYQ273" s="856"/>
      <c r="MYR273" s="856"/>
      <c r="MYS273" s="856"/>
      <c r="MYT273" s="856"/>
      <c r="MYU273" s="856"/>
      <c r="MYV273" s="856"/>
      <c r="MYW273" s="856"/>
      <c r="MYX273" s="856"/>
      <c r="MYY273" s="856"/>
      <c r="MYZ273" s="856"/>
      <c r="MZA273" s="837"/>
      <c r="MZB273" s="837"/>
      <c r="MZC273" s="837"/>
      <c r="MZD273" s="837"/>
      <c r="MZE273" s="837"/>
      <c r="MZF273" s="837"/>
      <c r="MZG273" s="837"/>
      <c r="MZH273" s="837"/>
      <c r="MZI273" s="837"/>
      <c r="MZJ273" s="837"/>
      <c r="MZK273" s="837"/>
      <c r="MZL273" s="837"/>
      <c r="MZM273" s="837"/>
      <c r="MZN273" s="837"/>
      <c r="MZO273" s="837"/>
      <c r="MZP273" s="837"/>
      <c r="MZQ273" s="837"/>
      <c r="MZR273" s="837"/>
      <c r="MZS273" s="837"/>
      <c r="MZT273" s="837"/>
      <c r="MZU273" s="837"/>
      <c r="MZV273" s="837"/>
      <c r="MZW273" s="837"/>
      <c r="MZX273" s="837"/>
      <c r="MZY273" s="854"/>
      <c r="MZZ273" s="854"/>
      <c r="NAA273" s="854"/>
      <c r="NAB273" s="854"/>
      <c r="NAC273" s="854"/>
      <c r="NAD273" s="837"/>
      <c r="NAE273" s="837"/>
      <c r="NAF273" s="854"/>
      <c r="NAG273" s="854"/>
      <c r="NAH273" s="837"/>
      <c r="NAI273" s="837"/>
      <c r="NAJ273" s="854"/>
      <c r="NAK273" s="854"/>
      <c r="NAL273" s="837"/>
      <c r="NAM273" s="837"/>
      <c r="NAN273" s="837"/>
      <c r="NAO273" s="837"/>
      <c r="NAP273" s="837"/>
      <c r="NAQ273" s="837"/>
      <c r="NAR273" s="837"/>
      <c r="NAS273" s="854"/>
      <c r="NAT273" s="854"/>
      <c r="NAU273" s="837"/>
      <c r="NAV273" s="837"/>
      <c r="NAW273" s="854"/>
      <c r="NAX273" s="854"/>
      <c r="NAY273" s="837"/>
      <c r="NAZ273" s="837"/>
      <c r="NBA273" s="837"/>
      <c r="NBB273" s="837"/>
      <c r="NBC273" s="837"/>
      <c r="NBD273" s="853"/>
      <c r="NBE273" s="855"/>
      <c r="NBF273" s="837"/>
      <c r="NBG273" s="837"/>
      <c r="NBH273" s="837"/>
      <c r="NBI273" s="837"/>
      <c r="NBJ273" s="837"/>
      <c r="NBK273" s="837"/>
      <c r="NBL273" s="837"/>
      <c r="NBM273" s="856"/>
      <c r="NBN273" s="856"/>
      <c r="NBO273" s="856"/>
      <c r="NBP273" s="856"/>
      <c r="NBQ273" s="856"/>
      <c r="NBR273" s="856"/>
      <c r="NBS273" s="856"/>
      <c r="NBT273" s="856"/>
      <c r="NBU273" s="856"/>
      <c r="NBV273" s="856"/>
      <c r="NBW273" s="856"/>
      <c r="NBX273" s="856"/>
      <c r="NBY273" s="856"/>
      <c r="NBZ273" s="856"/>
      <c r="NCA273" s="856"/>
      <c r="NCB273" s="856"/>
      <c r="NCC273" s="856"/>
      <c r="NCD273" s="856"/>
      <c r="NCE273" s="856"/>
      <c r="NCF273" s="856"/>
      <c r="NCG273" s="856"/>
      <c r="NCH273" s="856"/>
      <c r="NCI273" s="856"/>
      <c r="NCJ273" s="856"/>
      <c r="NCK273" s="856"/>
      <c r="NCL273" s="856"/>
      <c r="NCM273" s="856"/>
      <c r="NCN273" s="856"/>
      <c r="NCO273" s="856"/>
      <c r="NCP273" s="856"/>
      <c r="NCQ273" s="856"/>
      <c r="NCR273" s="856"/>
      <c r="NCS273" s="856"/>
      <c r="NCT273" s="856"/>
      <c r="NCU273" s="856"/>
      <c r="NCV273" s="856"/>
      <c r="NCW273" s="856"/>
      <c r="NCX273" s="856"/>
      <c r="NCY273" s="856"/>
      <c r="NCZ273" s="856"/>
      <c r="NDA273" s="856"/>
      <c r="NDB273" s="856"/>
      <c r="NDC273" s="856"/>
      <c r="NDD273" s="856"/>
      <c r="NDE273" s="837"/>
      <c r="NDF273" s="837"/>
      <c r="NDG273" s="837"/>
      <c r="NDH273" s="837"/>
      <c r="NDI273" s="837"/>
      <c r="NDJ273" s="837"/>
      <c r="NDK273" s="837"/>
      <c r="NDL273" s="837"/>
      <c r="NDM273" s="837"/>
      <c r="NDN273" s="837"/>
      <c r="NDO273" s="837"/>
      <c r="NDP273" s="837"/>
      <c r="NDQ273" s="837"/>
      <c r="NDR273" s="837"/>
      <c r="NDS273" s="837"/>
      <c r="NDT273" s="837"/>
      <c r="NDU273" s="837"/>
      <c r="NDV273" s="837"/>
      <c r="NDW273" s="837"/>
      <c r="NDX273" s="837"/>
      <c r="NDY273" s="837"/>
      <c r="NDZ273" s="837"/>
      <c r="NEA273" s="837"/>
      <c r="NEB273" s="837"/>
      <c r="NEC273" s="854"/>
      <c r="NED273" s="854"/>
      <c r="NEE273" s="854"/>
      <c r="NEF273" s="854"/>
      <c r="NEG273" s="854"/>
      <c r="NEH273" s="837"/>
      <c r="NEI273" s="837"/>
      <c r="NEJ273" s="854"/>
      <c r="NEK273" s="854"/>
      <c r="NEL273" s="837"/>
      <c r="NEM273" s="837"/>
      <c r="NEN273" s="854"/>
      <c r="NEO273" s="854"/>
      <c r="NEP273" s="837"/>
      <c r="NEQ273" s="837"/>
      <c r="NER273" s="837"/>
      <c r="NES273" s="837"/>
      <c r="NET273" s="837"/>
      <c r="NEU273" s="837"/>
      <c r="NEV273" s="837"/>
      <c r="NEW273" s="854"/>
      <c r="NEX273" s="854"/>
      <c r="NEY273" s="837"/>
      <c r="NEZ273" s="837"/>
      <c r="NFA273" s="854"/>
      <c r="NFB273" s="854"/>
      <c r="NFC273" s="837"/>
      <c r="NFD273" s="837"/>
      <c r="NFE273" s="837"/>
      <c r="NFF273" s="837"/>
      <c r="NFG273" s="837"/>
      <c r="NFH273" s="853"/>
      <c r="NFI273" s="855"/>
      <c r="NFJ273" s="837"/>
      <c r="NFK273" s="837"/>
      <c r="NFL273" s="837"/>
      <c r="NFM273" s="837"/>
      <c r="NFN273" s="837"/>
      <c r="NFO273" s="837"/>
      <c r="NFP273" s="837"/>
      <c r="NFQ273" s="856"/>
      <c r="NFR273" s="856"/>
      <c r="NFS273" s="856"/>
      <c r="NFT273" s="856"/>
      <c r="NFU273" s="856"/>
      <c r="NFV273" s="856"/>
      <c r="NFW273" s="856"/>
      <c r="NFX273" s="856"/>
      <c r="NFY273" s="856"/>
      <c r="NFZ273" s="856"/>
      <c r="NGA273" s="856"/>
      <c r="NGB273" s="856"/>
      <c r="NGC273" s="856"/>
      <c r="NGD273" s="856"/>
      <c r="NGE273" s="856"/>
      <c r="NGF273" s="856"/>
      <c r="NGG273" s="856"/>
      <c r="NGH273" s="856"/>
      <c r="NGI273" s="856"/>
      <c r="NGJ273" s="856"/>
      <c r="NGK273" s="856"/>
      <c r="NGL273" s="856"/>
      <c r="NGM273" s="856"/>
      <c r="NGN273" s="856"/>
      <c r="NGO273" s="856"/>
      <c r="NGP273" s="856"/>
      <c r="NGQ273" s="856"/>
      <c r="NGR273" s="856"/>
      <c r="NGS273" s="856"/>
      <c r="NGT273" s="856"/>
      <c r="NGU273" s="856"/>
      <c r="NGV273" s="856"/>
      <c r="NGW273" s="856"/>
      <c r="NGX273" s="856"/>
      <c r="NGY273" s="856"/>
      <c r="NGZ273" s="856"/>
      <c r="NHA273" s="856"/>
      <c r="NHB273" s="856"/>
      <c r="NHC273" s="856"/>
      <c r="NHD273" s="856"/>
      <c r="NHE273" s="856"/>
      <c r="NHF273" s="856"/>
      <c r="NHG273" s="856"/>
      <c r="NHH273" s="856"/>
      <c r="NHI273" s="837"/>
      <c r="NHJ273" s="837"/>
      <c r="NHK273" s="837"/>
      <c r="NHL273" s="837"/>
      <c r="NHM273" s="837"/>
      <c r="NHN273" s="837"/>
      <c r="NHO273" s="837"/>
      <c r="NHP273" s="837"/>
      <c r="NHQ273" s="837"/>
      <c r="NHR273" s="837"/>
      <c r="NHS273" s="837"/>
      <c r="NHT273" s="837"/>
      <c r="NHU273" s="837"/>
      <c r="NHV273" s="837"/>
      <c r="NHW273" s="837"/>
      <c r="NHX273" s="837"/>
      <c r="NHY273" s="837"/>
      <c r="NHZ273" s="837"/>
      <c r="NIA273" s="837"/>
      <c r="NIB273" s="837"/>
      <c r="NIC273" s="837"/>
      <c r="NID273" s="837"/>
      <c r="NIE273" s="837"/>
      <c r="NIF273" s="837"/>
      <c r="NIG273" s="854"/>
      <c r="NIH273" s="854"/>
      <c r="NII273" s="854"/>
      <c r="NIJ273" s="854"/>
      <c r="NIK273" s="854"/>
      <c r="NIL273" s="837"/>
      <c r="NIM273" s="837"/>
      <c r="NIN273" s="854"/>
      <c r="NIO273" s="854"/>
      <c r="NIP273" s="837"/>
      <c r="NIQ273" s="837"/>
      <c r="NIR273" s="854"/>
      <c r="NIS273" s="854"/>
      <c r="NIT273" s="837"/>
      <c r="NIU273" s="837"/>
      <c r="NIV273" s="837"/>
      <c r="NIW273" s="837"/>
      <c r="NIX273" s="837"/>
      <c r="NIY273" s="837"/>
      <c r="NIZ273" s="837"/>
      <c r="NJA273" s="854"/>
      <c r="NJB273" s="854"/>
      <c r="NJC273" s="837"/>
      <c r="NJD273" s="837"/>
      <c r="NJE273" s="854"/>
      <c r="NJF273" s="854"/>
      <c r="NJG273" s="837"/>
      <c r="NJH273" s="837"/>
      <c r="NJI273" s="837"/>
      <c r="NJJ273" s="837"/>
      <c r="NJK273" s="837"/>
      <c r="NJL273" s="853"/>
      <c r="NJM273" s="855"/>
      <c r="NJN273" s="837"/>
      <c r="NJO273" s="837"/>
      <c r="NJP273" s="837"/>
      <c r="NJQ273" s="837"/>
      <c r="NJR273" s="837"/>
      <c r="NJS273" s="837"/>
      <c r="NJT273" s="837"/>
      <c r="NJU273" s="856"/>
      <c r="NJV273" s="856"/>
      <c r="NJW273" s="856"/>
      <c r="NJX273" s="856"/>
      <c r="NJY273" s="856"/>
      <c r="NJZ273" s="856"/>
      <c r="NKA273" s="856"/>
      <c r="NKB273" s="856"/>
      <c r="NKC273" s="856"/>
      <c r="NKD273" s="856"/>
      <c r="NKE273" s="856"/>
      <c r="NKF273" s="856"/>
      <c r="NKG273" s="856"/>
      <c r="NKH273" s="856"/>
      <c r="NKI273" s="856"/>
      <c r="NKJ273" s="856"/>
      <c r="NKK273" s="856"/>
      <c r="NKL273" s="856"/>
      <c r="NKM273" s="856"/>
      <c r="NKN273" s="856"/>
      <c r="NKO273" s="856"/>
      <c r="NKP273" s="856"/>
      <c r="NKQ273" s="856"/>
      <c r="NKR273" s="856"/>
      <c r="NKS273" s="856"/>
      <c r="NKT273" s="856"/>
      <c r="NKU273" s="856"/>
      <c r="NKV273" s="856"/>
      <c r="NKW273" s="856"/>
      <c r="NKX273" s="856"/>
      <c r="NKY273" s="856"/>
      <c r="NKZ273" s="856"/>
      <c r="NLA273" s="856"/>
      <c r="NLB273" s="856"/>
      <c r="NLC273" s="856"/>
      <c r="NLD273" s="856"/>
      <c r="NLE273" s="856"/>
      <c r="NLF273" s="856"/>
      <c r="NLG273" s="856"/>
      <c r="NLH273" s="856"/>
      <c r="NLI273" s="856"/>
      <c r="NLJ273" s="856"/>
      <c r="NLK273" s="856"/>
      <c r="NLL273" s="856"/>
      <c r="NLM273" s="837"/>
      <c r="NLN273" s="837"/>
      <c r="NLO273" s="837"/>
      <c r="NLP273" s="837"/>
      <c r="NLQ273" s="837"/>
      <c r="NLR273" s="837"/>
      <c r="NLS273" s="837"/>
      <c r="NLT273" s="837"/>
      <c r="NLU273" s="837"/>
      <c r="NLV273" s="837"/>
      <c r="NLW273" s="837"/>
      <c r="NLX273" s="837"/>
      <c r="NLY273" s="837"/>
      <c r="NLZ273" s="837"/>
      <c r="NMA273" s="837"/>
      <c r="NMB273" s="837"/>
      <c r="NMC273" s="837"/>
      <c r="NMD273" s="837"/>
      <c r="NME273" s="837"/>
      <c r="NMF273" s="837"/>
      <c r="NMG273" s="837"/>
      <c r="NMH273" s="837"/>
      <c r="NMI273" s="837"/>
      <c r="NMJ273" s="837"/>
      <c r="NMK273" s="854"/>
      <c r="NML273" s="854"/>
      <c r="NMM273" s="854"/>
      <c r="NMN273" s="854"/>
      <c r="NMO273" s="854"/>
      <c r="NMP273" s="837"/>
      <c r="NMQ273" s="837"/>
      <c r="NMR273" s="854"/>
      <c r="NMS273" s="854"/>
      <c r="NMT273" s="837"/>
      <c r="NMU273" s="837"/>
      <c r="NMV273" s="854"/>
      <c r="NMW273" s="854"/>
      <c r="NMX273" s="837"/>
      <c r="NMY273" s="837"/>
      <c r="NMZ273" s="837"/>
      <c r="NNA273" s="837"/>
      <c r="NNB273" s="837"/>
      <c r="NNC273" s="837"/>
      <c r="NND273" s="837"/>
      <c r="NNE273" s="854"/>
      <c r="NNF273" s="854"/>
      <c r="NNG273" s="837"/>
      <c r="NNH273" s="837"/>
      <c r="NNI273" s="854"/>
      <c r="NNJ273" s="854"/>
      <c r="NNK273" s="837"/>
      <c r="NNL273" s="837"/>
      <c r="NNM273" s="837"/>
      <c r="NNN273" s="837"/>
      <c r="NNO273" s="837"/>
      <c r="NNP273" s="853"/>
      <c r="NNQ273" s="855"/>
      <c r="NNR273" s="837"/>
      <c r="NNS273" s="837"/>
      <c r="NNT273" s="837"/>
      <c r="NNU273" s="837"/>
      <c r="NNV273" s="837"/>
      <c r="NNW273" s="837"/>
      <c r="NNX273" s="837"/>
      <c r="NNY273" s="856"/>
      <c r="NNZ273" s="856"/>
      <c r="NOA273" s="856"/>
      <c r="NOB273" s="856"/>
      <c r="NOC273" s="856"/>
      <c r="NOD273" s="856"/>
      <c r="NOE273" s="856"/>
      <c r="NOF273" s="856"/>
      <c r="NOG273" s="856"/>
      <c r="NOH273" s="856"/>
      <c r="NOI273" s="856"/>
      <c r="NOJ273" s="856"/>
      <c r="NOK273" s="856"/>
      <c r="NOL273" s="856"/>
      <c r="NOM273" s="856"/>
      <c r="NON273" s="856"/>
      <c r="NOO273" s="856"/>
      <c r="NOP273" s="856"/>
      <c r="NOQ273" s="856"/>
      <c r="NOR273" s="856"/>
      <c r="NOS273" s="856"/>
      <c r="NOT273" s="856"/>
      <c r="NOU273" s="856"/>
      <c r="NOV273" s="856"/>
      <c r="NOW273" s="856"/>
      <c r="NOX273" s="856"/>
      <c r="NOY273" s="856"/>
      <c r="NOZ273" s="856"/>
      <c r="NPA273" s="856"/>
      <c r="NPB273" s="856"/>
      <c r="NPC273" s="856"/>
      <c r="NPD273" s="856"/>
      <c r="NPE273" s="856"/>
      <c r="NPF273" s="856"/>
      <c r="NPG273" s="856"/>
      <c r="NPH273" s="856"/>
      <c r="NPI273" s="856"/>
      <c r="NPJ273" s="856"/>
      <c r="NPK273" s="856"/>
      <c r="NPL273" s="856"/>
      <c r="NPM273" s="856"/>
      <c r="NPN273" s="856"/>
      <c r="NPO273" s="856"/>
      <c r="NPP273" s="856"/>
      <c r="NPQ273" s="837"/>
      <c r="NPR273" s="837"/>
      <c r="NPS273" s="837"/>
      <c r="NPT273" s="837"/>
      <c r="NPU273" s="837"/>
      <c r="NPV273" s="837"/>
      <c r="NPW273" s="837"/>
      <c r="NPX273" s="837"/>
      <c r="NPY273" s="837"/>
      <c r="NPZ273" s="837"/>
      <c r="NQA273" s="837"/>
      <c r="NQB273" s="837"/>
      <c r="NQC273" s="837"/>
      <c r="NQD273" s="837"/>
      <c r="NQE273" s="837"/>
      <c r="NQF273" s="837"/>
      <c r="NQG273" s="837"/>
      <c r="NQH273" s="837"/>
      <c r="NQI273" s="837"/>
      <c r="NQJ273" s="837"/>
      <c r="NQK273" s="837"/>
      <c r="NQL273" s="837"/>
      <c r="NQM273" s="837"/>
      <c r="NQN273" s="837"/>
      <c r="NQO273" s="854"/>
      <c r="NQP273" s="854"/>
      <c r="NQQ273" s="854"/>
      <c r="NQR273" s="854"/>
      <c r="NQS273" s="854"/>
      <c r="NQT273" s="837"/>
      <c r="NQU273" s="837"/>
      <c r="NQV273" s="854"/>
      <c r="NQW273" s="854"/>
      <c r="NQX273" s="837"/>
      <c r="NQY273" s="837"/>
      <c r="NQZ273" s="854"/>
      <c r="NRA273" s="854"/>
      <c r="NRB273" s="837"/>
      <c r="NRC273" s="837"/>
      <c r="NRD273" s="837"/>
      <c r="NRE273" s="837"/>
      <c r="NRF273" s="837"/>
      <c r="NRG273" s="837"/>
      <c r="NRH273" s="837"/>
      <c r="NRI273" s="854"/>
      <c r="NRJ273" s="854"/>
      <c r="NRK273" s="837"/>
      <c r="NRL273" s="837"/>
      <c r="NRM273" s="854"/>
      <c r="NRN273" s="854"/>
      <c r="NRO273" s="837"/>
      <c r="NRP273" s="837"/>
      <c r="NRQ273" s="837"/>
      <c r="NRR273" s="837"/>
      <c r="NRS273" s="837"/>
      <c r="NRT273" s="853"/>
      <c r="NRU273" s="855"/>
      <c r="NRV273" s="837"/>
      <c r="NRW273" s="837"/>
      <c r="NRX273" s="837"/>
      <c r="NRY273" s="837"/>
      <c r="NRZ273" s="837"/>
      <c r="NSA273" s="837"/>
      <c r="NSB273" s="837"/>
      <c r="NSC273" s="856"/>
      <c r="NSD273" s="856"/>
      <c r="NSE273" s="856"/>
      <c r="NSF273" s="856"/>
      <c r="NSG273" s="856"/>
      <c r="NSH273" s="856"/>
      <c r="NSI273" s="856"/>
      <c r="NSJ273" s="856"/>
      <c r="NSK273" s="856"/>
      <c r="NSL273" s="856"/>
      <c r="NSM273" s="856"/>
      <c r="NSN273" s="856"/>
      <c r="NSO273" s="856"/>
      <c r="NSP273" s="856"/>
      <c r="NSQ273" s="856"/>
      <c r="NSR273" s="856"/>
      <c r="NSS273" s="856"/>
      <c r="NST273" s="856"/>
      <c r="NSU273" s="856"/>
      <c r="NSV273" s="856"/>
      <c r="NSW273" s="856"/>
      <c r="NSX273" s="856"/>
      <c r="NSY273" s="856"/>
      <c r="NSZ273" s="856"/>
      <c r="NTA273" s="856"/>
      <c r="NTB273" s="856"/>
      <c r="NTC273" s="856"/>
      <c r="NTD273" s="856"/>
      <c r="NTE273" s="856"/>
      <c r="NTF273" s="856"/>
      <c r="NTG273" s="856"/>
      <c r="NTH273" s="856"/>
      <c r="NTI273" s="856"/>
      <c r="NTJ273" s="856"/>
      <c r="NTK273" s="856"/>
      <c r="NTL273" s="856"/>
      <c r="NTM273" s="856"/>
      <c r="NTN273" s="856"/>
      <c r="NTO273" s="856"/>
      <c r="NTP273" s="856"/>
      <c r="NTQ273" s="856"/>
      <c r="NTR273" s="856"/>
      <c r="NTS273" s="856"/>
      <c r="NTT273" s="856"/>
      <c r="NTU273" s="837"/>
      <c r="NTV273" s="837"/>
      <c r="NTW273" s="837"/>
      <c r="NTX273" s="837"/>
      <c r="NTY273" s="837"/>
      <c r="NTZ273" s="837"/>
      <c r="NUA273" s="837"/>
      <c r="NUB273" s="837"/>
      <c r="NUC273" s="837"/>
      <c r="NUD273" s="837"/>
      <c r="NUE273" s="837"/>
      <c r="NUF273" s="837"/>
      <c r="NUG273" s="837"/>
      <c r="NUH273" s="837"/>
      <c r="NUI273" s="837"/>
      <c r="NUJ273" s="837"/>
      <c r="NUK273" s="837"/>
      <c r="NUL273" s="837"/>
      <c r="NUM273" s="837"/>
      <c r="NUN273" s="837"/>
      <c r="NUO273" s="837"/>
      <c r="NUP273" s="837"/>
      <c r="NUQ273" s="837"/>
      <c r="NUR273" s="837"/>
      <c r="NUS273" s="854"/>
      <c r="NUT273" s="854"/>
      <c r="NUU273" s="854"/>
      <c r="NUV273" s="854"/>
      <c r="NUW273" s="854"/>
      <c r="NUX273" s="837"/>
      <c r="NUY273" s="837"/>
      <c r="NUZ273" s="854"/>
      <c r="NVA273" s="854"/>
      <c r="NVB273" s="837"/>
      <c r="NVC273" s="837"/>
      <c r="NVD273" s="854"/>
      <c r="NVE273" s="854"/>
      <c r="NVF273" s="837"/>
      <c r="NVG273" s="837"/>
      <c r="NVH273" s="837"/>
      <c r="NVI273" s="837"/>
      <c r="NVJ273" s="837"/>
      <c r="NVK273" s="837"/>
      <c r="NVL273" s="837"/>
      <c r="NVM273" s="854"/>
      <c r="NVN273" s="854"/>
      <c r="NVO273" s="837"/>
      <c r="NVP273" s="837"/>
      <c r="NVQ273" s="854"/>
      <c r="NVR273" s="854"/>
      <c r="NVS273" s="837"/>
      <c r="NVT273" s="837"/>
      <c r="NVU273" s="837"/>
      <c r="NVV273" s="837"/>
      <c r="NVW273" s="837"/>
      <c r="NVX273" s="853"/>
      <c r="NVY273" s="855"/>
      <c r="NVZ273" s="837"/>
      <c r="NWA273" s="837"/>
      <c r="NWB273" s="837"/>
      <c r="NWC273" s="837"/>
      <c r="NWD273" s="837"/>
      <c r="NWE273" s="837"/>
      <c r="NWF273" s="837"/>
      <c r="NWG273" s="856"/>
      <c r="NWH273" s="856"/>
      <c r="NWI273" s="856"/>
      <c r="NWJ273" s="856"/>
      <c r="NWK273" s="856"/>
      <c r="NWL273" s="856"/>
      <c r="NWM273" s="856"/>
      <c r="NWN273" s="856"/>
      <c r="NWO273" s="856"/>
      <c r="NWP273" s="856"/>
      <c r="NWQ273" s="856"/>
      <c r="NWR273" s="856"/>
      <c r="NWS273" s="856"/>
      <c r="NWT273" s="856"/>
      <c r="NWU273" s="856"/>
      <c r="NWV273" s="856"/>
      <c r="NWW273" s="856"/>
      <c r="NWX273" s="856"/>
      <c r="NWY273" s="856"/>
      <c r="NWZ273" s="856"/>
      <c r="NXA273" s="856"/>
      <c r="NXB273" s="856"/>
      <c r="NXC273" s="856"/>
      <c r="NXD273" s="856"/>
      <c r="NXE273" s="856"/>
      <c r="NXF273" s="856"/>
      <c r="NXG273" s="856"/>
      <c r="NXH273" s="856"/>
      <c r="NXI273" s="856"/>
      <c r="NXJ273" s="856"/>
      <c r="NXK273" s="856"/>
      <c r="NXL273" s="856"/>
      <c r="NXM273" s="856"/>
      <c r="NXN273" s="856"/>
      <c r="NXO273" s="856"/>
      <c r="NXP273" s="856"/>
      <c r="NXQ273" s="856"/>
      <c r="NXR273" s="856"/>
      <c r="NXS273" s="856"/>
      <c r="NXT273" s="856"/>
      <c r="NXU273" s="856"/>
      <c r="NXV273" s="856"/>
      <c r="NXW273" s="856"/>
      <c r="NXX273" s="856"/>
      <c r="NXY273" s="837"/>
      <c r="NXZ273" s="837"/>
      <c r="NYA273" s="837"/>
      <c r="NYB273" s="837"/>
      <c r="NYC273" s="837"/>
      <c r="NYD273" s="837"/>
      <c r="NYE273" s="837"/>
      <c r="NYF273" s="837"/>
      <c r="NYG273" s="837"/>
      <c r="NYH273" s="837"/>
      <c r="NYI273" s="837"/>
      <c r="NYJ273" s="837"/>
      <c r="NYK273" s="837"/>
      <c r="NYL273" s="837"/>
      <c r="NYM273" s="837"/>
      <c r="NYN273" s="837"/>
      <c r="NYO273" s="837"/>
      <c r="NYP273" s="837"/>
      <c r="NYQ273" s="837"/>
      <c r="NYR273" s="837"/>
      <c r="NYS273" s="837"/>
      <c r="NYT273" s="837"/>
      <c r="NYU273" s="837"/>
      <c r="NYV273" s="837"/>
      <c r="NYW273" s="854"/>
      <c r="NYX273" s="854"/>
      <c r="NYY273" s="854"/>
      <c r="NYZ273" s="854"/>
      <c r="NZA273" s="854"/>
      <c r="NZB273" s="837"/>
      <c r="NZC273" s="837"/>
      <c r="NZD273" s="854"/>
      <c r="NZE273" s="854"/>
      <c r="NZF273" s="837"/>
      <c r="NZG273" s="837"/>
      <c r="NZH273" s="854"/>
      <c r="NZI273" s="854"/>
      <c r="NZJ273" s="837"/>
      <c r="NZK273" s="837"/>
      <c r="NZL273" s="837"/>
      <c r="NZM273" s="837"/>
      <c r="NZN273" s="837"/>
      <c r="NZO273" s="837"/>
      <c r="NZP273" s="837"/>
      <c r="NZQ273" s="854"/>
      <c r="NZR273" s="854"/>
      <c r="NZS273" s="837"/>
      <c r="NZT273" s="837"/>
      <c r="NZU273" s="854"/>
      <c r="NZV273" s="854"/>
      <c r="NZW273" s="837"/>
      <c r="NZX273" s="837"/>
      <c r="NZY273" s="837"/>
      <c r="NZZ273" s="837"/>
      <c r="OAA273" s="837"/>
      <c r="OAB273" s="853"/>
      <c r="OAC273" s="855"/>
      <c r="OAD273" s="837"/>
      <c r="OAE273" s="837"/>
      <c r="OAF273" s="837"/>
      <c r="OAG273" s="837"/>
      <c r="OAH273" s="837"/>
      <c r="OAI273" s="837"/>
      <c r="OAJ273" s="837"/>
      <c r="OAK273" s="856"/>
      <c r="OAL273" s="856"/>
      <c r="OAM273" s="856"/>
      <c r="OAN273" s="856"/>
      <c r="OAO273" s="856"/>
      <c r="OAP273" s="856"/>
      <c r="OAQ273" s="856"/>
      <c r="OAR273" s="856"/>
      <c r="OAS273" s="856"/>
      <c r="OAT273" s="856"/>
      <c r="OAU273" s="856"/>
      <c r="OAV273" s="856"/>
      <c r="OAW273" s="856"/>
      <c r="OAX273" s="856"/>
      <c r="OAY273" s="856"/>
      <c r="OAZ273" s="856"/>
      <c r="OBA273" s="856"/>
      <c r="OBB273" s="856"/>
      <c r="OBC273" s="856"/>
      <c r="OBD273" s="856"/>
      <c r="OBE273" s="856"/>
      <c r="OBF273" s="856"/>
      <c r="OBG273" s="856"/>
      <c r="OBH273" s="856"/>
      <c r="OBI273" s="856"/>
      <c r="OBJ273" s="856"/>
      <c r="OBK273" s="856"/>
      <c r="OBL273" s="856"/>
      <c r="OBM273" s="856"/>
      <c r="OBN273" s="856"/>
      <c r="OBO273" s="856"/>
      <c r="OBP273" s="856"/>
      <c r="OBQ273" s="856"/>
      <c r="OBR273" s="856"/>
      <c r="OBS273" s="856"/>
      <c r="OBT273" s="856"/>
      <c r="OBU273" s="856"/>
      <c r="OBV273" s="856"/>
      <c r="OBW273" s="856"/>
      <c r="OBX273" s="856"/>
      <c r="OBY273" s="856"/>
      <c r="OBZ273" s="856"/>
      <c r="OCA273" s="856"/>
      <c r="OCB273" s="856"/>
      <c r="OCC273" s="837"/>
      <c r="OCD273" s="837"/>
      <c r="OCE273" s="837"/>
      <c r="OCF273" s="837"/>
      <c r="OCG273" s="837"/>
      <c r="OCH273" s="837"/>
      <c r="OCI273" s="837"/>
      <c r="OCJ273" s="837"/>
      <c r="OCK273" s="837"/>
      <c r="OCL273" s="837"/>
      <c r="OCM273" s="837"/>
      <c r="OCN273" s="837"/>
      <c r="OCO273" s="837"/>
      <c r="OCP273" s="837"/>
      <c r="OCQ273" s="837"/>
      <c r="OCR273" s="837"/>
      <c r="OCS273" s="837"/>
      <c r="OCT273" s="837"/>
      <c r="OCU273" s="837"/>
      <c r="OCV273" s="837"/>
      <c r="OCW273" s="837"/>
      <c r="OCX273" s="837"/>
      <c r="OCY273" s="837"/>
      <c r="OCZ273" s="837"/>
      <c r="ODA273" s="854"/>
      <c r="ODB273" s="854"/>
      <c r="ODC273" s="854"/>
      <c r="ODD273" s="854"/>
      <c r="ODE273" s="854"/>
      <c r="ODF273" s="837"/>
      <c r="ODG273" s="837"/>
      <c r="ODH273" s="854"/>
      <c r="ODI273" s="854"/>
      <c r="ODJ273" s="837"/>
      <c r="ODK273" s="837"/>
      <c r="ODL273" s="854"/>
      <c r="ODM273" s="854"/>
      <c r="ODN273" s="837"/>
      <c r="ODO273" s="837"/>
      <c r="ODP273" s="837"/>
      <c r="ODQ273" s="837"/>
      <c r="ODR273" s="837"/>
      <c r="ODS273" s="837"/>
      <c r="ODT273" s="837"/>
      <c r="ODU273" s="854"/>
      <c r="ODV273" s="854"/>
      <c r="ODW273" s="837"/>
      <c r="ODX273" s="837"/>
      <c r="ODY273" s="854"/>
      <c r="ODZ273" s="854"/>
      <c r="OEA273" s="837"/>
      <c r="OEB273" s="837"/>
      <c r="OEC273" s="837"/>
      <c r="OED273" s="837"/>
      <c r="OEE273" s="837"/>
      <c r="OEF273" s="853"/>
      <c r="OEG273" s="855"/>
      <c r="OEH273" s="837"/>
      <c r="OEI273" s="837"/>
      <c r="OEJ273" s="837"/>
      <c r="OEK273" s="837"/>
      <c r="OEL273" s="837"/>
      <c r="OEM273" s="837"/>
      <c r="OEN273" s="837"/>
      <c r="OEO273" s="856"/>
      <c r="OEP273" s="856"/>
      <c r="OEQ273" s="856"/>
      <c r="OER273" s="856"/>
      <c r="OES273" s="856"/>
      <c r="OET273" s="856"/>
      <c r="OEU273" s="856"/>
      <c r="OEV273" s="856"/>
      <c r="OEW273" s="856"/>
      <c r="OEX273" s="856"/>
      <c r="OEY273" s="856"/>
      <c r="OEZ273" s="856"/>
      <c r="OFA273" s="856"/>
      <c r="OFB273" s="856"/>
      <c r="OFC273" s="856"/>
      <c r="OFD273" s="856"/>
      <c r="OFE273" s="856"/>
      <c r="OFF273" s="856"/>
      <c r="OFG273" s="856"/>
      <c r="OFH273" s="856"/>
      <c r="OFI273" s="856"/>
      <c r="OFJ273" s="856"/>
      <c r="OFK273" s="856"/>
      <c r="OFL273" s="856"/>
      <c r="OFM273" s="856"/>
      <c r="OFN273" s="856"/>
      <c r="OFO273" s="856"/>
      <c r="OFP273" s="856"/>
      <c r="OFQ273" s="856"/>
      <c r="OFR273" s="856"/>
      <c r="OFS273" s="856"/>
      <c r="OFT273" s="856"/>
      <c r="OFU273" s="856"/>
      <c r="OFV273" s="856"/>
      <c r="OFW273" s="856"/>
      <c r="OFX273" s="856"/>
      <c r="OFY273" s="856"/>
      <c r="OFZ273" s="856"/>
      <c r="OGA273" s="856"/>
      <c r="OGB273" s="856"/>
      <c r="OGC273" s="856"/>
      <c r="OGD273" s="856"/>
      <c r="OGE273" s="856"/>
      <c r="OGF273" s="856"/>
      <c r="OGG273" s="837"/>
      <c r="OGH273" s="837"/>
      <c r="OGI273" s="837"/>
      <c r="OGJ273" s="837"/>
      <c r="OGK273" s="837"/>
      <c r="OGL273" s="837"/>
      <c r="OGM273" s="837"/>
      <c r="OGN273" s="837"/>
      <c r="OGO273" s="837"/>
      <c r="OGP273" s="837"/>
      <c r="OGQ273" s="837"/>
      <c r="OGR273" s="837"/>
      <c r="OGS273" s="837"/>
      <c r="OGT273" s="837"/>
      <c r="OGU273" s="837"/>
      <c r="OGV273" s="837"/>
      <c r="OGW273" s="837"/>
      <c r="OGX273" s="837"/>
      <c r="OGY273" s="837"/>
      <c r="OGZ273" s="837"/>
      <c r="OHA273" s="837"/>
      <c r="OHB273" s="837"/>
      <c r="OHC273" s="837"/>
      <c r="OHD273" s="837"/>
      <c r="OHE273" s="854"/>
      <c r="OHF273" s="854"/>
      <c r="OHG273" s="854"/>
      <c r="OHH273" s="854"/>
      <c r="OHI273" s="854"/>
      <c r="OHJ273" s="837"/>
      <c r="OHK273" s="837"/>
      <c r="OHL273" s="854"/>
      <c r="OHM273" s="854"/>
      <c r="OHN273" s="837"/>
      <c r="OHO273" s="837"/>
      <c r="OHP273" s="854"/>
      <c r="OHQ273" s="854"/>
      <c r="OHR273" s="837"/>
      <c r="OHS273" s="837"/>
      <c r="OHT273" s="837"/>
      <c r="OHU273" s="837"/>
      <c r="OHV273" s="837"/>
      <c r="OHW273" s="837"/>
      <c r="OHX273" s="837"/>
      <c r="OHY273" s="854"/>
      <c r="OHZ273" s="854"/>
      <c r="OIA273" s="837"/>
      <c r="OIB273" s="837"/>
      <c r="OIC273" s="854"/>
      <c r="OID273" s="854"/>
      <c r="OIE273" s="837"/>
      <c r="OIF273" s="837"/>
      <c r="OIG273" s="837"/>
      <c r="OIH273" s="837"/>
      <c r="OII273" s="837"/>
      <c r="OIJ273" s="853"/>
      <c r="OIK273" s="855"/>
      <c r="OIL273" s="837"/>
      <c r="OIM273" s="837"/>
      <c r="OIN273" s="837"/>
      <c r="OIO273" s="837"/>
      <c r="OIP273" s="837"/>
      <c r="OIQ273" s="837"/>
      <c r="OIR273" s="837"/>
      <c r="OIS273" s="856"/>
      <c r="OIT273" s="856"/>
      <c r="OIU273" s="856"/>
      <c r="OIV273" s="856"/>
      <c r="OIW273" s="856"/>
      <c r="OIX273" s="856"/>
      <c r="OIY273" s="856"/>
      <c r="OIZ273" s="856"/>
      <c r="OJA273" s="856"/>
      <c r="OJB273" s="856"/>
      <c r="OJC273" s="856"/>
      <c r="OJD273" s="856"/>
      <c r="OJE273" s="856"/>
      <c r="OJF273" s="856"/>
      <c r="OJG273" s="856"/>
      <c r="OJH273" s="856"/>
      <c r="OJI273" s="856"/>
      <c r="OJJ273" s="856"/>
      <c r="OJK273" s="856"/>
      <c r="OJL273" s="856"/>
      <c r="OJM273" s="856"/>
      <c r="OJN273" s="856"/>
      <c r="OJO273" s="856"/>
      <c r="OJP273" s="856"/>
      <c r="OJQ273" s="856"/>
      <c r="OJR273" s="856"/>
      <c r="OJS273" s="856"/>
      <c r="OJT273" s="856"/>
      <c r="OJU273" s="856"/>
      <c r="OJV273" s="856"/>
      <c r="OJW273" s="856"/>
      <c r="OJX273" s="856"/>
      <c r="OJY273" s="856"/>
      <c r="OJZ273" s="856"/>
      <c r="OKA273" s="856"/>
      <c r="OKB273" s="856"/>
      <c r="OKC273" s="856"/>
      <c r="OKD273" s="856"/>
      <c r="OKE273" s="856"/>
      <c r="OKF273" s="856"/>
      <c r="OKG273" s="856"/>
      <c r="OKH273" s="856"/>
      <c r="OKI273" s="856"/>
      <c r="OKJ273" s="856"/>
      <c r="OKK273" s="837"/>
      <c r="OKL273" s="837"/>
      <c r="OKM273" s="837"/>
      <c r="OKN273" s="837"/>
      <c r="OKO273" s="837"/>
      <c r="OKP273" s="837"/>
      <c r="OKQ273" s="837"/>
      <c r="OKR273" s="837"/>
      <c r="OKS273" s="837"/>
      <c r="OKT273" s="837"/>
      <c r="OKU273" s="837"/>
      <c r="OKV273" s="837"/>
      <c r="OKW273" s="837"/>
      <c r="OKX273" s="837"/>
      <c r="OKY273" s="837"/>
      <c r="OKZ273" s="837"/>
      <c r="OLA273" s="837"/>
      <c r="OLB273" s="837"/>
      <c r="OLC273" s="837"/>
      <c r="OLD273" s="837"/>
      <c r="OLE273" s="837"/>
      <c r="OLF273" s="837"/>
      <c r="OLG273" s="837"/>
      <c r="OLH273" s="837"/>
      <c r="OLI273" s="854"/>
      <c r="OLJ273" s="854"/>
      <c r="OLK273" s="854"/>
      <c r="OLL273" s="854"/>
      <c r="OLM273" s="854"/>
      <c r="OLN273" s="837"/>
      <c r="OLO273" s="837"/>
      <c r="OLP273" s="854"/>
      <c r="OLQ273" s="854"/>
      <c r="OLR273" s="837"/>
      <c r="OLS273" s="837"/>
      <c r="OLT273" s="854"/>
      <c r="OLU273" s="854"/>
      <c r="OLV273" s="837"/>
      <c r="OLW273" s="837"/>
      <c r="OLX273" s="837"/>
      <c r="OLY273" s="837"/>
      <c r="OLZ273" s="837"/>
      <c r="OMA273" s="837"/>
      <c r="OMB273" s="837"/>
      <c r="OMC273" s="854"/>
      <c r="OMD273" s="854"/>
      <c r="OME273" s="837"/>
      <c r="OMF273" s="837"/>
      <c r="OMG273" s="854"/>
      <c r="OMH273" s="854"/>
      <c r="OMI273" s="837"/>
      <c r="OMJ273" s="837"/>
      <c r="OMK273" s="837"/>
      <c r="OML273" s="837"/>
      <c r="OMM273" s="837"/>
      <c r="OMN273" s="853"/>
      <c r="OMO273" s="855"/>
      <c r="OMP273" s="837"/>
      <c r="OMQ273" s="837"/>
      <c r="OMR273" s="837"/>
      <c r="OMS273" s="837"/>
      <c r="OMT273" s="837"/>
      <c r="OMU273" s="837"/>
      <c r="OMV273" s="837"/>
      <c r="OMW273" s="856"/>
      <c r="OMX273" s="856"/>
      <c r="OMY273" s="856"/>
      <c r="OMZ273" s="856"/>
      <c r="ONA273" s="856"/>
      <c r="ONB273" s="856"/>
      <c r="ONC273" s="856"/>
      <c r="OND273" s="856"/>
      <c r="ONE273" s="856"/>
      <c r="ONF273" s="856"/>
      <c r="ONG273" s="856"/>
      <c r="ONH273" s="856"/>
      <c r="ONI273" s="856"/>
      <c r="ONJ273" s="856"/>
      <c r="ONK273" s="856"/>
      <c r="ONL273" s="856"/>
      <c r="ONM273" s="856"/>
      <c r="ONN273" s="856"/>
      <c r="ONO273" s="856"/>
      <c r="ONP273" s="856"/>
      <c r="ONQ273" s="856"/>
      <c r="ONR273" s="856"/>
      <c r="ONS273" s="856"/>
      <c r="ONT273" s="856"/>
      <c r="ONU273" s="856"/>
      <c r="ONV273" s="856"/>
      <c r="ONW273" s="856"/>
      <c r="ONX273" s="856"/>
      <c r="ONY273" s="856"/>
      <c r="ONZ273" s="856"/>
      <c r="OOA273" s="856"/>
      <c r="OOB273" s="856"/>
      <c r="OOC273" s="856"/>
      <c r="OOD273" s="856"/>
      <c r="OOE273" s="856"/>
      <c r="OOF273" s="856"/>
      <c r="OOG273" s="856"/>
      <c r="OOH273" s="856"/>
      <c r="OOI273" s="856"/>
      <c r="OOJ273" s="856"/>
      <c r="OOK273" s="856"/>
      <c r="OOL273" s="856"/>
      <c r="OOM273" s="856"/>
      <c r="OON273" s="856"/>
      <c r="OOO273" s="837"/>
      <c r="OOP273" s="837"/>
      <c r="OOQ273" s="837"/>
      <c r="OOR273" s="837"/>
      <c r="OOS273" s="837"/>
      <c r="OOT273" s="837"/>
      <c r="OOU273" s="837"/>
      <c r="OOV273" s="837"/>
      <c r="OOW273" s="837"/>
      <c r="OOX273" s="837"/>
      <c r="OOY273" s="837"/>
      <c r="OOZ273" s="837"/>
      <c r="OPA273" s="837"/>
      <c r="OPB273" s="837"/>
      <c r="OPC273" s="837"/>
      <c r="OPD273" s="837"/>
      <c r="OPE273" s="837"/>
      <c r="OPF273" s="837"/>
      <c r="OPG273" s="837"/>
      <c r="OPH273" s="837"/>
      <c r="OPI273" s="837"/>
      <c r="OPJ273" s="837"/>
      <c r="OPK273" s="837"/>
      <c r="OPL273" s="837"/>
      <c r="OPM273" s="854"/>
      <c r="OPN273" s="854"/>
      <c r="OPO273" s="854"/>
      <c r="OPP273" s="854"/>
      <c r="OPQ273" s="854"/>
      <c r="OPR273" s="837"/>
      <c r="OPS273" s="837"/>
      <c r="OPT273" s="854"/>
      <c r="OPU273" s="854"/>
      <c r="OPV273" s="837"/>
      <c r="OPW273" s="837"/>
      <c r="OPX273" s="854"/>
      <c r="OPY273" s="854"/>
      <c r="OPZ273" s="837"/>
      <c r="OQA273" s="837"/>
      <c r="OQB273" s="837"/>
      <c r="OQC273" s="837"/>
      <c r="OQD273" s="837"/>
      <c r="OQE273" s="837"/>
      <c r="OQF273" s="837"/>
      <c r="OQG273" s="854"/>
      <c r="OQH273" s="854"/>
      <c r="OQI273" s="837"/>
      <c r="OQJ273" s="837"/>
      <c r="OQK273" s="854"/>
      <c r="OQL273" s="854"/>
      <c r="OQM273" s="837"/>
      <c r="OQN273" s="837"/>
      <c r="OQO273" s="837"/>
      <c r="OQP273" s="837"/>
      <c r="OQQ273" s="837"/>
      <c r="OQR273" s="853"/>
      <c r="OQS273" s="855"/>
      <c r="OQT273" s="837"/>
      <c r="OQU273" s="837"/>
      <c r="OQV273" s="837"/>
      <c r="OQW273" s="837"/>
      <c r="OQX273" s="837"/>
      <c r="OQY273" s="837"/>
      <c r="OQZ273" s="837"/>
      <c r="ORA273" s="856"/>
      <c r="ORB273" s="856"/>
      <c r="ORC273" s="856"/>
      <c r="ORD273" s="856"/>
      <c r="ORE273" s="856"/>
      <c r="ORF273" s="856"/>
      <c r="ORG273" s="856"/>
      <c r="ORH273" s="856"/>
      <c r="ORI273" s="856"/>
      <c r="ORJ273" s="856"/>
      <c r="ORK273" s="856"/>
      <c r="ORL273" s="856"/>
      <c r="ORM273" s="856"/>
      <c r="ORN273" s="856"/>
      <c r="ORO273" s="856"/>
      <c r="ORP273" s="856"/>
      <c r="ORQ273" s="856"/>
      <c r="ORR273" s="856"/>
      <c r="ORS273" s="856"/>
      <c r="ORT273" s="856"/>
      <c r="ORU273" s="856"/>
      <c r="ORV273" s="856"/>
      <c r="ORW273" s="856"/>
      <c r="ORX273" s="856"/>
      <c r="ORY273" s="856"/>
      <c r="ORZ273" s="856"/>
      <c r="OSA273" s="856"/>
      <c r="OSB273" s="856"/>
      <c r="OSC273" s="856"/>
      <c r="OSD273" s="856"/>
      <c r="OSE273" s="856"/>
      <c r="OSF273" s="856"/>
      <c r="OSG273" s="856"/>
      <c r="OSH273" s="856"/>
      <c r="OSI273" s="856"/>
      <c r="OSJ273" s="856"/>
      <c r="OSK273" s="856"/>
      <c r="OSL273" s="856"/>
      <c r="OSM273" s="856"/>
      <c r="OSN273" s="856"/>
      <c r="OSO273" s="856"/>
      <c r="OSP273" s="856"/>
      <c r="OSQ273" s="856"/>
      <c r="OSR273" s="856"/>
      <c r="OSS273" s="837"/>
      <c r="OST273" s="837"/>
      <c r="OSU273" s="837"/>
      <c r="OSV273" s="837"/>
      <c r="OSW273" s="837"/>
      <c r="OSX273" s="837"/>
      <c r="OSY273" s="837"/>
      <c r="OSZ273" s="837"/>
      <c r="OTA273" s="837"/>
      <c r="OTB273" s="837"/>
      <c r="OTC273" s="837"/>
      <c r="OTD273" s="837"/>
      <c r="OTE273" s="837"/>
      <c r="OTF273" s="837"/>
      <c r="OTG273" s="837"/>
      <c r="OTH273" s="837"/>
      <c r="OTI273" s="837"/>
      <c r="OTJ273" s="837"/>
      <c r="OTK273" s="837"/>
      <c r="OTL273" s="837"/>
      <c r="OTM273" s="837"/>
      <c r="OTN273" s="837"/>
      <c r="OTO273" s="837"/>
      <c r="OTP273" s="837"/>
      <c r="OTQ273" s="854"/>
      <c r="OTR273" s="854"/>
      <c r="OTS273" s="854"/>
      <c r="OTT273" s="854"/>
      <c r="OTU273" s="854"/>
      <c r="OTV273" s="837"/>
      <c r="OTW273" s="837"/>
      <c r="OTX273" s="854"/>
      <c r="OTY273" s="854"/>
      <c r="OTZ273" s="837"/>
      <c r="OUA273" s="837"/>
      <c r="OUB273" s="854"/>
      <c r="OUC273" s="854"/>
      <c r="OUD273" s="837"/>
      <c r="OUE273" s="837"/>
      <c r="OUF273" s="837"/>
      <c r="OUG273" s="837"/>
      <c r="OUH273" s="837"/>
      <c r="OUI273" s="837"/>
      <c r="OUJ273" s="837"/>
      <c r="OUK273" s="854"/>
      <c r="OUL273" s="854"/>
      <c r="OUM273" s="837"/>
      <c r="OUN273" s="837"/>
      <c r="OUO273" s="854"/>
      <c r="OUP273" s="854"/>
      <c r="OUQ273" s="837"/>
      <c r="OUR273" s="837"/>
      <c r="OUS273" s="837"/>
      <c r="OUT273" s="837"/>
      <c r="OUU273" s="837"/>
      <c r="OUV273" s="853"/>
      <c r="OUW273" s="855"/>
      <c r="OUX273" s="837"/>
      <c r="OUY273" s="837"/>
      <c r="OUZ273" s="837"/>
      <c r="OVA273" s="837"/>
      <c r="OVB273" s="837"/>
      <c r="OVC273" s="837"/>
      <c r="OVD273" s="837"/>
      <c r="OVE273" s="856"/>
      <c r="OVF273" s="856"/>
      <c r="OVG273" s="856"/>
      <c r="OVH273" s="856"/>
      <c r="OVI273" s="856"/>
      <c r="OVJ273" s="856"/>
      <c r="OVK273" s="856"/>
      <c r="OVL273" s="856"/>
      <c r="OVM273" s="856"/>
      <c r="OVN273" s="856"/>
      <c r="OVO273" s="856"/>
      <c r="OVP273" s="856"/>
      <c r="OVQ273" s="856"/>
      <c r="OVR273" s="856"/>
      <c r="OVS273" s="856"/>
      <c r="OVT273" s="856"/>
      <c r="OVU273" s="856"/>
      <c r="OVV273" s="856"/>
      <c r="OVW273" s="856"/>
      <c r="OVX273" s="856"/>
      <c r="OVY273" s="856"/>
      <c r="OVZ273" s="856"/>
      <c r="OWA273" s="856"/>
      <c r="OWB273" s="856"/>
      <c r="OWC273" s="856"/>
      <c r="OWD273" s="856"/>
      <c r="OWE273" s="856"/>
      <c r="OWF273" s="856"/>
      <c r="OWG273" s="856"/>
      <c r="OWH273" s="856"/>
      <c r="OWI273" s="856"/>
      <c r="OWJ273" s="856"/>
      <c r="OWK273" s="856"/>
      <c r="OWL273" s="856"/>
      <c r="OWM273" s="856"/>
      <c r="OWN273" s="856"/>
      <c r="OWO273" s="856"/>
      <c r="OWP273" s="856"/>
      <c r="OWQ273" s="856"/>
      <c r="OWR273" s="856"/>
      <c r="OWS273" s="856"/>
      <c r="OWT273" s="856"/>
      <c r="OWU273" s="856"/>
      <c r="OWV273" s="856"/>
      <c r="OWW273" s="837"/>
      <c r="OWX273" s="837"/>
      <c r="OWY273" s="837"/>
      <c r="OWZ273" s="837"/>
      <c r="OXA273" s="837"/>
      <c r="OXB273" s="837"/>
      <c r="OXC273" s="837"/>
      <c r="OXD273" s="837"/>
      <c r="OXE273" s="837"/>
      <c r="OXF273" s="837"/>
      <c r="OXG273" s="837"/>
      <c r="OXH273" s="837"/>
      <c r="OXI273" s="837"/>
      <c r="OXJ273" s="837"/>
      <c r="OXK273" s="837"/>
      <c r="OXL273" s="837"/>
      <c r="OXM273" s="837"/>
      <c r="OXN273" s="837"/>
      <c r="OXO273" s="837"/>
      <c r="OXP273" s="837"/>
      <c r="OXQ273" s="837"/>
      <c r="OXR273" s="837"/>
      <c r="OXS273" s="837"/>
      <c r="OXT273" s="837"/>
      <c r="OXU273" s="854"/>
      <c r="OXV273" s="854"/>
      <c r="OXW273" s="854"/>
      <c r="OXX273" s="854"/>
      <c r="OXY273" s="854"/>
      <c r="OXZ273" s="837"/>
      <c r="OYA273" s="837"/>
      <c r="OYB273" s="854"/>
      <c r="OYC273" s="854"/>
      <c r="OYD273" s="837"/>
      <c r="OYE273" s="837"/>
      <c r="OYF273" s="854"/>
      <c r="OYG273" s="854"/>
      <c r="OYH273" s="837"/>
      <c r="OYI273" s="837"/>
      <c r="OYJ273" s="837"/>
      <c r="OYK273" s="837"/>
      <c r="OYL273" s="837"/>
      <c r="OYM273" s="837"/>
      <c r="OYN273" s="837"/>
      <c r="OYO273" s="854"/>
      <c r="OYP273" s="854"/>
      <c r="OYQ273" s="837"/>
      <c r="OYR273" s="837"/>
      <c r="OYS273" s="854"/>
      <c r="OYT273" s="854"/>
      <c r="OYU273" s="837"/>
      <c r="OYV273" s="837"/>
      <c r="OYW273" s="837"/>
      <c r="OYX273" s="837"/>
      <c r="OYY273" s="837"/>
      <c r="OYZ273" s="853"/>
      <c r="OZA273" s="855"/>
      <c r="OZB273" s="837"/>
      <c r="OZC273" s="837"/>
      <c r="OZD273" s="837"/>
      <c r="OZE273" s="837"/>
      <c r="OZF273" s="837"/>
      <c r="OZG273" s="837"/>
      <c r="OZH273" s="837"/>
      <c r="OZI273" s="856"/>
      <c r="OZJ273" s="856"/>
      <c r="OZK273" s="856"/>
      <c r="OZL273" s="856"/>
      <c r="OZM273" s="856"/>
      <c r="OZN273" s="856"/>
      <c r="OZO273" s="856"/>
      <c r="OZP273" s="856"/>
      <c r="OZQ273" s="856"/>
      <c r="OZR273" s="856"/>
      <c r="OZS273" s="856"/>
      <c r="OZT273" s="856"/>
      <c r="OZU273" s="856"/>
      <c r="OZV273" s="856"/>
      <c r="OZW273" s="856"/>
      <c r="OZX273" s="856"/>
      <c r="OZY273" s="856"/>
      <c r="OZZ273" s="856"/>
      <c r="PAA273" s="856"/>
      <c r="PAB273" s="856"/>
      <c r="PAC273" s="856"/>
      <c r="PAD273" s="856"/>
      <c r="PAE273" s="856"/>
      <c r="PAF273" s="856"/>
      <c r="PAG273" s="856"/>
      <c r="PAH273" s="856"/>
      <c r="PAI273" s="856"/>
      <c r="PAJ273" s="856"/>
      <c r="PAK273" s="856"/>
      <c r="PAL273" s="856"/>
      <c r="PAM273" s="856"/>
      <c r="PAN273" s="856"/>
      <c r="PAO273" s="856"/>
      <c r="PAP273" s="856"/>
      <c r="PAQ273" s="856"/>
      <c r="PAR273" s="856"/>
      <c r="PAS273" s="856"/>
      <c r="PAT273" s="856"/>
      <c r="PAU273" s="856"/>
      <c r="PAV273" s="856"/>
      <c r="PAW273" s="856"/>
      <c r="PAX273" s="856"/>
      <c r="PAY273" s="856"/>
      <c r="PAZ273" s="856"/>
      <c r="PBA273" s="837"/>
      <c r="PBB273" s="837"/>
      <c r="PBC273" s="837"/>
      <c r="PBD273" s="837"/>
      <c r="PBE273" s="837"/>
      <c r="PBF273" s="837"/>
      <c r="PBG273" s="837"/>
      <c r="PBH273" s="837"/>
      <c r="PBI273" s="837"/>
      <c r="PBJ273" s="837"/>
      <c r="PBK273" s="837"/>
      <c r="PBL273" s="837"/>
      <c r="PBM273" s="837"/>
      <c r="PBN273" s="837"/>
      <c r="PBO273" s="837"/>
      <c r="PBP273" s="837"/>
      <c r="PBQ273" s="837"/>
      <c r="PBR273" s="837"/>
      <c r="PBS273" s="837"/>
      <c r="PBT273" s="837"/>
      <c r="PBU273" s="837"/>
      <c r="PBV273" s="837"/>
      <c r="PBW273" s="837"/>
      <c r="PBX273" s="837"/>
      <c r="PBY273" s="854"/>
      <c r="PBZ273" s="854"/>
      <c r="PCA273" s="854"/>
      <c r="PCB273" s="854"/>
      <c r="PCC273" s="854"/>
      <c r="PCD273" s="837"/>
      <c r="PCE273" s="837"/>
      <c r="PCF273" s="854"/>
      <c r="PCG273" s="854"/>
      <c r="PCH273" s="837"/>
      <c r="PCI273" s="837"/>
      <c r="PCJ273" s="854"/>
      <c r="PCK273" s="854"/>
      <c r="PCL273" s="837"/>
      <c r="PCM273" s="837"/>
      <c r="PCN273" s="837"/>
      <c r="PCO273" s="837"/>
      <c r="PCP273" s="837"/>
      <c r="PCQ273" s="837"/>
      <c r="PCR273" s="837"/>
      <c r="PCS273" s="854"/>
      <c r="PCT273" s="854"/>
      <c r="PCU273" s="837"/>
      <c r="PCV273" s="837"/>
      <c r="PCW273" s="854"/>
      <c r="PCX273" s="854"/>
      <c r="PCY273" s="837"/>
      <c r="PCZ273" s="837"/>
      <c r="PDA273" s="837"/>
      <c r="PDB273" s="837"/>
      <c r="PDC273" s="837"/>
      <c r="PDD273" s="853"/>
      <c r="PDE273" s="855"/>
      <c r="PDF273" s="837"/>
      <c r="PDG273" s="837"/>
      <c r="PDH273" s="837"/>
      <c r="PDI273" s="837"/>
      <c r="PDJ273" s="837"/>
      <c r="PDK273" s="837"/>
      <c r="PDL273" s="837"/>
      <c r="PDM273" s="856"/>
      <c r="PDN273" s="856"/>
      <c r="PDO273" s="856"/>
      <c r="PDP273" s="856"/>
      <c r="PDQ273" s="856"/>
      <c r="PDR273" s="856"/>
      <c r="PDS273" s="856"/>
      <c r="PDT273" s="856"/>
      <c r="PDU273" s="856"/>
      <c r="PDV273" s="856"/>
      <c r="PDW273" s="856"/>
      <c r="PDX273" s="856"/>
      <c r="PDY273" s="856"/>
      <c r="PDZ273" s="856"/>
      <c r="PEA273" s="856"/>
      <c r="PEB273" s="856"/>
      <c r="PEC273" s="856"/>
      <c r="PED273" s="856"/>
      <c r="PEE273" s="856"/>
      <c r="PEF273" s="856"/>
      <c r="PEG273" s="856"/>
      <c r="PEH273" s="856"/>
      <c r="PEI273" s="856"/>
      <c r="PEJ273" s="856"/>
      <c r="PEK273" s="856"/>
      <c r="PEL273" s="856"/>
      <c r="PEM273" s="856"/>
      <c r="PEN273" s="856"/>
      <c r="PEO273" s="856"/>
      <c r="PEP273" s="856"/>
      <c r="PEQ273" s="856"/>
      <c r="PER273" s="856"/>
      <c r="PES273" s="856"/>
      <c r="PET273" s="856"/>
      <c r="PEU273" s="856"/>
      <c r="PEV273" s="856"/>
      <c r="PEW273" s="856"/>
      <c r="PEX273" s="856"/>
      <c r="PEY273" s="856"/>
      <c r="PEZ273" s="856"/>
      <c r="PFA273" s="856"/>
      <c r="PFB273" s="856"/>
      <c r="PFC273" s="856"/>
      <c r="PFD273" s="856"/>
      <c r="PFE273" s="837"/>
      <c r="PFF273" s="837"/>
      <c r="PFG273" s="837"/>
      <c r="PFH273" s="837"/>
      <c r="PFI273" s="837"/>
      <c r="PFJ273" s="837"/>
      <c r="PFK273" s="837"/>
      <c r="PFL273" s="837"/>
      <c r="PFM273" s="837"/>
      <c r="PFN273" s="837"/>
      <c r="PFO273" s="837"/>
      <c r="PFP273" s="837"/>
      <c r="PFQ273" s="837"/>
      <c r="PFR273" s="837"/>
      <c r="PFS273" s="837"/>
      <c r="PFT273" s="837"/>
      <c r="PFU273" s="837"/>
      <c r="PFV273" s="837"/>
      <c r="PFW273" s="837"/>
      <c r="PFX273" s="837"/>
      <c r="PFY273" s="837"/>
      <c r="PFZ273" s="837"/>
      <c r="PGA273" s="837"/>
      <c r="PGB273" s="837"/>
      <c r="PGC273" s="854"/>
      <c r="PGD273" s="854"/>
      <c r="PGE273" s="854"/>
      <c r="PGF273" s="854"/>
      <c r="PGG273" s="854"/>
      <c r="PGH273" s="837"/>
      <c r="PGI273" s="837"/>
      <c r="PGJ273" s="854"/>
      <c r="PGK273" s="854"/>
      <c r="PGL273" s="837"/>
      <c r="PGM273" s="837"/>
      <c r="PGN273" s="854"/>
      <c r="PGO273" s="854"/>
      <c r="PGP273" s="837"/>
      <c r="PGQ273" s="837"/>
      <c r="PGR273" s="837"/>
      <c r="PGS273" s="837"/>
      <c r="PGT273" s="837"/>
      <c r="PGU273" s="837"/>
      <c r="PGV273" s="837"/>
      <c r="PGW273" s="854"/>
      <c r="PGX273" s="854"/>
      <c r="PGY273" s="837"/>
      <c r="PGZ273" s="837"/>
      <c r="PHA273" s="854"/>
      <c r="PHB273" s="854"/>
      <c r="PHC273" s="837"/>
      <c r="PHD273" s="837"/>
      <c r="PHE273" s="837"/>
      <c r="PHF273" s="837"/>
      <c r="PHG273" s="837"/>
      <c r="PHH273" s="853"/>
      <c r="PHI273" s="855"/>
      <c r="PHJ273" s="837"/>
      <c r="PHK273" s="837"/>
      <c r="PHL273" s="837"/>
      <c r="PHM273" s="837"/>
      <c r="PHN273" s="837"/>
      <c r="PHO273" s="837"/>
      <c r="PHP273" s="837"/>
      <c r="PHQ273" s="856"/>
      <c r="PHR273" s="856"/>
      <c r="PHS273" s="856"/>
      <c r="PHT273" s="856"/>
      <c r="PHU273" s="856"/>
      <c r="PHV273" s="856"/>
      <c r="PHW273" s="856"/>
      <c r="PHX273" s="856"/>
      <c r="PHY273" s="856"/>
      <c r="PHZ273" s="856"/>
      <c r="PIA273" s="856"/>
      <c r="PIB273" s="856"/>
      <c r="PIC273" s="856"/>
      <c r="PID273" s="856"/>
      <c r="PIE273" s="856"/>
      <c r="PIF273" s="856"/>
      <c r="PIG273" s="856"/>
      <c r="PIH273" s="856"/>
      <c r="PII273" s="856"/>
      <c r="PIJ273" s="856"/>
      <c r="PIK273" s="856"/>
      <c r="PIL273" s="856"/>
      <c r="PIM273" s="856"/>
      <c r="PIN273" s="856"/>
      <c r="PIO273" s="856"/>
      <c r="PIP273" s="856"/>
      <c r="PIQ273" s="856"/>
      <c r="PIR273" s="856"/>
      <c r="PIS273" s="856"/>
      <c r="PIT273" s="856"/>
      <c r="PIU273" s="856"/>
      <c r="PIV273" s="856"/>
      <c r="PIW273" s="856"/>
      <c r="PIX273" s="856"/>
      <c r="PIY273" s="856"/>
      <c r="PIZ273" s="856"/>
      <c r="PJA273" s="856"/>
      <c r="PJB273" s="856"/>
      <c r="PJC273" s="856"/>
      <c r="PJD273" s="856"/>
      <c r="PJE273" s="856"/>
      <c r="PJF273" s="856"/>
      <c r="PJG273" s="856"/>
      <c r="PJH273" s="856"/>
      <c r="PJI273" s="837"/>
      <c r="PJJ273" s="837"/>
      <c r="PJK273" s="837"/>
      <c r="PJL273" s="837"/>
      <c r="PJM273" s="837"/>
      <c r="PJN273" s="837"/>
      <c r="PJO273" s="837"/>
      <c r="PJP273" s="837"/>
      <c r="PJQ273" s="837"/>
      <c r="PJR273" s="837"/>
      <c r="PJS273" s="837"/>
      <c r="PJT273" s="837"/>
      <c r="PJU273" s="837"/>
      <c r="PJV273" s="837"/>
      <c r="PJW273" s="837"/>
      <c r="PJX273" s="837"/>
      <c r="PJY273" s="837"/>
      <c r="PJZ273" s="837"/>
      <c r="PKA273" s="837"/>
      <c r="PKB273" s="837"/>
      <c r="PKC273" s="837"/>
      <c r="PKD273" s="837"/>
      <c r="PKE273" s="837"/>
      <c r="PKF273" s="837"/>
      <c r="PKG273" s="854"/>
      <c r="PKH273" s="854"/>
      <c r="PKI273" s="854"/>
      <c r="PKJ273" s="854"/>
      <c r="PKK273" s="854"/>
      <c r="PKL273" s="837"/>
      <c r="PKM273" s="837"/>
      <c r="PKN273" s="854"/>
      <c r="PKO273" s="854"/>
      <c r="PKP273" s="837"/>
      <c r="PKQ273" s="837"/>
      <c r="PKR273" s="854"/>
      <c r="PKS273" s="854"/>
      <c r="PKT273" s="837"/>
      <c r="PKU273" s="837"/>
      <c r="PKV273" s="837"/>
      <c r="PKW273" s="837"/>
      <c r="PKX273" s="837"/>
      <c r="PKY273" s="837"/>
      <c r="PKZ273" s="837"/>
      <c r="PLA273" s="854"/>
      <c r="PLB273" s="854"/>
      <c r="PLC273" s="837"/>
      <c r="PLD273" s="837"/>
      <c r="PLE273" s="854"/>
      <c r="PLF273" s="854"/>
      <c r="PLG273" s="837"/>
      <c r="PLH273" s="837"/>
      <c r="PLI273" s="837"/>
      <c r="PLJ273" s="837"/>
      <c r="PLK273" s="837"/>
      <c r="PLL273" s="853"/>
      <c r="PLM273" s="855"/>
      <c r="PLN273" s="837"/>
      <c r="PLO273" s="837"/>
      <c r="PLP273" s="837"/>
      <c r="PLQ273" s="837"/>
      <c r="PLR273" s="837"/>
      <c r="PLS273" s="837"/>
      <c r="PLT273" s="837"/>
      <c r="PLU273" s="856"/>
      <c r="PLV273" s="856"/>
      <c r="PLW273" s="856"/>
      <c r="PLX273" s="856"/>
      <c r="PLY273" s="856"/>
      <c r="PLZ273" s="856"/>
      <c r="PMA273" s="856"/>
      <c r="PMB273" s="856"/>
      <c r="PMC273" s="856"/>
      <c r="PMD273" s="856"/>
      <c r="PME273" s="856"/>
      <c r="PMF273" s="856"/>
      <c r="PMG273" s="856"/>
      <c r="PMH273" s="856"/>
      <c r="PMI273" s="856"/>
      <c r="PMJ273" s="856"/>
      <c r="PMK273" s="856"/>
      <c r="PML273" s="856"/>
      <c r="PMM273" s="856"/>
      <c r="PMN273" s="856"/>
      <c r="PMO273" s="856"/>
      <c r="PMP273" s="856"/>
      <c r="PMQ273" s="856"/>
      <c r="PMR273" s="856"/>
      <c r="PMS273" s="856"/>
      <c r="PMT273" s="856"/>
      <c r="PMU273" s="856"/>
      <c r="PMV273" s="856"/>
      <c r="PMW273" s="856"/>
      <c r="PMX273" s="856"/>
      <c r="PMY273" s="856"/>
      <c r="PMZ273" s="856"/>
      <c r="PNA273" s="856"/>
      <c r="PNB273" s="856"/>
      <c r="PNC273" s="856"/>
      <c r="PND273" s="856"/>
      <c r="PNE273" s="856"/>
      <c r="PNF273" s="856"/>
      <c r="PNG273" s="856"/>
      <c r="PNH273" s="856"/>
      <c r="PNI273" s="856"/>
      <c r="PNJ273" s="856"/>
      <c r="PNK273" s="856"/>
      <c r="PNL273" s="856"/>
      <c r="PNM273" s="837"/>
      <c r="PNN273" s="837"/>
      <c r="PNO273" s="837"/>
      <c r="PNP273" s="837"/>
      <c r="PNQ273" s="837"/>
      <c r="PNR273" s="837"/>
      <c r="PNS273" s="837"/>
      <c r="PNT273" s="837"/>
      <c r="PNU273" s="837"/>
      <c r="PNV273" s="837"/>
      <c r="PNW273" s="837"/>
      <c r="PNX273" s="837"/>
      <c r="PNY273" s="837"/>
      <c r="PNZ273" s="837"/>
      <c r="POA273" s="837"/>
      <c r="POB273" s="837"/>
      <c r="POC273" s="837"/>
      <c r="POD273" s="837"/>
      <c r="POE273" s="837"/>
      <c r="POF273" s="837"/>
      <c r="POG273" s="837"/>
      <c r="POH273" s="837"/>
      <c r="POI273" s="837"/>
      <c r="POJ273" s="837"/>
      <c r="POK273" s="854"/>
      <c r="POL273" s="854"/>
      <c r="POM273" s="854"/>
      <c r="PON273" s="854"/>
      <c r="POO273" s="854"/>
      <c r="POP273" s="837"/>
      <c r="POQ273" s="837"/>
      <c r="POR273" s="854"/>
      <c r="POS273" s="854"/>
      <c r="POT273" s="837"/>
      <c r="POU273" s="837"/>
      <c r="POV273" s="854"/>
      <c r="POW273" s="854"/>
      <c r="POX273" s="837"/>
      <c r="POY273" s="837"/>
      <c r="POZ273" s="837"/>
      <c r="PPA273" s="837"/>
      <c r="PPB273" s="837"/>
      <c r="PPC273" s="837"/>
      <c r="PPD273" s="837"/>
      <c r="PPE273" s="854"/>
      <c r="PPF273" s="854"/>
      <c r="PPG273" s="837"/>
      <c r="PPH273" s="837"/>
      <c r="PPI273" s="854"/>
      <c r="PPJ273" s="854"/>
      <c r="PPK273" s="837"/>
      <c r="PPL273" s="837"/>
      <c r="PPM273" s="837"/>
      <c r="PPN273" s="837"/>
      <c r="PPO273" s="837"/>
      <c r="PPP273" s="853"/>
      <c r="PPQ273" s="855"/>
      <c r="PPR273" s="837"/>
      <c r="PPS273" s="837"/>
      <c r="PPT273" s="837"/>
      <c r="PPU273" s="837"/>
      <c r="PPV273" s="837"/>
      <c r="PPW273" s="837"/>
      <c r="PPX273" s="837"/>
      <c r="PPY273" s="856"/>
      <c r="PPZ273" s="856"/>
      <c r="PQA273" s="856"/>
      <c r="PQB273" s="856"/>
      <c r="PQC273" s="856"/>
      <c r="PQD273" s="856"/>
      <c r="PQE273" s="856"/>
      <c r="PQF273" s="856"/>
      <c r="PQG273" s="856"/>
      <c r="PQH273" s="856"/>
      <c r="PQI273" s="856"/>
      <c r="PQJ273" s="856"/>
      <c r="PQK273" s="856"/>
      <c r="PQL273" s="856"/>
      <c r="PQM273" s="856"/>
      <c r="PQN273" s="856"/>
      <c r="PQO273" s="856"/>
      <c r="PQP273" s="856"/>
      <c r="PQQ273" s="856"/>
      <c r="PQR273" s="856"/>
      <c r="PQS273" s="856"/>
      <c r="PQT273" s="856"/>
      <c r="PQU273" s="856"/>
      <c r="PQV273" s="856"/>
      <c r="PQW273" s="856"/>
      <c r="PQX273" s="856"/>
      <c r="PQY273" s="856"/>
      <c r="PQZ273" s="856"/>
      <c r="PRA273" s="856"/>
      <c r="PRB273" s="856"/>
      <c r="PRC273" s="856"/>
      <c r="PRD273" s="856"/>
      <c r="PRE273" s="856"/>
      <c r="PRF273" s="856"/>
      <c r="PRG273" s="856"/>
      <c r="PRH273" s="856"/>
      <c r="PRI273" s="856"/>
      <c r="PRJ273" s="856"/>
      <c r="PRK273" s="856"/>
      <c r="PRL273" s="856"/>
      <c r="PRM273" s="856"/>
      <c r="PRN273" s="856"/>
      <c r="PRO273" s="856"/>
      <c r="PRP273" s="856"/>
      <c r="PRQ273" s="837"/>
      <c r="PRR273" s="837"/>
      <c r="PRS273" s="837"/>
      <c r="PRT273" s="837"/>
      <c r="PRU273" s="837"/>
      <c r="PRV273" s="837"/>
      <c r="PRW273" s="837"/>
      <c r="PRX273" s="837"/>
      <c r="PRY273" s="837"/>
      <c r="PRZ273" s="837"/>
      <c r="PSA273" s="837"/>
      <c r="PSB273" s="837"/>
      <c r="PSC273" s="837"/>
      <c r="PSD273" s="837"/>
      <c r="PSE273" s="837"/>
      <c r="PSF273" s="837"/>
      <c r="PSG273" s="837"/>
      <c r="PSH273" s="837"/>
      <c r="PSI273" s="837"/>
      <c r="PSJ273" s="837"/>
      <c r="PSK273" s="837"/>
      <c r="PSL273" s="837"/>
      <c r="PSM273" s="837"/>
      <c r="PSN273" s="837"/>
      <c r="PSO273" s="854"/>
      <c r="PSP273" s="854"/>
      <c r="PSQ273" s="854"/>
      <c r="PSR273" s="854"/>
      <c r="PSS273" s="854"/>
      <c r="PST273" s="837"/>
      <c r="PSU273" s="837"/>
      <c r="PSV273" s="854"/>
      <c r="PSW273" s="854"/>
      <c r="PSX273" s="837"/>
      <c r="PSY273" s="837"/>
      <c r="PSZ273" s="854"/>
      <c r="PTA273" s="854"/>
      <c r="PTB273" s="837"/>
      <c r="PTC273" s="837"/>
      <c r="PTD273" s="837"/>
      <c r="PTE273" s="837"/>
      <c r="PTF273" s="837"/>
      <c r="PTG273" s="837"/>
      <c r="PTH273" s="837"/>
      <c r="PTI273" s="854"/>
      <c r="PTJ273" s="854"/>
      <c r="PTK273" s="837"/>
      <c r="PTL273" s="837"/>
      <c r="PTM273" s="854"/>
      <c r="PTN273" s="854"/>
      <c r="PTO273" s="837"/>
      <c r="PTP273" s="837"/>
      <c r="PTQ273" s="837"/>
      <c r="PTR273" s="837"/>
      <c r="PTS273" s="837"/>
      <c r="PTT273" s="853"/>
      <c r="PTU273" s="855"/>
      <c r="PTV273" s="837"/>
      <c r="PTW273" s="837"/>
      <c r="PTX273" s="837"/>
      <c r="PTY273" s="837"/>
      <c r="PTZ273" s="837"/>
      <c r="PUA273" s="837"/>
      <c r="PUB273" s="837"/>
      <c r="PUC273" s="856"/>
      <c r="PUD273" s="856"/>
      <c r="PUE273" s="856"/>
      <c r="PUF273" s="856"/>
      <c r="PUG273" s="856"/>
      <c r="PUH273" s="856"/>
      <c r="PUI273" s="856"/>
      <c r="PUJ273" s="856"/>
      <c r="PUK273" s="856"/>
      <c r="PUL273" s="856"/>
      <c r="PUM273" s="856"/>
      <c r="PUN273" s="856"/>
      <c r="PUO273" s="856"/>
      <c r="PUP273" s="856"/>
      <c r="PUQ273" s="856"/>
      <c r="PUR273" s="856"/>
      <c r="PUS273" s="856"/>
      <c r="PUT273" s="856"/>
      <c r="PUU273" s="856"/>
      <c r="PUV273" s="856"/>
      <c r="PUW273" s="856"/>
      <c r="PUX273" s="856"/>
      <c r="PUY273" s="856"/>
      <c r="PUZ273" s="856"/>
      <c r="PVA273" s="856"/>
      <c r="PVB273" s="856"/>
      <c r="PVC273" s="856"/>
      <c r="PVD273" s="856"/>
      <c r="PVE273" s="856"/>
      <c r="PVF273" s="856"/>
      <c r="PVG273" s="856"/>
      <c r="PVH273" s="856"/>
      <c r="PVI273" s="856"/>
      <c r="PVJ273" s="856"/>
      <c r="PVK273" s="856"/>
      <c r="PVL273" s="856"/>
      <c r="PVM273" s="856"/>
      <c r="PVN273" s="856"/>
      <c r="PVO273" s="856"/>
      <c r="PVP273" s="856"/>
      <c r="PVQ273" s="856"/>
      <c r="PVR273" s="856"/>
      <c r="PVS273" s="856"/>
      <c r="PVT273" s="856"/>
      <c r="PVU273" s="837"/>
      <c r="PVV273" s="837"/>
      <c r="PVW273" s="837"/>
      <c r="PVX273" s="837"/>
      <c r="PVY273" s="837"/>
      <c r="PVZ273" s="837"/>
      <c r="PWA273" s="837"/>
      <c r="PWB273" s="837"/>
      <c r="PWC273" s="837"/>
      <c r="PWD273" s="837"/>
      <c r="PWE273" s="837"/>
      <c r="PWF273" s="837"/>
      <c r="PWG273" s="837"/>
      <c r="PWH273" s="837"/>
      <c r="PWI273" s="837"/>
      <c r="PWJ273" s="837"/>
      <c r="PWK273" s="837"/>
      <c r="PWL273" s="837"/>
      <c r="PWM273" s="837"/>
      <c r="PWN273" s="837"/>
      <c r="PWO273" s="837"/>
      <c r="PWP273" s="837"/>
      <c r="PWQ273" s="837"/>
      <c r="PWR273" s="837"/>
      <c r="PWS273" s="854"/>
      <c r="PWT273" s="854"/>
      <c r="PWU273" s="854"/>
      <c r="PWV273" s="854"/>
      <c r="PWW273" s="854"/>
      <c r="PWX273" s="837"/>
      <c r="PWY273" s="837"/>
      <c r="PWZ273" s="854"/>
      <c r="PXA273" s="854"/>
      <c r="PXB273" s="837"/>
      <c r="PXC273" s="837"/>
      <c r="PXD273" s="854"/>
      <c r="PXE273" s="854"/>
      <c r="PXF273" s="837"/>
      <c r="PXG273" s="837"/>
      <c r="PXH273" s="837"/>
      <c r="PXI273" s="837"/>
      <c r="PXJ273" s="837"/>
      <c r="PXK273" s="837"/>
      <c r="PXL273" s="837"/>
      <c r="PXM273" s="854"/>
      <c r="PXN273" s="854"/>
      <c r="PXO273" s="837"/>
      <c r="PXP273" s="837"/>
      <c r="PXQ273" s="854"/>
      <c r="PXR273" s="854"/>
      <c r="PXS273" s="837"/>
      <c r="PXT273" s="837"/>
      <c r="PXU273" s="837"/>
      <c r="PXV273" s="837"/>
      <c r="PXW273" s="837"/>
      <c r="PXX273" s="853"/>
      <c r="PXY273" s="855"/>
      <c r="PXZ273" s="837"/>
      <c r="PYA273" s="837"/>
      <c r="PYB273" s="837"/>
      <c r="PYC273" s="837"/>
      <c r="PYD273" s="837"/>
      <c r="PYE273" s="837"/>
      <c r="PYF273" s="837"/>
      <c r="PYG273" s="856"/>
      <c r="PYH273" s="856"/>
      <c r="PYI273" s="856"/>
      <c r="PYJ273" s="856"/>
      <c r="PYK273" s="856"/>
      <c r="PYL273" s="856"/>
      <c r="PYM273" s="856"/>
      <c r="PYN273" s="856"/>
      <c r="PYO273" s="856"/>
      <c r="PYP273" s="856"/>
      <c r="PYQ273" s="856"/>
      <c r="PYR273" s="856"/>
      <c r="PYS273" s="856"/>
      <c r="PYT273" s="856"/>
      <c r="PYU273" s="856"/>
      <c r="PYV273" s="856"/>
      <c r="PYW273" s="856"/>
      <c r="PYX273" s="856"/>
      <c r="PYY273" s="856"/>
      <c r="PYZ273" s="856"/>
      <c r="PZA273" s="856"/>
      <c r="PZB273" s="856"/>
      <c r="PZC273" s="856"/>
      <c r="PZD273" s="856"/>
      <c r="PZE273" s="856"/>
      <c r="PZF273" s="856"/>
      <c r="PZG273" s="856"/>
      <c r="PZH273" s="856"/>
      <c r="PZI273" s="856"/>
      <c r="PZJ273" s="856"/>
      <c r="PZK273" s="856"/>
      <c r="PZL273" s="856"/>
      <c r="PZM273" s="856"/>
      <c r="PZN273" s="856"/>
      <c r="PZO273" s="856"/>
      <c r="PZP273" s="856"/>
      <c r="PZQ273" s="856"/>
      <c r="PZR273" s="856"/>
      <c r="PZS273" s="856"/>
      <c r="PZT273" s="856"/>
      <c r="PZU273" s="856"/>
      <c r="PZV273" s="856"/>
      <c r="PZW273" s="856"/>
      <c r="PZX273" s="856"/>
      <c r="PZY273" s="837"/>
      <c r="PZZ273" s="837"/>
      <c r="QAA273" s="837"/>
      <c r="QAB273" s="837"/>
      <c r="QAC273" s="837"/>
      <c r="QAD273" s="837"/>
      <c r="QAE273" s="837"/>
      <c r="QAF273" s="837"/>
      <c r="QAG273" s="837"/>
      <c r="QAH273" s="837"/>
      <c r="QAI273" s="837"/>
      <c r="QAJ273" s="837"/>
      <c r="QAK273" s="837"/>
      <c r="QAL273" s="837"/>
      <c r="QAM273" s="837"/>
      <c r="QAN273" s="837"/>
      <c r="QAO273" s="837"/>
      <c r="QAP273" s="837"/>
      <c r="QAQ273" s="837"/>
      <c r="QAR273" s="837"/>
      <c r="QAS273" s="837"/>
      <c r="QAT273" s="837"/>
      <c r="QAU273" s="837"/>
      <c r="QAV273" s="837"/>
      <c r="QAW273" s="854"/>
      <c r="QAX273" s="854"/>
      <c r="QAY273" s="854"/>
      <c r="QAZ273" s="854"/>
      <c r="QBA273" s="854"/>
      <c r="QBB273" s="837"/>
      <c r="QBC273" s="837"/>
      <c r="QBD273" s="854"/>
      <c r="QBE273" s="854"/>
      <c r="QBF273" s="837"/>
      <c r="QBG273" s="837"/>
      <c r="QBH273" s="854"/>
      <c r="QBI273" s="854"/>
      <c r="QBJ273" s="837"/>
      <c r="QBK273" s="837"/>
      <c r="QBL273" s="837"/>
      <c r="QBM273" s="837"/>
      <c r="QBN273" s="837"/>
      <c r="QBO273" s="837"/>
      <c r="QBP273" s="837"/>
      <c r="QBQ273" s="854"/>
      <c r="QBR273" s="854"/>
      <c r="QBS273" s="837"/>
      <c r="QBT273" s="837"/>
      <c r="QBU273" s="854"/>
      <c r="QBV273" s="854"/>
      <c r="QBW273" s="837"/>
      <c r="QBX273" s="837"/>
      <c r="QBY273" s="837"/>
      <c r="QBZ273" s="837"/>
      <c r="QCA273" s="837"/>
      <c r="QCB273" s="853"/>
      <c r="QCC273" s="855"/>
      <c r="QCD273" s="837"/>
      <c r="QCE273" s="837"/>
      <c r="QCF273" s="837"/>
      <c r="QCG273" s="837"/>
      <c r="QCH273" s="837"/>
      <c r="QCI273" s="837"/>
      <c r="QCJ273" s="837"/>
      <c r="QCK273" s="856"/>
      <c r="QCL273" s="856"/>
      <c r="QCM273" s="856"/>
      <c r="QCN273" s="856"/>
      <c r="QCO273" s="856"/>
      <c r="QCP273" s="856"/>
      <c r="QCQ273" s="856"/>
      <c r="QCR273" s="856"/>
      <c r="QCS273" s="856"/>
      <c r="QCT273" s="856"/>
      <c r="QCU273" s="856"/>
      <c r="QCV273" s="856"/>
      <c r="QCW273" s="856"/>
      <c r="QCX273" s="856"/>
      <c r="QCY273" s="856"/>
      <c r="QCZ273" s="856"/>
      <c r="QDA273" s="856"/>
      <c r="QDB273" s="856"/>
      <c r="QDC273" s="856"/>
      <c r="QDD273" s="856"/>
      <c r="QDE273" s="856"/>
      <c r="QDF273" s="856"/>
      <c r="QDG273" s="856"/>
      <c r="QDH273" s="856"/>
      <c r="QDI273" s="856"/>
      <c r="QDJ273" s="856"/>
      <c r="QDK273" s="856"/>
      <c r="QDL273" s="856"/>
      <c r="QDM273" s="856"/>
      <c r="QDN273" s="856"/>
      <c r="QDO273" s="856"/>
      <c r="QDP273" s="856"/>
      <c r="QDQ273" s="856"/>
      <c r="QDR273" s="856"/>
      <c r="QDS273" s="856"/>
      <c r="QDT273" s="856"/>
      <c r="QDU273" s="856"/>
      <c r="QDV273" s="856"/>
      <c r="QDW273" s="856"/>
      <c r="QDX273" s="856"/>
      <c r="QDY273" s="856"/>
      <c r="QDZ273" s="856"/>
      <c r="QEA273" s="856"/>
      <c r="QEB273" s="856"/>
      <c r="QEC273" s="837"/>
      <c r="QED273" s="837"/>
      <c r="QEE273" s="837"/>
      <c r="QEF273" s="837"/>
      <c r="QEG273" s="837"/>
      <c r="QEH273" s="837"/>
      <c r="QEI273" s="837"/>
      <c r="QEJ273" s="837"/>
      <c r="QEK273" s="837"/>
      <c r="QEL273" s="837"/>
      <c r="QEM273" s="837"/>
      <c r="QEN273" s="837"/>
      <c r="QEO273" s="837"/>
      <c r="QEP273" s="837"/>
      <c r="QEQ273" s="837"/>
      <c r="QER273" s="837"/>
      <c r="QES273" s="837"/>
      <c r="QET273" s="837"/>
      <c r="QEU273" s="837"/>
      <c r="QEV273" s="837"/>
      <c r="QEW273" s="837"/>
      <c r="QEX273" s="837"/>
      <c r="QEY273" s="837"/>
      <c r="QEZ273" s="837"/>
      <c r="QFA273" s="854"/>
      <c r="QFB273" s="854"/>
      <c r="QFC273" s="854"/>
      <c r="QFD273" s="854"/>
      <c r="QFE273" s="854"/>
      <c r="QFF273" s="837"/>
      <c r="QFG273" s="837"/>
      <c r="QFH273" s="854"/>
      <c r="QFI273" s="854"/>
      <c r="QFJ273" s="837"/>
      <c r="QFK273" s="837"/>
      <c r="QFL273" s="854"/>
      <c r="QFM273" s="854"/>
      <c r="QFN273" s="837"/>
      <c r="QFO273" s="837"/>
      <c r="QFP273" s="837"/>
      <c r="QFQ273" s="837"/>
      <c r="QFR273" s="837"/>
      <c r="QFS273" s="837"/>
      <c r="QFT273" s="837"/>
      <c r="QFU273" s="854"/>
      <c r="QFV273" s="854"/>
      <c r="QFW273" s="837"/>
      <c r="QFX273" s="837"/>
      <c r="QFY273" s="854"/>
      <c r="QFZ273" s="854"/>
      <c r="QGA273" s="837"/>
      <c r="QGB273" s="837"/>
      <c r="QGC273" s="837"/>
      <c r="QGD273" s="837"/>
      <c r="QGE273" s="837"/>
      <c r="QGF273" s="853"/>
      <c r="QGG273" s="855"/>
      <c r="QGH273" s="837"/>
      <c r="QGI273" s="837"/>
      <c r="QGJ273" s="837"/>
      <c r="QGK273" s="837"/>
      <c r="QGL273" s="837"/>
      <c r="QGM273" s="837"/>
      <c r="QGN273" s="837"/>
      <c r="QGO273" s="856"/>
      <c r="QGP273" s="856"/>
      <c r="QGQ273" s="856"/>
      <c r="QGR273" s="856"/>
      <c r="QGS273" s="856"/>
      <c r="QGT273" s="856"/>
      <c r="QGU273" s="856"/>
      <c r="QGV273" s="856"/>
      <c r="QGW273" s="856"/>
      <c r="QGX273" s="856"/>
      <c r="QGY273" s="856"/>
      <c r="QGZ273" s="856"/>
      <c r="QHA273" s="856"/>
      <c r="QHB273" s="856"/>
      <c r="QHC273" s="856"/>
      <c r="QHD273" s="856"/>
      <c r="QHE273" s="856"/>
      <c r="QHF273" s="856"/>
      <c r="QHG273" s="856"/>
      <c r="QHH273" s="856"/>
      <c r="QHI273" s="856"/>
      <c r="QHJ273" s="856"/>
      <c r="QHK273" s="856"/>
      <c r="QHL273" s="856"/>
      <c r="QHM273" s="856"/>
      <c r="QHN273" s="856"/>
      <c r="QHO273" s="856"/>
      <c r="QHP273" s="856"/>
      <c r="QHQ273" s="856"/>
      <c r="QHR273" s="856"/>
      <c r="QHS273" s="856"/>
      <c r="QHT273" s="856"/>
      <c r="QHU273" s="856"/>
      <c r="QHV273" s="856"/>
      <c r="QHW273" s="856"/>
      <c r="QHX273" s="856"/>
      <c r="QHY273" s="856"/>
      <c r="QHZ273" s="856"/>
      <c r="QIA273" s="856"/>
      <c r="QIB273" s="856"/>
      <c r="QIC273" s="856"/>
      <c r="QID273" s="856"/>
      <c r="QIE273" s="856"/>
      <c r="QIF273" s="856"/>
      <c r="QIG273" s="837"/>
      <c r="QIH273" s="837"/>
      <c r="QII273" s="837"/>
      <c r="QIJ273" s="837"/>
      <c r="QIK273" s="837"/>
      <c r="QIL273" s="837"/>
      <c r="QIM273" s="837"/>
      <c r="QIN273" s="837"/>
      <c r="QIO273" s="837"/>
      <c r="QIP273" s="837"/>
      <c r="QIQ273" s="837"/>
      <c r="QIR273" s="837"/>
      <c r="QIS273" s="837"/>
      <c r="QIT273" s="837"/>
      <c r="QIU273" s="837"/>
      <c r="QIV273" s="837"/>
      <c r="QIW273" s="837"/>
      <c r="QIX273" s="837"/>
      <c r="QIY273" s="837"/>
      <c r="QIZ273" s="837"/>
      <c r="QJA273" s="837"/>
      <c r="QJB273" s="837"/>
      <c r="QJC273" s="837"/>
      <c r="QJD273" s="837"/>
      <c r="QJE273" s="854"/>
      <c r="QJF273" s="854"/>
      <c r="QJG273" s="854"/>
      <c r="QJH273" s="854"/>
      <c r="QJI273" s="854"/>
      <c r="QJJ273" s="837"/>
      <c r="QJK273" s="837"/>
      <c r="QJL273" s="854"/>
      <c r="QJM273" s="854"/>
      <c r="QJN273" s="837"/>
      <c r="QJO273" s="837"/>
      <c r="QJP273" s="854"/>
      <c r="QJQ273" s="854"/>
      <c r="QJR273" s="837"/>
      <c r="QJS273" s="837"/>
      <c r="QJT273" s="837"/>
      <c r="QJU273" s="837"/>
      <c r="QJV273" s="837"/>
      <c r="QJW273" s="837"/>
      <c r="QJX273" s="837"/>
      <c r="QJY273" s="854"/>
      <c r="QJZ273" s="854"/>
      <c r="QKA273" s="837"/>
      <c r="QKB273" s="837"/>
      <c r="QKC273" s="854"/>
      <c r="QKD273" s="854"/>
      <c r="QKE273" s="837"/>
      <c r="QKF273" s="837"/>
      <c r="QKG273" s="837"/>
      <c r="QKH273" s="837"/>
      <c r="QKI273" s="837"/>
      <c r="QKJ273" s="853"/>
      <c r="QKK273" s="855"/>
      <c r="QKL273" s="837"/>
      <c r="QKM273" s="837"/>
      <c r="QKN273" s="837"/>
      <c r="QKO273" s="837"/>
      <c r="QKP273" s="837"/>
      <c r="QKQ273" s="837"/>
      <c r="QKR273" s="837"/>
      <c r="QKS273" s="856"/>
      <c r="QKT273" s="856"/>
      <c r="QKU273" s="856"/>
      <c r="QKV273" s="856"/>
      <c r="QKW273" s="856"/>
      <c r="QKX273" s="856"/>
      <c r="QKY273" s="856"/>
      <c r="QKZ273" s="856"/>
      <c r="QLA273" s="856"/>
      <c r="QLB273" s="856"/>
      <c r="QLC273" s="856"/>
      <c r="QLD273" s="856"/>
      <c r="QLE273" s="856"/>
      <c r="QLF273" s="856"/>
      <c r="QLG273" s="856"/>
      <c r="QLH273" s="856"/>
      <c r="QLI273" s="856"/>
      <c r="QLJ273" s="856"/>
      <c r="QLK273" s="856"/>
      <c r="QLL273" s="856"/>
      <c r="QLM273" s="856"/>
      <c r="QLN273" s="856"/>
      <c r="QLO273" s="856"/>
      <c r="QLP273" s="856"/>
      <c r="QLQ273" s="856"/>
      <c r="QLR273" s="856"/>
      <c r="QLS273" s="856"/>
      <c r="QLT273" s="856"/>
      <c r="QLU273" s="856"/>
      <c r="QLV273" s="856"/>
      <c r="QLW273" s="856"/>
      <c r="QLX273" s="856"/>
      <c r="QLY273" s="856"/>
      <c r="QLZ273" s="856"/>
      <c r="QMA273" s="856"/>
      <c r="QMB273" s="856"/>
      <c r="QMC273" s="856"/>
      <c r="QMD273" s="856"/>
      <c r="QME273" s="856"/>
      <c r="QMF273" s="856"/>
      <c r="QMG273" s="856"/>
      <c r="QMH273" s="856"/>
      <c r="QMI273" s="856"/>
      <c r="QMJ273" s="856"/>
      <c r="QMK273" s="837"/>
      <c r="QML273" s="837"/>
      <c r="QMM273" s="837"/>
      <c r="QMN273" s="837"/>
      <c r="QMO273" s="837"/>
      <c r="QMP273" s="837"/>
      <c r="QMQ273" s="837"/>
      <c r="QMR273" s="837"/>
      <c r="QMS273" s="837"/>
      <c r="QMT273" s="837"/>
      <c r="QMU273" s="837"/>
      <c r="QMV273" s="837"/>
      <c r="QMW273" s="837"/>
      <c r="QMX273" s="837"/>
      <c r="QMY273" s="837"/>
      <c r="QMZ273" s="837"/>
      <c r="QNA273" s="837"/>
      <c r="QNB273" s="837"/>
      <c r="QNC273" s="837"/>
      <c r="QND273" s="837"/>
      <c r="QNE273" s="837"/>
      <c r="QNF273" s="837"/>
      <c r="QNG273" s="837"/>
      <c r="QNH273" s="837"/>
      <c r="QNI273" s="854"/>
      <c r="QNJ273" s="854"/>
      <c r="QNK273" s="854"/>
      <c r="QNL273" s="854"/>
      <c r="QNM273" s="854"/>
      <c r="QNN273" s="837"/>
      <c r="QNO273" s="837"/>
      <c r="QNP273" s="854"/>
      <c r="QNQ273" s="854"/>
      <c r="QNR273" s="837"/>
      <c r="QNS273" s="837"/>
      <c r="QNT273" s="854"/>
      <c r="QNU273" s="854"/>
      <c r="QNV273" s="837"/>
      <c r="QNW273" s="837"/>
      <c r="QNX273" s="837"/>
      <c r="QNY273" s="837"/>
      <c r="QNZ273" s="837"/>
      <c r="QOA273" s="837"/>
      <c r="QOB273" s="837"/>
      <c r="QOC273" s="854"/>
      <c r="QOD273" s="854"/>
      <c r="QOE273" s="837"/>
      <c r="QOF273" s="837"/>
      <c r="QOG273" s="854"/>
      <c r="QOH273" s="854"/>
      <c r="QOI273" s="837"/>
      <c r="QOJ273" s="837"/>
      <c r="QOK273" s="837"/>
      <c r="QOL273" s="837"/>
      <c r="QOM273" s="837"/>
      <c r="QON273" s="853"/>
      <c r="QOO273" s="855"/>
      <c r="QOP273" s="837"/>
      <c r="QOQ273" s="837"/>
      <c r="QOR273" s="837"/>
      <c r="QOS273" s="837"/>
      <c r="QOT273" s="837"/>
      <c r="QOU273" s="837"/>
      <c r="QOV273" s="837"/>
      <c r="QOW273" s="856"/>
      <c r="QOX273" s="856"/>
      <c r="QOY273" s="856"/>
      <c r="QOZ273" s="856"/>
      <c r="QPA273" s="856"/>
      <c r="QPB273" s="856"/>
      <c r="QPC273" s="856"/>
      <c r="QPD273" s="856"/>
      <c r="QPE273" s="856"/>
      <c r="QPF273" s="856"/>
      <c r="QPG273" s="856"/>
      <c r="QPH273" s="856"/>
      <c r="QPI273" s="856"/>
      <c r="QPJ273" s="856"/>
      <c r="QPK273" s="856"/>
      <c r="QPL273" s="856"/>
      <c r="QPM273" s="856"/>
      <c r="QPN273" s="856"/>
      <c r="QPO273" s="856"/>
      <c r="QPP273" s="856"/>
      <c r="QPQ273" s="856"/>
      <c r="QPR273" s="856"/>
      <c r="QPS273" s="856"/>
      <c r="QPT273" s="856"/>
      <c r="QPU273" s="856"/>
      <c r="QPV273" s="856"/>
      <c r="QPW273" s="856"/>
      <c r="QPX273" s="856"/>
      <c r="QPY273" s="856"/>
      <c r="QPZ273" s="856"/>
      <c r="QQA273" s="856"/>
      <c r="QQB273" s="856"/>
      <c r="QQC273" s="856"/>
      <c r="QQD273" s="856"/>
      <c r="QQE273" s="856"/>
      <c r="QQF273" s="856"/>
      <c r="QQG273" s="856"/>
      <c r="QQH273" s="856"/>
      <c r="QQI273" s="856"/>
      <c r="QQJ273" s="856"/>
      <c r="QQK273" s="856"/>
      <c r="QQL273" s="856"/>
      <c r="QQM273" s="856"/>
      <c r="QQN273" s="856"/>
      <c r="QQO273" s="837"/>
      <c r="QQP273" s="837"/>
      <c r="QQQ273" s="837"/>
      <c r="QQR273" s="837"/>
      <c r="QQS273" s="837"/>
      <c r="QQT273" s="837"/>
      <c r="QQU273" s="837"/>
      <c r="QQV273" s="837"/>
      <c r="QQW273" s="837"/>
      <c r="QQX273" s="837"/>
      <c r="QQY273" s="837"/>
      <c r="QQZ273" s="837"/>
      <c r="QRA273" s="837"/>
      <c r="QRB273" s="837"/>
      <c r="QRC273" s="837"/>
      <c r="QRD273" s="837"/>
      <c r="QRE273" s="837"/>
      <c r="QRF273" s="837"/>
      <c r="QRG273" s="837"/>
      <c r="QRH273" s="837"/>
      <c r="QRI273" s="837"/>
      <c r="QRJ273" s="837"/>
      <c r="QRK273" s="837"/>
      <c r="QRL273" s="837"/>
      <c r="QRM273" s="854"/>
      <c r="QRN273" s="854"/>
      <c r="QRO273" s="854"/>
      <c r="QRP273" s="854"/>
      <c r="QRQ273" s="854"/>
      <c r="QRR273" s="837"/>
      <c r="QRS273" s="837"/>
      <c r="QRT273" s="854"/>
      <c r="QRU273" s="854"/>
      <c r="QRV273" s="837"/>
      <c r="QRW273" s="837"/>
      <c r="QRX273" s="854"/>
      <c r="QRY273" s="854"/>
      <c r="QRZ273" s="837"/>
      <c r="QSA273" s="837"/>
      <c r="QSB273" s="837"/>
      <c r="QSC273" s="837"/>
      <c r="QSD273" s="837"/>
      <c r="QSE273" s="837"/>
      <c r="QSF273" s="837"/>
      <c r="QSG273" s="854"/>
      <c r="QSH273" s="854"/>
      <c r="QSI273" s="837"/>
      <c r="QSJ273" s="837"/>
      <c r="QSK273" s="854"/>
      <c r="QSL273" s="854"/>
      <c r="QSM273" s="837"/>
      <c r="QSN273" s="837"/>
      <c r="QSO273" s="837"/>
      <c r="QSP273" s="837"/>
      <c r="QSQ273" s="837"/>
      <c r="QSR273" s="853"/>
      <c r="QSS273" s="855"/>
      <c r="QST273" s="837"/>
      <c r="QSU273" s="837"/>
      <c r="QSV273" s="837"/>
      <c r="QSW273" s="837"/>
      <c r="QSX273" s="837"/>
      <c r="QSY273" s="837"/>
      <c r="QSZ273" s="837"/>
      <c r="QTA273" s="856"/>
      <c r="QTB273" s="856"/>
      <c r="QTC273" s="856"/>
      <c r="QTD273" s="856"/>
      <c r="QTE273" s="856"/>
      <c r="QTF273" s="856"/>
      <c r="QTG273" s="856"/>
      <c r="QTH273" s="856"/>
      <c r="QTI273" s="856"/>
      <c r="QTJ273" s="856"/>
      <c r="QTK273" s="856"/>
      <c r="QTL273" s="856"/>
      <c r="QTM273" s="856"/>
      <c r="QTN273" s="856"/>
      <c r="QTO273" s="856"/>
      <c r="QTP273" s="856"/>
      <c r="QTQ273" s="856"/>
      <c r="QTR273" s="856"/>
      <c r="QTS273" s="856"/>
      <c r="QTT273" s="856"/>
      <c r="QTU273" s="856"/>
      <c r="QTV273" s="856"/>
      <c r="QTW273" s="856"/>
      <c r="QTX273" s="856"/>
      <c r="QTY273" s="856"/>
      <c r="QTZ273" s="856"/>
      <c r="QUA273" s="856"/>
      <c r="QUB273" s="856"/>
      <c r="QUC273" s="856"/>
      <c r="QUD273" s="856"/>
      <c r="QUE273" s="856"/>
      <c r="QUF273" s="856"/>
      <c r="QUG273" s="856"/>
      <c r="QUH273" s="856"/>
      <c r="QUI273" s="856"/>
      <c r="QUJ273" s="856"/>
      <c r="QUK273" s="856"/>
      <c r="QUL273" s="856"/>
      <c r="QUM273" s="856"/>
      <c r="QUN273" s="856"/>
      <c r="QUO273" s="856"/>
      <c r="QUP273" s="856"/>
      <c r="QUQ273" s="856"/>
      <c r="QUR273" s="856"/>
      <c r="QUS273" s="837"/>
      <c r="QUT273" s="837"/>
      <c r="QUU273" s="837"/>
      <c r="QUV273" s="837"/>
      <c r="QUW273" s="837"/>
      <c r="QUX273" s="837"/>
      <c r="QUY273" s="837"/>
      <c r="QUZ273" s="837"/>
      <c r="QVA273" s="837"/>
      <c r="QVB273" s="837"/>
      <c r="QVC273" s="837"/>
      <c r="QVD273" s="837"/>
      <c r="QVE273" s="837"/>
      <c r="QVF273" s="837"/>
      <c r="QVG273" s="837"/>
      <c r="QVH273" s="837"/>
      <c r="QVI273" s="837"/>
      <c r="QVJ273" s="837"/>
      <c r="QVK273" s="837"/>
      <c r="QVL273" s="837"/>
      <c r="QVM273" s="837"/>
      <c r="QVN273" s="837"/>
      <c r="QVO273" s="837"/>
      <c r="QVP273" s="837"/>
      <c r="QVQ273" s="854"/>
      <c r="QVR273" s="854"/>
      <c r="QVS273" s="854"/>
      <c r="QVT273" s="854"/>
      <c r="QVU273" s="854"/>
      <c r="QVV273" s="837"/>
      <c r="QVW273" s="837"/>
      <c r="QVX273" s="854"/>
      <c r="QVY273" s="854"/>
      <c r="QVZ273" s="837"/>
      <c r="QWA273" s="837"/>
      <c r="QWB273" s="854"/>
      <c r="QWC273" s="854"/>
      <c r="QWD273" s="837"/>
      <c r="QWE273" s="837"/>
      <c r="QWF273" s="837"/>
      <c r="QWG273" s="837"/>
      <c r="QWH273" s="837"/>
      <c r="QWI273" s="837"/>
      <c r="QWJ273" s="837"/>
      <c r="QWK273" s="854"/>
      <c r="QWL273" s="854"/>
      <c r="QWM273" s="837"/>
      <c r="QWN273" s="837"/>
      <c r="QWO273" s="854"/>
      <c r="QWP273" s="854"/>
      <c r="QWQ273" s="837"/>
      <c r="QWR273" s="837"/>
      <c r="QWS273" s="837"/>
      <c r="QWT273" s="837"/>
      <c r="QWU273" s="837"/>
      <c r="QWV273" s="853"/>
      <c r="QWW273" s="855"/>
      <c r="QWX273" s="837"/>
      <c r="QWY273" s="837"/>
      <c r="QWZ273" s="837"/>
      <c r="QXA273" s="837"/>
      <c r="QXB273" s="837"/>
      <c r="QXC273" s="837"/>
      <c r="QXD273" s="837"/>
      <c r="QXE273" s="856"/>
      <c r="QXF273" s="856"/>
      <c r="QXG273" s="856"/>
      <c r="QXH273" s="856"/>
      <c r="QXI273" s="856"/>
      <c r="QXJ273" s="856"/>
      <c r="QXK273" s="856"/>
      <c r="QXL273" s="856"/>
      <c r="QXM273" s="856"/>
      <c r="QXN273" s="856"/>
      <c r="QXO273" s="856"/>
      <c r="QXP273" s="856"/>
      <c r="QXQ273" s="856"/>
      <c r="QXR273" s="856"/>
      <c r="QXS273" s="856"/>
      <c r="QXT273" s="856"/>
      <c r="QXU273" s="856"/>
      <c r="QXV273" s="856"/>
      <c r="QXW273" s="856"/>
      <c r="QXX273" s="856"/>
      <c r="QXY273" s="856"/>
      <c r="QXZ273" s="856"/>
      <c r="QYA273" s="856"/>
      <c r="QYB273" s="856"/>
      <c r="QYC273" s="856"/>
      <c r="QYD273" s="856"/>
      <c r="QYE273" s="856"/>
      <c r="QYF273" s="856"/>
      <c r="QYG273" s="856"/>
      <c r="QYH273" s="856"/>
      <c r="QYI273" s="856"/>
      <c r="QYJ273" s="856"/>
      <c r="QYK273" s="856"/>
      <c r="QYL273" s="856"/>
      <c r="QYM273" s="856"/>
      <c r="QYN273" s="856"/>
      <c r="QYO273" s="856"/>
      <c r="QYP273" s="856"/>
      <c r="QYQ273" s="856"/>
      <c r="QYR273" s="856"/>
      <c r="QYS273" s="856"/>
      <c r="QYT273" s="856"/>
      <c r="QYU273" s="856"/>
      <c r="QYV273" s="856"/>
      <c r="QYW273" s="837"/>
      <c r="QYX273" s="837"/>
      <c r="QYY273" s="837"/>
      <c r="QYZ273" s="837"/>
      <c r="QZA273" s="837"/>
      <c r="QZB273" s="837"/>
      <c r="QZC273" s="837"/>
      <c r="QZD273" s="837"/>
      <c r="QZE273" s="837"/>
      <c r="QZF273" s="837"/>
      <c r="QZG273" s="837"/>
      <c r="QZH273" s="837"/>
      <c r="QZI273" s="837"/>
      <c r="QZJ273" s="837"/>
      <c r="QZK273" s="837"/>
      <c r="QZL273" s="837"/>
      <c r="QZM273" s="837"/>
      <c r="QZN273" s="837"/>
      <c r="QZO273" s="837"/>
      <c r="QZP273" s="837"/>
      <c r="QZQ273" s="837"/>
      <c r="QZR273" s="837"/>
      <c r="QZS273" s="837"/>
      <c r="QZT273" s="837"/>
      <c r="QZU273" s="854"/>
      <c r="QZV273" s="854"/>
      <c r="QZW273" s="854"/>
      <c r="QZX273" s="854"/>
      <c r="QZY273" s="854"/>
      <c r="QZZ273" s="837"/>
      <c r="RAA273" s="837"/>
      <c r="RAB273" s="854"/>
      <c r="RAC273" s="854"/>
      <c r="RAD273" s="837"/>
      <c r="RAE273" s="837"/>
      <c r="RAF273" s="854"/>
      <c r="RAG273" s="854"/>
      <c r="RAH273" s="837"/>
      <c r="RAI273" s="837"/>
      <c r="RAJ273" s="837"/>
      <c r="RAK273" s="837"/>
      <c r="RAL273" s="837"/>
      <c r="RAM273" s="837"/>
      <c r="RAN273" s="837"/>
      <c r="RAO273" s="854"/>
      <c r="RAP273" s="854"/>
      <c r="RAQ273" s="837"/>
      <c r="RAR273" s="837"/>
      <c r="RAS273" s="854"/>
      <c r="RAT273" s="854"/>
      <c r="RAU273" s="837"/>
      <c r="RAV273" s="837"/>
      <c r="RAW273" s="837"/>
      <c r="RAX273" s="837"/>
      <c r="RAY273" s="837"/>
      <c r="RAZ273" s="853"/>
      <c r="RBA273" s="855"/>
      <c r="RBB273" s="837"/>
      <c r="RBC273" s="837"/>
      <c r="RBD273" s="837"/>
      <c r="RBE273" s="837"/>
      <c r="RBF273" s="837"/>
      <c r="RBG273" s="837"/>
      <c r="RBH273" s="837"/>
      <c r="RBI273" s="856"/>
      <c r="RBJ273" s="856"/>
      <c r="RBK273" s="856"/>
      <c r="RBL273" s="856"/>
      <c r="RBM273" s="856"/>
      <c r="RBN273" s="856"/>
      <c r="RBO273" s="856"/>
      <c r="RBP273" s="856"/>
      <c r="RBQ273" s="856"/>
      <c r="RBR273" s="856"/>
      <c r="RBS273" s="856"/>
      <c r="RBT273" s="856"/>
      <c r="RBU273" s="856"/>
      <c r="RBV273" s="856"/>
      <c r="RBW273" s="856"/>
      <c r="RBX273" s="856"/>
      <c r="RBY273" s="856"/>
      <c r="RBZ273" s="856"/>
      <c r="RCA273" s="856"/>
      <c r="RCB273" s="856"/>
      <c r="RCC273" s="856"/>
      <c r="RCD273" s="856"/>
      <c r="RCE273" s="856"/>
      <c r="RCF273" s="856"/>
      <c r="RCG273" s="856"/>
      <c r="RCH273" s="856"/>
      <c r="RCI273" s="856"/>
      <c r="RCJ273" s="856"/>
      <c r="RCK273" s="856"/>
      <c r="RCL273" s="856"/>
      <c r="RCM273" s="856"/>
      <c r="RCN273" s="856"/>
      <c r="RCO273" s="856"/>
      <c r="RCP273" s="856"/>
      <c r="RCQ273" s="856"/>
      <c r="RCR273" s="856"/>
      <c r="RCS273" s="856"/>
      <c r="RCT273" s="856"/>
      <c r="RCU273" s="856"/>
      <c r="RCV273" s="856"/>
      <c r="RCW273" s="856"/>
      <c r="RCX273" s="856"/>
      <c r="RCY273" s="856"/>
      <c r="RCZ273" s="856"/>
      <c r="RDA273" s="837"/>
      <c r="RDB273" s="837"/>
      <c r="RDC273" s="837"/>
      <c r="RDD273" s="837"/>
      <c r="RDE273" s="837"/>
      <c r="RDF273" s="837"/>
      <c r="RDG273" s="837"/>
      <c r="RDH273" s="837"/>
      <c r="RDI273" s="837"/>
      <c r="RDJ273" s="837"/>
      <c r="RDK273" s="837"/>
      <c r="RDL273" s="837"/>
      <c r="RDM273" s="837"/>
      <c r="RDN273" s="837"/>
      <c r="RDO273" s="837"/>
      <c r="RDP273" s="837"/>
      <c r="RDQ273" s="837"/>
      <c r="RDR273" s="837"/>
      <c r="RDS273" s="837"/>
      <c r="RDT273" s="837"/>
      <c r="RDU273" s="837"/>
      <c r="RDV273" s="837"/>
      <c r="RDW273" s="837"/>
    </row>
    <row r="274" spans="1:12295" s="70" customFormat="1" ht="69" hidden="1" customHeight="1" x14ac:dyDescent="0.3">
      <c r="A274" s="853"/>
      <c r="B274" s="126"/>
      <c r="C274" s="97" t="s">
        <v>411</v>
      </c>
      <c r="D274" s="168"/>
      <c r="E274" s="168"/>
      <c r="F274" s="168"/>
      <c r="G274" s="168"/>
      <c r="H274" s="168"/>
      <c r="I274" s="168"/>
      <c r="J274" s="168"/>
      <c r="K274" s="168"/>
      <c r="L274" s="699"/>
      <c r="M274" s="168"/>
      <c r="N274" s="833"/>
      <c r="O274" s="835"/>
      <c r="P274" s="833"/>
      <c r="Q274" s="835"/>
      <c r="R274" s="833"/>
      <c r="S274" s="835"/>
      <c r="T274" s="833"/>
      <c r="U274" s="835"/>
      <c r="V274" s="835"/>
      <c r="W274" s="835"/>
      <c r="X274" s="835"/>
      <c r="Y274" s="835"/>
      <c r="Z274" s="835"/>
      <c r="AA274" s="835"/>
      <c r="AB274" s="835"/>
      <c r="AC274" s="835"/>
      <c r="AD274" s="833"/>
      <c r="AE274" s="166">
        <f>AK274</f>
        <v>43945.794459999997</v>
      </c>
      <c r="AF274" s="699">
        <v>0</v>
      </c>
      <c r="AG274" s="166">
        <v>0</v>
      </c>
      <c r="AH274" s="699"/>
      <c r="AI274" s="956"/>
      <c r="AJ274" s="956"/>
      <c r="AK274" s="956">
        <v>43945.794459999997</v>
      </c>
      <c r="AL274" s="699">
        <v>0</v>
      </c>
      <c r="AM274" s="835"/>
      <c r="AN274" s="833"/>
      <c r="AO274" s="835"/>
      <c r="AP274" s="835"/>
      <c r="AQ274" s="833"/>
      <c r="AR274" s="168"/>
      <c r="AS274" s="699"/>
      <c r="AT274" s="168"/>
      <c r="AU274" s="699"/>
      <c r="AV274" s="835"/>
      <c r="AW274" s="699"/>
      <c r="AX274" s="168"/>
      <c r="AY274" s="699"/>
      <c r="AZ274" s="835"/>
      <c r="BA274" s="699"/>
      <c r="BB274" s="835"/>
      <c r="BC274" s="835"/>
      <c r="BD274" s="835"/>
      <c r="BE274" s="835"/>
      <c r="BF274" s="835"/>
      <c r="BG274" s="835"/>
      <c r="BH274" s="835"/>
      <c r="BI274" s="835"/>
      <c r="BJ274" s="835"/>
      <c r="BK274" s="835"/>
      <c r="BL274" s="835"/>
      <c r="BM274" s="835"/>
      <c r="BN274" s="835"/>
      <c r="BO274" s="835"/>
      <c r="BP274" s="835"/>
      <c r="BQ274" s="835"/>
      <c r="BR274" s="835"/>
      <c r="BS274" s="835"/>
      <c r="BT274" s="835"/>
      <c r="BU274" s="835"/>
      <c r="BV274" s="835"/>
      <c r="BW274" s="835"/>
      <c r="BX274" s="835"/>
      <c r="BY274" s="835"/>
      <c r="BZ274" s="203"/>
      <c r="CA274" s="837"/>
      <c r="CB274" s="837"/>
      <c r="CC274" s="837"/>
      <c r="CD274" s="837"/>
      <c r="CE274" s="699"/>
      <c r="CF274" s="837"/>
      <c r="CG274" s="837"/>
      <c r="CH274" s="837"/>
      <c r="CI274" s="837"/>
      <c r="CJ274" s="837"/>
      <c r="CK274" s="837"/>
      <c r="CL274" s="837"/>
      <c r="CM274" s="837"/>
      <c r="CN274" s="837"/>
      <c r="CO274" s="854"/>
      <c r="CP274" s="854"/>
      <c r="CQ274" s="854"/>
      <c r="CR274" s="854"/>
      <c r="CS274" s="854"/>
      <c r="CT274" s="837"/>
      <c r="CU274" s="837"/>
      <c r="CV274" s="854"/>
      <c r="CW274" s="854"/>
      <c r="CX274" s="837"/>
      <c r="CY274" s="837"/>
      <c r="CZ274" s="854"/>
      <c r="DA274" s="854"/>
      <c r="DB274" s="837"/>
      <c r="DC274" s="837"/>
      <c r="DD274" s="837"/>
      <c r="DE274" s="837"/>
      <c r="DF274" s="837"/>
      <c r="DG274" s="837"/>
      <c r="DH274" s="837"/>
      <c r="DI274" s="854"/>
      <c r="DJ274" s="854"/>
      <c r="DK274" s="837"/>
      <c r="DL274" s="837"/>
      <c r="DM274" s="854"/>
      <c r="DN274" s="854"/>
      <c r="DO274" s="837"/>
      <c r="DP274" s="837"/>
      <c r="DQ274" s="837"/>
      <c r="DR274" s="837"/>
      <c r="DS274" s="837"/>
      <c r="DT274" s="853"/>
      <c r="DU274" s="855"/>
      <c r="DV274" s="837"/>
      <c r="DW274" s="837"/>
      <c r="DX274" s="837"/>
      <c r="DY274" s="837"/>
      <c r="DZ274" s="837"/>
      <c r="EA274" s="837"/>
      <c r="EB274" s="837"/>
      <c r="EC274" s="856"/>
      <c r="ED274" s="856"/>
      <c r="EE274" s="856"/>
      <c r="EF274" s="856"/>
      <c r="EG274" s="856"/>
      <c r="EH274" s="856"/>
      <c r="EI274" s="856"/>
      <c r="EJ274" s="856"/>
      <c r="EK274" s="856"/>
      <c r="EL274" s="856"/>
      <c r="EM274" s="856"/>
      <c r="EN274" s="856"/>
      <c r="EO274" s="856"/>
      <c r="EP274" s="856"/>
      <c r="EQ274" s="856"/>
      <c r="ER274" s="856"/>
      <c r="ES274" s="856"/>
      <c r="ET274" s="856"/>
      <c r="EU274" s="856"/>
      <c r="EV274" s="856"/>
      <c r="EW274" s="856"/>
      <c r="EX274" s="856"/>
      <c r="EY274" s="856"/>
      <c r="EZ274" s="856"/>
      <c r="FA274" s="856"/>
      <c r="FB274" s="856"/>
      <c r="FC274" s="856"/>
      <c r="FD274" s="856"/>
      <c r="FE274" s="856"/>
      <c r="FF274" s="856"/>
      <c r="FG274" s="856"/>
      <c r="FH274" s="856"/>
      <c r="FI274" s="856"/>
      <c r="FJ274" s="856"/>
      <c r="FK274" s="856"/>
      <c r="FL274" s="856"/>
      <c r="FM274" s="856"/>
      <c r="FN274" s="856"/>
      <c r="FO274" s="856"/>
      <c r="FP274" s="856"/>
      <c r="FQ274" s="856"/>
      <c r="FR274" s="856"/>
      <c r="FS274" s="856"/>
      <c r="FT274" s="856"/>
      <c r="FU274" s="837"/>
      <c r="FV274" s="837"/>
      <c r="FW274" s="837"/>
      <c r="FX274" s="837"/>
      <c r="FY274" s="837"/>
      <c r="FZ274" s="837"/>
      <c r="GA274" s="837"/>
      <c r="GB274" s="837"/>
      <c r="GC274" s="837"/>
      <c r="GD274" s="837"/>
      <c r="GE274" s="837"/>
      <c r="GF274" s="837"/>
      <c r="GG274" s="837"/>
      <c r="GH274" s="837"/>
      <c r="GI274" s="837"/>
      <c r="GJ274" s="837"/>
      <c r="GK274" s="837"/>
      <c r="GL274" s="837"/>
      <c r="GM274" s="837"/>
      <c r="GN274" s="837"/>
      <c r="GO274" s="837"/>
      <c r="GP274" s="837"/>
      <c r="GQ274" s="837"/>
      <c r="GR274" s="837"/>
      <c r="GS274" s="854"/>
      <c r="GT274" s="854"/>
      <c r="GU274" s="854"/>
      <c r="GV274" s="854"/>
      <c r="GW274" s="854"/>
      <c r="GX274" s="837"/>
      <c r="GY274" s="837"/>
      <c r="GZ274" s="854"/>
      <c r="HA274" s="854"/>
      <c r="HB274" s="837"/>
      <c r="HC274" s="837"/>
      <c r="HD274" s="854"/>
      <c r="HE274" s="854"/>
      <c r="HF274" s="837"/>
      <c r="HG274" s="837"/>
      <c r="HH274" s="837"/>
      <c r="HI274" s="837"/>
      <c r="HJ274" s="837"/>
      <c r="HK274" s="837"/>
      <c r="HL274" s="837"/>
      <c r="HM274" s="854"/>
      <c r="HN274" s="854"/>
      <c r="HO274" s="837"/>
      <c r="HP274" s="837"/>
      <c r="HQ274" s="854"/>
      <c r="HR274" s="854"/>
      <c r="HS274" s="837"/>
      <c r="HT274" s="837"/>
      <c r="HU274" s="837"/>
      <c r="HV274" s="837"/>
      <c r="HW274" s="837"/>
      <c r="HX274" s="853"/>
      <c r="HY274" s="855"/>
      <c r="HZ274" s="837"/>
      <c r="IA274" s="837"/>
      <c r="IB274" s="837"/>
      <c r="IC274" s="837"/>
      <c r="ID274" s="837"/>
      <c r="IE274" s="837"/>
      <c r="IF274" s="837"/>
      <c r="IG274" s="856"/>
      <c r="IH274" s="856"/>
      <c r="II274" s="856"/>
      <c r="IJ274" s="856"/>
      <c r="IK274" s="856"/>
      <c r="IL274" s="856"/>
      <c r="IM274" s="856"/>
      <c r="IN274" s="856"/>
      <c r="IO274" s="856"/>
      <c r="IP274" s="856"/>
      <c r="IQ274" s="856"/>
      <c r="IR274" s="856"/>
      <c r="IS274" s="856"/>
      <c r="IT274" s="856"/>
      <c r="IU274" s="856"/>
      <c r="IV274" s="856"/>
      <c r="IW274" s="856"/>
      <c r="IX274" s="856"/>
      <c r="IY274" s="856"/>
      <c r="IZ274" s="856"/>
      <c r="JA274" s="856"/>
      <c r="JB274" s="856"/>
      <c r="JC274" s="856"/>
      <c r="JD274" s="856"/>
      <c r="JE274" s="856"/>
      <c r="JF274" s="856"/>
      <c r="JG274" s="856"/>
      <c r="JH274" s="856"/>
      <c r="JI274" s="856"/>
      <c r="JJ274" s="856"/>
      <c r="JK274" s="856"/>
      <c r="JL274" s="856"/>
      <c r="JM274" s="856"/>
      <c r="JN274" s="856"/>
      <c r="JO274" s="856"/>
      <c r="JP274" s="856"/>
      <c r="JQ274" s="856"/>
      <c r="JR274" s="856"/>
      <c r="JS274" s="856"/>
      <c r="JT274" s="856"/>
      <c r="JU274" s="856"/>
      <c r="JV274" s="856"/>
      <c r="JW274" s="856"/>
      <c r="JX274" s="856"/>
      <c r="JY274" s="837"/>
      <c r="JZ274" s="837"/>
      <c r="KA274" s="837"/>
      <c r="KB274" s="837"/>
      <c r="KC274" s="837"/>
      <c r="KD274" s="837"/>
      <c r="KE274" s="837"/>
      <c r="KF274" s="837"/>
      <c r="KG274" s="837"/>
      <c r="KH274" s="837"/>
      <c r="KI274" s="837"/>
      <c r="KJ274" s="837"/>
      <c r="KK274" s="837"/>
      <c r="KL274" s="837"/>
      <c r="KM274" s="837"/>
      <c r="KN274" s="837"/>
      <c r="KO274" s="837"/>
      <c r="KP274" s="837"/>
      <c r="KQ274" s="837"/>
      <c r="KR274" s="837"/>
      <c r="KS274" s="837"/>
      <c r="KT274" s="837"/>
      <c r="KU274" s="837"/>
      <c r="KV274" s="837"/>
      <c r="KW274" s="854"/>
      <c r="KX274" s="854"/>
      <c r="KY274" s="854"/>
      <c r="KZ274" s="854"/>
      <c r="LA274" s="854"/>
      <c r="LB274" s="837"/>
      <c r="LC274" s="837"/>
      <c r="LD274" s="854"/>
      <c r="LE274" s="854"/>
      <c r="LF274" s="837"/>
      <c r="LG274" s="837"/>
      <c r="LH274" s="854"/>
      <c r="LI274" s="854"/>
      <c r="LJ274" s="837"/>
      <c r="LK274" s="837"/>
      <c r="LL274" s="837"/>
      <c r="LM274" s="837"/>
      <c r="LN274" s="837"/>
      <c r="LO274" s="837"/>
      <c r="LP274" s="837"/>
      <c r="LQ274" s="854"/>
      <c r="LR274" s="854"/>
      <c r="LS274" s="837"/>
      <c r="LT274" s="837"/>
      <c r="LU274" s="854"/>
      <c r="LV274" s="854"/>
      <c r="LW274" s="837"/>
      <c r="LX274" s="837"/>
      <c r="LY274" s="837"/>
      <c r="LZ274" s="837"/>
      <c r="MA274" s="837"/>
      <c r="MB274" s="853"/>
      <c r="MC274" s="855"/>
      <c r="MD274" s="837"/>
      <c r="ME274" s="837"/>
      <c r="MF274" s="837"/>
      <c r="MG274" s="837"/>
      <c r="MH274" s="837"/>
      <c r="MI274" s="837"/>
      <c r="MJ274" s="837"/>
      <c r="MK274" s="856"/>
      <c r="ML274" s="856"/>
      <c r="MM274" s="856"/>
      <c r="MN274" s="856"/>
      <c r="MO274" s="856"/>
      <c r="MP274" s="856"/>
      <c r="MQ274" s="856"/>
      <c r="MR274" s="856"/>
      <c r="MS274" s="856"/>
      <c r="MT274" s="856"/>
      <c r="MU274" s="856"/>
      <c r="MV274" s="856"/>
      <c r="MW274" s="856"/>
      <c r="MX274" s="856"/>
      <c r="MY274" s="856"/>
      <c r="MZ274" s="856"/>
      <c r="NA274" s="856"/>
      <c r="NB274" s="856"/>
      <c r="NC274" s="856"/>
      <c r="ND274" s="856"/>
      <c r="NE274" s="856"/>
      <c r="NF274" s="856"/>
      <c r="NG274" s="856"/>
      <c r="NH274" s="856"/>
      <c r="NI274" s="856"/>
      <c r="NJ274" s="856"/>
      <c r="NK274" s="856"/>
      <c r="NL274" s="856"/>
      <c r="NM274" s="856"/>
      <c r="NN274" s="856"/>
      <c r="NO274" s="856"/>
      <c r="NP274" s="856"/>
      <c r="NQ274" s="856"/>
      <c r="NR274" s="856"/>
      <c r="NS274" s="856"/>
      <c r="NT274" s="856"/>
      <c r="NU274" s="856"/>
      <c r="NV274" s="856"/>
      <c r="NW274" s="856"/>
      <c r="NX274" s="856"/>
      <c r="NY274" s="856"/>
      <c r="NZ274" s="856"/>
      <c r="OA274" s="856"/>
      <c r="OB274" s="856"/>
      <c r="OC274" s="837"/>
      <c r="OD274" s="837"/>
      <c r="OE274" s="837"/>
      <c r="OF274" s="837"/>
      <c r="OG274" s="837"/>
      <c r="OH274" s="837"/>
      <c r="OI274" s="837"/>
      <c r="OJ274" s="837"/>
      <c r="OK274" s="837"/>
      <c r="OL274" s="837"/>
      <c r="OM274" s="837"/>
      <c r="ON274" s="837"/>
      <c r="OO274" s="837"/>
      <c r="OP274" s="837"/>
      <c r="OQ274" s="837"/>
      <c r="OR274" s="837"/>
      <c r="OS274" s="837"/>
      <c r="OT274" s="837"/>
      <c r="OU274" s="837"/>
      <c r="OV274" s="837"/>
      <c r="OW274" s="837"/>
      <c r="OX274" s="837"/>
      <c r="OY274" s="837"/>
      <c r="OZ274" s="837"/>
      <c r="PA274" s="854"/>
      <c r="PB274" s="854"/>
      <c r="PC274" s="854"/>
      <c r="PD274" s="854"/>
      <c r="PE274" s="854"/>
      <c r="PF274" s="837"/>
      <c r="PG274" s="837"/>
      <c r="PH274" s="854"/>
      <c r="PI274" s="854"/>
      <c r="PJ274" s="837"/>
      <c r="PK274" s="837"/>
      <c r="PL274" s="854"/>
      <c r="PM274" s="854"/>
      <c r="PN274" s="837"/>
      <c r="PO274" s="837"/>
      <c r="PP274" s="837"/>
      <c r="PQ274" s="837"/>
      <c r="PR274" s="837"/>
      <c r="PS274" s="837"/>
      <c r="PT274" s="837"/>
      <c r="PU274" s="854"/>
      <c r="PV274" s="854"/>
      <c r="PW274" s="837"/>
      <c r="PX274" s="837"/>
      <c r="PY274" s="854"/>
      <c r="PZ274" s="854"/>
      <c r="QA274" s="837"/>
      <c r="QB274" s="837"/>
      <c r="QC274" s="837"/>
      <c r="QD274" s="837"/>
      <c r="QE274" s="837"/>
      <c r="QF274" s="853"/>
      <c r="QG274" s="855"/>
      <c r="QH274" s="837"/>
      <c r="QI274" s="837"/>
      <c r="QJ274" s="837"/>
      <c r="QK274" s="837"/>
      <c r="QL274" s="837"/>
      <c r="QM274" s="837"/>
      <c r="QN274" s="837"/>
      <c r="QO274" s="856"/>
      <c r="QP274" s="856"/>
      <c r="QQ274" s="856"/>
      <c r="QR274" s="856"/>
      <c r="QS274" s="856"/>
      <c r="QT274" s="856"/>
      <c r="QU274" s="856"/>
      <c r="QV274" s="856"/>
      <c r="QW274" s="856"/>
      <c r="QX274" s="856"/>
      <c r="QY274" s="856"/>
      <c r="QZ274" s="856"/>
      <c r="RA274" s="856"/>
      <c r="RB274" s="856"/>
      <c r="RC274" s="856"/>
      <c r="RD274" s="856"/>
      <c r="RE274" s="856"/>
      <c r="RF274" s="856"/>
      <c r="RG274" s="856"/>
      <c r="RH274" s="856"/>
      <c r="RI274" s="856"/>
      <c r="RJ274" s="856"/>
      <c r="RK274" s="856"/>
      <c r="RL274" s="856"/>
      <c r="RM274" s="856"/>
      <c r="RN274" s="856"/>
      <c r="RO274" s="856"/>
      <c r="RP274" s="856"/>
      <c r="RQ274" s="856"/>
      <c r="RR274" s="856"/>
      <c r="RS274" s="856"/>
      <c r="RT274" s="856"/>
      <c r="RU274" s="856"/>
      <c r="RV274" s="856"/>
      <c r="RW274" s="856"/>
      <c r="RX274" s="856"/>
      <c r="RY274" s="856"/>
      <c r="RZ274" s="856"/>
      <c r="SA274" s="856"/>
      <c r="SB274" s="856"/>
      <c r="SC274" s="856"/>
      <c r="SD274" s="856"/>
      <c r="SE274" s="856"/>
      <c r="SF274" s="856"/>
      <c r="SG274" s="837"/>
      <c r="SH274" s="837"/>
      <c r="SI274" s="837"/>
      <c r="SJ274" s="837"/>
      <c r="SK274" s="837"/>
      <c r="SL274" s="837"/>
      <c r="SM274" s="837"/>
      <c r="SN274" s="837"/>
      <c r="SO274" s="837"/>
      <c r="SP274" s="837"/>
      <c r="SQ274" s="837"/>
      <c r="SR274" s="837"/>
      <c r="SS274" s="837"/>
      <c r="ST274" s="837"/>
      <c r="SU274" s="837"/>
      <c r="SV274" s="837"/>
      <c r="SW274" s="837"/>
      <c r="SX274" s="837"/>
      <c r="SY274" s="837"/>
      <c r="SZ274" s="837"/>
      <c r="TA274" s="837"/>
      <c r="TB274" s="837"/>
      <c r="TC274" s="837"/>
      <c r="TD274" s="837"/>
      <c r="TE274" s="854"/>
      <c r="TF274" s="854"/>
      <c r="TG274" s="854"/>
      <c r="TH274" s="854"/>
      <c r="TI274" s="854"/>
      <c r="TJ274" s="837"/>
      <c r="TK274" s="837"/>
      <c r="TL274" s="854"/>
      <c r="TM274" s="854"/>
      <c r="TN274" s="837"/>
      <c r="TO274" s="837"/>
      <c r="TP274" s="854"/>
      <c r="TQ274" s="854"/>
      <c r="TR274" s="837"/>
      <c r="TS274" s="837"/>
      <c r="TT274" s="837"/>
      <c r="TU274" s="837"/>
      <c r="TV274" s="837"/>
      <c r="TW274" s="837"/>
      <c r="TX274" s="837"/>
      <c r="TY274" s="854"/>
      <c r="TZ274" s="854"/>
      <c r="UA274" s="837"/>
      <c r="UB274" s="837"/>
      <c r="UC274" s="854"/>
      <c r="UD274" s="854"/>
      <c r="UE274" s="837"/>
      <c r="UF274" s="837"/>
      <c r="UG274" s="837"/>
      <c r="UH274" s="837"/>
      <c r="UI274" s="837"/>
      <c r="UJ274" s="853"/>
      <c r="UK274" s="855"/>
      <c r="UL274" s="837"/>
      <c r="UM274" s="837"/>
      <c r="UN274" s="837"/>
      <c r="UO274" s="837"/>
      <c r="UP274" s="837"/>
      <c r="UQ274" s="837"/>
      <c r="UR274" s="837"/>
      <c r="US274" s="856"/>
      <c r="UT274" s="856"/>
      <c r="UU274" s="856"/>
      <c r="UV274" s="856"/>
      <c r="UW274" s="856"/>
      <c r="UX274" s="856"/>
      <c r="UY274" s="856"/>
      <c r="UZ274" s="856"/>
      <c r="VA274" s="856"/>
      <c r="VB274" s="856"/>
      <c r="VC274" s="856"/>
      <c r="VD274" s="856"/>
      <c r="VE274" s="856"/>
      <c r="VF274" s="856"/>
      <c r="VG274" s="856"/>
      <c r="VH274" s="856"/>
      <c r="VI274" s="856"/>
      <c r="VJ274" s="856"/>
      <c r="VK274" s="856"/>
      <c r="VL274" s="856"/>
      <c r="VM274" s="856"/>
      <c r="VN274" s="856"/>
      <c r="VO274" s="856"/>
      <c r="VP274" s="856"/>
      <c r="VQ274" s="856"/>
      <c r="VR274" s="856"/>
      <c r="VS274" s="856"/>
      <c r="VT274" s="856"/>
      <c r="VU274" s="856"/>
      <c r="VV274" s="856"/>
      <c r="VW274" s="856"/>
      <c r="VX274" s="856"/>
      <c r="VY274" s="856"/>
      <c r="VZ274" s="856"/>
      <c r="WA274" s="856"/>
      <c r="WB274" s="856"/>
      <c r="WC274" s="856"/>
      <c r="WD274" s="856"/>
      <c r="WE274" s="856"/>
      <c r="WF274" s="856"/>
      <c r="WG274" s="856"/>
      <c r="WH274" s="856"/>
      <c r="WI274" s="856"/>
      <c r="WJ274" s="856"/>
      <c r="WK274" s="837"/>
      <c r="WL274" s="837"/>
      <c r="WM274" s="837"/>
      <c r="WN274" s="837"/>
      <c r="WO274" s="837"/>
      <c r="WP274" s="837"/>
      <c r="WQ274" s="837"/>
      <c r="WR274" s="837"/>
      <c r="WS274" s="837"/>
      <c r="WT274" s="837"/>
      <c r="WU274" s="837"/>
      <c r="WV274" s="837"/>
      <c r="WW274" s="837"/>
      <c r="WX274" s="837"/>
      <c r="WY274" s="837"/>
      <c r="WZ274" s="837"/>
      <c r="XA274" s="837"/>
      <c r="XB274" s="837"/>
      <c r="XC274" s="837"/>
      <c r="XD274" s="837"/>
      <c r="XE274" s="837"/>
      <c r="XF274" s="837"/>
      <c r="XG274" s="837"/>
      <c r="XH274" s="837"/>
      <c r="XI274" s="854"/>
      <c r="XJ274" s="854"/>
      <c r="XK274" s="854"/>
      <c r="XL274" s="854"/>
      <c r="XM274" s="854"/>
      <c r="XN274" s="837"/>
      <c r="XO274" s="837"/>
      <c r="XP274" s="854"/>
      <c r="XQ274" s="854"/>
      <c r="XR274" s="837"/>
      <c r="XS274" s="837"/>
      <c r="XT274" s="854"/>
      <c r="XU274" s="854"/>
      <c r="XV274" s="837"/>
      <c r="XW274" s="837"/>
      <c r="XX274" s="837"/>
      <c r="XY274" s="837"/>
      <c r="XZ274" s="837"/>
      <c r="YA274" s="837"/>
      <c r="YB274" s="837"/>
      <c r="YC274" s="854"/>
      <c r="YD274" s="854"/>
      <c r="YE274" s="837"/>
      <c r="YF274" s="837"/>
      <c r="YG274" s="854"/>
      <c r="YH274" s="854"/>
      <c r="YI274" s="837"/>
      <c r="YJ274" s="837"/>
      <c r="YK274" s="837"/>
      <c r="YL274" s="837"/>
      <c r="YM274" s="837"/>
      <c r="YN274" s="853"/>
      <c r="YO274" s="855"/>
      <c r="YP274" s="837"/>
      <c r="YQ274" s="837"/>
      <c r="YR274" s="837"/>
      <c r="YS274" s="837"/>
      <c r="YT274" s="837"/>
      <c r="YU274" s="837"/>
      <c r="YV274" s="837"/>
      <c r="YW274" s="856"/>
      <c r="YX274" s="856"/>
      <c r="YY274" s="856"/>
      <c r="YZ274" s="856"/>
      <c r="ZA274" s="856"/>
      <c r="ZB274" s="856"/>
      <c r="ZC274" s="856"/>
      <c r="ZD274" s="856"/>
      <c r="ZE274" s="856"/>
      <c r="ZF274" s="856"/>
      <c r="ZG274" s="856"/>
      <c r="ZH274" s="856"/>
      <c r="ZI274" s="856"/>
      <c r="ZJ274" s="856"/>
      <c r="ZK274" s="856"/>
      <c r="ZL274" s="856"/>
      <c r="ZM274" s="856"/>
      <c r="ZN274" s="856"/>
      <c r="ZO274" s="856"/>
      <c r="ZP274" s="856"/>
      <c r="ZQ274" s="856"/>
      <c r="ZR274" s="856"/>
      <c r="ZS274" s="856"/>
      <c r="ZT274" s="856"/>
      <c r="ZU274" s="856"/>
      <c r="ZV274" s="856"/>
      <c r="ZW274" s="856"/>
      <c r="ZX274" s="856"/>
      <c r="ZY274" s="856"/>
      <c r="ZZ274" s="856"/>
      <c r="AAA274" s="856"/>
      <c r="AAB274" s="856"/>
      <c r="AAC274" s="856"/>
      <c r="AAD274" s="856"/>
      <c r="AAE274" s="856"/>
      <c r="AAF274" s="856"/>
      <c r="AAG274" s="856"/>
      <c r="AAH274" s="856"/>
      <c r="AAI274" s="856"/>
      <c r="AAJ274" s="856"/>
      <c r="AAK274" s="856"/>
      <c r="AAL274" s="856"/>
      <c r="AAM274" s="856"/>
      <c r="AAN274" s="856"/>
      <c r="AAO274" s="837"/>
      <c r="AAP274" s="837"/>
      <c r="AAQ274" s="837"/>
      <c r="AAR274" s="837"/>
      <c r="AAS274" s="837"/>
      <c r="AAT274" s="837"/>
      <c r="AAU274" s="837"/>
      <c r="AAV274" s="837"/>
      <c r="AAW274" s="837"/>
      <c r="AAX274" s="837"/>
      <c r="AAY274" s="837"/>
      <c r="AAZ274" s="837"/>
      <c r="ABA274" s="837"/>
      <c r="ABB274" s="837"/>
      <c r="ABC274" s="837"/>
      <c r="ABD274" s="837"/>
      <c r="ABE274" s="837"/>
      <c r="ABF274" s="837"/>
      <c r="ABG274" s="837"/>
      <c r="ABH274" s="837"/>
      <c r="ABI274" s="837"/>
      <c r="ABJ274" s="837"/>
      <c r="ABK274" s="837"/>
      <c r="ABL274" s="837"/>
      <c r="ABM274" s="854"/>
      <c r="ABN274" s="854"/>
      <c r="ABO274" s="854"/>
      <c r="ABP274" s="854"/>
      <c r="ABQ274" s="854"/>
      <c r="ABR274" s="837"/>
      <c r="ABS274" s="837"/>
      <c r="ABT274" s="854"/>
      <c r="ABU274" s="854"/>
      <c r="ABV274" s="837"/>
      <c r="ABW274" s="837"/>
      <c r="ABX274" s="854"/>
      <c r="ABY274" s="854"/>
      <c r="ABZ274" s="837"/>
      <c r="ACA274" s="837"/>
      <c r="ACB274" s="837"/>
      <c r="ACC274" s="837"/>
      <c r="ACD274" s="837"/>
      <c r="ACE274" s="837"/>
      <c r="ACF274" s="837"/>
      <c r="ACG274" s="854"/>
      <c r="ACH274" s="854"/>
      <c r="ACI274" s="837"/>
      <c r="ACJ274" s="837"/>
      <c r="ACK274" s="854"/>
      <c r="ACL274" s="854"/>
      <c r="ACM274" s="837"/>
      <c r="ACN274" s="837"/>
      <c r="ACO274" s="837"/>
      <c r="ACP274" s="837"/>
      <c r="ACQ274" s="837"/>
      <c r="ACR274" s="853"/>
      <c r="ACS274" s="855"/>
      <c r="ACT274" s="837"/>
      <c r="ACU274" s="837"/>
      <c r="ACV274" s="837"/>
      <c r="ACW274" s="837"/>
      <c r="ACX274" s="837"/>
      <c r="ACY274" s="837"/>
      <c r="ACZ274" s="837"/>
      <c r="ADA274" s="856"/>
      <c r="ADB274" s="856"/>
      <c r="ADC274" s="856"/>
      <c r="ADD274" s="856"/>
      <c r="ADE274" s="856"/>
      <c r="ADF274" s="856"/>
      <c r="ADG274" s="856"/>
      <c r="ADH274" s="856"/>
      <c r="ADI274" s="856"/>
      <c r="ADJ274" s="856"/>
      <c r="ADK274" s="856"/>
      <c r="ADL274" s="856"/>
      <c r="ADM274" s="856"/>
      <c r="ADN274" s="856"/>
      <c r="ADO274" s="856"/>
      <c r="ADP274" s="856"/>
      <c r="ADQ274" s="856"/>
      <c r="ADR274" s="856"/>
      <c r="ADS274" s="856"/>
      <c r="ADT274" s="856"/>
      <c r="ADU274" s="856"/>
      <c r="ADV274" s="856"/>
      <c r="ADW274" s="856"/>
      <c r="ADX274" s="856"/>
      <c r="ADY274" s="856"/>
      <c r="ADZ274" s="856"/>
      <c r="AEA274" s="856"/>
      <c r="AEB274" s="856"/>
      <c r="AEC274" s="856"/>
      <c r="AED274" s="856"/>
      <c r="AEE274" s="856"/>
      <c r="AEF274" s="856"/>
      <c r="AEG274" s="856"/>
      <c r="AEH274" s="856"/>
      <c r="AEI274" s="856"/>
      <c r="AEJ274" s="856"/>
      <c r="AEK274" s="856"/>
      <c r="AEL274" s="856"/>
      <c r="AEM274" s="856"/>
      <c r="AEN274" s="856"/>
      <c r="AEO274" s="856"/>
      <c r="AEP274" s="856"/>
      <c r="AEQ274" s="856"/>
      <c r="AER274" s="856"/>
      <c r="AES274" s="837"/>
      <c r="AET274" s="837"/>
      <c r="AEU274" s="837"/>
      <c r="AEV274" s="837"/>
      <c r="AEW274" s="837"/>
      <c r="AEX274" s="837"/>
      <c r="AEY274" s="837"/>
      <c r="AEZ274" s="837"/>
      <c r="AFA274" s="837"/>
      <c r="AFB274" s="837"/>
      <c r="AFC274" s="837"/>
      <c r="AFD274" s="837"/>
      <c r="AFE274" s="837"/>
      <c r="AFF274" s="837"/>
      <c r="AFG274" s="837"/>
      <c r="AFH274" s="837"/>
      <c r="AFI274" s="837"/>
      <c r="AFJ274" s="837"/>
      <c r="AFK274" s="837"/>
      <c r="AFL274" s="837"/>
      <c r="AFM274" s="837"/>
      <c r="AFN274" s="837"/>
      <c r="AFO274" s="837"/>
      <c r="AFP274" s="837"/>
      <c r="AFQ274" s="854"/>
      <c r="AFR274" s="854"/>
      <c r="AFS274" s="854"/>
      <c r="AFT274" s="854"/>
      <c r="AFU274" s="854"/>
      <c r="AFV274" s="837"/>
      <c r="AFW274" s="837"/>
      <c r="AFX274" s="854"/>
      <c r="AFY274" s="854"/>
      <c r="AFZ274" s="837"/>
      <c r="AGA274" s="837"/>
      <c r="AGB274" s="854"/>
      <c r="AGC274" s="854"/>
      <c r="AGD274" s="837"/>
      <c r="AGE274" s="837"/>
      <c r="AGF274" s="837"/>
      <c r="AGG274" s="837"/>
      <c r="AGH274" s="837"/>
      <c r="AGI274" s="837"/>
      <c r="AGJ274" s="837"/>
      <c r="AGK274" s="854"/>
      <c r="AGL274" s="854"/>
      <c r="AGM274" s="837"/>
      <c r="AGN274" s="837"/>
      <c r="AGO274" s="854"/>
      <c r="AGP274" s="854"/>
      <c r="AGQ274" s="837"/>
      <c r="AGR274" s="837"/>
      <c r="AGS274" s="837"/>
      <c r="AGT274" s="837"/>
      <c r="AGU274" s="837"/>
      <c r="AGV274" s="853"/>
      <c r="AGW274" s="855"/>
      <c r="AGX274" s="837"/>
      <c r="AGY274" s="837"/>
      <c r="AGZ274" s="837"/>
      <c r="AHA274" s="837"/>
      <c r="AHB274" s="837"/>
      <c r="AHC274" s="837"/>
      <c r="AHD274" s="837"/>
      <c r="AHE274" s="856"/>
      <c r="AHF274" s="856"/>
      <c r="AHG274" s="856"/>
      <c r="AHH274" s="856"/>
      <c r="AHI274" s="856"/>
      <c r="AHJ274" s="856"/>
      <c r="AHK274" s="856"/>
      <c r="AHL274" s="856"/>
      <c r="AHM274" s="856"/>
      <c r="AHN274" s="856"/>
      <c r="AHO274" s="856"/>
      <c r="AHP274" s="856"/>
      <c r="AHQ274" s="856"/>
      <c r="AHR274" s="856"/>
      <c r="AHS274" s="856"/>
      <c r="AHT274" s="856"/>
      <c r="AHU274" s="856"/>
      <c r="AHV274" s="856"/>
      <c r="AHW274" s="856"/>
      <c r="AHX274" s="856"/>
      <c r="AHY274" s="856"/>
      <c r="AHZ274" s="856"/>
      <c r="AIA274" s="856"/>
      <c r="AIB274" s="856"/>
      <c r="AIC274" s="856"/>
      <c r="AID274" s="856"/>
      <c r="AIE274" s="856"/>
      <c r="AIF274" s="856"/>
      <c r="AIG274" s="856"/>
      <c r="AIH274" s="856"/>
      <c r="AII274" s="856"/>
      <c r="AIJ274" s="856"/>
      <c r="AIK274" s="856"/>
      <c r="AIL274" s="856"/>
      <c r="AIM274" s="856"/>
      <c r="AIN274" s="856"/>
      <c r="AIO274" s="856"/>
      <c r="AIP274" s="856"/>
      <c r="AIQ274" s="856"/>
      <c r="AIR274" s="856"/>
      <c r="AIS274" s="856"/>
      <c r="AIT274" s="856"/>
      <c r="AIU274" s="856"/>
      <c r="AIV274" s="856"/>
      <c r="AIW274" s="837"/>
      <c r="AIX274" s="837"/>
      <c r="AIY274" s="837"/>
      <c r="AIZ274" s="837"/>
      <c r="AJA274" s="837"/>
      <c r="AJB274" s="837"/>
      <c r="AJC274" s="837"/>
      <c r="AJD274" s="837"/>
      <c r="AJE274" s="837"/>
      <c r="AJF274" s="837"/>
      <c r="AJG274" s="837"/>
      <c r="AJH274" s="837"/>
      <c r="AJI274" s="837"/>
      <c r="AJJ274" s="837"/>
      <c r="AJK274" s="837"/>
      <c r="AJL274" s="837"/>
      <c r="AJM274" s="837"/>
      <c r="AJN274" s="837"/>
      <c r="AJO274" s="837"/>
      <c r="AJP274" s="837"/>
      <c r="AJQ274" s="837"/>
      <c r="AJR274" s="837"/>
      <c r="AJS274" s="837"/>
      <c r="AJT274" s="837"/>
      <c r="AJU274" s="854"/>
      <c r="AJV274" s="854"/>
      <c r="AJW274" s="854"/>
      <c r="AJX274" s="854"/>
      <c r="AJY274" s="854"/>
      <c r="AJZ274" s="837"/>
      <c r="AKA274" s="837"/>
      <c r="AKB274" s="854"/>
      <c r="AKC274" s="854"/>
      <c r="AKD274" s="837"/>
      <c r="AKE274" s="837"/>
      <c r="AKF274" s="854"/>
      <c r="AKG274" s="854"/>
      <c r="AKH274" s="837"/>
      <c r="AKI274" s="837"/>
      <c r="AKJ274" s="837"/>
      <c r="AKK274" s="837"/>
      <c r="AKL274" s="837"/>
      <c r="AKM274" s="837"/>
      <c r="AKN274" s="837"/>
      <c r="AKO274" s="854"/>
      <c r="AKP274" s="854"/>
      <c r="AKQ274" s="837"/>
      <c r="AKR274" s="837"/>
      <c r="AKS274" s="854"/>
      <c r="AKT274" s="854"/>
      <c r="AKU274" s="837"/>
      <c r="AKV274" s="837"/>
      <c r="AKW274" s="837"/>
      <c r="AKX274" s="837"/>
      <c r="AKY274" s="837"/>
      <c r="AKZ274" s="853"/>
      <c r="ALA274" s="855"/>
      <c r="ALB274" s="837"/>
      <c r="ALC274" s="837"/>
      <c r="ALD274" s="837"/>
      <c r="ALE274" s="837"/>
      <c r="ALF274" s="837"/>
      <c r="ALG274" s="837"/>
      <c r="ALH274" s="837"/>
      <c r="ALI274" s="856"/>
      <c r="ALJ274" s="856"/>
      <c r="ALK274" s="856"/>
      <c r="ALL274" s="856"/>
      <c r="ALM274" s="856"/>
      <c r="ALN274" s="856"/>
      <c r="ALO274" s="856"/>
      <c r="ALP274" s="856"/>
      <c r="ALQ274" s="856"/>
      <c r="ALR274" s="856"/>
      <c r="ALS274" s="856"/>
      <c r="ALT274" s="856"/>
      <c r="ALU274" s="856"/>
      <c r="ALV274" s="856"/>
      <c r="ALW274" s="856"/>
      <c r="ALX274" s="856"/>
      <c r="ALY274" s="856"/>
      <c r="ALZ274" s="856"/>
      <c r="AMA274" s="856"/>
      <c r="AMB274" s="856"/>
      <c r="AMC274" s="856"/>
      <c r="AMD274" s="856"/>
      <c r="AME274" s="856"/>
      <c r="AMF274" s="856"/>
      <c r="AMG274" s="856"/>
      <c r="AMH274" s="856"/>
      <c r="AMI274" s="856"/>
      <c r="AMJ274" s="856"/>
      <c r="AMK274" s="856"/>
      <c r="AML274" s="856"/>
      <c r="AMM274" s="856"/>
      <c r="AMN274" s="856"/>
      <c r="AMO274" s="856"/>
      <c r="AMP274" s="856"/>
      <c r="AMQ274" s="856"/>
      <c r="AMR274" s="856"/>
      <c r="AMS274" s="856"/>
      <c r="AMT274" s="856"/>
      <c r="AMU274" s="856"/>
      <c r="AMV274" s="856"/>
      <c r="AMW274" s="856"/>
      <c r="AMX274" s="856"/>
      <c r="AMY274" s="856"/>
      <c r="AMZ274" s="856"/>
      <c r="ANA274" s="837"/>
      <c r="ANB274" s="837"/>
      <c r="ANC274" s="837"/>
      <c r="AND274" s="837"/>
      <c r="ANE274" s="837"/>
      <c r="ANF274" s="837"/>
      <c r="ANG274" s="837"/>
      <c r="ANH274" s="837"/>
      <c r="ANI274" s="837"/>
      <c r="ANJ274" s="837"/>
      <c r="ANK274" s="837"/>
      <c r="ANL274" s="837"/>
      <c r="ANM274" s="837"/>
      <c r="ANN274" s="837"/>
      <c r="ANO274" s="837"/>
      <c r="ANP274" s="837"/>
      <c r="ANQ274" s="837"/>
      <c r="ANR274" s="837"/>
      <c r="ANS274" s="837"/>
      <c r="ANT274" s="837"/>
      <c r="ANU274" s="837"/>
      <c r="ANV274" s="837"/>
      <c r="ANW274" s="837"/>
      <c r="ANX274" s="837"/>
      <c r="ANY274" s="854"/>
      <c r="ANZ274" s="854"/>
      <c r="AOA274" s="854"/>
      <c r="AOB274" s="854"/>
      <c r="AOC274" s="854"/>
      <c r="AOD274" s="837"/>
      <c r="AOE274" s="837"/>
      <c r="AOF274" s="854"/>
      <c r="AOG274" s="854"/>
      <c r="AOH274" s="837"/>
      <c r="AOI274" s="837"/>
      <c r="AOJ274" s="854"/>
      <c r="AOK274" s="854"/>
      <c r="AOL274" s="837"/>
      <c r="AOM274" s="837"/>
      <c r="AON274" s="837"/>
      <c r="AOO274" s="837"/>
      <c r="AOP274" s="837"/>
      <c r="AOQ274" s="837"/>
      <c r="AOR274" s="837"/>
      <c r="AOS274" s="854"/>
      <c r="AOT274" s="854"/>
      <c r="AOU274" s="837"/>
      <c r="AOV274" s="837"/>
      <c r="AOW274" s="854"/>
      <c r="AOX274" s="854"/>
      <c r="AOY274" s="837"/>
      <c r="AOZ274" s="837"/>
      <c r="APA274" s="837"/>
      <c r="APB274" s="837"/>
      <c r="APC274" s="837"/>
      <c r="APD274" s="853"/>
      <c r="APE274" s="855"/>
      <c r="APF274" s="837"/>
      <c r="APG274" s="837"/>
      <c r="APH274" s="837"/>
      <c r="API274" s="837"/>
      <c r="APJ274" s="837"/>
      <c r="APK274" s="837"/>
      <c r="APL274" s="837"/>
      <c r="APM274" s="856"/>
      <c r="APN274" s="856"/>
      <c r="APO274" s="856"/>
      <c r="APP274" s="856"/>
      <c r="APQ274" s="856"/>
      <c r="APR274" s="856"/>
      <c r="APS274" s="856"/>
      <c r="APT274" s="856"/>
      <c r="APU274" s="856"/>
      <c r="APV274" s="856"/>
      <c r="APW274" s="856"/>
      <c r="APX274" s="856"/>
      <c r="APY274" s="856"/>
      <c r="APZ274" s="856"/>
      <c r="AQA274" s="856"/>
      <c r="AQB274" s="856"/>
      <c r="AQC274" s="856"/>
      <c r="AQD274" s="856"/>
      <c r="AQE274" s="856"/>
      <c r="AQF274" s="856"/>
      <c r="AQG274" s="856"/>
      <c r="AQH274" s="856"/>
      <c r="AQI274" s="856"/>
      <c r="AQJ274" s="856"/>
      <c r="AQK274" s="856"/>
      <c r="AQL274" s="856"/>
      <c r="AQM274" s="856"/>
      <c r="AQN274" s="856"/>
      <c r="AQO274" s="856"/>
      <c r="AQP274" s="856"/>
      <c r="AQQ274" s="856"/>
      <c r="AQR274" s="856"/>
      <c r="AQS274" s="856"/>
      <c r="AQT274" s="856"/>
      <c r="AQU274" s="856"/>
      <c r="AQV274" s="856"/>
      <c r="AQW274" s="856"/>
      <c r="AQX274" s="856"/>
      <c r="AQY274" s="856"/>
      <c r="AQZ274" s="856"/>
      <c r="ARA274" s="856"/>
      <c r="ARB274" s="856"/>
      <c r="ARC274" s="856"/>
      <c r="ARD274" s="856"/>
      <c r="ARE274" s="837"/>
      <c r="ARF274" s="837"/>
      <c r="ARG274" s="837"/>
      <c r="ARH274" s="837"/>
      <c r="ARI274" s="837"/>
      <c r="ARJ274" s="837"/>
      <c r="ARK274" s="837"/>
      <c r="ARL274" s="837"/>
      <c r="ARM274" s="837"/>
      <c r="ARN274" s="837"/>
      <c r="ARO274" s="837"/>
      <c r="ARP274" s="837"/>
      <c r="ARQ274" s="837"/>
      <c r="ARR274" s="837"/>
      <c r="ARS274" s="837"/>
      <c r="ART274" s="837"/>
      <c r="ARU274" s="837"/>
      <c r="ARV274" s="837"/>
      <c r="ARW274" s="837"/>
      <c r="ARX274" s="837"/>
      <c r="ARY274" s="837"/>
      <c r="ARZ274" s="837"/>
      <c r="ASA274" s="837"/>
      <c r="ASB274" s="837"/>
      <c r="ASC274" s="854"/>
      <c r="ASD274" s="854"/>
      <c r="ASE274" s="854"/>
      <c r="ASF274" s="854"/>
      <c r="ASG274" s="854"/>
      <c r="ASH274" s="837"/>
      <c r="ASI274" s="837"/>
      <c r="ASJ274" s="854"/>
      <c r="ASK274" s="854"/>
      <c r="ASL274" s="837"/>
      <c r="ASM274" s="837"/>
      <c r="ASN274" s="854"/>
      <c r="ASO274" s="854"/>
      <c r="ASP274" s="837"/>
      <c r="ASQ274" s="837"/>
      <c r="ASR274" s="837"/>
      <c r="ASS274" s="837"/>
      <c r="AST274" s="837"/>
      <c r="ASU274" s="837"/>
      <c r="ASV274" s="837"/>
      <c r="ASW274" s="854"/>
      <c r="ASX274" s="854"/>
      <c r="ASY274" s="837"/>
      <c r="ASZ274" s="837"/>
      <c r="ATA274" s="854"/>
      <c r="ATB274" s="854"/>
      <c r="ATC274" s="837"/>
      <c r="ATD274" s="837"/>
      <c r="ATE274" s="837"/>
      <c r="ATF274" s="837"/>
      <c r="ATG274" s="837"/>
      <c r="ATH274" s="853"/>
      <c r="ATI274" s="855"/>
      <c r="ATJ274" s="837"/>
      <c r="ATK274" s="837"/>
      <c r="ATL274" s="837"/>
      <c r="ATM274" s="837"/>
      <c r="ATN274" s="837"/>
      <c r="ATO274" s="837"/>
      <c r="ATP274" s="837"/>
      <c r="ATQ274" s="856"/>
      <c r="ATR274" s="856"/>
      <c r="ATS274" s="856"/>
      <c r="ATT274" s="856"/>
      <c r="ATU274" s="856"/>
      <c r="ATV274" s="856"/>
      <c r="ATW274" s="856"/>
      <c r="ATX274" s="856"/>
      <c r="ATY274" s="856"/>
      <c r="ATZ274" s="856"/>
      <c r="AUA274" s="856"/>
      <c r="AUB274" s="856"/>
      <c r="AUC274" s="856"/>
      <c r="AUD274" s="856"/>
      <c r="AUE274" s="856"/>
      <c r="AUF274" s="856"/>
      <c r="AUG274" s="856"/>
      <c r="AUH274" s="856"/>
      <c r="AUI274" s="856"/>
      <c r="AUJ274" s="856"/>
      <c r="AUK274" s="856"/>
      <c r="AUL274" s="856"/>
      <c r="AUM274" s="856"/>
      <c r="AUN274" s="856"/>
      <c r="AUO274" s="856"/>
      <c r="AUP274" s="856"/>
      <c r="AUQ274" s="856"/>
      <c r="AUR274" s="856"/>
      <c r="AUS274" s="856"/>
      <c r="AUT274" s="856"/>
      <c r="AUU274" s="856"/>
      <c r="AUV274" s="856"/>
      <c r="AUW274" s="856"/>
      <c r="AUX274" s="856"/>
      <c r="AUY274" s="856"/>
      <c r="AUZ274" s="856"/>
      <c r="AVA274" s="856"/>
      <c r="AVB274" s="856"/>
      <c r="AVC274" s="856"/>
      <c r="AVD274" s="856"/>
      <c r="AVE274" s="856"/>
      <c r="AVF274" s="856"/>
      <c r="AVG274" s="856"/>
      <c r="AVH274" s="856"/>
      <c r="AVI274" s="837"/>
      <c r="AVJ274" s="837"/>
      <c r="AVK274" s="837"/>
      <c r="AVL274" s="837"/>
      <c r="AVM274" s="837"/>
      <c r="AVN274" s="837"/>
      <c r="AVO274" s="837"/>
      <c r="AVP274" s="837"/>
      <c r="AVQ274" s="837"/>
      <c r="AVR274" s="837"/>
      <c r="AVS274" s="837"/>
      <c r="AVT274" s="837"/>
      <c r="AVU274" s="837"/>
      <c r="AVV274" s="837"/>
      <c r="AVW274" s="837"/>
      <c r="AVX274" s="837"/>
      <c r="AVY274" s="837"/>
      <c r="AVZ274" s="837"/>
      <c r="AWA274" s="837"/>
      <c r="AWB274" s="837"/>
      <c r="AWC274" s="837"/>
      <c r="AWD274" s="837"/>
      <c r="AWE274" s="837"/>
      <c r="AWF274" s="837"/>
      <c r="AWG274" s="854"/>
      <c r="AWH274" s="854"/>
      <c r="AWI274" s="854"/>
      <c r="AWJ274" s="854"/>
      <c r="AWK274" s="854"/>
      <c r="AWL274" s="837"/>
      <c r="AWM274" s="837"/>
      <c r="AWN274" s="854"/>
      <c r="AWO274" s="854"/>
      <c r="AWP274" s="837"/>
      <c r="AWQ274" s="837"/>
      <c r="AWR274" s="854"/>
      <c r="AWS274" s="854"/>
      <c r="AWT274" s="837"/>
      <c r="AWU274" s="837"/>
      <c r="AWV274" s="837"/>
      <c r="AWW274" s="837"/>
      <c r="AWX274" s="837"/>
      <c r="AWY274" s="837"/>
      <c r="AWZ274" s="837"/>
      <c r="AXA274" s="854"/>
      <c r="AXB274" s="854"/>
      <c r="AXC274" s="837"/>
      <c r="AXD274" s="837"/>
      <c r="AXE274" s="854"/>
      <c r="AXF274" s="854"/>
      <c r="AXG274" s="837"/>
      <c r="AXH274" s="837"/>
      <c r="AXI274" s="837"/>
      <c r="AXJ274" s="837"/>
      <c r="AXK274" s="837"/>
      <c r="AXL274" s="853"/>
      <c r="AXM274" s="855"/>
      <c r="AXN274" s="837"/>
      <c r="AXO274" s="837"/>
      <c r="AXP274" s="837"/>
      <c r="AXQ274" s="837"/>
      <c r="AXR274" s="837"/>
      <c r="AXS274" s="837"/>
      <c r="AXT274" s="837"/>
      <c r="AXU274" s="856"/>
      <c r="AXV274" s="856"/>
      <c r="AXW274" s="856"/>
      <c r="AXX274" s="856"/>
      <c r="AXY274" s="856"/>
      <c r="AXZ274" s="856"/>
      <c r="AYA274" s="856"/>
      <c r="AYB274" s="856"/>
      <c r="AYC274" s="856"/>
      <c r="AYD274" s="856"/>
      <c r="AYE274" s="856"/>
      <c r="AYF274" s="856"/>
      <c r="AYG274" s="856"/>
      <c r="AYH274" s="856"/>
      <c r="AYI274" s="856"/>
      <c r="AYJ274" s="856"/>
      <c r="AYK274" s="856"/>
      <c r="AYL274" s="856"/>
      <c r="AYM274" s="856"/>
      <c r="AYN274" s="856"/>
      <c r="AYO274" s="856"/>
      <c r="AYP274" s="856"/>
      <c r="AYQ274" s="856"/>
      <c r="AYR274" s="856"/>
      <c r="AYS274" s="856"/>
      <c r="AYT274" s="856"/>
      <c r="AYU274" s="856"/>
      <c r="AYV274" s="856"/>
      <c r="AYW274" s="856"/>
      <c r="AYX274" s="856"/>
      <c r="AYY274" s="856"/>
      <c r="AYZ274" s="856"/>
      <c r="AZA274" s="856"/>
      <c r="AZB274" s="856"/>
      <c r="AZC274" s="856"/>
      <c r="AZD274" s="856"/>
      <c r="AZE274" s="856"/>
      <c r="AZF274" s="856"/>
      <c r="AZG274" s="856"/>
      <c r="AZH274" s="856"/>
      <c r="AZI274" s="856"/>
      <c r="AZJ274" s="856"/>
      <c r="AZK274" s="856"/>
      <c r="AZL274" s="856"/>
      <c r="AZM274" s="837"/>
      <c r="AZN274" s="837"/>
      <c r="AZO274" s="837"/>
      <c r="AZP274" s="837"/>
      <c r="AZQ274" s="837"/>
      <c r="AZR274" s="837"/>
      <c r="AZS274" s="837"/>
      <c r="AZT274" s="837"/>
      <c r="AZU274" s="837"/>
      <c r="AZV274" s="837"/>
      <c r="AZW274" s="837"/>
      <c r="AZX274" s="837"/>
      <c r="AZY274" s="837"/>
      <c r="AZZ274" s="837"/>
      <c r="BAA274" s="837"/>
      <c r="BAB274" s="837"/>
      <c r="BAC274" s="837"/>
      <c r="BAD274" s="837"/>
      <c r="BAE274" s="837"/>
      <c r="BAF274" s="837"/>
      <c r="BAG274" s="837"/>
      <c r="BAH274" s="837"/>
      <c r="BAI274" s="837"/>
      <c r="BAJ274" s="837"/>
      <c r="BAK274" s="854"/>
      <c r="BAL274" s="854"/>
      <c r="BAM274" s="854"/>
      <c r="BAN274" s="854"/>
      <c r="BAO274" s="854"/>
      <c r="BAP274" s="837"/>
      <c r="BAQ274" s="837"/>
      <c r="BAR274" s="854"/>
      <c r="BAS274" s="854"/>
      <c r="BAT274" s="837"/>
      <c r="BAU274" s="837"/>
      <c r="BAV274" s="854"/>
      <c r="BAW274" s="854"/>
      <c r="BAX274" s="837"/>
      <c r="BAY274" s="837"/>
      <c r="BAZ274" s="837"/>
      <c r="BBA274" s="837"/>
      <c r="BBB274" s="837"/>
      <c r="BBC274" s="837"/>
      <c r="BBD274" s="837"/>
      <c r="BBE274" s="854"/>
      <c r="BBF274" s="854"/>
      <c r="BBG274" s="837"/>
      <c r="BBH274" s="837"/>
      <c r="BBI274" s="854"/>
      <c r="BBJ274" s="854"/>
      <c r="BBK274" s="837"/>
      <c r="BBL274" s="837"/>
      <c r="BBM274" s="837"/>
      <c r="BBN274" s="837"/>
      <c r="BBO274" s="837"/>
      <c r="BBP274" s="853"/>
      <c r="BBQ274" s="855"/>
      <c r="BBR274" s="837"/>
      <c r="BBS274" s="837"/>
      <c r="BBT274" s="837"/>
      <c r="BBU274" s="837"/>
      <c r="BBV274" s="837"/>
      <c r="BBW274" s="837"/>
      <c r="BBX274" s="837"/>
      <c r="BBY274" s="856"/>
      <c r="BBZ274" s="856"/>
      <c r="BCA274" s="856"/>
      <c r="BCB274" s="856"/>
      <c r="BCC274" s="856"/>
      <c r="BCD274" s="856"/>
      <c r="BCE274" s="856"/>
      <c r="BCF274" s="856"/>
      <c r="BCG274" s="856"/>
      <c r="BCH274" s="856"/>
      <c r="BCI274" s="856"/>
      <c r="BCJ274" s="856"/>
      <c r="BCK274" s="856"/>
      <c r="BCL274" s="856"/>
      <c r="BCM274" s="856"/>
      <c r="BCN274" s="856"/>
      <c r="BCO274" s="856"/>
      <c r="BCP274" s="856"/>
      <c r="BCQ274" s="856"/>
      <c r="BCR274" s="856"/>
      <c r="BCS274" s="856"/>
      <c r="BCT274" s="856"/>
      <c r="BCU274" s="856"/>
      <c r="BCV274" s="856"/>
      <c r="BCW274" s="856"/>
      <c r="BCX274" s="856"/>
      <c r="BCY274" s="856"/>
      <c r="BCZ274" s="856"/>
      <c r="BDA274" s="856"/>
      <c r="BDB274" s="856"/>
      <c r="BDC274" s="856"/>
      <c r="BDD274" s="856"/>
      <c r="BDE274" s="856"/>
      <c r="BDF274" s="856"/>
      <c r="BDG274" s="856"/>
      <c r="BDH274" s="856"/>
      <c r="BDI274" s="856"/>
      <c r="BDJ274" s="856"/>
      <c r="BDK274" s="856"/>
      <c r="BDL274" s="856"/>
      <c r="BDM274" s="856"/>
      <c r="BDN274" s="856"/>
      <c r="BDO274" s="856"/>
      <c r="BDP274" s="856"/>
      <c r="BDQ274" s="837"/>
      <c r="BDR274" s="837"/>
      <c r="BDS274" s="837"/>
      <c r="BDT274" s="837"/>
      <c r="BDU274" s="837"/>
      <c r="BDV274" s="837"/>
      <c r="BDW274" s="837"/>
      <c r="BDX274" s="837"/>
      <c r="BDY274" s="837"/>
      <c r="BDZ274" s="837"/>
      <c r="BEA274" s="837"/>
      <c r="BEB274" s="837"/>
      <c r="BEC274" s="837"/>
      <c r="BED274" s="837"/>
      <c r="BEE274" s="837"/>
      <c r="BEF274" s="837"/>
      <c r="BEG274" s="837"/>
      <c r="BEH274" s="837"/>
      <c r="BEI274" s="837"/>
      <c r="BEJ274" s="837"/>
      <c r="BEK274" s="837"/>
      <c r="BEL274" s="837"/>
      <c r="BEM274" s="837"/>
      <c r="BEN274" s="837"/>
      <c r="BEO274" s="854"/>
      <c r="BEP274" s="854"/>
      <c r="BEQ274" s="854"/>
      <c r="BER274" s="854"/>
      <c r="BES274" s="854"/>
      <c r="BET274" s="837"/>
      <c r="BEU274" s="837"/>
      <c r="BEV274" s="854"/>
      <c r="BEW274" s="854"/>
      <c r="BEX274" s="837"/>
      <c r="BEY274" s="837"/>
      <c r="BEZ274" s="854"/>
      <c r="BFA274" s="854"/>
      <c r="BFB274" s="837"/>
      <c r="BFC274" s="837"/>
      <c r="BFD274" s="837"/>
      <c r="BFE274" s="837"/>
      <c r="BFF274" s="837"/>
      <c r="BFG274" s="837"/>
      <c r="BFH274" s="837"/>
      <c r="BFI274" s="854"/>
      <c r="BFJ274" s="854"/>
      <c r="BFK274" s="837"/>
      <c r="BFL274" s="837"/>
      <c r="BFM274" s="854"/>
      <c r="BFN274" s="854"/>
      <c r="BFO274" s="837"/>
      <c r="BFP274" s="837"/>
      <c r="BFQ274" s="837"/>
      <c r="BFR274" s="837"/>
      <c r="BFS274" s="837"/>
      <c r="BFT274" s="853"/>
      <c r="BFU274" s="855"/>
      <c r="BFV274" s="837"/>
      <c r="BFW274" s="837"/>
      <c r="BFX274" s="837"/>
      <c r="BFY274" s="837"/>
      <c r="BFZ274" s="837"/>
      <c r="BGA274" s="837"/>
      <c r="BGB274" s="837"/>
      <c r="BGC274" s="856"/>
      <c r="BGD274" s="856"/>
      <c r="BGE274" s="856"/>
      <c r="BGF274" s="856"/>
      <c r="BGG274" s="856"/>
      <c r="BGH274" s="856"/>
      <c r="BGI274" s="856"/>
      <c r="BGJ274" s="856"/>
      <c r="BGK274" s="856"/>
      <c r="BGL274" s="856"/>
      <c r="BGM274" s="856"/>
      <c r="BGN274" s="856"/>
      <c r="BGO274" s="856"/>
      <c r="BGP274" s="856"/>
      <c r="BGQ274" s="856"/>
      <c r="BGR274" s="856"/>
      <c r="BGS274" s="856"/>
      <c r="BGT274" s="856"/>
      <c r="BGU274" s="856"/>
      <c r="BGV274" s="856"/>
      <c r="BGW274" s="856"/>
      <c r="BGX274" s="856"/>
      <c r="BGY274" s="856"/>
      <c r="BGZ274" s="856"/>
      <c r="BHA274" s="856"/>
      <c r="BHB274" s="856"/>
      <c r="BHC274" s="856"/>
      <c r="BHD274" s="856"/>
      <c r="BHE274" s="856"/>
      <c r="BHF274" s="856"/>
      <c r="BHG274" s="856"/>
      <c r="BHH274" s="856"/>
      <c r="BHI274" s="856"/>
      <c r="BHJ274" s="856"/>
      <c r="BHK274" s="856"/>
      <c r="BHL274" s="856"/>
      <c r="BHM274" s="856"/>
      <c r="BHN274" s="856"/>
      <c r="BHO274" s="856"/>
      <c r="BHP274" s="856"/>
      <c r="BHQ274" s="856"/>
      <c r="BHR274" s="856"/>
      <c r="BHS274" s="856"/>
      <c r="BHT274" s="856"/>
      <c r="BHU274" s="837"/>
      <c r="BHV274" s="837"/>
      <c r="BHW274" s="837"/>
      <c r="BHX274" s="837"/>
      <c r="BHY274" s="837"/>
      <c r="BHZ274" s="837"/>
      <c r="BIA274" s="837"/>
      <c r="BIB274" s="837"/>
      <c r="BIC274" s="837"/>
      <c r="BID274" s="837"/>
      <c r="BIE274" s="837"/>
      <c r="BIF274" s="837"/>
      <c r="BIG274" s="837"/>
      <c r="BIH274" s="837"/>
      <c r="BII274" s="837"/>
      <c r="BIJ274" s="837"/>
      <c r="BIK274" s="837"/>
      <c r="BIL274" s="837"/>
      <c r="BIM274" s="837"/>
      <c r="BIN274" s="837"/>
      <c r="BIO274" s="837"/>
      <c r="BIP274" s="837"/>
      <c r="BIQ274" s="837"/>
      <c r="BIR274" s="837"/>
      <c r="BIS274" s="854"/>
      <c r="BIT274" s="854"/>
      <c r="BIU274" s="854"/>
      <c r="BIV274" s="854"/>
      <c r="BIW274" s="854"/>
      <c r="BIX274" s="837"/>
      <c r="BIY274" s="837"/>
      <c r="BIZ274" s="854"/>
      <c r="BJA274" s="854"/>
      <c r="BJB274" s="837"/>
      <c r="BJC274" s="837"/>
      <c r="BJD274" s="854"/>
      <c r="BJE274" s="854"/>
      <c r="BJF274" s="837"/>
      <c r="BJG274" s="837"/>
      <c r="BJH274" s="837"/>
      <c r="BJI274" s="837"/>
      <c r="BJJ274" s="837"/>
      <c r="BJK274" s="837"/>
      <c r="BJL274" s="837"/>
      <c r="BJM274" s="854"/>
      <c r="BJN274" s="854"/>
      <c r="BJO274" s="837"/>
      <c r="BJP274" s="837"/>
      <c r="BJQ274" s="854"/>
      <c r="BJR274" s="854"/>
      <c r="BJS274" s="837"/>
      <c r="BJT274" s="837"/>
      <c r="BJU274" s="837"/>
      <c r="BJV274" s="837"/>
      <c r="BJW274" s="837"/>
      <c r="BJX274" s="853"/>
      <c r="BJY274" s="855"/>
      <c r="BJZ274" s="837"/>
      <c r="BKA274" s="837"/>
      <c r="BKB274" s="837"/>
      <c r="BKC274" s="837"/>
      <c r="BKD274" s="837"/>
      <c r="BKE274" s="837"/>
      <c r="BKF274" s="837"/>
      <c r="BKG274" s="856"/>
      <c r="BKH274" s="856"/>
      <c r="BKI274" s="856"/>
      <c r="BKJ274" s="856"/>
      <c r="BKK274" s="856"/>
      <c r="BKL274" s="856"/>
      <c r="BKM274" s="856"/>
      <c r="BKN274" s="856"/>
      <c r="BKO274" s="856"/>
      <c r="BKP274" s="856"/>
      <c r="BKQ274" s="856"/>
      <c r="BKR274" s="856"/>
      <c r="BKS274" s="856"/>
      <c r="BKT274" s="856"/>
      <c r="BKU274" s="856"/>
      <c r="BKV274" s="856"/>
      <c r="BKW274" s="856"/>
      <c r="BKX274" s="856"/>
      <c r="BKY274" s="856"/>
      <c r="BKZ274" s="856"/>
      <c r="BLA274" s="856"/>
      <c r="BLB274" s="856"/>
      <c r="BLC274" s="856"/>
      <c r="BLD274" s="856"/>
      <c r="BLE274" s="856"/>
      <c r="BLF274" s="856"/>
      <c r="BLG274" s="856"/>
      <c r="BLH274" s="856"/>
      <c r="BLI274" s="856"/>
      <c r="BLJ274" s="856"/>
      <c r="BLK274" s="856"/>
      <c r="BLL274" s="856"/>
      <c r="BLM274" s="856"/>
      <c r="BLN274" s="856"/>
      <c r="BLO274" s="856"/>
      <c r="BLP274" s="856"/>
      <c r="BLQ274" s="856"/>
      <c r="BLR274" s="856"/>
      <c r="BLS274" s="856"/>
      <c r="BLT274" s="856"/>
      <c r="BLU274" s="856"/>
      <c r="BLV274" s="856"/>
      <c r="BLW274" s="856"/>
      <c r="BLX274" s="856"/>
      <c r="BLY274" s="837"/>
      <c r="BLZ274" s="837"/>
      <c r="BMA274" s="837"/>
      <c r="BMB274" s="837"/>
      <c r="BMC274" s="837"/>
      <c r="BMD274" s="837"/>
      <c r="BME274" s="837"/>
      <c r="BMF274" s="837"/>
      <c r="BMG274" s="837"/>
      <c r="BMH274" s="837"/>
      <c r="BMI274" s="837"/>
      <c r="BMJ274" s="837"/>
      <c r="BMK274" s="837"/>
      <c r="BML274" s="837"/>
      <c r="BMM274" s="837"/>
      <c r="BMN274" s="837"/>
      <c r="BMO274" s="837"/>
      <c r="BMP274" s="837"/>
      <c r="BMQ274" s="837"/>
      <c r="BMR274" s="837"/>
      <c r="BMS274" s="837"/>
      <c r="BMT274" s="837"/>
      <c r="BMU274" s="837"/>
      <c r="BMV274" s="837"/>
      <c r="BMW274" s="854"/>
      <c r="BMX274" s="854"/>
      <c r="BMY274" s="854"/>
      <c r="BMZ274" s="854"/>
      <c r="BNA274" s="854"/>
      <c r="BNB274" s="837"/>
      <c r="BNC274" s="837"/>
      <c r="BND274" s="854"/>
      <c r="BNE274" s="854"/>
      <c r="BNF274" s="837"/>
      <c r="BNG274" s="837"/>
      <c r="BNH274" s="854"/>
      <c r="BNI274" s="854"/>
      <c r="BNJ274" s="837"/>
      <c r="BNK274" s="837"/>
      <c r="BNL274" s="837"/>
      <c r="BNM274" s="837"/>
      <c r="BNN274" s="837"/>
      <c r="BNO274" s="837"/>
      <c r="BNP274" s="837"/>
      <c r="BNQ274" s="854"/>
      <c r="BNR274" s="854"/>
      <c r="BNS274" s="837"/>
      <c r="BNT274" s="837"/>
      <c r="BNU274" s="854"/>
      <c r="BNV274" s="854"/>
      <c r="BNW274" s="837"/>
      <c r="BNX274" s="837"/>
      <c r="BNY274" s="837"/>
      <c r="BNZ274" s="837"/>
      <c r="BOA274" s="837"/>
      <c r="BOB274" s="853"/>
      <c r="BOC274" s="855"/>
      <c r="BOD274" s="837"/>
      <c r="BOE274" s="837"/>
      <c r="BOF274" s="837"/>
      <c r="BOG274" s="837"/>
      <c r="BOH274" s="837"/>
      <c r="BOI274" s="837"/>
      <c r="BOJ274" s="837"/>
      <c r="BOK274" s="856"/>
      <c r="BOL274" s="856"/>
      <c r="BOM274" s="856"/>
      <c r="BON274" s="856"/>
      <c r="BOO274" s="856"/>
      <c r="BOP274" s="856"/>
      <c r="BOQ274" s="856"/>
      <c r="BOR274" s="856"/>
      <c r="BOS274" s="856"/>
      <c r="BOT274" s="856"/>
      <c r="BOU274" s="856"/>
      <c r="BOV274" s="856"/>
      <c r="BOW274" s="856"/>
      <c r="BOX274" s="856"/>
      <c r="BOY274" s="856"/>
      <c r="BOZ274" s="856"/>
      <c r="BPA274" s="856"/>
      <c r="BPB274" s="856"/>
      <c r="BPC274" s="856"/>
      <c r="BPD274" s="856"/>
      <c r="BPE274" s="856"/>
      <c r="BPF274" s="856"/>
      <c r="BPG274" s="856"/>
      <c r="BPH274" s="856"/>
      <c r="BPI274" s="856"/>
      <c r="BPJ274" s="856"/>
      <c r="BPK274" s="856"/>
      <c r="BPL274" s="856"/>
      <c r="BPM274" s="856"/>
      <c r="BPN274" s="856"/>
      <c r="BPO274" s="856"/>
      <c r="BPP274" s="856"/>
      <c r="BPQ274" s="856"/>
      <c r="BPR274" s="856"/>
      <c r="BPS274" s="856"/>
      <c r="BPT274" s="856"/>
      <c r="BPU274" s="856"/>
      <c r="BPV274" s="856"/>
      <c r="BPW274" s="856"/>
      <c r="BPX274" s="856"/>
      <c r="BPY274" s="856"/>
      <c r="BPZ274" s="856"/>
      <c r="BQA274" s="856"/>
      <c r="BQB274" s="856"/>
      <c r="BQC274" s="837"/>
      <c r="BQD274" s="837"/>
      <c r="BQE274" s="837"/>
      <c r="BQF274" s="837"/>
      <c r="BQG274" s="837"/>
      <c r="BQH274" s="837"/>
      <c r="BQI274" s="837"/>
      <c r="BQJ274" s="837"/>
      <c r="BQK274" s="837"/>
      <c r="BQL274" s="837"/>
      <c r="BQM274" s="837"/>
      <c r="BQN274" s="837"/>
      <c r="BQO274" s="837"/>
      <c r="BQP274" s="837"/>
      <c r="BQQ274" s="837"/>
      <c r="BQR274" s="837"/>
      <c r="BQS274" s="837"/>
      <c r="BQT274" s="837"/>
      <c r="BQU274" s="837"/>
      <c r="BQV274" s="837"/>
      <c r="BQW274" s="837"/>
      <c r="BQX274" s="837"/>
      <c r="BQY274" s="837"/>
      <c r="BQZ274" s="837"/>
      <c r="BRA274" s="854"/>
      <c r="BRB274" s="854"/>
      <c r="BRC274" s="854"/>
      <c r="BRD274" s="854"/>
      <c r="BRE274" s="854"/>
      <c r="BRF274" s="837"/>
      <c r="BRG274" s="837"/>
      <c r="BRH274" s="854"/>
      <c r="BRI274" s="854"/>
      <c r="BRJ274" s="837"/>
      <c r="BRK274" s="837"/>
      <c r="BRL274" s="854"/>
      <c r="BRM274" s="854"/>
      <c r="BRN274" s="837"/>
      <c r="BRO274" s="837"/>
      <c r="BRP274" s="837"/>
      <c r="BRQ274" s="837"/>
      <c r="BRR274" s="837"/>
      <c r="BRS274" s="837"/>
      <c r="BRT274" s="837"/>
      <c r="BRU274" s="854"/>
      <c r="BRV274" s="854"/>
      <c r="BRW274" s="837"/>
      <c r="BRX274" s="837"/>
      <c r="BRY274" s="854"/>
      <c r="BRZ274" s="854"/>
      <c r="BSA274" s="837"/>
      <c r="BSB274" s="837"/>
      <c r="BSC274" s="837"/>
      <c r="BSD274" s="837"/>
      <c r="BSE274" s="837"/>
      <c r="BSF274" s="853"/>
      <c r="BSG274" s="855"/>
      <c r="BSH274" s="837"/>
      <c r="BSI274" s="837"/>
      <c r="BSJ274" s="837"/>
      <c r="BSK274" s="837"/>
      <c r="BSL274" s="837"/>
      <c r="BSM274" s="837"/>
      <c r="BSN274" s="837"/>
      <c r="BSO274" s="856"/>
      <c r="BSP274" s="856"/>
      <c r="BSQ274" s="856"/>
      <c r="BSR274" s="856"/>
      <c r="BSS274" s="856"/>
      <c r="BST274" s="856"/>
      <c r="BSU274" s="856"/>
      <c r="BSV274" s="856"/>
      <c r="BSW274" s="856"/>
      <c r="BSX274" s="856"/>
      <c r="BSY274" s="856"/>
      <c r="BSZ274" s="856"/>
      <c r="BTA274" s="856"/>
      <c r="BTB274" s="856"/>
      <c r="BTC274" s="856"/>
      <c r="BTD274" s="856"/>
      <c r="BTE274" s="856"/>
      <c r="BTF274" s="856"/>
      <c r="BTG274" s="856"/>
      <c r="BTH274" s="856"/>
      <c r="BTI274" s="856"/>
      <c r="BTJ274" s="856"/>
      <c r="BTK274" s="856"/>
      <c r="BTL274" s="856"/>
      <c r="BTM274" s="856"/>
      <c r="BTN274" s="856"/>
      <c r="BTO274" s="856"/>
      <c r="BTP274" s="856"/>
      <c r="BTQ274" s="856"/>
      <c r="BTR274" s="856"/>
      <c r="BTS274" s="856"/>
      <c r="BTT274" s="856"/>
      <c r="BTU274" s="856"/>
      <c r="BTV274" s="856"/>
      <c r="BTW274" s="856"/>
      <c r="BTX274" s="856"/>
      <c r="BTY274" s="856"/>
      <c r="BTZ274" s="856"/>
      <c r="BUA274" s="856"/>
      <c r="BUB274" s="856"/>
      <c r="BUC274" s="856"/>
      <c r="BUD274" s="856"/>
      <c r="BUE274" s="856"/>
      <c r="BUF274" s="856"/>
      <c r="BUG274" s="837"/>
      <c r="BUH274" s="837"/>
      <c r="BUI274" s="837"/>
      <c r="BUJ274" s="837"/>
      <c r="BUK274" s="837"/>
      <c r="BUL274" s="837"/>
      <c r="BUM274" s="837"/>
      <c r="BUN274" s="837"/>
      <c r="BUO274" s="837"/>
      <c r="BUP274" s="837"/>
      <c r="BUQ274" s="837"/>
      <c r="BUR274" s="837"/>
      <c r="BUS274" s="837"/>
      <c r="BUT274" s="837"/>
      <c r="BUU274" s="837"/>
      <c r="BUV274" s="837"/>
      <c r="BUW274" s="837"/>
      <c r="BUX274" s="837"/>
      <c r="BUY274" s="837"/>
      <c r="BUZ274" s="837"/>
      <c r="BVA274" s="837"/>
      <c r="BVB274" s="837"/>
      <c r="BVC274" s="837"/>
      <c r="BVD274" s="837"/>
      <c r="BVE274" s="854"/>
      <c r="BVF274" s="854"/>
      <c r="BVG274" s="854"/>
      <c r="BVH274" s="854"/>
      <c r="BVI274" s="854"/>
      <c r="BVJ274" s="837"/>
      <c r="BVK274" s="837"/>
      <c r="BVL274" s="854"/>
      <c r="BVM274" s="854"/>
      <c r="BVN274" s="837"/>
      <c r="BVO274" s="837"/>
      <c r="BVP274" s="854"/>
      <c r="BVQ274" s="854"/>
      <c r="BVR274" s="837"/>
      <c r="BVS274" s="837"/>
      <c r="BVT274" s="837"/>
      <c r="BVU274" s="837"/>
      <c r="BVV274" s="837"/>
      <c r="BVW274" s="837"/>
      <c r="BVX274" s="837"/>
      <c r="BVY274" s="854"/>
      <c r="BVZ274" s="854"/>
      <c r="BWA274" s="837"/>
      <c r="BWB274" s="837"/>
      <c r="BWC274" s="854"/>
      <c r="BWD274" s="854"/>
      <c r="BWE274" s="837"/>
      <c r="BWF274" s="837"/>
      <c r="BWG274" s="837"/>
      <c r="BWH274" s="837"/>
      <c r="BWI274" s="837"/>
      <c r="BWJ274" s="853"/>
      <c r="BWK274" s="855"/>
      <c r="BWL274" s="837"/>
      <c r="BWM274" s="837"/>
      <c r="BWN274" s="837"/>
      <c r="BWO274" s="837"/>
      <c r="BWP274" s="837"/>
      <c r="BWQ274" s="837"/>
      <c r="BWR274" s="837"/>
      <c r="BWS274" s="856"/>
      <c r="BWT274" s="856"/>
      <c r="BWU274" s="856"/>
      <c r="BWV274" s="856"/>
      <c r="BWW274" s="856"/>
      <c r="BWX274" s="856"/>
      <c r="BWY274" s="856"/>
      <c r="BWZ274" s="856"/>
      <c r="BXA274" s="856"/>
      <c r="BXB274" s="856"/>
      <c r="BXC274" s="856"/>
      <c r="BXD274" s="856"/>
      <c r="BXE274" s="856"/>
      <c r="BXF274" s="856"/>
      <c r="BXG274" s="856"/>
      <c r="BXH274" s="856"/>
      <c r="BXI274" s="856"/>
      <c r="BXJ274" s="856"/>
      <c r="BXK274" s="856"/>
      <c r="BXL274" s="856"/>
      <c r="BXM274" s="856"/>
      <c r="BXN274" s="856"/>
      <c r="BXO274" s="856"/>
      <c r="BXP274" s="856"/>
      <c r="BXQ274" s="856"/>
      <c r="BXR274" s="856"/>
      <c r="BXS274" s="856"/>
      <c r="BXT274" s="856"/>
      <c r="BXU274" s="856"/>
      <c r="BXV274" s="856"/>
      <c r="BXW274" s="856"/>
      <c r="BXX274" s="856"/>
      <c r="BXY274" s="856"/>
      <c r="BXZ274" s="856"/>
      <c r="BYA274" s="856"/>
      <c r="BYB274" s="856"/>
      <c r="BYC274" s="856"/>
      <c r="BYD274" s="856"/>
      <c r="BYE274" s="856"/>
      <c r="BYF274" s="856"/>
      <c r="BYG274" s="856"/>
      <c r="BYH274" s="856"/>
      <c r="BYI274" s="856"/>
      <c r="BYJ274" s="856"/>
      <c r="BYK274" s="837"/>
      <c r="BYL274" s="837"/>
      <c r="BYM274" s="837"/>
      <c r="BYN274" s="837"/>
      <c r="BYO274" s="837"/>
      <c r="BYP274" s="837"/>
      <c r="BYQ274" s="837"/>
      <c r="BYR274" s="837"/>
      <c r="BYS274" s="837"/>
      <c r="BYT274" s="837"/>
      <c r="BYU274" s="837"/>
      <c r="BYV274" s="837"/>
      <c r="BYW274" s="837"/>
      <c r="BYX274" s="837"/>
      <c r="BYY274" s="837"/>
      <c r="BYZ274" s="837"/>
      <c r="BZA274" s="837"/>
      <c r="BZB274" s="837"/>
      <c r="BZC274" s="837"/>
      <c r="BZD274" s="837"/>
      <c r="BZE274" s="837"/>
      <c r="BZF274" s="837"/>
      <c r="BZG274" s="837"/>
      <c r="BZH274" s="837"/>
      <c r="BZI274" s="854"/>
      <c r="BZJ274" s="854"/>
      <c r="BZK274" s="854"/>
      <c r="BZL274" s="854"/>
      <c r="BZM274" s="854"/>
      <c r="BZN274" s="837"/>
      <c r="BZO274" s="837"/>
      <c r="BZP274" s="854"/>
      <c r="BZQ274" s="854"/>
      <c r="BZR274" s="837"/>
      <c r="BZS274" s="837"/>
      <c r="BZT274" s="854"/>
      <c r="BZU274" s="854"/>
      <c r="BZV274" s="837"/>
      <c r="BZW274" s="837"/>
      <c r="BZX274" s="837"/>
      <c r="BZY274" s="837"/>
      <c r="BZZ274" s="837"/>
      <c r="CAA274" s="837"/>
      <c r="CAB274" s="837"/>
      <c r="CAC274" s="854"/>
      <c r="CAD274" s="854"/>
      <c r="CAE274" s="837"/>
      <c r="CAF274" s="837"/>
      <c r="CAG274" s="854"/>
      <c r="CAH274" s="854"/>
      <c r="CAI274" s="837"/>
      <c r="CAJ274" s="837"/>
      <c r="CAK274" s="837"/>
      <c r="CAL274" s="837"/>
      <c r="CAM274" s="837"/>
      <c r="CAN274" s="853"/>
      <c r="CAO274" s="855"/>
      <c r="CAP274" s="837"/>
      <c r="CAQ274" s="837"/>
      <c r="CAR274" s="837"/>
      <c r="CAS274" s="837"/>
      <c r="CAT274" s="837"/>
      <c r="CAU274" s="837"/>
      <c r="CAV274" s="837"/>
      <c r="CAW274" s="856"/>
      <c r="CAX274" s="856"/>
      <c r="CAY274" s="856"/>
      <c r="CAZ274" s="856"/>
      <c r="CBA274" s="856"/>
      <c r="CBB274" s="856"/>
      <c r="CBC274" s="856"/>
      <c r="CBD274" s="856"/>
      <c r="CBE274" s="856"/>
      <c r="CBF274" s="856"/>
      <c r="CBG274" s="856"/>
      <c r="CBH274" s="856"/>
      <c r="CBI274" s="856"/>
      <c r="CBJ274" s="856"/>
      <c r="CBK274" s="856"/>
      <c r="CBL274" s="856"/>
      <c r="CBM274" s="856"/>
      <c r="CBN274" s="856"/>
      <c r="CBO274" s="856"/>
      <c r="CBP274" s="856"/>
      <c r="CBQ274" s="856"/>
      <c r="CBR274" s="856"/>
      <c r="CBS274" s="856"/>
      <c r="CBT274" s="856"/>
      <c r="CBU274" s="856"/>
      <c r="CBV274" s="856"/>
      <c r="CBW274" s="856"/>
      <c r="CBX274" s="856"/>
      <c r="CBY274" s="856"/>
      <c r="CBZ274" s="856"/>
      <c r="CCA274" s="856"/>
      <c r="CCB274" s="856"/>
      <c r="CCC274" s="856"/>
      <c r="CCD274" s="856"/>
      <c r="CCE274" s="856"/>
      <c r="CCF274" s="856"/>
      <c r="CCG274" s="856"/>
      <c r="CCH274" s="856"/>
      <c r="CCI274" s="856"/>
      <c r="CCJ274" s="856"/>
      <c r="CCK274" s="856"/>
      <c r="CCL274" s="856"/>
      <c r="CCM274" s="856"/>
      <c r="CCN274" s="856"/>
      <c r="CCO274" s="837"/>
      <c r="CCP274" s="837"/>
      <c r="CCQ274" s="837"/>
      <c r="CCR274" s="837"/>
      <c r="CCS274" s="837"/>
      <c r="CCT274" s="837"/>
      <c r="CCU274" s="837"/>
      <c r="CCV274" s="837"/>
      <c r="CCW274" s="837"/>
      <c r="CCX274" s="837"/>
      <c r="CCY274" s="837"/>
      <c r="CCZ274" s="837"/>
      <c r="CDA274" s="837"/>
      <c r="CDB274" s="837"/>
      <c r="CDC274" s="837"/>
      <c r="CDD274" s="837"/>
      <c r="CDE274" s="837"/>
      <c r="CDF274" s="837"/>
      <c r="CDG274" s="837"/>
      <c r="CDH274" s="837"/>
      <c r="CDI274" s="837"/>
      <c r="CDJ274" s="837"/>
      <c r="CDK274" s="837"/>
      <c r="CDL274" s="837"/>
      <c r="CDM274" s="854"/>
      <c r="CDN274" s="854"/>
      <c r="CDO274" s="854"/>
      <c r="CDP274" s="854"/>
      <c r="CDQ274" s="854"/>
      <c r="CDR274" s="837"/>
      <c r="CDS274" s="837"/>
      <c r="CDT274" s="854"/>
      <c r="CDU274" s="854"/>
      <c r="CDV274" s="837"/>
      <c r="CDW274" s="837"/>
      <c r="CDX274" s="854"/>
      <c r="CDY274" s="854"/>
      <c r="CDZ274" s="837"/>
      <c r="CEA274" s="837"/>
      <c r="CEB274" s="837"/>
      <c r="CEC274" s="837"/>
      <c r="CED274" s="837"/>
      <c r="CEE274" s="837"/>
      <c r="CEF274" s="837"/>
      <c r="CEG274" s="854"/>
      <c r="CEH274" s="854"/>
      <c r="CEI274" s="837"/>
      <c r="CEJ274" s="837"/>
      <c r="CEK274" s="854"/>
      <c r="CEL274" s="854"/>
      <c r="CEM274" s="837"/>
      <c r="CEN274" s="837"/>
      <c r="CEO274" s="837"/>
      <c r="CEP274" s="837"/>
      <c r="CEQ274" s="837"/>
      <c r="CER274" s="853"/>
      <c r="CES274" s="855"/>
      <c r="CET274" s="837"/>
      <c r="CEU274" s="837"/>
      <c r="CEV274" s="837"/>
      <c r="CEW274" s="837"/>
      <c r="CEX274" s="837"/>
      <c r="CEY274" s="837"/>
      <c r="CEZ274" s="837"/>
      <c r="CFA274" s="856"/>
      <c r="CFB274" s="856"/>
      <c r="CFC274" s="856"/>
      <c r="CFD274" s="856"/>
      <c r="CFE274" s="856"/>
      <c r="CFF274" s="856"/>
      <c r="CFG274" s="856"/>
      <c r="CFH274" s="856"/>
      <c r="CFI274" s="856"/>
      <c r="CFJ274" s="856"/>
      <c r="CFK274" s="856"/>
      <c r="CFL274" s="856"/>
      <c r="CFM274" s="856"/>
      <c r="CFN274" s="856"/>
      <c r="CFO274" s="856"/>
      <c r="CFP274" s="856"/>
      <c r="CFQ274" s="856"/>
      <c r="CFR274" s="856"/>
      <c r="CFS274" s="856"/>
      <c r="CFT274" s="856"/>
      <c r="CFU274" s="856"/>
      <c r="CFV274" s="856"/>
      <c r="CFW274" s="856"/>
      <c r="CFX274" s="856"/>
      <c r="CFY274" s="856"/>
      <c r="CFZ274" s="856"/>
      <c r="CGA274" s="856"/>
      <c r="CGB274" s="856"/>
      <c r="CGC274" s="856"/>
      <c r="CGD274" s="856"/>
      <c r="CGE274" s="856"/>
      <c r="CGF274" s="856"/>
      <c r="CGG274" s="856"/>
      <c r="CGH274" s="856"/>
      <c r="CGI274" s="856"/>
      <c r="CGJ274" s="856"/>
      <c r="CGK274" s="856"/>
      <c r="CGL274" s="856"/>
      <c r="CGM274" s="856"/>
      <c r="CGN274" s="856"/>
      <c r="CGO274" s="856"/>
      <c r="CGP274" s="856"/>
      <c r="CGQ274" s="856"/>
      <c r="CGR274" s="856"/>
      <c r="CGS274" s="837"/>
      <c r="CGT274" s="837"/>
      <c r="CGU274" s="837"/>
      <c r="CGV274" s="837"/>
      <c r="CGW274" s="837"/>
      <c r="CGX274" s="837"/>
      <c r="CGY274" s="837"/>
      <c r="CGZ274" s="837"/>
      <c r="CHA274" s="837"/>
      <c r="CHB274" s="837"/>
      <c r="CHC274" s="837"/>
      <c r="CHD274" s="837"/>
      <c r="CHE274" s="837"/>
      <c r="CHF274" s="837"/>
      <c r="CHG274" s="837"/>
      <c r="CHH274" s="837"/>
      <c r="CHI274" s="837"/>
      <c r="CHJ274" s="837"/>
      <c r="CHK274" s="837"/>
      <c r="CHL274" s="837"/>
      <c r="CHM274" s="837"/>
      <c r="CHN274" s="837"/>
      <c r="CHO274" s="837"/>
      <c r="CHP274" s="837"/>
      <c r="CHQ274" s="854"/>
      <c r="CHR274" s="854"/>
      <c r="CHS274" s="854"/>
      <c r="CHT274" s="854"/>
      <c r="CHU274" s="854"/>
      <c r="CHV274" s="837"/>
      <c r="CHW274" s="837"/>
      <c r="CHX274" s="854"/>
      <c r="CHY274" s="854"/>
      <c r="CHZ274" s="837"/>
      <c r="CIA274" s="837"/>
      <c r="CIB274" s="854"/>
      <c r="CIC274" s="854"/>
      <c r="CID274" s="837"/>
      <c r="CIE274" s="837"/>
      <c r="CIF274" s="837"/>
      <c r="CIG274" s="837"/>
      <c r="CIH274" s="837"/>
      <c r="CII274" s="837"/>
      <c r="CIJ274" s="837"/>
      <c r="CIK274" s="854"/>
      <c r="CIL274" s="854"/>
      <c r="CIM274" s="837"/>
      <c r="CIN274" s="837"/>
      <c r="CIO274" s="854"/>
      <c r="CIP274" s="854"/>
      <c r="CIQ274" s="837"/>
      <c r="CIR274" s="837"/>
      <c r="CIS274" s="837"/>
      <c r="CIT274" s="837"/>
      <c r="CIU274" s="837"/>
      <c r="CIV274" s="853"/>
      <c r="CIW274" s="855"/>
      <c r="CIX274" s="837"/>
      <c r="CIY274" s="837"/>
      <c r="CIZ274" s="837"/>
      <c r="CJA274" s="837"/>
      <c r="CJB274" s="837"/>
      <c r="CJC274" s="837"/>
      <c r="CJD274" s="837"/>
      <c r="CJE274" s="856"/>
      <c r="CJF274" s="856"/>
      <c r="CJG274" s="856"/>
      <c r="CJH274" s="856"/>
      <c r="CJI274" s="856"/>
      <c r="CJJ274" s="856"/>
      <c r="CJK274" s="856"/>
      <c r="CJL274" s="856"/>
      <c r="CJM274" s="856"/>
      <c r="CJN274" s="856"/>
      <c r="CJO274" s="856"/>
      <c r="CJP274" s="856"/>
      <c r="CJQ274" s="856"/>
      <c r="CJR274" s="856"/>
      <c r="CJS274" s="856"/>
      <c r="CJT274" s="856"/>
      <c r="CJU274" s="856"/>
      <c r="CJV274" s="856"/>
      <c r="CJW274" s="856"/>
      <c r="CJX274" s="856"/>
      <c r="CJY274" s="856"/>
      <c r="CJZ274" s="856"/>
      <c r="CKA274" s="856"/>
      <c r="CKB274" s="856"/>
      <c r="CKC274" s="856"/>
      <c r="CKD274" s="856"/>
      <c r="CKE274" s="856"/>
      <c r="CKF274" s="856"/>
      <c r="CKG274" s="856"/>
      <c r="CKH274" s="856"/>
      <c r="CKI274" s="856"/>
      <c r="CKJ274" s="856"/>
      <c r="CKK274" s="856"/>
      <c r="CKL274" s="856"/>
      <c r="CKM274" s="856"/>
      <c r="CKN274" s="856"/>
      <c r="CKO274" s="856"/>
      <c r="CKP274" s="856"/>
      <c r="CKQ274" s="856"/>
      <c r="CKR274" s="856"/>
      <c r="CKS274" s="856"/>
      <c r="CKT274" s="856"/>
      <c r="CKU274" s="856"/>
      <c r="CKV274" s="856"/>
      <c r="CKW274" s="837"/>
      <c r="CKX274" s="837"/>
      <c r="CKY274" s="837"/>
      <c r="CKZ274" s="837"/>
      <c r="CLA274" s="837"/>
      <c r="CLB274" s="837"/>
      <c r="CLC274" s="837"/>
      <c r="CLD274" s="837"/>
      <c r="CLE274" s="837"/>
      <c r="CLF274" s="837"/>
      <c r="CLG274" s="837"/>
      <c r="CLH274" s="837"/>
      <c r="CLI274" s="837"/>
      <c r="CLJ274" s="837"/>
      <c r="CLK274" s="837"/>
      <c r="CLL274" s="837"/>
      <c r="CLM274" s="837"/>
      <c r="CLN274" s="837"/>
      <c r="CLO274" s="837"/>
      <c r="CLP274" s="837"/>
      <c r="CLQ274" s="837"/>
      <c r="CLR274" s="837"/>
      <c r="CLS274" s="837"/>
      <c r="CLT274" s="837"/>
      <c r="CLU274" s="854"/>
      <c r="CLV274" s="854"/>
      <c r="CLW274" s="854"/>
      <c r="CLX274" s="854"/>
      <c r="CLY274" s="854"/>
      <c r="CLZ274" s="837"/>
      <c r="CMA274" s="837"/>
      <c r="CMB274" s="854"/>
      <c r="CMC274" s="854"/>
      <c r="CMD274" s="837"/>
      <c r="CME274" s="837"/>
      <c r="CMF274" s="854"/>
      <c r="CMG274" s="854"/>
      <c r="CMH274" s="837"/>
      <c r="CMI274" s="837"/>
      <c r="CMJ274" s="837"/>
      <c r="CMK274" s="837"/>
      <c r="CML274" s="837"/>
      <c r="CMM274" s="837"/>
      <c r="CMN274" s="837"/>
      <c r="CMO274" s="854"/>
      <c r="CMP274" s="854"/>
      <c r="CMQ274" s="837"/>
      <c r="CMR274" s="837"/>
      <c r="CMS274" s="854"/>
      <c r="CMT274" s="854"/>
      <c r="CMU274" s="837"/>
      <c r="CMV274" s="837"/>
      <c r="CMW274" s="837"/>
      <c r="CMX274" s="837"/>
      <c r="CMY274" s="837"/>
      <c r="CMZ274" s="853"/>
      <c r="CNA274" s="855"/>
      <c r="CNB274" s="837"/>
      <c r="CNC274" s="837"/>
      <c r="CND274" s="837"/>
      <c r="CNE274" s="837"/>
      <c r="CNF274" s="837"/>
      <c r="CNG274" s="837"/>
      <c r="CNH274" s="837"/>
      <c r="CNI274" s="856"/>
      <c r="CNJ274" s="856"/>
      <c r="CNK274" s="856"/>
      <c r="CNL274" s="856"/>
      <c r="CNM274" s="856"/>
      <c r="CNN274" s="856"/>
      <c r="CNO274" s="856"/>
      <c r="CNP274" s="856"/>
      <c r="CNQ274" s="856"/>
      <c r="CNR274" s="856"/>
      <c r="CNS274" s="856"/>
      <c r="CNT274" s="856"/>
      <c r="CNU274" s="856"/>
      <c r="CNV274" s="856"/>
      <c r="CNW274" s="856"/>
      <c r="CNX274" s="856"/>
      <c r="CNY274" s="856"/>
      <c r="CNZ274" s="856"/>
      <c r="COA274" s="856"/>
      <c r="COB274" s="856"/>
      <c r="COC274" s="856"/>
      <c r="COD274" s="856"/>
      <c r="COE274" s="856"/>
      <c r="COF274" s="856"/>
      <c r="COG274" s="856"/>
      <c r="COH274" s="856"/>
      <c r="COI274" s="856"/>
      <c r="COJ274" s="856"/>
      <c r="COK274" s="856"/>
      <c r="COL274" s="856"/>
      <c r="COM274" s="856"/>
      <c r="CON274" s="856"/>
      <c r="COO274" s="856"/>
      <c r="COP274" s="856"/>
      <c r="COQ274" s="856"/>
      <c r="COR274" s="856"/>
      <c r="COS274" s="856"/>
      <c r="COT274" s="856"/>
      <c r="COU274" s="856"/>
      <c r="COV274" s="856"/>
      <c r="COW274" s="856"/>
      <c r="COX274" s="856"/>
      <c r="COY274" s="856"/>
      <c r="COZ274" s="856"/>
      <c r="CPA274" s="837"/>
      <c r="CPB274" s="837"/>
      <c r="CPC274" s="837"/>
      <c r="CPD274" s="837"/>
      <c r="CPE274" s="837"/>
      <c r="CPF274" s="837"/>
      <c r="CPG274" s="837"/>
      <c r="CPH274" s="837"/>
      <c r="CPI274" s="837"/>
      <c r="CPJ274" s="837"/>
      <c r="CPK274" s="837"/>
      <c r="CPL274" s="837"/>
      <c r="CPM274" s="837"/>
      <c r="CPN274" s="837"/>
      <c r="CPO274" s="837"/>
      <c r="CPP274" s="837"/>
      <c r="CPQ274" s="837"/>
      <c r="CPR274" s="837"/>
      <c r="CPS274" s="837"/>
      <c r="CPT274" s="837"/>
      <c r="CPU274" s="837"/>
      <c r="CPV274" s="837"/>
      <c r="CPW274" s="837"/>
      <c r="CPX274" s="837"/>
      <c r="CPY274" s="854"/>
      <c r="CPZ274" s="854"/>
      <c r="CQA274" s="854"/>
      <c r="CQB274" s="854"/>
      <c r="CQC274" s="854"/>
      <c r="CQD274" s="837"/>
      <c r="CQE274" s="837"/>
      <c r="CQF274" s="854"/>
      <c r="CQG274" s="854"/>
      <c r="CQH274" s="837"/>
      <c r="CQI274" s="837"/>
      <c r="CQJ274" s="854"/>
      <c r="CQK274" s="854"/>
      <c r="CQL274" s="837"/>
      <c r="CQM274" s="837"/>
      <c r="CQN274" s="837"/>
      <c r="CQO274" s="837"/>
      <c r="CQP274" s="837"/>
      <c r="CQQ274" s="837"/>
      <c r="CQR274" s="837"/>
      <c r="CQS274" s="854"/>
      <c r="CQT274" s="854"/>
      <c r="CQU274" s="837"/>
      <c r="CQV274" s="837"/>
      <c r="CQW274" s="854"/>
      <c r="CQX274" s="854"/>
      <c r="CQY274" s="837"/>
      <c r="CQZ274" s="837"/>
      <c r="CRA274" s="837"/>
      <c r="CRB274" s="837"/>
      <c r="CRC274" s="837"/>
      <c r="CRD274" s="853"/>
      <c r="CRE274" s="855"/>
      <c r="CRF274" s="837"/>
      <c r="CRG274" s="837"/>
      <c r="CRH274" s="837"/>
      <c r="CRI274" s="837"/>
      <c r="CRJ274" s="837"/>
      <c r="CRK274" s="837"/>
      <c r="CRL274" s="837"/>
      <c r="CRM274" s="856"/>
      <c r="CRN274" s="856"/>
      <c r="CRO274" s="856"/>
      <c r="CRP274" s="856"/>
      <c r="CRQ274" s="856"/>
      <c r="CRR274" s="856"/>
      <c r="CRS274" s="856"/>
      <c r="CRT274" s="856"/>
      <c r="CRU274" s="856"/>
      <c r="CRV274" s="856"/>
      <c r="CRW274" s="856"/>
      <c r="CRX274" s="856"/>
      <c r="CRY274" s="856"/>
      <c r="CRZ274" s="856"/>
      <c r="CSA274" s="856"/>
      <c r="CSB274" s="856"/>
      <c r="CSC274" s="856"/>
      <c r="CSD274" s="856"/>
      <c r="CSE274" s="856"/>
      <c r="CSF274" s="856"/>
      <c r="CSG274" s="856"/>
      <c r="CSH274" s="856"/>
      <c r="CSI274" s="856"/>
      <c r="CSJ274" s="856"/>
      <c r="CSK274" s="856"/>
      <c r="CSL274" s="856"/>
      <c r="CSM274" s="856"/>
      <c r="CSN274" s="856"/>
      <c r="CSO274" s="856"/>
      <c r="CSP274" s="856"/>
      <c r="CSQ274" s="856"/>
      <c r="CSR274" s="856"/>
      <c r="CSS274" s="856"/>
      <c r="CST274" s="856"/>
      <c r="CSU274" s="856"/>
      <c r="CSV274" s="856"/>
      <c r="CSW274" s="856"/>
      <c r="CSX274" s="856"/>
      <c r="CSY274" s="856"/>
      <c r="CSZ274" s="856"/>
      <c r="CTA274" s="856"/>
      <c r="CTB274" s="856"/>
      <c r="CTC274" s="856"/>
      <c r="CTD274" s="856"/>
      <c r="CTE274" s="837"/>
      <c r="CTF274" s="837"/>
      <c r="CTG274" s="837"/>
      <c r="CTH274" s="837"/>
      <c r="CTI274" s="837"/>
      <c r="CTJ274" s="837"/>
      <c r="CTK274" s="837"/>
      <c r="CTL274" s="837"/>
      <c r="CTM274" s="837"/>
      <c r="CTN274" s="837"/>
      <c r="CTO274" s="837"/>
      <c r="CTP274" s="837"/>
      <c r="CTQ274" s="837"/>
      <c r="CTR274" s="837"/>
      <c r="CTS274" s="837"/>
      <c r="CTT274" s="837"/>
      <c r="CTU274" s="837"/>
      <c r="CTV274" s="837"/>
      <c r="CTW274" s="837"/>
      <c r="CTX274" s="837"/>
      <c r="CTY274" s="837"/>
      <c r="CTZ274" s="837"/>
      <c r="CUA274" s="837"/>
      <c r="CUB274" s="837"/>
      <c r="CUC274" s="854"/>
      <c r="CUD274" s="854"/>
      <c r="CUE274" s="854"/>
      <c r="CUF274" s="854"/>
      <c r="CUG274" s="854"/>
      <c r="CUH274" s="837"/>
      <c r="CUI274" s="837"/>
      <c r="CUJ274" s="854"/>
      <c r="CUK274" s="854"/>
      <c r="CUL274" s="837"/>
      <c r="CUM274" s="837"/>
      <c r="CUN274" s="854"/>
      <c r="CUO274" s="854"/>
      <c r="CUP274" s="837"/>
      <c r="CUQ274" s="837"/>
      <c r="CUR274" s="837"/>
      <c r="CUS274" s="837"/>
      <c r="CUT274" s="837"/>
      <c r="CUU274" s="837"/>
      <c r="CUV274" s="837"/>
      <c r="CUW274" s="854"/>
      <c r="CUX274" s="854"/>
      <c r="CUY274" s="837"/>
      <c r="CUZ274" s="837"/>
      <c r="CVA274" s="854"/>
      <c r="CVB274" s="854"/>
      <c r="CVC274" s="837"/>
      <c r="CVD274" s="837"/>
      <c r="CVE274" s="837"/>
      <c r="CVF274" s="837"/>
      <c r="CVG274" s="837"/>
      <c r="CVH274" s="853"/>
      <c r="CVI274" s="855"/>
      <c r="CVJ274" s="837"/>
      <c r="CVK274" s="837"/>
      <c r="CVL274" s="837"/>
      <c r="CVM274" s="837"/>
      <c r="CVN274" s="837"/>
      <c r="CVO274" s="837"/>
      <c r="CVP274" s="837"/>
      <c r="CVQ274" s="856"/>
      <c r="CVR274" s="856"/>
      <c r="CVS274" s="856"/>
      <c r="CVT274" s="856"/>
      <c r="CVU274" s="856"/>
      <c r="CVV274" s="856"/>
      <c r="CVW274" s="856"/>
      <c r="CVX274" s="856"/>
      <c r="CVY274" s="856"/>
      <c r="CVZ274" s="856"/>
      <c r="CWA274" s="856"/>
      <c r="CWB274" s="856"/>
      <c r="CWC274" s="856"/>
      <c r="CWD274" s="856"/>
      <c r="CWE274" s="856"/>
      <c r="CWF274" s="856"/>
      <c r="CWG274" s="856"/>
      <c r="CWH274" s="856"/>
      <c r="CWI274" s="856"/>
      <c r="CWJ274" s="856"/>
      <c r="CWK274" s="856"/>
      <c r="CWL274" s="856"/>
      <c r="CWM274" s="856"/>
      <c r="CWN274" s="856"/>
      <c r="CWO274" s="856"/>
      <c r="CWP274" s="856"/>
      <c r="CWQ274" s="856"/>
      <c r="CWR274" s="856"/>
      <c r="CWS274" s="856"/>
      <c r="CWT274" s="856"/>
      <c r="CWU274" s="856"/>
      <c r="CWV274" s="856"/>
      <c r="CWW274" s="856"/>
      <c r="CWX274" s="856"/>
      <c r="CWY274" s="856"/>
      <c r="CWZ274" s="856"/>
      <c r="CXA274" s="856"/>
      <c r="CXB274" s="856"/>
      <c r="CXC274" s="856"/>
      <c r="CXD274" s="856"/>
      <c r="CXE274" s="856"/>
      <c r="CXF274" s="856"/>
      <c r="CXG274" s="856"/>
      <c r="CXH274" s="856"/>
      <c r="CXI274" s="837"/>
      <c r="CXJ274" s="837"/>
      <c r="CXK274" s="837"/>
      <c r="CXL274" s="837"/>
      <c r="CXM274" s="837"/>
      <c r="CXN274" s="837"/>
      <c r="CXO274" s="837"/>
      <c r="CXP274" s="837"/>
      <c r="CXQ274" s="837"/>
      <c r="CXR274" s="837"/>
      <c r="CXS274" s="837"/>
      <c r="CXT274" s="837"/>
      <c r="CXU274" s="837"/>
      <c r="CXV274" s="837"/>
      <c r="CXW274" s="837"/>
      <c r="CXX274" s="837"/>
      <c r="CXY274" s="837"/>
      <c r="CXZ274" s="837"/>
      <c r="CYA274" s="837"/>
      <c r="CYB274" s="837"/>
      <c r="CYC274" s="837"/>
      <c r="CYD274" s="837"/>
      <c r="CYE274" s="837"/>
      <c r="CYF274" s="837"/>
      <c r="CYG274" s="854"/>
      <c r="CYH274" s="854"/>
      <c r="CYI274" s="854"/>
      <c r="CYJ274" s="854"/>
      <c r="CYK274" s="854"/>
      <c r="CYL274" s="837"/>
      <c r="CYM274" s="837"/>
      <c r="CYN274" s="854"/>
      <c r="CYO274" s="854"/>
      <c r="CYP274" s="837"/>
      <c r="CYQ274" s="837"/>
      <c r="CYR274" s="854"/>
      <c r="CYS274" s="854"/>
      <c r="CYT274" s="837"/>
      <c r="CYU274" s="837"/>
      <c r="CYV274" s="837"/>
      <c r="CYW274" s="837"/>
      <c r="CYX274" s="837"/>
      <c r="CYY274" s="837"/>
      <c r="CYZ274" s="837"/>
      <c r="CZA274" s="854"/>
      <c r="CZB274" s="854"/>
      <c r="CZC274" s="837"/>
      <c r="CZD274" s="837"/>
      <c r="CZE274" s="854"/>
      <c r="CZF274" s="854"/>
      <c r="CZG274" s="837"/>
      <c r="CZH274" s="837"/>
      <c r="CZI274" s="837"/>
      <c r="CZJ274" s="837"/>
      <c r="CZK274" s="837"/>
      <c r="CZL274" s="853"/>
      <c r="CZM274" s="855"/>
      <c r="CZN274" s="837"/>
      <c r="CZO274" s="837"/>
      <c r="CZP274" s="837"/>
      <c r="CZQ274" s="837"/>
      <c r="CZR274" s="837"/>
      <c r="CZS274" s="837"/>
      <c r="CZT274" s="837"/>
      <c r="CZU274" s="856"/>
      <c r="CZV274" s="856"/>
      <c r="CZW274" s="856"/>
      <c r="CZX274" s="856"/>
      <c r="CZY274" s="856"/>
      <c r="CZZ274" s="856"/>
      <c r="DAA274" s="856"/>
      <c r="DAB274" s="856"/>
      <c r="DAC274" s="856"/>
      <c r="DAD274" s="856"/>
      <c r="DAE274" s="856"/>
      <c r="DAF274" s="856"/>
      <c r="DAG274" s="856"/>
      <c r="DAH274" s="856"/>
      <c r="DAI274" s="856"/>
      <c r="DAJ274" s="856"/>
      <c r="DAK274" s="856"/>
      <c r="DAL274" s="856"/>
      <c r="DAM274" s="856"/>
      <c r="DAN274" s="856"/>
      <c r="DAO274" s="856"/>
      <c r="DAP274" s="856"/>
      <c r="DAQ274" s="856"/>
      <c r="DAR274" s="856"/>
      <c r="DAS274" s="856"/>
      <c r="DAT274" s="856"/>
      <c r="DAU274" s="856"/>
      <c r="DAV274" s="856"/>
      <c r="DAW274" s="856"/>
      <c r="DAX274" s="856"/>
      <c r="DAY274" s="856"/>
      <c r="DAZ274" s="856"/>
      <c r="DBA274" s="856"/>
      <c r="DBB274" s="856"/>
      <c r="DBC274" s="856"/>
      <c r="DBD274" s="856"/>
      <c r="DBE274" s="856"/>
      <c r="DBF274" s="856"/>
      <c r="DBG274" s="856"/>
      <c r="DBH274" s="856"/>
      <c r="DBI274" s="856"/>
      <c r="DBJ274" s="856"/>
      <c r="DBK274" s="856"/>
      <c r="DBL274" s="856"/>
      <c r="DBM274" s="837"/>
      <c r="DBN274" s="837"/>
      <c r="DBO274" s="837"/>
      <c r="DBP274" s="837"/>
      <c r="DBQ274" s="837"/>
      <c r="DBR274" s="837"/>
      <c r="DBS274" s="837"/>
      <c r="DBT274" s="837"/>
      <c r="DBU274" s="837"/>
      <c r="DBV274" s="837"/>
      <c r="DBW274" s="837"/>
      <c r="DBX274" s="837"/>
      <c r="DBY274" s="837"/>
      <c r="DBZ274" s="837"/>
      <c r="DCA274" s="837"/>
      <c r="DCB274" s="837"/>
      <c r="DCC274" s="837"/>
      <c r="DCD274" s="837"/>
      <c r="DCE274" s="837"/>
      <c r="DCF274" s="837"/>
      <c r="DCG274" s="837"/>
      <c r="DCH274" s="837"/>
      <c r="DCI274" s="837"/>
      <c r="DCJ274" s="837"/>
      <c r="DCK274" s="854"/>
      <c r="DCL274" s="854"/>
      <c r="DCM274" s="854"/>
      <c r="DCN274" s="854"/>
      <c r="DCO274" s="854"/>
      <c r="DCP274" s="837"/>
      <c r="DCQ274" s="837"/>
      <c r="DCR274" s="854"/>
      <c r="DCS274" s="854"/>
      <c r="DCT274" s="837"/>
      <c r="DCU274" s="837"/>
      <c r="DCV274" s="854"/>
      <c r="DCW274" s="854"/>
      <c r="DCX274" s="837"/>
      <c r="DCY274" s="837"/>
      <c r="DCZ274" s="837"/>
      <c r="DDA274" s="837"/>
      <c r="DDB274" s="837"/>
      <c r="DDC274" s="837"/>
      <c r="DDD274" s="837"/>
      <c r="DDE274" s="854"/>
      <c r="DDF274" s="854"/>
      <c r="DDG274" s="837"/>
      <c r="DDH274" s="837"/>
      <c r="DDI274" s="854"/>
      <c r="DDJ274" s="854"/>
      <c r="DDK274" s="837"/>
      <c r="DDL274" s="837"/>
      <c r="DDM274" s="837"/>
      <c r="DDN274" s="837"/>
      <c r="DDO274" s="837"/>
      <c r="DDP274" s="853"/>
      <c r="DDQ274" s="855"/>
      <c r="DDR274" s="837"/>
      <c r="DDS274" s="837"/>
      <c r="DDT274" s="837"/>
      <c r="DDU274" s="837"/>
      <c r="DDV274" s="837"/>
      <c r="DDW274" s="837"/>
      <c r="DDX274" s="837"/>
      <c r="DDY274" s="856"/>
      <c r="DDZ274" s="856"/>
      <c r="DEA274" s="856"/>
      <c r="DEB274" s="856"/>
      <c r="DEC274" s="856"/>
      <c r="DED274" s="856"/>
      <c r="DEE274" s="856"/>
      <c r="DEF274" s="856"/>
      <c r="DEG274" s="856"/>
      <c r="DEH274" s="856"/>
      <c r="DEI274" s="856"/>
      <c r="DEJ274" s="856"/>
      <c r="DEK274" s="856"/>
      <c r="DEL274" s="856"/>
      <c r="DEM274" s="856"/>
      <c r="DEN274" s="856"/>
      <c r="DEO274" s="856"/>
      <c r="DEP274" s="856"/>
      <c r="DEQ274" s="856"/>
      <c r="DER274" s="856"/>
      <c r="DES274" s="856"/>
      <c r="DET274" s="856"/>
      <c r="DEU274" s="856"/>
      <c r="DEV274" s="856"/>
      <c r="DEW274" s="856"/>
      <c r="DEX274" s="856"/>
      <c r="DEY274" s="856"/>
      <c r="DEZ274" s="856"/>
      <c r="DFA274" s="856"/>
      <c r="DFB274" s="856"/>
      <c r="DFC274" s="856"/>
      <c r="DFD274" s="856"/>
      <c r="DFE274" s="856"/>
      <c r="DFF274" s="856"/>
      <c r="DFG274" s="856"/>
      <c r="DFH274" s="856"/>
      <c r="DFI274" s="856"/>
      <c r="DFJ274" s="856"/>
      <c r="DFK274" s="856"/>
      <c r="DFL274" s="856"/>
      <c r="DFM274" s="856"/>
      <c r="DFN274" s="856"/>
      <c r="DFO274" s="856"/>
      <c r="DFP274" s="856"/>
      <c r="DFQ274" s="837"/>
      <c r="DFR274" s="837"/>
      <c r="DFS274" s="837"/>
      <c r="DFT274" s="837"/>
      <c r="DFU274" s="837"/>
      <c r="DFV274" s="837"/>
      <c r="DFW274" s="837"/>
      <c r="DFX274" s="837"/>
      <c r="DFY274" s="837"/>
      <c r="DFZ274" s="837"/>
      <c r="DGA274" s="837"/>
      <c r="DGB274" s="837"/>
      <c r="DGC274" s="837"/>
      <c r="DGD274" s="837"/>
      <c r="DGE274" s="837"/>
      <c r="DGF274" s="837"/>
      <c r="DGG274" s="837"/>
      <c r="DGH274" s="837"/>
      <c r="DGI274" s="837"/>
      <c r="DGJ274" s="837"/>
      <c r="DGK274" s="837"/>
      <c r="DGL274" s="837"/>
      <c r="DGM274" s="837"/>
      <c r="DGN274" s="837"/>
      <c r="DGO274" s="854"/>
      <c r="DGP274" s="854"/>
      <c r="DGQ274" s="854"/>
      <c r="DGR274" s="854"/>
      <c r="DGS274" s="854"/>
      <c r="DGT274" s="837"/>
      <c r="DGU274" s="837"/>
      <c r="DGV274" s="854"/>
      <c r="DGW274" s="854"/>
      <c r="DGX274" s="837"/>
      <c r="DGY274" s="837"/>
      <c r="DGZ274" s="854"/>
      <c r="DHA274" s="854"/>
      <c r="DHB274" s="837"/>
      <c r="DHC274" s="837"/>
      <c r="DHD274" s="837"/>
      <c r="DHE274" s="837"/>
      <c r="DHF274" s="837"/>
      <c r="DHG274" s="837"/>
      <c r="DHH274" s="837"/>
      <c r="DHI274" s="854"/>
      <c r="DHJ274" s="854"/>
      <c r="DHK274" s="837"/>
      <c r="DHL274" s="837"/>
      <c r="DHM274" s="854"/>
      <c r="DHN274" s="854"/>
      <c r="DHO274" s="837"/>
      <c r="DHP274" s="837"/>
      <c r="DHQ274" s="837"/>
      <c r="DHR274" s="837"/>
      <c r="DHS274" s="837"/>
      <c r="DHT274" s="853"/>
      <c r="DHU274" s="855"/>
      <c r="DHV274" s="837"/>
      <c r="DHW274" s="837"/>
      <c r="DHX274" s="837"/>
      <c r="DHY274" s="837"/>
      <c r="DHZ274" s="837"/>
      <c r="DIA274" s="837"/>
      <c r="DIB274" s="837"/>
      <c r="DIC274" s="856"/>
      <c r="DID274" s="856"/>
      <c r="DIE274" s="856"/>
      <c r="DIF274" s="856"/>
      <c r="DIG274" s="856"/>
      <c r="DIH274" s="856"/>
      <c r="DII274" s="856"/>
      <c r="DIJ274" s="856"/>
      <c r="DIK274" s="856"/>
      <c r="DIL274" s="856"/>
      <c r="DIM274" s="856"/>
      <c r="DIN274" s="856"/>
      <c r="DIO274" s="856"/>
      <c r="DIP274" s="856"/>
      <c r="DIQ274" s="856"/>
      <c r="DIR274" s="856"/>
      <c r="DIS274" s="856"/>
      <c r="DIT274" s="856"/>
      <c r="DIU274" s="856"/>
      <c r="DIV274" s="856"/>
      <c r="DIW274" s="856"/>
      <c r="DIX274" s="856"/>
      <c r="DIY274" s="856"/>
      <c r="DIZ274" s="856"/>
      <c r="DJA274" s="856"/>
      <c r="DJB274" s="856"/>
      <c r="DJC274" s="856"/>
      <c r="DJD274" s="856"/>
      <c r="DJE274" s="856"/>
      <c r="DJF274" s="856"/>
      <c r="DJG274" s="856"/>
      <c r="DJH274" s="856"/>
      <c r="DJI274" s="856"/>
      <c r="DJJ274" s="856"/>
      <c r="DJK274" s="856"/>
      <c r="DJL274" s="856"/>
      <c r="DJM274" s="856"/>
      <c r="DJN274" s="856"/>
      <c r="DJO274" s="856"/>
      <c r="DJP274" s="856"/>
      <c r="DJQ274" s="856"/>
      <c r="DJR274" s="856"/>
      <c r="DJS274" s="856"/>
      <c r="DJT274" s="856"/>
      <c r="DJU274" s="837"/>
      <c r="DJV274" s="837"/>
      <c r="DJW274" s="837"/>
      <c r="DJX274" s="837"/>
      <c r="DJY274" s="837"/>
      <c r="DJZ274" s="837"/>
      <c r="DKA274" s="837"/>
      <c r="DKB274" s="837"/>
      <c r="DKC274" s="837"/>
      <c r="DKD274" s="837"/>
      <c r="DKE274" s="837"/>
      <c r="DKF274" s="837"/>
      <c r="DKG274" s="837"/>
      <c r="DKH274" s="837"/>
      <c r="DKI274" s="837"/>
      <c r="DKJ274" s="837"/>
      <c r="DKK274" s="837"/>
      <c r="DKL274" s="837"/>
      <c r="DKM274" s="837"/>
      <c r="DKN274" s="837"/>
      <c r="DKO274" s="837"/>
      <c r="DKP274" s="837"/>
      <c r="DKQ274" s="837"/>
      <c r="DKR274" s="837"/>
      <c r="DKS274" s="854"/>
      <c r="DKT274" s="854"/>
      <c r="DKU274" s="854"/>
      <c r="DKV274" s="854"/>
      <c r="DKW274" s="854"/>
      <c r="DKX274" s="837"/>
      <c r="DKY274" s="837"/>
      <c r="DKZ274" s="854"/>
      <c r="DLA274" s="854"/>
      <c r="DLB274" s="837"/>
      <c r="DLC274" s="837"/>
      <c r="DLD274" s="854"/>
      <c r="DLE274" s="854"/>
      <c r="DLF274" s="837"/>
      <c r="DLG274" s="837"/>
      <c r="DLH274" s="837"/>
      <c r="DLI274" s="837"/>
      <c r="DLJ274" s="837"/>
      <c r="DLK274" s="837"/>
      <c r="DLL274" s="837"/>
      <c r="DLM274" s="854"/>
      <c r="DLN274" s="854"/>
      <c r="DLO274" s="837"/>
      <c r="DLP274" s="837"/>
      <c r="DLQ274" s="854"/>
      <c r="DLR274" s="854"/>
      <c r="DLS274" s="837"/>
      <c r="DLT274" s="837"/>
      <c r="DLU274" s="837"/>
      <c r="DLV274" s="837"/>
      <c r="DLW274" s="837"/>
      <c r="DLX274" s="853"/>
      <c r="DLY274" s="855"/>
      <c r="DLZ274" s="837"/>
      <c r="DMA274" s="837"/>
      <c r="DMB274" s="837"/>
      <c r="DMC274" s="837"/>
      <c r="DMD274" s="837"/>
      <c r="DME274" s="837"/>
      <c r="DMF274" s="837"/>
      <c r="DMG274" s="856"/>
      <c r="DMH274" s="856"/>
      <c r="DMI274" s="856"/>
      <c r="DMJ274" s="856"/>
      <c r="DMK274" s="856"/>
      <c r="DML274" s="856"/>
      <c r="DMM274" s="856"/>
      <c r="DMN274" s="856"/>
      <c r="DMO274" s="856"/>
      <c r="DMP274" s="856"/>
      <c r="DMQ274" s="856"/>
      <c r="DMR274" s="856"/>
      <c r="DMS274" s="856"/>
      <c r="DMT274" s="856"/>
      <c r="DMU274" s="856"/>
      <c r="DMV274" s="856"/>
      <c r="DMW274" s="856"/>
      <c r="DMX274" s="856"/>
      <c r="DMY274" s="856"/>
      <c r="DMZ274" s="856"/>
      <c r="DNA274" s="856"/>
      <c r="DNB274" s="856"/>
      <c r="DNC274" s="856"/>
      <c r="DND274" s="856"/>
      <c r="DNE274" s="856"/>
      <c r="DNF274" s="856"/>
      <c r="DNG274" s="856"/>
      <c r="DNH274" s="856"/>
      <c r="DNI274" s="856"/>
      <c r="DNJ274" s="856"/>
      <c r="DNK274" s="856"/>
      <c r="DNL274" s="856"/>
      <c r="DNM274" s="856"/>
      <c r="DNN274" s="856"/>
      <c r="DNO274" s="856"/>
      <c r="DNP274" s="856"/>
      <c r="DNQ274" s="856"/>
      <c r="DNR274" s="856"/>
      <c r="DNS274" s="856"/>
      <c r="DNT274" s="856"/>
      <c r="DNU274" s="856"/>
      <c r="DNV274" s="856"/>
      <c r="DNW274" s="856"/>
      <c r="DNX274" s="856"/>
      <c r="DNY274" s="837"/>
      <c r="DNZ274" s="837"/>
      <c r="DOA274" s="837"/>
      <c r="DOB274" s="837"/>
      <c r="DOC274" s="837"/>
      <c r="DOD274" s="837"/>
      <c r="DOE274" s="837"/>
      <c r="DOF274" s="837"/>
      <c r="DOG274" s="837"/>
      <c r="DOH274" s="837"/>
      <c r="DOI274" s="837"/>
      <c r="DOJ274" s="837"/>
      <c r="DOK274" s="837"/>
      <c r="DOL274" s="837"/>
      <c r="DOM274" s="837"/>
      <c r="DON274" s="837"/>
      <c r="DOO274" s="837"/>
      <c r="DOP274" s="837"/>
      <c r="DOQ274" s="837"/>
      <c r="DOR274" s="837"/>
      <c r="DOS274" s="837"/>
      <c r="DOT274" s="837"/>
      <c r="DOU274" s="837"/>
      <c r="DOV274" s="837"/>
      <c r="DOW274" s="854"/>
      <c r="DOX274" s="854"/>
      <c r="DOY274" s="854"/>
      <c r="DOZ274" s="854"/>
      <c r="DPA274" s="854"/>
      <c r="DPB274" s="837"/>
      <c r="DPC274" s="837"/>
      <c r="DPD274" s="854"/>
      <c r="DPE274" s="854"/>
      <c r="DPF274" s="837"/>
      <c r="DPG274" s="837"/>
      <c r="DPH274" s="854"/>
      <c r="DPI274" s="854"/>
      <c r="DPJ274" s="837"/>
      <c r="DPK274" s="837"/>
      <c r="DPL274" s="837"/>
      <c r="DPM274" s="837"/>
      <c r="DPN274" s="837"/>
      <c r="DPO274" s="837"/>
      <c r="DPP274" s="837"/>
      <c r="DPQ274" s="854"/>
      <c r="DPR274" s="854"/>
      <c r="DPS274" s="837"/>
      <c r="DPT274" s="837"/>
      <c r="DPU274" s="854"/>
      <c r="DPV274" s="854"/>
      <c r="DPW274" s="837"/>
      <c r="DPX274" s="837"/>
      <c r="DPY274" s="837"/>
      <c r="DPZ274" s="837"/>
      <c r="DQA274" s="837"/>
      <c r="DQB274" s="853"/>
      <c r="DQC274" s="855"/>
      <c r="DQD274" s="837"/>
      <c r="DQE274" s="837"/>
      <c r="DQF274" s="837"/>
      <c r="DQG274" s="837"/>
      <c r="DQH274" s="837"/>
      <c r="DQI274" s="837"/>
      <c r="DQJ274" s="837"/>
      <c r="DQK274" s="856"/>
      <c r="DQL274" s="856"/>
      <c r="DQM274" s="856"/>
      <c r="DQN274" s="856"/>
      <c r="DQO274" s="856"/>
      <c r="DQP274" s="856"/>
      <c r="DQQ274" s="856"/>
      <c r="DQR274" s="856"/>
      <c r="DQS274" s="856"/>
      <c r="DQT274" s="856"/>
      <c r="DQU274" s="856"/>
      <c r="DQV274" s="856"/>
      <c r="DQW274" s="856"/>
      <c r="DQX274" s="856"/>
      <c r="DQY274" s="856"/>
      <c r="DQZ274" s="856"/>
      <c r="DRA274" s="856"/>
      <c r="DRB274" s="856"/>
      <c r="DRC274" s="856"/>
      <c r="DRD274" s="856"/>
      <c r="DRE274" s="856"/>
      <c r="DRF274" s="856"/>
      <c r="DRG274" s="856"/>
      <c r="DRH274" s="856"/>
      <c r="DRI274" s="856"/>
      <c r="DRJ274" s="856"/>
      <c r="DRK274" s="856"/>
      <c r="DRL274" s="856"/>
      <c r="DRM274" s="856"/>
      <c r="DRN274" s="856"/>
      <c r="DRO274" s="856"/>
      <c r="DRP274" s="856"/>
      <c r="DRQ274" s="856"/>
      <c r="DRR274" s="856"/>
      <c r="DRS274" s="856"/>
      <c r="DRT274" s="856"/>
      <c r="DRU274" s="856"/>
      <c r="DRV274" s="856"/>
      <c r="DRW274" s="856"/>
      <c r="DRX274" s="856"/>
      <c r="DRY274" s="856"/>
      <c r="DRZ274" s="856"/>
      <c r="DSA274" s="856"/>
      <c r="DSB274" s="856"/>
      <c r="DSC274" s="837"/>
      <c r="DSD274" s="837"/>
      <c r="DSE274" s="837"/>
      <c r="DSF274" s="837"/>
      <c r="DSG274" s="837"/>
      <c r="DSH274" s="837"/>
      <c r="DSI274" s="837"/>
      <c r="DSJ274" s="837"/>
      <c r="DSK274" s="837"/>
      <c r="DSL274" s="837"/>
      <c r="DSM274" s="837"/>
      <c r="DSN274" s="837"/>
      <c r="DSO274" s="837"/>
      <c r="DSP274" s="837"/>
      <c r="DSQ274" s="837"/>
      <c r="DSR274" s="837"/>
      <c r="DSS274" s="837"/>
      <c r="DST274" s="837"/>
      <c r="DSU274" s="837"/>
      <c r="DSV274" s="837"/>
      <c r="DSW274" s="837"/>
      <c r="DSX274" s="837"/>
      <c r="DSY274" s="837"/>
      <c r="DSZ274" s="837"/>
      <c r="DTA274" s="854"/>
      <c r="DTB274" s="854"/>
      <c r="DTC274" s="854"/>
      <c r="DTD274" s="854"/>
      <c r="DTE274" s="854"/>
      <c r="DTF274" s="837"/>
      <c r="DTG274" s="837"/>
      <c r="DTH274" s="854"/>
      <c r="DTI274" s="854"/>
      <c r="DTJ274" s="837"/>
      <c r="DTK274" s="837"/>
      <c r="DTL274" s="854"/>
      <c r="DTM274" s="854"/>
      <c r="DTN274" s="837"/>
      <c r="DTO274" s="837"/>
      <c r="DTP274" s="837"/>
      <c r="DTQ274" s="837"/>
      <c r="DTR274" s="837"/>
      <c r="DTS274" s="837"/>
      <c r="DTT274" s="837"/>
      <c r="DTU274" s="854"/>
      <c r="DTV274" s="854"/>
      <c r="DTW274" s="837"/>
      <c r="DTX274" s="837"/>
      <c r="DTY274" s="854"/>
      <c r="DTZ274" s="854"/>
      <c r="DUA274" s="837"/>
      <c r="DUB274" s="837"/>
      <c r="DUC274" s="837"/>
      <c r="DUD274" s="837"/>
      <c r="DUE274" s="837"/>
      <c r="DUF274" s="853"/>
      <c r="DUG274" s="855"/>
      <c r="DUH274" s="837"/>
      <c r="DUI274" s="837"/>
      <c r="DUJ274" s="837"/>
      <c r="DUK274" s="837"/>
      <c r="DUL274" s="837"/>
      <c r="DUM274" s="837"/>
      <c r="DUN274" s="837"/>
      <c r="DUO274" s="856"/>
      <c r="DUP274" s="856"/>
      <c r="DUQ274" s="856"/>
      <c r="DUR274" s="856"/>
      <c r="DUS274" s="856"/>
      <c r="DUT274" s="856"/>
      <c r="DUU274" s="856"/>
      <c r="DUV274" s="856"/>
      <c r="DUW274" s="856"/>
      <c r="DUX274" s="856"/>
      <c r="DUY274" s="856"/>
      <c r="DUZ274" s="856"/>
      <c r="DVA274" s="856"/>
      <c r="DVB274" s="856"/>
      <c r="DVC274" s="856"/>
      <c r="DVD274" s="856"/>
      <c r="DVE274" s="856"/>
      <c r="DVF274" s="856"/>
      <c r="DVG274" s="856"/>
      <c r="DVH274" s="856"/>
      <c r="DVI274" s="856"/>
      <c r="DVJ274" s="856"/>
      <c r="DVK274" s="856"/>
      <c r="DVL274" s="856"/>
      <c r="DVM274" s="856"/>
      <c r="DVN274" s="856"/>
      <c r="DVO274" s="856"/>
      <c r="DVP274" s="856"/>
      <c r="DVQ274" s="856"/>
      <c r="DVR274" s="856"/>
      <c r="DVS274" s="856"/>
      <c r="DVT274" s="856"/>
      <c r="DVU274" s="856"/>
      <c r="DVV274" s="856"/>
      <c r="DVW274" s="856"/>
      <c r="DVX274" s="856"/>
      <c r="DVY274" s="856"/>
      <c r="DVZ274" s="856"/>
      <c r="DWA274" s="856"/>
      <c r="DWB274" s="856"/>
      <c r="DWC274" s="856"/>
      <c r="DWD274" s="856"/>
      <c r="DWE274" s="856"/>
      <c r="DWF274" s="856"/>
      <c r="DWG274" s="837"/>
      <c r="DWH274" s="837"/>
      <c r="DWI274" s="837"/>
      <c r="DWJ274" s="837"/>
      <c r="DWK274" s="837"/>
      <c r="DWL274" s="837"/>
      <c r="DWM274" s="837"/>
      <c r="DWN274" s="837"/>
      <c r="DWO274" s="837"/>
      <c r="DWP274" s="837"/>
      <c r="DWQ274" s="837"/>
      <c r="DWR274" s="837"/>
      <c r="DWS274" s="837"/>
      <c r="DWT274" s="837"/>
      <c r="DWU274" s="837"/>
      <c r="DWV274" s="837"/>
      <c r="DWW274" s="837"/>
      <c r="DWX274" s="837"/>
      <c r="DWY274" s="837"/>
      <c r="DWZ274" s="837"/>
      <c r="DXA274" s="837"/>
      <c r="DXB274" s="837"/>
      <c r="DXC274" s="837"/>
      <c r="DXD274" s="837"/>
      <c r="DXE274" s="854"/>
      <c r="DXF274" s="854"/>
      <c r="DXG274" s="854"/>
      <c r="DXH274" s="854"/>
      <c r="DXI274" s="854"/>
      <c r="DXJ274" s="837"/>
      <c r="DXK274" s="837"/>
      <c r="DXL274" s="854"/>
      <c r="DXM274" s="854"/>
      <c r="DXN274" s="837"/>
      <c r="DXO274" s="837"/>
      <c r="DXP274" s="854"/>
      <c r="DXQ274" s="854"/>
      <c r="DXR274" s="837"/>
      <c r="DXS274" s="837"/>
      <c r="DXT274" s="837"/>
      <c r="DXU274" s="837"/>
      <c r="DXV274" s="837"/>
      <c r="DXW274" s="837"/>
      <c r="DXX274" s="837"/>
      <c r="DXY274" s="854"/>
      <c r="DXZ274" s="854"/>
      <c r="DYA274" s="837"/>
      <c r="DYB274" s="837"/>
      <c r="DYC274" s="854"/>
      <c r="DYD274" s="854"/>
      <c r="DYE274" s="837"/>
      <c r="DYF274" s="837"/>
      <c r="DYG274" s="837"/>
      <c r="DYH274" s="837"/>
      <c r="DYI274" s="837"/>
      <c r="DYJ274" s="853"/>
      <c r="DYK274" s="855"/>
      <c r="DYL274" s="837"/>
      <c r="DYM274" s="837"/>
      <c r="DYN274" s="837"/>
      <c r="DYO274" s="837"/>
      <c r="DYP274" s="837"/>
      <c r="DYQ274" s="837"/>
      <c r="DYR274" s="837"/>
      <c r="DYS274" s="856"/>
      <c r="DYT274" s="856"/>
      <c r="DYU274" s="856"/>
      <c r="DYV274" s="856"/>
      <c r="DYW274" s="856"/>
      <c r="DYX274" s="856"/>
      <c r="DYY274" s="856"/>
      <c r="DYZ274" s="856"/>
      <c r="DZA274" s="856"/>
      <c r="DZB274" s="856"/>
      <c r="DZC274" s="856"/>
      <c r="DZD274" s="856"/>
      <c r="DZE274" s="856"/>
      <c r="DZF274" s="856"/>
      <c r="DZG274" s="856"/>
      <c r="DZH274" s="856"/>
      <c r="DZI274" s="856"/>
      <c r="DZJ274" s="856"/>
      <c r="DZK274" s="856"/>
      <c r="DZL274" s="856"/>
      <c r="DZM274" s="856"/>
      <c r="DZN274" s="856"/>
      <c r="DZO274" s="856"/>
      <c r="DZP274" s="856"/>
      <c r="DZQ274" s="856"/>
      <c r="DZR274" s="856"/>
      <c r="DZS274" s="856"/>
      <c r="DZT274" s="856"/>
      <c r="DZU274" s="856"/>
      <c r="DZV274" s="856"/>
      <c r="DZW274" s="856"/>
      <c r="DZX274" s="856"/>
      <c r="DZY274" s="856"/>
      <c r="DZZ274" s="856"/>
      <c r="EAA274" s="856"/>
      <c r="EAB274" s="856"/>
      <c r="EAC274" s="856"/>
      <c r="EAD274" s="856"/>
      <c r="EAE274" s="856"/>
      <c r="EAF274" s="856"/>
      <c r="EAG274" s="856"/>
      <c r="EAH274" s="856"/>
      <c r="EAI274" s="856"/>
      <c r="EAJ274" s="856"/>
      <c r="EAK274" s="837"/>
      <c r="EAL274" s="837"/>
      <c r="EAM274" s="837"/>
      <c r="EAN274" s="837"/>
      <c r="EAO274" s="837"/>
      <c r="EAP274" s="837"/>
      <c r="EAQ274" s="837"/>
      <c r="EAR274" s="837"/>
      <c r="EAS274" s="837"/>
      <c r="EAT274" s="837"/>
      <c r="EAU274" s="837"/>
      <c r="EAV274" s="837"/>
      <c r="EAW274" s="837"/>
      <c r="EAX274" s="837"/>
      <c r="EAY274" s="837"/>
      <c r="EAZ274" s="837"/>
      <c r="EBA274" s="837"/>
      <c r="EBB274" s="837"/>
      <c r="EBC274" s="837"/>
      <c r="EBD274" s="837"/>
      <c r="EBE274" s="837"/>
      <c r="EBF274" s="837"/>
      <c r="EBG274" s="837"/>
      <c r="EBH274" s="837"/>
      <c r="EBI274" s="854"/>
      <c r="EBJ274" s="854"/>
      <c r="EBK274" s="854"/>
      <c r="EBL274" s="854"/>
      <c r="EBM274" s="854"/>
      <c r="EBN274" s="837"/>
      <c r="EBO274" s="837"/>
      <c r="EBP274" s="854"/>
      <c r="EBQ274" s="854"/>
      <c r="EBR274" s="837"/>
      <c r="EBS274" s="837"/>
      <c r="EBT274" s="854"/>
      <c r="EBU274" s="854"/>
      <c r="EBV274" s="837"/>
      <c r="EBW274" s="837"/>
      <c r="EBX274" s="837"/>
      <c r="EBY274" s="837"/>
      <c r="EBZ274" s="837"/>
      <c r="ECA274" s="837"/>
      <c r="ECB274" s="837"/>
      <c r="ECC274" s="854"/>
      <c r="ECD274" s="854"/>
      <c r="ECE274" s="837"/>
      <c r="ECF274" s="837"/>
      <c r="ECG274" s="854"/>
      <c r="ECH274" s="854"/>
      <c r="ECI274" s="837"/>
      <c r="ECJ274" s="837"/>
      <c r="ECK274" s="837"/>
      <c r="ECL274" s="837"/>
      <c r="ECM274" s="837"/>
      <c r="ECN274" s="853"/>
      <c r="ECO274" s="855"/>
      <c r="ECP274" s="837"/>
      <c r="ECQ274" s="837"/>
      <c r="ECR274" s="837"/>
      <c r="ECS274" s="837"/>
      <c r="ECT274" s="837"/>
      <c r="ECU274" s="837"/>
      <c r="ECV274" s="837"/>
      <c r="ECW274" s="856"/>
      <c r="ECX274" s="856"/>
      <c r="ECY274" s="856"/>
      <c r="ECZ274" s="856"/>
      <c r="EDA274" s="856"/>
      <c r="EDB274" s="856"/>
      <c r="EDC274" s="856"/>
      <c r="EDD274" s="856"/>
      <c r="EDE274" s="856"/>
      <c r="EDF274" s="856"/>
      <c r="EDG274" s="856"/>
      <c r="EDH274" s="856"/>
      <c r="EDI274" s="856"/>
      <c r="EDJ274" s="856"/>
      <c r="EDK274" s="856"/>
      <c r="EDL274" s="856"/>
      <c r="EDM274" s="856"/>
      <c r="EDN274" s="856"/>
      <c r="EDO274" s="856"/>
      <c r="EDP274" s="856"/>
      <c r="EDQ274" s="856"/>
      <c r="EDR274" s="856"/>
      <c r="EDS274" s="856"/>
      <c r="EDT274" s="856"/>
      <c r="EDU274" s="856"/>
      <c r="EDV274" s="856"/>
      <c r="EDW274" s="856"/>
      <c r="EDX274" s="856"/>
      <c r="EDY274" s="856"/>
      <c r="EDZ274" s="856"/>
      <c r="EEA274" s="856"/>
      <c r="EEB274" s="856"/>
      <c r="EEC274" s="856"/>
      <c r="EED274" s="856"/>
      <c r="EEE274" s="856"/>
      <c r="EEF274" s="856"/>
      <c r="EEG274" s="856"/>
      <c r="EEH274" s="856"/>
      <c r="EEI274" s="856"/>
      <c r="EEJ274" s="856"/>
      <c r="EEK274" s="856"/>
      <c r="EEL274" s="856"/>
      <c r="EEM274" s="856"/>
      <c r="EEN274" s="856"/>
      <c r="EEO274" s="837"/>
      <c r="EEP274" s="837"/>
      <c r="EEQ274" s="837"/>
      <c r="EER274" s="837"/>
      <c r="EES274" s="837"/>
      <c r="EET274" s="837"/>
      <c r="EEU274" s="837"/>
      <c r="EEV274" s="837"/>
      <c r="EEW274" s="837"/>
      <c r="EEX274" s="837"/>
      <c r="EEY274" s="837"/>
      <c r="EEZ274" s="837"/>
      <c r="EFA274" s="837"/>
      <c r="EFB274" s="837"/>
      <c r="EFC274" s="837"/>
      <c r="EFD274" s="837"/>
      <c r="EFE274" s="837"/>
      <c r="EFF274" s="837"/>
      <c r="EFG274" s="837"/>
      <c r="EFH274" s="837"/>
      <c r="EFI274" s="837"/>
      <c r="EFJ274" s="837"/>
      <c r="EFK274" s="837"/>
      <c r="EFL274" s="837"/>
      <c r="EFM274" s="854"/>
      <c r="EFN274" s="854"/>
      <c r="EFO274" s="854"/>
      <c r="EFP274" s="854"/>
      <c r="EFQ274" s="854"/>
      <c r="EFR274" s="837"/>
      <c r="EFS274" s="837"/>
      <c r="EFT274" s="854"/>
      <c r="EFU274" s="854"/>
      <c r="EFV274" s="837"/>
      <c r="EFW274" s="837"/>
      <c r="EFX274" s="854"/>
      <c r="EFY274" s="854"/>
      <c r="EFZ274" s="837"/>
      <c r="EGA274" s="837"/>
      <c r="EGB274" s="837"/>
      <c r="EGC274" s="837"/>
      <c r="EGD274" s="837"/>
      <c r="EGE274" s="837"/>
      <c r="EGF274" s="837"/>
      <c r="EGG274" s="854"/>
      <c r="EGH274" s="854"/>
      <c r="EGI274" s="837"/>
      <c r="EGJ274" s="837"/>
      <c r="EGK274" s="854"/>
      <c r="EGL274" s="854"/>
      <c r="EGM274" s="837"/>
      <c r="EGN274" s="837"/>
      <c r="EGO274" s="837"/>
      <c r="EGP274" s="837"/>
      <c r="EGQ274" s="837"/>
      <c r="EGR274" s="853"/>
      <c r="EGS274" s="855"/>
      <c r="EGT274" s="837"/>
      <c r="EGU274" s="837"/>
      <c r="EGV274" s="837"/>
      <c r="EGW274" s="837"/>
      <c r="EGX274" s="837"/>
      <c r="EGY274" s="837"/>
      <c r="EGZ274" s="837"/>
      <c r="EHA274" s="856"/>
      <c r="EHB274" s="856"/>
      <c r="EHC274" s="856"/>
      <c r="EHD274" s="856"/>
      <c r="EHE274" s="856"/>
      <c r="EHF274" s="856"/>
      <c r="EHG274" s="856"/>
      <c r="EHH274" s="856"/>
      <c r="EHI274" s="856"/>
      <c r="EHJ274" s="856"/>
      <c r="EHK274" s="856"/>
      <c r="EHL274" s="856"/>
      <c r="EHM274" s="856"/>
      <c r="EHN274" s="856"/>
      <c r="EHO274" s="856"/>
      <c r="EHP274" s="856"/>
      <c r="EHQ274" s="856"/>
      <c r="EHR274" s="856"/>
      <c r="EHS274" s="856"/>
      <c r="EHT274" s="856"/>
      <c r="EHU274" s="856"/>
      <c r="EHV274" s="856"/>
      <c r="EHW274" s="856"/>
      <c r="EHX274" s="856"/>
      <c r="EHY274" s="856"/>
      <c r="EHZ274" s="856"/>
      <c r="EIA274" s="856"/>
      <c r="EIB274" s="856"/>
      <c r="EIC274" s="856"/>
      <c r="EID274" s="856"/>
      <c r="EIE274" s="856"/>
      <c r="EIF274" s="856"/>
      <c r="EIG274" s="856"/>
      <c r="EIH274" s="856"/>
      <c r="EII274" s="856"/>
      <c r="EIJ274" s="856"/>
      <c r="EIK274" s="856"/>
      <c r="EIL274" s="856"/>
      <c r="EIM274" s="856"/>
      <c r="EIN274" s="856"/>
      <c r="EIO274" s="856"/>
      <c r="EIP274" s="856"/>
      <c r="EIQ274" s="856"/>
      <c r="EIR274" s="856"/>
      <c r="EIS274" s="837"/>
      <c r="EIT274" s="837"/>
      <c r="EIU274" s="837"/>
      <c r="EIV274" s="837"/>
      <c r="EIW274" s="837"/>
      <c r="EIX274" s="837"/>
      <c r="EIY274" s="837"/>
      <c r="EIZ274" s="837"/>
      <c r="EJA274" s="837"/>
      <c r="EJB274" s="837"/>
      <c r="EJC274" s="837"/>
      <c r="EJD274" s="837"/>
      <c r="EJE274" s="837"/>
      <c r="EJF274" s="837"/>
      <c r="EJG274" s="837"/>
      <c r="EJH274" s="837"/>
      <c r="EJI274" s="837"/>
      <c r="EJJ274" s="837"/>
      <c r="EJK274" s="837"/>
      <c r="EJL274" s="837"/>
      <c r="EJM274" s="837"/>
      <c r="EJN274" s="837"/>
      <c r="EJO274" s="837"/>
      <c r="EJP274" s="837"/>
      <c r="EJQ274" s="854"/>
      <c r="EJR274" s="854"/>
      <c r="EJS274" s="854"/>
      <c r="EJT274" s="854"/>
      <c r="EJU274" s="854"/>
      <c r="EJV274" s="837"/>
      <c r="EJW274" s="837"/>
      <c r="EJX274" s="854"/>
      <c r="EJY274" s="854"/>
      <c r="EJZ274" s="837"/>
      <c r="EKA274" s="837"/>
      <c r="EKB274" s="854"/>
      <c r="EKC274" s="854"/>
      <c r="EKD274" s="837"/>
      <c r="EKE274" s="837"/>
      <c r="EKF274" s="837"/>
      <c r="EKG274" s="837"/>
      <c r="EKH274" s="837"/>
      <c r="EKI274" s="837"/>
      <c r="EKJ274" s="837"/>
      <c r="EKK274" s="854"/>
      <c r="EKL274" s="854"/>
      <c r="EKM274" s="837"/>
      <c r="EKN274" s="837"/>
      <c r="EKO274" s="854"/>
      <c r="EKP274" s="854"/>
      <c r="EKQ274" s="837"/>
      <c r="EKR274" s="837"/>
      <c r="EKS274" s="837"/>
      <c r="EKT274" s="837"/>
      <c r="EKU274" s="837"/>
      <c r="EKV274" s="853"/>
      <c r="EKW274" s="855"/>
      <c r="EKX274" s="837"/>
      <c r="EKY274" s="837"/>
      <c r="EKZ274" s="837"/>
      <c r="ELA274" s="837"/>
      <c r="ELB274" s="837"/>
      <c r="ELC274" s="837"/>
      <c r="ELD274" s="837"/>
      <c r="ELE274" s="856"/>
      <c r="ELF274" s="856"/>
      <c r="ELG274" s="856"/>
      <c r="ELH274" s="856"/>
      <c r="ELI274" s="856"/>
      <c r="ELJ274" s="856"/>
      <c r="ELK274" s="856"/>
      <c r="ELL274" s="856"/>
      <c r="ELM274" s="856"/>
      <c r="ELN274" s="856"/>
      <c r="ELO274" s="856"/>
      <c r="ELP274" s="856"/>
      <c r="ELQ274" s="856"/>
      <c r="ELR274" s="856"/>
      <c r="ELS274" s="856"/>
      <c r="ELT274" s="856"/>
      <c r="ELU274" s="856"/>
      <c r="ELV274" s="856"/>
      <c r="ELW274" s="856"/>
      <c r="ELX274" s="856"/>
      <c r="ELY274" s="856"/>
      <c r="ELZ274" s="856"/>
      <c r="EMA274" s="856"/>
      <c r="EMB274" s="856"/>
      <c r="EMC274" s="856"/>
      <c r="EMD274" s="856"/>
      <c r="EME274" s="856"/>
      <c r="EMF274" s="856"/>
      <c r="EMG274" s="856"/>
      <c r="EMH274" s="856"/>
      <c r="EMI274" s="856"/>
      <c r="EMJ274" s="856"/>
      <c r="EMK274" s="856"/>
      <c r="EML274" s="856"/>
      <c r="EMM274" s="856"/>
      <c r="EMN274" s="856"/>
      <c r="EMO274" s="856"/>
      <c r="EMP274" s="856"/>
      <c r="EMQ274" s="856"/>
      <c r="EMR274" s="856"/>
      <c r="EMS274" s="856"/>
      <c r="EMT274" s="856"/>
      <c r="EMU274" s="856"/>
      <c r="EMV274" s="856"/>
      <c r="EMW274" s="837"/>
      <c r="EMX274" s="837"/>
      <c r="EMY274" s="837"/>
      <c r="EMZ274" s="837"/>
      <c r="ENA274" s="837"/>
      <c r="ENB274" s="837"/>
      <c r="ENC274" s="837"/>
      <c r="END274" s="837"/>
      <c r="ENE274" s="837"/>
      <c r="ENF274" s="837"/>
      <c r="ENG274" s="837"/>
      <c r="ENH274" s="837"/>
      <c r="ENI274" s="837"/>
      <c r="ENJ274" s="837"/>
      <c r="ENK274" s="837"/>
      <c r="ENL274" s="837"/>
      <c r="ENM274" s="837"/>
      <c r="ENN274" s="837"/>
      <c r="ENO274" s="837"/>
      <c r="ENP274" s="837"/>
      <c r="ENQ274" s="837"/>
      <c r="ENR274" s="837"/>
      <c r="ENS274" s="837"/>
      <c r="ENT274" s="837"/>
      <c r="ENU274" s="854"/>
      <c r="ENV274" s="854"/>
      <c r="ENW274" s="854"/>
      <c r="ENX274" s="854"/>
      <c r="ENY274" s="854"/>
      <c r="ENZ274" s="837"/>
      <c r="EOA274" s="837"/>
      <c r="EOB274" s="854"/>
      <c r="EOC274" s="854"/>
      <c r="EOD274" s="837"/>
      <c r="EOE274" s="837"/>
      <c r="EOF274" s="854"/>
      <c r="EOG274" s="854"/>
      <c r="EOH274" s="837"/>
      <c r="EOI274" s="837"/>
      <c r="EOJ274" s="837"/>
      <c r="EOK274" s="837"/>
      <c r="EOL274" s="837"/>
      <c r="EOM274" s="837"/>
      <c r="EON274" s="837"/>
      <c r="EOO274" s="854"/>
      <c r="EOP274" s="854"/>
      <c r="EOQ274" s="837"/>
      <c r="EOR274" s="837"/>
      <c r="EOS274" s="854"/>
      <c r="EOT274" s="854"/>
      <c r="EOU274" s="837"/>
      <c r="EOV274" s="837"/>
      <c r="EOW274" s="837"/>
      <c r="EOX274" s="837"/>
      <c r="EOY274" s="837"/>
      <c r="EOZ274" s="853"/>
      <c r="EPA274" s="855"/>
      <c r="EPB274" s="837"/>
      <c r="EPC274" s="837"/>
      <c r="EPD274" s="837"/>
      <c r="EPE274" s="837"/>
      <c r="EPF274" s="837"/>
      <c r="EPG274" s="837"/>
      <c r="EPH274" s="837"/>
      <c r="EPI274" s="856"/>
      <c r="EPJ274" s="856"/>
      <c r="EPK274" s="856"/>
      <c r="EPL274" s="856"/>
      <c r="EPM274" s="856"/>
      <c r="EPN274" s="856"/>
      <c r="EPO274" s="856"/>
      <c r="EPP274" s="856"/>
      <c r="EPQ274" s="856"/>
      <c r="EPR274" s="856"/>
      <c r="EPS274" s="856"/>
      <c r="EPT274" s="856"/>
      <c r="EPU274" s="856"/>
      <c r="EPV274" s="856"/>
      <c r="EPW274" s="856"/>
      <c r="EPX274" s="856"/>
      <c r="EPY274" s="856"/>
      <c r="EPZ274" s="856"/>
      <c r="EQA274" s="856"/>
      <c r="EQB274" s="856"/>
      <c r="EQC274" s="856"/>
      <c r="EQD274" s="856"/>
      <c r="EQE274" s="856"/>
      <c r="EQF274" s="856"/>
      <c r="EQG274" s="856"/>
      <c r="EQH274" s="856"/>
      <c r="EQI274" s="856"/>
      <c r="EQJ274" s="856"/>
      <c r="EQK274" s="856"/>
      <c r="EQL274" s="856"/>
      <c r="EQM274" s="856"/>
      <c r="EQN274" s="856"/>
      <c r="EQO274" s="856"/>
      <c r="EQP274" s="856"/>
      <c r="EQQ274" s="856"/>
      <c r="EQR274" s="856"/>
      <c r="EQS274" s="856"/>
      <c r="EQT274" s="856"/>
      <c r="EQU274" s="856"/>
      <c r="EQV274" s="856"/>
      <c r="EQW274" s="856"/>
      <c r="EQX274" s="856"/>
      <c r="EQY274" s="856"/>
      <c r="EQZ274" s="856"/>
      <c r="ERA274" s="837"/>
      <c r="ERB274" s="837"/>
      <c r="ERC274" s="837"/>
      <c r="ERD274" s="837"/>
      <c r="ERE274" s="837"/>
      <c r="ERF274" s="837"/>
      <c r="ERG274" s="837"/>
      <c r="ERH274" s="837"/>
      <c r="ERI274" s="837"/>
      <c r="ERJ274" s="837"/>
      <c r="ERK274" s="837"/>
      <c r="ERL274" s="837"/>
      <c r="ERM274" s="837"/>
      <c r="ERN274" s="837"/>
      <c r="ERO274" s="837"/>
      <c r="ERP274" s="837"/>
      <c r="ERQ274" s="837"/>
      <c r="ERR274" s="837"/>
      <c r="ERS274" s="837"/>
      <c r="ERT274" s="837"/>
      <c r="ERU274" s="837"/>
      <c r="ERV274" s="837"/>
      <c r="ERW274" s="837"/>
      <c r="ERX274" s="837"/>
      <c r="ERY274" s="854"/>
      <c r="ERZ274" s="854"/>
      <c r="ESA274" s="854"/>
      <c r="ESB274" s="854"/>
      <c r="ESC274" s="854"/>
      <c r="ESD274" s="837"/>
      <c r="ESE274" s="837"/>
      <c r="ESF274" s="854"/>
      <c r="ESG274" s="854"/>
      <c r="ESH274" s="837"/>
      <c r="ESI274" s="837"/>
      <c r="ESJ274" s="854"/>
      <c r="ESK274" s="854"/>
      <c r="ESL274" s="837"/>
      <c r="ESM274" s="837"/>
      <c r="ESN274" s="837"/>
      <c r="ESO274" s="837"/>
      <c r="ESP274" s="837"/>
      <c r="ESQ274" s="837"/>
      <c r="ESR274" s="837"/>
      <c r="ESS274" s="854"/>
      <c r="EST274" s="854"/>
      <c r="ESU274" s="837"/>
      <c r="ESV274" s="837"/>
      <c r="ESW274" s="854"/>
      <c r="ESX274" s="854"/>
      <c r="ESY274" s="837"/>
      <c r="ESZ274" s="837"/>
      <c r="ETA274" s="837"/>
      <c r="ETB274" s="837"/>
      <c r="ETC274" s="837"/>
      <c r="ETD274" s="853"/>
      <c r="ETE274" s="855"/>
      <c r="ETF274" s="837"/>
      <c r="ETG274" s="837"/>
      <c r="ETH274" s="837"/>
      <c r="ETI274" s="837"/>
      <c r="ETJ274" s="837"/>
      <c r="ETK274" s="837"/>
      <c r="ETL274" s="837"/>
      <c r="ETM274" s="856"/>
      <c r="ETN274" s="856"/>
      <c r="ETO274" s="856"/>
      <c r="ETP274" s="856"/>
      <c r="ETQ274" s="856"/>
      <c r="ETR274" s="856"/>
      <c r="ETS274" s="856"/>
      <c r="ETT274" s="856"/>
      <c r="ETU274" s="856"/>
      <c r="ETV274" s="856"/>
      <c r="ETW274" s="856"/>
      <c r="ETX274" s="856"/>
      <c r="ETY274" s="856"/>
      <c r="ETZ274" s="856"/>
      <c r="EUA274" s="856"/>
      <c r="EUB274" s="856"/>
      <c r="EUC274" s="856"/>
      <c r="EUD274" s="856"/>
      <c r="EUE274" s="856"/>
      <c r="EUF274" s="856"/>
      <c r="EUG274" s="856"/>
      <c r="EUH274" s="856"/>
      <c r="EUI274" s="856"/>
      <c r="EUJ274" s="856"/>
      <c r="EUK274" s="856"/>
      <c r="EUL274" s="856"/>
      <c r="EUM274" s="856"/>
      <c r="EUN274" s="856"/>
      <c r="EUO274" s="856"/>
      <c r="EUP274" s="856"/>
      <c r="EUQ274" s="856"/>
      <c r="EUR274" s="856"/>
      <c r="EUS274" s="856"/>
      <c r="EUT274" s="856"/>
      <c r="EUU274" s="856"/>
      <c r="EUV274" s="856"/>
      <c r="EUW274" s="856"/>
      <c r="EUX274" s="856"/>
      <c r="EUY274" s="856"/>
      <c r="EUZ274" s="856"/>
      <c r="EVA274" s="856"/>
      <c r="EVB274" s="856"/>
      <c r="EVC274" s="856"/>
      <c r="EVD274" s="856"/>
      <c r="EVE274" s="837"/>
      <c r="EVF274" s="837"/>
      <c r="EVG274" s="837"/>
      <c r="EVH274" s="837"/>
      <c r="EVI274" s="837"/>
      <c r="EVJ274" s="837"/>
      <c r="EVK274" s="837"/>
      <c r="EVL274" s="837"/>
      <c r="EVM274" s="837"/>
      <c r="EVN274" s="837"/>
      <c r="EVO274" s="837"/>
      <c r="EVP274" s="837"/>
      <c r="EVQ274" s="837"/>
      <c r="EVR274" s="837"/>
      <c r="EVS274" s="837"/>
      <c r="EVT274" s="837"/>
      <c r="EVU274" s="837"/>
      <c r="EVV274" s="837"/>
      <c r="EVW274" s="837"/>
      <c r="EVX274" s="837"/>
      <c r="EVY274" s="837"/>
      <c r="EVZ274" s="837"/>
      <c r="EWA274" s="837"/>
      <c r="EWB274" s="837"/>
      <c r="EWC274" s="854"/>
      <c r="EWD274" s="854"/>
      <c r="EWE274" s="854"/>
      <c r="EWF274" s="854"/>
      <c r="EWG274" s="854"/>
      <c r="EWH274" s="837"/>
      <c r="EWI274" s="837"/>
      <c r="EWJ274" s="854"/>
      <c r="EWK274" s="854"/>
      <c r="EWL274" s="837"/>
      <c r="EWM274" s="837"/>
      <c r="EWN274" s="854"/>
      <c r="EWO274" s="854"/>
      <c r="EWP274" s="837"/>
      <c r="EWQ274" s="837"/>
      <c r="EWR274" s="837"/>
      <c r="EWS274" s="837"/>
      <c r="EWT274" s="837"/>
      <c r="EWU274" s="837"/>
      <c r="EWV274" s="837"/>
      <c r="EWW274" s="854"/>
      <c r="EWX274" s="854"/>
      <c r="EWY274" s="837"/>
      <c r="EWZ274" s="837"/>
      <c r="EXA274" s="854"/>
      <c r="EXB274" s="854"/>
      <c r="EXC274" s="837"/>
      <c r="EXD274" s="837"/>
      <c r="EXE274" s="837"/>
      <c r="EXF274" s="837"/>
      <c r="EXG274" s="837"/>
      <c r="EXH274" s="853"/>
      <c r="EXI274" s="855"/>
      <c r="EXJ274" s="837"/>
      <c r="EXK274" s="837"/>
      <c r="EXL274" s="837"/>
      <c r="EXM274" s="837"/>
      <c r="EXN274" s="837"/>
      <c r="EXO274" s="837"/>
      <c r="EXP274" s="837"/>
      <c r="EXQ274" s="856"/>
      <c r="EXR274" s="856"/>
      <c r="EXS274" s="856"/>
      <c r="EXT274" s="856"/>
      <c r="EXU274" s="856"/>
      <c r="EXV274" s="856"/>
      <c r="EXW274" s="856"/>
      <c r="EXX274" s="856"/>
      <c r="EXY274" s="856"/>
      <c r="EXZ274" s="856"/>
      <c r="EYA274" s="856"/>
      <c r="EYB274" s="856"/>
      <c r="EYC274" s="856"/>
      <c r="EYD274" s="856"/>
      <c r="EYE274" s="856"/>
      <c r="EYF274" s="856"/>
      <c r="EYG274" s="856"/>
      <c r="EYH274" s="856"/>
      <c r="EYI274" s="856"/>
      <c r="EYJ274" s="856"/>
      <c r="EYK274" s="856"/>
      <c r="EYL274" s="856"/>
      <c r="EYM274" s="856"/>
      <c r="EYN274" s="856"/>
      <c r="EYO274" s="856"/>
      <c r="EYP274" s="856"/>
      <c r="EYQ274" s="856"/>
      <c r="EYR274" s="856"/>
      <c r="EYS274" s="856"/>
      <c r="EYT274" s="856"/>
      <c r="EYU274" s="856"/>
      <c r="EYV274" s="856"/>
      <c r="EYW274" s="856"/>
      <c r="EYX274" s="856"/>
      <c r="EYY274" s="856"/>
      <c r="EYZ274" s="856"/>
      <c r="EZA274" s="856"/>
      <c r="EZB274" s="856"/>
      <c r="EZC274" s="856"/>
      <c r="EZD274" s="856"/>
      <c r="EZE274" s="856"/>
      <c r="EZF274" s="856"/>
      <c r="EZG274" s="856"/>
      <c r="EZH274" s="856"/>
      <c r="EZI274" s="837"/>
      <c r="EZJ274" s="837"/>
      <c r="EZK274" s="837"/>
      <c r="EZL274" s="837"/>
      <c r="EZM274" s="837"/>
      <c r="EZN274" s="837"/>
      <c r="EZO274" s="837"/>
      <c r="EZP274" s="837"/>
      <c r="EZQ274" s="837"/>
      <c r="EZR274" s="837"/>
      <c r="EZS274" s="837"/>
      <c r="EZT274" s="837"/>
      <c r="EZU274" s="837"/>
      <c r="EZV274" s="837"/>
      <c r="EZW274" s="837"/>
      <c r="EZX274" s="837"/>
      <c r="EZY274" s="837"/>
      <c r="EZZ274" s="837"/>
      <c r="FAA274" s="837"/>
      <c r="FAB274" s="837"/>
      <c r="FAC274" s="837"/>
      <c r="FAD274" s="837"/>
      <c r="FAE274" s="837"/>
      <c r="FAF274" s="837"/>
      <c r="FAG274" s="854"/>
      <c r="FAH274" s="854"/>
      <c r="FAI274" s="854"/>
      <c r="FAJ274" s="854"/>
      <c r="FAK274" s="854"/>
      <c r="FAL274" s="837"/>
      <c r="FAM274" s="837"/>
      <c r="FAN274" s="854"/>
      <c r="FAO274" s="854"/>
      <c r="FAP274" s="837"/>
      <c r="FAQ274" s="837"/>
      <c r="FAR274" s="854"/>
      <c r="FAS274" s="854"/>
      <c r="FAT274" s="837"/>
      <c r="FAU274" s="837"/>
      <c r="FAV274" s="837"/>
      <c r="FAW274" s="837"/>
      <c r="FAX274" s="837"/>
      <c r="FAY274" s="837"/>
      <c r="FAZ274" s="837"/>
      <c r="FBA274" s="854"/>
      <c r="FBB274" s="854"/>
      <c r="FBC274" s="837"/>
      <c r="FBD274" s="837"/>
      <c r="FBE274" s="854"/>
      <c r="FBF274" s="854"/>
      <c r="FBG274" s="837"/>
      <c r="FBH274" s="837"/>
      <c r="FBI274" s="837"/>
      <c r="FBJ274" s="837"/>
      <c r="FBK274" s="837"/>
      <c r="FBL274" s="853"/>
      <c r="FBM274" s="855"/>
      <c r="FBN274" s="837"/>
      <c r="FBO274" s="837"/>
      <c r="FBP274" s="837"/>
      <c r="FBQ274" s="837"/>
      <c r="FBR274" s="837"/>
      <c r="FBS274" s="837"/>
      <c r="FBT274" s="837"/>
      <c r="FBU274" s="856"/>
      <c r="FBV274" s="856"/>
      <c r="FBW274" s="856"/>
      <c r="FBX274" s="856"/>
      <c r="FBY274" s="856"/>
      <c r="FBZ274" s="856"/>
      <c r="FCA274" s="856"/>
      <c r="FCB274" s="856"/>
      <c r="FCC274" s="856"/>
      <c r="FCD274" s="856"/>
      <c r="FCE274" s="856"/>
      <c r="FCF274" s="856"/>
      <c r="FCG274" s="856"/>
      <c r="FCH274" s="856"/>
      <c r="FCI274" s="856"/>
      <c r="FCJ274" s="856"/>
      <c r="FCK274" s="856"/>
      <c r="FCL274" s="856"/>
      <c r="FCM274" s="856"/>
      <c r="FCN274" s="856"/>
      <c r="FCO274" s="856"/>
      <c r="FCP274" s="856"/>
      <c r="FCQ274" s="856"/>
      <c r="FCR274" s="856"/>
      <c r="FCS274" s="856"/>
      <c r="FCT274" s="856"/>
      <c r="FCU274" s="856"/>
      <c r="FCV274" s="856"/>
      <c r="FCW274" s="856"/>
      <c r="FCX274" s="856"/>
      <c r="FCY274" s="856"/>
      <c r="FCZ274" s="856"/>
      <c r="FDA274" s="856"/>
      <c r="FDB274" s="856"/>
      <c r="FDC274" s="856"/>
      <c r="FDD274" s="856"/>
      <c r="FDE274" s="856"/>
      <c r="FDF274" s="856"/>
      <c r="FDG274" s="856"/>
      <c r="FDH274" s="856"/>
      <c r="FDI274" s="856"/>
      <c r="FDJ274" s="856"/>
      <c r="FDK274" s="856"/>
      <c r="FDL274" s="856"/>
      <c r="FDM274" s="837"/>
      <c r="FDN274" s="837"/>
      <c r="FDO274" s="837"/>
      <c r="FDP274" s="837"/>
      <c r="FDQ274" s="837"/>
      <c r="FDR274" s="837"/>
      <c r="FDS274" s="837"/>
      <c r="FDT274" s="837"/>
      <c r="FDU274" s="837"/>
      <c r="FDV274" s="837"/>
      <c r="FDW274" s="837"/>
      <c r="FDX274" s="837"/>
      <c r="FDY274" s="837"/>
      <c r="FDZ274" s="837"/>
      <c r="FEA274" s="837"/>
      <c r="FEB274" s="837"/>
      <c r="FEC274" s="837"/>
      <c r="FED274" s="837"/>
      <c r="FEE274" s="837"/>
      <c r="FEF274" s="837"/>
      <c r="FEG274" s="837"/>
      <c r="FEH274" s="837"/>
      <c r="FEI274" s="837"/>
      <c r="FEJ274" s="837"/>
      <c r="FEK274" s="854"/>
      <c r="FEL274" s="854"/>
      <c r="FEM274" s="854"/>
      <c r="FEN274" s="854"/>
      <c r="FEO274" s="854"/>
      <c r="FEP274" s="837"/>
      <c r="FEQ274" s="837"/>
      <c r="FER274" s="854"/>
      <c r="FES274" s="854"/>
      <c r="FET274" s="837"/>
      <c r="FEU274" s="837"/>
      <c r="FEV274" s="854"/>
      <c r="FEW274" s="854"/>
      <c r="FEX274" s="837"/>
      <c r="FEY274" s="837"/>
      <c r="FEZ274" s="837"/>
      <c r="FFA274" s="837"/>
      <c r="FFB274" s="837"/>
      <c r="FFC274" s="837"/>
      <c r="FFD274" s="837"/>
      <c r="FFE274" s="854"/>
      <c r="FFF274" s="854"/>
      <c r="FFG274" s="837"/>
      <c r="FFH274" s="837"/>
      <c r="FFI274" s="854"/>
      <c r="FFJ274" s="854"/>
      <c r="FFK274" s="837"/>
      <c r="FFL274" s="837"/>
      <c r="FFM274" s="837"/>
      <c r="FFN274" s="837"/>
      <c r="FFO274" s="837"/>
      <c r="FFP274" s="853"/>
      <c r="FFQ274" s="855"/>
      <c r="FFR274" s="837"/>
      <c r="FFS274" s="837"/>
      <c r="FFT274" s="837"/>
      <c r="FFU274" s="837"/>
      <c r="FFV274" s="837"/>
      <c r="FFW274" s="837"/>
      <c r="FFX274" s="837"/>
      <c r="FFY274" s="856"/>
      <c r="FFZ274" s="856"/>
      <c r="FGA274" s="856"/>
      <c r="FGB274" s="856"/>
      <c r="FGC274" s="856"/>
      <c r="FGD274" s="856"/>
      <c r="FGE274" s="856"/>
      <c r="FGF274" s="856"/>
      <c r="FGG274" s="856"/>
      <c r="FGH274" s="856"/>
      <c r="FGI274" s="856"/>
      <c r="FGJ274" s="856"/>
      <c r="FGK274" s="856"/>
      <c r="FGL274" s="856"/>
      <c r="FGM274" s="856"/>
      <c r="FGN274" s="856"/>
      <c r="FGO274" s="856"/>
      <c r="FGP274" s="856"/>
      <c r="FGQ274" s="856"/>
      <c r="FGR274" s="856"/>
      <c r="FGS274" s="856"/>
      <c r="FGT274" s="856"/>
      <c r="FGU274" s="856"/>
      <c r="FGV274" s="856"/>
      <c r="FGW274" s="856"/>
      <c r="FGX274" s="856"/>
      <c r="FGY274" s="856"/>
      <c r="FGZ274" s="856"/>
      <c r="FHA274" s="856"/>
      <c r="FHB274" s="856"/>
      <c r="FHC274" s="856"/>
      <c r="FHD274" s="856"/>
      <c r="FHE274" s="856"/>
      <c r="FHF274" s="856"/>
      <c r="FHG274" s="856"/>
      <c r="FHH274" s="856"/>
      <c r="FHI274" s="856"/>
      <c r="FHJ274" s="856"/>
      <c r="FHK274" s="856"/>
      <c r="FHL274" s="856"/>
      <c r="FHM274" s="856"/>
      <c r="FHN274" s="856"/>
      <c r="FHO274" s="856"/>
      <c r="FHP274" s="856"/>
      <c r="FHQ274" s="837"/>
      <c r="FHR274" s="837"/>
      <c r="FHS274" s="837"/>
      <c r="FHT274" s="837"/>
      <c r="FHU274" s="837"/>
      <c r="FHV274" s="837"/>
      <c r="FHW274" s="837"/>
      <c r="FHX274" s="837"/>
      <c r="FHY274" s="837"/>
      <c r="FHZ274" s="837"/>
      <c r="FIA274" s="837"/>
      <c r="FIB274" s="837"/>
      <c r="FIC274" s="837"/>
      <c r="FID274" s="837"/>
      <c r="FIE274" s="837"/>
      <c r="FIF274" s="837"/>
      <c r="FIG274" s="837"/>
      <c r="FIH274" s="837"/>
      <c r="FII274" s="837"/>
      <c r="FIJ274" s="837"/>
      <c r="FIK274" s="837"/>
      <c r="FIL274" s="837"/>
      <c r="FIM274" s="837"/>
      <c r="FIN274" s="837"/>
      <c r="FIO274" s="854"/>
      <c r="FIP274" s="854"/>
      <c r="FIQ274" s="854"/>
      <c r="FIR274" s="854"/>
      <c r="FIS274" s="854"/>
      <c r="FIT274" s="837"/>
      <c r="FIU274" s="837"/>
      <c r="FIV274" s="854"/>
      <c r="FIW274" s="854"/>
      <c r="FIX274" s="837"/>
      <c r="FIY274" s="837"/>
      <c r="FIZ274" s="854"/>
      <c r="FJA274" s="854"/>
      <c r="FJB274" s="837"/>
      <c r="FJC274" s="837"/>
      <c r="FJD274" s="837"/>
      <c r="FJE274" s="837"/>
      <c r="FJF274" s="837"/>
      <c r="FJG274" s="837"/>
      <c r="FJH274" s="837"/>
      <c r="FJI274" s="854"/>
      <c r="FJJ274" s="854"/>
      <c r="FJK274" s="837"/>
      <c r="FJL274" s="837"/>
      <c r="FJM274" s="854"/>
      <c r="FJN274" s="854"/>
      <c r="FJO274" s="837"/>
      <c r="FJP274" s="837"/>
      <c r="FJQ274" s="837"/>
      <c r="FJR274" s="837"/>
      <c r="FJS274" s="837"/>
      <c r="FJT274" s="853"/>
      <c r="FJU274" s="855"/>
      <c r="FJV274" s="837"/>
      <c r="FJW274" s="837"/>
      <c r="FJX274" s="837"/>
      <c r="FJY274" s="837"/>
      <c r="FJZ274" s="837"/>
      <c r="FKA274" s="837"/>
      <c r="FKB274" s="837"/>
      <c r="FKC274" s="856"/>
      <c r="FKD274" s="856"/>
      <c r="FKE274" s="856"/>
      <c r="FKF274" s="856"/>
      <c r="FKG274" s="856"/>
      <c r="FKH274" s="856"/>
      <c r="FKI274" s="856"/>
      <c r="FKJ274" s="856"/>
      <c r="FKK274" s="856"/>
      <c r="FKL274" s="856"/>
      <c r="FKM274" s="856"/>
      <c r="FKN274" s="856"/>
      <c r="FKO274" s="856"/>
      <c r="FKP274" s="856"/>
      <c r="FKQ274" s="856"/>
      <c r="FKR274" s="856"/>
      <c r="FKS274" s="856"/>
      <c r="FKT274" s="856"/>
      <c r="FKU274" s="856"/>
      <c r="FKV274" s="856"/>
      <c r="FKW274" s="856"/>
      <c r="FKX274" s="856"/>
      <c r="FKY274" s="856"/>
      <c r="FKZ274" s="856"/>
      <c r="FLA274" s="856"/>
      <c r="FLB274" s="856"/>
      <c r="FLC274" s="856"/>
      <c r="FLD274" s="856"/>
      <c r="FLE274" s="856"/>
      <c r="FLF274" s="856"/>
      <c r="FLG274" s="856"/>
      <c r="FLH274" s="856"/>
      <c r="FLI274" s="856"/>
      <c r="FLJ274" s="856"/>
      <c r="FLK274" s="856"/>
      <c r="FLL274" s="856"/>
      <c r="FLM274" s="856"/>
      <c r="FLN274" s="856"/>
      <c r="FLO274" s="856"/>
      <c r="FLP274" s="856"/>
      <c r="FLQ274" s="856"/>
      <c r="FLR274" s="856"/>
      <c r="FLS274" s="856"/>
      <c r="FLT274" s="856"/>
      <c r="FLU274" s="837"/>
      <c r="FLV274" s="837"/>
      <c r="FLW274" s="837"/>
      <c r="FLX274" s="837"/>
      <c r="FLY274" s="837"/>
      <c r="FLZ274" s="837"/>
      <c r="FMA274" s="837"/>
      <c r="FMB274" s="837"/>
      <c r="FMC274" s="837"/>
      <c r="FMD274" s="837"/>
      <c r="FME274" s="837"/>
      <c r="FMF274" s="837"/>
      <c r="FMG274" s="837"/>
      <c r="FMH274" s="837"/>
      <c r="FMI274" s="837"/>
      <c r="FMJ274" s="837"/>
      <c r="FMK274" s="837"/>
      <c r="FML274" s="837"/>
      <c r="FMM274" s="837"/>
      <c r="FMN274" s="837"/>
      <c r="FMO274" s="837"/>
      <c r="FMP274" s="837"/>
      <c r="FMQ274" s="837"/>
      <c r="FMR274" s="837"/>
      <c r="FMS274" s="854"/>
      <c r="FMT274" s="854"/>
      <c r="FMU274" s="854"/>
      <c r="FMV274" s="854"/>
      <c r="FMW274" s="854"/>
      <c r="FMX274" s="837"/>
      <c r="FMY274" s="837"/>
      <c r="FMZ274" s="854"/>
      <c r="FNA274" s="854"/>
      <c r="FNB274" s="837"/>
      <c r="FNC274" s="837"/>
      <c r="FND274" s="854"/>
      <c r="FNE274" s="854"/>
      <c r="FNF274" s="837"/>
      <c r="FNG274" s="837"/>
      <c r="FNH274" s="837"/>
      <c r="FNI274" s="837"/>
      <c r="FNJ274" s="837"/>
      <c r="FNK274" s="837"/>
      <c r="FNL274" s="837"/>
      <c r="FNM274" s="854"/>
      <c r="FNN274" s="854"/>
      <c r="FNO274" s="837"/>
      <c r="FNP274" s="837"/>
      <c r="FNQ274" s="854"/>
      <c r="FNR274" s="854"/>
      <c r="FNS274" s="837"/>
      <c r="FNT274" s="837"/>
      <c r="FNU274" s="837"/>
      <c r="FNV274" s="837"/>
      <c r="FNW274" s="837"/>
      <c r="FNX274" s="853"/>
      <c r="FNY274" s="855"/>
      <c r="FNZ274" s="837"/>
      <c r="FOA274" s="837"/>
      <c r="FOB274" s="837"/>
      <c r="FOC274" s="837"/>
      <c r="FOD274" s="837"/>
      <c r="FOE274" s="837"/>
      <c r="FOF274" s="837"/>
      <c r="FOG274" s="856"/>
      <c r="FOH274" s="856"/>
      <c r="FOI274" s="856"/>
      <c r="FOJ274" s="856"/>
      <c r="FOK274" s="856"/>
      <c r="FOL274" s="856"/>
      <c r="FOM274" s="856"/>
      <c r="FON274" s="856"/>
      <c r="FOO274" s="856"/>
      <c r="FOP274" s="856"/>
      <c r="FOQ274" s="856"/>
      <c r="FOR274" s="856"/>
      <c r="FOS274" s="856"/>
      <c r="FOT274" s="856"/>
      <c r="FOU274" s="856"/>
      <c r="FOV274" s="856"/>
      <c r="FOW274" s="856"/>
      <c r="FOX274" s="856"/>
      <c r="FOY274" s="856"/>
      <c r="FOZ274" s="856"/>
      <c r="FPA274" s="856"/>
      <c r="FPB274" s="856"/>
      <c r="FPC274" s="856"/>
      <c r="FPD274" s="856"/>
      <c r="FPE274" s="856"/>
      <c r="FPF274" s="856"/>
      <c r="FPG274" s="856"/>
      <c r="FPH274" s="856"/>
      <c r="FPI274" s="856"/>
      <c r="FPJ274" s="856"/>
      <c r="FPK274" s="856"/>
      <c r="FPL274" s="856"/>
      <c r="FPM274" s="856"/>
      <c r="FPN274" s="856"/>
      <c r="FPO274" s="856"/>
      <c r="FPP274" s="856"/>
      <c r="FPQ274" s="856"/>
      <c r="FPR274" s="856"/>
      <c r="FPS274" s="856"/>
      <c r="FPT274" s="856"/>
      <c r="FPU274" s="856"/>
      <c r="FPV274" s="856"/>
      <c r="FPW274" s="856"/>
      <c r="FPX274" s="856"/>
      <c r="FPY274" s="837"/>
      <c r="FPZ274" s="837"/>
      <c r="FQA274" s="837"/>
      <c r="FQB274" s="837"/>
      <c r="FQC274" s="837"/>
      <c r="FQD274" s="837"/>
      <c r="FQE274" s="837"/>
      <c r="FQF274" s="837"/>
      <c r="FQG274" s="837"/>
      <c r="FQH274" s="837"/>
      <c r="FQI274" s="837"/>
      <c r="FQJ274" s="837"/>
      <c r="FQK274" s="837"/>
      <c r="FQL274" s="837"/>
      <c r="FQM274" s="837"/>
      <c r="FQN274" s="837"/>
      <c r="FQO274" s="837"/>
      <c r="FQP274" s="837"/>
      <c r="FQQ274" s="837"/>
      <c r="FQR274" s="837"/>
      <c r="FQS274" s="837"/>
      <c r="FQT274" s="837"/>
      <c r="FQU274" s="837"/>
      <c r="FQV274" s="837"/>
      <c r="FQW274" s="854"/>
      <c r="FQX274" s="854"/>
      <c r="FQY274" s="854"/>
      <c r="FQZ274" s="854"/>
      <c r="FRA274" s="854"/>
      <c r="FRB274" s="837"/>
      <c r="FRC274" s="837"/>
      <c r="FRD274" s="854"/>
      <c r="FRE274" s="854"/>
      <c r="FRF274" s="837"/>
      <c r="FRG274" s="837"/>
      <c r="FRH274" s="854"/>
      <c r="FRI274" s="854"/>
      <c r="FRJ274" s="837"/>
      <c r="FRK274" s="837"/>
      <c r="FRL274" s="837"/>
      <c r="FRM274" s="837"/>
      <c r="FRN274" s="837"/>
      <c r="FRO274" s="837"/>
      <c r="FRP274" s="837"/>
      <c r="FRQ274" s="854"/>
      <c r="FRR274" s="854"/>
      <c r="FRS274" s="837"/>
      <c r="FRT274" s="837"/>
      <c r="FRU274" s="854"/>
      <c r="FRV274" s="854"/>
      <c r="FRW274" s="837"/>
      <c r="FRX274" s="837"/>
      <c r="FRY274" s="837"/>
      <c r="FRZ274" s="837"/>
      <c r="FSA274" s="837"/>
      <c r="FSB274" s="853"/>
      <c r="FSC274" s="855"/>
      <c r="FSD274" s="837"/>
      <c r="FSE274" s="837"/>
      <c r="FSF274" s="837"/>
      <c r="FSG274" s="837"/>
      <c r="FSH274" s="837"/>
      <c r="FSI274" s="837"/>
      <c r="FSJ274" s="837"/>
      <c r="FSK274" s="856"/>
      <c r="FSL274" s="856"/>
      <c r="FSM274" s="856"/>
      <c r="FSN274" s="856"/>
      <c r="FSO274" s="856"/>
      <c r="FSP274" s="856"/>
      <c r="FSQ274" s="856"/>
      <c r="FSR274" s="856"/>
      <c r="FSS274" s="856"/>
      <c r="FST274" s="856"/>
      <c r="FSU274" s="856"/>
      <c r="FSV274" s="856"/>
      <c r="FSW274" s="856"/>
      <c r="FSX274" s="856"/>
      <c r="FSY274" s="856"/>
      <c r="FSZ274" s="856"/>
      <c r="FTA274" s="856"/>
      <c r="FTB274" s="856"/>
      <c r="FTC274" s="856"/>
      <c r="FTD274" s="856"/>
      <c r="FTE274" s="856"/>
      <c r="FTF274" s="856"/>
      <c r="FTG274" s="856"/>
      <c r="FTH274" s="856"/>
      <c r="FTI274" s="856"/>
      <c r="FTJ274" s="856"/>
      <c r="FTK274" s="856"/>
      <c r="FTL274" s="856"/>
      <c r="FTM274" s="856"/>
      <c r="FTN274" s="856"/>
      <c r="FTO274" s="856"/>
      <c r="FTP274" s="856"/>
      <c r="FTQ274" s="856"/>
      <c r="FTR274" s="856"/>
      <c r="FTS274" s="856"/>
      <c r="FTT274" s="856"/>
      <c r="FTU274" s="856"/>
      <c r="FTV274" s="856"/>
      <c r="FTW274" s="856"/>
      <c r="FTX274" s="856"/>
      <c r="FTY274" s="856"/>
      <c r="FTZ274" s="856"/>
      <c r="FUA274" s="856"/>
      <c r="FUB274" s="856"/>
      <c r="FUC274" s="837"/>
      <c r="FUD274" s="837"/>
      <c r="FUE274" s="837"/>
      <c r="FUF274" s="837"/>
      <c r="FUG274" s="837"/>
      <c r="FUH274" s="837"/>
      <c r="FUI274" s="837"/>
      <c r="FUJ274" s="837"/>
      <c r="FUK274" s="837"/>
      <c r="FUL274" s="837"/>
      <c r="FUM274" s="837"/>
      <c r="FUN274" s="837"/>
      <c r="FUO274" s="837"/>
      <c r="FUP274" s="837"/>
      <c r="FUQ274" s="837"/>
      <c r="FUR274" s="837"/>
      <c r="FUS274" s="837"/>
      <c r="FUT274" s="837"/>
      <c r="FUU274" s="837"/>
      <c r="FUV274" s="837"/>
      <c r="FUW274" s="837"/>
      <c r="FUX274" s="837"/>
      <c r="FUY274" s="837"/>
      <c r="FUZ274" s="837"/>
      <c r="FVA274" s="854"/>
      <c r="FVB274" s="854"/>
      <c r="FVC274" s="854"/>
      <c r="FVD274" s="854"/>
      <c r="FVE274" s="854"/>
      <c r="FVF274" s="837"/>
      <c r="FVG274" s="837"/>
      <c r="FVH274" s="854"/>
      <c r="FVI274" s="854"/>
      <c r="FVJ274" s="837"/>
      <c r="FVK274" s="837"/>
      <c r="FVL274" s="854"/>
      <c r="FVM274" s="854"/>
      <c r="FVN274" s="837"/>
      <c r="FVO274" s="837"/>
      <c r="FVP274" s="837"/>
      <c r="FVQ274" s="837"/>
      <c r="FVR274" s="837"/>
      <c r="FVS274" s="837"/>
      <c r="FVT274" s="837"/>
      <c r="FVU274" s="854"/>
      <c r="FVV274" s="854"/>
      <c r="FVW274" s="837"/>
      <c r="FVX274" s="837"/>
      <c r="FVY274" s="854"/>
      <c r="FVZ274" s="854"/>
      <c r="FWA274" s="837"/>
      <c r="FWB274" s="837"/>
      <c r="FWC274" s="837"/>
      <c r="FWD274" s="837"/>
      <c r="FWE274" s="837"/>
      <c r="FWF274" s="853"/>
      <c r="FWG274" s="855"/>
      <c r="FWH274" s="837"/>
      <c r="FWI274" s="837"/>
      <c r="FWJ274" s="837"/>
      <c r="FWK274" s="837"/>
      <c r="FWL274" s="837"/>
      <c r="FWM274" s="837"/>
      <c r="FWN274" s="837"/>
      <c r="FWO274" s="856"/>
      <c r="FWP274" s="856"/>
      <c r="FWQ274" s="856"/>
      <c r="FWR274" s="856"/>
      <c r="FWS274" s="856"/>
      <c r="FWT274" s="856"/>
      <c r="FWU274" s="856"/>
      <c r="FWV274" s="856"/>
      <c r="FWW274" s="856"/>
      <c r="FWX274" s="856"/>
      <c r="FWY274" s="856"/>
      <c r="FWZ274" s="856"/>
      <c r="FXA274" s="856"/>
      <c r="FXB274" s="856"/>
      <c r="FXC274" s="856"/>
      <c r="FXD274" s="856"/>
      <c r="FXE274" s="856"/>
      <c r="FXF274" s="856"/>
      <c r="FXG274" s="856"/>
      <c r="FXH274" s="856"/>
      <c r="FXI274" s="856"/>
      <c r="FXJ274" s="856"/>
      <c r="FXK274" s="856"/>
      <c r="FXL274" s="856"/>
      <c r="FXM274" s="856"/>
      <c r="FXN274" s="856"/>
      <c r="FXO274" s="856"/>
      <c r="FXP274" s="856"/>
      <c r="FXQ274" s="856"/>
      <c r="FXR274" s="856"/>
      <c r="FXS274" s="856"/>
      <c r="FXT274" s="856"/>
      <c r="FXU274" s="856"/>
      <c r="FXV274" s="856"/>
      <c r="FXW274" s="856"/>
      <c r="FXX274" s="856"/>
      <c r="FXY274" s="856"/>
      <c r="FXZ274" s="856"/>
      <c r="FYA274" s="856"/>
      <c r="FYB274" s="856"/>
      <c r="FYC274" s="856"/>
      <c r="FYD274" s="856"/>
      <c r="FYE274" s="856"/>
      <c r="FYF274" s="856"/>
      <c r="FYG274" s="837"/>
      <c r="FYH274" s="837"/>
      <c r="FYI274" s="837"/>
      <c r="FYJ274" s="837"/>
      <c r="FYK274" s="837"/>
      <c r="FYL274" s="837"/>
      <c r="FYM274" s="837"/>
      <c r="FYN274" s="837"/>
      <c r="FYO274" s="837"/>
      <c r="FYP274" s="837"/>
      <c r="FYQ274" s="837"/>
      <c r="FYR274" s="837"/>
      <c r="FYS274" s="837"/>
      <c r="FYT274" s="837"/>
      <c r="FYU274" s="837"/>
      <c r="FYV274" s="837"/>
      <c r="FYW274" s="837"/>
      <c r="FYX274" s="837"/>
      <c r="FYY274" s="837"/>
      <c r="FYZ274" s="837"/>
      <c r="FZA274" s="837"/>
      <c r="FZB274" s="837"/>
      <c r="FZC274" s="837"/>
      <c r="FZD274" s="837"/>
      <c r="FZE274" s="854"/>
      <c r="FZF274" s="854"/>
      <c r="FZG274" s="854"/>
      <c r="FZH274" s="854"/>
      <c r="FZI274" s="854"/>
      <c r="FZJ274" s="837"/>
      <c r="FZK274" s="837"/>
      <c r="FZL274" s="854"/>
      <c r="FZM274" s="854"/>
      <c r="FZN274" s="837"/>
      <c r="FZO274" s="837"/>
      <c r="FZP274" s="854"/>
      <c r="FZQ274" s="854"/>
      <c r="FZR274" s="837"/>
      <c r="FZS274" s="837"/>
      <c r="FZT274" s="837"/>
      <c r="FZU274" s="837"/>
      <c r="FZV274" s="837"/>
      <c r="FZW274" s="837"/>
      <c r="FZX274" s="837"/>
      <c r="FZY274" s="854"/>
      <c r="FZZ274" s="854"/>
      <c r="GAA274" s="837"/>
      <c r="GAB274" s="837"/>
      <c r="GAC274" s="854"/>
      <c r="GAD274" s="854"/>
      <c r="GAE274" s="837"/>
      <c r="GAF274" s="837"/>
      <c r="GAG274" s="837"/>
      <c r="GAH274" s="837"/>
      <c r="GAI274" s="837"/>
      <c r="GAJ274" s="853"/>
      <c r="GAK274" s="855"/>
      <c r="GAL274" s="837"/>
      <c r="GAM274" s="837"/>
      <c r="GAN274" s="837"/>
      <c r="GAO274" s="837"/>
      <c r="GAP274" s="837"/>
      <c r="GAQ274" s="837"/>
      <c r="GAR274" s="837"/>
      <c r="GAS274" s="856"/>
      <c r="GAT274" s="856"/>
      <c r="GAU274" s="856"/>
      <c r="GAV274" s="856"/>
      <c r="GAW274" s="856"/>
      <c r="GAX274" s="856"/>
      <c r="GAY274" s="856"/>
      <c r="GAZ274" s="856"/>
      <c r="GBA274" s="856"/>
      <c r="GBB274" s="856"/>
      <c r="GBC274" s="856"/>
      <c r="GBD274" s="856"/>
      <c r="GBE274" s="856"/>
      <c r="GBF274" s="856"/>
      <c r="GBG274" s="856"/>
      <c r="GBH274" s="856"/>
      <c r="GBI274" s="856"/>
      <c r="GBJ274" s="856"/>
      <c r="GBK274" s="856"/>
      <c r="GBL274" s="856"/>
      <c r="GBM274" s="856"/>
      <c r="GBN274" s="856"/>
      <c r="GBO274" s="856"/>
      <c r="GBP274" s="856"/>
      <c r="GBQ274" s="856"/>
      <c r="GBR274" s="856"/>
      <c r="GBS274" s="856"/>
      <c r="GBT274" s="856"/>
      <c r="GBU274" s="856"/>
      <c r="GBV274" s="856"/>
      <c r="GBW274" s="856"/>
      <c r="GBX274" s="856"/>
      <c r="GBY274" s="856"/>
      <c r="GBZ274" s="856"/>
      <c r="GCA274" s="856"/>
      <c r="GCB274" s="856"/>
      <c r="GCC274" s="856"/>
      <c r="GCD274" s="856"/>
      <c r="GCE274" s="856"/>
      <c r="GCF274" s="856"/>
      <c r="GCG274" s="856"/>
      <c r="GCH274" s="856"/>
      <c r="GCI274" s="856"/>
      <c r="GCJ274" s="856"/>
      <c r="GCK274" s="837"/>
      <c r="GCL274" s="837"/>
      <c r="GCM274" s="837"/>
      <c r="GCN274" s="837"/>
      <c r="GCO274" s="837"/>
      <c r="GCP274" s="837"/>
      <c r="GCQ274" s="837"/>
      <c r="GCR274" s="837"/>
      <c r="GCS274" s="837"/>
      <c r="GCT274" s="837"/>
      <c r="GCU274" s="837"/>
      <c r="GCV274" s="837"/>
      <c r="GCW274" s="837"/>
      <c r="GCX274" s="837"/>
      <c r="GCY274" s="837"/>
      <c r="GCZ274" s="837"/>
      <c r="GDA274" s="837"/>
      <c r="GDB274" s="837"/>
      <c r="GDC274" s="837"/>
      <c r="GDD274" s="837"/>
      <c r="GDE274" s="837"/>
      <c r="GDF274" s="837"/>
      <c r="GDG274" s="837"/>
      <c r="GDH274" s="837"/>
      <c r="GDI274" s="854"/>
      <c r="GDJ274" s="854"/>
      <c r="GDK274" s="854"/>
      <c r="GDL274" s="854"/>
      <c r="GDM274" s="854"/>
      <c r="GDN274" s="837"/>
      <c r="GDO274" s="837"/>
      <c r="GDP274" s="854"/>
      <c r="GDQ274" s="854"/>
      <c r="GDR274" s="837"/>
      <c r="GDS274" s="837"/>
      <c r="GDT274" s="854"/>
      <c r="GDU274" s="854"/>
      <c r="GDV274" s="837"/>
      <c r="GDW274" s="837"/>
      <c r="GDX274" s="837"/>
      <c r="GDY274" s="837"/>
      <c r="GDZ274" s="837"/>
      <c r="GEA274" s="837"/>
      <c r="GEB274" s="837"/>
      <c r="GEC274" s="854"/>
      <c r="GED274" s="854"/>
      <c r="GEE274" s="837"/>
      <c r="GEF274" s="837"/>
      <c r="GEG274" s="854"/>
      <c r="GEH274" s="854"/>
      <c r="GEI274" s="837"/>
      <c r="GEJ274" s="837"/>
      <c r="GEK274" s="837"/>
      <c r="GEL274" s="837"/>
      <c r="GEM274" s="837"/>
      <c r="GEN274" s="853"/>
      <c r="GEO274" s="855"/>
      <c r="GEP274" s="837"/>
      <c r="GEQ274" s="837"/>
      <c r="GER274" s="837"/>
      <c r="GES274" s="837"/>
      <c r="GET274" s="837"/>
      <c r="GEU274" s="837"/>
      <c r="GEV274" s="837"/>
      <c r="GEW274" s="856"/>
      <c r="GEX274" s="856"/>
      <c r="GEY274" s="856"/>
      <c r="GEZ274" s="856"/>
      <c r="GFA274" s="856"/>
      <c r="GFB274" s="856"/>
      <c r="GFC274" s="856"/>
      <c r="GFD274" s="856"/>
      <c r="GFE274" s="856"/>
      <c r="GFF274" s="856"/>
      <c r="GFG274" s="856"/>
      <c r="GFH274" s="856"/>
      <c r="GFI274" s="856"/>
      <c r="GFJ274" s="856"/>
      <c r="GFK274" s="856"/>
      <c r="GFL274" s="856"/>
      <c r="GFM274" s="856"/>
      <c r="GFN274" s="856"/>
      <c r="GFO274" s="856"/>
      <c r="GFP274" s="856"/>
      <c r="GFQ274" s="856"/>
      <c r="GFR274" s="856"/>
      <c r="GFS274" s="856"/>
      <c r="GFT274" s="856"/>
      <c r="GFU274" s="856"/>
      <c r="GFV274" s="856"/>
      <c r="GFW274" s="856"/>
      <c r="GFX274" s="856"/>
      <c r="GFY274" s="856"/>
      <c r="GFZ274" s="856"/>
      <c r="GGA274" s="856"/>
      <c r="GGB274" s="856"/>
      <c r="GGC274" s="856"/>
      <c r="GGD274" s="856"/>
      <c r="GGE274" s="856"/>
      <c r="GGF274" s="856"/>
      <c r="GGG274" s="856"/>
      <c r="GGH274" s="856"/>
      <c r="GGI274" s="856"/>
      <c r="GGJ274" s="856"/>
      <c r="GGK274" s="856"/>
      <c r="GGL274" s="856"/>
      <c r="GGM274" s="856"/>
      <c r="GGN274" s="856"/>
      <c r="GGO274" s="837"/>
      <c r="GGP274" s="837"/>
      <c r="GGQ274" s="837"/>
      <c r="GGR274" s="837"/>
      <c r="GGS274" s="837"/>
      <c r="GGT274" s="837"/>
      <c r="GGU274" s="837"/>
      <c r="GGV274" s="837"/>
      <c r="GGW274" s="837"/>
      <c r="GGX274" s="837"/>
      <c r="GGY274" s="837"/>
      <c r="GGZ274" s="837"/>
      <c r="GHA274" s="837"/>
      <c r="GHB274" s="837"/>
      <c r="GHC274" s="837"/>
      <c r="GHD274" s="837"/>
      <c r="GHE274" s="837"/>
      <c r="GHF274" s="837"/>
      <c r="GHG274" s="837"/>
      <c r="GHH274" s="837"/>
      <c r="GHI274" s="837"/>
      <c r="GHJ274" s="837"/>
      <c r="GHK274" s="837"/>
      <c r="GHL274" s="837"/>
      <c r="GHM274" s="854"/>
      <c r="GHN274" s="854"/>
      <c r="GHO274" s="854"/>
      <c r="GHP274" s="854"/>
      <c r="GHQ274" s="854"/>
      <c r="GHR274" s="837"/>
      <c r="GHS274" s="837"/>
      <c r="GHT274" s="854"/>
      <c r="GHU274" s="854"/>
      <c r="GHV274" s="837"/>
      <c r="GHW274" s="837"/>
      <c r="GHX274" s="854"/>
      <c r="GHY274" s="854"/>
      <c r="GHZ274" s="837"/>
      <c r="GIA274" s="837"/>
      <c r="GIB274" s="837"/>
      <c r="GIC274" s="837"/>
      <c r="GID274" s="837"/>
      <c r="GIE274" s="837"/>
      <c r="GIF274" s="837"/>
      <c r="GIG274" s="854"/>
      <c r="GIH274" s="854"/>
      <c r="GII274" s="837"/>
      <c r="GIJ274" s="837"/>
      <c r="GIK274" s="854"/>
      <c r="GIL274" s="854"/>
      <c r="GIM274" s="837"/>
      <c r="GIN274" s="837"/>
      <c r="GIO274" s="837"/>
      <c r="GIP274" s="837"/>
      <c r="GIQ274" s="837"/>
      <c r="GIR274" s="853"/>
      <c r="GIS274" s="855"/>
      <c r="GIT274" s="837"/>
      <c r="GIU274" s="837"/>
      <c r="GIV274" s="837"/>
      <c r="GIW274" s="837"/>
      <c r="GIX274" s="837"/>
      <c r="GIY274" s="837"/>
      <c r="GIZ274" s="837"/>
      <c r="GJA274" s="856"/>
      <c r="GJB274" s="856"/>
      <c r="GJC274" s="856"/>
      <c r="GJD274" s="856"/>
      <c r="GJE274" s="856"/>
      <c r="GJF274" s="856"/>
      <c r="GJG274" s="856"/>
      <c r="GJH274" s="856"/>
      <c r="GJI274" s="856"/>
      <c r="GJJ274" s="856"/>
      <c r="GJK274" s="856"/>
      <c r="GJL274" s="856"/>
      <c r="GJM274" s="856"/>
      <c r="GJN274" s="856"/>
      <c r="GJO274" s="856"/>
      <c r="GJP274" s="856"/>
      <c r="GJQ274" s="856"/>
      <c r="GJR274" s="856"/>
      <c r="GJS274" s="856"/>
      <c r="GJT274" s="856"/>
      <c r="GJU274" s="856"/>
      <c r="GJV274" s="856"/>
      <c r="GJW274" s="856"/>
      <c r="GJX274" s="856"/>
      <c r="GJY274" s="856"/>
      <c r="GJZ274" s="856"/>
      <c r="GKA274" s="856"/>
      <c r="GKB274" s="856"/>
      <c r="GKC274" s="856"/>
      <c r="GKD274" s="856"/>
      <c r="GKE274" s="856"/>
      <c r="GKF274" s="856"/>
      <c r="GKG274" s="856"/>
      <c r="GKH274" s="856"/>
      <c r="GKI274" s="856"/>
      <c r="GKJ274" s="856"/>
      <c r="GKK274" s="856"/>
      <c r="GKL274" s="856"/>
      <c r="GKM274" s="856"/>
      <c r="GKN274" s="856"/>
      <c r="GKO274" s="856"/>
      <c r="GKP274" s="856"/>
      <c r="GKQ274" s="856"/>
      <c r="GKR274" s="856"/>
      <c r="GKS274" s="837"/>
      <c r="GKT274" s="837"/>
      <c r="GKU274" s="837"/>
      <c r="GKV274" s="837"/>
      <c r="GKW274" s="837"/>
      <c r="GKX274" s="837"/>
      <c r="GKY274" s="837"/>
      <c r="GKZ274" s="837"/>
      <c r="GLA274" s="837"/>
      <c r="GLB274" s="837"/>
      <c r="GLC274" s="837"/>
      <c r="GLD274" s="837"/>
      <c r="GLE274" s="837"/>
      <c r="GLF274" s="837"/>
      <c r="GLG274" s="837"/>
      <c r="GLH274" s="837"/>
      <c r="GLI274" s="837"/>
      <c r="GLJ274" s="837"/>
      <c r="GLK274" s="837"/>
      <c r="GLL274" s="837"/>
      <c r="GLM274" s="837"/>
      <c r="GLN274" s="837"/>
      <c r="GLO274" s="837"/>
      <c r="GLP274" s="837"/>
      <c r="GLQ274" s="854"/>
      <c r="GLR274" s="854"/>
      <c r="GLS274" s="854"/>
      <c r="GLT274" s="854"/>
      <c r="GLU274" s="854"/>
      <c r="GLV274" s="837"/>
      <c r="GLW274" s="837"/>
      <c r="GLX274" s="854"/>
      <c r="GLY274" s="854"/>
      <c r="GLZ274" s="837"/>
      <c r="GMA274" s="837"/>
      <c r="GMB274" s="854"/>
      <c r="GMC274" s="854"/>
      <c r="GMD274" s="837"/>
      <c r="GME274" s="837"/>
      <c r="GMF274" s="837"/>
      <c r="GMG274" s="837"/>
      <c r="GMH274" s="837"/>
      <c r="GMI274" s="837"/>
      <c r="GMJ274" s="837"/>
      <c r="GMK274" s="854"/>
      <c r="GML274" s="854"/>
      <c r="GMM274" s="837"/>
      <c r="GMN274" s="837"/>
      <c r="GMO274" s="854"/>
      <c r="GMP274" s="854"/>
      <c r="GMQ274" s="837"/>
      <c r="GMR274" s="837"/>
      <c r="GMS274" s="837"/>
      <c r="GMT274" s="837"/>
      <c r="GMU274" s="837"/>
      <c r="GMV274" s="853"/>
      <c r="GMW274" s="855"/>
      <c r="GMX274" s="837"/>
      <c r="GMY274" s="837"/>
      <c r="GMZ274" s="837"/>
      <c r="GNA274" s="837"/>
      <c r="GNB274" s="837"/>
      <c r="GNC274" s="837"/>
      <c r="GND274" s="837"/>
      <c r="GNE274" s="856"/>
      <c r="GNF274" s="856"/>
      <c r="GNG274" s="856"/>
      <c r="GNH274" s="856"/>
      <c r="GNI274" s="856"/>
      <c r="GNJ274" s="856"/>
      <c r="GNK274" s="856"/>
      <c r="GNL274" s="856"/>
      <c r="GNM274" s="856"/>
      <c r="GNN274" s="856"/>
      <c r="GNO274" s="856"/>
      <c r="GNP274" s="856"/>
      <c r="GNQ274" s="856"/>
      <c r="GNR274" s="856"/>
      <c r="GNS274" s="856"/>
      <c r="GNT274" s="856"/>
      <c r="GNU274" s="856"/>
      <c r="GNV274" s="856"/>
      <c r="GNW274" s="856"/>
      <c r="GNX274" s="856"/>
      <c r="GNY274" s="856"/>
      <c r="GNZ274" s="856"/>
      <c r="GOA274" s="856"/>
      <c r="GOB274" s="856"/>
      <c r="GOC274" s="856"/>
      <c r="GOD274" s="856"/>
      <c r="GOE274" s="856"/>
      <c r="GOF274" s="856"/>
      <c r="GOG274" s="856"/>
      <c r="GOH274" s="856"/>
      <c r="GOI274" s="856"/>
      <c r="GOJ274" s="856"/>
      <c r="GOK274" s="856"/>
      <c r="GOL274" s="856"/>
      <c r="GOM274" s="856"/>
      <c r="GON274" s="856"/>
      <c r="GOO274" s="856"/>
      <c r="GOP274" s="856"/>
      <c r="GOQ274" s="856"/>
      <c r="GOR274" s="856"/>
      <c r="GOS274" s="856"/>
      <c r="GOT274" s="856"/>
      <c r="GOU274" s="856"/>
      <c r="GOV274" s="856"/>
      <c r="GOW274" s="837"/>
      <c r="GOX274" s="837"/>
      <c r="GOY274" s="837"/>
      <c r="GOZ274" s="837"/>
      <c r="GPA274" s="837"/>
      <c r="GPB274" s="837"/>
      <c r="GPC274" s="837"/>
      <c r="GPD274" s="837"/>
      <c r="GPE274" s="837"/>
      <c r="GPF274" s="837"/>
      <c r="GPG274" s="837"/>
      <c r="GPH274" s="837"/>
      <c r="GPI274" s="837"/>
      <c r="GPJ274" s="837"/>
      <c r="GPK274" s="837"/>
      <c r="GPL274" s="837"/>
      <c r="GPM274" s="837"/>
      <c r="GPN274" s="837"/>
      <c r="GPO274" s="837"/>
      <c r="GPP274" s="837"/>
      <c r="GPQ274" s="837"/>
      <c r="GPR274" s="837"/>
      <c r="GPS274" s="837"/>
      <c r="GPT274" s="837"/>
      <c r="GPU274" s="854"/>
      <c r="GPV274" s="854"/>
      <c r="GPW274" s="854"/>
      <c r="GPX274" s="854"/>
      <c r="GPY274" s="854"/>
      <c r="GPZ274" s="837"/>
      <c r="GQA274" s="837"/>
      <c r="GQB274" s="854"/>
      <c r="GQC274" s="854"/>
      <c r="GQD274" s="837"/>
      <c r="GQE274" s="837"/>
      <c r="GQF274" s="854"/>
      <c r="GQG274" s="854"/>
      <c r="GQH274" s="837"/>
      <c r="GQI274" s="837"/>
      <c r="GQJ274" s="837"/>
      <c r="GQK274" s="837"/>
      <c r="GQL274" s="837"/>
      <c r="GQM274" s="837"/>
      <c r="GQN274" s="837"/>
      <c r="GQO274" s="854"/>
      <c r="GQP274" s="854"/>
      <c r="GQQ274" s="837"/>
      <c r="GQR274" s="837"/>
      <c r="GQS274" s="854"/>
      <c r="GQT274" s="854"/>
      <c r="GQU274" s="837"/>
      <c r="GQV274" s="837"/>
      <c r="GQW274" s="837"/>
      <c r="GQX274" s="837"/>
      <c r="GQY274" s="837"/>
      <c r="GQZ274" s="853"/>
      <c r="GRA274" s="855"/>
      <c r="GRB274" s="837"/>
      <c r="GRC274" s="837"/>
      <c r="GRD274" s="837"/>
      <c r="GRE274" s="837"/>
      <c r="GRF274" s="837"/>
      <c r="GRG274" s="837"/>
      <c r="GRH274" s="837"/>
      <c r="GRI274" s="856"/>
      <c r="GRJ274" s="856"/>
      <c r="GRK274" s="856"/>
      <c r="GRL274" s="856"/>
      <c r="GRM274" s="856"/>
      <c r="GRN274" s="856"/>
      <c r="GRO274" s="856"/>
      <c r="GRP274" s="856"/>
      <c r="GRQ274" s="856"/>
      <c r="GRR274" s="856"/>
      <c r="GRS274" s="856"/>
      <c r="GRT274" s="856"/>
      <c r="GRU274" s="856"/>
      <c r="GRV274" s="856"/>
      <c r="GRW274" s="856"/>
      <c r="GRX274" s="856"/>
      <c r="GRY274" s="856"/>
      <c r="GRZ274" s="856"/>
      <c r="GSA274" s="856"/>
      <c r="GSB274" s="856"/>
      <c r="GSC274" s="856"/>
      <c r="GSD274" s="856"/>
      <c r="GSE274" s="856"/>
      <c r="GSF274" s="856"/>
      <c r="GSG274" s="856"/>
      <c r="GSH274" s="856"/>
      <c r="GSI274" s="856"/>
      <c r="GSJ274" s="856"/>
      <c r="GSK274" s="856"/>
      <c r="GSL274" s="856"/>
      <c r="GSM274" s="856"/>
      <c r="GSN274" s="856"/>
      <c r="GSO274" s="856"/>
      <c r="GSP274" s="856"/>
      <c r="GSQ274" s="856"/>
      <c r="GSR274" s="856"/>
      <c r="GSS274" s="856"/>
      <c r="GST274" s="856"/>
      <c r="GSU274" s="856"/>
      <c r="GSV274" s="856"/>
      <c r="GSW274" s="856"/>
      <c r="GSX274" s="856"/>
      <c r="GSY274" s="856"/>
      <c r="GSZ274" s="856"/>
      <c r="GTA274" s="837"/>
      <c r="GTB274" s="837"/>
      <c r="GTC274" s="837"/>
      <c r="GTD274" s="837"/>
      <c r="GTE274" s="837"/>
      <c r="GTF274" s="837"/>
      <c r="GTG274" s="837"/>
      <c r="GTH274" s="837"/>
      <c r="GTI274" s="837"/>
      <c r="GTJ274" s="837"/>
      <c r="GTK274" s="837"/>
      <c r="GTL274" s="837"/>
      <c r="GTM274" s="837"/>
      <c r="GTN274" s="837"/>
      <c r="GTO274" s="837"/>
      <c r="GTP274" s="837"/>
      <c r="GTQ274" s="837"/>
      <c r="GTR274" s="837"/>
      <c r="GTS274" s="837"/>
      <c r="GTT274" s="837"/>
      <c r="GTU274" s="837"/>
      <c r="GTV274" s="837"/>
      <c r="GTW274" s="837"/>
      <c r="GTX274" s="837"/>
      <c r="GTY274" s="854"/>
      <c r="GTZ274" s="854"/>
      <c r="GUA274" s="854"/>
      <c r="GUB274" s="854"/>
      <c r="GUC274" s="854"/>
      <c r="GUD274" s="837"/>
      <c r="GUE274" s="837"/>
      <c r="GUF274" s="854"/>
      <c r="GUG274" s="854"/>
      <c r="GUH274" s="837"/>
      <c r="GUI274" s="837"/>
      <c r="GUJ274" s="854"/>
      <c r="GUK274" s="854"/>
      <c r="GUL274" s="837"/>
      <c r="GUM274" s="837"/>
      <c r="GUN274" s="837"/>
      <c r="GUO274" s="837"/>
      <c r="GUP274" s="837"/>
      <c r="GUQ274" s="837"/>
      <c r="GUR274" s="837"/>
      <c r="GUS274" s="854"/>
      <c r="GUT274" s="854"/>
      <c r="GUU274" s="837"/>
      <c r="GUV274" s="837"/>
      <c r="GUW274" s="854"/>
      <c r="GUX274" s="854"/>
      <c r="GUY274" s="837"/>
      <c r="GUZ274" s="837"/>
      <c r="GVA274" s="837"/>
      <c r="GVB274" s="837"/>
      <c r="GVC274" s="837"/>
      <c r="GVD274" s="853"/>
      <c r="GVE274" s="855"/>
      <c r="GVF274" s="837"/>
      <c r="GVG274" s="837"/>
      <c r="GVH274" s="837"/>
      <c r="GVI274" s="837"/>
      <c r="GVJ274" s="837"/>
      <c r="GVK274" s="837"/>
      <c r="GVL274" s="837"/>
      <c r="GVM274" s="856"/>
      <c r="GVN274" s="856"/>
      <c r="GVO274" s="856"/>
      <c r="GVP274" s="856"/>
      <c r="GVQ274" s="856"/>
      <c r="GVR274" s="856"/>
      <c r="GVS274" s="856"/>
      <c r="GVT274" s="856"/>
      <c r="GVU274" s="856"/>
      <c r="GVV274" s="856"/>
      <c r="GVW274" s="856"/>
      <c r="GVX274" s="856"/>
      <c r="GVY274" s="856"/>
      <c r="GVZ274" s="856"/>
      <c r="GWA274" s="856"/>
      <c r="GWB274" s="856"/>
      <c r="GWC274" s="856"/>
      <c r="GWD274" s="856"/>
      <c r="GWE274" s="856"/>
      <c r="GWF274" s="856"/>
      <c r="GWG274" s="856"/>
      <c r="GWH274" s="856"/>
      <c r="GWI274" s="856"/>
      <c r="GWJ274" s="856"/>
      <c r="GWK274" s="856"/>
      <c r="GWL274" s="856"/>
      <c r="GWM274" s="856"/>
      <c r="GWN274" s="856"/>
      <c r="GWO274" s="856"/>
      <c r="GWP274" s="856"/>
      <c r="GWQ274" s="856"/>
      <c r="GWR274" s="856"/>
      <c r="GWS274" s="856"/>
      <c r="GWT274" s="856"/>
      <c r="GWU274" s="856"/>
      <c r="GWV274" s="856"/>
      <c r="GWW274" s="856"/>
      <c r="GWX274" s="856"/>
      <c r="GWY274" s="856"/>
      <c r="GWZ274" s="856"/>
      <c r="GXA274" s="856"/>
      <c r="GXB274" s="856"/>
      <c r="GXC274" s="856"/>
      <c r="GXD274" s="856"/>
      <c r="GXE274" s="837"/>
      <c r="GXF274" s="837"/>
      <c r="GXG274" s="837"/>
      <c r="GXH274" s="837"/>
      <c r="GXI274" s="837"/>
      <c r="GXJ274" s="837"/>
      <c r="GXK274" s="837"/>
      <c r="GXL274" s="837"/>
      <c r="GXM274" s="837"/>
      <c r="GXN274" s="837"/>
      <c r="GXO274" s="837"/>
      <c r="GXP274" s="837"/>
      <c r="GXQ274" s="837"/>
      <c r="GXR274" s="837"/>
      <c r="GXS274" s="837"/>
      <c r="GXT274" s="837"/>
      <c r="GXU274" s="837"/>
      <c r="GXV274" s="837"/>
      <c r="GXW274" s="837"/>
      <c r="GXX274" s="837"/>
      <c r="GXY274" s="837"/>
      <c r="GXZ274" s="837"/>
      <c r="GYA274" s="837"/>
      <c r="GYB274" s="837"/>
      <c r="GYC274" s="854"/>
      <c r="GYD274" s="854"/>
      <c r="GYE274" s="854"/>
      <c r="GYF274" s="854"/>
      <c r="GYG274" s="854"/>
      <c r="GYH274" s="837"/>
      <c r="GYI274" s="837"/>
      <c r="GYJ274" s="854"/>
      <c r="GYK274" s="854"/>
      <c r="GYL274" s="837"/>
      <c r="GYM274" s="837"/>
      <c r="GYN274" s="854"/>
      <c r="GYO274" s="854"/>
      <c r="GYP274" s="837"/>
      <c r="GYQ274" s="837"/>
      <c r="GYR274" s="837"/>
      <c r="GYS274" s="837"/>
      <c r="GYT274" s="837"/>
      <c r="GYU274" s="837"/>
      <c r="GYV274" s="837"/>
      <c r="GYW274" s="854"/>
      <c r="GYX274" s="854"/>
      <c r="GYY274" s="837"/>
      <c r="GYZ274" s="837"/>
      <c r="GZA274" s="854"/>
      <c r="GZB274" s="854"/>
      <c r="GZC274" s="837"/>
      <c r="GZD274" s="837"/>
      <c r="GZE274" s="837"/>
      <c r="GZF274" s="837"/>
      <c r="GZG274" s="837"/>
      <c r="GZH274" s="853"/>
      <c r="GZI274" s="855"/>
      <c r="GZJ274" s="837"/>
      <c r="GZK274" s="837"/>
      <c r="GZL274" s="837"/>
      <c r="GZM274" s="837"/>
      <c r="GZN274" s="837"/>
      <c r="GZO274" s="837"/>
      <c r="GZP274" s="837"/>
      <c r="GZQ274" s="856"/>
      <c r="GZR274" s="856"/>
      <c r="GZS274" s="856"/>
      <c r="GZT274" s="856"/>
      <c r="GZU274" s="856"/>
      <c r="GZV274" s="856"/>
      <c r="GZW274" s="856"/>
      <c r="GZX274" s="856"/>
      <c r="GZY274" s="856"/>
      <c r="GZZ274" s="856"/>
      <c r="HAA274" s="856"/>
      <c r="HAB274" s="856"/>
      <c r="HAC274" s="856"/>
      <c r="HAD274" s="856"/>
      <c r="HAE274" s="856"/>
      <c r="HAF274" s="856"/>
      <c r="HAG274" s="856"/>
      <c r="HAH274" s="856"/>
      <c r="HAI274" s="856"/>
      <c r="HAJ274" s="856"/>
      <c r="HAK274" s="856"/>
      <c r="HAL274" s="856"/>
      <c r="HAM274" s="856"/>
      <c r="HAN274" s="856"/>
      <c r="HAO274" s="856"/>
      <c r="HAP274" s="856"/>
      <c r="HAQ274" s="856"/>
      <c r="HAR274" s="856"/>
      <c r="HAS274" s="856"/>
      <c r="HAT274" s="856"/>
      <c r="HAU274" s="856"/>
      <c r="HAV274" s="856"/>
      <c r="HAW274" s="856"/>
      <c r="HAX274" s="856"/>
      <c r="HAY274" s="856"/>
      <c r="HAZ274" s="856"/>
      <c r="HBA274" s="856"/>
      <c r="HBB274" s="856"/>
      <c r="HBC274" s="856"/>
      <c r="HBD274" s="856"/>
      <c r="HBE274" s="856"/>
      <c r="HBF274" s="856"/>
      <c r="HBG274" s="856"/>
      <c r="HBH274" s="856"/>
      <c r="HBI274" s="837"/>
      <c r="HBJ274" s="837"/>
      <c r="HBK274" s="837"/>
      <c r="HBL274" s="837"/>
      <c r="HBM274" s="837"/>
      <c r="HBN274" s="837"/>
      <c r="HBO274" s="837"/>
      <c r="HBP274" s="837"/>
      <c r="HBQ274" s="837"/>
      <c r="HBR274" s="837"/>
      <c r="HBS274" s="837"/>
      <c r="HBT274" s="837"/>
      <c r="HBU274" s="837"/>
      <c r="HBV274" s="837"/>
      <c r="HBW274" s="837"/>
      <c r="HBX274" s="837"/>
      <c r="HBY274" s="837"/>
      <c r="HBZ274" s="837"/>
      <c r="HCA274" s="837"/>
      <c r="HCB274" s="837"/>
      <c r="HCC274" s="837"/>
      <c r="HCD274" s="837"/>
      <c r="HCE274" s="837"/>
      <c r="HCF274" s="837"/>
      <c r="HCG274" s="854"/>
      <c r="HCH274" s="854"/>
      <c r="HCI274" s="854"/>
      <c r="HCJ274" s="854"/>
      <c r="HCK274" s="854"/>
      <c r="HCL274" s="837"/>
      <c r="HCM274" s="837"/>
      <c r="HCN274" s="854"/>
      <c r="HCO274" s="854"/>
      <c r="HCP274" s="837"/>
      <c r="HCQ274" s="837"/>
      <c r="HCR274" s="854"/>
      <c r="HCS274" s="854"/>
      <c r="HCT274" s="837"/>
      <c r="HCU274" s="837"/>
      <c r="HCV274" s="837"/>
      <c r="HCW274" s="837"/>
      <c r="HCX274" s="837"/>
      <c r="HCY274" s="837"/>
      <c r="HCZ274" s="837"/>
      <c r="HDA274" s="854"/>
      <c r="HDB274" s="854"/>
      <c r="HDC274" s="837"/>
      <c r="HDD274" s="837"/>
      <c r="HDE274" s="854"/>
      <c r="HDF274" s="854"/>
      <c r="HDG274" s="837"/>
      <c r="HDH274" s="837"/>
      <c r="HDI274" s="837"/>
      <c r="HDJ274" s="837"/>
      <c r="HDK274" s="837"/>
      <c r="HDL274" s="853"/>
      <c r="HDM274" s="855"/>
      <c r="HDN274" s="837"/>
      <c r="HDO274" s="837"/>
      <c r="HDP274" s="837"/>
      <c r="HDQ274" s="837"/>
      <c r="HDR274" s="837"/>
      <c r="HDS274" s="837"/>
      <c r="HDT274" s="837"/>
      <c r="HDU274" s="856"/>
      <c r="HDV274" s="856"/>
      <c r="HDW274" s="856"/>
      <c r="HDX274" s="856"/>
      <c r="HDY274" s="856"/>
      <c r="HDZ274" s="856"/>
      <c r="HEA274" s="856"/>
      <c r="HEB274" s="856"/>
      <c r="HEC274" s="856"/>
      <c r="HED274" s="856"/>
      <c r="HEE274" s="856"/>
      <c r="HEF274" s="856"/>
      <c r="HEG274" s="856"/>
      <c r="HEH274" s="856"/>
      <c r="HEI274" s="856"/>
      <c r="HEJ274" s="856"/>
      <c r="HEK274" s="856"/>
      <c r="HEL274" s="856"/>
      <c r="HEM274" s="856"/>
      <c r="HEN274" s="856"/>
      <c r="HEO274" s="856"/>
      <c r="HEP274" s="856"/>
      <c r="HEQ274" s="856"/>
      <c r="HER274" s="856"/>
      <c r="HES274" s="856"/>
      <c r="HET274" s="856"/>
      <c r="HEU274" s="856"/>
      <c r="HEV274" s="856"/>
      <c r="HEW274" s="856"/>
      <c r="HEX274" s="856"/>
      <c r="HEY274" s="856"/>
      <c r="HEZ274" s="856"/>
      <c r="HFA274" s="856"/>
      <c r="HFB274" s="856"/>
      <c r="HFC274" s="856"/>
      <c r="HFD274" s="856"/>
      <c r="HFE274" s="856"/>
      <c r="HFF274" s="856"/>
      <c r="HFG274" s="856"/>
      <c r="HFH274" s="856"/>
      <c r="HFI274" s="856"/>
      <c r="HFJ274" s="856"/>
      <c r="HFK274" s="856"/>
      <c r="HFL274" s="856"/>
      <c r="HFM274" s="837"/>
      <c r="HFN274" s="837"/>
      <c r="HFO274" s="837"/>
      <c r="HFP274" s="837"/>
      <c r="HFQ274" s="837"/>
      <c r="HFR274" s="837"/>
      <c r="HFS274" s="837"/>
      <c r="HFT274" s="837"/>
      <c r="HFU274" s="837"/>
      <c r="HFV274" s="837"/>
      <c r="HFW274" s="837"/>
      <c r="HFX274" s="837"/>
      <c r="HFY274" s="837"/>
      <c r="HFZ274" s="837"/>
      <c r="HGA274" s="837"/>
      <c r="HGB274" s="837"/>
      <c r="HGC274" s="837"/>
      <c r="HGD274" s="837"/>
      <c r="HGE274" s="837"/>
      <c r="HGF274" s="837"/>
      <c r="HGG274" s="837"/>
      <c r="HGH274" s="837"/>
      <c r="HGI274" s="837"/>
      <c r="HGJ274" s="837"/>
      <c r="HGK274" s="854"/>
      <c r="HGL274" s="854"/>
      <c r="HGM274" s="854"/>
      <c r="HGN274" s="854"/>
      <c r="HGO274" s="854"/>
      <c r="HGP274" s="837"/>
      <c r="HGQ274" s="837"/>
      <c r="HGR274" s="854"/>
      <c r="HGS274" s="854"/>
      <c r="HGT274" s="837"/>
      <c r="HGU274" s="837"/>
      <c r="HGV274" s="854"/>
      <c r="HGW274" s="854"/>
      <c r="HGX274" s="837"/>
      <c r="HGY274" s="837"/>
      <c r="HGZ274" s="837"/>
      <c r="HHA274" s="837"/>
      <c r="HHB274" s="837"/>
      <c r="HHC274" s="837"/>
      <c r="HHD274" s="837"/>
      <c r="HHE274" s="854"/>
      <c r="HHF274" s="854"/>
      <c r="HHG274" s="837"/>
      <c r="HHH274" s="837"/>
      <c r="HHI274" s="854"/>
      <c r="HHJ274" s="854"/>
      <c r="HHK274" s="837"/>
      <c r="HHL274" s="837"/>
      <c r="HHM274" s="837"/>
      <c r="HHN274" s="837"/>
      <c r="HHO274" s="837"/>
      <c r="HHP274" s="853"/>
      <c r="HHQ274" s="855"/>
      <c r="HHR274" s="837"/>
      <c r="HHS274" s="837"/>
      <c r="HHT274" s="837"/>
      <c r="HHU274" s="837"/>
      <c r="HHV274" s="837"/>
      <c r="HHW274" s="837"/>
      <c r="HHX274" s="837"/>
      <c r="HHY274" s="856"/>
      <c r="HHZ274" s="856"/>
      <c r="HIA274" s="856"/>
      <c r="HIB274" s="856"/>
      <c r="HIC274" s="856"/>
      <c r="HID274" s="856"/>
      <c r="HIE274" s="856"/>
      <c r="HIF274" s="856"/>
      <c r="HIG274" s="856"/>
      <c r="HIH274" s="856"/>
      <c r="HII274" s="856"/>
      <c r="HIJ274" s="856"/>
      <c r="HIK274" s="856"/>
      <c r="HIL274" s="856"/>
      <c r="HIM274" s="856"/>
      <c r="HIN274" s="856"/>
      <c r="HIO274" s="856"/>
      <c r="HIP274" s="856"/>
      <c r="HIQ274" s="856"/>
      <c r="HIR274" s="856"/>
      <c r="HIS274" s="856"/>
      <c r="HIT274" s="856"/>
      <c r="HIU274" s="856"/>
      <c r="HIV274" s="856"/>
      <c r="HIW274" s="856"/>
      <c r="HIX274" s="856"/>
      <c r="HIY274" s="856"/>
      <c r="HIZ274" s="856"/>
      <c r="HJA274" s="856"/>
      <c r="HJB274" s="856"/>
      <c r="HJC274" s="856"/>
      <c r="HJD274" s="856"/>
      <c r="HJE274" s="856"/>
      <c r="HJF274" s="856"/>
      <c r="HJG274" s="856"/>
      <c r="HJH274" s="856"/>
      <c r="HJI274" s="856"/>
      <c r="HJJ274" s="856"/>
      <c r="HJK274" s="856"/>
      <c r="HJL274" s="856"/>
      <c r="HJM274" s="856"/>
      <c r="HJN274" s="856"/>
      <c r="HJO274" s="856"/>
      <c r="HJP274" s="856"/>
      <c r="HJQ274" s="837"/>
      <c r="HJR274" s="837"/>
      <c r="HJS274" s="837"/>
      <c r="HJT274" s="837"/>
      <c r="HJU274" s="837"/>
      <c r="HJV274" s="837"/>
      <c r="HJW274" s="837"/>
      <c r="HJX274" s="837"/>
      <c r="HJY274" s="837"/>
      <c r="HJZ274" s="837"/>
      <c r="HKA274" s="837"/>
      <c r="HKB274" s="837"/>
      <c r="HKC274" s="837"/>
      <c r="HKD274" s="837"/>
      <c r="HKE274" s="837"/>
      <c r="HKF274" s="837"/>
      <c r="HKG274" s="837"/>
      <c r="HKH274" s="837"/>
      <c r="HKI274" s="837"/>
      <c r="HKJ274" s="837"/>
      <c r="HKK274" s="837"/>
      <c r="HKL274" s="837"/>
      <c r="HKM274" s="837"/>
      <c r="HKN274" s="837"/>
      <c r="HKO274" s="854"/>
      <c r="HKP274" s="854"/>
      <c r="HKQ274" s="854"/>
      <c r="HKR274" s="854"/>
      <c r="HKS274" s="854"/>
      <c r="HKT274" s="837"/>
      <c r="HKU274" s="837"/>
      <c r="HKV274" s="854"/>
      <c r="HKW274" s="854"/>
      <c r="HKX274" s="837"/>
      <c r="HKY274" s="837"/>
      <c r="HKZ274" s="854"/>
      <c r="HLA274" s="854"/>
      <c r="HLB274" s="837"/>
      <c r="HLC274" s="837"/>
      <c r="HLD274" s="837"/>
      <c r="HLE274" s="837"/>
      <c r="HLF274" s="837"/>
      <c r="HLG274" s="837"/>
      <c r="HLH274" s="837"/>
      <c r="HLI274" s="854"/>
      <c r="HLJ274" s="854"/>
      <c r="HLK274" s="837"/>
      <c r="HLL274" s="837"/>
      <c r="HLM274" s="854"/>
      <c r="HLN274" s="854"/>
      <c r="HLO274" s="837"/>
      <c r="HLP274" s="837"/>
      <c r="HLQ274" s="837"/>
      <c r="HLR274" s="837"/>
      <c r="HLS274" s="837"/>
      <c r="HLT274" s="853"/>
      <c r="HLU274" s="855"/>
      <c r="HLV274" s="837"/>
      <c r="HLW274" s="837"/>
      <c r="HLX274" s="837"/>
      <c r="HLY274" s="837"/>
      <c r="HLZ274" s="837"/>
      <c r="HMA274" s="837"/>
      <c r="HMB274" s="837"/>
      <c r="HMC274" s="856"/>
      <c r="HMD274" s="856"/>
      <c r="HME274" s="856"/>
      <c r="HMF274" s="856"/>
      <c r="HMG274" s="856"/>
      <c r="HMH274" s="856"/>
      <c r="HMI274" s="856"/>
      <c r="HMJ274" s="856"/>
      <c r="HMK274" s="856"/>
      <c r="HML274" s="856"/>
      <c r="HMM274" s="856"/>
      <c r="HMN274" s="856"/>
      <c r="HMO274" s="856"/>
      <c r="HMP274" s="856"/>
      <c r="HMQ274" s="856"/>
      <c r="HMR274" s="856"/>
      <c r="HMS274" s="856"/>
      <c r="HMT274" s="856"/>
      <c r="HMU274" s="856"/>
      <c r="HMV274" s="856"/>
      <c r="HMW274" s="856"/>
      <c r="HMX274" s="856"/>
      <c r="HMY274" s="856"/>
      <c r="HMZ274" s="856"/>
      <c r="HNA274" s="856"/>
      <c r="HNB274" s="856"/>
      <c r="HNC274" s="856"/>
      <c r="HND274" s="856"/>
      <c r="HNE274" s="856"/>
      <c r="HNF274" s="856"/>
      <c r="HNG274" s="856"/>
      <c r="HNH274" s="856"/>
      <c r="HNI274" s="856"/>
      <c r="HNJ274" s="856"/>
      <c r="HNK274" s="856"/>
      <c r="HNL274" s="856"/>
      <c r="HNM274" s="856"/>
      <c r="HNN274" s="856"/>
      <c r="HNO274" s="856"/>
      <c r="HNP274" s="856"/>
      <c r="HNQ274" s="856"/>
      <c r="HNR274" s="856"/>
      <c r="HNS274" s="856"/>
      <c r="HNT274" s="856"/>
      <c r="HNU274" s="837"/>
      <c r="HNV274" s="837"/>
      <c r="HNW274" s="837"/>
      <c r="HNX274" s="837"/>
      <c r="HNY274" s="837"/>
      <c r="HNZ274" s="837"/>
      <c r="HOA274" s="837"/>
      <c r="HOB274" s="837"/>
      <c r="HOC274" s="837"/>
      <c r="HOD274" s="837"/>
      <c r="HOE274" s="837"/>
      <c r="HOF274" s="837"/>
      <c r="HOG274" s="837"/>
      <c r="HOH274" s="837"/>
      <c r="HOI274" s="837"/>
      <c r="HOJ274" s="837"/>
      <c r="HOK274" s="837"/>
      <c r="HOL274" s="837"/>
      <c r="HOM274" s="837"/>
      <c r="HON274" s="837"/>
      <c r="HOO274" s="837"/>
      <c r="HOP274" s="837"/>
      <c r="HOQ274" s="837"/>
      <c r="HOR274" s="837"/>
      <c r="HOS274" s="854"/>
      <c r="HOT274" s="854"/>
      <c r="HOU274" s="854"/>
      <c r="HOV274" s="854"/>
      <c r="HOW274" s="854"/>
      <c r="HOX274" s="837"/>
      <c r="HOY274" s="837"/>
      <c r="HOZ274" s="854"/>
      <c r="HPA274" s="854"/>
      <c r="HPB274" s="837"/>
      <c r="HPC274" s="837"/>
      <c r="HPD274" s="854"/>
      <c r="HPE274" s="854"/>
      <c r="HPF274" s="837"/>
      <c r="HPG274" s="837"/>
      <c r="HPH274" s="837"/>
      <c r="HPI274" s="837"/>
      <c r="HPJ274" s="837"/>
      <c r="HPK274" s="837"/>
      <c r="HPL274" s="837"/>
      <c r="HPM274" s="854"/>
      <c r="HPN274" s="854"/>
      <c r="HPO274" s="837"/>
      <c r="HPP274" s="837"/>
      <c r="HPQ274" s="854"/>
      <c r="HPR274" s="854"/>
      <c r="HPS274" s="837"/>
      <c r="HPT274" s="837"/>
      <c r="HPU274" s="837"/>
      <c r="HPV274" s="837"/>
      <c r="HPW274" s="837"/>
      <c r="HPX274" s="853"/>
      <c r="HPY274" s="855"/>
      <c r="HPZ274" s="837"/>
      <c r="HQA274" s="837"/>
      <c r="HQB274" s="837"/>
      <c r="HQC274" s="837"/>
      <c r="HQD274" s="837"/>
      <c r="HQE274" s="837"/>
      <c r="HQF274" s="837"/>
      <c r="HQG274" s="856"/>
      <c r="HQH274" s="856"/>
      <c r="HQI274" s="856"/>
      <c r="HQJ274" s="856"/>
      <c r="HQK274" s="856"/>
      <c r="HQL274" s="856"/>
      <c r="HQM274" s="856"/>
      <c r="HQN274" s="856"/>
      <c r="HQO274" s="856"/>
      <c r="HQP274" s="856"/>
      <c r="HQQ274" s="856"/>
      <c r="HQR274" s="856"/>
      <c r="HQS274" s="856"/>
      <c r="HQT274" s="856"/>
      <c r="HQU274" s="856"/>
      <c r="HQV274" s="856"/>
      <c r="HQW274" s="856"/>
      <c r="HQX274" s="856"/>
      <c r="HQY274" s="856"/>
      <c r="HQZ274" s="856"/>
      <c r="HRA274" s="856"/>
      <c r="HRB274" s="856"/>
      <c r="HRC274" s="856"/>
      <c r="HRD274" s="856"/>
      <c r="HRE274" s="856"/>
      <c r="HRF274" s="856"/>
      <c r="HRG274" s="856"/>
      <c r="HRH274" s="856"/>
      <c r="HRI274" s="856"/>
      <c r="HRJ274" s="856"/>
      <c r="HRK274" s="856"/>
      <c r="HRL274" s="856"/>
      <c r="HRM274" s="856"/>
      <c r="HRN274" s="856"/>
      <c r="HRO274" s="856"/>
      <c r="HRP274" s="856"/>
      <c r="HRQ274" s="856"/>
      <c r="HRR274" s="856"/>
      <c r="HRS274" s="856"/>
      <c r="HRT274" s="856"/>
      <c r="HRU274" s="856"/>
      <c r="HRV274" s="856"/>
      <c r="HRW274" s="856"/>
      <c r="HRX274" s="856"/>
      <c r="HRY274" s="837"/>
      <c r="HRZ274" s="837"/>
      <c r="HSA274" s="837"/>
      <c r="HSB274" s="837"/>
      <c r="HSC274" s="837"/>
      <c r="HSD274" s="837"/>
      <c r="HSE274" s="837"/>
      <c r="HSF274" s="837"/>
      <c r="HSG274" s="837"/>
      <c r="HSH274" s="837"/>
      <c r="HSI274" s="837"/>
      <c r="HSJ274" s="837"/>
      <c r="HSK274" s="837"/>
      <c r="HSL274" s="837"/>
      <c r="HSM274" s="837"/>
      <c r="HSN274" s="837"/>
      <c r="HSO274" s="837"/>
      <c r="HSP274" s="837"/>
      <c r="HSQ274" s="837"/>
      <c r="HSR274" s="837"/>
      <c r="HSS274" s="837"/>
      <c r="HST274" s="837"/>
      <c r="HSU274" s="837"/>
      <c r="HSV274" s="837"/>
      <c r="HSW274" s="854"/>
      <c r="HSX274" s="854"/>
      <c r="HSY274" s="854"/>
      <c r="HSZ274" s="854"/>
      <c r="HTA274" s="854"/>
      <c r="HTB274" s="837"/>
      <c r="HTC274" s="837"/>
      <c r="HTD274" s="854"/>
      <c r="HTE274" s="854"/>
      <c r="HTF274" s="837"/>
      <c r="HTG274" s="837"/>
      <c r="HTH274" s="854"/>
      <c r="HTI274" s="854"/>
      <c r="HTJ274" s="837"/>
      <c r="HTK274" s="837"/>
      <c r="HTL274" s="837"/>
      <c r="HTM274" s="837"/>
      <c r="HTN274" s="837"/>
      <c r="HTO274" s="837"/>
      <c r="HTP274" s="837"/>
      <c r="HTQ274" s="854"/>
      <c r="HTR274" s="854"/>
      <c r="HTS274" s="837"/>
      <c r="HTT274" s="837"/>
      <c r="HTU274" s="854"/>
      <c r="HTV274" s="854"/>
      <c r="HTW274" s="837"/>
      <c r="HTX274" s="837"/>
      <c r="HTY274" s="837"/>
      <c r="HTZ274" s="837"/>
      <c r="HUA274" s="837"/>
      <c r="HUB274" s="853"/>
      <c r="HUC274" s="855"/>
      <c r="HUD274" s="837"/>
      <c r="HUE274" s="837"/>
      <c r="HUF274" s="837"/>
      <c r="HUG274" s="837"/>
      <c r="HUH274" s="837"/>
      <c r="HUI274" s="837"/>
      <c r="HUJ274" s="837"/>
      <c r="HUK274" s="856"/>
      <c r="HUL274" s="856"/>
      <c r="HUM274" s="856"/>
      <c r="HUN274" s="856"/>
      <c r="HUO274" s="856"/>
      <c r="HUP274" s="856"/>
      <c r="HUQ274" s="856"/>
      <c r="HUR274" s="856"/>
      <c r="HUS274" s="856"/>
      <c r="HUT274" s="856"/>
      <c r="HUU274" s="856"/>
      <c r="HUV274" s="856"/>
      <c r="HUW274" s="856"/>
      <c r="HUX274" s="856"/>
      <c r="HUY274" s="856"/>
      <c r="HUZ274" s="856"/>
      <c r="HVA274" s="856"/>
      <c r="HVB274" s="856"/>
      <c r="HVC274" s="856"/>
      <c r="HVD274" s="856"/>
      <c r="HVE274" s="856"/>
      <c r="HVF274" s="856"/>
      <c r="HVG274" s="856"/>
      <c r="HVH274" s="856"/>
      <c r="HVI274" s="856"/>
      <c r="HVJ274" s="856"/>
      <c r="HVK274" s="856"/>
      <c r="HVL274" s="856"/>
      <c r="HVM274" s="856"/>
      <c r="HVN274" s="856"/>
      <c r="HVO274" s="856"/>
      <c r="HVP274" s="856"/>
      <c r="HVQ274" s="856"/>
      <c r="HVR274" s="856"/>
      <c r="HVS274" s="856"/>
      <c r="HVT274" s="856"/>
      <c r="HVU274" s="856"/>
      <c r="HVV274" s="856"/>
      <c r="HVW274" s="856"/>
      <c r="HVX274" s="856"/>
      <c r="HVY274" s="856"/>
      <c r="HVZ274" s="856"/>
      <c r="HWA274" s="856"/>
      <c r="HWB274" s="856"/>
      <c r="HWC274" s="837"/>
      <c r="HWD274" s="837"/>
      <c r="HWE274" s="837"/>
      <c r="HWF274" s="837"/>
      <c r="HWG274" s="837"/>
      <c r="HWH274" s="837"/>
      <c r="HWI274" s="837"/>
      <c r="HWJ274" s="837"/>
      <c r="HWK274" s="837"/>
      <c r="HWL274" s="837"/>
      <c r="HWM274" s="837"/>
      <c r="HWN274" s="837"/>
      <c r="HWO274" s="837"/>
      <c r="HWP274" s="837"/>
      <c r="HWQ274" s="837"/>
      <c r="HWR274" s="837"/>
      <c r="HWS274" s="837"/>
      <c r="HWT274" s="837"/>
      <c r="HWU274" s="837"/>
      <c r="HWV274" s="837"/>
      <c r="HWW274" s="837"/>
      <c r="HWX274" s="837"/>
      <c r="HWY274" s="837"/>
      <c r="HWZ274" s="837"/>
      <c r="HXA274" s="854"/>
      <c r="HXB274" s="854"/>
      <c r="HXC274" s="854"/>
      <c r="HXD274" s="854"/>
      <c r="HXE274" s="854"/>
      <c r="HXF274" s="837"/>
      <c r="HXG274" s="837"/>
      <c r="HXH274" s="854"/>
      <c r="HXI274" s="854"/>
      <c r="HXJ274" s="837"/>
      <c r="HXK274" s="837"/>
      <c r="HXL274" s="854"/>
      <c r="HXM274" s="854"/>
      <c r="HXN274" s="837"/>
      <c r="HXO274" s="837"/>
      <c r="HXP274" s="837"/>
      <c r="HXQ274" s="837"/>
      <c r="HXR274" s="837"/>
      <c r="HXS274" s="837"/>
      <c r="HXT274" s="837"/>
      <c r="HXU274" s="854"/>
      <c r="HXV274" s="854"/>
      <c r="HXW274" s="837"/>
      <c r="HXX274" s="837"/>
      <c r="HXY274" s="854"/>
      <c r="HXZ274" s="854"/>
      <c r="HYA274" s="837"/>
      <c r="HYB274" s="837"/>
      <c r="HYC274" s="837"/>
      <c r="HYD274" s="837"/>
      <c r="HYE274" s="837"/>
      <c r="HYF274" s="853"/>
      <c r="HYG274" s="855"/>
      <c r="HYH274" s="837"/>
      <c r="HYI274" s="837"/>
      <c r="HYJ274" s="837"/>
      <c r="HYK274" s="837"/>
      <c r="HYL274" s="837"/>
      <c r="HYM274" s="837"/>
      <c r="HYN274" s="837"/>
      <c r="HYO274" s="856"/>
      <c r="HYP274" s="856"/>
      <c r="HYQ274" s="856"/>
      <c r="HYR274" s="856"/>
      <c r="HYS274" s="856"/>
      <c r="HYT274" s="856"/>
      <c r="HYU274" s="856"/>
      <c r="HYV274" s="856"/>
      <c r="HYW274" s="856"/>
      <c r="HYX274" s="856"/>
      <c r="HYY274" s="856"/>
      <c r="HYZ274" s="856"/>
      <c r="HZA274" s="856"/>
      <c r="HZB274" s="856"/>
      <c r="HZC274" s="856"/>
      <c r="HZD274" s="856"/>
      <c r="HZE274" s="856"/>
      <c r="HZF274" s="856"/>
      <c r="HZG274" s="856"/>
      <c r="HZH274" s="856"/>
      <c r="HZI274" s="856"/>
      <c r="HZJ274" s="856"/>
      <c r="HZK274" s="856"/>
      <c r="HZL274" s="856"/>
      <c r="HZM274" s="856"/>
      <c r="HZN274" s="856"/>
      <c r="HZO274" s="856"/>
      <c r="HZP274" s="856"/>
      <c r="HZQ274" s="856"/>
      <c r="HZR274" s="856"/>
      <c r="HZS274" s="856"/>
      <c r="HZT274" s="856"/>
      <c r="HZU274" s="856"/>
      <c r="HZV274" s="856"/>
      <c r="HZW274" s="856"/>
      <c r="HZX274" s="856"/>
      <c r="HZY274" s="856"/>
      <c r="HZZ274" s="856"/>
      <c r="IAA274" s="856"/>
      <c r="IAB274" s="856"/>
      <c r="IAC274" s="856"/>
      <c r="IAD274" s="856"/>
      <c r="IAE274" s="856"/>
      <c r="IAF274" s="856"/>
      <c r="IAG274" s="837"/>
      <c r="IAH274" s="837"/>
      <c r="IAI274" s="837"/>
      <c r="IAJ274" s="837"/>
      <c r="IAK274" s="837"/>
      <c r="IAL274" s="837"/>
      <c r="IAM274" s="837"/>
      <c r="IAN274" s="837"/>
      <c r="IAO274" s="837"/>
      <c r="IAP274" s="837"/>
      <c r="IAQ274" s="837"/>
      <c r="IAR274" s="837"/>
      <c r="IAS274" s="837"/>
      <c r="IAT274" s="837"/>
      <c r="IAU274" s="837"/>
      <c r="IAV274" s="837"/>
      <c r="IAW274" s="837"/>
      <c r="IAX274" s="837"/>
      <c r="IAY274" s="837"/>
      <c r="IAZ274" s="837"/>
      <c r="IBA274" s="837"/>
      <c r="IBB274" s="837"/>
      <c r="IBC274" s="837"/>
      <c r="IBD274" s="837"/>
      <c r="IBE274" s="854"/>
      <c r="IBF274" s="854"/>
      <c r="IBG274" s="854"/>
      <c r="IBH274" s="854"/>
      <c r="IBI274" s="854"/>
      <c r="IBJ274" s="837"/>
      <c r="IBK274" s="837"/>
      <c r="IBL274" s="854"/>
      <c r="IBM274" s="854"/>
      <c r="IBN274" s="837"/>
      <c r="IBO274" s="837"/>
      <c r="IBP274" s="854"/>
      <c r="IBQ274" s="854"/>
      <c r="IBR274" s="837"/>
      <c r="IBS274" s="837"/>
      <c r="IBT274" s="837"/>
      <c r="IBU274" s="837"/>
      <c r="IBV274" s="837"/>
      <c r="IBW274" s="837"/>
      <c r="IBX274" s="837"/>
      <c r="IBY274" s="854"/>
      <c r="IBZ274" s="854"/>
      <c r="ICA274" s="837"/>
      <c r="ICB274" s="837"/>
      <c r="ICC274" s="854"/>
      <c r="ICD274" s="854"/>
      <c r="ICE274" s="837"/>
      <c r="ICF274" s="837"/>
      <c r="ICG274" s="837"/>
      <c r="ICH274" s="837"/>
      <c r="ICI274" s="837"/>
      <c r="ICJ274" s="853"/>
      <c r="ICK274" s="855"/>
      <c r="ICL274" s="837"/>
      <c r="ICM274" s="837"/>
      <c r="ICN274" s="837"/>
      <c r="ICO274" s="837"/>
      <c r="ICP274" s="837"/>
      <c r="ICQ274" s="837"/>
      <c r="ICR274" s="837"/>
      <c r="ICS274" s="856"/>
      <c r="ICT274" s="856"/>
      <c r="ICU274" s="856"/>
      <c r="ICV274" s="856"/>
      <c r="ICW274" s="856"/>
      <c r="ICX274" s="856"/>
      <c r="ICY274" s="856"/>
      <c r="ICZ274" s="856"/>
      <c r="IDA274" s="856"/>
      <c r="IDB274" s="856"/>
      <c r="IDC274" s="856"/>
      <c r="IDD274" s="856"/>
      <c r="IDE274" s="856"/>
      <c r="IDF274" s="856"/>
      <c r="IDG274" s="856"/>
      <c r="IDH274" s="856"/>
      <c r="IDI274" s="856"/>
      <c r="IDJ274" s="856"/>
      <c r="IDK274" s="856"/>
      <c r="IDL274" s="856"/>
      <c r="IDM274" s="856"/>
      <c r="IDN274" s="856"/>
      <c r="IDO274" s="856"/>
      <c r="IDP274" s="856"/>
      <c r="IDQ274" s="856"/>
      <c r="IDR274" s="856"/>
      <c r="IDS274" s="856"/>
      <c r="IDT274" s="856"/>
      <c r="IDU274" s="856"/>
      <c r="IDV274" s="856"/>
      <c r="IDW274" s="856"/>
      <c r="IDX274" s="856"/>
      <c r="IDY274" s="856"/>
      <c r="IDZ274" s="856"/>
      <c r="IEA274" s="856"/>
      <c r="IEB274" s="856"/>
      <c r="IEC274" s="856"/>
      <c r="IED274" s="856"/>
      <c r="IEE274" s="856"/>
      <c r="IEF274" s="856"/>
      <c r="IEG274" s="856"/>
      <c r="IEH274" s="856"/>
      <c r="IEI274" s="856"/>
      <c r="IEJ274" s="856"/>
      <c r="IEK274" s="837"/>
      <c r="IEL274" s="837"/>
      <c r="IEM274" s="837"/>
      <c r="IEN274" s="837"/>
      <c r="IEO274" s="837"/>
      <c r="IEP274" s="837"/>
      <c r="IEQ274" s="837"/>
      <c r="IER274" s="837"/>
      <c r="IES274" s="837"/>
      <c r="IET274" s="837"/>
      <c r="IEU274" s="837"/>
      <c r="IEV274" s="837"/>
      <c r="IEW274" s="837"/>
      <c r="IEX274" s="837"/>
      <c r="IEY274" s="837"/>
      <c r="IEZ274" s="837"/>
      <c r="IFA274" s="837"/>
      <c r="IFB274" s="837"/>
      <c r="IFC274" s="837"/>
      <c r="IFD274" s="837"/>
      <c r="IFE274" s="837"/>
      <c r="IFF274" s="837"/>
      <c r="IFG274" s="837"/>
      <c r="IFH274" s="837"/>
      <c r="IFI274" s="854"/>
      <c r="IFJ274" s="854"/>
      <c r="IFK274" s="854"/>
      <c r="IFL274" s="854"/>
      <c r="IFM274" s="854"/>
      <c r="IFN274" s="837"/>
      <c r="IFO274" s="837"/>
      <c r="IFP274" s="854"/>
      <c r="IFQ274" s="854"/>
      <c r="IFR274" s="837"/>
      <c r="IFS274" s="837"/>
      <c r="IFT274" s="854"/>
      <c r="IFU274" s="854"/>
      <c r="IFV274" s="837"/>
      <c r="IFW274" s="837"/>
      <c r="IFX274" s="837"/>
      <c r="IFY274" s="837"/>
      <c r="IFZ274" s="837"/>
      <c r="IGA274" s="837"/>
      <c r="IGB274" s="837"/>
      <c r="IGC274" s="854"/>
      <c r="IGD274" s="854"/>
      <c r="IGE274" s="837"/>
      <c r="IGF274" s="837"/>
      <c r="IGG274" s="854"/>
      <c r="IGH274" s="854"/>
      <c r="IGI274" s="837"/>
      <c r="IGJ274" s="837"/>
      <c r="IGK274" s="837"/>
      <c r="IGL274" s="837"/>
      <c r="IGM274" s="837"/>
      <c r="IGN274" s="853"/>
      <c r="IGO274" s="855"/>
      <c r="IGP274" s="837"/>
      <c r="IGQ274" s="837"/>
      <c r="IGR274" s="837"/>
      <c r="IGS274" s="837"/>
      <c r="IGT274" s="837"/>
      <c r="IGU274" s="837"/>
      <c r="IGV274" s="837"/>
      <c r="IGW274" s="856"/>
      <c r="IGX274" s="856"/>
      <c r="IGY274" s="856"/>
      <c r="IGZ274" s="856"/>
      <c r="IHA274" s="856"/>
      <c r="IHB274" s="856"/>
      <c r="IHC274" s="856"/>
      <c r="IHD274" s="856"/>
      <c r="IHE274" s="856"/>
      <c r="IHF274" s="856"/>
      <c r="IHG274" s="856"/>
      <c r="IHH274" s="856"/>
      <c r="IHI274" s="856"/>
      <c r="IHJ274" s="856"/>
      <c r="IHK274" s="856"/>
      <c r="IHL274" s="856"/>
      <c r="IHM274" s="856"/>
      <c r="IHN274" s="856"/>
      <c r="IHO274" s="856"/>
      <c r="IHP274" s="856"/>
      <c r="IHQ274" s="856"/>
      <c r="IHR274" s="856"/>
      <c r="IHS274" s="856"/>
      <c r="IHT274" s="856"/>
      <c r="IHU274" s="856"/>
      <c r="IHV274" s="856"/>
      <c r="IHW274" s="856"/>
      <c r="IHX274" s="856"/>
      <c r="IHY274" s="856"/>
      <c r="IHZ274" s="856"/>
      <c r="IIA274" s="856"/>
      <c r="IIB274" s="856"/>
      <c r="IIC274" s="856"/>
      <c r="IID274" s="856"/>
      <c r="IIE274" s="856"/>
      <c r="IIF274" s="856"/>
      <c r="IIG274" s="856"/>
      <c r="IIH274" s="856"/>
      <c r="III274" s="856"/>
      <c r="IIJ274" s="856"/>
      <c r="IIK274" s="856"/>
      <c r="IIL274" s="856"/>
      <c r="IIM274" s="856"/>
      <c r="IIN274" s="856"/>
      <c r="IIO274" s="837"/>
      <c r="IIP274" s="837"/>
      <c r="IIQ274" s="837"/>
      <c r="IIR274" s="837"/>
      <c r="IIS274" s="837"/>
      <c r="IIT274" s="837"/>
      <c r="IIU274" s="837"/>
      <c r="IIV274" s="837"/>
      <c r="IIW274" s="837"/>
      <c r="IIX274" s="837"/>
      <c r="IIY274" s="837"/>
      <c r="IIZ274" s="837"/>
      <c r="IJA274" s="837"/>
      <c r="IJB274" s="837"/>
      <c r="IJC274" s="837"/>
      <c r="IJD274" s="837"/>
      <c r="IJE274" s="837"/>
      <c r="IJF274" s="837"/>
      <c r="IJG274" s="837"/>
      <c r="IJH274" s="837"/>
      <c r="IJI274" s="837"/>
      <c r="IJJ274" s="837"/>
      <c r="IJK274" s="837"/>
      <c r="IJL274" s="837"/>
      <c r="IJM274" s="854"/>
      <c r="IJN274" s="854"/>
      <c r="IJO274" s="854"/>
      <c r="IJP274" s="854"/>
      <c r="IJQ274" s="854"/>
      <c r="IJR274" s="837"/>
      <c r="IJS274" s="837"/>
      <c r="IJT274" s="854"/>
      <c r="IJU274" s="854"/>
      <c r="IJV274" s="837"/>
      <c r="IJW274" s="837"/>
      <c r="IJX274" s="854"/>
      <c r="IJY274" s="854"/>
      <c r="IJZ274" s="837"/>
      <c r="IKA274" s="837"/>
      <c r="IKB274" s="837"/>
      <c r="IKC274" s="837"/>
      <c r="IKD274" s="837"/>
      <c r="IKE274" s="837"/>
      <c r="IKF274" s="837"/>
      <c r="IKG274" s="854"/>
      <c r="IKH274" s="854"/>
      <c r="IKI274" s="837"/>
      <c r="IKJ274" s="837"/>
      <c r="IKK274" s="854"/>
      <c r="IKL274" s="854"/>
      <c r="IKM274" s="837"/>
      <c r="IKN274" s="837"/>
      <c r="IKO274" s="837"/>
      <c r="IKP274" s="837"/>
      <c r="IKQ274" s="837"/>
      <c r="IKR274" s="853"/>
      <c r="IKS274" s="855"/>
      <c r="IKT274" s="837"/>
      <c r="IKU274" s="837"/>
      <c r="IKV274" s="837"/>
      <c r="IKW274" s="837"/>
      <c r="IKX274" s="837"/>
      <c r="IKY274" s="837"/>
      <c r="IKZ274" s="837"/>
      <c r="ILA274" s="856"/>
      <c r="ILB274" s="856"/>
      <c r="ILC274" s="856"/>
      <c r="ILD274" s="856"/>
      <c r="ILE274" s="856"/>
      <c r="ILF274" s="856"/>
      <c r="ILG274" s="856"/>
      <c r="ILH274" s="856"/>
      <c r="ILI274" s="856"/>
      <c r="ILJ274" s="856"/>
      <c r="ILK274" s="856"/>
      <c r="ILL274" s="856"/>
      <c r="ILM274" s="856"/>
      <c r="ILN274" s="856"/>
      <c r="ILO274" s="856"/>
      <c r="ILP274" s="856"/>
      <c r="ILQ274" s="856"/>
      <c r="ILR274" s="856"/>
      <c r="ILS274" s="856"/>
      <c r="ILT274" s="856"/>
      <c r="ILU274" s="856"/>
      <c r="ILV274" s="856"/>
      <c r="ILW274" s="856"/>
      <c r="ILX274" s="856"/>
      <c r="ILY274" s="856"/>
      <c r="ILZ274" s="856"/>
      <c r="IMA274" s="856"/>
      <c r="IMB274" s="856"/>
      <c r="IMC274" s="856"/>
      <c r="IMD274" s="856"/>
      <c r="IME274" s="856"/>
      <c r="IMF274" s="856"/>
      <c r="IMG274" s="856"/>
      <c r="IMH274" s="856"/>
      <c r="IMI274" s="856"/>
      <c r="IMJ274" s="856"/>
      <c r="IMK274" s="856"/>
      <c r="IML274" s="856"/>
      <c r="IMM274" s="856"/>
      <c r="IMN274" s="856"/>
      <c r="IMO274" s="856"/>
      <c r="IMP274" s="856"/>
      <c r="IMQ274" s="856"/>
      <c r="IMR274" s="856"/>
      <c r="IMS274" s="837"/>
      <c r="IMT274" s="837"/>
      <c r="IMU274" s="837"/>
      <c r="IMV274" s="837"/>
      <c r="IMW274" s="837"/>
      <c r="IMX274" s="837"/>
      <c r="IMY274" s="837"/>
      <c r="IMZ274" s="837"/>
      <c r="INA274" s="837"/>
      <c r="INB274" s="837"/>
      <c r="INC274" s="837"/>
      <c r="IND274" s="837"/>
      <c r="INE274" s="837"/>
      <c r="INF274" s="837"/>
      <c r="ING274" s="837"/>
      <c r="INH274" s="837"/>
      <c r="INI274" s="837"/>
      <c r="INJ274" s="837"/>
      <c r="INK274" s="837"/>
      <c r="INL274" s="837"/>
      <c r="INM274" s="837"/>
      <c r="INN274" s="837"/>
      <c r="INO274" s="837"/>
      <c r="INP274" s="837"/>
      <c r="INQ274" s="854"/>
      <c r="INR274" s="854"/>
      <c r="INS274" s="854"/>
      <c r="INT274" s="854"/>
      <c r="INU274" s="854"/>
      <c r="INV274" s="837"/>
      <c r="INW274" s="837"/>
      <c r="INX274" s="854"/>
      <c r="INY274" s="854"/>
      <c r="INZ274" s="837"/>
      <c r="IOA274" s="837"/>
      <c r="IOB274" s="854"/>
      <c r="IOC274" s="854"/>
      <c r="IOD274" s="837"/>
      <c r="IOE274" s="837"/>
      <c r="IOF274" s="837"/>
      <c r="IOG274" s="837"/>
      <c r="IOH274" s="837"/>
      <c r="IOI274" s="837"/>
      <c r="IOJ274" s="837"/>
      <c r="IOK274" s="854"/>
      <c r="IOL274" s="854"/>
      <c r="IOM274" s="837"/>
      <c r="ION274" s="837"/>
      <c r="IOO274" s="854"/>
      <c r="IOP274" s="854"/>
      <c r="IOQ274" s="837"/>
      <c r="IOR274" s="837"/>
      <c r="IOS274" s="837"/>
      <c r="IOT274" s="837"/>
      <c r="IOU274" s="837"/>
      <c r="IOV274" s="853"/>
      <c r="IOW274" s="855"/>
      <c r="IOX274" s="837"/>
      <c r="IOY274" s="837"/>
      <c r="IOZ274" s="837"/>
      <c r="IPA274" s="837"/>
      <c r="IPB274" s="837"/>
      <c r="IPC274" s="837"/>
      <c r="IPD274" s="837"/>
      <c r="IPE274" s="856"/>
      <c r="IPF274" s="856"/>
      <c r="IPG274" s="856"/>
      <c r="IPH274" s="856"/>
      <c r="IPI274" s="856"/>
      <c r="IPJ274" s="856"/>
      <c r="IPK274" s="856"/>
      <c r="IPL274" s="856"/>
      <c r="IPM274" s="856"/>
      <c r="IPN274" s="856"/>
      <c r="IPO274" s="856"/>
      <c r="IPP274" s="856"/>
      <c r="IPQ274" s="856"/>
      <c r="IPR274" s="856"/>
      <c r="IPS274" s="856"/>
      <c r="IPT274" s="856"/>
      <c r="IPU274" s="856"/>
      <c r="IPV274" s="856"/>
      <c r="IPW274" s="856"/>
      <c r="IPX274" s="856"/>
      <c r="IPY274" s="856"/>
      <c r="IPZ274" s="856"/>
      <c r="IQA274" s="856"/>
      <c r="IQB274" s="856"/>
      <c r="IQC274" s="856"/>
      <c r="IQD274" s="856"/>
      <c r="IQE274" s="856"/>
      <c r="IQF274" s="856"/>
      <c r="IQG274" s="856"/>
      <c r="IQH274" s="856"/>
      <c r="IQI274" s="856"/>
      <c r="IQJ274" s="856"/>
      <c r="IQK274" s="856"/>
      <c r="IQL274" s="856"/>
      <c r="IQM274" s="856"/>
      <c r="IQN274" s="856"/>
      <c r="IQO274" s="856"/>
      <c r="IQP274" s="856"/>
      <c r="IQQ274" s="856"/>
      <c r="IQR274" s="856"/>
      <c r="IQS274" s="856"/>
      <c r="IQT274" s="856"/>
      <c r="IQU274" s="856"/>
      <c r="IQV274" s="856"/>
      <c r="IQW274" s="837"/>
      <c r="IQX274" s="837"/>
      <c r="IQY274" s="837"/>
      <c r="IQZ274" s="837"/>
      <c r="IRA274" s="837"/>
      <c r="IRB274" s="837"/>
      <c r="IRC274" s="837"/>
      <c r="IRD274" s="837"/>
      <c r="IRE274" s="837"/>
      <c r="IRF274" s="837"/>
      <c r="IRG274" s="837"/>
      <c r="IRH274" s="837"/>
      <c r="IRI274" s="837"/>
      <c r="IRJ274" s="837"/>
      <c r="IRK274" s="837"/>
      <c r="IRL274" s="837"/>
      <c r="IRM274" s="837"/>
      <c r="IRN274" s="837"/>
      <c r="IRO274" s="837"/>
      <c r="IRP274" s="837"/>
      <c r="IRQ274" s="837"/>
      <c r="IRR274" s="837"/>
      <c r="IRS274" s="837"/>
      <c r="IRT274" s="837"/>
      <c r="IRU274" s="854"/>
      <c r="IRV274" s="854"/>
      <c r="IRW274" s="854"/>
      <c r="IRX274" s="854"/>
      <c r="IRY274" s="854"/>
      <c r="IRZ274" s="837"/>
      <c r="ISA274" s="837"/>
      <c r="ISB274" s="854"/>
      <c r="ISC274" s="854"/>
      <c r="ISD274" s="837"/>
      <c r="ISE274" s="837"/>
      <c r="ISF274" s="854"/>
      <c r="ISG274" s="854"/>
      <c r="ISH274" s="837"/>
      <c r="ISI274" s="837"/>
      <c r="ISJ274" s="837"/>
      <c r="ISK274" s="837"/>
      <c r="ISL274" s="837"/>
      <c r="ISM274" s="837"/>
      <c r="ISN274" s="837"/>
      <c r="ISO274" s="854"/>
      <c r="ISP274" s="854"/>
      <c r="ISQ274" s="837"/>
      <c r="ISR274" s="837"/>
      <c r="ISS274" s="854"/>
      <c r="IST274" s="854"/>
      <c r="ISU274" s="837"/>
      <c r="ISV274" s="837"/>
      <c r="ISW274" s="837"/>
      <c r="ISX274" s="837"/>
      <c r="ISY274" s="837"/>
      <c r="ISZ274" s="853"/>
      <c r="ITA274" s="855"/>
      <c r="ITB274" s="837"/>
      <c r="ITC274" s="837"/>
      <c r="ITD274" s="837"/>
      <c r="ITE274" s="837"/>
      <c r="ITF274" s="837"/>
      <c r="ITG274" s="837"/>
      <c r="ITH274" s="837"/>
      <c r="ITI274" s="856"/>
      <c r="ITJ274" s="856"/>
      <c r="ITK274" s="856"/>
      <c r="ITL274" s="856"/>
      <c r="ITM274" s="856"/>
      <c r="ITN274" s="856"/>
      <c r="ITO274" s="856"/>
      <c r="ITP274" s="856"/>
      <c r="ITQ274" s="856"/>
      <c r="ITR274" s="856"/>
      <c r="ITS274" s="856"/>
      <c r="ITT274" s="856"/>
      <c r="ITU274" s="856"/>
      <c r="ITV274" s="856"/>
      <c r="ITW274" s="856"/>
      <c r="ITX274" s="856"/>
      <c r="ITY274" s="856"/>
      <c r="ITZ274" s="856"/>
      <c r="IUA274" s="856"/>
      <c r="IUB274" s="856"/>
      <c r="IUC274" s="856"/>
      <c r="IUD274" s="856"/>
      <c r="IUE274" s="856"/>
      <c r="IUF274" s="856"/>
      <c r="IUG274" s="856"/>
      <c r="IUH274" s="856"/>
      <c r="IUI274" s="856"/>
      <c r="IUJ274" s="856"/>
      <c r="IUK274" s="856"/>
      <c r="IUL274" s="856"/>
      <c r="IUM274" s="856"/>
      <c r="IUN274" s="856"/>
      <c r="IUO274" s="856"/>
      <c r="IUP274" s="856"/>
      <c r="IUQ274" s="856"/>
      <c r="IUR274" s="856"/>
      <c r="IUS274" s="856"/>
      <c r="IUT274" s="856"/>
      <c r="IUU274" s="856"/>
      <c r="IUV274" s="856"/>
      <c r="IUW274" s="856"/>
      <c r="IUX274" s="856"/>
      <c r="IUY274" s="856"/>
      <c r="IUZ274" s="856"/>
      <c r="IVA274" s="837"/>
      <c r="IVB274" s="837"/>
      <c r="IVC274" s="837"/>
      <c r="IVD274" s="837"/>
      <c r="IVE274" s="837"/>
      <c r="IVF274" s="837"/>
      <c r="IVG274" s="837"/>
      <c r="IVH274" s="837"/>
      <c r="IVI274" s="837"/>
      <c r="IVJ274" s="837"/>
      <c r="IVK274" s="837"/>
      <c r="IVL274" s="837"/>
      <c r="IVM274" s="837"/>
      <c r="IVN274" s="837"/>
      <c r="IVO274" s="837"/>
      <c r="IVP274" s="837"/>
      <c r="IVQ274" s="837"/>
      <c r="IVR274" s="837"/>
      <c r="IVS274" s="837"/>
      <c r="IVT274" s="837"/>
      <c r="IVU274" s="837"/>
      <c r="IVV274" s="837"/>
      <c r="IVW274" s="837"/>
      <c r="IVX274" s="837"/>
      <c r="IVY274" s="854"/>
      <c r="IVZ274" s="854"/>
      <c r="IWA274" s="854"/>
      <c r="IWB274" s="854"/>
      <c r="IWC274" s="854"/>
      <c r="IWD274" s="837"/>
      <c r="IWE274" s="837"/>
      <c r="IWF274" s="854"/>
      <c r="IWG274" s="854"/>
      <c r="IWH274" s="837"/>
      <c r="IWI274" s="837"/>
      <c r="IWJ274" s="854"/>
      <c r="IWK274" s="854"/>
      <c r="IWL274" s="837"/>
      <c r="IWM274" s="837"/>
      <c r="IWN274" s="837"/>
      <c r="IWO274" s="837"/>
      <c r="IWP274" s="837"/>
      <c r="IWQ274" s="837"/>
      <c r="IWR274" s="837"/>
      <c r="IWS274" s="854"/>
      <c r="IWT274" s="854"/>
      <c r="IWU274" s="837"/>
      <c r="IWV274" s="837"/>
      <c r="IWW274" s="854"/>
      <c r="IWX274" s="854"/>
      <c r="IWY274" s="837"/>
      <c r="IWZ274" s="837"/>
      <c r="IXA274" s="837"/>
      <c r="IXB274" s="837"/>
      <c r="IXC274" s="837"/>
      <c r="IXD274" s="853"/>
      <c r="IXE274" s="855"/>
      <c r="IXF274" s="837"/>
      <c r="IXG274" s="837"/>
      <c r="IXH274" s="837"/>
      <c r="IXI274" s="837"/>
      <c r="IXJ274" s="837"/>
      <c r="IXK274" s="837"/>
      <c r="IXL274" s="837"/>
      <c r="IXM274" s="856"/>
      <c r="IXN274" s="856"/>
      <c r="IXO274" s="856"/>
      <c r="IXP274" s="856"/>
      <c r="IXQ274" s="856"/>
      <c r="IXR274" s="856"/>
      <c r="IXS274" s="856"/>
      <c r="IXT274" s="856"/>
      <c r="IXU274" s="856"/>
      <c r="IXV274" s="856"/>
      <c r="IXW274" s="856"/>
      <c r="IXX274" s="856"/>
      <c r="IXY274" s="856"/>
      <c r="IXZ274" s="856"/>
      <c r="IYA274" s="856"/>
      <c r="IYB274" s="856"/>
      <c r="IYC274" s="856"/>
      <c r="IYD274" s="856"/>
      <c r="IYE274" s="856"/>
      <c r="IYF274" s="856"/>
      <c r="IYG274" s="856"/>
      <c r="IYH274" s="856"/>
      <c r="IYI274" s="856"/>
      <c r="IYJ274" s="856"/>
      <c r="IYK274" s="856"/>
      <c r="IYL274" s="856"/>
      <c r="IYM274" s="856"/>
      <c r="IYN274" s="856"/>
      <c r="IYO274" s="856"/>
      <c r="IYP274" s="856"/>
      <c r="IYQ274" s="856"/>
      <c r="IYR274" s="856"/>
      <c r="IYS274" s="856"/>
      <c r="IYT274" s="856"/>
      <c r="IYU274" s="856"/>
      <c r="IYV274" s="856"/>
      <c r="IYW274" s="856"/>
      <c r="IYX274" s="856"/>
      <c r="IYY274" s="856"/>
      <c r="IYZ274" s="856"/>
      <c r="IZA274" s="856"/>
      <c r="IZB274" s="856"/>
      <c r="IZC274" s="856"/>
      <c r="IZD274" s="856"/>
      <c r="IZE274" s="837"/>
      <c r="IZF274" s="837"/>
      <c r="IZG274" s="837"/>
      <c r="IZH274" s="837"/>
      <c r="IZI274" s="837"/>
      <c r="IZJ274" s="837"/>
      <c r="IZK274" s="837"/>
      <c r="IZL274" s="837"/>
      <c r="IZM274" s="837"/>
      <c r="IZN274" s="837"/>
      <c r="IZO274" s="837"/>
      <c r="IZP274" s="837"/>
      <c r="IZQ274" s="837"/>
      <c r="IZR274" s="837"/>
      <c r="IZS274" s="837"/>
      <c r="IZT274" s="837"/>
      <c r="IZU274" s="837"/>
      <c r="IZV274" s="837"/>
      <c r="IZW274" s="837"/>
      <c r="IZX274" s="837"/>
      <c r="IZY274" s="837"/>
      <c r="IZZ274" s="837"/>
      <c r="JAA274" s="837"/>
      <c r="JAB274" s="837"/>
      <c r="JAC274" s="854"/>
      <c r="JAD274" s="854"/>
      <c r="JAE274" s="854"/>
      <c r="JAF274" s="854"/>
      <c r="JAG274" s="854"/>
      <c r="JAH274" s="837"/>
      <c r="JAI274" s="837"/>
      <c r="JAJ274" s="854"/>
      <c r="JAK274" s="854"/>
      <c r="JAL274" s="837"/>
      <c r="JAM274" s="837"/>
      <c r="JAN274" s="854"/>
      <c r="JAO274" s="854"/>
      <c r="JAP274" s="837"/>
      <c r="JAQ274" s="837"/>
      <c r="JAR274" s="837"/>
      <c r="JAS274" s="837"/>
      <c r="JAT274" s="837"/>
      <c r="JAU274" s="837"/>
      <c r="JAV274" s="837"/>
      <c r="JAW274" s="854"/>
      <c r="JAX274" s="854"/>
      <c r="JAY274" s="837"/>
      <c r="JAZ274" s="837"/>
      <c r="JBA274" s="854"/>
      <c r="JBB274" s="854"/>
      <c r="JBC274" s="837"/>
      <c r="JBD274" s="837"/>
      <c r="JBE274" s="837"/>
      <c r="JBF274" s="837"/>
      <c r="JBG274" s="837"/>
      <c r="JBH274" s="853"/>
      <c r="JBI274" s="855"/>
      <c r="JBJ274" s="837"/>
      <c r="JBK274" s="837"/>
      <c r="JBL274" s="837"/>
      <c r="JBM274" s="837"/>
      <c r="JBN274" s="837"/>
      <c r="JBO274" s="837"/>
      <c r="JBP274" s="837"/>
      <c r="JBQ274" s="856"/>
      <c r="JBR274" s="856"/>
      <c r="JBS274" s="856"/>
      <c r="JBT274" s="856"/>
      <c r="JBU274" s="856"/>
      <c r="JBV274" s="856"/>
      <c r="JBW274" s="856"/>
      <c r="JBX274" s="856"/>
      <c r="JBY274" s="856"/>
      <c r="JBZ274" s="856"/>
      <c r="JCA274" s="856"/>
      <c r="JCB274" s="856"/>
      <c r="JCC274" s="856"/>
      <c r="JCD274" s="856"/>
      <c r="JCE274" s="856"/>
      <c r="JCF274" s="856"/>
      <c r="JCG274" s="856"/>
      <c r="JCH274" s="856"/>
      <c r="JCI274" s="856"/>
      <c r="JCJ274" s="856"/>
      <c r="JCK274" s="856"/>
      <c r="JCL274" s="856"/>
      <c r="JCM274" s="856"/>
      <c r="JCN274" s="856"/>
      <c r="JCO274" s="856"/>
      <c r="JCP274" s="856"/>
      <c r="JCQ274" s="856"/>
      <c r="JCR274" s="856"/>
      <c r="JCS274" s="856"/>
      <c r="JCT274" s="856"/>
      <c r="JCU274" s="856"/>
      <c r="JCV274" s="856"/>
      <c r="JCW274" s="856"/>
      <c r="JCX274" s="856"/>
      <c r="JCY274" s="856"/>
      <c r="JCZ274" s="856"/>
      <c r="JDA274" s="856"/>
      <c r="JDB274" s="856"/>
      <c r="JDC274" s="856"/>
      <c r="JDD274" s="856"/>
      <c r="JDE274" s="856"/>
      <c r="JDF274" s="856"/>
      <c r="JDG274" s="856"/>
      <c r="JDH274" s="856"/>
      <c r="JDI274" s="837"/>
      <c r="JDJ274" s="837"/>
      <c r="JDK274" s="837"/>
      <c r="JDL274" s="837"/>
      <c r="JDM274" s="837"/>
      <c r="JDN274" s="837"/>
      <c r="JDO274" s="837"/>
      <c r="JDP274" s="837"/>
      <c r="JDQ274" s="837"/>
      <c r="JDR274" s="837"/>
      <c r="JDS274" s="837"/>
      <c r="JDT274" s="837"/>
      <c r="JDU274" s="837"/>
      <c r="JDV274" s="837"/>
      <c r="JDW274" s="837"/>
      <c r="JDX274" s="837"/>
      <c r="JDY274" s="837"/>
      <c r="JDZ274" s="837"/>
      <c r="JEA274" s="837"/>
      <c r="JEB274" s="837"/>
      <c r="JEC274" s="837"/>
      <c r="JED274" s="837"/>
      <c r="JEE274" s="837"/>
      <c r="JEF274" s="837"/>
      <c r="JEG274" s="854"/>
      <c r="JEH274" s="854"/>
      <c r="JEI274" s="854"/>
      <c r="JEJ274" s="854"/>
      <c r="JEK274" s="854"/>
      <c r="JEL274" s="837"/>
      <c r="JEM274" s="837"/>
      <c r="JEN274" s="854"/>
      <c r="JEO274" s="854"/>
      <c r="JEP274" s="837"/>
      <c r="JEQ274" s="837"/>
      <c r="JER274" s="854"/>
      <c r="JES274" s="854"/>
      <c r="JET274" s="837"/>
      <c r="JEU274" s="837"/>
      <c r="JEV274" s="837"/>
      <c r="JEW274" s="837"/>
      <c r="JEX274" s="837"/>
      <c r="JEY274" s="837"/>
      <c r="JEZ274" s="837"/>
      <c r="JFA274" s="854"/>
      <c r="JFB274" s="854"/>
      <c r="JFC274" s="837"/>
      <c r="JFD274" s="837"/>
      <c r="JFE274" s="854"/>
      <c r="JFF274" s="854"/>
      <c r="JFG274" s="837"/>
      <c r="JFH274" s="837"/>
      <c r="JFI274" s="837"/>
      <c r="JFJ274" s="837"/>
      <c r="JFK274" s="837"/>
      <c r="JFL274" s="853"/>
      <c r="JFM274" s="855"/>
      <c r="JFN274" s="837"/>
      <c r="JFO274" s="837"/>
      <c r="JFP274" s="837"/>
      <c r="JFQ274" s="837"/>
      <c r="JFR274" s="837"/>
      <c r="JFS274" s="837"/>
      <c r="JFT274" s="837"/>
      <c r="JFU274" s="856"/>
      <c r="JFV274" s="856"/>
      <c r="JFW274" s="856"/>
      <c r="JFX274" s="856"/>
      <c r="JFY274" s="856"/>
      <c r="JFZ274" s="856"/>
      <c r="JGA274" s="856"/>
      <c r="JGB274" s="856"/>
      <c r="JGC274" s="856"/>
      <c r="JGD274" s="856"/>
      <c r="JGE274" s="856"/>
      <c r="JGF274" s="856"/>
      <c r="JGG274" s="856"/>
      <c r="JGH274" s="856"/>
      <c r="JGI274" s="856"/>
      <c r="JGJ274" s="856"/>
      <c r="JGK274" s="856"/>
      <c r="JGL274" s="856"/>
      <c r="JGM274" s="856"/>
      <c r="JGN274" s="856"/>
      <c r="JGO274" s="856"/>
      <c r="JGP274" s="856"/>
      <c r="JGQ274" s="856"/>
      <c r="JGR274" s="856"/>
      <c r="JGS274" s="856"/>
      <c r="JGT274" s="856"/>
      <c r="JGU274" s="856"/>
      <c r="JGV274" s="856"/>
      <c r="JGW274" s="856"/>
      <c r="JGX274" s="856"/>
      <c r="JGY274" s="856"/>
      <c r="JGZ274" s="856"/>
      <c r="JHA274" s="856"/>
      <c r="JHB274" s="856"/>
      <c r="JHC274" s="856"/>
      <c r="JHD274" s="856"/>
      <c r="JHE274" s="856"/>
      <c r="JHF274" s="856"/>
      <c r="JHG274" s="856"/>
      <c r="JHH274" s="856"/>
      <c r="JHI274" s="856"/>
      <c r="JHJ274" s="856"/>
      <c r="JHK274" s="856"/>
      <c r="JHL274" s="856"/>
      <c r="JHM274" s="837"/>
      <c r="JHN274" s="837"/>
      <c r="JHO274" s="837"/>
      <c r="JHP274" s="837"/>
      <c r="JHQ274" s="837"/>
      <c r="JHR274" s="837"/>
      <c r="JHS274" s="837"/>
      <c r="JHT274" s="837"/>
      <c r="JHU274" s="837"/>
      <c r="JHV274" s="837"/>
      <c r="JHW274" s="837"/>
      <c r="JHX274" s="837"/>
      <c r="JHY274" s="837"/>
      <c r="JHZ274" s="837"/>
      <c r="JIA274" s="837"/>
      <c r="JIB274" s="837"/>
      <c r="JIC274" s="837"/>
      <c r="JID274" s="837"/>
      <c r="JIE274" s="837"/>
      <c r="JIF274" s="837"/>
      <c r="JIG274" s="837"/>
      <c r="JIH274" s="837"/>
      <c r="JII274" s="837"/>
      <c r="JIJ274" s="837"/>
      <c r="JIK274" s="854"/>
      <c r="JIL274" s="854"/>
      <c r="JIM274" s="854"/>
      <c r="JIN274" s="854"/>
      <c r="JIO274" s="854"/>
      <c r="JIP274" s="837"/>
      <c r="JIQ274" s="837"/>
      <c r="JIR274" s="854"/>
      <c r="JIS274" s="854"/>
      <c r="JIT274" s="837"/>
      <c r="JIU274" s="837"/>
      <c r="JIV274" s="854"/>
      <c r="JIW274" s="854"/>
      <c r="JIX274" s="837"/>
      <c r="JIY274" s="837"/>
      <c r="JIZ274" s="837"/>
      <c r="JJA274" s="837"/>
      <c r="JJB274" s="837"/>
      <c r="JJC274" s="837"/>
      <c r="JJD274" s="837"/>
      <c r="JJE274" s="854"/>
      <c r="JJF274" s="854"/>
      <c r="JJG274" s="837"/>
      <c r="JJH274" s="837"/>
      <c r="JJI274" s="854"/>
      <c r="JJJ274" s="854"/>
      <c r="JJK274" s="837"/>
      <c r="JJL274" s="837"/>
      <c r="JJM274" s="837"/>
      <c r="JJN274" s="837"/>
      <c r="JJO274" s="837"/>
      <c r="JJP274" s="853"/>
      <c r="JJQ274" s="855"/>
      <c r="JJR274" s="837"/>
      <c r="JJS274" s="837"/>
      <c r="JJT274" s="837"/>
      <c r="JJU274" s="837"/>
      <c r="JJV274" s="837"/>
      <c r="JJW274" s="837"/>
      <c r="JJX274" s="837"/>
      <c r="JJY274" s="856"/>
      <c r="JJZ274" s="856"/>
      <c r="JKA274" s="856"/>
      <c r="JKB274" s="856"/>
      <c r="JKC274" s="856"/>
      <c r="JKD274" s="856"/>
      <c r="JKE274" s="856"/>
      <c r="JKF274" s="856"/>
      <c r="JKG274" s="856"/>
      <c r="JKH274" s="856"/>
      <c r="JKI274" s="856"/>
      <c r="JKJ274" s="856"/>
      <c r="JKK274" s="856"/>
      <c r="JKL274" s="856"/>
      <c r="JKM274" s="856"/>
      <c r="JKN274" s="856"/>
      <c r="JKO274" s="856"/>
      <c r="JKP274" s="856"/>
      <c r="JKQ274" s="856"/>
      <c r="JKR274" s="856"/>
      <c r="JKS274" s="856"/>
      <c r="JKT274" s="856"/>
      <c r="JKU274" s="856"/>
      <c r="JKV274" s="856"/>
      <c r="JKW274" s="856"/>
      <c r="JKX274" s="856"/>
      <c r="JKY274" s="856"/>
      <c r="JKZ274" s="856"/>
      <c r="JLA274" s="856"/>
      <c r="JLB274" s="856"/>
      <c r="JLC274" s="856"/>
      <c r="JLD274" s="856"/>
      <c r="JLE274" s="856"/>
      <c r="JLF274" s="856"/>
      <c r="JLG274" s="856"/>
      <c r="JLH274" s="856"/>
      <c r="JLI274" s="856"/>
      <c r="JLJ274" s="856"/>
      <c r="JLK274" s="856"/>
      <c r="JLL274" s="856"/>
      <c r="JLM274" s="856"/>
      <c r="JLN274" s="856"/>
      <c r="JLO274" s="856"/>
      <c r="JLP274" s="856"/>
      <c r="JLQ274" s="837"/>
      <c r="JLR274" s="837"/>
      <c r="JLS274" s="837"/>
      <c r="JLT274" s="837"/>
      <c r="JLU274" s="837"/>
      <c r="JLV274" s="837"/>
      <c r="JLW274" s="837"/>
      <c r="JLX274" s="837"/>
      <c r="JLY274" s="837"/>
      <c r="JLZ274" s="837"/>
      <c r="JMA274" s="837"/>
      <c r="JMB274" s="837"/>
      <c r="JMC274" s="837"/>
      <c r="JMD274" s="837"/>
      <c r="JME274" s="837"/>
      <c r="JMF274" s="837"/>
      <c r="JMG274" s="837"/>
      <c r="JMH274" s="837"/>
      <c r="JMI274" s="837"/>
      <c r="JMJ274" s="837"/>
      <c r="JMK274" s="837"/>
      <c r="JML274" s="837"/>
      <c r="JMM274" s="837"/>
      <c r="JMN274" s="837"/>
      <c r="JMO274" s="854"/>
      <c r="JMP274" s="854"/>
      <c r="JMQ274" s="854"/>
      <c r="JMR274" s="854"/>
      <c r="JMS274" s="854"/>
      <c r="JMT274" s="837"/>
      <c r="JMU274" s="837"/>
      <c r="JMV274" s="854"/>
      <c r="JMW274" s="854"/>
      <c r="JMX274" s="837"/>
      <c r="JMY274" s="837"/>
      <c r="JMZ274" s="854"/>
      <c r="JNA274" s="854"/>
      <c r="JNB274" s="837"/>
      <c r="JNC274" s="837"/>
      <c r="JND274" s="837"/>
      <c r="JNE274" s="837"/>
      <c r="JNF274" s="837"/>
      <c r="JNG274" s="837"/>
      <c r="JNH274" s="837"/>
      <c r="JNI274" s="854"/>
      <c r="JNJ274" s="854"/>
      <c r="JNK274" s="837"/>
      <c r="JNL274" s="837"/>
      <c r="JNM274" s="854"/>
      <c r="JNN274" s="854"/>
      <c r="JNO274" s="837"/>
      <c r="JNP274" s="837"/>
      <c r="JNQ274" s="837"/>
      <c r="JNR274" s="837"/>
      <c r="JNS274" s="837"/>
      <c r="JNT274" s="853"/>
      <c r="JNU274" s="855"/>
      <c r="JNV274" s="837"/>
      <c r="JNW274" s="837"/>
      <c r="JNX274" s="837"/>
      <c r="JNY274" s="837"/>
      <c r="JNZ274" s="837"/>
      <c r="JOA274" s="837"/>
      <c r="JOB274" s="837"/>
      <c r="JOC274" s="856"/>
      <c r="JOD274" s="856"/>
      <c r="JOE274" s="856"/>
      <c r="JOF274" s="856"/>
      <c r="JOG274" s="856"/>
      <c r="JOH274" s="856"/>
      <c r="JOI274" s="856"/>
      <c r="JOJ274" s="856"/>
      <c r="JOK274" s="856"/>
      <c r="JOL274" s="856"/>
      <c r="JOM274" s="856"/>
      <c r="JON274" s="856"/>
      <c r="JOO274" s="856"/>
      <c r="JOP274" s="856"/>
      <c r="JOQ274" s="856"/>
      <c r="JOR274" s="856"/>
      <c r="JOS274" s="856"/>
      <c r="JOT274" s="856"/>
      <c r="JOU274" s="856"/>
      <c r="JOV274" s="856"/>
      <c r="JOW274" s="856"/>
      <c r="JOX274" s="856"/>
      <c r="JOY274" s="856"/>
      <c r="JOZ274" s="856"/>
      <c r="JPA274" s="856"/>
      <c r="JPB274" s="856"/>
      <c r="JPC274" s="856"/>
      <c r="JPD274" s="856"/>
      <c r="JPE274" s="856"/>
      <c r="JPF274" s="856"/>
      <c r="JPG274" s="856"/>
      <c r="JPH274" s="856"/>
      <c r="JPI274" s="856"/>
      <c r="JPJ274" s="856"/>
      <c r="JPK274" s="856"/>
      <c r="JPL274" s="856"/>
      <c r="JPM274" s="856"/>
      <c r="JPN274" s="856"/>
      <c r="JPO274" s="856"/>
      <c r="JPP274" s="856"/>
      <c r="JPQ274" s="856"/>
      <c r="JPR274" s="856"/>
      <c r="JPS274" s="856"/>
      <c r="JPT274" s="856"/>
      <c r="JPU274" s="837"/>
      <c r="JPV274" s="837"/>
      <c r="JPW274" s="837"/>
      <c r="JPX274" s="837"/>
      <c r="JPY274" s="837"/>
      <c r="JPZ274" s="837"/>
      <c r="JQA274" s="837"/>
      <c r="JQB274" s="837"/>
      <c r="JQC274" s="837"/>
      <c r="JQD274" s="837"/>
      <c r="JQE274" s="837"/>
      <c r="JQF274" s="837"/>
      <c r="JQG274" s="837"/>
      <c r="JQH274" s="837"/>
      <c r="JQI274" s="837"/>
      <c r="JQJ274" s="837"/>
      <c r="JQK274" s="837"/>
      <c r="JQL274" s="837"/>
      <c r="JQM274" s="837"/>
      <c r="JQN274" s="837"/>
      <c r="JQO274" s="837"/>
      <c r="JQP274" s="837"/>
      <c r="JQQ274" s="837"/>
      <c r="JQR274" s="837"/>
      <c r="JQS274" s="854"/>
      <c r="JQT274" s="854"/>
      <c r="JQU274" s="854"/>
      <c r="JQV274" s="854"/>
      <c r="JQW274" s="854"/>
      <c r="JQX274" s="837"/>
      <c r="JQY274" s="837"/>
      <c r="JQZ274" s="854"/>
      <c r="JRA274" s="854"/>
      <c r="JRB274" s="837"/>
      <c r="JRC274" s="837"/>
      <c r="JRD274" s="854"/>
      <c r="JRE274" s="854"/>
      <c r="JRF274" s="837"/>
      <c r="JRG274" s="837"/>
      <c r="JRH274" s="837"/>
      <c r="JRI274" s="837"/>
      <c r="JRJ274" s="837"/>
      <c r="JRK274" s="837"/>
      <c r="JRL274" s="837"/>
      <c r="JRM274" s="854"/>
      <c r="JRN274" s="854"/>
      <c r="JRO274" s="837"/>
      <c r="JRP274" s="837"/>
      <c r="JRQ274" s="854"/>
      <c r="JRR274" s="854"/>
      <c r="JRS274" s="837"/>
      <c r="JRT274" s="837"/>
      <c r="JRU274" s="837"/>
      <c r="JRV274" s="837"/>
      <c r="JRW274" s="837"/>
      <c r="JRX274" s="853"/>
      <c r="JRY274" s="855"/>
      <c r="JRZ274" s="837"/>
      <c r="JSA274" s="837"/>
      <c r="JSB274" s="837"/>
      <c r="JSC274" s="837"/>
      <c r="JSD274" s="837"/>
      <c r="JSE274" s="837"/>
      <c r="JSF274" s="837"/>
      <c r="JSG274" s="856"/>
      <c r="JSH274" s="856"/>
      <c r="JSI274" s="856"/>
      <c r="JSJ274" s="856"/>
      <c r="JSK274" s="856"/>
      <c r="JSL274" s="856"/>
      <c r="JSM274" s="856"/>
      <c r="JSN274" s="856"/>
      <c r="JSO274" s="856"/>
      <c r="JSP274" s="856"/>
      <c r="JSQ274" s="856"/>
      <c r="JSR274" s="856"/>
      <c r="JSS274" s="856"/>
      <c r="JST274" s="856"/>
      <c r="JSU274" s="856"/>
      <c r="JSV274" s="856"/>
      <c r="JSW274" s="856"/>
      <c r="JSX274" s="856"/>
      <c r="JSY274" s="856"/>
      <c r="JSZ274" s="856"/>
      <c r="JTA274" s="856"/>
      <c r="JTB274" s="856"/>
      <c r="JTC274" s="856"/>
      <c r="JTD274" s="856"/>
      <c r="JTE274" s="856"/>
      <c r="JTF274" s="856"/>
      <c r="JTG274" s="856"/>
      <c r="JTH274" s="856"/>
      <c r="JTI274" s="856"/>
      <c r="JTJ274" s="856"/>
      <c r="JTK274" s="856"/>
      <c r="JTL274" s="856"/>
      <c r="JTM274" s="856"/>
      <c r="JTN274" s="856"/>
      <c r="JTO274" s="856"/>
      <c r="JTP274" s="856"/>
      <c r="JTQ274" s="856"/>
      <c r="JTR274" s="856"/>
      <c r="JTS274" s="856"/>
      <c r="JTT274" s="856"/>
      <c r="JTU274" s="856"/>
      <c r="JTV274" s="856"/>
      <c r="JTW274" s="856"/>
      <c r="JTX274" s="856"/>
      <c r="JTY274" s="837"/>
      <c r="JTZ274" s="837"/>
      <c r="JUA274" s="837"/>
      <c r="JUB274" s="837"/>
      <c r="JUC274" s="837"/>
      <c r="JUD274" s="837"/>
      <c r="JUE274" s="837"/>
      <c r="JUF274" s="837"/>
      <c r="JUG274" s="837"/>
      <c r="JUH274" s="837"/>
      <c r="JUI274" s="837"/>
      <c r="JUJ274" s="837"/>
      <c r="JUK274" s="837"/>
      <c r="JUL274" s="837"/>
      <c r="JUM274" s="837"/>
      <c r="JUN274" s="837"/>
      <c r="JUO274" s="837"/>
      <c r="JUP274" s="837"/>
      <c r="JUQ274" s="837"/>
      <c r="JUR274" s="837"/>
      <c r="JUS274" s="837"/>
      <c r="JUT274" s="837"/>
      <c r="JUU274" s="837"/>
      <c r="JUV274" s="837"/>
      <c r="JUW274" s="854"/>
      <c r="JUX274" s="854"/>
      <c r="JUY274" s="854"/>
      <c r="JUZ274" s="854"/>
      <c r="JVA274" s="854"/>
      <c r="JVB274" s="837"/>
      <c r="JVC274" s="837"/>
      <c r="JVD274" s="854"/>
      <c r="JVE274" s="854"/>
      <c r="JVF274" s="837"/>
      <c r="JVG274" s="837"/>
      <c r="JVH274" s="854"/>
      <c r="JVI274" s="854"/>
      <c r="JVJ274" s="837"/>
      <c r="JVK274" s="837"/>
      <c r="JVL274" s="837"/>
      <c r="JVM274" s="837"/>
      <c r="JVN274" s="837"/>
      <c r="JVO274" s="837"/>
      <c r="JVP274" s="837"/>
      <c r="JVQ274" s="854"/>
      <c r="JVR274" s="854"/>
      <c r="JVS274" s="837"/>
      <c r="JVT274" s="837"/>
      <c r="JVU274" s="854"/>
      <c r="JVV274" s="854"/>
      <c r="JVW274" s="837"/>
      <c r="JVX274" s="837"/>
      <c r="JVY274" s="837"/>
      <c r="JVZ274" s="837"/>
      <c r="JWA274" s="837"/>
      <c r="JWB274" s="853"/>
      <c r="JWC274" s="855"/>
      <c r="JWD274" s="837"/>
      <c r="JWE274" s="837"/>
      <c r="JWF274" s="837"/>
      <c r="JWG274" s="837"/>
      <c r="JWH274" s="837"/>
      <c r="JWI274" s="837"/>
      <c r="JWJ274" s="837"/>
      <c r="JWK274" s="856"/>
      <c r="JWL274" s="856"/>
      <c r="JWM274" s="856"/>
      <c r="JWN274" s="856"/>
      <c r="JWO274" s="856"/>
      <c r="JWP274" s="856"/>
      <c r="JWQ274" s="856"/>
      <c r="JWR274" s="856"/>
      <c r="JWS274" s="856"/>
      <c r="JWT274" s="856"/>
      <c r="JWU274" s="856"/>
      <c r="JWV274" s="856"/>
      <c r="JWW274" s="856"/>
      <c r="JWX274" s="856"/>
      <c r="JWY274" s="856"/>
      <c r="JWZ274" s="856"/>
      <c r="JXA274" s="856"/>
      <c r="JXB274" s="856"/>
      <c r="JXC274" s="856"/>
      <c r="JXD274" s="856"/>
      <c r="JXE274" s="856"/>
      <c r="JXF274" s="856"/>
      <c r="JXG274" s="856"/>
      <c r="JXH274" s="856"/>
      <c r="JXI274" s="856"/>
      <c r="JXJ274" s="856"/>
      <c r="JXK274" s="856"/>
      <c r="JXL274" s="856"/>
      <c r="JXM274" s="856"/>
      <c r="JXN274" s="856"/>
      <c r="JXO274" s="856"/>
      <c r="JXP274" s="856"/>
      <c r="JXQ274" s="856"/>
      <c r="JXR274" s="856"/>
      <c r="JXS274" s="856"/>
      <c r="JXT274" s="856"/>
      <c r="JXU274" s="856"/>
      <c r="JXV274" s="856"/>
      <c r="JXW274" s="856"/>
      <c r="JXX274" s="856"/>
      <c r="JXY274" s="856"/>
      <c r="JXZ274" s="856"/>
      <c r="JYA274" s="856"/>
      <c r="JYB274" s="856"/>
      <c r="JYC274" s="837"/>
      <c r="JYD274" s="837"/>
      <c r="JYE274" s="837"/>
      <c r="JYF274" s="837"/>
      <c r="JYG274" s="837"/>
      <c r="JYH274" s="837"/>
      <c r="JYI274" s="837"/>
      <c r="JYJ274" s="837"/>
      <c r="JYK274" s="837"/>
      <c r="JYL274" s="837"/>
      <c r="JYM274" s="837"/>
      <c r="JYN274" s="837"/>
      <c r="JYO274" s="837"/>
      <c r="JYP274" s="837"/>
      <c r="JYQ274" s="837"/>
      <c r="JYR274" s="837"/>
      <c r="JYS274" s="837"/>
      <c r="JYT274" s="837"/>
      <c r="JYU274" s="837"/>
      <c r="JYV274" s="837"/>
      <c r="JYW274" s="837"/>
      <c r="JYX274" s="837"/>
      <c r="JYY274" s="837"/>
      <c r="JYZ274" s="837"/>
      <c r="JZA274" s="854"/>
      <c r="JZB274" s="854"/>
      <c r="JZC274" s="854"/>
      <c r="JZD274" s="854"/>
      <c r="JZE274" s="854"/>
      <c r="JZF274" s="837"/>
      <c r="JZG274" s="837"/>
      <c r="JZH274" s="854"/>
      <c r="JZI274" s="854"/>
      <c r="JZJ274" s="837"/>
      <c r="JZK274" s="837"/>
      <c r="JZL274" s="854"/>
      <c r="JZM274" s="854"/>
      <c r="JZN274" s="837"/>
      <c r="JZO274" s="837"/>
      <c r="JZP274" s="837"/>
      <c r="JZQ274" s="837"/>
      <c r="JZR274" s="837"/>
      <c r="JZS274" s="837"/>
      <c r="JZT274" s="837"/>
      <c r="JZU274" s="854"/>
      <c r="JZV274" s="854"/>
      <c r="JZW274" s="837"/>
      <c r="JZX274" s="837"/>
      <c r="JZY274" s="854"/>
      <c r="JZZ274" s="854"/>
      <c r="KAA274" s="837"/>
      <c r="KAB274" s="837"/>
      <c r="KAC274" s="837"/>
      <c r="KAD274" s="837"/>
      <c r="KAE274" s="837"/>
      <c r="KAF274" s="853"/>
      <c r="KAG274" s="855"/>
      <c r="KAH274" s="837"/>
      <c r="KAI274" s="837"/>
      <c r="KAJ274" s="837"/>
      <c r="KAK274" s="837"/>
      <c r="KAL274" s="837"/>
      <c r="KAM274" s="837"/>
      <c r="KAN274" s="837"/>
      <c r="KAO274" s="856"/>
      <c r="KAP274" s="856"/>
      <c r="KAQ274" s="856"/>
      <c r="KAR274" s="856"/>
      <c r="KAS274" s="856"/>
      <c r="KAT274" s="856"/>
      <c r="KAU274" s="856"/>
      <c r="KAV274" s="856"/>
      <c r="KAW274" s="856"/>
      <c r="KAX274" s="856"/>
      <c r="KAY274" s="856"/>
      <c r="KAZ274" s="856"/>
      <c r="KBA274" s="856"/>
      <c r="KBB274" s="856"/>
      <c r="KBC274" s="856"/>
      <c r="KBD274" s="856"/>
      <c r="KBE274" s="856"/>
      <c r="KBF274" s="856"/>
      <c r="KBG274" s="856"/>
      <c r="KBH274" s="856"/>
      <c r="KBI274" s="856"/>
      <c r="KBJ274" s="856"/>
      <c r="KBK274" s="856"/>
      <c r="KBL274" s="856"/>
      <c r="KBM274" s="856"/>
      <c r="KBN274" s="856"/>
      <c r="KBO274" s="856"/>
      <c r="KBP274" s="856"/>
      <c r="KBQ274" s="856"/>
      <c r="KBR274" s="856"/>
      <c r="KBS274" s="856"/>
      <c r="KBT274" s="856"/>
      <c r="KBU274" s="856"/>
      <c r="KBV274" s="856"/>
      <c r="KBW274" s="856"/>
      <c r="KBX274" s="856"/>
      <c r="KBY274" s="856"/>
      <c r="KBZ274" s="856"/>
      <c r="KCA274" s="856"/>
      <c r="KCB274" s="856"/>
      <c r="KCC274" s="856"/>
      <c r="KCD274" s="856"/>
      <c r="KCE274" s="856"/>
      <c r="KCF274" s="856"/>
      <c r="KCG274" s="837"/>
      <c r="KCH274" s="837"/>
      <c r="KCI274" s="837"/>
      <c r="KCJ274" s="837"/>
      <c r="KCK274" s="837"/>
      <c r="KCL274" s="837"/>
      <c r="KCM274" s="837"/>
      <c r="KCN274" s="837"/>
      <c r="KCO274" s="837"/>
      <c r="KCP274" s="837"/>
      <c r="KCQ274" s="837"/>
      <c r="KCR274" s="837"/>
      <c r="KCS274" s="837"/>
      <c r="KCT274" s="837"/>
      <c r="KCU274" s="837"/>
      <c r="KCV274" s="837"/>
      <c r="KCW274" s="837"/>
      <c r="KCX274" s="837"/>
      <c r="KCY274" s="837"/>
      <c r="KCZ274" s="837"/>
      <c r="KDA274" s="837"/>
      <c r="KDB274" s="837"/>
      <c r="KDC274" s="837"/>
      <c r="KDD274" s="837"/>
      <c r="KDE274" s="854"/>
      <c r="KDF274" s="854"/>
      <c r="KDG274" s="854"/>
      <c r="KDH274" s="854"/>
      <c r="KDI274" s="854"/>
      <c r="KDJ274" s="837"/>
      <c r="KDK274" s="837"/>
      <c r="KDL274" s="854"/>
      <c r="KDM274" s="854"/>
      <c r="KDN274" s="837"/>
      <c r="KDO274" s="837"/>
      <c r="KDP274" s="854"/>
      <c r="KDQ274" s="854"/>
      <c r="KDR274" s="837"/>
      <c r="KDS274" s="837"/>
      <c r="KDT274" s="837"/>
      <c r="KDU274" s="837"/>
      <c r="KDV274" s="837"/>
      <c r="KDW274" s="837"/>
      <c r="KDX274" s="837"/>
      <c r="KDY274" s="854"/>
      <c r="KDZ274" s="854"/>
      <c r="KEA274" s="837"/>
      <c r="KEB274" s="837"/>
      <c r="KEC274" s="854"/>
      <c r="KED274" s="854"/>
      <c r="KEE274" s="837"/>
      <c r="KEF274" s="837"/>
      <c r="KEG274" s="837"/>
      <c r="KEH274" s="837"/>
      <c r="KEI274" s="837"/>
      <c r="KEJ274" s="853"/>
      <c r="KEK274" s="855"/>
      <c r="KEL274" s="837"/>
      <c r="KEM274" s="837"/>
      <c r="KEN274" s="837"/>
      <c r="KEO274" s="837"/>
      <c r="KEP274" s="837"/>
      <c r="KEQ274" s="837"/>
      <c r="KER274" s="837"/>
      <c r="KES274" s="856"/>
      <c r="KET274" s="856"/>
      <c r="KEU274" s="856"/>
      <c r="KEV274" s="856"/>
      <c r="KEW274" s="856"/>
      <c r="KEX274" s="856"/>
      <c r="KEY274" s="856"/>
      <c r="KEZ274" s="856"/>
      <c r="KFA274" s="856"/>
      <c r="KFB274" s="856"/>
      <c r="KFC274" s="856"/>
      <c r="KFD274" s="856"/>
      <c r="KFE274" s="856"/>
      <c r="KFF274" s="856"/>
      <c r="KFG274" s="856"/>
      <c r="KFH274" s="856"/>
      <c r="KFI274" s="856"/>
      <c r="KFJ274" s="856"/>
      <c r="KFK274" s="856"/>
      <c r="KFL274" s="856"/>
      <c r="KFM274" s="856"/>
      <c r="KFN274" s="856"/>
      <c r="KFO274" s="856"/>
      <c r="KFP274" s="856"/>
      <c r="KFQ274" s="856"/>
      <c r="KFR274" s="856"/>
      <c r="KFS274" s="856"/>
      <c r="KFT274" s="856"/>
      <c r="KFU274" s="856"/>
      <c r="KFV274" s="856"/>
      <c r="KFW274" s="856"/>
      <c r="KFX274" s="856"/>
      <c r="KFY274" s="856"/>
      <c r="KFZ274" s="856"/>
      <c r="KGA274" s="856"/>
      <c r="KGB274" s="856"/>
      <c r="KGC274" s="856"/>
      <c r="KGD274" s="856"/>
      <c r="KGE274" s="856"/>
      <c r="KGF274" s="856"/>
      <c r="KGG274" s="856"/>
      <c r="KGH274" s="856"/>
      <c r="KGI274" s="856"/>
      <c r="KGJ274" s="856"/>
      <c r="KGK274" s="837"/>
      <c r="KGL274" s="837"/>
      <c r="KGM274" s="837"/>
      <c r="KGN274" s="837"/>
      <c r="KGO274" s="837"/>
      <c r="KGP274" s="837"/>
      <c r="KGQ274" s="837"/>
      <c r="KGR274" s="837"/>
      <c r="KGS274" s="837"/>
      <c r="KGT274" s="837"/>
      <c r="KGU274" s="837"/>
      <c r="KGV274" s="837"/>
      <c r="KGW274" s="837"/>
      <c r="KGX274" s="837"/>
      <c r="KGY274" s="837"/>
      <c r="KGZ274" s="837"/>
      <c r="KHA274" s="837"/>
      <c r="KHB274" s="837"/>
      <c r="KHC274" s="837"/>
      <c r="KHD274" s="837"/>
      <c r="KHE274" s="837"/>
      <c r="KHF274" s="837"/>
      <c r="KHG274" s="837"/>
      <c r="KHH274" s="837"/>
      <c r="KHI274" s="854"/>
      <c r="KHJ274" s="854"/>
      <c r="KHK274" s="854"/>
      <c r="KHL274" s="854"/>
      <c r="KHM274" s="854"/>
      <c r="KHN274" s="837"/>
      <c r="KHO274" s="837"/>
      <c r="KHP274" s="854"/>
      <c r="KHQ274" s="854"/>
      <c r="KHR274" s="837"/>
      <c r="KHS274" s="837"/>
      <c r="KHT274" s="854"/>
      <c r="KHU274" s="854"/>
      <c r="KHV274" s="837"/>
      <c r="KHW274" s="837"/>
      <c r="KHX274" s="837"/>
      <c r="KHY274" s="837"/>
      <c r="KHZ274" s="837"/>
      <c r="KIA274" s="837"/>
      <c r="KIB274" s="837"/>
      <c r="KIC274" s="854"/>
      <c r="KID274" s="854"/>
      <c r="KIE274" s="837"/>
      <c r="KIF274" s="837"/>
      <c r="KIG274" s="854"/>
      <c r="KIH274" s="854"/>
      <c r="KII274" s="837"/>
      <c r="KIJ274" s="837"/>
      <c r="KIK274" s="837"/>
      <c r="KIL274" s="837"/>
      <c r="KIM274" s="837"/>
      <c r="KIN274" s="853"/>
      <c r="KIO274" s="855"/>
      <c r="KIP274" s="837"/>
      <c r="KIQ274" s="837"/>
      <c r="KIR274" s="837"/>
      <c r="KIS274" s="837"/>
      <c r="KIT274" s="837"/>
      <c r="KIU274" s="837"/>
      <c r="KIV274" s="837"/>
      <c r="KIW274" s="856"/>
      <c r="KIX274" s="856"/>
      <c r="KIY274" s="856"/>
      <c r="KIZ274" s="856"/>
      <c r="KJA274" s="856"/>
      <c r="KJB274" s="856"/>
      <c r="KJC274" s="856"/>
      <c r="KJD274" s="856"/>
      <c r="KJE274" s="856"/>
      <c r="KJF274" s="856"/>
      <c r="KJG274" s="856"/>
      <c r="KJH274" s="856"/>
      <c r="KJI274" s="856"/>
      <c r="KJJ274" s="856"/>
      <c r="KJK274" s="856"/>
      <c r="KJL274" s="856"/>
      <c r="KJM274" s="856"/>
      <c r="KJN274" s="856"/>
      <c r="KJO274" s="856"/>
      <c r="KJP274" s="856"/>
      <c r="KJQ274" s="856"/>
      <c r="KJR274" s="856"/>
      <c r="KJS274" s="856"/>
      <c r="KJT274" s="856"/>
      <c r="KJU274" s="856"/>
      <c r="KJV274" s="856"/>
      <c r="KJW274" s="856"/>
      <c r="KJX274" s="856"/>
      <c r="KJY274" s="856"/>
      <c r="KJZ274" s="856"/>
      <c r="KKA274" s="856"/>
      <c r="KKB274" s="856"/>
      <c r="KKC274" s="856"/>
      <c r="KKD274" s="856"/>
      <c r="KKE274" s="856"/>
      <c r="KKF274" s="856"/>
      <c r="KKG274" s="856"/>
      <c r="KKH274" s="856"/>
      <c r="KKI274" s="856"/>
      <c r="KKJ274" s="856"/>
      <c r="KKK274" s="856"/>
      <c r="KKL274" s="856"/>
      <c r="KKM274" s="856"/>
      <c r="KKN274" s="856"/>
      <c r="KKO274" s="837"/>
      <c r="KKP274" s="837"/>
      <c r="KKQ274" s="837"/>
      <c r="KKR274" s="837"/>
      <c r="KKS274" s="837"/>
      <c r="KKT274" s="837"/>
      <c r="KKU274" s="837"/>
      <c r="KKV274" s="837"/>
      <c r="KKW274" s="837"/>
      <c r="KKX274" s="837"/>
      <c r="KKY274" s="837"/>
      <c r="KKZ274" s="837"/>
      <c r="KLA274" s="837"/>
      <c r="KLB274" s="837"/>
      <c r="KLC274" s="837"/>
      <c r="KLD274" s="837"/>
      <c r="KLE274" s="837"/>
      <c r="KLF274" s="837"/>
      <c r="KLG274" s="837"/>
      <c r="KLH274" s="837"/>
      <c r="KLI274" s="837"/>
      <c r="KLJ274" s="837"/>
      <c r="KLK274" s="837"/>
      <c r="KLL274" s="837"/>
      <c r="KLM274" s="854"/>
      <c r="KLN274" s="854"/>
      <c r="KLO274" s="854"/>
      <c r="KLP274" s="854"/>
      <c r="KLQ274" s="854"/>
      <c r="KLR274" s="837"/>
      <c r="KLS274" s="837"/>
      <c r="KLT274" s="854"/>
      <c r="KLU274" s="854"/>
      <c r="KLV274" s="837"/>
      <c r="KLW274" s="837"/>
      <c r="KLX274" s="854"/>
      <c r="KLY274" s="854"/>
      <c r="KLZ274" s="837"/>
      <c r="KMA274" s="837"/>
      <c r="KMB274" s="837"/>
      <c r="KMC274" s="837"/>
      <c r="KMD274" s="837"/>
      <c r="KME274" s="837"/>
      <c r="KMF274" s="837"/>
      <c r="KMG274" s="854"/>
      <c r="KMH274" s="854"/>
      <c r="KMI274" s="837"/>
      <c r="KMJ274" s="837"/>
      <c r="KMK274" s="854"/>
      <c r="KML274" s="854"/>
      <c r="KMM274" s="837"/>
      <c r="KMN274" s="837"/>
      <c r="KMO274" s="837"/>
      <c r="KMP274" s="837"/>
      <c r="KMQ274" s="837"/>
      <c r="KMR274" s="853"/>
      <c r="KMS274" s="855"/>
      <c r="KMT274" s="837"/>
      <c r="KMU274" s="837"/>
      <c r="KMV274" s="837"/>
      <c r="KMW274" s="837"/>
      <c r="KMX274" s="837"/>
      <c r="KMY274" s="837"/>
      <c r="KMZ274" s="837"/>
      <c r="KNA274" s="856"/>
      <c r="KNB274" s="856"/>
      <c r="KNC274" s="856"/>
      <c r="KND274" s="856"/>
      <c r="KNE274" s="856"/>
      <c r="KNF274" s="856"/>
      <c r="KNG274" s="856"/>
      <c r="KNH274" s="856"/>
      <c r="KNI274" s="856"/>
      <c r="KNJ274" s="856"/>
      <c r="KNK274" s="856"/>
      <c r="KNL274" s="856"/>
      <c r="KNM274" s="856"/>
      <c r="KNN274" s="856"/>
      <c r="KNO274" s="856"/>
      <c r="KNP274" s="856"/>
      <c r="KNQ274" s="856"/>
      <c r="KNR274" s="856"/>
      <c r="KNS274" s="856"/>
      <c r="KNT274" s="856"/>
      <c r="KNU274" s="856"/>
      <c r="KNV274" s="856"/>
      <c r="KNW274" s="856"/>
      <c r="KNX274" s="856"/>
      <c r="KNY274" s="856"/>
      <c r="KNZ274" s="856"/>
      <c r="KOA274" s="856"/>
      <c r="KOB274" s="856"/>
      <c r="KOC274" s="856"/>
      <c r="KOD274" s="856"/>
      <c r="KOE274" s="856"/>
      <c r="KOF274" s="856"/>
      <c r="KOG274" s="856"/>
      <c r="KOH274" s="856"/>
      <c r="KOI274" s="856"/>
      <c r="KOJ274" s="856"/>
      <c r="KOK274" s="856"/>
      <c r="KOL274" s="856"/>
      <c r="KOM274" s="856"/>
      <c r="KON274" s="856"/>
      <c r="KOO274" s="856"/>
      <c r="KOP274" s="856"/>
      <c r="KOQ274" s="856"/>
      <c r="KOR274" s="856"/>
      <c r="KOS274" s="837"/>
      <c r="KOT274" s="837"/>
      <c r="KOU274" s="837"/>
      <c r="KOV274" s="837"/>
      <c r="KOW274" s="837"/>
      <c r="KOX274" s="837"/>
      <c r="KOY274" s="837"/>
      <c r="KOZ274" s="837"/>
      <c r="KPA274" s="837"/>
      <c r="KPB274" s="837"/>
      <c r="KPC274" s="837"/>
      <c r="KPD274" s="837"/>
      <c r="KPE274" s="837"/>
      <c r="KPF274" s="837"/>
      <c r="KPG274" s="837"/>
      <c r="KPH274" s="837"/>
      <c r="KPI274" s="837"/>
      <c r="KPJ274" s="837"/>
      <c r="KPK274" s="837"/>
      <c r="KPL274" s="837"/>
      <c r="KPM274" s="837"/>
      <c r="KPN274" s="837"/>
      <c r="KPO274" s="837"/>
      <c r="KPP274" s="837"/>
      <c r="KPQ274" s="854"/>
      <c r="KPR274" s="854"/>
      <c r="KPS274" s="854"/>
      <c r="KPT274" s="854"/>
      <c r="KPU274" s="854"/>
      <c r="KPV274" s="837"/>
      <c r="KPW274" s="837"/>
      <c r="KPX274" s="854"/>
      <c r="KPY274" s="854"/>
      <c r="KPZ274" s="837"/>
      <c r="KQA274" s="837"/>
      <c r="KQB274" s="854"/>
      <c r="KQC274" s="854"/>
      <c r="KQD274" s="837"/>
      <c r="KQE274" s="837"/>
      <c r="KQF274" s="837"/>
      <c r="KQG274" s="837"/>
      <c r="KQH274" s="837"/>
      <c r="KQI274" s="837"/>
      <c r="KQJ274" s="837"/>
      <c r="KQK274" s="854"/>
      <c r="KQL274" s="854"/>
      <c r="KQM274" s="837"/>
      <c r="KQN274" s="837"/>
      <c r="KQO274" s="854"/>
      <c r="KQP274" s="854"/>
      <c r="KQQ274" s="837"/>
      <c r="KQR274" s="837"/>
      <c r="KQS274" s="837"/>
      <c r="KQT274" s="837"/>
      <c r="KQU274" s="837"/>
      <c r="KQV274" s="853"/>
      <c r="KQW274" s="855"/>
      <c r="KQX274" s="837"/>
      <c r="KQY274" s="837"/>
      <c r="KQZ274" s="837"/>
      <c r="KRA274" s="837"/>
      <c r="KRB274" s="837"/>
      <c r="KRC274" s="837"/>
      <c r="KRD274" s="837"/>
      <c r="KRE274" s="856"/>
      <c r="KRF274" s="856"/>
      <c r="KRG274" s="856"/>
      <c r="KRH274" s="856"/>
      <c r="KRI274" s="856"/>
      <c r="KRJ274" s="856"/>
      <c r="KRK274" s="856"/>
      <c r="KRL274" s="856"/>
      <c r="KRM274" s="856"/>
      <c r="KRN274" s="856"/>
      <c r="KRO274" s="856"/>
      <c r="KRP274" s="856"/>
      <c r="KRQ274" s="856"/>
      <c r="KRR274" s="856"/>
      <c r="KRS274" s="856"/>
      <c r="KRT274" s="856"/>
      <c r="KRU274" s="856"/>
      <c r="KRV274" s="856"/>
      <c r="KRW274" s="856"/>
      <c r="KRX274" s="856"/>
      <c r="KRY274" s="856"/>
      <c r="KRZ274" s="856"/>
      <c r="KSA274" s="856"/>
      <c r="KSB274" s="856"/>
      <c r="KSC274" s="856"/>
      <c r="KSD274" s="856"/>
      <c r="KSE274" s="856"/>
      <c r="KSF274" s="856"/>
      <c r="KSG274" s="856"/>
      <c r="KSH274" s="856"/>
      <c r="KSI274" s="856"/>
      <c r="KSJ274" s="856"/>
      <c r="KSK274" s="856"/>
      <c r="KSL274" s="856"/>
      <c r="KSM274" s="856"/>
      <c r="KSN274" s="856"/>
      <c r="KSO274" s="856"/>
      <c r="KSP274" s="856"/>
      <c r="KSQ274" s="856"/>
      <c r="KSR274" s="856"/>
      <c r="KSS274" s="856"/>
      <c r="KST274" s="856"/>
      <c r="KSU274" s="856"/>
      <c r="KSV274" s="856"/>
      <c r="KSW274" s="837"/>
      <c r="KSX274" s="837"/>
      <c r="KSY274" s="837"/>
      <c r="KSZ274" s="837"/>
      <c r="KTA274" s="837"/>
      <c r="KTB274" s="837"/>
      <c r="KTC274" s="837"/>
      <c r="KTD274" s="837"/>
      <c r="KTE274" s="837"/>
      <c r="KTF274" s="837"/>
      <c r="KTG274" s="837"/>
      <c r="KTH274" s="837"/>
      <c r="KTI274" s="837"/>
      <c r="KTJ274" s="837"/>
      <c r="KTK274" s="837"/>
      <c r="KTL274" s="837"/>
      <c r="KTM274" s="837"/>
      <c r="KTN274" s="837"/>
      <c r="KTO274" s="837"/>
      <c r="KTP274" s="837"/>
      <c r="KTQ274" s="837"/>
      <c r="KTR274" s="837"/>
      <c r="KTS274" s="837"/>
      <c r="KTT274" s="837"/>
      <c r="KTU274" s="854"/>
      <c r="KTV274" s="854"/>
      <c r="KTW274" s="854"/>
      <c r="KTX274" s="854"/>
      <c r="KTY274" s="854"/>
      <c r="KTZ274" s="837"/>
      <c r="KUA274" s="837"/>
      <c r="KUB274" s="854"/>
      <c r="KUC274" s="854"/>
      <c r="KUD274" s="837"/>
      <c r="KUE274" s="837"/>
      <c r="KUF274" s="854"/>
      <c r="KUG274" s="854"/>
      <c r="KUH274" s="837"/>
      <c r="KUI274" s="837"/>
      <c r="KUJ274" s="837"/>
      <c r="KUK274" s="837"/>
      <c r="KUL274" s="837"/>
      <c r="KUM274" s="837"/>
      <c r="KUN274" s="837"/>
      <c r="KUO274" s="854"/>
      <c r="KUP274" s="854"/>
      <c r="KUQ274" s="837"/>
      <c r="KUR274" s="837"/>
      <c r="KUS274" s="854"/>
      <c r="KUT274" s="854"/>
      <c r="KUU274" s="837"/>
      <c r="KUV274" s="837"/>
      <c r="KUW274" s="837"/>
      <c r="KUX274" s="837"/>
      <c r="KUY274" s="837"/>
      <c r="KUZ274" s="853"/>
      <c r="KVA274" s="855"/>
      <c r="KVB274" s="837"/>
      <c r="KVC274" s="837"/>
      <c r="KVD274" s="837"/>
      <c r="KVE274" s="837"/>
      <c r="KVF274" s="837"/>
      <c r="KVG274" s="837"/>
      <c r="KVH274" s="837"/>
      <c r="KVI274" s="856"/>
      <c r="KVJ274" s="856"/>
      <c r="KVK274" s="856"/>
      <c r="KVL274" s="856"/>
      <c r="KVM274" s="856"/>
      <c r="KVN274" s="856"/>
      <c r="KVO274" s="856"/>
      <c r="KVP274" s="856"/>
      <c r="KVQ274" s="856"/>
      <c r="KVR274" s="856"/>
      <c r="KVS274" s="856"/>
      <c r="KVT274" s="856"/>
      <c r="KVU274" s="856"/>
      <c r="KVV274" s="856"/>
      <c r="KVW274" s="856"/>
      <c r="KVX274" s="856"/>
      <c r="KVY274" s="856"/>
      <c r="KVZ274" s="856"/>
      <c r="KWA274" s="856"/>
      <c r="KWB274" s="856"/>
      <c r="KWC274" s="856"/>
      <c r="KWD274" s="856"/>
      <c r="KWE274" s="856"/>
      <c r="KWF274" s="856"/>
      <c r="KWG274" s="856"/>
      <c r="KWH274" s="856"/>
      <c r="KWI274" s="856"/>
      <c r="KWJ274" s="856"/>
      <c r="KWK274" s="856"/>
      <c r="KWL274" s="856"/>
      <c r="KWM274" s="856"/>
      <c r="KWN274" s="856"/>
      <c r="KWO274" s="856"/>
      <c r="KWP274" s="856"/>
      <c r="KWQ274" s="856"/>
      <c r="KWR274" s="856"/>
      <c r="KWS274" s="856"/>
      <c r="KWT274" s="856"/>
      <c r="KWU274" s="856"/>
      <c r="KWV274" s="856"/>
      <c r="KWW274" s="856"/>
      <c r="KWX274" s="856"/>
      <c r="KWY274" s="856"/>
      <c r="KWZ274" s="856"/>
      <c r="KXA274" s="837"/>
      <c r="KXB274" s="837"/>
      <c r="KXC274" s="837"/>
      <c r="KXD274" s="837"/>
      <c r="KXE274" s="837"/>
      <c r="KXF274" s="837"/>
      <c r="KXG274" s="837"/>
      <c r="KXH274" s="837"/>
      <c r="KXI274" s="837"/>
      <c r="KXJ274" s="837"/>
      <c r="KXK274" s="837"/>
      <c r="KXL274" s="837"/>
      <c r="KXM274" s="837"/>
      <c r="KXN274" s="837"/>
      <c r="KXO274" s="837"/>
      <c r="KXP274" s="837"/>
      <c r="KXQ274" s="837"/>
      <c r="KXR274" s="837"/>
      <c r="KXS274" s="837"/>
      <c r="KXT274" s="837"/>
      <c r="KXU274" s="837"/>
      <c r="KXV274" s="837"/>
      <c r="KXW274" s="837"/>
      <c r="KXX274" s="837"/>
      <c r="KXY274" s="854"/>
      <c r="KXZ274" s="854"/>
      <c r="KYA274" s="854"/>
      <c r="KYB274" s="854"/>
      <c r="KYC274" s="854"/>
      <c r="KYD274" s="837"/>
      <c r="KYE274" s="837"/>
      <c r="KYF274" s="854"/>
      <c r="KYG274" s="854"/>
      <c r="KYH274" s="837"/>
      <c r="KYI274" s="837"/>
      <c r="KYJ274" s="854"/>
      <c r="KYK274" s="854"/>
      <c r="KYL274" s="837"/>
      <c r="KYM274" s="837"/>
      <c r="KYN274" s="837"/>
      <c r="KYO274" s="837"/>
      <c r="KYP274" s="837"/>
      <c r="KYQ274" s="837"/>
      <c r="KYR274" s="837"/>
      <c r="KYS274" s="854"/>
      <c r="KYT274" s="854"/>
      <c r="KYU274" s="837"/>
      <c r="KYV274" s="837"/>
      <c r="KYW274" s="854"/>
      <c r="KYX274" s="854"/>
      <c r="KYY274" s="837"/>
      <c r="KYZ274" s="837"/>
      <c r="KZA274" s="837"/>
      <c r="KZB274" s="837"/>
      <c r="KZC274" s="837"/>
      <c r="KZD274" s="853"/>
      <c r="KZE274" s="855"/>
      <c r="KZF274" s="837"/>
      <c r="KZG274" s="837"/>
      <c r="KZH274" s="837"/>
      <c r="KZI274" s="837"/>
      <c r="KZJ274" s="837"/>
      <c r="KZK274" s="837"/>
      <c r="KZL274" s="837"/>
      <c r="KZM274" s="856"/>
      <c r="KZN274" s="856"/>
      <c r="KZO274" s="856"/>
      <c r="KZP274" s="856"/>
      <c r="KZQ274" s="856"/>
      <c r="KZR274" s="856"/>
      <c r="KZS274" s="856"/>
      <c r="KZT274" s="856"/>
      <c r="KZU274" s="856"/>
      <c r="KZV274" s="856"/>
      <c r="KZW274" s="856"/>
      <c r="KZX274" s="856"/>
      <c r="KZY274" s="856"/>
      <c r="KZZ274" s="856"/>
      <c r="LAA274" s="856"/>
      <c r="LAB274" s="856"/>
      <c r="LAC274" s="856"/>
      <c r="LAD274" s="856"/>
      <c r="LAE274" s="856"/>
      <c r="LAF274" s="856"/>
      <c r="LAG274" s="856"/>
      <c r="LAH274" s="856"/>
      <c r="LAI274" s="856"/>
      <c r="LAJ274" s="856"/>
      <c r="LAK274" s="856"/>
      <c r="LAL274" s="856"/>
      <c r="LAM274" s="856"/>
      <c r="LAN274" s="856"/>
      <c r="LAO274" s="856"/>
      <c r="LAP274" s="856"/>
      <c r="LAQ274" s="856"/>
      <c r="LAR274" s="856"/>
      <c r="LAS274" s="856"/>
      <c r="LAT274" s="856"/>
      <c r="LAU274" s="856"/>
      <c r="LAV274" s="856"/>
      <c r="LAW274" s="856"/>
      <c r="LAX274" s="856"/>
      <c r="LAY274" s="856"/>
      <c r="LAZ274" s="856"/>
      <c r="LBA274" s="856"/>
      <c r="LBB274" s="856"/>
      <c r="LBC274" s="856"/>
      <c r="LBD274" s="856"/>
      <c r="LBE274" s="837"/>
      <c r="LBF274" s="837"/>
      <c r="LBG274" s="837"/>
      <c r="LBH274" s="837"/>
      <c r="LBI274" s="837"/>
      <c r="LBJ274" s="837"/>
      <c r="LBK274" s="837"/>
      <c r="LBL274" s="837"/>
      <c r="LBM274" s="837"/>
      <c r="LBN274" s="837"/>
      <c r="LBO274" s="837"/>
      <c r="LBP274" s="837"/>
      <c r="LBQ274" s="837"/>
      <c r="LBR274" s="837"/>
      <c r="LBS274" s="837"/>
      <c r="LBT274" s="837"/>
      <c r="LBU274" s="837"/>
      <c r="LBV274" s="837"/>
      <c r="LBW274" s="837"/>
      <c r="LBX274" s="837"/>
      <c r="LBY274" s="837"/>
      <c r="LBZ274" s="837"/>
      <c r="LCA274" s="837"/>
      <c r="LCB274" s="837"/>
      <c r="LCC274" s="854"/>
      <c r="LCD274" s="854"/>
      <c r="LCE274" s="854"/>
      <c r="LCF274" s="854"/>
      <c r="LCG274" s="854"/>
      <c r="LCH274" s="837"/>
      <c r="LCI274" s="837"/>
      <c r="LCJ274" s="854"/>
      <c r="LCK274" s="854"/>
      <c r="LCL274" s="837"/>
      <c r="LCM274" s="837"/>
      <c r="LCN274" s="854"/>
      <c r="LCO274" s="854"/>
      <c r="LCP274" s="837"/>
      <c r="LCQ274" s="837"/>
      <c r="LCR274" s="837"/>
      <c r="LCS274" s="837"/>
      <c r="LCT274" s="837"/>
      <c r="LCU274" s="837"/>
      <c r="LCV274" s="837"/>
      <c r="LCW274" s="854"/>
      <c r="LCX274" s="854"/>
      <c r="LCY274" s="837"/>
      <c r="LCZ274" s="837"/>
      <c r="LDA274" s="854"/>
      <c r="LDB274" s="854"/>
      <c r="LDC274" s="837"/>
      <c r="LDD274" s="837"/>
      <c r="LDE274" s="837"/>
      <c r="LDF274" s="837"/>
      <c r="LDG274" s="837"/>
      <c r="LDH274" s="853"/>
      <c r="LDI274" s="855"/>
      <c r="LDJ274" s="837"/>
      <c r="LDK274" s="837"/>
      <c r="LDL274" s="837"/>
      <c r="LDM274" s="837"/>
      <c r="LDN274" s="837"/>
      <c r="LDO274" s="837"/>
      <c r="LDP274" s="837"/>
      <c r="LDQ274" s="856"/>
      <c r="LDR274" s="856"/>
      <c r="LDS274" s="856"/>
      <c r="LDT274" s="856"/>
      <c r="LDU274" s="856"/>
      <c r="LDV274" s="856"/>
      <c r="LDW274" s="856"/>
      <c r="LDX274" s="856"/>
      <c r="LDY274" s="856"/>
      <c r="LDZ274" s="856"/>
      <c r="LEA274" s="856"/>
      <c r="LEB274" s="856"/>
      <c r="LEC274" s="856"/>
      <c r="LED274" s="856"/>
      <c r="LEE274" s="856"/>
      <c r="LEF274" s="856"/>
      <c r="LEG274" s="856"/>
      <c r="LEH274" s="856"/>
      <c r="LEI274" s="856"/>
      <c r="LEJ274" s="856"/>
      <c r="LEK274" s="856"/>
      <c r="LEL274" s="856"/>
      <c r="LEM274" s="856"/>
      <c r="LEN274" s="856"/>
      <c r="LEO274" s="856"/>
      <c r="LEP274" s="856"/>
      <c r="LEQ274" s="856"/>
      <c r="LER274" s="856"/>
      <c r="LES274" s="856"/>
      <c r="LET274" s="856"/>
      <c r="LEU274" s="856"/>
      <c r="LEV274" s="856"/>
      <c r="LEW274" s="856"/>
      <c r="LEX274" s="856"/>
      <c r="LEY274" s="856"/>
      <c r="LEZ274" s="856"/>
      <c r="LFA274" s="856"/>
      <c r="LFB274" s="856"/>
      <c r="LFC274" s="856"/>
      <c r="LFD274" s="856"/>
      <c r="LFE274" s="856"/>
      <c r="LFF274" s="856"/>
      <c r="LFG274" s="856"/>
      <c r="LFH274" s="856"/>
      <c r="LFI274" s="837"/>
      <c r="LFJ274" s="837"/>
      <c r="LFK274" s="837"/>
      <c r="LFL274" s="837"/>
      <c r="LFM274" s="837"/>
      <c r="LFN274" s="837"/>
      <c r="LFO274" s="837"/>
      <c r="LFP274" s="837"/>
      <c r="LFQ274" s="837"/>
      <c r="LFR274" s="837"/>
      <c r="LFS274" s="837"/>
      <c r="LFT274" s="837"/>
      <c r="LFU274" s="837"/>
      <c r="LFV274" s="837"/>
      <c r="LFW274" s="837"/>
      <c r="LFX274" s="837"/>
      <c r="LFY274" s="837"/>
      <c r="LFZ274" s="837"/>
      <c r="LGA274" s="837"/>
      <c r="LGB274" s="837"/>
      <c r="LGC274" s="837"/>
      <c r="LGD274" s="837"/>
      <c r="LGE274" s="837"/>
      <c r="LGF274" s="837"/>
      <c r="LGG274" s="854"/>
      <c r="LGH274" s="854"/>
      <c r="LGI274" s="854"/>
      <c r="LGJ274" s="854"/>
      <c r="LGK274" s="854"/>
      <c r="LGL274" s="837"/>
      <c r="LGM274" s="837"/>
      <c r="LGN274" s="854"/>
      <c r="LGO274" s="854"/>
      <c r="LGP274" s="837"/>
      <c r="LGQ274" s="837"/>
      <c r="LGR274" s="854"/>
      <c r="LGS274" s="854"/>
      <c r="LGT274" s="837"/>
      <c r="LGU274" s="837"/>
      <c r="LGV274" s="837"/>
      <c r="LGW274" s="837"/>
      <c r="LGX274" s="837"/>
      <c r="LGY274" s="837"/>
      <c r="LGZ274" s="837"/>
      <c r="LHA274" s="854"/>
      <c r="LHB274" s="854"/>
      <c r="LHC274" s="837"/>
      <c r="LHD274" s="837"/>
      <c r="LHE274" s="854"/>
      <c r="LHF274" s="854"/>
      <c r="LHG274" s="837"/>
      <c r="LHH274" s="837"/>
      <c r="LHI274" s="837"/>
      <c r="LHJ274" s="837"/>
      <c r="LHK274" s="837"/>
      <c r="LHL274" s="853"/>
      <c r="LHM274" s="855"/>
      <c r="LHN274" s="837"/>
      <c r="LHO274" s="837"/>
      <c r="LHP274" s="837"/>
      <c r="LHQ274" s="837"/>
      <c r="LHR274" s="837"/>
      <c r="LHS274" s="837"/>
      <c r="LHT274" s="837"/>
      <c r="LHU274" s="856"/>
      <c r="LHV274" s="856"/>
      <c r="LHW274" s="856"/>
      <c r="LHX274" s="856"/>
      <c r="LHY274" s="856"/>
      <c r="LHZ274" s="856"/>
      <c r="LIA274" s="856"/>
      <c r="LIB274" s="856"/>
      <c r="LIC274" s="856"/>
      <c r="LID274" s="856"/>
      <c r="LIE274" s="856"/>
      <c r="LIF274" s="856"/>
      <c r="LIG274" s="856"/>
      <c r="LIH274" s="856"/>
      <c r="LII274" s="856"/>
      <c r="LIJ274" s="856"/>
      <c r="LIK274" s="856"/>
      <c r="LIL274" s="856"/>
      <c r="LIM274" s="856"/>
      <c r="LIN274" s="856"/>
      <c r="LIO274" s="856"/>
      <c r="LIP274" s="856"/>
      <c r="LIQ274" s="856"/>
      <c r="LIR274" s="856"/>
      <c r="LIS274" s="856"/>
      <c r="LIT274" s="856"/>
      <c r="LIU274" s="856"/>
      <c r="LIV274" s="856"/>
      <c r="LIW274" s="856"/>
      <c r="LIX274" s="856"/>
      <c r="LIY274" s="856"/>
      <c r="LIZ274" s="856"/>
      <c r="LJA274" s="856"/>
      <c r="LJB274" s="856"/>
      <c r="LJC274" s="856"/>
      <c r="LJD274" s="856"/>
      <c r="LJE274" s="856"/>
      <c r="LJF274" s="856"/>
      <c r="LJG274" s="856"/>
      <c r="LJH274" s="856"/>
      <c r="LJI274" s="856"/>
      <c r="LJJ274" s="856"/>
      <c r="LJK274" s="856"/>
      <c r="LJL274" s="856"/>
      <c r="LJM274" s="837"/>
      <c r="LJN274" s="837"/>
      <c r="LJO274" s="837"/>
      <c r="LJP274" s="837"/>
      <c r="LJQ274" s="837"/>
      <c r="LJR274" s="837"/>
      <c r="LJS274" s="837"/>
      <c r="LJT274" s="837"/>
      <c r="LJU274" s="837"/>
      <c r="LJV274" s="837"/>
      <c r="LJW274" s="837"/>
      <c r="LJX274" s="837"/>
      <c r="LJY274" s="837"/>
      <c r="LJZ274" s="837"/>
      <c r="LKA274" s="837"/>
      <c r="LKB274" s="837"/>
      <c r="LKC274" s="837"/>
      <c r="LKD274" s="837"/>
      <c r="LKE274" s="837"/>
      <c r="LKF274" s="837"/>
      <c r="LKG274" s="837"/>
      <c r="LKH274" s="837"/>
      <c r="LKI274" s="837"/>
      <c r="LKJ274" s="837"/>
      <c r="LKK274" s="854"/>
      <c r="LKL274" s="854"/>
      <c r="LKM274" s="854"/>
      <c r="LKN274" s="854"/>
      <c r="LKO274" s="854"/>
      <c r="LKP274" s="837"/>
      <c r="LKQ274" s="837"/>
      <c r="LKR274" s="854"/>
      <c r="LKS274" s="854"/>
      <c r="LKT274" s="837"/>
      <c r="LKU274" s="837"/>
      <c r="LKV274" s="854"/>
      <c r="LKW274" s="854"/>
      <c r="LKX274" s="837"/>
      <c r="LKY274" s="837"/>
      <c r="LKZ274" s="837"/>
      <c r="LLA274" s="837"/>
      <c r="LLB274" s="837"/>
      <c r="LLC274" s="837"/>
      <c r="LLD274" s="837"/>
      <c r="LLE274" s="854"/>
      <c r="LLF274" s="854"/>
      <c r="LLG274" s="837"/>
      <c r="LLH274" s="837"/>
      <c r="LLI274" s="854"/>
      <c r="LLJ274" s="854"/>
      <c r="LLK274" s="837"/>
      <c r="LLL274" s="837"/>
      <c r="LLM274" s="837"/>
      <c r="LLN274" s="837"/>
      <c r="LLO274" s="837"/>
      <c r="LLP274" s="853"/>
      <c r="LLQ274" s="855"/>
      <c r="LLR274" s="837"/>
      <c r="LLS274" s="837"/>
      <c r="LLT274" s="837"/>
      <c r="LLU274" s="837"/>
      <c r="LLV274" s="837"/>
      <c r="LLW274" s="837"/>
      <c r="LLX274" s="837"/>
      <c r="LLY274" s="856"/>
      <c r="LLZ274" s="856"/>
      <c r="LMA274" s="856"/>
      <c r="LMB274" s="856"/>
      <c r="LMC274" s="856"/>
      <c r="LMD274" s="856"/>
      <c r="LME274" s="856"/>
      <c r="LMF274" s="856"/>
      <c r="LMG274" s="856"/>
      <c r="LMH274" s="856"/>
      <c r="LMI274" s="856"/>
      <c r="LMJ274" s="856"/>
      <c r="LMK274" s="856"/>
      <c r="LML274" s="856"/>
      <c r="LMM274" s="856"/>
      <c r="LMN274" s="856"/>
      <c r="LMO274" s="856"/>
      <c r="LMP274" s="856"/>
      <c r="LMQ274" s="856"/>
      <c r="LMR274" s="856"/>
      <c r="LMS274" s="856"/>
      <c r="LMT274" s="856"/>
      <c r="LMU274" s="856"/>
      <c r="LMV274" s="856"/>
      <c r="LMW274" s="856"/>
      <c r="LMX274" s="856"/>
      <c r="LMY274" s="856"/>
      <c r="LMZ274" s="856"/>
      <c r="LNA274" s="856"/>
      <c r="LNB274" s="856"/>
      <c r="LNC274" s="856"/>
      <c r="LND274" s="856"/>
      <c r="LNE274" s="856"/>
      <c r="LNF274" s="856"/>
      <c r="LNG274" s="856"/>
      <c r="LNH274" s="856"/>
      <c r="LNI274" s="856"/>
      <c r="LNJ274" s="856"/>
      <c r="LNK274" s="856"/>
      <c r="LNL274" s="856"/>
      <c r="LNM274" s="856"/>
      <c r="LNN274" s="856"/>
      <c r="LNO274" s="856"/>
      <c r="LNP274" s="856"/>
      <c r="LNQ274" s="837"/>
      <c r="LNR274" s="837"/>
      <c r="LNS274" s="837"/>
      <c r="LNT274" s="837"/>
      <c r="LNU274" s="837"/>
      <c r="LNV274" s="837"/>
      <c r="LNW274" s="837"/>
      <c r="LNX274" s="837"/>
      <c r="LNY274" s="837"/>
      <c r="LNZ274" s="837"/>
      <c r="LOA274" s="837"/>
      <c r="LOB274" s="837"/>
      <c r="LOC274" s="837"/>
      <c r="LOD274" s="837"/>
      <c r="LOE274" s="837"/>
      <c r="LOF274" s="837"/>
      <c r="LOG274" s="837"/>
      <c r="LOH274" s="837"/>
      <c r="LOI274" s="837"/>
      <c r="LOJ274" s="837"/>
      <c r="LOK274" s="837"/>
      <c r="LOL274" s="837"/>
      <c r="LOM274" s="837"/>
      <c r="LON274" s="837"/>
      <c r="LOO274" s="854"/>
      <c r="LOP274" s="854"/>
      <c r="LOQ274" s="854"/>
      <c r="LOR274" s="854"/>
      <c r="LOS274" s="854"/>
      <c r="LOT274" s="837"/>
      <c r="LOU274" s="837"/>
      <c r="LOV274" s="854"/>
      <c r="LOW274" s="854"/>
      <c r="LOX274" s="837"/>
      <c r="LOY274" s="837"/>
      <c r="LOZ274" s="854"/>
      <c r="LPA274" s="854"/>
      <c r="LPB274" s="837"/>
      <c r="LPC274" s="837"/>
      <c r="LPD274" s="837"/>
      <c r="LPE274" s="837"/>
      <c r="LPF274" s="837"/>
      <c r="LPG274" s="837"/>
      <c r="LPH274" s="837"/>
      <c r="LPI274" s="854"/>
      <c r="LPJ274" s="854"/>
      <c r="LPK274" s="837"/>
      <c r="LPL274" s="837"/>
      <c r="LPM274" s="854"/>
      <c r="LPN274" s="854"/>
      <c r="LPO274" s="837"/>
      <c r="LPP274" s="837"/>
      <c r="LPQ274" s="837"/>
      <c r="LPR274" s="837"/>
      <c r="LPS274" s="837"/>
      <c r="LPT274" s="853"/>
      <c r="LPU274" s="855"/>
      <c r="LPV274" s="837"/>
      <c r="LPW274" s="837"/>
      <c r="LPX274" s="837"/>
      <c r="LPY274" s="837"/>
      <c r="LPZ274" s="837"/>
      <c r="LQA274" s="837"/>
      <c r="LQB274" s="837"/>
      <c r="LQC274" s="856"/>
      <c r="LQD274" s="856"/>
      <c r="LQE274" s="856"/>
      <c r="LQF274" s="856"/>
      <c r="LQG274" s="856"/>
      <c r="LQH274" s="856"/>
      <c r="LQI274" s="856"/>
      <c r="LQJ274" s="856"/>
      <c r="LQK274" s="856"/>
      <c r="LQL274" s="856"/>
      <c r="LQM274" s="856"/>
      <c r="LQN274" s="856"/>
      <c r="LQO274" s="856"/>
      <c r="LQP274" s="856"/>
      <c r="LQQ274" s="856"/>
      <c r="LQR274" s="856"/>
      <c r="LQS274" s="856"/>
      <c r="LQT274" s="856"/>
      <c r="LQU274" s="856"/>
      <c r="LQV274" s="856"/>
      <c r="LQW274" s="856"/>
      <c r="LQX274" s="856"/>
      <c r="LQY274" s="856"/>
      <c r="LQZ274" s="856"/>
      <c r="LRA274" s="856"/>
      <c r="LRB274" s="856"/>
      <c r="LRC274" s="856"/>
      <c r="LRD274" s="856"/>
      <c r="LRE274" s="856"/>
      <c r="LRF274" s="856"/>
      <c r="LRG274" s="856"/>
      <c r="LRH274" s="856"/>
      <c r="LRI274" s="856"/>
      <c r="LRJ274" s="856"/>
      <c r="LRK274" s="856"/>
      <c r="LRL274" s="856"/>
      <c r="LRM274" s="856"/>
      <c r="LRN274" s="856"/>
      <c r="LRO274" s="856"/>
      <c r="LRP274" s="856"/>
      <c r="LRQ274" s="856"/>
      <c r="LRR274" s="856"/>
      <c r="LRS274" s="856"/>
      <c r="LRT274" s="856"/>
      <c r="LRU274" s="837"/>
      <c r="LRV274" s="837"/>
      <c r="LRW274" s="837"/>
      <c r="LRX274" s="837"/>
      <c r="LRY274" s="837"/>
      <c r="LRZ274" s="837"/>
      <c r="LSA274" s="837"/>
      <c r="LSB274" s="837"/>
      <c r="LSC274" s="837"/>
      <c r="LSD274" s="837"/>
      <c r="LSE274" s="837"/>
      <c r="LSF274" s="837"/>
      <c r="LSG274" s="837"/>
      <c r="LSH274" s="837"/>
      <c r="LSI274" s="837"/>
      <c r="LSJ274" s="837"/>
      <c r="LSK274" s="837"/>
      <c r="LSL274" s="837"/>
      <c r="LSM274" s="837"/>
      <c r="LSN274" s="837"/>
      <c r="LSO274" s="837"/>
      <c r="LSP274" s="837"/>
      <c r="LSQ274" s="837"/>
      <c r="LSR274" s="837"/>
      <c r="LSS274" s="854"/>
      <c r="LST274" s="854"/>
      <c r="LSU274" s="854"/>
      <c r="LSV274" s="854"/>
      <c r="LSW274" s="854"/>
      <c r="LSX274" s="837"/>
      <c r="LSY274" s="837"/>
      <c r="LSZ274" s="854"/>
      <c r="LTA274" s="854"/>
      <c r="LTB274" s="837"/>
      <c r="LTC274" s="837"/>
      <c r="LTD274" s="854"/>
      <c r="LTE274" s="854"/>
      <c r="LTF274" s="837"/>
      <c r="LTG274" s="837"/>
      <c r="LTH274" s="837"/>
      <c r="LTI274" s="837"/>
      <c r="LTJ274" s="837"/>
      <c r="LTK274" s="837"/>
      <c r="LTL274" s="837"/>
      <c r="LTM274" s="854"/>
      <c r="LTN274" s="854"/>
      <c r="LTO274" s="837"/>
      <c r="LTP274" s="837"/>
      <c r="LTQ274" s="854"/>
      <c r="LTR274" s="854"/>
      <c r="LTS274" s="837"/>
      <c r="LTT274" s="837"/>
      <c r="LTU274" s="837"/>
      <c r="LTV274" s="837"/>
      <c r="LTW274" s="837"/>
      <c r="LTX274" s="853"/>
      <c r="LTY274" s="855"/>
      <c r="LTZ274" s="837"/>
      <c r="LUA274" s="837"/>
      <c r="LUB274" s="837"/>
      <c r="LUC274" s="837"/>
      <c r="LUD274" s="837"/>
      <c r="LUE274" s="837"/>
      <c r="LUF274" s="837"/>
      <c r="LUG274" s="856"/>
      <c r="LUH274" s="856"/>
      <c r="LUI274" s="856"/>
      <c r="LUJ274" s="856"/>
      <c r="LUK274" s="856"/>
      <c r="LUL274" s="856"/>
      <c r="LUM274" s="856"/>
      <c r="LUN274" s="856"/>
      <c r="LUO274" s="856"/>
      <c r="LUP274" s="856"/>
      <c r="LUQ274" s="856"/>
      <c r="LUR274" s="856"/>
      <c r="LUS274" s="856"/>
      <c r="LUT274" s="856"/>
      <c r="LUU274" s="856"/>
      <c r="LUV274" s="856"/>
      <c r="LUW274" s="856"/>
      <c r="LUX274" s="856"/>
      <c r="LUY274" s="856"/>
      <c r="LUZ274" s="856"/>
      <c r="LVA274" s="856"/>
      <c r="LVB274" s="856"/>
      <c r="LVC274" s="856"/>
      <c r="LVD274" s="856"/>
      <c r="LVE274" s="856"/>
      <c r="LVF274" s="856"/>
      <c r="LVG274" s="856"/>
      <c r="LVH274" s="856"/>
      <c r="LVI274" s="856"/>
      <c r="LVJ274" s="856"/>
      <c r="LVK274" s="856"/>
      <c r="LVL274" s="856"/>
      <c r="LVM274" s="856"/>
      <c r="LVN274" s="856"/>
      <c r="LVO274" s="856"/>
      <c r="LVP274" s="856"/>
      <c r="LVQ274" s="856"/>
      <c r="LVR274" s="856"/>
      <c r="LVS274" s="856"/>
      <c r="LVT274" s="856"/>
      <c r="LVU274" s="856"/>
      <c r="LVV274" s="856"/>
      <c r="LVW274" s="856"/>
      <c r="LVX274" s="856"/>
      <c r="LVY274" s="837"/>
      <c r="LVZ274" s="837"/>
      <c r="LWA274" s="837"/>
      <c r="LWB274" s="837"/>
      <c r="LWC274" s="837"/>
      <c r="LWD274" s="837"/>
      <c r="LWE274" s="837"/>
      <c r="LWF274" s="837"/>
      <c r="LWG274" s="837"/>
      <c r="LWH274" s="837"/>
      <c r="LWI274" s="837"/>
      <c r="LWJ274" s="837"/>
      <c r="LWK274" s="837"/>
      <c r="LWL274" s="837"/>
      <c r="LWM274" s="837"/>
      <c r="LWN274" s="837"/>
      <c r="LWO274" s="837"/>
      <c r="LWP274" s="837"/>
      <c r="LWQ274" s="837"/>
      <c r="LWR274" s="837"/>
      <c r="LWS274" s="837"/>
      <c r="LWT274" s="837"/>
      <c r="LWU274" s="837"/>
      <c r="LWV274" s="837"/>
      <c r="LWW274" s="854"/>
      <c r="LWX274" s="854"/>
      <c r="LWY274" s="854"/>
      <c r="LWZ274" s="854"/>
      <c r="LXA274" s="854"/>
      <c r="LXB274" s="837"/>
      <c r="LXC274" s="837"/>
      <c r="LXD274" s="854"/>
      <c r="LXE274" s="854"/>
      <c r="LXF274" s="837"/>
      <c r="LXG274" s="837"/>
      <c r="LXH274" s="854"/>
      <c r="LXI274" s="854"/>
      <c r="LXJ274" s="837"/>
      <c r="LXK274" s="837"/>
      <c r="LXL274" s="837"/>
      <c r="LXM274" s="837"/>
      <c r="LXN274" s="837"/>
      <c r="LXO274" s="837"/>
      <c r="LXP274" s="837"/>
      <c r="LXQ274" s="854"/>
      <c r="LXR274" s="854"/>
      <c r="LXS274" s="837"/>
      <c r="LXT274" s="837"/>
      <c r="LXU274" s="854"/>
      <c r="LXV274" s="854"/>
      <c r="LXW274" s="837"/>
      <c r="LXX274" s="837"/>
      <c r="LXY274" s="837"/>
      <c r="LXZ274" s="837"/>
      <c r="LYA274" s="837"/>
      <c r="LYB274" s="853"/>
      <c r="LYC274" s="855"/>
      <c r="LYD274" s="837"/>
      <c r="LYE274" s="837"/>
      <c r="LYF274" s="837"/>
      <c r="LYG274" s="837"/>
      <c r="LYH274" s="837"/>
      <c r="LYI274" s="837"/>
      <c r="LYJ274" s="837"/>
      <c r="LYK274" s="856"/>
      <c r="LYL274" s="856"/>
      <c r="LYM274" s="856"/>
      <c r="LYN274" s="856"/>
      <c r="LYO274" s="856"/>
      <c r="LYP274" s="856"/>
      <c r="LYQ274" s="856"/>
      <c r="LYR274" s="856"/>
      <c r="LYS274" s="856"/>
      <c r="LYT274" s="856"/>
      <c r="LYU274" s="856"/>
      <c r="LYV274" s="856"/>
      <c r="LYW274" s="856"/>
      <c r="LYX274" s="856"/>
      <c r="LYY274" s="856"/>
      <c r="LYZ274" s="856"/>
      <c r="LZA274" s="856"/>
      <c r="LZB274" s="856"/>
      <c r="LZC274" s="856"/>
      <c r="LZD274" s="856"/>
      <c r="LZE274" s="856"/>
      <c r="LZF274" s="856"/>
      <c r="LZG274" s="856"/>
      <c r="LZH274" s="856"/>
      <c r="LZI274" s="856"/>
      <c r="LZJ274" s="856"/>
      <c r="LZK274" s="856"/>
      <c r="LZL274" s="856"/>
      <c r="LZM274" s="856"/>
      <c r="LZN274" s="856"/>
      <c r="LZO274" s="856"/>
      <c r="LZP274" s="856"/>
      <c r="LZQ274" s="856"/>
      <c r="LZR274" s="856"/>
      <c r="LZS274" s="856"/>
      <c r="LZT274" s="856"/>
      <c r="LZU274" s="856"/>
      <c r="LZV274" s="856"/>
      <c r="LZW274" s="856"/>
      <c r="LZX274" s="856"/>
      <c r="LZY274" s="856"/>
      <c r="LZZ274" s="856"/>
      <c r="MAA274" s="856"/>
      <c r="MAB274" s="856"/>
      <c r="MAC274" s="837"/>
      <c r="MAD274" s="837"/>
      <c r="MAE274" s="837"/>
      <c r="MAF274" s="837"/>
      <c r="MAG274" s="837"/>
      <c r="MAH274" s="837"/>
      <c r="MAI274" s="837"/>
      <c r="MAJ274" s="837"/>
      <c r="MAK274" s="837"/>
      <c r="MAL274" s="837"/>
      <c r="MAM274" s="837"/>
      <c r="MAN274" s="837"/>
      <c r="MAO274" s="837"/>
      <c r="MAP274" s="837"/>
      <c r="MAQ274" s="837"/>
      <c r="MAR274" s="837"/>
      <c r="MAS274" s="837"/>
      <c r="MAT274" s="837"/>
      <c r="MAU274" s="837"/>
      <c r="MAV274" s="837"/>
      <c r="MAW274" s="837"/>
      <c r="MAX274" s="837"/>
      <c r="MAY274" s="837"/>
      <c r="MAZ274" s="837"/>
      <c r="MBA274" s="854"/>
      <c r="MBB274" s="854"/>
      <c r="MBC274" s="854"/>
      <c r="MBD274" s="854"/>
      <c r="MBE274" s="854"/>
      <c r="MBF274" s="837"/>
      <c r="MBG274" s="837"/>
      <c r="MBH274" s="854"/>
      <c r="MBI274" s="854"/>
      <c r="MBJ274" s="837"/>
      <c r="MBK274" s="837"/>
      <c r="MBL274" s="854"/>
      <c r="MBM274" s="854"/>
      <c r="MBN274" s="837"/>
      <c r="MBO274" s="837"/>
      <c r="MBP274" s="837"/>
      <c r="MBQ274" s="837"/>
      <c r="MBR274" s="837"/>
      <c r="MBS274" s="837"/>
      <c r="MBT274" s="837"/>
      <c r="MBU274" s="854"/>
      <c r="MBV274" s="854"/>
      <c r="MBW274" s="837"/>
      <c r="MBX274" s="837"/>
      <c r="MBY274" s="854"/>
      <c r="MBZ274" s="854"/>
      <c r="MCA274" s="837"/>
      <c r="MCB274" s="837"/>
      <c r="MCC274" s="837"/>
      <c r="MCD274" s="837"/>
      <c r="MCE274" s="837"/>
      <c r="MCF274" s="853"/>
      <c r="MCG274" s="855"/>
      <c r="MCH274" s="837"/>
      <c r="MCI274" s="837"/>
      <c r="MCJ274" s="837"/>
      <c r="MCK274" s="837"/>
      <c r="MCL274" s="837"/>
      <c r="MCM274" s="837"/>
      <c r="MCN274" s="837"/>
      <c r="MCO274" s="856"/>
      <c r="MCP274" s="856"/>
      <c r="MCQ274" s="856"/>
      <c r="MCR274" s="856"/>
      <c r="MCS274" s="856"/>
      <c r="MCT274" s="856"/>
      <c r="MCU274" s="856"/>
      <c r="MCV274" s="856"/>
      <c r="MCW274" s="856"/>
      <c r="MCX274" s="856"/>
      <c r="MCY274" s="856"/>
      <c r="MCZ274" s="856"/>
      <c r="MDA274" s="856"/>
      <c r="MDB274" s="856"/>
      <c r="MDC274" s="856"/>
      <c r="MDD274" s="856"/>
      <c r="MDE274" s="856"/>
      <c r="MDF274" s="856"/>
      <c r="MDG274" s="856"/>
      <c r="MDH274" s="856"/>
      <c r="MDI274" s="856"/>
      <c r="MDJ274" s="856"/>
      <c r="MDK274" s="856"/>
      <c r="MDL274" s="856"/>
      <c r="MDM274" s="856"/>
      <c r="MDN274" s="856"/>
      <c r="MDO274" s="856"/>
      <c r="MDP274" s="856"/>
      <c r="MDQ274" s="856"/>
      <c r="MDR274" s="856"/>
      <c r="MDS274" s="856"/>
      <c r="MDT274" s="856"/>
      <c r="MDU274" s="856"/>
      <c r="MDV274" s="856"/>
      <c r="MDW274" s="856"/>
      <c r="MDX274" s="856"/>
      <c r="MDY274" s="856"/>
      <c r="MDZ274" s="856"/>
      <c r="MEA274" s="856"/>
      <c r="MEB274" s="856"/>
      <c r="MEC274" s="856"/>
      <c r="MED274" s="856"/>
      <c r="MEE274" s="856"/>
      <c r="MEF274" s="856"/>
      <c r="MEG274" s="837"/>
      <c r="MEH274" s="837"/>
      <c r="MEI274" s="837"/>
      <c r="MEJ274" s="837"/>
      <c r="MEK274" s="837"/>
      <c r="MEL274" s="837"/>
      <c r="MEM274" s="837"/>
      <c r="MEN274" s="837"/>
      <c r="MEO274" s="837"/>
      <c r="MEP274" s="837"/>
      <c r="MEQ274" s="837"/>
      <c r="MER274" s="837"/>
      <c r="MES274" s="837"/>
      <c r="MET274" s="837"/>
      <c r="MEU274" s="837"/>
      <c r="MEV274" s="837"/>
      <c r="MEW274" s="837"/>
      <c r="MEX274" s="837"/>
      <c r="MEY274" s="837"/>
      <c r="MEZ274" s="837"/>
      <c r="MFA274" s="837"/>
      <c r="MFB274" s="837"/>
      <c r="MFC274" s="837"/>
      <c r="MFD274" s="837"/>
      <c r="MFE274" s="854"/>
      <c r="MFF274" s="854"/>
      <c r="MFG274" s="854"/>
      <c r="MFH274" s="854"/>
      <c r="MFI274" s="854"/>
      <c r="MFJ274" s="837"/>
      <c r="MFK274" s="837"/>
      <c r="MFL274" s="854"/>
      <c r="MFM274" s="854"/>
      <c r="MFN274" s="837"/>
      <c r="MFO274" s="837"/>
      <c r="MFP274" s="854"/>
      <c r="MFQ274" s="854"/>
      <c r="MFR274" s="837"/>
      <c r="MFS274" s="837"/>
      <c r="MFT274" s="837"/>
      <c r="MFU274" s="837"/>
      <c r="MFV274" s="837"/>
      <c r="MFW274" s="837"/>
      <c r="MFX274" s="837"/>
      <c r="MFY274" s="854"/>
      <c r="MFZ274" s="854"/>
      <c r="MGA274" s="837"/>
      <c r="MGB274" s="837"/>
      <c r="MGC274" s="854"/>
      <c r="MGD274" s="854"/>
      <c r="MGE274" s="837"/>
      <c r="MGF274" s="837"/>
      <c r="MGG274" s="837"/>
      <c r="MGH274" s="837"/>
      <c r="MGI274" s="837"/>
      <c r="MGJ274" s="853"/>
      <c r="MGK274" s="855"/>
      <c r="MGL274" s="837"/>
      <c r="MGM274" s="837"/>
      <c r="MGN274" s="837"/>
      <c r="MGO274" s="837"/>
      <c r="MGP274" s="837"/>
      <c r="MGQ274" s="837"/>
      <c r="MGR274" s="837"/>
      <c r="MGS274" s="856"/>
      <c r="MGT274" s="856"/>
      <c r="MGU274" s="856"/>
      <c r="MGV274" s="856"/>
      <c r="MGW274" s="856"/>
      <c r="MGX274" s="856"/>
      <c r="MGY274" s="856"/>
      <c r="MGZ274" s="856"/>
      <c r="MHA274" s="856"/>
      <c r="MHB274" s="856"/>
      <c r="MHC274" s="856"/>
      <c r="MHD274" s="856"/>
      <c r="MHE274" s="856"/>
      <c r="MHF274" s="856"/>
      <c r="MHG274" s="856"/>
      <c r="MHH274" s="856"/>
      <c r="MHI274" s="856"/>
      <c r="MHJ274" s="856"/>
      <c r="MHK274" s="856"/>
      <c r="MHL274" s="856"/>
      <c r="MHM274" s="856"/>
      <c r="MHN274" s="856"/>
      <c r="MHO274" s="856"/>
      <c r="MHP274" s="856"/>
      <c r="MHQ274" s="856"/>
      <c r="MHR274" s="856"/>
      <c r="MHS274" s="856"/>
      <c r="MHT274" s="856"/>
      <c r="MHU274" s="856"/>
      <c r="MHV274" s="856"/>
      <c r="MHW274" s="856"/>
      <c r="MHX274" s="856"/>
      <c r="MHY274" s="856"/>
      <c r="MHZ274" s="856"/>
      <c r="MIA274" s="856"/>
      <c r="MIB274" s="856"/>
      <c r="MIC274" s="856"/>
      <c r="MID274" s="856"/>
      <c r="MIE274" s="856"/>
      <c r="MIF274" s="856"/>
      <c r="MIG274" s="856"/>
      <c r="MIH274" s="856"/>
      <c r="MII274" s="856"/>
      <c r="MIJ274" s="856"/>
      <c r="MIK274" s="837"/>
      <c r="MIL274" s="837"/>
      <c r="MIM274" s="837"/>
      <c r="MIN274" s="837"/>
      <c r="MIO274" s="837"/>
      <c r="MIP274" s="837"/>
      <c r="MIQ274" s="837"/>
      <c r="MIR274" s="837"/>
      <c r="MIS274" s="837"/>
      <c r="MIT274" s="837"/>
      <c r="MIU274" s="837"/>
      <c r="MIV274" s="837"/>
      <c r="MIW274" s="837"/>
      <c r="MIX274" s="837"/>
      <c r="MIY274" s="837"/>
      <c r="MIZ274" s="837"/>
      <c r="MJA274" s="837"/>
      <c r="MJB274" s="837"/>
      <c r="MJC274" s="837"/>
      <c r="MJD274" s="837"/>
      <c r="MJE274" s="837"/>
      <c r="MJF274" s="837"/>
      <c r="MJG274" s="837"/>
      <c r="MJH274" s="837"/>
      <c r="MJI274" s="854"/>
      <c r="MJJ274" s="854"/>
      <c r="MJK274" s="854"/>
      <c r="MJL274" s="854"/>
      <c r="MJM274" s="854"/>
      <c r="MJN274" s="837"/>
      <c r="MJO274" s="837"/>
      <c r="MJP274" s="854"/>
      <c r="MJQ274" s="854"/>
      <c r="MJR274" s="837"/>
      <c r="MJS274" s="837"/>
      <c r="MJT274" s="854"/>
      <c r="MJU274" s="854"/>
      <c r="MJV274" s="837"/>
      <c r="MJW274" s="837"/>
      <c r="MJX274" s="837"/>
      <c r="MJY274" s="837"/>
      <c r="MJZ274" s="837"/>
      <c r="MKA274" s="837"/>
      <c r="MKB274" s="837"/>
      <c r="MKC274" s="854"/>
      <c r="MKD274" s="854"/>
      <c r="MKE274" s="837"/>
      <c r="MKF274" s="837"/>
      <c r="MKG274" s="854"/>
      <c r="MKH274" s="854"/>
      <c r="MKI274" s="837"/>
      <c r="MKJ274" s="837"/>
      <c r="MKK274" s="837"/>
      <c r="MKL274" s="837"/>
      <c r="MKM274" s="837"/>
      <c r="MKN274" s="853"/>
      <c r="MKO274" s="855"/>
      <c r="MKP274" s="837"/>
      <c r="MKQ274" s="837"/>
      <c r="MKR274" s="837"/>
      <c r="MKS274" s="837"/>
      <c r="MKT274" s="837"/>
      <c r="MKU274" s="837"/>
      <c r="MKV274" s="837"/>
      <c r="MKW274" s="856"/>
      <c r="MKX274" s="856"/>
      <c r="MKY274" s="856"/>
      <c r="MKZ274" s="856"/>
      <c r="MLA274" s="856"/>
      <c r="MLB274" s="856"/>
      <c r="MLC274" s="856"/>
      <c r="MLD274" s="856"/>
      <c r="MLE274" s="856"/>
      <c r="MLF274" s="856"/>
      <c r="MLG274" s="856"/>
      <c r="MLH274" s="856"/>
      <c r="MLI274" s="856"/>
      <c r="MLJ274" s="856"/>
      <c r="MLK274" s="856"/>
      <c r="MLL274" s="856"/>
      <c r="MLM274" s="856"/>
      <c r="MLN274" s="856"/>
      <c r="MLO274" s="856"/>
      <c r="MLP274" s="856"/>
      <c r="MLQ274" s="856"/>
      <c r="MLR274" s="856"/>
      <c r="MLS274" s="856"/>
      <c r="MLT274" s="856"/>
      <c r="MLU274" s="856"/>
      <c r="MLV274" s="856"/>
      <c r="MLW274" s="856"/>
      <c r="MLX274" s="856"/>
      <c r="MLY274" s="856"/>
      <c r="MLZ274" s="856"/>
      <c r="MMA274" s="856"/>
      <c r="MMB274" s="856"/>
      <c r="MMC274" s="856"/>
      <c r="MMD274" s="856"/>
      <c r="MME274" s="856"/>
      <c r="MMF274" s="856"/>
      <c r="MMG274" s="856"/>
      <c r="MMH274" s="856"/>
      <c r="MMI274" s="856"/>
      <c r="MMJ274" s="856"/>
      <c r="MMK274" s="856"/>
      <c r="MML274" s="856"/>
      <c r="MMM274" s="856"/>
      <c r="MMN274" s="856"/>
      <c r="MMO274" s="837"/>
      <c r="MMP274" s="837"/>
      <c r="MMQ274" s="837"/>
      <c r="MMR274" s="837"/>
      <c r="MMS274" s="837"/>
      <c r="MMT274" s="837"/>
      <c r="MMU274" s="837"/>
      <c r="MMV274" s="837"/>
      <c r="MMW274" s="837"/>
      <c r="MMX274" s="837"/>
      <c r="MMY274" s="837"/>
      <c r="MMZ274" s="837"/>
      <c r="MNA274" s="837"/>
      <c r="MNB274" s="837"/>
      <c r="MNC274" s="837"/>
      <c r="MND274" s="837"/>
      <c r="MNE274" s="837"/>
      <c r="MNF274" s="837"/>
      <c r="MNG274" s="837"/>
      <c r="MNH274" s="837"/>
      <c r="MNI274" s="837"/>
      <c r="MNJ274" s="837"/>
      <c r="MNK274" s="837"/>
      <c r="MNL274" s="837"/>
      <c r="MNM274" s="854"/>
      <c r="MNN274" s="854"/>
      <c r="MNO274" s="854"/>
      <c r="MNP274" s="854"/>
      <c r="MNQ274" s="854"/>
      <c r="MNR274" s="837"/>
      <c r="MNS274" s="837"/>
      <c r="MNT274" s="854"/>
      <c r="MNU274" s="854"/>
      <c r="MNV274" s="837"/>
      <c r="MNW274" s="837"/>
      <c r="MNX274" s="854"/>
      <c r="MNY274" s="854"/>
      <c r="MNZ274" s="837"/>
      <c r="MOA274" s="837"/>
      <c r="MOB274" s="837"/>
      <c r="MOC274" s="837"/>
      <c r="MOD274" s="837"/>
      <c r="MOE274" s="837"/>
      <c r="MOF274" s="837"/>
      <c r="MOG274" s="854"/>
      <c r="MOH274" s="854"/>
      <c r="MOI274" s="837"/>
      <c r="MOJ274" s="837"/>
      <c r="MOK274" s="854"/>
      <c r="MOL274" s="854"/>
      <c r="MOM274" s="837"/>
      <c r="MON274" s="837"/>
      <c r="MOO274" s="837"/>
      <c r="MOP274" s="837"/>
      <c r="MOQ274" s="837"/>
      <c r="MOR274" s="853"/>
      <c r="MOS274" s="855"/>
      <c r="MOT274" s="837"/>
      <c r="MOU274" s="837"/>
      <c r="MOV274" s="837"/>
      <c r="MOW274" s="837"/>
      <c r="MOX274" s="837"/>
      <c r="MOY274" s="837"/>
      <c r="MOZ274" s="837"/>
      <c r="MPA274" s="856"/>
      <c r="MPB274" s="856"/>
      <c r="MPC274" s="856"/>
      <c r="MPD274" s="856"/>
      <c r="MPE274" s="856"/>
      <c r="MPF274" s="856"/>
      <c r="MPG274" s="856"/>
      <c r="MPH274" s="856"/>
      <c r="MPI274" s="856"/>
      <c r="MPJ274" s="856"/>
      <c r="MPK274" s="856"/>
      <c r="MPL274" s="856"/>
      <c r="MPM274" s="856"/>
      <c r="MPN274" s="856"/>
      <c r="MPO274" s="856"/>
      <c r="MPP274" s="856"/>
      <c r="MPQ274" s="856"/>
      <c r="MPR274" s="856"/>
      <c r="MPS274" s="856"/>
      <c r="MPT274" s="856"/>
      <c r="MPU274" s="856"/>
      <c r="MPV274" s="856"/>
      <c r="MPW274" s="856"/>
      <c r="MPX274" s="856"/>
      <c r="MPY274" s="856"/>
      <c r="MPZ274" s="856"/>
      <c r="MQA274" s="856"/>
      <c r="MQB274" s="856"/>
      <c r="MQC274" s="856"/>
      <c r="MQD274" s="856"/>
      <c r="MQE274" s="856"/>
      <c r="MQF274" s="856"/>
      <c r="MQG274" s="856"/>
      <c r="MQH274" s="856"/>
      <c r="MQI274" s="856"/>
      <c r="MQJ274" s="856"/>
      <c r="MQK274" s="856"/>
      <c r="MQL274" s="856"/>
      <c r="MQM274" s="856"/>
      <c r="MQN274" s="856"/>
      <c r="MQO274" s="856"/>
      <c r="MQP274" s="856"/>
      <c r="MQQ274" s="856"/>
      <c r="MQR274" s="856"/>
      <c r="MQS274" s="837"/>
      <c r="MQT274" s="837"/>
      <c r="MQU274" s="837"/>
      <c r="MQV274" s="837"/>
      <c r="MQW274" s="837"/>
      <c r="MQX274" s="837"/>
      <c r="MQY274" s="837"/>
      <c r="MQZ274" s="837"/>
      <c r="MRA274" s="837"/>
      <c r="MRB274" s="837"/>
      <c r="MRC274" s="837"/>
      <c r="MRD274" s="837"/>
      <c r="MRE274" s="837"/>
      <c r="MRF274" s="837"/>
      <c r="MRG274" s="837"/>
      <c r="MRH274" s="837"/>
      <c r="MRI274" s="837"/>
      <c r="MRJ274" s="837"/>
      <c r="MRK274" s="837"/>
      <c r="MRL274" s="837"/>
      <c r="MRM274" s="837"/>
      <c r="MRN274" s="837"/>
      <c r="MRO274" s="837"/>
      <c r="MRP274" s="837"/>
      <c r="MRQ274" s="854"/>
      <c r="MRR274" s="854"/>
      <c r="MRS274" s="854"/>
      <c r="MRT274" s="854"/>
      <c r="MRU274" s="854"/>
      <c r="MRV274" s="837"/>
      <c r="MRW274" s="837"/>
      <c r="MRX274" s="854"/>
      <c r="MRY274" s="854"/>
      <c r="MRZ274" s="837"/>
      <c r="MSA274" s="837"/>
      <c r="MSB274" s="854"/>
      <c r="MSC274" s="854"/>
      <c r="MSD274" s="837"/>
      <c r="MSE274" s="837"/>
      <c r="MSF274" s="837"/>
      <c r="MSG274" s="837"/>
      <c r="MSH274" s="837"/>
      <c r="MSI274" s="837"/>
      <c r="MSJ274" s="837"/>
      <c r="MSK274" s="854"/>
      <c r="MSL274" s="854"/>
      <c r="MSM274" s="837"/>
      <c r="MSN274" s="837"/>
      <c r="MSO274" s="854"/>
      <c r="MSP274" s="854"/>
      <c r="MSQ274" s="837"/>
      <c r="MSR274" s="837"/>
      <c r="MSS274" s="837"/>
      <c r="MST274" s="837"/>
      <c r="MSU274" s="837"/>
      <c r="MSV274" s="853"/>
      <c r="MSW274" s="855"/>
      <c r="MSX274" s="837"/>
      <c r="MSY274" s="837"/>
      <c r="MSZ274" s="837"/>
      <c r="MTA274" s="837"/>
      <c r="MTB274" s="837"/>
      <c r="MTC274" s="837"/>
      <c r="MTD274" s="837"/>
      <c r="MTE274" s="856"/>
      <c r="MTF274" s="856"/>
      <c r="MTG274" s="856"/>
      <c r="MTH274" s="856"/>
      <c r="MTI274" s="856"/>
      <c r="MTJ274" s="856"/>
      <c r="MTK274" s="856"/>
      <c r="MTL274" s="856"/>
      <c r="MTM274" s="856"/>
      <c r="MTN274" s="856"/>
      <c r="MTO274" s="856"/>
      <c r="MTP274" s="856"/>
      <c r="MTQ274" s="856"/>
      <c r="MTR274" s="856"/>
      <c r="MTS274" s="856"/>
      <c r="MTT274" s="856"/>
      <c r="MTU274" s="856"/>
      <c r="MTV274" s="856"/>
      <c r="MTW274" s="856"/>
      <c r="MTX274" s="856"/>
      <c r="MTY274" s="856"/>
      <c r="MTZ274" s="856"/>
      <c r="MUA274" s="856"/>
      <c r="MUB274" s="856"/>
      <c r="MUC274" s="856"/>
      <c r="MUD274" s="856"/>
      <c r="MUE274" s="856"/>
      <c r="MUF274" s="856"/>
      <c r="MUG274" s="856"/>
      <c r="MUH274" s="856"/>
      <c r="MUI274" s="856"/>
      <c r="MUJ274" s="856"/>
      <c r="MUK274" s="856"/>
      <c r="MUL274" s="856"/>
      <c r="MUM274" s="856"/>
      <c r="MUN274" s="856"/>
      <c r="MUO274" s="856"/>
      <c r="MUP274" s="856"/>
      <c r="MUQ274" s="856"/>
      <c r="MUR274" s="856"/>
      <c r="MUS274" s="856"/>
      <c r="MUT274" s="856"/>
      <c r="MUU274" s="856"/>
      <c r="MUV274" s="856"/>
      <c r="MUW274" s="837"/>
      <c r="MUX274" s="837"/>
      <c r="MUY274" s="837"/>
      <c r="MUZ274" s="837"/>
      <c r="MVA274" s="837"/>
      <c r="MVB274" s="837"/>
      <c r="MVC274" s="837"/>
      <c r="MVD274" s="837"/>
      <c r="MVE274" s="837"/>
      <c r="MVF274" s="837"/>
      <c r="MVG274" s="837"/>
      <c r="MVH274" s="837"/>
      <c r="MVI274" s="837"/>
      <c r="MVJ274" s="837"/>
      <c r="MVK274" s="837"/>
      <c r="MVL274" s="837"/>
      <c r="MVM274" s="837"/>
      <c r="MVN274" s="837"/>
      <c r="MVO274" s="837"/>
      <c r="MVP274" s="837"/>
      <c r="MVQ274" s="837"/>
      <c r="MVR274" s="837"/>
      <c r="MVS274" s="837"/>
      <c r="MVT274" s="837"/>
      <c r="MVU274" s="854"/>
      <c r="MVV274" s="854"/>
      <c r="MVW274" s="854"/>
      <c r="MVX274" s="854"/>
      <c r="MVY274" s="854"/>
      <c r="MVZ274" s="837"/>
      <c r="MWA274" s="837"/>
      <c r="MWB274" s="854"/>
      <c r="MWC274" s="854"/>
      <c r="MWD274" s="837"/>
      <c r="MWE274" s="837"/>
      <c r="MWF274" s="854"/>
      <c r="MWG274" s="854"/>
      <c r="MWH274" s="837"/>
      <c r="MWI274" s="837"/>
      <c r="MWJ274" s="837"/>
      <c r="MWK274" s="837"/>
      <c r="MWL274" s="837"/>
      <c r="MWM274" s="837"/>
      <c r="MWN274" s="837"/>
      <c r="MWO274" s="854"/>
      <c r="MWP274" s="854"/>
      <c r="MWQ274" s="837"/>
      <c r="MWR274" s="837"/>
      <c r="MWS274" s="854"/>
      <c r="MWT274" s="854"/>
      <c r="MWU274" s="837"/>
      <c r="MWV274" s="837"/>
      <c r="MWW274" s="837"/>
      <c r="MWX274" s="837"/>
      <c r="MWY274" s="837"/>
      <c r="MWZ274" s="853"/>
      <c r="MXA274" s="855"/>
      <c r="MXB274" s="837"/>
      <c r="MXC274" s="837"/>
      <c r="MXD274" s="837"/>
      <c r="MXE274" s="837"/>
      <c r="MXF274" s="837"/>
      <c r="MXG274" s="837"/>
      <c r="MXH274" s="837"/>
      <c r="MXI274" s="856"/>
      <c r="MXJ274" s="856"/>
      <c r="MXK274" s="856"/>
      <c r="MXL274" s="856"/>
      <c r="MXM274" s="856"/>
      <c r="MXN274" s="856"/>
      <c r="MXO274" s="856"/>
      <c r="MXP274" s="856"/>
      <c r="MXQ274" s="856"/>
      <c r="MXR274" s="856"/>
      <c r="MXS274" s="856"/>
      <c r="MXT274" s="856"/>
      <c r="MXU274" s="856"/>
      <c r="MXV274" s="856"/>
      <c r="MXW274" s="856"/>
      <c r="MXX274" s="856"/>
      <c r="MXY274" s="856"/>
      <c r="MXZ274" s="856"/>
      <c r="MYA274" s="856"/>
      <c r="MYB274" s="856"/>
      <c r="MYC274" s="856"/>
      <c r="MYD274" s="856"/>
      <c r="MYE274" s="856"/>
      <c r="MYF274" s="856"/>
      <c r="MYG274" s="856"/>
      <c r="MYH274" s="856"/>
      <c r="MYI274" s="856"/>
      <c r="MYJ274" s="856"/>
      <c r="MYK274" s="856"/>
      <c r="MYL274" s="856"/>
      <c r="MYM274" s="856"/>
      <c r="MYN274" s="856"/>
      <c r="MYO274" s="856"/>
      <c r="MYP274" s="856"/>
      <c r="MYQ274" s="856"/>
      <c r="MYR274" s="856"/>
      <c r="MYS274" s="856"/>
      <c r="MYT274" s="856"/>
      <c r="MYU274" s="856"/>
      <c r="MYV274" s="856"/>
      <c r="MYW274" s="856"/>
      <c r="MYX274" s="856"/>
      <c r="MYY274" s="856"/>
      <c r="MYZ274" s="856"/>
      <c r="MZA274" s="837"/>
      <c r="MZB274" s="837"/>
      <c r="MZC274" s="837"/>
      <c r="MZD274" s="837"/>
      <c r="MZE274" s="837"/>
      <c r="MZF274" s="837"/>
      <c r="MZG274" s="837"/>
      <c r="MZH274" s="837"/>
      <c r="MZI274" s="837"/>
      <c r="MZJ274" s="837"/>
      <c r="MZK274" s="837"/>
      <c r="MZL274" s="837"/>
      <c r="MZM274" s="837"/>
      <c r="MZN274" s="837"/>
      <c r="MZO274" s="837"/>
      <c r="MZP274" s="837"/>
      <c r="MZQ274" s="837"/>
      <c r="MZR274" s="837"/>
      <c r="MZS274" s="837"/>
      <c r="MZT274" s="837"/>
      <c r="MZU274" s="837"/>
      <c r="MZV274" s="837"/>
      <c r="MZW274" s="837"/>
      <c r="MZX274" s="837"/>
      <c r="MZY274" s="854"/>
      <c r="MZZ274" s="854"/>
      <c r="NAA274" s="854"/>
      <c r="NAB274" s="854"/>
      <c r="NAC274" s="854"/>
      <c r="NAD274" s="837"/>
      <c r="NAE274" s="837"/>
      <c r="NAF274" s="854"/>
      <c r="NAG274" s="854"/>
      <c r="NAH274" s="837"/>
      <c r="NAI274" s="837"/>
      <c r="NAJ274" s="854"/>
      <c r="NAK274" s="854"/>
      <c r="NAL274" s="837"/>
      <c r="NAM274" s="837"/>
      <c r="NAN274" s="837"/>
      <c r="NAO274" s="837"/>
      <c r="NAP274" s="837"/>
      <c r="NAQ274" s="837"/>
      <c r="NAR274" s="837"/>
      <c r="NAS274" s="854"/>
      <c r="NAT274" s="854"/>
      <c r="NAU274" s="837"/>
      <c r="NAV274" s="837"/>
      <c r="NAW274" s="854"/>
      <c r="NAX274" s="854"/>
      <c r="NAY274" s="837"/>
      <c r="NAZ274" s="837"/>
      <c r="NBA274" s="837"/>
      <c r="NBB274" s="837"/>
      <c r="NBC274" s="837"/>
      <c r="NBD274" s="853"/>
      <c r="NBE274" s="855"/>
      <c r="NBF274" s="837"/>
      <c r="NBG274" s="837"/>
      <c r="NBH274" s="837"/>
      <c r="NBI274" s="837"/>
      <c r="NBJ274" s="837"/>
      <c r="NBK274" s="837"/>
      <c r="NBL274" s="837"/>
      <c r="NBM274" s="856"/>
      <c r="NBN274" s="856"/>
      <c r="NBO274" s="856"/>
      <c r="NBP274" s="856"/>
      <c r="NBQ274" s="856"/>
      <c r="NBR274" s="856"/>
      <c r="NBS274" s="856"/>
      <c r="NBT274" s="856"/>
      <c r="NBU274" s="856"/>
      <c r="NBV274" s="856"/>
      <c r="NBW274" s="856"/>
      <c r="NBX274" s="856"/>
      <c r="NBY274" s="856"/>
      <c r="NBZ274" s="856"/>
      <c r="NCA274" s="856"/>
      <c r="NCB274" s="856"/>
      <c r="NCC274" s="856"/>
      <c r="NCD274" s="856"/>
      <c r="NCE274" s="856"/>
      <c r="NCF274" s="856"/>
      <c r="NCG274" s="856"/>
      <c r="NCH274" s="856"/>
      <c r="NCI274" s="856"/>
      <c r="NCJ274" s="856"/>
      <c r="NCK274" s="856"/>
      <c r="NCL274" s="856"/>
      <c r="NCM274" s="856"/>
      <c r="NCN274" s="856"/>
      <c r="NCO274" s="856"/>
      <c r="NCP274" s="856"/>
      <c r="NCQ274" s="856"/>
      <c r="NCR274" s="856"/>
      <c r="NCS274" s="856"/>
      <c r="NCT274" s="856"/>
      <c r="NCU274" s="856"/>
      <c r="NCV274" s="856"/>
      <c r="NCW274" s="856"/>
      <c r="NCX274" s="856"/>
      <c r="NCY274" s="856"/>
      <c r="NCZ274" s="856"/>
      <c r="NDA274" s="856"/>
      <c r="NDB274" s="856"/>
      <c r="NDC274" s="856"/>
      <c r="NDD274" s="856"/>
      <c r="NDE274" s="837"/>
      <c r="NDF274" s="837"/>
      <c r="NDG274" s="837"/>
      <c r="NDH274" s="837"/>
      <c r="NDI274" s="837"/>
      <c r="NDJ274" s="837"/>
      <c r="NDK274" s="837"/>
      <c r="NDL274" s="837"/>
      <c r="NDM274" s="837"/>
      <c r="NDN274" s="837"/>
      <c r="NDO274" s="837"/>
      <c r="NDP274" s="837"/>
      <c r="NDQ274" s="837"/>
      <c r="NDR274" s="837"/>
      <c r="NDS274" s="837"/>
      <c r="NDT274" s="837"/>
      <c r="NDU274" s="837"/>
      <c r="NDV274" s="837"/>
      <c r="NDW274" s="837"/>
      <c r="NDX274" s="837"/>
      <c r="NDY274" s="837"/>
      <c r="NDZ274" s="837"/>
      <c r="NEA274" s="837"/>
      <c r="NEB274" s="837"/>
      <c r="NEC274" s="854"/>
      <c r="NED274" s="854"/>
      <c r="NEE274" s="854"/>
      <c r="NEF274" s="854"/>
      <c r="NEG274" s="854"/>
      <c r="NEH274" s="837"/>
      <c r="NEI274" s="837"/>
      <c r="NEJ274" s="854"/>
      <c r="NEK274" s="854"/>
      <c r="NEL274" s="837"/>
      <c r="NEM274" s="837"/>
      <c r="NEN274" s="854"/>
      <c r="NEO274" s="854"/>
      <c r="NEP274" s="837"/>
      <c r="NEQ274" s="837"/>
      <c r="NER274" s="837"/>
      <c r="NES274" s="837"/>
      <c r="NET274" s="837"/>
      <c r="NEU274" s="837"/>
      <c r="NEV274" s="837"/>
      <c r="NEW274" s="854"/>
      <c r="NEX274" s="854"/>
      <c r="NEY274" s="837"/>
      <c r="NEZ274" s="837"/>
      <c r="NFA274" s="854"/>
      <c r="NFB274" s="854"/>
      <c r="NFC274" s="837"/>
      <c r="NFD274" s="837"/>
      <c r="NFE274" s="837"/>
      <c r="NFF274" s="837"/>
      <c r="NFG274" s="837"/>
      <c r="NFH274" s="853"/>
      <c r="NFI274" s="855"/>
      <c r="NFJ274" s="837"/>
      <c r="NFK274" s="837"/>
      <c r="NFL274" s="837"/>
      <c r="NFM274" s="837"/>
      <c r="NFN274" s="837"/>
      <c r="NFO274" s="837"/>
      <c r="NFP274" s="837"/>
      <c r="NFQ274" s="856"/>
      <c r="NFR274" s="856"/>
      <c r="NFS274" s="856"/>
      <c r="NFT274" s="856"/>
      <c r="NFU274" s="856"/>
      <c r="NFV274" s="856"/>
      <c r="NFW274" s="856"/>
      <c r="NFX274" s="856"/>
      <c r="NFY274" s="856"/>
      <c r="NFZ274" s="856"/>
      <c r="NGA274" s="856"/>
      <c r="NGB274" s="856"/>
      <c r="NGC274" s="856"/>
      <c r="NGD274" s="856"/>
      <c r="NGE274" s="856"/>
      <c r="NGF274" s="856"/>
      <c r="NGG274" s="856"/>
      <c r="NGH274" s="856"/>
      <c r="NGI274" s="856"/>
      <c r="NGJ274" s="856"/>
      <c r="NGK274" s="856"/>
      <c r="NGL274" s="856"/>
      <c r="NGM274" s="856"/>
      <c r="NGN274" s="856"/>
      <c r="NGO274" s="856"/>
      <c r="NGP274" s="856"/>
      <c r="NGQ274" s="856"/>
      <c r="NGR274" s="856"/>
      <c r="NGS274" s="856"/>
      <c r="NGT274" s="856"/>
      <c r="NGU274" s="856"/>
      <c r="NGV274" s="856"/>
      <c r="NGW274" s="856"/>
      <c r="NGX274" s="856"/>
      <c r="NGY274" s="856"/>
      <c r="NGZ274" s="856"/>
      <c r="NHA274" s="856"/>
      <c r="NHB274" s="856"/>
      <c r="NHC274" s="856"/>
      <c r="NHD274" s="856"/>
      <c r="NHE274" s="856"/>
      <c r="NHF274" s="856"/>
      <c r="NHG274" s="856"/>
      <c r="NHH274" s="856"/>
      <c r="NHI274" s="837"/>
      <c r="NHJ274" s="837"/>
      <c r="NHK274" s="837"/>
      <c r="NHL274" s="837"/>
      <c r="NHM274" s="837"/>
      <c r="NHN274" s="837"/>
      <c r="NHO274" s="837"/>
      <c r="NHP274" s="837"/>
      <c r="NHQ274" s="837"/>
      <c r="NHR274" s="837"/>
      <c r="NHS274" s="837"/>
      <c r="NHT274" s="837"/>
      <c r="NHU274" s="837"/>
      <c r="NHV274" s="837"/>
      <c r="NHW274" s="837"/>
      <c r="NHX274" s="837"/>
      <c r="NHY274" s="837"/>
      <c r="NHZ274" s="837"/>
      <c r="NIA274" s="837"/>
      <c r="NIB274" s="837"/>
      <c r="NIC274" s="837"/>
      <c r="NID274" s="837"/>
      <c r="NIE274" s="837"/>
      <c r="NIF274" s="837"/>
      <c r="NIG274" s="854"/>
      <c r="NIH274" s="854"/>
      <c r="NII274" s="854"/>
      <c r="NIJ274" s="854"/>
      <c r="NIK274" s="854"/>
      <c r="NIL274" s="837"/>
      <c r="NIM274" s="837"/>
      <c r="NIN274" s="854"/>
      <c r="NIO274" s="854"/>
      <c r="NIP274" s="837"/>
      <c r="NIQ274" s="837"/>
      <c r="NIR274" s="854"/>
      <c r="NIS274" s="854"/>
      <c r="NIT274" s="837"/>
      <c r="NIU274" s="837"/>
      <c r="NIV274" s="837"/>
      <c r="NIW274" s="837"/>
      <c r="NIX274" s="837"/>
      <c r="NIY274" s="837"/>
      <c r="NIZ274" s="837"/>
      <c r="NJA274" s="854"/>
      <c r="NJB274" s="854"/>
      <c r="NJC274" s="837"/>
      <c r="NJD274" s="837"/>
      <c r="NJE274" s="854"/>
      <c r="NJF274" s="854"/>
      <c r="NJG274" s="837"/>
      <c r="NJH274" s="837"/>
      <c r="NJI274" s="837"/>
      <c r="NJJ274" s="837"/>
      <c r="NJK274" s="837"/>
      <c r="NJL274" s="853"/>
      <c r="NJM274" s="855"/>
      <c r="NJN274" s="837"/>
      <c r="NJO274" s="837"/>
      <c r="NJP274" s="837"/>
      <c r="NJQ274" s="837"/>
      <c r="NJR274" s="837"/>
      <c r="NJS274" s="837"/>
      <c r="NJT274" s="837"/>
      <c r="NJU274" s="856"/>
      <c r="NJV274" s="856"/>
      <c r="NJW274" s="856"/>
      <c r="NJX274" s="856"/>
      <c r="NJY274" s="856"/>
      <c r="NJZ274" s="856"/>
      <c r="NKA274" s="856"/>
      <c r="NKB274" s="856"/>
      <c r="NKC274" s="856"/>
      <c r="NKD274" s="856"/>
      <c r="NKE274" s="856"/>
      <c r="NKF274" s="856"/>
      <c r="NKG274" s="856"/>
      <c r="NKH274" s="856"/>
      <c r="NKI274" s="856"/>
      <c r="NKJ274" s="856"/>
      <c r="NKK274" s="856"/>
      <c r="NKL274" s="856"/>
      <c r="NKM274" s="856"/>
      <c r="NKN274" s="856"/>
      <c r="NKO274" s="856"/>
      <c r="NKP274" s="856"/>
      <c r="NKQ274" s="856"/>
      <c r="NKR274" s="856"/>
      <c r="NKS274" s="856"/>
      <c r="NKT274" s="856"/>
      <c r="NKU274" s="856"/>
      <c r="NKV274" s="856"/>
      <c r="NKW274" s="856"/>
      <c r="NKX274" s="856"/>
      <c r="NKY274" s="856"/>
      <c r="NKZ274" s="856"/>
      <c r="NLA274" s="856"/>
      <c r="NLB274" s="856"/>
      <c r="NLC274" s="856"/>
      <c r="NLD274" s="856"/>
      <c r="NLE274" s="856"/>
      <c r="NLF274" s="856"/>
      <c r="NLG274" s="856"/>
      <c r="NLH274" s="856"/>
      <c r="NLI274" s="856"/>
      <c r="NLJ274" s="856"/>
      <c r="NLK274" s="856"/>
      <c r="NLL274" s="856"/>
      <c r="NLM274" s="837"/>
      <c r="NLN274" s="837"/>
      <c r="NLO274" s="837"/>
      <c r="NLP274" s="837"/>
      <c r="NLQ274" s="837"/>
      <c r="NLR274" s="837"/>
      <c r="NLS274" s="837"/>
      <c r="NLT274" s="837"/>
      <c r="NLU274" s="837"/>
      <c r="NLV274" s="837"/>
      <c r="NLW274" s="837"/>
      <c r="NLX274" s="837"/>
      <c r="NLY274" s="837"/>
      <c r="NLZ274" s="837"/>
      <c r="NMA274" s="837"/>
      <c r="NMB274" s="837"/>
      <c r="NMC274" s="837"/>
      <c r="NMD274" s="837"/>
      <c r="NME274" s="837"/>
      <c r="NMF274" s="837"/>
      <c r="NMG274" s="837"/>
      <c r="NMH274" s="837"/>
      <c r="NMI274" s="837"/>
      <c r="NMJ274" s="837"/>
      <c r="NMK274" s="854"/>
      <c r="NML274" s="854"/>
      <c r="NMM274" s="854"/>
      <c r="NMN274" s="854"/>
      <c r="NMO274" s="854"/>
      <c r="NMP274" s="837"/>
      <c r="NMQ274" s="837"/>
      <c r="NMR274" s="854"/>
      <c r="NMS274" s="854"/>
      <c r="NMT274" s="837"/>
      <c r="NMU274" s="837"/>
      <c r="NMV274" s="854"/>
      <c r="NMW274" s="854"/>
      <c r="NMX274" s="837"/>
      <c r="NMY274" s="837"/>
      <c r="NMZ274" s="837"/>
      <c r="NNA274" s="837"/>
      <c r="NNB274" s="837"/>
      <c r="NNC274" s="837"/>
      <c r="NND274" s="837"/>
      <c r="NNE274" s="854"/>
      <c r="NNF274" s="854"/>
      <c r="NNG274" s="837"/>
      <c r="NNH274" s="837"/>
      <c r="NNI274" s="854"/>
      <c r="NNJ274" s="854"/>
      <c r="NNK274" s="837"/>
      <c r="NNL274" s="837"/>
      <c r="NNM274" s="837"/>
      <c r="NNN274" s="837"/>
      <c r="NNO274" s="837"/>
      <c r="NNP274" s="853"/>
      <c r="NNQ274" s="855"/>
      <c r="NNR274" s="837"/>
      <c r="NNS274" s="837"/>
      <c r="NNT274" s="837"/>
      <c r="NNU274" s="837"/>
      <c r="NNV274" s="837"/>
      <c r="NNW274" s="837"/>
      <c r="NNX274" s="837"/>
      <c r="NNY274" s="856"/>
      <c r="NNZ274" s="856"/>
      <c r="NOA274" s="856"/>
      <c r="NOB274" s="856"/>
      <c r="NOC274" s="856"/>
      <c r="NOD274" s="856"/>
      <c r="NOE274" s="856"/>
      <c r="NOF274" s="856"/>
      <c r="NOG274" s="856"/>
      <c r="NOH274" s="856"/>
      <c r="NOI274" s="856"/>
      <c r="NOJ274" s="856"/>
      <c r="NOK274" s="856"/>
      <c r="NOL274" s="856"/>
      <c r="NOM274" s="856"/>
      <c r="NON274" s="856"/>
      <c r="NOO274" s="856"/>
      <c r="NOP274" s="856"/>
      <c r="NOQ274" s="856"/>
      <c r="NOR274" s="856"/>
      <c r="NOS274" s="856"/>
      <c r="NOT274" s="856"/>
      <c r="NOU274" s="856"/>
      <c r="NOV274" s="856"/>
      <c r="NOW274" s="856"/>
      <c r="NOX274" s="856"/>
      <c r="NOY274" s="856"/>
      <c r="NOZ274" s="856"/>
      <c r="NPA274" s="856"/>
      <c r="NPB274" s="856"/>
      <c r="NPC274" s="856"/>
      <c r="NPD274" s="856"/>
      <c r="NPE274" s="856"/>
      <c r="NPF274" s="856"/>
      <c r="NPG274" s="856"/>
      <c r="NPH274" s="856"/>
      <c r="NPI274" s="856"/>
      <c r="NPJ274" s="856"/>
      <c r="NPK274" s="856"/>
      <c r="NPL274" s="856"/>
      <c r="NPM274" s="856"/>
      <c r="NPN274" s="856"/>
      <c r="NPO274" s="856"/>
      <c r="NPP274" s="856"/>
      <c r="NPQ274" s="837"/>
      <c r="NPR274" s="837"/>
      <c r="NPS274" s="837"/>
      <c r="NPT274" s="837"/>
      <c r="NPU274" s="837"/>
      <c r="NPV274" s="837"/>
      <c r="NPW274" s="837"/>
      <c r="NPX274" s="837"/>
      <c r="NPY274" s="837"/>
      <c r="NPZ274" s="837"/>
      <c r="NQA274" s="837"/>
      <c r="NQB274" s="837"/>
      <c r="NQC274" s="837"/>
      <c r="NQD274" s="837"/>
      <c r="NQE274" s="837"/>
      <c r="NQF274" s="837"/>
      <c r="NQG274" s="837"/>
      <c r="NQH274" s="837"/>
      <c r="NQI274" s="837"/>
      <c r="NQJ274" s="837"/>
      <c r="NQK274" s="837"/>
      <c r="NQL274" s="837"/>
      <c r="NQM274" s="837"/>
      <c r="NQN274" s="837"/>
      <c r="NQO274" s="854"/>
      <c r="NQP274" s="854"/>
      <c r="NQQ274" s="854"/>
      <c r="NQR274" s="854"/>
      <c r="NQS274" s="854"/>
      <c r="NQT274" s="837"/>
      <c r="NQU274" s="837"/>
      <c r="NQV274" s="854"/>
      <c r="NQW274" s="854"/>
      <c r="NQX274" s="837"/>
      <c r="NQY274" s="837"/>
      <c r="NQZ274" s="854"/>
      <c r="NRA274" s="854"/>
      <c r="NRB274" s="837"/>
      <c r="NRC274" s="837"/>
      <c r="NRD274" s="837"/>
      <c r="NRE274" s="837"/>
      <c r="NRF274" s="837"/>
      <c r="NRG274" s="837"/>
      <c r="NRH274" s="837"/>
      <c r="NRI274" s="854"/>
      <c r="NRJ274" s="854"/>
      <c r="NRK274" s="837"/>
      <c r="NRL274" s="837"/>
      <c r="NRM274" s="854"/>
      <c r="NRN274" s="854"/>
      <c r="NRO274" s="837"/>
      <c r="NRP274" s="837"/>
      <c r="NRQ274" s="837"/>
      <c r="NRR274" s="837"/>
      <c r="NRS274" s="837"/>
      <c r="NRT274" s="853"/>
      <c r="NRU274" s="855"/>
      <c r="NRV274" s="837"/>
      <c r="NRW274" s="837"/>
      <c r="NRX274" s="837"/>
      <c r="NRY274" s="837"/>
      <c r="NRZ274" s="837"/>
      <c r="NSA274" s="837"/>
      <c r="NSB274" s="837"/>
      <c r="NSC274" s="856"/>
      <c r="NSD274" s="856"/>
      <c r="NSE274" s="856"/>
      <c r="NSF274" s="856"/>
      <c r="NSG274" s="856"/>
      <c r="NSH274" s="856"/>
      <c r="NSI274" s="856"/>
      <c r="NSJ274" s="856"/>
      <c r="NSK274" s="856"/>
      <c r="NSL274" s="856"/>
      <c r="NSM274" s="856"/>
      <c r="NSN274" s="856"/>
      <c r="NSO274" s="856"/>
      <c r="NSP274" s="856"/>
      <c r="NSQ274" s="856"/>
      <c r="NSR274" s="856"/>
      <c r="NSS274" s="856"/>
      <c r="NST274" s="856"/>
      <c r="NSU274" s="856"/>
      <c r="NSV274" s="856"/>
      <c r="NSW274" s="856"/>
      <c r="NSX274" s="856"/>
      <c r="NSY274" s="856"/>
      <c r="NSZ274" s="856"/>
      <c r="NTA274" s="856"/>
      <c r="NTB274" s="856"/>
      <c r="NTC274" s="856"/>
      <c r="NTD274" s="856"/>
      <c r="NTE274" s="856"/>
      <c r="NTF274" s="856"/>
      <c r="NTG274" s="856"/>
      <c r="NTH274" s="856"/>
      <c r="NTI274" s="856"/>
      <c r="NTJ274" s="856"/>
      <c r="NTK274" s="856"/>
      <c r="NTL274" s="856"/>
      <c r="NTM274" s="856"/>
      <c r="NTN274" s="856"/>
      <c r="NTO274" s="856"/>
      <c r="NTP274" s="856"/>
      <c r="NTQ274" s="856"/>
      <c r="NTR274" s="856"/>
      <c r="NTS274" s="856"/>
      <c r="NTT274" s="856"/>
      <c r="NTU274" s="837"/>
      <c r="NTV274" s="837"/>
      <c r="NTW274" s="837"/>
      <c r="NTX274" s="837"/>
      <c r="NTY274" s="837"/>
      <c r="NTZ274" s="837"/>
      <c r="NUA274" s="837"/>
      <c r="NUB274" s="837"/>
      <c r="NUC274" s="837"/>
      <c r="NUD274" s="837"/>
      <c r="NUE274" s="837"/>
      <c r="NUF274" s="837"/>
      <c r="NUG274" s="837"/>
      <c r="NUH274" s="837"/>
      <c r="NUI274" s="837"/>
      <c r="NUJ274" s="837"/>
      <c r="NUK274" s="837"/>
      <c r="NUL274" s="837"/>
      <c r="NUM274" s="837"/>
      <c r="NUN274" s="837"/>
      <c r="NUO274" s="837"/>
      <c r="NUP274" s="837"/>
      <c r="NUQ274" s="837"/>
      <c r="NUR274" s="837"/>
      <c r="NUS274" s="854"/>
      <c r="NUT274" s="854"/>
      <c r="NUU274" s="854"/>
      <c r="NUV274" s="854"/>
      <c r="NUW274" s="854"/>
      <c r="NUX274" s="837"/>
      <c r="NUY274" s="837"/>
      <c r="NUZ274" s="854"/>
      <c r="NVA274" s="854"/>
      <c r="NVB274" s="837"/>
      <c r="NVC274" s="837"/>
      <c r="NVD274" s="854"/>
      <c r="NVE274" s="854"/>
      <c r="NVF274" s="837"/>
      <c r="NVG274" s="837"/>
      <c r="NVH274" s="837"/>
      <c r="NVI274" s="837"/>
      <c r="NVJ274" s="837"/>
      <c r="NVK274" s="837"/>
      <c r="NVL274" s="837"/>
      <c r="NVM274" s="854"/>
      <c r="NVN274" s="854"/>
      <c r="NVO274" s="837"/>
      <c r="NVP274" s="837"/>
      <c r="NVQ274" s="854"/>
      <c r="NVR274" s="854"/>
      <c r="NVS274" s="837"/>
      <c r="NVT274" s="837"/>
      <c r="NVU274" s="837"/>
      <c r="NVV274" s="837"/>
      <c r="NVW274" s="837"/>
      <c r="NVX274" s="853"/>
      <c r="NVY274" s="855"/>
      <c r="NVZ274" s="837"/>
      <c r="NWA274" s="837"/>
      <c r="NWB274" s="837"/>
      <c r="NWC274" s="837"/>
      <c r="NWD274" s="837"/>
      <c r="NWE274" s="837"/>
      <c r="NWF274" s="837"/>
      <c r="NWG274" s="856"/>
      <c r="NWH274" s="856"/>
      <c r="NWI274" s="856"/>
      <c r="NWJ274" s="856"/>
      <c r="NWK274" s="856"/>
      <c r="NWL274" s="856"/>
      <c r="NWM274" s="856"/>
      <c r="NWN274" s="856"/>
      <c r="NWO274" s="856"/>
      <c r="NWP274" s="856"/>
      <c r="NWQ274" s="856"/>
      <c r="NWR274" s="856"/>
      <c r="NWS274" s="856"/>
      <c r="NWT274" s="856"/>
      <c r="NWU274" s="856"/>
      <c r="NWV274" s="856"/>
      <c r="NWW274" s="856"/>
      <c r="NWX274" s="856"/>
      <c r="NWY274" s="856"/>
      <c r="NWZ274" s="856"/>
      <c r="NXA274" s="856"/>
      <c r="NXB274" s="856"/>
      <c r="NXC274" s="856"/>
      <c r="NXD274" s="856"/>
      <c r="NXE274" s="856"/>
      <c r="NXF274" s="856"/>
      <c r="NXG274" s="856"/>
      <c r="NXH274" s="856"/>
      <c r="NXI274" s="856"/>
      <c r="NXJ274" s="856"/>
      <c r="NXK274" s="856"/>
      <c r="NXL274" s="856"/>
      <c r="NXM274" s="856"/>
      <c r="NXN274" s="856"/>
      <c r="NXO274" s="856"/>
      <c r="NXP274" s="856"/>
      <c r="NXQ274" s="856"/>
      <c r="NXR274" s="856"/>
      <c r="NXS274" s="856"/>
      <c r="NXT274" s="856"/>
      <c r="NXU274" s="856"/>
      <c r="NXV274" s="856"/>
      <c r="NXW274" s="856"/>
      <c r="NXX274" s="856"/>
      <c r="NXY274" s="837"/>
      <c r="NXZ274" s="837"/>
      <c r="NYA274" s="837"/>
      <c r="NYB274" s="837"/>
      <c r="NYC274" s="837"/>
      <c r="NYD274" s="837"/>
      <c r="NYE274" s="837"/>
      <c r="NYF274" s="837"/>
      <c r="NYG274" s="837"/>
      <c r="NYH274" s="837"/>
      <c r="NYI274" s="837"/>
      <c r="NYJ274" s="837"/>
      <c r="NYK274" s="837"/>
      <c r="NYL274" s="837"/>
      <c r="NYM274" s="837"/>
      <c r="NYN274" s="837"/>
      <c r="NYO274" s="837"/>
      <c r="NYP274" s="837"/>
      <c r="NYQ274" s="837"/>
      <c r="NYR274" s="837"/>
      <c r="NYS274" s="837"/>
      <c r="NYT274" s="837"/>
      <c r="NYU274" s="837"/>
      <c r="NYV274" s="837"/>
      <c r="NYW274" s="854"/>
      <c r="NYX274" s="854"/>
      <c r="NYY274" s="854"/>
      <c r="NYZ274" s="854"/>
      <c r="NZA274" s="854"/>
      <c r="NZB274" s="837"/>
      <c r="NZC274" s="837"/>
      <c r="NZD274" s="854"/>
      <c r="NZE274" s="854"/>
      <c r="NZF274" s="837"/>
      <c r="NZG274" s="837"/>
      <c r="NZH274" s="854"/>
      <c r="NZI274" s="854"/>
      <c r="NZJ274" s="837"/>
      <c r="NZK274" s="837"/>
      <c r="NZL274" s="837"/>
      <c r="NZM274" s="837"/>
      <c r="NZN274" s="837"/>
      <c r="NZO274" s="837"/>
      <c r="NZP274" s="837"/>
      <c r="NZQ274" s="854"/>
      <c r="NZR274" s="854"/>
      <c r="NZS274" s="837"/>
      <c r="NZT274" s="837"/>
      <c r="NZU274" s="854"/>
      <c r="NZV274" s="854"/>
      <c r="NZW274" s="837"/>
      <c r="NZX274" s="837"/>
      <c r="NZY274" s="837"/>
      <c r="NZZ274" s="837"/>
      <c r="OAA274" s="837"/>
      <c r="OAB274" s="853"/>
      <c r="OAC274" s="855"/>
      <c r="OAD274" s="837"/>
      <c r="OAE274" s="837"/>
      <c r="OAF274" s="837"/>
      <c r="OAG274" s="837"/>
      <c r="OAH274" s="837"/>
      <c r="OAI274" s="837"/>
      <c r="OAJ274" s="837"/>
      <c r="OAK274" s="856"/>
      <c r="OAL274" s="856"/>
      <c r="OAM274" s="856"/>
      <c r="OAN274" s="856"/>
      <c r="OAO274" s="856"/>
      <c r="OAP274" s="856"/>
      <c r="OAQ274" s="856"/>
      <c r="OAR274" s="856"/>
      <c r="OAS274" s="856"/>
      <c r="OAT274" s="856"/>
      <c r="OAU274" s="856"/>
      <c r="OAV274" s="856"/>
      <c r="OAW274" s="856"/>
      <c r="OAX274" s="856"/>
      <c r="OAY274" s="856"/>
      <c r="OAZ274" s="856"/>
      <c r="OBA274" s="856"/>
      <c r="OBB274" s="856"/>
      <c r="OBC274" s="856"/>
      <c r="OBD274" s="856"/>
      <c r="OBE274" s="856"/>
      <c r="OBF274" s="856"/>
      <c r="OBG274" s="856"/>
      <c r="OBH274" s="856"/>
      <c r="OBI274" s="856"/>
      <c r="OBJ274" s="856"/>
      <c r="OBK274" s="856"/>
      <c r="OBL274" s="856"/>
      <c r="OBM274" s="856"/>
      <c r="OBN274" s="856"/>
      <c r="OBO274" s="856"/>
      <c r="OBP274" s="856"/>
      <c r="OBQ274" s="856"/>
      <c r="OBR274" s="856"/>
      <c r="OBS274" s="856"/>
      <c r="OBT274" s="856"/>
      <c r="OBU274" s="856"/>
      <c r="OBV274" s="856"/>
      <c r="OBW274" s="856"/>
      <c r="OBX274" s="856"/>
      <c r="OBY274" s="856"/>
      <c r="OBZ274" s="856"/>
      <c r="OCA274" s="856"/>
      <c r="OCB274" s="856"/>
      <c r="OCC274" s="837"/>
      <c r="OCD274" s="837"/>
      <c r="OCE274" s="837"/>
      <c r="OCF274" s="837"/>
      <c r="OCG274" s="837"/>
      <c r="OCH274" s="837"/>
      <c r="OCI274" s="837"/>
      <c r="OCJ274" s="837"/>
      <c r="OCK274" s="837"/>
      <c r="OCL274" s="837"/>
      <c r="OCM274" s="837"/>
      <c r="OCN274" s="837"/>
      <c r="OCO274" s="837"/>
      <c r="OCP274" s="837"/>
      <c r="OCQ274" s="837"/>
      <c r="OCR274" s="837"/>
      <c r="OCS274" s="837"/>
      <c r="OCT274" s="837"/>
      <c r="OCU274" s="837"/>
      <c r="OCV274" s="837"/>
      <c r="OCW274" s="837"/>
      <c r="OCX274" s="837"/>
      <c r="OCY274" s="837"/>
      <c r="OCZ274" s="837"/>
      <c r="ODA274" s="854"/>
      <c r="ODB274" s="854"/>
      <c r="ODC274" s="854"/>
      <c r="ODD274" s="854"/>
      <c r="ODE274" s="854"/>
      <c r="ODF274" s="837"/>
      <c r="ODG274" s="837"/>
      <c r="ODH274" s="854"/>
      <c r="ODI274" s="854"/>
      <c r="ODJ274" s="837"/>
      <c r="ODK274" s="837"/>
      <c r="ODL274" s="854"/>
      <c r="ODM274" s="854"/>
      <c r="ODN274" s="837"/>
      <c r="ODO274" s="837"/>
      <c r="ODP274" s="837"/>
      <c r="ODQ274" s="837"/>
      <c r="ODR274" s="837"/>
      <c r="ODS274" s="837"/>
      <c r="ODT274" s="837"/>
      <c r="ODU274" s="854"/>
      <c r="ODV274" s="854"/>
      <c r="ODW274" s="837"/>
      <c r="ODX274" s="837"/>
      <c r="ODY274" s="854"/>
      <c r="ODZ274" s="854"/>
      <c r="OEA274" s="837"/>
      <c r="OEB274" s="837"/>
      <c r="OEC274" s="837"/>
      <c r="OED274" s="837"/>
      <c r="OEE274" s="837"/>
      <c r="OEF274" s="853"/>
      <c r="OEG274" s="855"/>
      <c r="OEH274" s="837"/>
      <c r="OEI274" s="837"/>
      <c r="OEJ274" s="837"/>
      <c r="OEK274" s="837"/>
      <c r="OEL274" s="837"/>
      <c r="OEM274" s="837"/>
      <c r="OEN274" s="837"/>
      <c r="OEO274" s="856"/>
      <c r="OEP274" s="856"/>
      <c r="OEQ274" s="856"/>
      <c r="OER274" s="856"/>
      <c r="OES274" s="856"/>
      <c r="OET274" s="856"/>
      <c r="OEU274" s="856"/>
      <c r="OEV274" s="856"/>
      <c r="OEW274" s="856"/>
      <c r="OEX274" s="856"/>
      <c r="OEY274" s="856"/>
      <c r="OEZ274" s="856"/>
      <c r="OFA274" s="856"/>
      <c r="OFB274" s="856"/>
      <c r="OFC274" s="856"/>
      <c r="OFD274" s="856"/>
      <c r="OFE274" s="856"/>
      <c r="OFF274" s="856"/>
      <c r="OFG274" s="856"/>
      <c r="OFH274" s="856"/>
      <c r="OFI274" s="856"/>
      <c r="OFJ274" s="856"/>
      <c r="OFK274" s="856"/>
      <c r="OFL274" s="856"/>
      <c r="OFM274" s="856"/>
      <c r="OFN274" s="856"/>
      <c r="OFO274" s="856"/>
      <c r="OFP274" s="856"/>
      <c r="OFQ274" s="856"/>
      <c r="OFR274" s="856"/>
      <c r="OFS274" s="856"/>
      <c r="OFT274" s="856"/>
      <c r="OFU274" s="856"/>
      <c r="OFV274" s="856"/>
      <c r="OFW274" s="856"/>
      <c r="OFX274" s="856"/>
      <c r="OFY274" s="856"/>
      <c r="OFZ274" s="856"/>
      <c r="OGA274" s="856"/>
      <c r="OGB274" s="856"/>
      <c r="OGC274" s="856"/>
      <c r="OGD274" s="856"/>
      <c r="OGE274" s="856"/>
      <c r="OGF274" s="856"/>
      <c r="OGG274" s="837"/>
      <c r="OGH274" s="837"/>
      <c r="OGI274" s="837"/>
      <c r="OGJ274" s="837"/>
      <c r="OGK274" s="837"/>
      <c r="OGL274" s="837"/>
      <c r="OGM274" s="837"/>
      <c r="OGN274" s="837"/>
      <c r="OGO274" s="837"/>
      <c r="OGP274" s="837"/>
      <c r="OGQ274" s="837"/>
      <c r="OGR274" s="837"/>
      <c r="OGS274" s="837"/>
      <c r="OGT274" s="837"/>
      <c r="OGU274" s="837"/>
      <c r="OGV274" s="837"/>
      <c r="OGW274" s="837"/>
      <c r="OGX274" s="837"/>
      <c r="OGY274" s="837"/>
      <c r="OGZ274" s="837"/>
      <c r="OHA274" s="837"/>
      <c r="OHB274" s="837"/>
      <c r="OHC274" s="837"/>
      <c r="OHD274" s="837"/>
      <c r="OHE274" s="854"/>
      <c r="OHF274" s="854"/>
      <c r="OHG274" s="854"/>
      <c r="OHH274" s="854"/>
      <c r="OHI274" s="854"/>
      <c r="OHJ274" s="837"/>
      <c r="OHK274" s="837"/>
      <c r="OHL274" s="854"/>
      <c r="OHM274" s="854"/>
      <c r="OHN274" s="837"/>
      <c r="OHO274" s="837"/>
      <c r="OHP274" s="854"/>
      <c r="OHQ274" s="854"/>
      <c r="OHR274" s="837"/>
      <c r="OHS274" s="837"/>
      <c r="OHT274" s="837"/>
      <c r="OHU274" s="837"/>
      <c r="OHV274" s="837"/>
      <c r="OHW274" s="837"/>
      <c r="OHX274" s="837"/>
      <c r="OHY274" s="854"/>
      <c r="OHZ274" s="854"/>
      <c r="OIA274" s="837"/>
      <c r="OIB274" s="837"/>
      <c r="OIC274" s="854"/>
      <c r="OID274" s="854"/>
      <c r="OIE274" s="837"/>
      <c r="OIF274" s="837"/>
      <c r="OIG274" s="837"/>
      <c r="OIH274" s="837"/>
      <c r="OII274" s="837"/>
      <c r="OIJ274" s="853"/>
      <c r="OIK274" s="855"/>
      <c r="OIL274" s="837"/>
      <c r="OIM274" s="837"/>
      <c r="OIN274" s="837"/>
      <c r="OIO274" s="837"/>
      <c r="OIP274" s="837"/>
      <c r="OIQ274" s="837"/>
      <c r="OIR274" s="837"/>
      <c r="OIS274" s="856"/>
      <c r="OIT274" s="856"/>
      <c r="OIU274" s="856"/>
      <c r="OIV274" s="856"/>
      <c r="OIW274" s="856"/>
      <c r="OIX274" s="856"/>
      <c r="OIY274" s="856"/>
      <c r="OIZ274" s="856"/>
      <c r="OJA274" s="856"/>
      <c r="OJB274" s="856"/>
      <c r="OJC274" s="856"/>
      <c r="OJD274" s="856"/>
      <c r="OJE274" s="856"/>
      <c r="OJF274" s="856"/>
      <c r="OJG274" s="856"/>
      <c r="OJH274" s="856"/>
      <c r="OJI274" s="856"/>
      <c r="OJJ274" s="856"/>
      <c r="OJK274" s="856"/>
      <c r="OJL274" s="856"/>
      <c r="OJM274" s="856"/>
      <c r="OJN274" s="856"/>
      <c r="OJO274" s="856"/>
      <c r="OJP274" s="856"/>
      <c r="OJQ274" s="856"/>
      <c r="OJR274" s="856"/>
      <c r="OJS274" s="856"/>
      <c r="OJT274" s="856"/>
      <c r="OJU274" s="856"/>
      <c r="OJV274" s="856"/>
      <c r="OJW274" s="856"/>
      <c r="OJX274" s="856"/>
      <c r="OJY274" s="856"/>
      <c r="OJZ274" s="856"/>
      <c r="OKA274" s="856"/>
      <c r="OKB274" s="856"/>
      <c r="OKC274" s="856"/>
      <c r="OKD274" s="856"/>
      <c r="OKE274" s="856"/>
      <c r="OKF274" s="856"/>
      <c r="OKG274" s="856"/>
      <c r="OKH274" s="856"/>
      <c r="OKI274" s="856"/>
      <c r="OKJ274" s="856"/>
      <c r="OKK274" s="837"/>
      <c r="OKL274" s="837"/>
      <c r="OKM274" s="837"/>
      <c r="OKN274" s="837"/>
      <c r="OKO274" s="837"/>
      <c r="OKP274" s="837"/>
      <c r="OKQ274" s="837"/>
      <c r="OKR274" s="837"/>
      <c r="OKS274" s="837"/>
      <c r="OKT274" s="837"/>
      <c r="OKU274" s="837"/>
      <c r="OKV274" s="837"/>
      <c r="OKW274" s="837"/>
      <c r="OKX274" s="837"/>
      <c r="OKY274" s="837"/>
      <c r="OKZ274" s="837"/>
      <c r="OLA274" s="837"/>
      <c r="OLB274" s="837"/>
      <c r="OLC274" s="837"/>
      <c r="OLD274" s="837"/>
      <c r="OLE274" s="837"/>
      <c r="OLF274" s="837"/>
      <c r="OLG274" s="837"/>
      <c r="OLH274" s="837"/>
      <c r="OLI274" s="854"/>
      <c r="OLJ274" s="854"/>
      <c r="OLK274" s="854"/>
      <c r="OLL274" s="854"/>
      <c r="OLM274" s="854"/>
      <c r="OLN274" s="837"/>
      <c r="OLO274" s="837"/>
      <c r="OLP274" s="854"/>
      <c r="OLQ274" s="854"/>
      <c r="OLR274" s="837"/>
      <c r="OLS274" s="837"/>
      <c r="OLT274" s="854"/>
      <c r="OLU274" s="854"/>
      <c r="OLV274" s="837"/>
      <c r="OLW274" s="837"/>
      <c r="OLX274" s="837"/>
      <c r="OLY274" s="837"/>
      <c r="OLZ274" s="837"/>
      <c r="OMA274" s="837"/>
      <c r="OMB274" s="837"/>
      <c r="OMC274" s="854"/>
      <c r="OMD274" s="854"/>
      <c r="OME274" s="837"/>
      <c r="OMF274" s="837"/>
      <c r="OMG274" s="854"/>
      <c r="OMH274" s="854"/>
      <c r="OMI274" s="837"/>
      <c r="OMJ274" s="837"/>
      <c r="OMK274" s="837"/>
      <c r="OML274" s="837"/>
      <c r="OMM274" s="837"/>
      <c r="OMN274" s="853"/>
      <c r="OMO274" s="855"/>
      <c r="OMP274" s="837"/>
      <c r="OMQ274" s="837"/>
      <c r="OMR274" s="837"/>
      <c r="OMS274" s="837"/>
      <c r="OMT274" s="837"/>
      <c r="OMU274" s="837"/>
      <c r="OMV274" s="837"/>
      <c r="OMW274" s="856"/>
      <c r="OMX274" s="856"/>
      <c r="OMY274" s="856"/>
      <c r="OMZ274" s="856"/>
      <c r="ONA274" s="856"/>
      <c r="ONB274" s="856"/>
      <c r="ONC274" s="856"/>
      <c r="OND274" s="856"/>
      <c r="ONE274" s="856"/>
      <c r="ONF274" s="856"/>
      <c r="ONG274" s="856"/>
      <c r="ONH274" s="856"/>
      <c r="ONI274" s="856"/>
      <c r="ONJ274" s="856"/>
      <c r="ONK274" s="856"/>
      <c r="ONL274" s="856"/>
      <c r="ONM274" s="856"/>
      <c r="ONN274" s="856"/>
      <c r="ONO274" s="856"/>
      <c r="ONP274" s="856"/>
      <c r="ONQ274" s="856"/>
      <c r="ONR274" s="856"/>
      <c r="ONS274" s="856"/>
      <c r="ONT274" s="856"/>
      <c r="ONU274" s="856"/>
      <c r="ONV274" s="856"/>
      <c r="ONW274" s="856"/>
      <c r="ONX274" s="856"/>
      <c r="ONY274" s="856"/>
      <c r="ONZ274" s="856"/>
      <c r="OOA274" s="856"/>
      <c r="OOB274" s="856"/>
      <c r="OOC274" s="856"/>
      <c r="OOD274" s="856"/>
      <c r="OOE274" s="856"/>
      <c r="OOF274" s="856"/>
      <c r="OOG274" s="856"/>
      <c r="OOH274" s="856"/>
      <c r="OOI274" s="856"/>
      <c r="OOJ274" s="856"/>
      <c r="OOK274" s="856"/>
      <c r="OOL274" s="856"/>
      <c r="OOM274" s="856"/>
      <c r="OON274" s="856"/>
      <c r="OOO274" s="837"/>
      <c r="OOP274" s="837"/>
      <c r="OOQ274" s="837"/>
      <c r="OOR274" s="837"/>
      <c r="OOS274" s="837"/>
      <c r="OOT274" s="837"/>
      <c r="OOU274" s="837"/>
      <c r="OOV274" s="837"/>
      <c r="OOW274" s="837"/>
      <c r="OOX274" s="837"/>
      <c r="OOY274" s="837"/>
      <c r="OOZ274" s="837"/>
      <c r="OPA274" s="837"/>
      <c r="OPB274" s="837"/>
      <c r="OPC274" s="837"/>
      <c r="OPD274" s="837"/>
      <c r="OPE274" s="837"/>
      <c r="OPF274" s="837"/>
      <c r="OPG274" s="837"/>
      <c r="OPH274" s="837"/>
      <c r="OPI274" s="837"/>
      <c r="OPJ274" s="837"/>
      <c r="OPK274" s="837"/>
      <c r="OPL274" s="837"/>
      <c r="OPM274" s="854"/>
      <c r="OPN274" s="854"/>
      <c r="OPO274" s="854"/>
      <c r="OPP274" s="854"/>
      <c r="OPQ274" s="854"/>
      <c r="OPR274" s="837"/>
      <c r="OPS274" s="837"/>
      <c r="OPT274" s="854"/>
      <c r="OPU274" s="854"/>
      <c r="OPV274" s="837"/>
      <c r="OPW274" s="837"/>
      <c r="OPX274" s="854"/>
      <c r="OPY274" s="854"/>
      <c r="OPZ274" s="837"/>
      <c r="OQA274" s="837"/>
      <c r="OQB274" s="837"/>
      <c r="OQC274" s="837"/>
      <c r="OQD274" s="837"/>
      <c r="OQE274" s="837"/>
      <c r="OQF274" s="837"/>
      <c r="OQG274" s="854"/>
      <c r="OQH274" s="854"/>
      <c r="OQI274" s="837"/>
      <c r="OQJ274" s="837"/>
      <c r="OQK274" s="854"/>
      <c r="OQL274" s="854"/>
      <c r="OQM274" s="837"/>
      <c r="OQN274" s="837"/>
      <c r="OQO274" s="837"/>
      <c r="OQP274" s="837"/>
      <c r="OQQ274" s="837"/>
      <c r="OQR274" s="853"/>
      <c r="OQS274" s="855"/>
      <c r="OQT274" s="837"/>
      <c r="OQU274" s="837"/>
      <c r="OQV274" s="837"/>
      <c r="OQW274" s="837"/>
      <c r="OQX274" s="837"/>
      <c r="OQY274" s="837"/>
      <c r="OQZ274" s="837"/>
      <c r="ORA274" s="856"/>
      <c r="ORB274" s="856"/>
      <c r="ORC274" s="856"/>
      <c r="ORD274" s="856"/>
      <c r="ORE274" s="856"/>
      <c r="ORF274" s="856"/>
      <c r="ORG274" s="856"/>
      <c r="ORH274" s="856"/>
      <c r="ORI274" s="856"/>
      <c r="ORJ274" s="856"/>
      <c r="ORK274" s="856"/>
      <c r="ORL274" s="856"/>
      <c r="ORM274" s="856"/>
      <c r="ORN274" s="856"/>
      <c r="ORO274" s="856"/>
      <c r="ORP274" s="856"/>
      <c r="ORQ274" s="856"/>
      <c r="ORR274" s="856"/>
      <c r="ORS274" s="856"/>
      <c r="ORT274" s="856"/>
      <c r="ORU274" s="856"/>
      <c r="ORV274" s="856"/>
      <c r="ORW274" s="856"/>
      <c r="ORX274" s="856"/>
      <c r="ORY274" s="856"/>
      <c r="ORZ274" s="856"/>
      <c r="OSA274" s="856"/>
      <c r="OSB274" s="856"/>
      <c r="OSC274" s="856"/>
      <c r="OSD274" s="856"/>
      <c r="OSE274" s="856"/>
      <c r="OSF274" s="856"/>
      <c r="OSG274" s="856"/>
      <c r="OSH274" s="856"/>
      <c r="OSI274" s="856"/>
      <c r="OSJ274" s="856"/>
      <c r="OSK274" s="856"/>
      <c r="OSL274" s="856"/>
      <c r="OSM274" s="856"/>
      <c r="OSN274" s="856"/>
      <c r="OSO274" s="856"/>
      <c r="OSP274" s="856"/>
      <c r="OSQ274" s="856"/>
      <c r="OSR274" s="856"/>
      <c r="OSS274" s="837"/>
      <c r="OST274" s="837"/>
      <c r="OSU274" s="837"/>
      <c r="OSV274" s="837"/>
      <c r="OSW274" s="837"/>
      <c r="OSX274" s="837"/>
      <c r="OSY274" s="837"/>
      <c r="OSZ274" s="837"/>
      <c r="OTA274" s="837"/>
      <c r="OTB274" s="837"/>
      <c r="OTC274" s="837"/>
      <c r="OTD274" s="837"/>
      <c r="OTE274" s="837"/>
      <c r="OTF274" s="837"/>
      <c r="OTG274" s="837"/>
      <c r="OTH274" s="837"/>
      <c r="OTI274" s="837"/>
      <c r="OTJ274" s="837"/>
      <c r="OTK274" s="837"/>
      <c r="OTL274" s="837"/>
      <c r="OTM274" s="837"/>
      <c r="OTN274" s="837"/>
      <c r="OTO274" s="837"/>
      <c r="OTP274" s="837"/>
      <c r="OTQ274" s="854"/>
      <c r="OTR274" s="854"/>
      <c r="OTS274" s="854"/>
      <c r="OTT274" s="854"/>
      <c r="OTU274" s="854"/>
      <c r="OTV274" s="837"/>
      <c r="OTW274" s="837"/>
      <c r="OTX274" s="854"/>
      <c r="OTY274" s="854"/>
      <c r="OTZ274" s="837"/>
      <c r="OUA274" s="837"/>
      <c r="OUB274" s="854"/>
      <c r="OUC274" s="854"/>
      <c r="OUD274" s="837"/>
      <c r="OUE274" s="837"/>
      <c r="OUF274" s="837"/>
      <c r="OUG274" s="837"/>
      <c r="OUH274" s="837"/>
      <c r="OUI274" s="837"/>
      <c r="OUJ274" s="837"/>
      <c r="OUK274" s="854"/>
      <c r="OUL274" s="854"/>
      <c r="OUM274" s="837"/>
      <c r="OUN274" s="837"/>
      <c r="OUO274" s="854"/>
      <c r="OUP274" s="854"/>
      <c r="OUQ274" s="837"/>
      <c r="OUR274" s="837"/>
      <c r="OUS274" s="837"/>
      <c r="OUT274" s="837"/>
      <c r="OUU274" s="837"/>
      <c r="OUV274" s="853"/>
      <c r="OUW274" s="855"/>
      <c r="OUX274" s="837"/>
      <c r="OUY274" s="837"/>
      <c r="OUZ274" s="837"/>
      <c r="OVA274" s="837"/>
      <c r="OVB274" s="837"/>
      <c r="OVC274" s="837"/>
      <c r="OVD274" s="837"/>
      <c r="OVE274" s="856"/>
      <c r="OVF274" s="856"/>
      <c r="OVG274" s="856"/>
      <c r="OVH274" s="856"/>
      <c r="OVI274" s="856"/>
      <c r="OVJ274" s="856"/>
      <c r="OVK274" s="856"/>
      <c r="OVL274" s="856"/>
      <c r="OVM274" s="856"/>
      <c r="OVN274" s="856"/>
      <c r="OVO274" s="856"/>
      <c r="OVP274" s="856"/>
      <c r="OVQ274" s="856"/>
      <c r="OVR274" s="856"/>
      <c r="OVS274" s="856"/>
      <c r="OVT274" s="856"/>
      <c r="OVU274" s="856"/>
      <c r="OVV274" s="856"/>
      <c r="OVW274" s="856"/>
      <c r="OVX274" s="856"/>
      <c r="OVY274" s="856"/>
      <c r="OVZ274" s="856"/>
      <c r="OWA274" s="856"/>
      <c r="OWB274" s="856"/>
      <c r="OWC274" s="856"/>
      <c r="OWD274" s="856"/>
      <c r="OWE274" s="856"/>
      <c r="OWF274" s="856"/>
      <c r="OWG274" s="856"/>
      <c r="OWH274" s="856"/>
      <c r="OWI274" s="856"/>
      <c r="OWJ274" s="856"/>
      <c r="OWK274" s="856"/>
      <c r="OWL274" s="856"/>
      <c r="OWM274" s="856"/>
      <c r="OWN274" s="856"/>
      <c r="OWO274" s="856"/>
      <c r="OWP274" s="856"/>
      <c r="OWQ274" s="856"/>
      <c r="OWR274" s="856"/>
      <c r="OWS274" s="856"/>
      <c r="OWT274" s="856"/>
      <c r="OWU274" s="856"/>
      <c r="OWV274" s="856"/>
      <c r="OWW274" s="837"/>
      <c r="OWX274" s="837"/>
      <c r="OWY274" s="837"/>
      <c r="OWZ274" s="837"/>
      <c r="OXA274" s="837"/>
      <c r="OXB274" s="837"/>
      <c r="OXC274" s="837"/>
      <c r="OXD274" s="837"/>
      <c r="OXE274" s="837"/>
      <c r="OXF274" s="837"/>
      <c r="OXG274" s="837"/>
      <c r="OXH274" s="837"/>
      <c r="OXI274" s="837"/>
      <c r="OXJ274" s="837"/>
      <c r="OXK274" s="837"/>
      <c r="OXL274" s="837"/>
      <c r="OXM274" s="837"/>
      <c r="OXN274" s="837"/>
      <c r="OXO274" s="837"/>
      <c r="OXP274" s="837"/>
      <c r="OXQ274" s="837"/>
      <c r="OXR274" s="837"/>
      <c r="OXS274" s="837"/>
      <c r="OXT274" s="837"/>
      <c r="OXU274" s="854"/>
      <c r="OXV274" s="854"/>
      <c r="OXW274" s="854"/>
      <c r="OXX274" s="854"/>
      <c r="OXY274" s="854"/>
      <c r="OXZ274" s="837"/>
      <c r="OYA274" s="837"/>
      <c r="OYB274" s="854"/>
      <c r="OYC274" s="854"/>
      <c r="OYD274" s="837"/>
      <c r="OYE274" s="837"/>
      <c r="OYF274" s="854"/>
      <c r="OYG274" s="854"/>
      <c r="OYH274" s="837"/>
      <c r="OYI274" s="837"/>
      <c r="OYJ274" s="837"/>
      <c r="OYK274" s="837"/>
      <c r="OYL274" s="837"/>
      <c r="OYM274" s="837"/>
      <c r="OYN274" s="837"/>
      <c r="OYO274" s="854"/>
      <c r="OYP274" s="854"/>
      <c r="OYQ274" s="837"/>
      <c r="OYR274" s="837"/>
      <c r="OYS274" s="854"/>
      <c r="OYT274" s="854"/>
      <c r="OYU274" s="837"/>
      <c r="OYV274" s="837"/>
      <c r="OYW274" s="837"/>
      <c r="OYX274" s="837"/>
      <c r="OYY274" s="837"/>
      <c r="OYZ274" s="853"/>
      <c r="OZA274" s="855"/>
      <c r="OZB274" s="837"/>
      <c r="OZC274" s="837"/>
      <c r="OZD274" s="837"/>
      <c r="OZE274" s="837"/>
      <c r="OZF274" s="837"/>
      <c r="OZG274" s="837"/>
      <c r="OZH274" s="837"/>
      <c r="OZI274" s="856"/>
      <c r="OZJ274" s="856"/>
      <c r="OZK274" s="856"/>
      <c r="OZL274" s="856"/>
      <c r="OZM274" s="856"/>
      <c r="OZN274" s="856"/>
      <c r="OZO274" s="856"/>
      <c r="OZP274" s="856"/>
      <c r="OZQ274" s="856"/>
      <c r="OZR274" s="856"/>
      <c r="OZS274" s="856"/>
      <c r="OZT274" s="856"/>
      <c r="OZU274" s="856"/>
      <c r="OZV274" s="856"/>
      <c r="OZW274" s="856"/>
      <c r="OZX274" s="856"/>
      <c r="OZY274" s="856"/>
      <c r="OZZ274" s="856"/>
      <c r="PAA274" s="856"/>
      <c r="PAB274" s="856"/>
      <c r="PAC274" s="856"/>
      <c r="PAD274" s="856"/>
      <c r="PAE274" s="856"/>
      <c r="PAF274" s="856"/>
      <c r="PAG274" s="856"/>
      <c r="PAH274" s="856"/>
      <c r="PAI274" s="856"/>
      <c r="PAJ274" s="856"/>
      <c r="PAK274" s="856"/>
      <c r="PAL274" s="856"/>
      <c r="PAM274" s="856"/>
      <c r="PAN274" s="856"/>
      <c r="PAO274" s="856"/>
      <c r="PAP274" s="856"/>
      <c r="PAQ274" s="856"/>
      <c r="PAR274" s="856"/>
      <c r="PAS274" s="856"/>
      <c r="PAT274" s="856"/>
      <c r="PAU274" s="856"/>
      <c r="PAV274" s="856"/>
      <c r="PAW274" s="856"/>
      <c r="PAX274" s="856"/>
      <c r="PAY274" s="856"/>
      <c r="PAZ274" s="856"/>
      <c r="PBA274" s="837"/>
      <c r="PBB274" s="837"/>
      <c r="PBC274" s="837"/>
      <c r="PBD274" s="837"/>
      <c r="PBE274" s="837"/>
      <c r="PBF274" s="837"/>
      <c r="PBG274" s="837"/>
      <c r="PBH274" s="837"/>
      <c r="PBI274" s="837"/>
      <c r="PBJ274" s="837"/>
      <c r="PBK274" s="837"/>
      <c r="PBL274" s="837"/>
      <c r="PBM274" s="837"/>
      <c r="PBN274" s="837"/>
      <c r="PBO274" s="837"/>
      <c r="PBP274" s="837"/>
      <c r="PBQ274" s="837"/>
      <c r="PBR274" s="837"/>
      <c r="PBS274" s="837"/>
      <c r="PBT274" s="837"/>
      <c r="PBU274" s="837"/>
      <c r="PBV274" s="837"/>
      <c r="PBW274" s="837"/>
      <c r="PBX274" s="837"/>
      <c r="PBY274" s="854"/>
      <c r="PBZ274" s="854"/>
      <c r="PCA274" s="854"/>
      <c r="PCB274" s="854"/>
      <c r="PCC274" s="854"/>
      <c r="PCD274" s="837"/>
      <c r="PCE274" s="837"/>
      <c r="PCF274" s="854"/>
      <c r="PCG274" s="854"/>
      <c r="PCH274" s="837"/>
      <c r="PCI274" s="837"/>
      <c r="PCJ274" s="854"/>
      <c r="PCK274" s="854"/>
      <c r="PCL274" s="837"/>
      <c r="PCM274" s="837"/>
      <c r="PCN274" s="837"/>
      <c r="PCO274" s="837"/>
      <c r="PCP274" s="837"/>
      <c r="PCQ274" s="837"/>
      <c r="PCR274" s="837"/>
      <c r="PCS274" s="854"/>
      <c r="PCT274" s="854"/>
      <c r="PCU274" s="837"/>
      <c r="PCV274" s="837"/>
      <c r="PCW274" s="854"/>
      <c r="PCX274" s="854"/>
      <c r="PCY274" s="837"/>
      <c r="PCZ274" s="837"/>
      <c r="PDA274" s="837"/>
      <c r="PDB274" s="837"/>
      <c r="PDC274" s="837"/>
      <c r="PDD274" s="853"/>
      <c r="PDE274" s="855"/>
      <c r="PDF274" s="837"/>
      <c r="PDG274" s="837"/>
      <c r="PDH274" s="837"/>
      <c r="PDI274" s="837"/>
      <c r="PDJ274" s="837"/>
      <c r="PDK274" s="837"/>
      <c r="PDL274" s="837"/>
      <c r="PDM274" s="856"/>
      <c r="PDN274" s="856"/>
      <c r="PDO274" s="856"/>
      <c r="PDP274" s="856"/>
      <c r="PDQ274" s="856"/>
      <c r="PDR274" s="856"/>
      <c r="PDS274" s="856"/>
      <c r="PDT274" s="856"/>
      <c r="PDU274" s="856"/>
      <c r="PDV274" s="856"/>
      <c r="PDW274" s="856"/>
      <c r="PDX274" s="856"/>
      <c r="PDY274" s="856"/>
      <c r="PDZ274" s="856"/>
      <c r="PEA274" s="856"/>
      <c r="PEB274" s="856"/>
      <c r="PEC274" s="856"/>
      <c r="PED274" s="856"/>
      <c r="PEE274" s="856"/>
      <c r="PEF274" s="856"/>
      <c r="PEG274" s="856"/>
      <c r="PEH274" s="856"/>
      <c r="PEI274" s="856"/>
      <c r="PEJ274" s="856"/>
      <c r="PEK274" s="856"/>
      <c r="PEL274" s="856"/>
      <c r="PEM274" s="856"/>
      <c r="PEN274" s="856"/>
      <c r="PEO274" s="856"/>
      <c r="PEP274" s="856"/>
      <c r="PEQ274" s="856"/>
      <c r="PER274" s="856"/>
      <c r="PES274" s="856"/>
      <c r="PET274" s="856"/>
      <c r="PEU274" s="856"/>
      <c r="PEV274" s="856"/>
      <c r="PEW274" s="856"/>
      <c r="PEX274" s="856"/>
      <c r="PEY274" s="856"/>
      <c r="PEZ274" s="856"/>
      <c r="PFA274" s="856"/>
      <c r="PFB274" s="856"/>
      <c r="PFC274" s="856"/>
      <c r="PFD274" s="856"/>
      <c r="PFE274" s="837"/>
      <c r="PFF274" s="837"/>
      <c r="PFG274" s="837"/>
      <c r="PFH274" s="837"/>
      <c r="PFI274" s="837"/>
      <c r="PFJ274" s="837"/>
      <c r="PFK274" s="837"/>
      <c r="PFL274" s="837"/>
      <c r="PFM274" s="837"/>
      <c r="PFN274" s="837"/>
      <c r="PFO274" s="837"/>
      <c r="PFP274" s="837"/>
      <c r="PFQ274" s="837"/>
      <c r="PFR274" s="837"/>
      <c r="PFS274" s="837"/>
      <c r="PFT274" s="837"/>
      <c r="PFU274" s="837"/>
      <c r="PFV274" s="837"/>
      <c r="PFW274" s="837"/>
      <c r="PFX274" s="837"/>
      <c r="PFY274" s="837"/>
      <c r="PFZ274" s="837"/>
      <c r="PGA274" s="837"/>
      <c r="PGB274" s="837"/>
      <c r="PGC274" s="854"/>
      <c r="PGD274" s="854"/>
      <c r="PGE274" s="854"/>
      <c r="PGF274" s="854"/>
      <c r="PGG274" s="854"/>
      <c r="PGH274" s="837"/>
      <c r="PGI274" s="837"/>
      <c r="PGJ274" s="854"/>
      <c r="PGK274" s="854"/>
      <c r="PGL274" s="837"/>
      <c r="PGM274" s="837"/>
      <c r="PGN274" s="854"/>
      <c r="PGO274" s="854"/>
      <c r="PGP274" s="837"/>
      <c r="PGQ274" s="837"/>
      <c r="PGR274" s="837"/>
      <c r="PGS274" s="837"/>
      <c r="PGT274" s="837"/>
      <c r="PGU274" s="837"/>
      <c r="PGV274" s="837"/>
      <c r="PGW274" s="854"/>
      <c r="PGX274" s="854"/>
      <c r="PGY274" s="837"/>
      <c r="PGZ274" s="837"/>
      <c r="PHA274" s="854"/>
      <c r="PHB274" s="854"/>
      <c r="PHC274" s="837"/>
      <c r="PHD274" s="837"/>
      <c r="PHE274" s="837"/>
      <c r="PHF274" s="837"/>
      <c r="PHG274" s="837"/>
      <c r="PHH274" s="853"/>
      <c r="PHI274" s="855"/>
      <c r="PHJ274" s="837"/>
      <c r="PHK274" s="837"/>
      <c r="PHL274" s="837"/>
      <c r="PHM274" s="837"/>
      <c r="PHN274" s="837"/>
      <c r="PHO274" s="837"/>
      <c r="PHP274" s="837"/>
      <c r="PHQ274" s="856"/>
      <c r="PHR274" s="856"/>
      <c r="PHS274" s="856"/>
      <c r="PHT274" s="856"/>
      <c r="PHU274" s="856"/>
      <c r="PHV274" s="856"/>
      <c r="PHW274" s="856"/>
      <c r="PHX274" s="856"/>
      <c r="PHY274" s="856"/>
      <c r="PHZ274" s="856"/>
      <c r="PIA274" s="856"/>
      <c r="PIB274" s="856"/>
      <c r="PIC274" s="856"/>
      <c r="PID274" s="856"/>
      <c r="PIE274" s="856"/>
      <c r="PIF274" s="856"/>
      <c r="PIG274" s="856"/>
      <c r="PIH274" s="856"/>
      <c r="PII274" s="856"/>
      <c r="PIJ274" s="856"/>
      <c r="PIK274" s="856"/>
      <c r="PIL274" s="856"/>
      <c r="PIM274" s="856"/>
      <c r="PIN274" s="856"/>
      <c r="PIO274" s="856"/>
      <c r="PIP274" s="856"/>
      <c r="PIQ274" s="856"/>
      <c r="PIR274" s="856"/>
      <c r="PIS274" s="856"/>
      <c r="PIT274" s="856"/>
      <c r="PIU274" s="856"/>
      <c r="PIV274" s="856"/>
      <c r="PIW274" s="856"/>
      <c r="PIX274" s="856"/>
      <c r="PIY274" s="856"/>
      <c r="PIZ274" s="856"/>
      <c r="PJA274" s="856"/>
      <c r="PJB274" s="856"/>
      <c r="PJC274" s="856"/>
      <c r="PJD274" s="856"/>
      <c r="PJE274" s="856"/>
      <c r="PJF274" s="856"/>
      <c r="PJG274" s="856"/>
      <c r="PJH274" s="856"/>
      <c r="PJI274" s="837"/>
      <c r="PJJ274" s="837"/>
      <c r="PJK274" s="837"/>
      <c r="PJL274" s="837"/>
      <c r="PJM274" s="837"/>
      <c r="PJN274" s="837"/>
      <c r="PJO274" s="837"/>
      <c r="PJP274" s="837"/>
      <c r="PJQ274" s="837"/>
      <c r="PJR274" s="837"/>
      <c r="PJS274" s="837"/>
      <c r="PJT274" s="837"/>
      <c r="PJU274" s="837"/>
      <c r="PJV274" s="837"/>
      <c r="PJW274" s="837"/>
      <c r="PJX274" s="837"/>
      <c r="PJY274" s="837"/>
      <c r="PJZ274" s="837"/>
      <c r="PKA274" s="837"/>
      <c r="PKB274" s="837"/>
      <c r="PKC274" s="837"/>
      <c r="PKD274" s="837"/>
      <c r="PKE274" s="837"/>
      <c r="PKF274" s="837"/>
      <c r="PKG274" s="854"/>
      <c r="PKH274" s="854"/>
      <c r="PKI274" s="854"/>
      <c r="PKJ274" s="854"/>
      <c r="PKK274" s="854"/>
      <c r="PKL274" s="837"/>
      <c r="PKM274" s="837"/>
      <c r="PKN274" s="854"/>
      <c r="PKO274" s="854"/>
      <c r="PKP274" s="837"/>
      <c r="PKQ274" s="837"/>
      <c r="PKR274" s="854"/>
      <c r="PKS274" s="854"/>
      <c r="PKT274" s="837"/>
      <c r="PKU274" s="837"/>
      <c r="PKV274" s="837"/>
      <c r="PKW274" s="837"/>
      <c r="PKX274" s="837"/>
      <c r="PKY274" s="837"/>
      <c r="PKZ274" s="837"/>
      <c r="PLA274" s="854"/>
      <c r="PLB274" s="854"/>
      <c r="PLC274" s="837"/>
      <c r="PLD274" s="837"/>
      <c r="PLE274" s="854"/>
      <c r="PLF274" s="854"/>
      <c r="PLG274" s="837"/>
      <c r="PLH274" s="837"/>
      <c r="PLI274" s="837"/>
      <c r="PLJ274" s="837"/>
      <c r="PLK274" s="837"/>
      <c r="PLL274" s="853"/>
      <c r="PLM274" s="855"/>
      <c r="PLN274" s="837"/>
      <c r="PLO274" s="837"/>
      <c r="PLP274" s="837"/>
      <c r="PLQ274" s="837"/>
      <c r="PLR274" s="837"/>
      <c r="PLS274" s="837"/>
      <c r="PLT274" s="837"/>
      <c r="PLU274" s="856"/>
      <c r="PLV274" s="856"/>
      <c r="PLW274" s="856"/>
      <c r="PLX274" s="856"/>
      <c r="PLY274" s="856"/>
      <c r="PLZ274" s="856"/>
      <c r="PMA274" s="856"/>
      <c r="PMB274" s="856"/>
      <c r="PMC274" s="856"/>
      <c r="PMD274" s="856"/>
      <c r="PME274" s="856"/>
      <c r="PMF274" s="856"/>
      <c r="PMG274" s="856"/>
      <c r="PMH274" s="856"/>
      <c r="PMI274" s="856"/>
      <c r="PMJ274" s="856"/>
      <c r="PMK274" s="856"/>
      <c r="PML274" s="856"/>
      <c r="PMM274" s="856"/>
      <c r="PMN274" s="856"/>
      <c r="PMO274" s="856"/>
      <c r="PMP274" s="856"/>
      <c r="PMQ274" s="856"/>
      <c r="PMR274" s="856"/>
      <c r="PMS274" s="856"/>
      <c r="PMT274" s="856"/>
      <c r="PMU274" s="856"/>
      <c r="PMV274" s="856"/>
      <c r="PMW274" s="856"/>
      <c r="PMX274" s="856"/>
      <c r="PMY274" s="856"/>
      <c r="PMZ274" s="856"/>
      <c r="PNA274" s="856"/>
      <c r="PNB274" s="856"/>
      <c r="PNC274" s="856"/>
      <c r="PND274" s="856"/>
      <c r="PNE274" s="856"/>
      <c r="PNF274" s="856"/>
      <c r="PNG274" s="856"/>
      <c r="PNH274" s="856"/>
      <c r="PNI274" s="856"/>
      <c r="PNJ274" s="856"/>
      <c r="PNK274" s="856"/>
      <c r="PNL274" s="856"/>
      <c r="PNM274" s="837"/>
      <c r="PNN274" s="837"/>
      <c r="PNO274" s="837"/>
      <c r="PNP274" s="837"/>
      <c r="PNQ274" s="837"/>
      <c r="PNR274" s="837"/>
      <c r="PNS274" s="837"/>
      <c r="PNT274" s="837"/>
      <c r="PNU274" s="837"/>
      <c r="PNV274" s="837"/>
      <c r="PNW274" s="837"/>
      <c r="PNX274" s="837"/>
      <c r="PNY274" s="837"/>
      <c r="PNZ274" s="837"/>
      <c r="POA274" s="837"/>
      <c r="POB274" s="837"/>
      <c r="POC274" s="837"/>
      <c r="POD274" s="837"/>
      <c r="POE274" s="837"/>
      <c r="POF274" s="837"/>
      <c r="POG274" s="837"/>
      <c r="POH274" s="837"/>
      <c r="POI274" s="837"/>
      <c r="POJ274" s="837"/>
      <c r="POK274" s="854"/>
      <c r="POL274" s="854"/>
      <c r="POM274" s="854"/>
      <c r="PON274" s="854"/>
      <c r="POO274" s="854"/>
      <c r="POP274" s="837"/>
      <c r="POQ274" s="837"/>
      <c r="POR274" s="854"/>
      <c r="POS274" s="854"/>
      <c r="POT274" s="837"/>
      <c r="POU274" s="837"/>
      <c r="POV274" s="854"/>
      <c r="POW274" s="854"/>
      <c r="POX274" s="837"/>
      <c r="POY274" s="837"/>
      <c r="POZ274" s="837"/>
      <c r="PPA274" s="837"/>
      <c r="PPB274" s="837"/>
      <c r="PPC274" s="837"/>
      <c r="PPD274" s="837"/>
      <c r="PPE274" s="854"/>
      <c r="PPF274" s="854"/>
      <c r="PPG274" s="837"/>
      <c r="PPH274" s="837"/>
      <c r="PPI274" s="854"/>
      <c r="PPJ274" s="854"/>
      <c r="PPK274" s="837"/>
      <c r="PPL274" s="837"/>
      <c r="PPM274" s="837"/>
      <c r="PPN274" s="837"/>
      <c r="PPO274" s="837"/>
      <c r="PPP274" s="853"/>
      <c r="PPQ274" s="855"/>
      <c r="PPR274" s="837"/>
      <c r="PPS274" s="837"/>
      <c r="PPT274" s="837"/>
      <c r="PPU274" s="837"/>
      <c r="PPV274" s="837"/>
      <c r="PPW274" s="837"/>
      <c r="PPX274" s="837"/>
      <c r="PPY274" s="856"/>
      <c r="PPZ274" s="856"/>
      <c r="PQA274" s="856"/>
      <c r="PQB274" s="856"/>
      <c r="PQC274" s="856"/>
      <c r="PQD274" s="856"/>
      <c r="PQE274" s="856"/>
      <c r="PQF274" s="856"/>
      <c r="PQG274" s="856"/>
      <c r="PQH274" s="856"/>
      <c r="PQI274" s="856"/>
      <c r="PQJ274" s="856"/>
      <c r="PQK274" s="856"/>
      <c r="PQL274" s="856"/>
      <c r="PQM274" s="856"/>
      <c r="PQN274" s="856"/>
      <c r="PQO274" s="856"/>
      <c r="PQP274" s="856"/>
      <c r="PQQ274" s="856"/>
      <c r="PQR274" s="856"/>
      <c r="PQS274" s="856"/>
      <c r="PQT274" s="856"/>
      <c r="PQU274" s="856"/>
      <c r="PQV274" s="856"/>
      <c r="PQW274" s="856"/>
      <c r="PQX274" s="856"/>
      <c r="PQY274" s="856"/>
      <c r="PQZ274" s="856"/>
      <c r="PRA274" s="856"/>
      <c r="PRB274" s="856"/>
      <c r="PRC274" s="856"/>
      <c r="PRD274" s="856"/>
      <c r="PRE274" s="856"/>
      <c r="PRF274" s="856"/>
      <c r="PRG274" s="856"/>
      <c r="PRH274" s="856"/>
      <c r="PRI274" s="856"/>
      <c r="PRJ274" s="856"/>
      <c r="PRK274" s="856"/>
      <c r="PRL274" s="856"/>
      <c r="PRM274" s="856"/>
      <c r="PRN274" s="856"/>
      <c r="PRO274" s="856"/>
      <c r="PRP274" s="856"/>
      <c r="PRQ274" s="837"/>
      <c r="PRR274" s="837"/>
      <c r="PRS274" s="837"/>
      <c r="PRT274" s="837"/>
      <c r="PRU274" s="837"/>
      <c r="PRV274" s="837"/>
      <c r="PRW274" s="837"/>
      <c r="PRX274" s="837"/>
      <c r="PRY274" s="837"/>
      <c r="PRZ274" s="837"/>
      <c r="PSA274" s="837"/>
      <c r="PSB274" s="837"/>
      <c r="PSC274" s="837"/>
      <c r="PSD274" s="837"/>
      <c r="PSE274" s="837"/>
      <c r="PSF274" s="837"/>
      <c r="PSG274" s="837"/>
      <c r="PSH274" s="837"/>
      <c r="PSI274" s="837"/>
      <c r="PSJ274" s="837"/>
      <c r="PSK274" s="837"/>
      <c r="PSL274" s="837"/>
      <c r="PSM274" s="837"/>
      <c r="PSN274" s="837"/>
      <c r="PSO274" s="854"/>
      <c r="PSP274" s="854"/>
      <c r="PSQ274" s="854"/>
      <c r="PSR274" s="854"/>
      <c r="PSS274" s="854"/>
      <c r="PST274" s="837"/>
      <c r="PSU274" s="837"/>
      <c r="PSV274" s="854"/>
      <c r="PSW274" s="854"/>
      <c r="PSX274" s="837"/>
      <c r="PSY274" s="837"/>
      <c r="PSZ274" s="854"/>
      <c r="PTA274" s="854"/>
      <c r="PTB274" s="837"/>
      <c r="PTC274" s="837"/>
      <c r="PTD274" s="837"/>
      <c r="PTE274" s="837"/>
      <c r="PTF274" s="837"/>
      <c r="PTG274" s="837"/>
      <c r="PTH274" s="837"/>
      <c r="PTI274" s="854"/>
      <c r="PTJ274" s="854"/>
      <c r="PTK274" s="837"/>
      <c r="PTL274" s="837"/>
      <c r="PTM274" s="854"/>
      <c r="PTN274" s="854"/>
      <c r="PTO274" s="837"/>
      <c r="PTP274" s="837"/>
      <c r="PTQ274" s="837"/>
      <c r="PTR274" s="837"/>
      <c r="PTS274" s="837"/>
      <c r="PTT274" s="853"/>
      <c r="PTU274" s="855"/>
      <c r="PTV274" s="837"/>
      <c r="PTW274" s="837"/>
      <c r="PTX274" s="837"/>
      <c r="PTY274" s="837"/>
      <c r="PTZ274" s="837"/>
      <c r="PUA274" s="837"/>
      <c r="PUB274" s="837"/>
      <c r="PUC274" s="856"/>
      <c r="PUD274" s="856"/>
      <c r="PUE274" s="856"/>
      <c r="PUF274" s="856"/>
      <c r="PUG274" s="856"/>
      <c r="PUH274" s="856"/>
      <c r="PUI274" s="856"/>
      <c r="PUJ274" s="856"/>
      <c r="PUK274" s="856"/>
      <c r="PUL274" s="856"/>
      <c r="PUM274" s="856"/>
      <c r="PUN274" s="856"/>
      <c r="PUO274" s="856"/>
      <c r="PUP274" s="856"/>
      <c r="PUQ274" s="856"/>
      <c r="PUR274" s="856"/>
      <c r="PUS274" s="856"/>
      <c r="PUT274" s="856"/>
      <c r="PUU274" s="856"/>
      <c r="PUV274" s="856"/>
      <c r="PUW274" s="856"/>
      <c r="PUX274" s="856"/>
      <c r="PUY274" s="856"/>
      <c r="PUZ274" s="856"/>
      <c r="PVA274" s="856"/>
      <c r="PVB274" s="856"/>
      <c r="PVC274" s="856"/>
      <c r="PVD274" s="856"/>
      <c r="PVE274" s="856"/>
      <c r="PVF274" s="856"/>
      <c r="PVG274" s="856"/>
      <c r="PVH274" s="856"/>
      <c r="PVI274" s="856"/>
      <c r="PVJ274" s="856"/>
      <c r="PVK274" s="856"/>
      <c r="PVL274" s="856"/>
      <c r="PVM274" s="856"/>
      <c r="PVN274" s="856"/>
      <c r="PVO274" s="856"/>
      <c r="PVP274" s="856"/>
      <c r="PVQ274" s="856"/>
      <c r="PVR274" s="856"/>
      <c r="PVS274" s="856"/>
      <c r="PVT274" s="856"/>
      <c r="PVU274" s="837"/>
      <c r="PVV274" s="837"/>
      <c r="PVW274" s="837"/>
      <c r="PVX274" s="837"/>
      <c r="PVY274" s="837"/>
      <c r="PVZ274" s="837"/>
      <c r="PWA274" s="837"/>
      <c r="PWB274" s="837"/>
      <c r="PWC274" s="837"/>
      <c r="PWD274" s="837"/>
      <c r="PWE274" s="837"/>
      <c r="PWF274" s="837"/>
      <c r="PWG274" s="837"/>
      <c r="PWH274" s="837"/>
      <c r="PWI274" s="837"/>
      <c r="PWJ274" s="837"/>
      <c r="PWK274" s="837"/>
      <c r="PWL274" s="837"/>
      <c r="PWM274" s="837"/>
      <c r="PWN274" s="837"/>
      <c r="PWO274" s="837"/>
      <c r="PWP274" s="837"/>
      <c r="PWQ274" s="837"/>
      <c r="PWR274" s="837"/>
      <c r="PWS274" s="854"/>
      <c r="PWT274" s="854"/>
      <c r="PWU274" s="854"/>
      <c r="PWV274" s="854"/>
      <c r="PWW274" s="854"/>
      <c r="PWX274" s="837"/>
      <c r="PWY274" s="837"/>
      <c r="PWZ274" s="854"/>
      <c r="PXA274" s="854"/>
      <c r="PXB274" s="837"/>
      <c r="PXC274" s="837"/>
      <c r="PXD274" s="854"/>
      <c r="PXE274" s="854"/>
      <c r="PXF274" s="837"/>
      <c r="PXG274" s="837"/>
      <c r="PXH274" s="837"/>
      <c r="PXI274" s="837"/>
      <c r="PXJ274" s="837"/>
      <c r="PXK274" s="837"/>
      <c r="PXL274" s="837"/>
      <c r="PXM274" s="854"/>
      <c r="PXN274" s="854"/>
      <c r="PXO274" s="837"/>
      <c r="PXP274" s="837"/>
      <c r="PXQ274" s="854"/>
      <c r="PXR274" s="854"/>
      <c r="PXS274" s="837"/>
      <c r="PXT274" s="837"/>
      <c r="PXU274" s="837"/>
      <c r="PXV274" s="837"/>
      <c r="PXW274" s="837"/>
      <c r="PXX274" s="853"/>
      <c r="PXY274" s="855"/>
      <c r="PXZ274" s="837"/>
      <c r="PYA274" s="837"/>
      <c r="PYB274" s="837"/>
      <c r="PYC274" s="837"/>
      <c r="PYD274" s="837"/>
      <c r="PYE274" s="837"/>
      <c r="PYF274" s="837"/>
      <c r="PYG274" s="856"/>
      <c r="PYH274" s="856"/>
      <c r="PYI274" s="856"/>
      <c r="PYJ274" s="856"/>
      <c r="PYK274" s="856"/>
      <c r="PYL274" s="856"/>
      <c r="PYM274" s="856"/>
      <c r="PYN274" s="856"/>
      <c r="PYO274" s="856"/>
      <c r="PYP274" s="856"/>
      <c r="PYQ274" s="856"/>
      <c r="PYR274" s="856"/>
      <c r="PYS274" s="856"/>
      <c r="PYT274" s="856"/>
      <c r="PYU274" s="856"/>
      <c r="PYV274" s="856"/>
      <c r="PYW274" s="856"/>
      <c r="PYX274" s="856"/>
      <c r="PYY274" s="856"/>
      <c r="PYZ274" s="856"/>
      <c r="PZA274" s="856"/>
      <c r="PZB274" s="856"/>
      <c r="PZC274" s="856"/>
      <c r="PZD274" s="856"/>
      <c r="PZE274" s="856"/>
      <c r="PZF274" s="856"/>
      <c r="PZG274" s="856"/>
      <c r="PZH274" s="856"/>
      <c r="PZI274" s="856"/>
      <c r="PZJ274" s="856"/>
      <c r="PZK274" s="856"/>
      <c r="PZL274" s="856"/>
      <c r="PZM274" s="856"/>
      <c r="PZN274" s="856"/>
      <c r="PZO274" s="856"/>
      <c r="PZP274" s="856"/>
      <c r="PZQ274" s="856"/>
      <c r="PZR274" s="856"/>
      <c r="PZS274" s="856"/>
      <c r="PZT274" s="856"/>
      <c r="PZU274" s="856"/>
      <c r="PZV274" s="856"/>
      <c r="PZW274" s="856"/>
      <c r="PZX274" s="856"/>
      <c r="PZY274" s="837"/>
      <c r="PZZ274" s="837"/>
      <c r="QAA274" s="837"/>
      <c r="QAB274" s="837"/>
      <c r="QAC274" s="837"/>
      <c r="QAD274" s="837"/>
      <c r="QAE274" s="837"/>
      <c r="QAF274" s="837"/>
      <c r="QAG274" s="837"/>
      <c r="QAH274" s="837"/>
      <c r="QAI274" s="837"/>
      <c r="QAJ274" s="837"/>
      <c r="QAK274" s="837"/>
      <c r="QAL274" s="837"/>
      <c r="QAM274" s="837"/>
      <c r="QAN274" s="837"/>
      <c r="QAO274" s="837"/>
      <c r="QAP274" s="837"/>
      <c r="QAQ274" s="837"/>
      <c r="QAR274" s="837"/>
      <c r="QAS274" s="837"/>
      <c r="QAT274" s="837"/>
      <c r="QAU274" s="837"/>
      <c r="QAV274" s="837"/>
      <c r="QAW274" s="854"/>
      <c r="QAX274" s="854"/>
      <c r="QAY274" s="854"/>
      <c r="QAZ274" s="854"/>
      <c r="QBA274" s="854"/>
      <c r="QBB274" s="837"/>
      <c r="QBC274" s="837"/>
      <c r="QBD274" s="854"/>
      <c r="QBE274" s="854"/>
      <c r="QBF274" s="837"/>
      <c r="QBG274" s="837"/>
      <c r="QBH274" s="854"/>
      <c r="QBI274" s="854"/>
      <c r="QBJ274" s="837"/>
      <c r="QBK274" s="837"/>
      <c r="QBL274" s="837"/>
      <c r="QBM274" s="837"/>
      <c r="QBN274" s="837"/>
      <c r="QBO274" s="837"/>
      <c r="QBP274" s="837"/>
      <c r="QBQ274" s="854"/>
      <c r="QBR274" s="854"/>
      <c r="QBS274" s="837"/>
      <c r="QBT274" s="837"/>
      <c r="QBU274" s="854"/>
      <c r="QBV274" s="854"/>
      <c r="QBW274" s="837"/>
      <c r="QBX274" s="837"/>
      <c r="QBY274" s="837"/>
      <c r="QBZ274" s="837"/>
      <c r="QCA274" s="837"/>
      <c r="QCB274" s="853"/>
      <c r="QCC274" s="855"/>
      <c r="QCD274" s="837"/>
      <c r="QCE274" s="837"/>
      <c r="QCF274" s="837"/>
      <c r="QCG274" s="837"/>
      <c r="QCH274" s="837"/>
      <c r="QCI274" s="837"/>
      <c r="QCJ274" s="837"/>
      <c r="QCK274" s="856"/>
      <c r="QCL274" s="856"/>
      <c r="QCM274" s="856"/>
      <c r="QCN274" s="856"/>
      <c r="QCO274" s="856"/>
      <c r="QCP274" s="856"/>
      <c r="QCQ274" s="856"/>
      <c r="QCR274" s="856"/>
      <c r="QCS274" s="856"/>
      <c r="QCT274" s="856"/>
      <c r="QCU274" s="856"/>
      <c r="QCV274" s="856"/>
      <c r="QCW274" s="856"/>
      <c r="QCX274" s="856"/>
      <c r="QCY274" s="856"/>
      <c r="QCZ274" s="856"/>
      <c r="QDA274" s="856"/>
      <c r="QDB274" s="856"/>
      <c r="QDC274" s="856"/>
      <c r="QDD274" s="856"/>
      <c r="QDE274" s="856"/>
      <c r="QDF274" s="856"/>
      <c r="QDG274" s="856"/>
      <c r="QDH274" s="856"/>
      <c r="QDI274" s="856"/>
      <c r="QDJ274" s="856"/>
      <c r="QDK274" s="856"/>
      <c r="QDL274" s="856"/>
      <c r="QDM274" s="856"/>
      <c r="QDN274" s="856"/>
      <c r="QDO274" s="856"/>
      <c r="QDP274" s="856"/>
      <c r="QDQ274" s="856"/>
      <c r="QDR274" s="856"/>
      <c r="QDS274" s="856"/>
      <c r="QDT274" s="856"/>
      <c r="QDU274" s="856"/>
      <c r="QDV274" s="856"/>
      <c r="QDW274" s="856"/>
      <c r="QDX274" s="856"/>
      <c r="QDY274" s="856"/>
      <c r="QDZ274" s="856"/>
      <c r="QEA274" s="856"/>
      <c r="QEB274" s="856"/>
      <c r="QEC274" s="837"/>
      <c r="QED274" s="837"/>
      <c r="QEE274" s="837"/>
      <c r="QEF274" s="837"/>
      <c r="QEG274" s="837"/>
      <c r="QEH274" s="837"/>
      <c r="QEI274" s="837"/>
      <c r="QEJ274" s="837"/>
      <c r="QEK274" s="837"/>
      <c r="QEL274" s="837"/>
      <c r="QEM274" s="837"/>
      <c r="QEN274" s="837"/>
      <c r="QEO274" s="837"/>
      <c r="QEP274" s="837"/>
      <c r="QEQ274" s="837"/>
      <c r="QER274" s="837"/>
      <c r="QES274" s="837"/>
      <c r="QET274" s="837"/>
      <c r="QEU274" s="837"/>
      <c r="QEV274" s="837"/>
      <c r="QEW274" s="837"/>
      <c r="QEX274" s="837"/>
      <c r="QEY274" s="837"/>
      <c r="QEZ274" s="837"/>
      <c r="QFA274" s="854"/>
      <c r="QFB274" s="854"/>
      <c r="QFC274" s="854"/>
      <c r="QFD274" s="854"/>
      <c r="QFE274" s="854"/>
      <c r="QFF274" s="837"/>
      <c r="QFG274" s="837"/>
      <c r="QFH274" s="854"/>
      <c r="QFI274" s="854"/>
      <c r="QFJ274" s="837"/>
      <c r="QFK274" s="837"/>
      <c r="QFL274" s="854"/>
      <c r="QFM274" s="854"/>
      <c r="QFN274" s="837"/>
      <c r="QFO274" s="837"/>
      <c r="QFP274" s="837"/>
      <c r="QFQ274" s="837"/>
      <c r="QFR274" s="837"/>
      <c r="QFS274" s="837"/>
      <c r="QFT274" s="837"/>
      <c r="QFU274" s="854"/>
      <c r="QFV274" s="854"/>
      <c r="QFW274" s="837"/>
      <c r="QFX274" s="837"/>
      <c r="QFY274" s="854"/>
      <c r="QFZ274" s="854"/>
      <c r="QGA274" s="837"/>
      <c r="QGB274" s="837"/>
      <c r="QGC274" s="837"/>
      <c r="QGD274" s="837"/>
      <c r="QGE274" s="837"/>
      <c r="QGF274" s="853"/>
      <c r="QGG274" s="855"/>
      <c r="QGH274" s="837"/>
      <c r="QGI274" s="837"/>
      <c r="QGJ274" s="837"/>
      <c r="QGK274" s="837"/>
      <c r="QGL274" s="837"/>
      <c r="QGM274" s="837"/>
      <c r="QGN274" s="837"/>
      <c r="QGO274" s="856"/>
      <c r="QGP274" s="856"/>
      <c r="QGQ274" s="856"/>
      <c r="QGR274" s="856"/>
      <c r="QGS274" s="856"/>
      <c r="QGT274" s="856"/>
      <c r="QGU274" s="856"/>
      <c r="QGV274" s="856"/>
      <c r="QGW274" s="856"/>
      <c r="QGX274" s="856"/>
      <c r="QGY274" s="856"/>
      <c r="QGZ274" s="856"/>
      <c r="QHA274" s="856"/>
      <c r="QHB274" s="856"/>
      <c r="QHC274" s="856"/>
      <c r="QHD274" s="856"/>
      <c r="QHE274" s="856"/>
      <c r="QHF274" s="856"/>
      <c r="QHG274" s="856"/>
      <c r="QHH274" s="856"/>
      <c r="QHI274" s="856"/>
      <c r="QHJ274" s="856"/>
      <c r="QHK274" s="856"/>
      <c r="QHL274" s="856"/>
      <c r="QHM274" s="856"/>
      <c r="QHN274" s="856"/>
      <c r="QHO274" s="856"/>
      <c r="QHP274" s="856"/>
      <c r="QHQ274" s="856"/>
      <c r="QHR274" s="856"/>
      <c r="QHS274" s="856"/>
      <c r="QHT274" s="856"/>
      <c r="QHU274" s="856"/>
      <c r="QHV274" s="856"/>
      <c r="QHW274" s="856"/>
      <c r="QHX274" s="856"/>
      <c r="QHY274" s="856"/>
      <c r="QHZ274" s="856"/>
      <c r="QIA274" s="856"/>
      <c r="QIB274" s="856"/>
      <c r="QIC274" s="856"/>
      <c r="QID274" s="856"/>
      <c r="QIE274" s="856"/>
      <c r="QIF274" s="856"/>
      <c r="QIG274" s="837"/>
      <c r="QIH274" s="837"/>
      <c r="QII274" s="837"/>
      <c r="QIJ274" s="837"/>
      <c r="QIK274" s="837"/>
      <c r="QIL274" s="837"/>
      <c r="QIM274" s="837"/>
      <c r="QIN274" s="837"/>
      <c r="QIO274" s="837"/>
      <c r="QIP274" s="837"/>
      <c r="QIQ274" s="837"/>
      <c r="QIR274" s="837"/>
      <c r="QIS274" s="837"/>
      <c r="QIT274" s="837"/>
      <c r="QIU274" s="837"/>
      <c r="QIV274" s="837"/>
      <c r="QIW274" s="837"/>
      <c r="QIX274" s="837"/>
      <c r="QIY274" s="837"/>
      <c r="QIZ274" s="837"/>
      <c r="QJA274" s="837"/>
      <c r="QJB274" s="837"/>
      <c r="QJC274" s="837"/>
      <c r="QJD274" s="837"/>
      <c r="QJE274" s="854"/>
      <c r="QJF274" s="854"/>
      <c r="QJG274" s="854"/>
      <c r="QJH274" s="854"/>
      <c r="QJI274" s="854"/>
      <c r="QJJ274" s="837"/>
      <c r="QJK274" s="837"/>
      <c r="QJL274" s="854"/>
      <c r="QJM274" s="854"/>
      <c r="QJN274" s="837"/>
      <c r="QJO274" s="837"/>
      <c r="QJP274" s="854"/>
      <c r="QJQ274" s="854"/>
      <c r="QJR274" s="837"/>
      <c r="QJS274" s="837"/>
      <c r="QJT274" s="837"/>
      <c r="QJU274" s="837"/>
      <c r="QJV274" s="837"/>
      <c r="QJW274" s="837"/>
      <c r="QJX274" s="837"/>
      <c r="QJY274" s="854"/>
      <c r="QJZ274" s="854"/>
      <c r="QKA274" s="837"/>
      <c r="QKB274" s="837"/>
      <c r="QKC274" s="854"/>
      <c r="QKD274" s="854"/>
      <c r="QKE274" s="837"/>
      <c r="QKF274" s="837"/>
      <c r="QKG274" s="837"/>
      <c r="QKH274" s="837"/>
      <c r="QKI274" s="837"/>
      <c r="QKJ274" s="853"/>
      <c r="QKK274" s="855"/>
      <c r="QKL274" s="837"/>
      <c r="QKM274" s="837"/>
      <c r="QKN274" s="837"/>
      <c r="QKO274" s="837"/>
      <c r="QKP274" s="837"/>
      <c r="QKQ274" s="837"/>
      <c r="QKR274" s="837"/>
      <c r="QKS274" s="856"/>
      <c r="QKT274" s="856"/>
      <c r="QKU274" s="856"/>
      <c r="QKV274" s="856"/>
      <c r="QKW274" s="856"/>
      <c r="QKX274" s="856"/>
      <c r="QKY274" s="856"/>
      <c r="QKZ274" s="856"/>
      <c r="QLA274" s="856"/>
      <c r="QLB274" s="856"/>
      <c r="QLC274" s="856"/>
      <c r="QLD274" s="856"/>
      <c r="QLE274" s="856"/>
      <c r="QLF274" s="856"/>
      <c r="QLG274" s="856"/>
      <c r="QLH274" s="856"/>
      <c r="QLI274" s="856"/>
      <c r="QLJ274" s="856"/>
      <c r="QLK274" s="856"/>
      <c r="QLL274" s="856"/>
      <c r="QLM274" s="856"/>
      <c r="QLN274" s="856"/>
      <c r="QLO274" s="856"/>
      <c r="QLP274" s="856"/>
      <c r="QLQ274" s="856"/>
      <c r="QLR274" s="856"/>
      <c r="QLS274" s="856"/>
      <c r="QLT274" s="856"/>
      <c r="QLU274" s="856"/>
      <c r="QLV274" s="856"/>
      <c r="QLW274" s="856"/>
      <c r="QLX274" s="856"/>
      <c r="QLY274" s="856"/>
      <c r="QLZ274" s="856"/>
      <c r="QMA274" s="856"/>
      <c r="QMB274" s="856"/>
      <c r="QMC274" s="856"/>
      <c r="QMD274" s="856"/>
      <c r="QME274" s="856"/>
      <c r="QMF274" s="856"/>
      <c r="QMG274" s="856"/>
      <c r="QMH274" s="856"/>
      <c r="QMI274" s="856"/>
      <c r="QMJ274" s="856"/>
      <c r="QMK274" s="837"/>
      <c r="QML274" s="837"/>
      <c r="QMM274" s="837"/>
      <c r="QMN274" s="837"/>
      <c r="QMO274" s="837"/>
      <c r="QMP274" s="837"/>
      <c r="QMQ274" s="837"/>
      <c r="QMR274" s="837"/>
      <c r="QMS274" s="837"/>
      <c r="QMT274" s="837"/>
      <c r="QMU274" s="837"/>
      <c r="QMV274" s="837"/>
      <c r="QMW274" s="837"/>
      <c r="QMX274" s="837"/>
      <c r="QMY274" s="837"/>
      <c r="QMZ274" s="837"/>
      <c r="QNA274" s="837"/>
      <c r="QNB274" s="837"/>
      <c r="QNC274" s="837"/>
      <c r="QND274" s="837"/>
      <c r="QNE274" s="837"/>
      <c r="QNF274" s="837"/>
      <c r="QNG274" s="837"/>
      <c r="QNH274" s="837"/>
      <c r="QNI274" s="854"/>
      <c r="QNJ274" s="854"/>
      <c r="QNK274" s="854"/>
      <c r="QNL274" s="854"/>
      <c r="QNM274" s="854"/>
      <c r="QNN274" s="837"/>
      <c r="QNO274" s="837"/>
      <c r="QNP274" s="854"/>
      <c r="QNQ274" s="854"/>
      <c r="QNR274" s="837"/>
      <c r="QNS274" s="837"/>
      <c r="QNT274" s="854"/>
      <c r="QNU274" s="854"/>
      <c r="QNV274" s="837"/>
      <c r="QNW274" s="837"/>
      <c r="QNX274" s="837"/>
      <c r="QNY274" s="837"/>
      <c r="QNZ274" s="837"/>
      <c r="QOA274" s="837"/>
      <c r="QOB274" s="837"/>
      <c r="QOC274" s="854"/>
      <c r="QOD274" s="854"/>
      <c r="QOE274" s="837"/>
      <c r="QOF274" s="837"/>
      <c r="QOG274" s="854"/>
      <c r="QOH274" s="854"/>
      <c r="QOI274" s="837"/>
      <c r="QOJ274" s="837"/>
      <c r="QOK274" s="837"/>
      <c r="QOL274" s="837"/>
      <c r="QOM274" s="837"/>
      <c r="QON274" s="853"/>
      <c r="QOO274" s="855"/>
      <c r="QOP274" s="837"/>
      <c r="QOQ274" s="837"/>
      <c r="QOR274" s="837"/>
      <c r="QOS274" s="837"/>
      <c r="QOT274" s="837"/>
      <c r="QOU274" s="837"/>
      <c r="QOV274" s="837"/>
      <c r="QOW274" s="856"/>
      <c r="QOX274" s="856"/>
      <c r="QOY274" s="856"/>
      <c r="QOZ274" s="856"/>
      <c r="QPA274" s="856"/>
      <c r="QPB274" s="856"/>
      <c r="QPC274" s="856"/>
      <c r="QPD274" s="856"/>
      <c r="QPE274" s="856"/>
      <c r="QPF274" s="856"/>
      <c r="QPG274" s="856"/>
      <c r="QPH274" s="856"/>
      <c r="QPI274" s="856"/>
      <c r="QPJ274" s="856"/>
      <c r="QPK274" s="856"/>
      <c r="QPL274" s="856"/>
      <c r="QPM274" s="856"/>
      <c r="QPN274" s="856"/>
      <c r="QPO274" s="856"/>
      <c r="QPP274" s="856"/>
      <c r="QPQ274" s="856"/>
      <c r="QPR274" s="856"/>
      <c r="QPS274" s="856"/>
      <c r="QPT274" s="856"/>
      <c r="QPU274" s="856"/>
      <c r="QPV274" s="856"/>
      <c r="QPW274" s="856"/>
      <c r="QPX274" s="856"/>
      <c r="QPY274" s="856"/>
      <c r="QPZ274" s="856"/>
      <c r="QQA274" s="856"/>
      <c r="QQB274" s="856"/>
      <c r="QQC274" s="856"/>
      <c r="QQD274" s="856"/>
      <c r="QQE274" s="856"/>
      <c r="QQF274" s="856"/>
      <c r="QQG274" s="856"/>
      <c r="QQH274" s="856"/>
      <c r="QQI274" s="856"/>
      <c r="QQJ274" s="856"/>
      <c r="QQK274" s="856"/>
      <c r="QQL274" s="856"/>
      <c r="QQM274" s="856"/>
      <c r="QQN274" s="856"/>
      <c r="QQO274" s="837"/>
      <c r="QQP274" s="837"/>
      <c r="QQQ274" s="837"/>
      <c r="QQR274" s="837"/>
      <c r="QQS274" s="837"/>
      <c r="QQT274" s="837"/>
      <c r="QQU274" s="837"/>
      <c r="QQV274" s="837"/>
      <c r="QQW274" s="837"/>
      <c r="QQX274" s="837"/>
      <c r="QQY274" s="837"/>
      <c r="QQZ274" s="837"/>
      <c r="QRA274" s="837"/>
      <c r="QRB274" s="837"/>
      <c r="QRC274" s="837"/>
      <c r="QRD274" s="837"/>
      <c r="QRE274" s="837"/>
      <c r="QRF274" s="837"/>
      <c r="QRG274" s="837"/>
      <c r="QRH274" s="837"/>
      <c r="QRI274" s="837"/>
      <c r="QRJ274" s="837"/>
      <c r="QRK274" s="837"/>
      <c r="QRL274" s="837"/>
      <c r="QRM274" s="854"/>
      <c r="QRN274" s="854"/>
      <c r="QRO274" s="854"/>
      <c r="QRP274" s="854"/>
      <c r="QRQ274" s="854"/>
      <c r="QRR274" s="837"/>
      <c r="QRS274" s="837"/>
      <c r="QRT274" s="854"/>
      <c r="QRU274" s="854"/>
      <c r="QRV274" s="837"/>
      <c r="QRW274" s="837"/>
      <c r="QRX274" s="854"/>
      <c r="QRY274" s="854"/>
      <c r="QRZ274" s="837"/>
      <c r="QSA274" s="837"/>
      <c r="QSB274" s="837"/>
      <c r="QSC274" s="837"/>
      <c r="QSD274" s="837"/>
      <c r="QSE274" s="837"/>
      <c r="QSF274" s="837"/>
      <c r="QSG274" s="854"/>
      <c r="QSH274" s="854"/>
      <c r="QSI274" s="837"/>
      <c r="QSJ274" s="837"/>
      <c r="QSK274" s="854"/>
      <c r="QSL274" s="854"/>
      <c r="QSM274" s="837"/>
      <c r="QSN274" s="837"/>
      <c r="QSO274" s="837"/>
      <c r="QSP274" s="837"/>
      <c r="QSQ274" s="837"/>
      <c r="QSR274" s="853"/>
      <c r="QSS274" s="855"/>
      <c r="QST274" s="837"/>
      <c r="QSU274" s="837"/>
      <c r="QSV274" s="837"/>
      <c r="QSW274" s="837"/>
      <c r="QSX274" s="837"/>
      <c r="QSY274" s="837"/>
      <c r="QSZ274" s="837"/>
      <c r="QTA274" s="856"/>
      <c r="QTB274" s="856"/>
      <c r="QTC274" s="856"/>
      <c r="QTD274" s="856"/>
      <c r="QTE274" s="856"/>
      <c r="QTF274" s="856"/>
      <c r="QTG274" s="856"/>
      <c r="QTH274" s="856"/>
      <c r="QTI274" s="856"/>
      <c r="QTJ274" s="856"/>
      <c r="QTK274" s="856"/>
      <c r="QTL274" s="856"/>
      <c r="QTM274" s="856"/>
      <c r="QTN274" s="856"/>
      <c r="QTO274" s="856"/>
      <c r="QTP274" s="856"/>
      <c r="QTQ274" s="856"/>
      <c r="QTR274" s="856"/>
      <c r="QTS274" s="856"/>
      <c r="QTT274" s="856"/>
      <c r="QTU274" s="856"/>
      <c r="QTV274" s="856"/>
      <c r="QTW274" s="856"/>
      <c r="QTX274" s="856"/>
      <c r="QTY274" s="856"/>
      <c r="QTZ274" s="856"/>
      <c r="QUA274" s="856"/>
      <c r="QUB274" s="856"/>
      <c r="QUC274" s="856"/>
      <c r="QUD274" s="856"/>
      <c r="QUE274" s="856"/>
      <c r="QUF274" s="856"/>
      <c r="QUG274" s="856"/>
      <c r="QUH274" s="856"/>
      <c r="QUI274" s="856"/>
      <c r="QUJ274" s="856"/>
      <c r="QUK274" s="856"/>
      <c r="QUL274" s="856"/>
      <c r="QUM274" s="856"/>
      <c r="QUN274" s="856"/>
      <c r="QUO274" s="856"/>
      <c r="QUP274" s="856"/>
      <c r="QUQ274" s="856"/>
      <c r="QUR274" s="856"/>
      <c r="QUS274" s="837"/>
      <c r="QUT274" s="837"/>
      <c r="QUU274" s="837"/>
      <c r="QUV274" s="837"/>
      <c r="QUW274" s="837"/>
      <c r="QUX274" s="837"/>
      <c r="QUY274" s="837"/>
      <c r="QUZ274" s="837"/>
      <c r="QVA274" s="837"/>
      <c r="QVB274" s="837"/>
      <c r="QVC274" s="837"/>
      <c r="QVD274" s="837"/>
      <c r="QVE274" s="837"/>
      <c r="QVF274" s="837"/>
      <c r="QVG274" s="837"/>
      <c r="QVH274" s="837"/>
      <c r="QVI274" s="837"/>
      <c r="QVJ274" s="837"/>
      <c r="QVK274" s="837"/>
      <c r="QVL274" s="837"/>
      <c r="QVM274" s="837"/>
      <c r="QVN274" s="837"/>
      <c r="QVO274" s="837"/>
      <c r="QVP274" s="837"/>
      <c r="QVQ274" s="854"/>
      <c r="QVR274" s="854"/>
      <c r="QVS274" s="854"/>
      <c r="QVT274" s="854"/>
      <c r="QVU274" s="854"/>
      <c r="QVV274" s="837"/>
      <c r="QVW274" s="837"/>
      <c r="QVX274" s="854"/>
      <c r="QVY274" s="854"/>
      <c r="QVZ274" s="837"/>
      <c r="QWA274" s="837"/>
      <c r="QWB274" s="854"/>
      <c r="QWC274" s="854"/>
      <c r="QWD274" s="837"/>
      <c r="QWE274" s="837"/>
      <c r="QWF274" s="837"/>
      <c r="QWG274" s="837"/>
      <c r="QWH274" s="837"/>
      <c r="QWI274" s="837"/>
      <c r="QWJ274" s="837"/>
      <c r="QWK274" s="854"/>
      <c r="QWL274" s="854"/>
      <c r="QWM274" s="837"/>
      <c r="QWN274" s="837"/>
      <c r="QWO274" s="854"/>
      <c r="QWP274" s="854"/>
      <c r="QWQ274" s="837"/>
      <c r="QWR274" s="837"/>
      <c r="QWS274" s="837"/>
      <c r="QWT274" s="837"/>
      <c r="QWU274" s="837"/>
      <c r="QWV274" s="853"/>
      <c r="QWW274" s="855"/>
      <c r="QWX274" s="837"/>
      <c r="QWY274" s="837"/>
      <c r="QWZ274" s="837"/>
      <c r="QXA274" s="837"/>
      <c r="QXB274" s="837"/>
      <c r="QXC274" s="837"/>
      <c r="QXD274" s="837"/>
      <c r="QXE274" s="856"/>
      <c r="QXF274" s="856"/>
      <c r="QXG274" s="856"/>
      <c r="QXH274" s="856"/>
      <c r="QXI274" s="856"/>
      <c r="QXJ274" s="856"/>
      <c r="QXK274" s="856"/>
      <c r="QXL274" s="856"/>
      <c r="QXM274" s="856"/>
      <c r="QXN274" s="856"/>
      <c r="QXO274" s="856"/>
      <c r="QXP274" s="856"/>
      <c r="QXQ274" s="856"/>
      <c r="QXR274" s="856"/>
      <c r="QXS274" s="856"/>
      <c r="QXT274" s="856"/>
      <c r="QXU274" s="856"/>
      <c r="QXV274" s="856"/>
      <c r="QXW274" s="856"/>
      <c r="QXX274" s="856"/>
      <c r="QXY274" s="856"/>
      <c r="QXZ274" s="856"/>
      <c r="QYA274" s="856"/>
      <c r="QYB274" s="856"/>
      <c r="QYC274" s="856"/>
      <c r="QYD274" s="856"/>
      <c r="QYE274" s="856"/>
      <c r="QYF274" s="856"/>
      <c r="QYG274" s="856"/>
      <c r="QYH274" s="856"/>
      <c r="QYI274" s="856"/>
      <c r="QYJ274" s="856"/>
      <c r="QYK274" s="856"/>
      <c r="QYL274" s="856"/>
      <c r="QYM274" s="856"/>
      <c r="QYN274" s="856"/>
      <c r="QYO274" s="856"/>
      <c r="QYP274" s="856"/>
      <c r="QYQ274" s="856"/>
      <c r="QYR274" s="856"/>
      <c r="QYS274" s="856"/>
      <c r="QYT274" s="856"/>
      <c r="QYU274" s="856"/>
      <c r="QYV274" s="856"/>
      <c r="QYW274" s="837"/>
      <c r="QYX274" s="837"/>
      <c r="QYY274" s="837"/>
      <c r="QYZ274" s="837"/>
      <c r="QZA274" s="837"/>
      <c r="QZB274" s="837"/>
      <c r="QZC274" s="837"/>
      <c r="QZD274" s="837"/>
      <c r="QZE274" s="837"/>
      <c r="QZF274" s="837"/>
      <c r="QZG274" s="837"/>
      <c r="QZH274" s="837"/>
      <c r="QZI274" s="837"/>
      <c r="QZJ274" s="837"/>
      <c r="QZK274" s="837"/>
      <c r="QZL274" s="837"/>
      <c r="QZM274" s="837"/>
      <c r="QZN274" s="837"/>
      <c r="QZO274" s="837"/>
      <c r="QZP274" s="837"/>
      <c r="QZQ274" s="837"/>
      <c r="QZR274" s="837"/>
      <c r="QZS274" s="837"/>
      <c r="QZT274" s="837"/>
      <c r="QZU274" s="854"/>
      <c r="QZV274" s="854"/>
      <c r="QZW274" s="854"/>
      <c r="QZX274" s="854"/>
      <c r="QZY274" s="854"/>
      <c r="QZZ274" s="837"/>
      <c r="RAA274" s="837"/>
      <c r="RAB274" s="854"/>
      <c r="RAC274" s="854"/>
      <c r="RAD274" s="837"/>
      <c r="RAE274" s="837"/>
      <c r="RAF274" s="854"/>
      <c r="RAG274" s="854"/>
      <c r="RAH274" s="837"/>
      <c r="RAI274" s="837"/>
      <c r="RAJ274" s="837"/>
      <c r="RAK274" s="837"/>
      <c r="RAL274" s="837"/>
      <c r="RAM274" s="837"/>
      <c r="RAN274" s="837"/>
      <c r="RAO274" s="854"/>
      <c r="RAP274" s="854"/>
      <c r="RAQ274" s="837"/>
      <c r="RAR274" s="837"/>
      <c r="RAS274" s="854"/>
      <c r="RAT274" s="854"/>
      <c r="RAU274" s="837"/>
      <c r="RAV274" s="837"/>
      <c r="RAW274" s="837"/>
      <c r="RAX274" s="837"/>
      <c r="RAY274" s="837"/>
      <c r="RAZ274" s="853"/>
      <c r="RBA274" s="855"/>
      <c r="RBB274" s="837"/>
      <c r="RBC274" s="837"/>
      <c r="RBD274" s="837"/>
      <c r="RBE274" s="837"/>
      <c r="RBF274" s="837"/>
      <c r="RBG274" s="837"/>
      <c r="RBH274" s="837"/>
      <c r="RBI274" s="856"/>
      <c r="RBJ274" s="856"/>
      <c r="RBK274" s="856"/>
      <c r="RBL274" s="856"/>
      <c r="RBM274" s="856"/>
      <c r="RBN274" s="856"/>
      <c r="RBO274" s="856"/>
      <c r="RBP274" s="856"/>
      <c r="RBQ274" s="856"/>
      <c r="RBR274" s="856"/>
      <c r="RBS274" s="856"/>
      <c r="RBT274" s="856"/>
      <c r="RBU274" s="856"/>
      <c r="RBV274" s="856"/>
      <c r="RBW274" s="856"/>
      <c r="RBX274" s="856"/>
      <c r="RBY274" s="856"/>
      <c r="RBZ274" s="856"/>
      <c r="RCA274" s="856"/>
      <c r="RCB274" s="856"/>
      <c r="RCC274" s="856"/>
      <c r="RCD274" s="856"/>
      <c r="RCE274" s="856"/>
      <c r="RCF274" s="856"/>
      <c r="RCG274" s="856"/>
      <c r="RCH274" s="856"/>
      <c r="RCI274" s="856"/>
      <c r="RCJ274" s="856"/>
      <c r="RCK274" s="856"/>
      <c r="RCL274" s="856"/>
      <c r="RCM274" s="856"/>
      <c r="RCN274" s="856"/>
      <c r="RCO274" s="856"/>
      <c r="RCP274" s="856"/>
      <c r="RCQ274" s="856"/>
      <c r="RCR274" s="856"/>
      <c r="RCS274" s="856"/>
      <c r="RCT274" s="856"/>
      <c r="RCU274" s="856"/>
      <c r="RCV274" s="856"/>
      <c r="RCW274" s="856"/>
      <c r="RCX274" s="856"/>
      <c r="RCY274" s="856"/>
      <c r="RCZ274" s="856"/>
      <c r="RDA274" s="837"/>
      <c r="RDB274" s="837"/>
      <c r="RDC274" s="837"/>
      <c r="RDD274" s="837"/>
      <c r="RDE274" s="837"/>
      <c r="RDF274" s="837"/>
      <c r="RDG274" s="837"/>
      <c r="RDH274" s="837"/>
      <c r="RDI274" s="837"/>
      <c r="RDJ274" s="837"/>
      <c r="RDK274" s="837"/>
      <c r="RDL274" s="837"/>
      <c r="RDM274" s="837"/>
      <c r="RDN274" s="837"/>
      <c r="RDO274" s="837"/>
      <c r="RDP274" s="837"/>
      <c r="RDQ274" s="837"/>
      <c r="RDR274" s="837"/>
      <c r="RDS274" s="837"/>
      <c r="RDT274" s="837"/>
      <c r="RDU274" s="837"/>
      <c r="RDV274" s="837"/>
      <c r="RDW274" s="837"/>
    </row>
    <row r="275" spans="1:12295" s="355" customFormat="1" ht="75.75" customHeight="1" x14ac:dyDescent="0.3">
      <c r="B275" s="353" t="s">
        <v>346</v>
      </c>
      <c r="C275" s="350" t="s">
        <v>355</v>
      </c>
      <c r="D275" s="879">
        <f t="shared" ref="D275:D283" si="833">SUM(E275:G275)</f>
        <v>475734.52766999998</v>
      </c>
      <c r="E275" s="879">
        <f>E276</f>
        <v>0</v>
      </c>
      <c r="F275" s="879"/>
      <c r="G275" s="879">
        <f>G276</f>
        <v>475734.52766999998</v>
      </c>
      <c r="H275" s="879"/>
      <c r="I275" s="881"/>
      <c r="J275" s="879">
        <v>0</v>
      </c>
      <c r="K275" s="879">
        <f>SUM(M275:Q275)</f>
        <v>312770.61232000001</v>
      </c>
      <c r="L275" s="772">
        <f t="shared" si="821"/>
        <v>0.65744778679792981</v>
      </c>
      <c r="M275" s="879">
        <f>M276</f>
        <v>0</v>
      </c>
      <c r="N275" s="700"/>
      <c r="O275" s="767"/>
      <c r="P275" s="700"/>
      <c r="Q275" s="767">
        <f>Q276</f>
        <v>312770.61232000001</v>
      </c>
      <c r="R275" s="772">
        <f>Q275/D275</f>
        <v>0.65744778679792981</v>
      </c>
      <c r="S275" s="767"/>
      <c r="T275" s="700"/>
      <c r="U275" s="767"/>
      <c r="V275" s="767">
        <f t="shared" si="522"/>
        <v>0</v>
      </c>
      <c r="W275" s="767"/>
      <c r="X275" s="767"/>
      <c r="Y275" s="767"/>
      <c r="Z275" s="767">
        <f t="shared" si="520"/>
        <v>0</v>
      </c>
      <c r="AA275" s="767">
        <f>E275</f>
        <v>0</v>
      </c>
      <c r="AB275" s="767">
        <f>H275</f>
        <v>0</v>
      </c>
      <c r="AC275" s="767"/>
      <c r="AD275" s="700"/>
      <c r="AE275" s="879">
        <f>AK275</f>
        <v>273346.44857999997</v>
      </c>
      <c r="AF275" s="772">
        <f t="shared" si="822"/>
        <v>0.57457769550334303</v>
      </c>
      <c r="AG275" s="879">
        <f>AG276</f>
        <v>0</v>
      </c>
      <c r="AH275" s="772"/>
      <c r="AI275" s="767">
        <v>0</v>
      </c>
      <c r="AJ275" s="700">
        <v>0</v>
      </c>
      <c r="AK275" s="767">
        <f>AK276</f>
        <v>273346.44857999997</v>
      </c>
      <c r="AL275" s="772">
        <f t="shared" ref="AL275:AL278" si="834">AK275/D275</f>
        <v>0.57457769550334303</v>
      </c>
      <c r="AM275" s="767">
        <v>0</v>
      </c>
      <c r="AN275" s="700">
        <v>0</v>
      </c>
      <c r="AO275" s="767">
        <v>0</v>
      </c>
      <c r="AP275" s="767">
        <v>0</v>
      </c>
      <c r="AQ275" s="700">
        <v>0</v>
      </c>
      <c r="AR275" s="879">
        <f>AR276</f>
        <v>475734.52766999998</v>
      </c>
      <c r="AS275" s="772">
        <f t="shared" si="823"/>
        <v>1</v>
      </c>
      <c r="AT275" s="879">
        <f>AT276</f>
        <v>0</v>
      </c>
      <c r="AU275" s="772"/>
      <c r="AV275" s="767"/>
      <c r="AW275" s="772"/>
      <c r="AX275" s="879">
        <f>AX278</f>
        <v>475734.52766999998</v>
      </c>
      <c r="AY275" s="772">
        <f t="shared" si="824"/>
        <v>1</v>
      </c>
      <c r="AZ275" s="767"/>
      <c r="BA275" s="772"/>
      <c r="BB275" s="767"/>
      <c r="BC275" s="767"/>
      <c r="BD275" s="767"/>
      <c r="BE275" s="767" t="e">
        <f>BF275</f>
        <v>#REF!</v>
      </c>
      <c r="BF275" s="767" t="e">
        <f>BF278</f>
        <v>#REF!</v>
      </c>
      <c r="BG275" s="767"/>
      <c r="BH275" s="767"/>
      <c r="BI275" s="767"/>
      <c r="BJ275" s="767">
        <f t="shared" ref="BJ275:BJ288" si="835">BK275+BL275+BM275</f>
        <v>0</v>
      </c>
      <c r="BK275" s="767"/>
      <c r="BL275" s="767"/>
      <c r="BM275" s="767"/>
      <c r="BN275" s="767">
        <f>SUM(BO275:BQ275)</f>
        <v>475734.52766999998</v>
      </c>
      <c r="BO275" s="767">
        <f>BO276</f>
        <v>0</v>
      </c>
      <c r="BP275" s="767"/>
      <c r="BQ275" s="767">
        <f>AX275</f>
        <v>475734.52766999998</v>
      </c>
      <c r="BR275" s="767"/>
      <c r="BS275" s="767"/>
      <c r="BT275" s="767">
        <v>0</v>
      </c>
      <c r="BU275" s="767">
        <f>SUM(BV275:BX275)</f>
        <v>475734.52766999998</v>
      </c>
      <c r="BV275" s="767">
        <f>BV276</f>
        <v>0</v>
      </c>
      <c r="BW275" s="767"/>
      <c r="BX275" s="767">
        <f>BQ275</f>
        <v>475734.52766999998</v>
      </c>
      <c r="BY275" s="767"/>
      <c r="BZ275" s="354"/>
      <c r="CE275" s="772"/>
    </row>
    <row r="276" spans="1:12295" s="68" customFormat="1" ht="57.75" customHeight="1" x14ac:dyDescent="0.3">
      <c r="B276" s="200"/>
      <c r="C276" s="97" t="s">
        <v>31</v>
      </c>
      <c r="D276" s="166">
        <f t="shared" si="833"/>
        <v>475734.52766999998</v>
      </c>
      <c r="E276" s="166">
        <v>0</v>
      </c>
      <c r="F276" s="166"/>
      <c r="G276" s="166">
        <f>G278</f>
        <v>475734.52766999998</v>
      </c>
      <c r="H276" s="166"/>
      <c r="I276" s="166"/>
      <c r="J276" s="166">
        <v>0</v>
      </c>
      <c r="K276" s="166">
        <f>SUM(M276:Q276)</f>
        <v>312770.61232000001</v>
      </c>
      <c r="L276" s="699">
        <f t="shared" si="821"/>
        <v>0.65744778679792981</v>
      </c>
      <c r="M276" s="166">
        <v>0</v>
      </c>
      <c r="N276" s="687"/>
      <c r="O276" s="626"/>
      <c r="P276" s="687"/>
      <c r="Q276" s="626">
        <f>Q278</f>
        <v>312770.61232000001</v>
      </c>
      <c r="R276" s="699">
        <f>Q276/D276</f>
        <v>0.65744778679792981</v>
      </c>
      <c r="S276" s="626"/>
      <c r="T276" s="687"/>
      <c r="U276" s="626"/>
      <c r="V276" s="626" t="e">
        <f>W276+X276+Y276</f>
        <v>#REF!</v>
      </c>
      <c r="W276" s="626" t="e">
        <f>#REF!+#REF!</f>
        <v>#REF!</v>
      </c>
      <c r="X276" s="626" t="e">
        <f>#REF!+#REF!</f>
        <v>#REF!</v>
      </c>
      <c r="Y276" s="626" t="e">
        <f>#REF!+#REF!</f>
        <v>#REF!</v>
      </c>
      <c r="Z276" s="626" t="e">
        <f>AA276+AB276+AC276</f>
        <v>#REF!</v>
      </c>
      <c r="AA276" s="626" t="e">
        <f>#REF!+#REF!</f>
        <v>#REF!</v>
      </c>
      <c r="AB276" s="626" t="e">
        <f>#REF!+#REF!</f>
        <v>#REF!</v>
      </c>
      <c r="AC276" s="626" t="e">
        <f>#REF!+#REF!</f>
        <v>#REF!</v>
      </c>
      <c r="AD276" s="687"/>
      <c r="AE276" s="166">
        <f t="shared" ref="AE276:AE283" si="836">SUM(AG276:AK276)</f>
        <v>273346.44857999997</v>
      </c>
      <c r="AF276" s="699">
        <f t="shared" si="822"/>
        <v>0.57457769550334303</v>
      </c>
      <c r="AG276" s="166">
        <v>0</v>
      </c>
      <c r="AH276" s="699"/>
      <c r="AI276" s="626"/>
      <c r="AJ276" s="687"/>
      <c r="AK276" s="626">
        <f>AK278</f>
        <v>273346.44857999997</v>
      </c>
      <c r="AL276" s="699">
        <f t="shared" si="834"/>
        <v>0.57457769550334303</v>
      </c>
      <c r="AM276" s="626"/>
      <c r="AN276" s="687"/>
      <c r="AO276" s="626"/>
      <c r="AP276" s="626">
        <v>0</v>
      </c>
      <c r="AQ276" s="687"/>
      <c r="AR276" s="166">
        <f>AR278</f>
        <v>475734.52766999998</v>
      </c>
      <c r="AS276" s="699">
        <f t="shared" si="823"/>
        <v>1</v>
      </c>
      <c r="AT276" s="166">
        <f>AT278</f>
        <v>0</v>
      </c>
      <c r="AU276" s="699"/>
      <c r="AV276" s="626"/>
      <c r="AW276" s="699"/>
      <c r="AX276" s="166">
        <f>AX278</f>
        <v>475734.52766999998</v>
      </c>
      <c r="AY276" s="699">
        <f t="shared" si="824"/>
        <v>1</v>
      </c>
      <c r="AZ276" s="626"/>
      <c r="BA276" s="699"/>
      <c r="BB276" s="626"/>
      <c r="BC276" s="626" t="e">
        <f>#REF!+#REF!</f>
        <v>#REF!</v>
      </c>
      <c r="BD276" s="626" t="e">
        <f>#REF!+#REF!</f>
        <v>#REF!</v>
      </c>
      <c r="BE276" s="626" t="e">
        <f>BF276+BH276+BI276</f>
        <v>#REF!</v>
      </c>
      <c r="BF276" s="626" t="e">
        <f>BF278+#REF!</f>
        <v>#REF!</v>
      </c>
      <c r="BG276" s="626"/>
      <c r="BH276" s="626" t="e">
        <f>BH278+#REF!</f>
        <v>#REF!</v>
      </c>
      <c r="BI276" s="626" t="e">
        <f>#REF!+#REF!</f>
        <v>#REF!</v>
      </c>
      <c r="BJ276" s="626" t="e">
        <f>BK276+BL276+BM276</f>
        <v>#REF!</v>
      </c>
      <c r="BK276" s="626" t="e">
        <f>BK278+#REF!</f>
        <v>#REF!</v>
      </c>
      <c r="BL276" s="626" t="e">
        <f>BL278+#REF!</f>
        <v>#REF!</v>
      </c>
      <c r="BM276" s="626" t="e">
        <f>#REF!+#REF!</f>
        <v>#REF!</v>
      </c>
      <c r="BN276" s="626">
        <f>BQ276</f>
        <v>475734.52766999998</v>
      </c>
      <c r="BO276" s="626"/>
      <c r="BP276" s="626"/>
      <c r="BQ276" s="626">
        <f>AX276</f>
        <v>475734.52766999998</v>
      </c>
      <c r="BR276" s="626"/>
      <c r="BS276" s="626"/>
      <c r="BT276" s="626">
        <v>0</v>
      </c>
      <c r="BU276" s="626">
        <f>BX276</f>
        <v>475734.52766999998</v>
      </c>
      <c r="BV276" s="546"/>
      <c r="BW276" s="546"/>
      <c r="BX276" s="546">
        <f>BQ276</f>
        <v>475734.52766999998</v>
      </c>
      <c r="BY276" s="435"/>
      <c r="BZ276" s="435"/>
      <c r="CE276" s="699"/>
    </row>
    <row r="277" spans="1:12295" s="359" customFormat="1" ht="121.5" hidden="1" customHeight="1" x14ac:dyDescent="0.3">
      <c r="B277" s="356" t="s">
        <v>7</v>
      </c>
      <c r="C277" s="357" t="s">
        <v>342</v>
      </c>
      <c r="D277" s="880">
        <f t="shared" si="833"/>
        <v>475734.52766999998</v>
      </c>
      <c r="E277" s="880">
        <f>E278</f>
        <v>0</v>
      </c>
      <c r="F277" s="880"/>
      <c r="G277" s="880">
        <f>G278</f>
        <v>475734.52766999998</v>
      </c>
      <c r="H277" s="880"/>
      <c r="I277" s="880"/>
      <c r="J277" s="880"/>
      <c r="K277" s="882">
        <f>SUM(M277:Q277)</f>
        <v>312770.61232000001</v>
      </c>
      <c r="L277" s="699">
        <f t="shared" si="821"/>
        <v>0.65744778679792981</v>
      </c>
      <c r="M277" s="880">
        <f>M278</f>
        <v>0</v>
      </c>
      <c r="N277" s="421"/>
      <c r="O277" s="358"/>
      <c r="P277" s="421"/>
      <c r="Q277" s="358">
        <f>Q278</f>
        <v>312770.61232000001</v>
      </c>
      <c r="R277" s="421"/>
      <c r="S277" s="358"/>
      <c r="T277" s="421"/>
      <c r="U277" s="358"/>
      <c r="V277" s="358"/>
      <c r="W277" s="358"/>
      <c r="X277" s="358"/>
      <c r="Y277" s="358"/>
      <c r="Z277" s="358"/>
      <c r="AA277" s="358"/>
      <c r="AB277" s="358"/>
      <c r="AC277" s="358"/>
      <c r="AD277" s="421"/>
      <c r="AE277" s="880">
        <f t="shared" si="836"/>
        <v>273346.44857999997</v>
      </c>
      <c r="AF277" s="699">
        <f t="shared" si="822"/>
        <v>0.57457769550334303</v>
      </c>
      <c r="AG277" s="880">
        <f>AG278</f>
        <v>0</v>
      </c>
      <c r="AH277" s="699"/>
      <c r="AI277" s="358"/>
      <c r="AJ277" s="421"/>
      <c r="AK277" s="358">
        <f>AK278</f>
        <v>273346.44857999997</v>
      </c>
      <c r="AL277" s="699">
        <f t="shared" si="834"/>
        <v>0.57457769550334303</v>
      </c>
      <c r="AM277" s="358"/>
      <c r="AN277" s="421"/>
      <c r="AO277" s="358"/>
      <c r="AP277" s="358"/>
      <c r="AQ277" s="421"/>
      <c r="AR277" s="882" t="e">
        <f>SUM(AT277:AX277)</f>
        <v>#DIV/0!</v>
      </c>
      <c r="AS277" s="699" t="e">
        <f t="shared" si="823"/>
        <v>#DIV/0!</v>
      </c>
      <c r="AT277" s="880">
        <f>AT278</f>
        <v>0</v>
      </c>
      <c r="AU277" s="699" t="e">
        <f t="shared" ref="AU277:AU287" si="837">AT277/E277</f>
        <v>#DIV/0!</v>
      </c>
      <c r="AV277" s="358"/>
      <c r="AW277" s="699" t="e">
        <f t="shared" ref="AW277" si="838">AV277/F277</f>
        <v>#DIV/0!</v>
      </c>
      <c r="AX277" s="880">
        <f>AX278</f>
        <v>475734.52766999998</v>
      </c>
      <c r="AY277" s="699">
        <f t="shared" si="824"/>
        <v>1</v>
      </c>
      <c r="AZ277" s="358"/>
      <c r="BA277" s="699"/>
      <c r="BB277" s="358"/>
      <c r="BC277" s="358"/>
      <c r="BD277" s="358"/>
      <c r="BE277" s="629" t="e">
        <f>BF277</f>
        <v>#REF!</v>
      </c>
      <c r="BF277" s="358" t="e">
        <f>BF278</f>
        <v>#REF!</v>
      </c>
      <c r="BG277" s="358"/>
      <c r="BH277" s="358"/>
      <c r="BI277" s="358"/>
      <c r="BJ277" s="358"/>
      <c r="BK277" s="358"/>
      <c r="BL277" s="358"/>
      <c r="BM277" s="358"/>
      <c r="BN277" s="358"/>
      <c r="BO277" s="358"/>
      <c r="BP277" s="358"/>
      <c r="BQ277" s="358"/>
      <c r="BR277" s="358"/>
      <c r="BS277" s="358"/>
      <c r="BT277" s="358"/>
      <c r="BU277" s="629"/>
      <c r="BV277" s="358"/>
      <c r="BW277" s="358"/>
      <c r="BX277" s="358"/>
      <c r="BY277" s="358"/>
      <c r="BZ277" s="358"/>
      <c r="CE277" s="699" t="e">
        <f t="shared" si="827"/>
        <v>#DIV/0!</v>
      </c>
    </row>
    <row r="278" spans="1:12295" s="70" customFormat="1" ht="224.25" customHeight="1" x14ac:dyDescent="0.3">
      <c r="A278" s="370"/>
      <c r="B278" s="398" t="s">
        <v>34</v>
      </c>
      <c r="C278" s="398" t="s">
        <v>404</v>
      </c>
      <c r="D278" s="375">
        <f>G278</f>
        <v>475734.52766999998</v>
      </c>
      <c r="E278" s="375">
        <v>0</v>
      </c>
      <c r="F278" s="375"/>
      <c r="G278" s="375">
        <f>SUM(G279:G280)</f>
        <v>475734.52766999998</v>
      </c>
      <c r="H278" s="375"/>
      <c r="I278" s="375"/>
      <c r="J278" s="375">
        <v>0</v>
      </c>
      <c r="K278" s="375">
        <f>SUM(M278:Q278)</f>
        <v>312770.61232000001</v>
      </c>
      <c r="L278" s="745">
        <f t="shared" si="821"/>
        <v>0.65744778679792981</v>
      </c>
      <c r="M278" s="375">
        <v>0</v>
      </c>
      <c r="N278" s="421"/>
      <c r="O278" s="376"/>
      <c r="P278" s="421"/>
      <c r="Q278" s="376">
        <f>Q279+Q280</f>
        <v>312770.61232000001</v>
      </c>
      <c r="R278" s="745">
        <f>Q278/G278</f>
        <v>0.65744778679792981</v>
      </c>
      <c r="S278" s="376"/>
      <c r="T278" s="421"/>
      <c r="U278" s="376"/>
      <c r="V278" s="376">
        <f t="shared" si="522"/>
        <v>0</v>
      </c>
      <c r="W278" s="376"/>
      <c r="X278" s="376"/>
      <c r="Y278" s="376"/>
      <c r="Z278" s="376">
        <f t="shared" si="520"/>
        <v>0</v>
      </c>
      <c r="AA278" s="376">
        <f t="shared" ref="AA278" si="839">E278</f>
        <v>0</v>
      </c>
      <c r="AB278" s="376">
        <f t="shared" ref="AB278:AB286" si="840">H278</f>
        <v>0</v>
      </c>
      <c r="AC278" s="376"/>
      <c r="AD278" s="421"/>
      <c r="AE278" s="375">
        <f t="shared" si="836"/>
        <v>273346.44857999997</v>
      </c>
      <c r="AF278" s="745">
        <f t="shared" si="822"/>
        <v>0.57457769550334303</v>
      </c>
      <c r="AG278" s="375">
        <v>0</v>
      </c>
      <c r="AH278" s="745"/>
      <c r="AI278" s="376"/>
      <c r="AJ278" s="421"/>
      <c r="AK278" s="376">
        <f>AK279+AK280</f>
        <v>273346.44857999997</v>
      </c>
      <c r="AL278" s="745">
        <f t="shared" si="834"/>
        <v>0.57457769550334303</v>
      </c>
      <c r="AM278" s="376"/>
      <c r="AN278" s="421"/>
      <c r="AO278" s="376"/>
      <c r="AP278" s="376">
        <v>0</v>
      </c>
      <c r="AQ278" s="421"/>
      <c r="AR278" s="375">
        <f>AX278</f>
        <v>475734.52766999998</v>
      </c>
      <c r="AS278" s="745">
        <f t="shared" si="823"/>
        <v>1</v>
      </c>
      <c r="AT278" s="375"/>
      <c r="AU278" s="745"/>
      <c r="AV278" s="376"/>
      <c r="AW278" s="745"/>
      <c r="AX278" s="375">
        <f>AX279+AX280</f>
        <v>475734.52766999998</v>
      </c>
      <c r="AY278" s="745">
        <f t="shared" si="824"/>
        <v>1</v>
      </c>
      <c r="AZ278" s="376"/>
      <c r="BA278" s="745"/>
      <c r="BB278" s="376"/>
      <c r="BC278" s="376"/>
      <c r="BD278" s="376"/>
      <c r="BE278" s="376" t="e">
        <f>BF278</f>
        <v>#REF!</v>
      </c>
      <c r="BF278" s="376" t="e">
        <f>SUM(#REF!)</f>
        <v>#REF!</v>
      </c>
      <c r="BG278" s="376"/>
      <c r="BH278" s="376"/>
      <c r="BI278" s="376"/>
      <c r="BJ278" s="376">
        <f t="shared" si="835"/>
        <v>0</v>
      </c>
      <c r="BK278" s="376"/>
      <c r="BL278" s="376"/>
      <c r="BM278" s="376"/>
      <c r="BN278" s="376">
        <f>BQ278</f>
        <v>475734.52766999998</v>
      </c>
      <c r="BO278" s="376"/>
      <c r="BP278" s="376"/>
      <c r="BQ278" s="376">
        <f>AX278</f>
        <v>475734.52766999998</v>
      </c>
      <c r="BR278" s="376"/>
      <c r="BS278" s="376"/>
      <c r="BT278" s="376">
        <v>0</v>
      </c>
      <c r="BU278" s="376">
        <f>BX278</f>
        <v>475734.52766999998</v>
      </c>
      <c r="BV278" s="376"/>
      <c r="BW278" s="376"/>
      <c r="BX278" s="376">
        <f>BQ278</f>
        <v>475734.52766999998</v>
      </c>
      <c r="BY278" s="376"/>
      <c r="BZ278" s="370"/>
      <c r="CA278" s="376"/>
      <c r="CB278" s="376"/>
      <c r="CC278" s="376"/>
      <c r="CD278" s="376"/>
      <c r="CE278" s="745"/>
      <c r="CF278" s="376"/>
      <c r="CG278" s="376"/>
      <c r="CH278" s="376"/>
      <c r="CI278" s="376"/>
      <c r="CJ278" s="376"/>
      <c r="CK278" s="376"/>
      <c r="CL278" s="376"/>
      <c r="CM278" s="376"/>
      <c r="CN278" s="376"/>
      <c r="CO278" s="377"/>
      <c r="CP278" s="377"/>
      <c r="CQ278" s="377"/>
      <c r="CR278" s="377"/>
      <c r="CS278" s="377"/>
      <c r="CT278" s="376"/>
      <c r="CU278" s="376"/>
      <c r="CV278" s="377"/>
      <c r="CW278" s="377"/>
      <c r="CX278" s="376"/>
      <c r="CY278" s="376"/>
      <c r="CZ278" s="377"/>
      <c r="DA278" s="377"/>
      <c r="DB278" s="376"/>
      <c r="DC278" s="376"/>
      <c r="DD278" s="376"/>
      <c r="DE278" s="376"/>
      <c r="DF278" s="376"/>
      <c r="DG278" s="376"/>
      <c r="DH278" s="376"/>
      <c r="DI278" s="377"/>
      <c r="DJ278" s="377"/>
      <c r="DK278" s="376"/>
      <c r="DL278" s="376"/>
      <c r="DM278" s="377"/>
      <c r="DN278" s="377"/>
      <c r="DO278" s="376"/>
      <c r="DP278" s="376"/>
      <c r="DQ278" s="376"/>
      <c r="DR278" s="376"/>
      <c r="DS278" s="376"/>
      <c r="DT278" s="370"/>
      <c r="DU278" s="396"/>
      <c r="DV278" s="376"/>
      <c r="DW278" s="376"/>
      <c r="DX278" s="376"/>
      <c r="DY278" s="376"/>
      <c r="DZ278" s="376"/>
      <c r="EA278" s="376"/>
      <c r="EB278" s="376"/>
      <c r="EC278" s="375"/>
      <c r="ED278" s="375"/>
      <c r="EE278" s="375"/>
      <c r="EF278" s="375"/>
      <c r="EG278" s="375"/>
      <c r="EH278" s="375"/>
      <c r="EI278" s="375"/>
      <c r="EJ278" s="375"/>
      <c r="EK278" s="375"/>
      <c r="EL278" s="375"/>
      <c r="EM278" s="375"/>
      <c r="EN278" s="375"/>
      <c r="EO278" s="375"/>
      <c r="EP278" s="375"/>
      <c r="EQ278" s="375"/>
      <c r="ER278" s="375"/>
      <c r="ES278" s="375"/>
      <c r="ET278" s="375"/>
      <c r="EU278" s="375"/>
      <c r="EV278" s="375"/>
      <c r="EW278" s="375"/>
      <c r="EX278" s="375"/>
      <c r="EY278" s="375"/>
      <c r="EZ278" s="375"/>
      <c r="FA278" s="375"/>
      <c r="FB278" s="375"/>
      <c r="FC278" s="375"/>
      <c r="FD278" s="375"/>
      <c r="FE278" s="375"/>
      <c r="FF278" s="375"/>
      <c r="FG278" s="375"/>
      <c r="FH278" s="375"/>
      <c r="FI278" s="375"/>
      <c r="FJ278" s="375"/>
      <c r="FK278" s="375"/>
      <c r="FL278" s="375"/>
      <c r="FM278" s="375"/>
      <c r="FN278" s="375"/>
      <c r="FO278" s="375"/>
      <c r="FP278" s="375"/>
      <c r="FQ278" s="375"/>
      <c r="FR278" s="375"/>
      <c r="FS278" s="375"/>
      <c r="FT278" s="375"/>
      <c r="FU278" s="376"/>
      <c r="FV278" s="376"/>
      <c r="FW278" s="376"/>
      <c r="FX278" s="376"/>
      <c r="FY278" s="376"/>
      <c r="FZ278" s="376"/>
      <c r="GA278" s="376"/>
      <c r="GB278" s="376"/>
      <c r="GC278" s="376"/>
      <c r="GD278" s="376"/>
      <c r="GE278" s="376"/>
      <c r="GF278" s="376"/>
      <c r="GG278" s="376"/>
      <c r="GH278" s="376"/>
      <c r="GI278" s="376"/>
      <c r="GJ278" s="376"/>
      <c r="GK278" s="376"/>
      <c r="GL278" s="376"/>
      <c r="GM278" s="376"/>
      <c r="GN278" s="376"/>
      <c r="GO278" s="376"/>
      <c r="GP278" s="376"/>
      <c r="GQ278" s="376"/>
      <c r="GR278" s="376"/>
      <c r="GS278" s="377"/>
      <c r="GT278" s="377"/>
      <c r="GU278" s="377"/>
      <c r="GV278" s="377"/>
      <c r="GW278" s="377"/>
      <c r="GX278" s="376"/>
      <c r="GY278" s="376"/>
      <c r="GZ278" s="377"/>
      <c r="HA278" s="377"/>
      <c r="HB278" s="376"/>
      <c r="HC278" s="376"/>
      <c r="HD278" s="377"/>
      <c r="HE278" s="377"/>
      <c r="HF278" s="376"/>
      <c r="HG278" s="376"/>
      <c r="HH278" s="376"/>
      <c r="HI278" s="376"/>
      <c r="HJ278" s="376"/>
      <c r="HK278" s="376"/>
      <c r="HL278" s="376"/>
      <c r="HM278" s="377"/>
      <c r="HN278" s="377"/>
      <c r="HO278" s="376"/>
      <c r="HP278" s="376"/>
      <c r="HQ278" s="377"/>
      <c r="HR278" s="377"/>
      <c r="HS278" s="376"/>
      <c r="HT278" s="376"/>
      <c r="HU278" s="376"/>
      <c r="HV278" s="376"/>
      <c r="HW278" s="376"/>
      <c r="HX278" s="370"/>
      <c r="HY278" s="396"/>
      <c r="HZ278" s="376"/>
      <c r="IA278" s="376"/>
      <c r="IB278" s="376"/>
      <c r="IC278" s="376"/>
      <c r="ID278" s="376"/>
      <c r="IE278" s="376"/>
      <c r="IF278" s="376"/>
      <c r="IG278" s="375"/>
      <c r="IH278" s="375"/>
      <c r="II278" s="375"/>
      <c r="IJ278" s="375"/>
      <c r="IK278" s="375"/>
      <c r="IL278" s="375"/>
      <c r="IM278" s="375"/>
      <c r="IN278" s="375"/>
      <c r="IO278" s="375"/>
      <c r="IP278" s="375"/>
      <c r="IQ278" s="375"/>
      <c r="IR278" s="375"/>
      <c r="IS278" s="375"/>
      <c r="IT278" s="375"/>
      <c r="IU278" s="375"/>
      <c r="IV278" s="375"/>
      <c r="IW278" s="375"/>
      <c r="IX278" s="375"/>
      <c r="IY278" s="375"/>
      <c r="IZ278" s="375"/>
      <c r="JA278" s="375"/>
      <c r="JB278" s="375"/>
      <c r="JC278" s="375"/>
      <c r="JD278" s="375"/>
      <c r="JE278" s="375"/>
      <c r="JF278" s="375"/>
      <c r="JG278" s="375"/>
      <c r="JH278" s="375"/>
      <c r="JI278" s="375"/>
      <c r="JJ278" s="375"/>
      <c r="JK278" s="375"/>
      <c r="JL278" s="375"/>
      <c r="JM278" s="375"/>
      <c r="JN278" s="375"/>
      <c r="JO278" s="375"/>
      <c r="JP278" s="375"/>
      <c r="JQ278" s="375"/>
      <c r="JR278" s="375"/>
      <c r="JS278" s="375"/>
      <c r="JT278" s="375"/>
      <c r="JU278" s="375"/>
      <c r="JV278" s="375"/>
      <c r="JW278" s="375"/>
      <c r="JX278" s="375"/>
      <c r="JY278" s="376"/>
      <c r="JZ278" s="376"/>
      <c r="KA278" s="376"/>
      <c r="KB278" s="376"/>
      <c r="KC278" s="376"/>
      <c r="KD278" s="376"/>
      <c r="KE278" s="376"/>
      <c r="KF278" s="376"/>
      <c r="KG278" s="376"/>
      <c r="KH278" s="376"/>
      <c r="KI278" s="376"/>
      <c r="KJ278" s="376"/>
      <c r="KK278" s="376"/>
      <c r="KL278" s="376"/>
      <c r="KM278" s="376"/>
      <c r="KN278" s="376"/>
      <c r="KO278" s="376"/>
      <c r="KP278" s="376"/>
      <c r="KQ278" s="376"/>
      <c r="KR278" s="376"/>
      <c r="KS278" s="376"/>
      <c r="KT278" s="376"/>
      <c r="KU278" s="376"/>
      <c r="KV278" s="376"/>
      <c r="KW278" s="377"/>
      <c r="KX278" s="377"/>
      <c r="KY278" s="377"/>
      <c r="KZ278" s="377"/>
      <c r="LA278" s="377"/>
      <c r="LB278" s="376"/>
      <c r="LC278" s="376"/>
      <c r="LD278" s="377"/>
      <c r="LE278" s="377"/>
      <c r="LF278" s="376"/>
      <c r="LG278" s="376"/>
      <c r="LH278" s="377"/>
      <c r="LI278" s="377"/>
      <c r="LJ278" s="376"/>
      <c r="LK278" s="376"/>
      <c r="LL278" s="376"/>
      <c r="LM278" s="376"/>
      <c r="LN278" s="376"/>
      <c r="LO278" s="376"/>
      <c r="LP278" s="376"/>
      <c r="LQ278" s="377"/>
      <c r="LR278" s="377"/>
      <c r="LS278" s="376"/>
      <c r="LT278" s="376"/>
      <c r="LU278" s="377"/>
      <c r="LV278" s="377"/>
      <c r="LW278" s="376"/>
      <c r="LX278" s="376"/>
      <c r="LY278" s="376"/>
      <c r="LZ278" s="376"/>
      <c r="MA278" s="376"/>
      <c r="MB278" s="370"/>
      <c r="MC278" s="396"/>
      <c r="MD278" s="376"/>
      <c r="ME278" s="376"/>
      <c r="MF278" s="376"/>
      <c r="MG278" s="376"/>
      <c r="MH278" s="376"/>
      <c r="MI278" s="376"/>
      <c r="MJ278" s="376"/>
      <c r="MK278" s="375"/>
      <c r="ML278" s="375"/>
      <c r="MM278" s="375"/>
      <c r="MN278" s="375"/>
      <c r="MO278" s="375"/>
      <c r="MP278" s="375"/>
      <c r="MQ278" s="375"/>
      <c r="MR278" s="375"/>
      <c r="MS278" s="375"/>
      <c r="MT278" s="375"/>
      <c r="MU278" s="375"/>
      <c r="MV278" s="375"/>
      <c r="MW278" s="375"/>
      <c r="MX278" s="375"/>
      <c r="MY278" s="375"/>
      <c r="MZ278" s="375"/>
      <c r="NA278" s="375"/>
      <c r="NB278" s="375"/>
      <c r="NC278" s="375"/>
      <c r="ND278" s="375"/>
      <c r="NE278" s="375"/>
      <c r="NF278" s="375"/>
      <c r="NG278" s="375"/>
      <c r="NH278" s="375"/>
      <c r="NI278" s="375"/>
      <c r="NJ278" s="375"/>
      <c r="NK278" s="375"/>
      <c r="NL278" s="375"/>
      <c r="NM278" s="375"/>
      <c r="NN278" s="375"/>
      <c r="NO278" s="375"/>
      <c r="NP278" s="375"/>
      <c r="NQ278" s="375"/>
      <c r="NR278" s="375"/>
      <c r="NS278" s="375"/>
      <c r="NT278" s="375"/>
      <c r="NU278" s="375"/>
      <c r="NV278" s="375"/>
      <c r="NW278" s="375"/>
      <c r="NX278" s="375"/>
      <c r="NY278" s="375"/>
      <c r="NZ278" s="375"/>
      <c r="OA278" s="375"/>
      <c r="OB278" s="375"/>
      <c r="OC278" s="376"/>
      <c r="OD278" s="376"/>
      <c r="OE278" s="376"/>
      <c r="OF278" s="376"/>
      <c r="OG278" s="376"/>
      <c r="OH278" s="376"/>
      <c r="OI278" s="376"/>
      <c r="OJ278" s="376"/>
      <c r="OK278" s="376"/>
      <c r="OL278" s="376"/>
      <c r="OM278" s="376"/>
      <c r="ON278" s="376"/>
      <c r="OO278" s="376"/>
      <c r="OP278" s="376"/>
      <c r="OQ278" s="376"/>
      <c r="OR278" s="376"/>
      <c r="OS278" s="376"/>
      <c r="OT278" s="376"/>
      <c r="OU278" s="376"/>
      <c r="OV278" s="376"/>
      <c r="OW278" s="376"/>
      <c r="OX278" s="376"/>
      <c r="OY278" s="376"/>
      <c r="OZ278" s="376"/>
      <c r="PA278" s="377"/>
      <c r="PB278" s="377"/>
      <c r="PC278" s="377"/>
      <c r="PD278" s="377"/>
      <c r="PE278" s="377"/>
      <c r="PF278" s="376"/>
      <c r="PG278" s="376"/>
      <c r="PH278" s="377"/>
      <c r="PI278" s="377"/>
      <c r="PJ278" s="376"/>
      <c r="PK278" s="376"/>
      <c r="PL278" s="377"/>
      <c r="PM278" s="377"/>
      <c r="PN278" s="376"/>
      <c r="PO278" s="376"/>
      <c r="PP278" s="376"/>
      <c r="PQ278" s="376"/>
      <c r="PR278" s="376"/>
      <c r="PS278" s="376"/>
      <c r="PT278" s="376"/>
      <c r="PU278" s="377"/>
      <c r="PV278" s="377"/>
      <c r="PW278" s="376"/>
      <c r="PX278" s="376"/>
      <c r="PY278" s="377"/>
      <c r="PZ278" s="377"/>
      <c r="QA278" s="376"/>
      <c r="QB278" s="376"/>
      <c r="QC278" s="376"/>
      <c r="QD278" s="376"/>
      <c r="QE278" s="376"/>
      <c r="QF278" s="370"/>
      <c r="QG278" s="396"/>
      <c r="QH278" s="376"/>
      <c r="QI278" s="376"/>
      <c r="QJ278" s="376"/>
      <c r="QK278" s="376"/>
      <c r="QL278" s="376"/>
      <c r="QM278" s="376"/>
      <c r="QN278" s="376"/>
      <c r="QO278" s="375"/>
      <c r="QP278" s="375"/>
      <c r="QQ278" s="375"/>
      <c r="QR278" s="375"/>
      <c r="QS278" s="375"/>
      <c r="QT278" s="375"/>
      <c r="QU278" s="375"/>
      <c r="QV278" s="375"/>
      <c r="QW278" s="375"/>
      <c r="QX278" s="375"/>
      <c r="QY278" s="375"/>
      <c r="QZ278" s="375"/>
      <c r="RA278" s="375"/>
      <c r="RB278" s="375"/>
      <c r="RC278" s="375"/>
      <c r="RD278" s="375"/>
      <c r="RE278" s="375"/>
      <c r="RF278" s="375"/>
      <c r="RG278" s="375"/>
      <c r="RH278" s="375"/>
      <c r="RI278" s="375"/>
      <c r="RJ278" s="375"/>
      <c r="RK278" s="375"/>
      <c r="RL278" s="375"/>
      <c r="RM278" s="375"/>
      <c r="RN278" s="375"/>
      <c r="RO278" s="375"/>
      <c r="RP278" s="375"/>
      <c r="RQ278" s="375"/>
      <c r="RR278" s="375"/>
      <c r="RS278" s="375"/>
      <c r="RT278" s="375"/>
      <c r="RU278" s="375"/>
      <c r="RV278" s="375"/>
      <c r="RW278" s="375"/>
      <c r="RX278" s="375"/>
      <c r="RY278" s="375"/>
      <c r="RZ278" s="375"/>
      <c r="SA278" s="375"/>
      <c r="SB278" s="375"/>
      <c r="SC278" s="375"/>
      <c r="SD278" s="375"/>
      <c r="SE278" s="375"/>
      <c r="SF278" s="375"/>
      <c r="SG278" s="376"/>
      <c r="SH278" s="376"/>
      <c r="SI278" s="376"/>
      <c r="SJ278" s="376"/>
      <c r="SK278" s="376"/>
      <c r="SL278" s="376"/>
      <c r="SM278" s="376"/>
      <c r="SN278" s="376"/>
      <c r="SO278" s="376"/>
      <c r="SP278" s="376"/>
      <c r="SQ278" s="376"/>
      <c r="SR278" s="376"/>
      <c r="SS278" s="376"/>
      <c r="ST278" s="376"/>
      <c r="SU278" s="376"/>
      <c r="SV278" s="376"/>
      <c r="SW278" s="376"/>
      <c r="SX278" s="376"/>
      <c r="SY278" s="376"/>
      <c r="SZ278" s="376"/>
      <c r="TA278" s="376"/>
      <c r="TB278" s="376"/>
      <c r="TC278" s="376"/>
      <c r="TD278" s="376"/>
      <c r="TE278" s="377"/>
      <c r="TF278" s="377"/>
      <c r="TG278" s="377"/>
      <c r="TH278" s="377"/>
      <c r="TI278" s="377"/>
      <c r="TJ278" s="376"/>
      <c r="TK278" s="376"/>
      <c r="TL278" s="377"/>
      <c r="TM278" s="377"/>
      <c r="TN278" s="376"/>
      <c r="TO278" s="376"/>
      <c r="TP278" s="377"/>
      <c r="TQ278" s="377"/>
      <c r="TR278" s="376"/>
      <c r="TS278" s="376"/>
      <c r="TT278" s="376"/>
      <c r="TU278" s="376"/>
      <c r="TV278" s="376"/>
      <c r="TW278" s="376"/>
      <c r="TX278" s="376"/>
      <c r="TY278" s="377"/>
      <c r="TZ278" s="377"/>
      <c r="UA278" s="376"/>
      <c r="UB278" s="376"/>
      <c r="UC278" s="377"/>
      <c r="UD278" s="377"/>
      <c r="UE278" s="376"/>
      <c r="UF278" s="376"/>
      <c r="UG278" s="376"/>
      <c r="UH278" s="376"/>
      <c r="UI278" s="376"/>
      <c r="UJ278" s="370"/>
      <c r="UK278" s="396"/>
      <c r="UL278" s="376"/>
      <c r="UM278" s="376"/>
      <c r="UN278" s="376"/>
      <c r="UO278" s="376"/>
      <c r="UP278" s="376"/>
      <c r="UQ278" s="376"/>
      <c r="UR278" s="376"/>
      <c r="US278" s="375"/>
      <c r="UT278" s="375"/>
      <c r="UU278" s="375"/>
      <c r="UV278" s="375"/>
      <c r="UW278" s="375"/>
      <c r="UX278" s="375"/>
      <c r="UY278" s="375"/>
      <c r="UZ278" s="375"/>
      <c r="VA278" s="375"/>
      <c r="VB278" s="375"/>
      <c r="VC278" s="375"/>
      <c r="VD278" s="375"/>
      <c r="VE278" s="375"/>
      <c r="VF278" s="375"/>
      <c r="VG278" s="375"/>
      <c r="VH278" s="375"/>
      <c r="VI278" s="375"/>
      <c r="VJ278" s="375"/>
      <c r="VK278" s="375"/>
      <c r="VL278" s="375"/>
      <c r="VM278" s="375"/>
      <c r="VN278" s="375"/>
      <c r="VO278" s="375"/>
      <c r="VP278" s="375"/>
      <c r="VQ278" s="375"/>
      <c r="VR278" s="375"/>
      <c r="VS278" s="375"/>
      <c r="VT278" s="375"/>
      <c r="VU278" s="375"/>
      <c r="VV278" s="375"/>
      <c r="VW278" s="375"/>
      <c r="VX278" s="375"/>
      <c r="VY278" s="375"/>
      <c r="VZ278" s="375"/>
      <c r="WA278" s="375"/>
      <c r="WB278" s="375"/>
      <c r="WC278" s="375"/>
      <c r="WD278" s="375"/>
      <c r="WE278" s="375"/>
      <c r="WF278" s="375"/>
      <c r="WG278" s="375"/>
      <c r="WH278" s="375"/>
      <c r="WI278" s="375"/>
      <c r="WJ278" s="375"/>
      <c r="WK278" s="376"/>
      <c r="WL278" s="376"/>
      <c r="WM278" s="376"/>
      <c r="WN278" s="376"/>
      <c r="WO278" s="376"/>
      <c r="WP278" s="376"/>
      <c r="WQ278" s="376"/>
      <c r="WR278" s="376"/>
      <c r="WS278" s="376"/>
      <c r="WT278" s="376"/>
      <c r="WU278" s="376"/>
      <c r="WV278" s="376"/>
      <c r="WW278" s="376"/>
      <c r="WX278" s="376"/>
      <c r="WY278" s="376"/>
      <c r="WZ278" s="376"/>
      <c r="XA278" s="376"/>
      <c r="XB278" s="376"/>
      <c r="XC278" s="376"/>
      <c r="XD278" s="376"/>
      <c r="XE278" s="376"/>
      <c r="XF278" s="376"/>
      <c r="XG278" s="376"/>
      <c r="XH278" s="376"/>
      <c r="XI278" s="377"/>
      <c r="XJ278" s="377"/>
      <c r="XK278" s="377"/>
      <c r="XL278" s="377"/>
      <c r="XM278" s="377"/>
      <c r="XN278" s="376"/>
      <c r="XO278" s="376"/>
      <c r="XP278" s="377"/>
      <c r="XQ278" s="377"/>
      <c r="XR278" s="376"/>
      <c r="XS278" s="376"/>
      <c r="XT278" s="377"/>
      <c r="XU278" s="377"/>
      <c r="XV278" s="376"/>
      <c r="XW278" s="376"/>
      <c r="XX278" s="376"/>
      <c r="XY278" s="376"/>
      <c r="XZ278" s="376"/>
      <c r="YA278" s="376"/>
      <c r="YB278" s="376"/>
      <c r="YC278" s="377"/>
      <c r="YD278" s="377"/>
      <c r="YE278" s="376"/>
      <c r="YF278" s="376"/>
      <c r="YG278" s="377"/>
      <c r="YH278" s="377"/>
      <c r="YI278" s="376"/>
      <c r="YJ278" s="376"/>
      <c r="YK278" s="376"/>
      <c r="YL278" s="376"/>
      <c r="YM278" s="376"/>
      <c r="YN278" s="370"/>
      <c r="YO278" s="396"/>
      <c r="YP278" s="376"/>
      <c r="YQ278" s="376"/>
      <c r="YR278" s="376"/>
      <c r="YS278" s="376"/>
      <c r="YT278" s="376"/>
      <c r="YU278" s="376"/>
      <c r="YV278" s="376"/>
      <c r="YW278" s="375"/>
      <c r="YX278" s="375"/>
      <c r="YY278" s="375"/>
      <c r="YZ278" s="375"/>
      <c r="ZA278" s="375"/>
      <c r="ZB278" s="375"/>
      <c r="ZC278" s="375"/>
      <c r="ZD278" s="375"/>
      <c r="ZE278" s="375"/>
      <c r="ZF278" s="375"/>
      <c r="ZG278" s="375"/>
      <c r="ZH278" s="375"/>
      <c r="ZI278" s="375"/>
      <c r="ZJ278" s="375"/>
      <c r="ZK278" s="375"/>
      <c r="ZL278" s="375"/>
      <c r="ZM278" s="375"/>
      <c r="ZN278" s="375"/>
      <c r="ZO278" s="375"/>
      <c r="ZP278" s="375"/>
      <c r="ZQ278" s="375"/>
      <c r="ZR278" s="375"/>
      <c r="ZS278" s="375"/>
      <c r="ZT278" s="375"/>
      <c r="ZU278" s="375"/>
      <c r="ZV278" s="375"/>
      <c r="ZW278" s="375"/>
      <c r="ZX278" s="375"/>
      <c r="ZY278" s="375"/>
      <c r="ZZ278" s="375"/>
      <c r="AAA278" s="375"/>
      <c r="AAB278" s="375"/>
      <c r="AAC278" s="375"/>
      <c r="AAD278" s="375"/>
      <c r="AAE278" s="375"/>
      <c r="AAF278" s="375"/>
      <c r="AAG278" s="375"/>
      <c r="AAH278" s="375"/>
      <c r="AAI278" s="375"/>
      <c r="AAJ278" s="375"/>
      <c r="AAK278" s="375"/>
      <c r="AAL278" s="375"/>
      <c r="AAM278" s="375"/>
      <c r="AAN278" s="375"/>
      <c r="AAO278" s="376"/>
      <c r="AAP278" s="376"/>
      <c r="AAQ278" s="376"/>
      <c r="AAR278" s="376"/>
      <c r="AAS278" s="376"/>
      <c r="AAT278" s="376"/>
      <c r="AAU278" s="376"/>
      <c r="AAV278" s="376"/>
      <c r="AAW278" s="376"/>
      <c r="AAX278" s="376"/>
      <c r="AAY278" s="376"/>
      <c r="AAZ278" s="376"/>
      <c r="ABA278" s="376"/>
      <c r="ABB278" s="376"/>
      <c r="ABC278" s="376"/>
      <c r="ABD278" s="376"/>
      <c r="ABE278" s="376"/>
      <c r="ABF278" s="376"/>
      <c r="ABG278" s="376"/>
      <c r="ABH278" s="376"/>
      <c r="ABI278" s="376"/>
      <c r="ABJ278" s="376"/>
      <c r="ABK278" s="376"/>
      <c r="ABL278" s="376"/>
      <c r="ABM278" s="377"/>
      <c r="ABN278" s="377"/>
      <c r="ABO278" s="377"/>
      <c r="ABP278" s="377"/>
      <c r="ABQ278" s="377"/>
      <c r="ABR278" s="376"/>
      <c r="ABS278" s="376"/>
      <c r="ABT278" s="377"/>
      <c r="ABU278" s="377"/>
      <c r="ABV278" s="376"/>
      <c r="ABW278" s="376"/>
      <c r="ABX278" s="377"/>
      <c r="ABY278" s="377"/>
      <c r="ABZ278" s="376"/>
      <c r="ACA278" s="376"/>
      <c r="ACB278" s="376"/>
      <c r="ACC278" s="376"/>
      <c r="ACD278" s="376"/>
      <c r="ACE278" s="376"/>
      <c r="ACF278" s="376"/>
      <c r="ACG278" s="377"/>
      <c r="ACH278" s="377"/>
      <c r="ACI278" s="376"/>
      <c r="ACJ278" s="376"/>
      <c r="ACK278" s="377"/>
      <c r="ACL278" s="377"/>
      <c r="ACM278" s="376"/>
      <c r="ACN278" s="376"/>
      <c r="ACO278" s="376"/>
      <c r="ACP278" s="376"/>
      <c r="ACQ278" s="376"/>
      <c r="ACR278" s="370"/>
      <c r="ACS278" s="396"/>
      <c r="ACT278" s="376"/>
      <c r="ACU278" s="376"/>
      <c r="ACV278" s="376"/>
      <c r="ACW278" s="376"/>
      <c r="ACX278" s="376"/>
      <c r="ACY278" s="376"/>
      <c r="ACZ278" s="376"/>
      <c r="ADA278" s="375"/>
      <c r="ADB278" s="375"/>
      <c r="ADC278" s="375"/>
      <c r="ADD278" s="375"/>
      <c r="ADE278" s="375"/>
      <c r="ADF278" s="375"/>
      <c r="ADG278" s="375"/>
      <c r="ADH278" s="375"/>
      <c r="ADI278" s="375"/>
      <c r="ADJ278" s="375"/>
      <c r="ADK278" s="375"/>
      <c r="ADL278" s="375"/>
      <c r="ADM278" s="375"/>
      <c r="ADN278" s="375"/>
      <c r="ADO278" s="375"/>
      <c r="ADP278" s="375"/>
      <c r="ADQ278" s="375"/>
      <c r="ADR278" s="375"/>
      <c r="ADS278" s="375"/>
      <c r="ADT278" s="375"/>
      <c r="ADU278" s="375"/>
      <c r="ADV278" s="375"/>
      <c r="ADW278" s="375"/>
      <c r="ADX278" s="375"/>
      <c r="ADY278" s="375"/>
      <c r="ADZ278" s="375"/>
      <c r="AEA278" s="375"/>
      <c r="AEB278" s="375"/>
      <c r="AEC278" s="375"/>
      <c r="AED278" s="375"/>
      <c r="AEE278" s="375"/>
      <c r="AEF278" s="375"/>
      <c r="AEG278" s="375"/>
      <c r="AEH278" s="375"/>
      <c r="AEI278" s="375"/>
      <c r="AEJ278" s="375"/>
      <c r="AEK278" s="375"/>
      <c r="AEL278" s="375"/>
      <c r="AEM278" s="375"/>
      <c r="AEN278" s="375"/>
      <c r="AEO278" s="375"/>
      <c r="AEP278" s="375"/>
      <c r="AEQ278" s="375"/>
      <c r="AER278" s="375"/>
      <c r="AES278" s="376"/>
      <c r="AET278" s="376"/>
      <c r="AEU278" s="376"/>
      <c r="AEV278" s="376"/>
      <c r="AEW278" s="376"/>
      <c r="AEX278" s="376"/>
      <c r="AEY278" s="376"/>
      <c r="AEZ278" s="376"/>
      <c r="AFA278" s="376"/>
      <c r="AFB278" s="376"/>
      <c r="AFC278" s="376"/>
      <c r="AFD278" s="376"/>
      <c r="AFE278" s="376"/>
      <c r="AFF278" s="376"/>
      <c r="AFG278" s="376"/>
      <c r="AFH278" s="376"/>
      <c r="AFI278" s="376"/>
      <c r="AFJ278" s="376"/>
      <c r="AFK278" s="376"/>
      <c r="AFL278" s="376"/>
      <c r="AFM278" s="376"/>
      <c r="AFN278" s="376"/>
      <c r="AFO278" s="376"/>
      <c r="AFP278" s="376"/>
      <c r="AFQ278" s="377"/>
      <c r="AFR278" s="377"/>
      <c r="AFS278" s="377"/>
      <c r="AFT278" s="377"/>
      <c r="AFU278" s="377"/>
      <c r="AFV278" s="376"/>
      <c r="AFW278" s="376"/>
      <c r="AFX278" s="377"/>
      <c r="AFY278" s="377"/>
      <c r="AFZ278" s="376"/>
      <c r="AGA278" s="376"/>
      <c r="AGB278" s="377"/>
      <c r="AGC278" s="377"/>
      <c r="AGD278" s="376"/>
      <c r="AGE278" s="376"/>
      <c r="AGF278" s="376"/>
      <c r="AGG278" s="376"/>
      <c r="AGH278" s="376"/>
      <c r="AGI278" s="376"/>
      <c r="AGJ278" s="376"/>
      <c r="AGK278" s="377"/>
      <c r="AGL278" s="377"/>
      <c r="AGM278" s="376"/>
      <c r="AGN278" s="376"/>
      <c r="AGO278" s="377"/>
      <c r="AGP278" s="377"/>
      <c r="AGQ278" s="376"/>
      <c r="AGR278" s="376"/>
      <c r="AGS278" s="376"/>
      <c r="AGT278" s="376"/>
      <c r="AGU278" s="376"/>
      <c r="AGV278" s="370"/>
      <c r="AGW278" s="396"/>
      <c r="AGX278" s="376"/>
      <c r="AGY278" s="376"/>
      <c r="AGZ278" s="376"/>
      <c r="AHA278" s="376"/>
      <c r="AHB278" s="376"/>
      <c r="AHC278" s="376"/>
      <c r="AHD278" s="376"/>
      <c r="AHE278" s="375"/>
      <c r="AHF278" s="375"/>
      <c r="AHG278" s="375"/>
      <c r="AHH278" s="375"/>
      <c r="AHI278" s="375"/>
      <c r="AHJ278" s="375"/>
      <c r="AHK278" s="375"/>
      <c r="AHL278" s="375"/>
      <c r="AHM278" s="375"/>
      <c r="AHN278" s="375"/>
      <c r="AHO278" s="375"/>
      <c r="AHP278" s="375"/>
      <c r="AHQ278" s="375"/>
      <c r="AHR278" s="375"/>
      <c r="AHS278" s="375"/>
      <c r="AHT278" s="375"/>
      <c r="AHU278" s="375"/>
      <c r="AHV278" s="375"/>
      <c r="AHW278" s="375"/>
      <c r="AHX278" s="375"/>
      <c r="AHY278" s="375"/>
      <c r="AHZ278" s="375"/>
      <c r="AIA278" s="375"/>
      <c r="AIB278" s="375"/>
      <c r="AIC278" s="375"/>
      <c r="AID278" s="375"/>
      <c r="AIE278" s="375"/>
      <c r="AIF278" s="375"/>
      <c r="AIG278" s="375"/>
      <c r="AIH278" s="375"/>
      <c r="AII278" s="375"/>
      <c r="AIJ278" s="375"/>
      <c r="AIK278" s="375"/>
      <c r="AIL278" s="375"/>
      <c r="AIM278" s="375"/>
      <c r="AIN278" s="375"/>
      <c r="AIO278" s="375"/>
      <c r="AIP278" s="375"/>
      <c r="AIQ278" s="375"/>
      <c r="AIR278" s="375"/>
      <c r="AIS278" s="375"/>
      <c r="AIT278" s="375"/>
      <c r="AIU278" s="375"/>
      <c r="AIV278" s="375"/>
      <c r="AIW278" s="376"/>
      <c r="AIX278" s="376"/>
      <c r="AIY278" s="376"/>
      <c r="AIZ278" s="376"/>
      <c r="AJA278" s="376"/>
      <c r="AJB278" s="376"/>
      <c r="AJC278" s="376"/>
      <c r="AJD278" s="376"/>
      <c r="AJE278" s="376"/>
      <c r="AJF278" s="376"/>
      <c r="AJG278" s="376"/>
      <c r="AJH278" s="376"/>
      <c r="AJI278" s="376"/>
      <c r="AJJ278" s="376"/>
      <c r="AJK278" s="376"/>
      <c r="AJL278" s="376"/>
      <c r="AJM278" s="376"/>
      <c r="AJN278" s="376"/>
      <c r="AJO278" s="376"/>
      <c r="AJP278" s="376"/>
      <c r="AJQ278" s="376"/>
      <c r="AJR278" s="376"/>
      <c r="AJS278" s="376"/>
      <c r="AJT278" s="376"/>
      <c r="AJU278" s="377"/>
      <c r="AJV278" s="377"/>
      <c r="AJW278" s="377"/>
      <c r="AJX278" s="377"/>
      <c r="AJY278" s="377"/>
      <c r="AJZ278" s="376"/>
      <c r="AKA278" s="376"/>
      <c r="AKB278" s="377"/>
      <c r="AKC278" s="377"/>
      <c r="AKD278" s="376"/>
      <c r="AKE278" s="376"/>
      <c r="AKF278" s="377"/>
      <c r="AKG278" s="377"/>
      <c r="AKH278" s="376"/>
      <c r="AKI278" s="376"/>
      <c r="AKJ278" s="376"/>
      <c r="AKK278" s="376"/>
      <c r="AKL278" s="376"/>
      <c r="AKM278" s="376"/>
      <c r="AKN278" s="376"/>
      <c r="AKO278" s="377"/>
      <c r="AKP278" s="377"/>
      <c r="AKQ278" s="376"/>
      <c r="AKR278" s="376"/>
      <c r="AKS278" s="377"/>
      <c r="AKT278" s="377"/>
      <c r="AKU278" s="376"/>
      <c r="AKV278" s="376"/>
      <c r="AKW278" s="376"/>
      <c r="AKX278" s="376"/>
      <c r="AKY278" s="376"/>
      <c r="AKZ278" s="370"/>
      <c r="ALA278" s="396"/>
      <c r="ALB278" s="376"/>
      <c r="ALC278" s="376"/>
      <c r="ALD278" s="376"/>
      <c r="ALE278" s="376"/>
      <c r="ALF278" s="376"/>
      <c r="ALG278" s="376"/>
      <c r="ALH278" s="376"/>
      <c r="ALI278" s="375"/>
      <c r="ALJ278" s="375"/>
      <c r="ALK278" s="375"/>
      <c r="ALL278" s="375"/>
      <c r="ALM278" s="375"/>
      <c r="ALN278" s="375"/>
      <c r="ALO278" s="375"/>
      <c r="ALP278" s="375"/>
      <c r="ALQ278" s="375"/>
      <c r="ALR278" s="375"/>
      <c r="ALS278" s="375"/>
      <c r="ALT278" s="375"/>
      <c r="ALU278" s="375"/>
      <c r="ALV278" s="375"/>
      <c r="ALW278" s="375"/>
      <c r="ALX278" s="375"/>
      <c r="ALY278" s="375"/>
      <c r="ALZ278" s="375"/>
      <c r="AMA278" s="375"/>
      <c r="AMB278" s="375"/>
      <c r="AMC278" s="375"/>
      <c r="AMD278" s="375"/>
      <c r="AME278" s="375"/>
      <c r="AMF278" s="375"/>
      <c r="AMG278" s="375"/>
      <c r="AMH278" s="375"/>
      <c r="AMI278" s="375"/>
      <c r="AMJ278" s="375"/>
      <c r="AMK278" s="375"/>
      <c r="AML278" s="375"/>
      <c r="AMM278" s="375"/>
      <c r="AMN278" s="375"/>
      <c r="AMO278" s="375"/>
      <c r="AMP278" s="375"/>
      <c r="AMQ278" s="375"/>
      <c r="AMR278" s="375"/>
      <c r="AMS278" s="375"/>
      <c r="AMT278" s="375"/>
      <c r="AMU278" s="375"/>
      <c r="AMV278" s="375"/>
      <c r="AMW278" s="375"/>
      <c r="AMX278" s="375"/>
      <c r="AMY278" s="375"/>
      <c r="AMZ278" s="375"/>
      <c r="ANA278" s="376"/>
      <c r="ANB278" s="376"/>
      <c r="ANC278" s="376"/>
      <c r="AND278" s="376"/>
      <c r="ANE278" s="376"/>
      <c r="ANF278" s="376"/>
      <c r="ANG278" s="376"/>
      <c r="ANH278" s="376"/>
      <c r="ANI278" s="376"/>
      <c r="ANJ278" s="376"/>
      <c r="ANK278" s="376"/>
      <c r="ANL278" s="376"/>
      <c r="ANM278" s="376"/>
      <c r="ANN278" s="376"/>
      <c r="ANO278" s="376"/>
      <c r="ANP278" s="376"/>
      <c r="ANQ278" s="376"/>
      <c r="ANR278" s="376"/>
      <c r="ANS278" s="376"/>
      <c r="ANT278" s="376"/>
      <c r="ANU278" s="376"/>
      <c r="ANV278" s="376"/>
      <c r="ANW278" s="376"/>
      <c r="ANX278" s="376"/>
      <c r="ANY278" s="377"/>
      <c r="ANZ278" s="377"/>
      <c r="AOA278" s="377"/>
      <c r="AOB278" s="377"/>
      <c r="AOC278" s="377"/>
      <c r="AOD278" s="376"/>
      <c r="AOE278" s="376"/>
      <c r="AOF278" s="377"/>
      <c r="AOG278" s="377"/>
      <c r="AOH278" s="376"/>
      <c r="AOI278" s="376"/>
      <c r="AOJ278" s="377"/>
      <c r="AOK278" s="377"/>
      <c r="AOL278" s="376"/>
      <c r="AOM278" s="376"/>
      <c r="AON278" s="376"/>
      <c r="AOO278" s="376"/>
      <c r="AOP278" s="376"/>
      <c r="AOQ278" s="376"/>
      <c r="AOR278" s="376"/>
      <c r="AOS278" s="377"/>
      <c r="AOT278" s="377"/>
      <c r="AOU278" s="376"/>
      <c r="AOV278" s="376"/>
      <c r="AOW278" s="377"/>
      <c r="AOX278" s="377"/>
      <c r="AOY278" s="376"/>
      <c r="AOZ278" s="376"/>
      <c r="APA278" s="376"/>
      <c r="APB278" s="376"/>
      <c r="APC278" s="376"/>
      <c r="APD278" s="370"/>
      <c r="APE278" s="396"/>
      <c r="APF278" s="376"/>
      <c r="APG278" s="376"/>
      <c r="APH278" s="376"/>
      <c r="API278" s="376"/>
      <c r="APJ278" s="376"/>
      <c r="APK278" s="376"/>
      <c r="APL278" s="376"/>
      <c r="APM278" s="375"/>
      <c r="APN278" s="375"/>
      <c r="APO278" s="375"/>
      <c r="APP278" s="375"/>
      <c r="APQ278" s="375"/>
      <c r="APR278" s="375"/>
      <c r="APS278" s="375"/>
      <c r="APT278" s="375"/>
      <c r="APU278" s="375"/>
      <c r="APV278" s="375"/>
      <c r="APW278" s="375"/>
      <c r="APX278" s="375"/>
      <c r="APY278" s="375"/>
      <c r="APZ278" s="375"/>
      <c r="AQA278" s="375"/>
      <c r="AQB278" s="375"/>
      <c r="AQC278" s="375"/>
      <c r="AQD278" s="375"/>
      <c r="AQE278" s="375"/>
      <c r="AQF278" s="375"/>
      <c r="AQG278" s="375"/>
      <c r="AQH278" s="375"/>
      <c r="AQI278" s="375"/>
      <c r="AQJ278" s="375"/>
      <c r="AQK278" s="375"/>
      <c r="AQL278" s="375"/>
      <c r="AQM278" s="375"/>
      <c r="AQN278" s="375"/>
      <c r="AQO278" s="375"/>
      <c r="AQP278" s="375"/>
      <c r="AQQ278" s="375"/>
      <c r="AQR278" s="375"/>
      <c r="AQS278" s="375"/>
      <c r="AQT278" s="375"/>
      <c r="AQU278" s="375"/>
      <c r="AQV278" s="375"/>
      <c r="AQW278" s="375"/>
      <c r="AQX278" s="375"/>
      <c r="AQY278" s="375"/>
      <c r="AQZ278" s="375"/>
      <c r="ARA278" s="375"/>
      <c r="ARB278" s="375"/>
      <c r="ARC278" s="375"/>
      <c r="ARD278" s="375"/>
      <c r="ARE278" s="376"/>
      <c r="ARF278" s="376"/>
      <c r="ARG278" s="376"/>
      <c r="ARH278" s="376"/>
      <c r="ARI278" s="376"/>
      <c r="ARJ278" s="376"/>
      <c r="ARK278" s="376"/>
      <c r="ARL278" s="376"/>
      <c r="ARM278" s="376"/>
      <c r="ARN278" s="376"/>
      <c r="ARO278" s="376"/>
      <c r="ARP278" s="376"/>
      <c r="ARQ278" s="376"/>
      <c r="ARR278" s="376"/>
      <c r="ARS278" s="376"/>
      <c r="ART278" s="376"/>
      <c r="ARU278" s="376"/>
      <c r="ARV278" s="376"/>
      <c r="ARW278" s="376"/>
      <c r="ARX278" s="376"/>
      <c r="ARY278" s="376"/>
      <c r="ARZ278" s="376"/>
      <c r="ASA278" s="376"/>
      <c r="ASB278" s="376"/>
      <c r="ASC278" s="377"/>
      <c r="ASD278" s="377"/>
      <c r="ASE278" s="377"/>
      <c r="ASF278" s="377"/>
      <c r="ASG278" s="377"/>
      <c r="ASH278" s="376"/>
      <c r="ASI278" s="376"/>
      <c r="ASJ278" s="377"/>
      <c r="ASK278" s="377"/>
      <c r="ASL278" s="376"/>
      <c r="ASM278" s="376"/>
      <c r="ASN278" s="377"/>
      <c r="ASO278" s="377"/>
      <c r="ASP278" s="376"/>
      <c r="ASQ278" s="376"/>
      <c r="ASR278" s="376"/>
      <c r="ASS278" s="376"/>
      <c r="AST278" s="376"/>
      <c r="ASU278" s="376"/>
      <c r="ASV278" s="376"/>
      <c r="ASW278" s="377"/>
      <c r="ASX278" s="377"/>
      <c r="ASY278" s="376"/>
      <c r="ASZ278" s="376"/>
      <c r="ATA278" s="377"/>
      <c r="ATB278" s="377"/>
      <c r="ATC278" s="376"/>
      <c r="ATD278" s="376"/>
      <c r="ATE278" s="376"/>
      <c r="ATF278" s="376"/>
      <c r="ATG278" s="376"/>
      <c r="ATH278" s="370"/>
      <c r="ATI278" s="396"/>
      <c r="ATJ278" s="376"/>
      <c r="ATK278" s="376"/>
      <c r="ATL278" s="376"/>
      <c r="ATM278" s="376"/>
      <c r="ATN278" s="376"/>
      <c r="ATO278" s="376"/>
      <c r="ATP278" s="376"/>
      <c r="ATQ278" s="375"/>
      <c r="ATR278" s="375"/>
      <c r="ATS278" s="375"/>
      <c r="ATT278" s="375"/>
      <c r="ATU278" s="375"/>
      <c r="ATV278" s="375"/>
      <c r="ATW278" s="375"/>
      <c r="ATX278" s="375"/>
      <c r="ATY278" s="375"/>
      <c r="ATZ278" s="375"/>
      <c r="AUA278" s="375"/>
      <c r="AUB278" s="375"/>
      <c r="AUC278" s="375"/>
      <c r="AUD278" s="375"/>
      <c r="AUE278" s="375"/>
      <c r="AUF278" s="375"/>
      <c r="AUG278" s="375"/>
      <c r="AUH278" s="375"/>
      <c r="AUI278" s="375"/>
      <c r="AUJ278" s="375"/>
      <c r="AUK278" s="375"/>
      <c r="AUL278" s="375"/>
      <c r="AUM278" s="375"/>
      <c r="AUN278" s="375"/>
      <c r="AUO278" s="375"/>
      <c r="AUP278" s="375"/>
      <c r="AUQ278" s="375"/>
      <c r="AUR278" s="375"/>
      <c r="AUS278" s="375"/>
      <c r="AUT278" s="375"/>
      <c r="AUU278" s="375"/>
      <c r="AUV278" s="375"/>
      <c r="AUW278" s="375"/>
      <c r="AUX278" s="375"/>
      <c r="AUY278" s="375"/>
      <c r="AUZ278" s="375"/>
      <c r="AVA278" s="375"/>
      <c r="AVB278" s="375"/>
      <c r="AVC278" s="375"/>
      <c r="AVD278" s="375"/>
      <c r="AVE278" s="375"/>
      <c r="AVF278" s="375"/>
      <c r="AVG278" s="375"/>
      <c r="AVH278" s="375"/>
      <c r="AVI278" s="376"/>
      <c r="AVJ278" s="376"/>
      <c r="AVK278" s="376"/>
      <c r="AVL278" s="376"/>
      <c r="AVM278" s="376"/>
      <c r="AVN278" s="376"/>
      <c r="AVO278" s="376"/>
      <c r="AVP278" s="376"/>
      <c r="AVQ278" s="376"/>
      <c r="AVR278" s="376"/>
      <c r="AVS278" s="376"/>
      <c r="AVT278" s="376"/>
      <c r="AVU278" s="376"/>
      <c r="AVV278" s="376"/>
      <c r="AVW278" s="376"/>
      <c r="AVX278" s="376"/>
      <c r="AVY278" s="376"/>
      <c r="AVZ278" s="376"/>
      <c r="AWA278" s="376"/>
      <c r="AWB278" s="376"/>
      <c r="AWC278" s="376"/>
      <c r="AWD278" s="376"/>
      <c r="AWE278" s="376"/>
      <c r="AWF278" s="376"/>
      <c r="AWG278" s="377"/>
      <c r="AWH278" s="377"/>
      <c r="AWI278" s="377"/>
      <c r="AWJ278" s="377"/>
      <c r="AWK278" s="377"/>
      <c r="AWL278" s="376"/>
      <c r="AWM278" s="376"/>
      <c r="AWN278" s="377"/>
      <c r="AWO278" s="377"/>
      <c r="AWP278" s="376"/>
      <c r="AWQ278" s="376"/>
      <c r="AWR278" s="377"/>
      <c r="AWS278" s="377"/>
      <c r="AWT278" s="376"/>
      <c r="AWU278" s="376"/>
      <c r="AWV278" s="376"/>
      <c r="AWW278" s="376"/>
      <c r="AWX278" s="376"/>
      <c r="AWY278" s="376"/>
      <c r="AWZ278" s="376"/>
      <c r="AXA278" s="377"/>
      <c r="AXB278" s="377"/>
      <c r="AXC278" s="376"/>
      <c r="AXD278" s="376"/>
      <c r="AXE278" s="377"/>
      <c r="AXF278" s="377"/>
      <c r="AXG278" s="376"/>
      <c r="AXH278" s="376"/>
      <c r="AXI278" s="376"/>
      <c r="AXJ278" s="376"/>
      <c r="AXK278" s="376"/>
      <c r="AXL278" s="370"/>
      <c r="AXM278" s="396"/>
      <c r="AXN278" s="376"/>
      <c r="AXO278" s="376"/>
      <c r="AXP278" s="376"/>
      <c r="AXQ278" s="376"/>
      <c r="AXR278" s="376"/>
      <c r="AXS278" s="376"/>
      <c r="AXT278" s="376"/>
      <c r="AXU278" s="375"/>
      <c r="AXV278" s="375"/>
      <c r="AXW278" s="375"/>
      <c r="AXX278" s="375"/>
      <c r="AXY278" s="375"/>
      <c r="AXZ278" s="375"/>
      <c r="AYA278" s="375"/>
      <c r="AYB278" s="375"/>
      <c r="AYC278" s="375"/>
      <c r="AYD278" s="375"/>
      <c r="AYE278" s="375"/>
      <c r="AYF278" s="375"/>
      <c r="AYG278" s="375"/>
      <c r="AYH278" s="375"/>
      <c r="AYI278" s="375"/>
      <c r="AYJ278" s="375"/>
      <c r="AYK278" s="375"/>
      <c r="AYL278" s="375"/>
      <c r="AYM278" s="375"/>
      <c r="AYN278" s="375"/>
      <c r="AYO278" s="375"/>
      <c r="AYP278" s="375"/>
      <c r="AYQ278" s="375"/>
      <c r="AYR278" s="375"/>
      <c r="AYS278" s="375"/>
      <c r="AYT278" s="375"/>
      <c r="AYU278" s="375"/>
      <c r="AYV278" s="375"/>
      <c r="AYW278" s="375"/>
      <c r="AYX278" s="375"/>
      <c r="AYY278" s="375"/>
      <c r="AYZ278" s="375"/>
      <c r="AZA278" s="375"/>
      <c r="AZB278" s="375"/>
      <c r="AZC278" s="375"/>
      <c r="AZD278" s="375"/>
      <c r="AZE278" s="375"/>
      <c r="AZF278" s="375"/>
      <c r="AZG278" s="375"/>
      <c r="AZH278" s="375"/>
      <c r="AZI278" s="375"/>
      <c r="AZJ278" s="375"/>
      <c r="AZK278" s="375"/>
      <c r="AZL278" s="375"/>
      <c r="AZM278" s="376"/>
      <c r="AZN278" s="376"/>
      <c r="AZO278" s="376"/>
      <c r="AZP278" s="376"/>
      <c r="AZQ278" s="376"/>
      <c r="AZR278" s="376"/>
      <c r="AZS278" s="376"/>
      <c r="AZT278" s="376"/>
      <c r="AZU278" s="376"/>
      <c r="AZV278" s="376"/>
      <c r="AZW278" s="376"/>
      <c r="AZX278" s="376"/>
      <c r="AZY278" s="376"/>
      <c r="AZZ278" s="376"/>
      <c r="BAA278" s="376"/>
      <c r="BAB278" s="376"/>
      <c r="BAC278" s="376"/>
      <c r="BAD278" s="376"/>
      <c r="BAE278" s="376"/>
      <c r="BAF278" s="376"/>
      <c r="BAG278" s="376"/>
      <c r="BAH278" s="376"/>
      <c r="BAI278" s="376"/>
      <c r="BAJ278" s="376"/>
      <c r="BAK278" s="377"/>
      <c r="BAL278" s="377"/>
      <c r="BAM278" s="377"/>
      <c r="BAN278" s="377"/>
      <c r="BAO278" s="377"/>
      <c r="BAP278" s="376"/>
      <c r="BAQ278" s="376"/>
      <c r="BAR278" s="377"/>
      <c r="BAS278" s="377"/>
      <c r="BAT278" s="376"/>
      <c r="BAU278" s="376"/>
      <c r="BAV278" s="377"/>
      <c r="BAW278" s="377"/>
      <c r="BAX278" s="376"/>
      <c r="BAY278" s="376"/>
      <c r="BAZ278" s="376"/>
      <c r="BBA278" s="376"/>
      <c r="BBB278" s="376"/>
      <c r="BBC278" s="376"/>
      <c r="BBD278" s="376"/>
      <c r="BBE278" s="377"/>
      <c r="BBF278" s="377"/>
      <c r="BBG278" s="376"/>
      <c r="BBH278" s="376"/>
      <c r="BBI278" s="377"/>
      <c r="BBJ278" s="377"/>
      <c r="BBK278" s="376"/>
      <c r="BBL278" s="376"/>
      <c r="BBM278" s="376"/>
      <c r="BBN278" s="376"/>
      <c r="BBO278" s="376"/>
      <c r="BBP278" s="370"/>
      <c r="BBQ278" s="396"/>
      <c r="BBR278" s="376"/>
      <c r="BBS278" s="376"/>
      <c r="BBT278" s="376"/>
      <c r="BBU278" s="376"/>
      <c r="BBV278" s="376"/>
      <c r="BBW278" s="376"/>
      <c r="BBX278" s="376"/>
      <c r="BBY278" s="375"/>
      <c r="BBZ278" s="375"/>
      <c r="BCA278" s="375"/>
      <c r="BCB278" s="375"/>
      <c r="BCC278" s="375"/>
      <c r="BCD278" s="375"/>
      <c r="BCE278" s="375"/>
      <c r="BCF278" s="375"/>
      <c r="BCG278" s="375"/>
      <c r="BCH278" s="375"/>
      <c r="BCI278" s="375"/>
      <c r="BCJ278" s="375"/>
      <c r="BCK278" s="375"/>
      <c r="BCL278" s="375"/>
      <c r="BCM278" s="375"/>
      <c r="BCN278" s="375"/>
      <c r="BCO278" s="375"/>
      <c r="BCP278" s="375"/>
      <c r="BCQ278" s="375"/>
      <c r="BCR278" s="375"/>
      <c r="BCS278" s="375"/>
      <c r="BCT278" s="375"/>
      <c r="BCU278" s="375"/>
      <c r="BCV278" s="375"/>
      <c r="BCW278" s="375"/>
      <c r="BCX278" s="375"/>
      <c r="BCY278" s="375"/>
      <c r="BCZ278" s="375"/>
      <c r="BDA278" s="375"/>
      <c r="BDB278" s="375"/>
      <c r="BDC278" s="375"/>
      <c r="BDD278" s="375"/>
      <c r="BDE278" s="375"/>
      <c r="BDF278" s="375"/>
      <c r="BDG278" s="375"/>
      <c r="BDH278" s="375"/>
      <c r="BDI278" s="375"/>
      <c r="BDJ278" s="375"/>
      <c r="BDK278" s="375"/>
      <c r="BDL278" s="375"/>
      <c r="BDM278" s="375"/>
      <c r="BDN278" s="375"/>
      <c r="BDO278" s="375"/>
      <c r="BDP278" s="375"/>
      <c r="BDQ278" s="376"/>
      <c r="BDR278" s="376"/>
      <c r="BDS278" s="376"/>
      <c r="BDT278" s="376"/>
      <c r="BDU278" s="376"/>
      <c r="BDV278" s="376"/>
      <c r="BDW278" s="376"/>
      <c r="BDX278" s="376"/>
      <c r="BDY278" s="376"/>
      <c r="BDZ278" s="376"/>
      <c r="BEA278" s="376"/>
      <c r="BEB278" s="376"/>
      <c r="BEC278" s="376"/>
      <c r="BED278" s="376"/>
      <c r="BEE278" s="376"/>
      <c r="BEF278" s="376"/>
      <c r="BEG278" s="376"/>
      <c r="BEH278" s="376"/>
      <c r="BEI278" s="376"/>
      <c r="BEJ278" s="376"/>
      <c r="BEK278" s="376"/>
      <c r="BEL278" s="376"/>
      <c r="BEM278" s="376"/>
      <c r="BEN278" s="376"/>
      <c r="BEO278" s="377"/>
      <c r="BEP278" s="377"/>
      <c r="BEQ278" s="377"/>
      <c r="BER278" s="377"/>
      <c r="BES278" s="377"/>
      <c r="BET278" s="376"/>
      <c r="BEU278" s="376"/>
      <c r="BEV278" s="377"/>
      <c r="BEW278" s="377"/>
      <c r="BEX278" s="376"/>
      <c r="BEY278" s="376"/>
      <c r="BEZ278" s="377"/>
      <c r="BFA278" s="377"/>
      <c r="BFB278" s="376"/>
      <c r="BFC278" s="376"/>
      <c r="BFD278" s="376"/>
      <c r="BFE278" s="376"/>
      <c r="BFF278" s="376"/>
      <c r="BFG278" s="376"/>
      <c r="BFH278" s="376"/>
      <c r="BFI278" s="377"/>
      <c r="BFJ278" s="377"/>
      <c r="BFK278" s="376"/>
      <c r="BFL278" s="376"/>
      <c r="BFM278" s="377"/>
      <c r="BFN278" s="377"/>
      <c r="BFO278" s="376"/>
      <c r="BFP278" s="376"/>
      <c r="BFQ278" s="376"/>
      <c r="BFR278" s="376"/>
      <c r="BFS278" s="376"/>
      <c r="BFT278" s="370"/>
      <c r="BFU278" s="396"/>
      <c r="BFV278" s="376"/>
      <c r="BFW278" s="376"/>
      <c r="BFX278" s="376"/>
      <c r="BFY278" s="376"/>
      <c r="BFZ278" s="376"/>
      <c r="BGA278" s="376"/>
      <c r="BGB278" s="376"/>
      <c r="BGC278" s="375"/>
      <c r="BGD278" s="375"/>
      <c r="BGE278" s="375"/>
      <c r="BGF278" s="375"/>
      <c r="BGG278" s="375"/>
      <c r="BGH278" s="375"/>
      <c r="BGI278" s="375"/>
      <c r="BGJ278" s="375"/>
      <c r="BGK278" s="375"/>
      <c r="BGL278" s="375"/>
      <c r="BGM278" s="375"/>
      <c r="BGN278" s="375"/>
      <c r="BGO278" s="375"/>
      <c r="BGP278" s="375"/>
      <c r="BGQ278" s="375"/>
      <c r="BGR278" s="375"/>
      <c r="BGS278" s="375"/>
      <c r="BGT278" s="375"/>
      <c r="BGU278" s="375"/>
      <c r="BGV278" s="375"/>
      <c r="BGW278" s="375"/>
      <c r="BGX278" s="375"/>
      <c r="BGY278" s="375"/>
      <c r="BGZ278" s="375"/>
      <c r="BHA278" s="375"/>
      <c r="BHB278" s="375"/>
      <c r="BHC278" s="375"/>
      <c r="BHD278" s="375"/>
      <c r="BHE278" s="375"/>
      <c r="BHF278" s="375"/>
      <c r="BHG278" s="375"/>
      <c r="BHH278" s="375"/>
      <c r="BHI278" s="375"/>
      <c r="BHJ278" s="375"/>
      <c r="BHK278" s="375"/>
      <c r="BHL278" s="375"/>
      <c r="BHM278" s="375"/>
      <c r="BHN278" s="375"/>
      <c r="BHO278" s="375"/>
      <c r="BHP278" s="375"/>
      <c r="BHQ278" s="375"/>
      <c r="BHR278" s="375"/>
      <c r="BHS278" s="375"/>
      <c r="BHT278" s="375"/>
      <c r="BHU278" s="376"/>
      <c r="BHV278" s="376"/>
      <c r="BHW278" s="376"/>
      <c r="BHX278" s="376"/>
      <c r="BHY278" s="376"/>
      <c r="BHZ278" s="376"/>
      <c r="BIA278" s="376"/>
      <c r="BIB278" s="376"/>
      <c r="BIC278" s="376"/>
      <c r="BID278" s="376"/>
      <c r="BIE278" s="376"/>
      <c r="BIF278" s="376"/>
      <c r="BIG278" s="376"/>
      <c r="BIH278" s="376"/>
      <c r="BII278" s="376"/>
      <c r="BIJ278" s="376"/>
      <c r="BIK278" s="376"/>
      <c r="BIL278" s="376"/>
      <c r="BIM278" s="376"/>
      <c r="BIN278" s="376"/>
      <c r="BIO278" s="376"/>
      <c r="BIP278" s="376"/>
      <c r="BIQ278" s="376"/>
      <c r="BIR278" s="376"/>
      <c r="BIS278" s="377"/>
      <c r="BIT278" s="377"/>
      <c r="BIU278" s="377"/>
      <c r="BIV278" s="377"/>
      <c r="BIW278" s="377"/>
      <c r="BIX278" s="376"/>
      <c r="BIY278" s="376"/>
      <c r="BIZ278" s="377"/>
      <c r="BJA278" s="377"/>
      <c r="BJB278" s="376"/>
      <c r="BJC278" s="376"/>
      <c r="BJD278" s="377"/>
      <c r="BJE278" s="377"/>
      <c r="BJF278" s="376"/>
      <c r="BJG278" s="376"/>
      <c r="BJH278" s="376"/>
      <c r="BJI278" s="376"/>
      <c r="BJJ278" s="376"/>
      <c r="BJK278" s="376"/>
      <c r="BJL278" s="376"/>
      <c r="BJM278" s="377"/>
      <c r="BJN278" s="377"/>
      <c r="BJO278" s="376"/>
      <c r="BJP278" s="376"/>
      <c r="BJQ278" s="377"/>
      <c r="BJR278" s="377"/>
      <c r="BJS278" s="376"/>
      <c r="BJT278" s="376"/>
      <c r="BJU278" s="376"/>
      <c r="BJV278" s="376"/>
      <c r="BJW278" s="376"/>
      <c r="BJX278" s="370"/>
      <c r="BJY278" s="396"/>
      <c r="BJZ278" s="376"/>
      <c r="BKA278" s="376"/>
      <c r="BKB278" s="376"/>
      <c r="BKC278" s="376"/>
      <c r="BKD278" s="376"/>
      <c r="BKE278" s="376"/>
      <c r="BKF278" s="376"/>
      <c r="BKG278" s="375"/>
      <c r="BKH278" s="375"/>
      <c r="BKI278" s="375"/>
      <c r="BKJ278" s="375"/>
      <c r="BKK278" s="375"/>
      <c r="BKL278" s="375"/>
      <c r="BKM278" s="375"/>
      <c r="BKN278" s="375"/>
      <c r="BKO278" s="375"/>
      <c r="BKP278" s="375"/>
      <c r="BKQ278" s="375"/>
      <c r="BKR278" s="375"/>
      <c r="BKS278" s="375"/>
      <c r="BKT278" s="375"/>
      <c r="BKU278" s="375"/>
      <c r="BKV278" s="375"/>
      <c r="BKW278" s="375"/>
      <c r="BKX278" s="375"/>
      <c r="BKY278" s="375"/>
      <c r="BKZ278" s="375"/>
      <c r="BLA278" s="375"/>
      <c r="BLB278" s="375"/>
      <c r="BLC278" s="375"/>
      <c r="BLD278" s="375"/>
      <c r="BLE278" s="375"/>
      <c r="BLF278" s="375"/>
      <c r="BLG278" s="375"/>
      <c r="BLH278" s="375"/>
      <c r="BLI278" s="375"/>
      <c r="BLJ278" s="375"/>
      <c r="BLK278" s="375"/>
      <c r="BLL278" s="375"/>
      <c r="BLM278" s="375"/>
      <c r="BLN278" s="375"/>
      <c r="BLO278" s="375"/>
      <c r="BLP278" s="375"/>
      <c r="BLQ278" s="375"/>
      <c r="BLR278" s="375"/>
      <c r="BLS278" s="375"/>
      <c r="BLT278" s="375"/>
      <c r="BLU278" s="375"/>
      <c r="BLV278" s="375"/>
      <c r="BLW278" s="375"/>
      <c r="BLX278" s="375"/>
      <c r="BLY278" s="376"/>
      <c r="BLZ278" s="376"/>
      <c r="BMA278" s="376"/>
      <c r="BMB278" s="376"/>
      <c r="BMC278" s="376"/>
      <c r="BMD278" s="376"/>
      <c r="BME278" s="376"/>
      <c r="BMF278" s="376"/>
      <c r="BMG278" s="376"/>
      <c r="BMH278" s="376"/>
      <c r="BMI278" s="376"/>
      <c r="BMJ278" s="376"/>
      <c r="BMK278" s="376"/>
      <c r="BML278" s="376"/>
      <c r="BMM278" s="376"/>
      <c r="BMN278" s="376"/>
      <c r="BMO278" s="376"/>
      <c r="BMP278" s="376"/>
      <c r="BMQ278" s="376"/>
      <c r="BMR278" s="376"/>
      <c r="BMS278" s="376"/>
      <c r="BMT278" s="376"/>
      <c r="BMU278" s="376"/>
      <c r="BMV278" s="376"/>
      <c r="BMW278" s="377"/>
      <c r="BMX278" s="377"/>
      <c r="BMY278" s="377"/>
      <c r="BMZ278" s="377"/>
      <c r="BNA278" s="377"/>
      <c r="BNB278" s="376"/>
      <c r="BNC278" s="376"/>
      <c r="BND278" s="377"/>
      <c r="BNE278" s="377"/>
      <c r="BNF278" s="376"/>
      <c r="BNG278" s="376"/>
      <c r="BNH278" s="377"/>
      <c r="BNI278" s="377"/>
      <c r="BNJ278" s="376"/>
      <c r="BNK278" s="376"/>
      <c r="BNL278" s="376"/>
      <c r="BNM278" s="376"/>
      <c r="BNN278" s="376"/>
      <c r="BNO278" s="376"/>
      <c r="BNP278" s="376"/>
      <c r="BNQ278" s="377"/>
      <c r="BNR278" s="377"/>
      <c r="BNS278" s="376"/>
      <c r="BNT278" s="376"/>
      <c r="BNU278" s="377"/>
      <c r="BNV278" s="377"/>
      <c r="BNW278" s="376"/>
      <c r="BNX278" s="376"/>
      <c r="BNY278" s="376"/>
      <c r="BNZ278" s="376"/>
      <c r="BOA278" s="376"/>
      <c r="BOB278" s="370"/>
      <c r="BOC278" s="396"/>
      <c r="BOD278" s="376"/>
      <c r="BOE278" s="376"/>
      <c r="BOF278" s="376"/>
      <c r="BOG278" s="376"/>
      <c r="BOH278" s="376"/>
      <c r="BOI278" s="376"/>
      <c r="BOJ278" s="376"/>
      <c r="BOK278" s="375"/>
      <c r="BOL278" s="375"/>
      <c r="BOM278" s="375"/>
      <c r="BON278" s="375"/>
      <c r="BOO278" s="375"/>
      <c r="BOP278" s="375"/>
      <c r="BOQ278" s="375"/>
      <c r="BOR278" s="375"/>
      <c r="BOS278" s="375"/>
      <c r="BOT278" s="375"/>
      <c r="BOU278" s="375"/>
      <c r="BOV278" s="375"/>
      <c r="BOW278" s="375"/>
      <c r="BOX278" s="375"/>
      <c r="BOY278" s="375"/>
      <c r="BOZ278" s="375"/>
      <c r="BPA278" s="375"/>
      <c r="BPB278" s="375"/>
      <c r="BPC278" s="375"/>
      <c r="BPD278" s="375"/>
      <c r="BPE278" s="375"/>
      <c r="BPF278" s="375"/>
      <c r="BPG278" s="375"/>
      <c r="BPH278" s="375"/>
      <c r="BPI278" s="375"/>
      <c r="BPJ278" s="375"/>
      <c r="BPK278" s="375"/>
      <c r="BPL278" s="375"/>
      <c r="BPM278" s="375"/>
      <c r="BPN278" s="375"/>
      <c r="BPO278" s="375"/>
      <c r="BPP278" s="375"/>
      <c r="BPQ278" s="375"/>
      <c r="BPR278" s="375"/>
      <c r="BPS278" s="375"/>
      <c r="BPT278" s="375"/>
      <c r="BPU278" s="375"/>
      <c r="BPV278" s="375"/>
      <c r="BPW278" s="375"/>
      <c r="BPX278" s="375"/>
      <c r="BPY278" s="375"/>
      <c r="BPZ278" s="375"/>
      <c r="BQA278" s="375"/>
      <c r="BQB278" s="375"/>
      <c r="BQC278" s="376"/>
      <c r="BQD278" s="376"/>
      <c r="BQE278" s="376"/>
      <c r="BQF278" s="376"/>
      <c r="BQG278" s="376"/>
      <c r="BQH278" s="376"/>
      <c r="BQI278" s="376"/>
      <c r="BQJ278" s="376"/>
      <c r="BQK278" s="376"/>
      <c r="BQL278" s="376"/>
      <c r="BQM278" s="376"/>
      <c r="BQN278" s="376"/>
      <c r="BQO278" s="376"/>
      <c r="BQP278" s="376"/>
      <c r="BQQ278" s="376"/>
      <c r="BQR278" s="376"/>
      <c r="BQS278" s="376"/>
      <c r="BQT278" s="376"/>
      <c r="BQU278" s="376"/>
      <c r="BQV278" s="376"/>
      <c r="BQW278" s="376"/>
      <c r="BQX278" s="376"/>
      <c r="BQY278" s="376"/>
      <c r="BQZ278" s="376"/>
      <c r="BRA278" s="377"/>
      <c r="BRB278" s="377"/>
      <c r="BRC278" s="377"/>
      <c r="BRD278" s="377"/>
      <c r="BRE278" s="377"/>
      <c r="BRF278" s="376"/>
      <c r="BRG278" s="376"/>
      <c r="BRH278" s="377"/>
      <c r="BRI278" s="377"/>
      <c r="BRJ278" s="376"/>
      <c r="BRK278" s="376"/>
      <c r="BRL278" s="377"/>
      <c r="BRM278" s="377"/>
      <c r="BRN278" s="376"/>
      <c r="BRO278" s="376"/>
      <c r="BRP278" s="376"/>
      <c r="BRQ278" s="376"/>
      <c r="BRR278" s="376"/>
      <c r="BRS278" s="376"/>
      <c r="BRT278" s="376"/>
      <c r="BRU278" s="377"/>
      <c r="BRV278" s="377"/>
      <c r="BRW278" s="376"/>
      <c r="BRX278" s="376"/>
      <c r="BRY278" s="377"/>
      <c r="BRZ278" s="377"/>
      <c r="BSA278" s="376"/>
      <c r="BSB278" s="376"/>
      <c r="BSC278" s="376"/>
      <c r="BSD278" s="376"/>
      <c r="BSE278" s="376"/>
      <c r="BSF278" s="370"/>
      <c r="BSG278" s="396"/>
      <c r="BSH278" s="376"/>
      <c r="BSI278" s="376"/>
      <c r="BSJ278" s="376"/>
      <c r="BSK278" s="376"/>
      <c r="BSL278" s="376"/>
      <c r="BSM278" s="376"/>
      <c r="BSN278" s="376"/>
      <c r="BSO278" s="375"/>
      <c r="BSP278" s="375"/>
      <c r="BSQ278" s="375"/>
      <c r="BSR278" s="375"/>
      <c r="BSS278" s="375"/>
      <c r="BST278" s="375"/>
      <c r="BSU278" s="375"/>
      <c r="BSV278" s="375"/>
      <c r="BSW278" s="375"/>
      <c r="BSX278" s="375"/>
      <c r="BSY278" s="375"/>
      <c r="BSZ278" s="375"/>
      <c r="BTA278" s="375"/>
      <c r="BTB278" s="375"/>
      <c r="BTC278" s="375"/>
      <c r="BTD278" s="375"/>
      <c r="BTE278" s="375"/>
      <c r="BTF278" s="375"/>
      <c r="BTG278" s="375"/>
      <c r="BTH278" s="375"/>
      <c r="BTI278" s="375"/>
      <c r="BTJ278" s="375"/>
      <c r="BTK278" s="375"/>
      <c r="BTL278" s="375"/>
      <c r="BTM278" s="375"/>
      <c r="BTN278" s="375"/>
      <c r="BTO278" s="375"/>
      <c r="BTP278" s="375"/>
      <c r="BTQ278" s="375"/>
      <c r="BTR278" s="375"/>
      <c r="BTS278" s="375"/>
      <c r="BTT278" s="375"/>
      <c r="BTU278" s="375"/>
      <c r="BTV278" s="375"/>
      <c r="BTW278" s="375"/>
      <c r="BTX278" s="375"/>
      <c r="BTY278" s="375"/>
      <c r="BTZ278" s="375"/>
      <c r="BUA278" s="375"/>
      <c r="BUB278" s="375"/>
      <c r="BUC278" s="375"/>
      <c r="BUD278" s="375"/>
      <c r="BUE278" s="375"/>
      <c r="BUF278" s="375"/>
      <c r="BUG278" s="376"/>
      <c r="BUH278" s="376"/>
      <c r="BUI278" s="376"/>
      <c r="BUJ278" s="376"/>
      <c r="BUK278" s="376"/>
      <c r="BUL278" s="376"/>
      <c r="BUM278" s="376"/>
      <c r="BUN278" s="376"/>
      <c r="BUO278" s="376"/>
      <c r="BUP278" s="376"/>
      <c r="BUQ278" s="376"/>
      <c r="BUR278" s="376"/>
      <c r="BUS278" s="376"/>
      <c r="BUT278" s="376"/>
      <c r="BUU278" s="376"/>
      <c r="BUV278" s="376"/>
      <c r="BUW278" s="376"/>
      <c r="BUX278" s="376"/>
      <c r="BUY278" s="376"/>
      <c r="BUZ278" s="376"/>
      <c r="BVA278" s="376"/>
      <c r="BVB278" s="376"/>
      <c r="BVC278" s="376"/>
      <c r="BVD278" s="376"/>
      <c r="BVE278" s="377"/>
      <c r="BVF278" s="377"/>
      <c r="BVG278" s="377"/>
      <c r="BVH278" s="377"/>
      <c r="BVI278" s="377"/>
      <c r="BVJ278" s="376"/>
      <c r="BVK278" s="376"/>
      <c r="BVL278" s="377"/>
      <c r="BVM278" s="377"/>
      <c r="BVN278" s="376"/>
      <c r="BVO278" s="376"/>
      <c r="BVP278" s="377"/>
      <c r="BVQ278" s="377"/>
      <c r="BVR278" s="376"/>
      <c r="BVS278" s="376"/>
      <c r="BVT278" s="376"/>
      <c r="BVU278" s="376"/>
      <c r="BVV278" s="376"/>
      <c r="BVW278" s="376"/>
      <c r="BVX278" s="376"/>
      <c r="BVY278" s="377"/>
      <c r="BVZ278" s="377"/>
      <c r="BWA278" s="376"/>
      <c r="BWB278" s="376"/>
      <c r="BWC278" s="377"/>
      <c r="BWD278" s="377"/>
      <c r="BWE278" s="376"/>
      <c r="BWF278" s="376"/>
      <c r="BWG278" s="376"/>
      <c r="BWH278" s="376"/>
      <c r="BWI278" s="376"/>
      <c r="BWJ278" s="370"/>
      <c r="BWK278" s="396"/>
      <c r="BWL278" s="376"/>
      <c r="BWM278" s="376"/>
      <c r="BWN278" s="376"/>
      <c r="BWO278" s="376"/>
      <c r="BWP278" s="376"/>
      <c r="BWQ278" s="376"/>
      <c r="BWR278" s="376"/>
      <c r="BWS278" s="375"/>
      <c r="BWT278" s="375"/>
      <c r="BWU278" s="375"/>
      <c r="BWV278" s="375"/>
      <c r="BWW278" s="375"/>
      <c r="BWX278" s="375"/>
      <c r="BWY278" s="375"/>
      <c r="BWZ278" s="375"/>
      <c r="BXA278" s="375"/>
      <c r="BXB278" s="375"/>
      <c r="BXC278" s="375"/>
      <c r="BXD278" s="375"/>
      <c r="BXE278" s="375"/>
      <c r="BXF278" s="375"/>
      <c r="BXG278" s="375"/>
      <c r="BXH278" s="375"/>
      <c r="BXI278" s="375"/>
      <c r="BXJ278" s="375"/>
      <c r="BXK278" s="375"/>
      <c r="BXL278" s="375"/>
      <c r="BXM278" s="375"/>
      <c r="BXN278" s="375"/>
      <c r="BXO278" s="375"/>
      <c r="BXP278" s="375"/>
      <c r="BXQ278" s="375"/>
      <c r="BXR278" s="375"/>
      <c r="BXS278" s="375"/>
      <c r="BXT278" s="375"/>
      <c r="BXU278" s="375"/>
      <c r="BXV278" s="375"/>
      <c r="BXW278" s="375"/>
      <c r="BXX278" s="375"/>
      <c r="BXY278" s="375"/>
      <c r="BXZ278" s="375"/>
      <c r="BYA278" s="375"/>
      <c r="BYB278" s="375"/>
      <c r="BYC278" s="375"/>
      <c r="BYD278" s="375"/>
      <c r="BYE278" s="375"/>
      <c r="BYF278" s="375"/>
      <c r="BYG278" s="375"/>
      <c r="BYH278" s="375"/>
      <c r="BYI278" s="375"/>
      <c r="BYJ278" s="375"/>
      <c r="BYK278" s="376"/>
      <c r="BYL278" s="376"/>
      <c r="BYM278" s="376"/>
      <c r="BYN278" s="376"/>
      <c r="BYO278" s="376"/>
      <c r="BYP278" s="376"/>
      <c r="BYQ278" s="376"/>
      <c r="BYR278" s="376"/>
      <c r="BYS278" s="376"/>
      <c r="BYT278" s="376"/>
      <c r="BYU278" s="376"/>
      <c r="BYV278" s="376"/>
      <c r="BYW278" s="376"/>
      <c r="BYX278" s="376"/>
      <c r="BYY278" s="376"/>
      <c r="BYZ278" s="376"/>
      <c r="BZA278" s="376"/>
      <c r="BZB278" s="376"/>
      <c r="BZC278" s="376"/>
      <c r="BZD278" s="376"/>
      <c r="BZE278" s="376"/>
      <c r="BZF278" s="376"/>
      <c r="BZG278" s="376"/>
      <c r="BZH278" s="376"/>
      <c r="BZI278" s="377"/>
      <c r="BZJ278" s="377"/>
      <c r="BZK278" s="377"/>
      <c r="BZL278" s="377"/>
      <c r="BZM278" s="377"/>
      <c r="BZN278" s="376"/>
      <c r="BZO278" s="376"/>
      <c r="BZP278" s="377"/>
      <c r="BZQ278" s="377"/>
      <c r="BZR278" s="376"/>
      <c r="BZS278" s="376"/>
      <c r="BZT278" s="377"/>
      <c r="BZU278" s="377"/>
      <c r="BZV278" s="376"/>
      <c r="BZW278" s="376"/>
      <c r="BZX278" s="376"/>
      <c r="BZY278" s="376"/>
      <c r="BZZ278" s="376"/>
      <c r="CAA278" s="376"/>
      <c r="CAB278" s="376"/>
      <c r="CAC278" s="377"/>
      <c r="CAD278" s="377"/>
      <c r="CAE278" s="376"/>
      <c r="CAF278" s="376"/>
      <c r="CAG278" s="377"/>
      <c r="CAH278" s="377"/>
      <c r="CAI278" s="376"/>
      <c r="CAJ278" s="376"/>
      <c r="CAK278" s="376"/>
      <c r="CAL278" s="376"/>
      <c r="CAM278" s="376"/>
      <c r="CAN278" s="370"/>
      <c r="CAO278" s="396"/>
      <c r="CAP278" s="376"/>
      <c r="CAQ278" s="376"/>
      <c r="CAR278" s="376"/>
      <c r="CAS278" s="376"/>
      <c r="CAT278" s="376"/>
      <c r="CAU278" s="376"/>
      <c r="CAV278" s="376"/>
      <c r="CAW278" s="375"/>
      <c r="CAX278" s="375"/>
      <c r="CAY278" s="375"/>
      <c r="CAZ278" s="375"/>
      <c r="CBA278" s="375"/>
      <c r="CBB278" s="375"/>
      <c r="CBC278" s="375"/>
      <c r="CBD278" s="375"/>
      <c r="CBE278" s="375"/>
      <c r="CBF278" s="375"/>
      <c r="CBG278" s="375"/>
      <c r="CBH278" s="375"/>
      <c r="CBI278" s="375"/>
      <c r="CBJ278" s="375"/>
      <c r="CBK278" s="375"/>
      <c r="CBL278" s="375"/>
      <c r="CBM278" s="375"/>
      <c r="CBN278" s="375"/>
      <c r="CBO278" s="375"/>
      <c r="CBP278" s="375"/>
      <c r="CBQ278" s="375"/>
      <c r="CBR278" s="375"/>
      <c r="CBS278" s="375"/>
      <c r="CBT278" s="375"/>
      <c r="CBU278" s="375"/>
      <c r="CBV278" s="375"/>
      <c r="CBW278" s="375"/>
      <c r="CBX278" s="375"/>
      <c r="CBY278" s="375"/>
      <c r="CBZ278" s="375"/>
      <c r="CCA278" s="375"/>
      <c r="CCB278" s="375"/>
      <c r="CCC278" s="375"/>
      <c r="CCD278" s="375"/>
      <c r="CCE278" s="375"/>
      <c r="CCF278" s="375"/>
      <c r="CCG278" s="375"/>
      <c r="CCH278" s="375"/>
      <c r="CCI278" s="375"/>
      <c r="CCJ278" s="375"/>
      <c r="CCK278" s="375"/>
      <c r="CCL278" s="375"/>
      <c r="CCM278" s="375"/>
      <c r="CCN278" s="375"/>
      <c r="CCO278" s="376"/>
      <c r="CCP278" s="376"/>
      <c r="CCQ278" s="376"/>
      <c r="CCR278" s="376"/>
      <c r="CCS278" s="376"/>
      <c r="CCT278" s="376"/>
      <c r="CCU278" s="376"/>
      <c r="CCV278" s="376"/>
      <c r="CCW278" s="376"/>
      <c r="CCX278" s="376"/>
      <c r="CCY278" s="376"/>
      <c r="CCZ278" s="376"/>
      <c r="CDA278" s="376"/>
      <c r="CDB278" s="376"/>
      <c r="CDC278" s="376"/>
      <c r="CDD278" s="376"/>
      <c r="CDE278" s="376"/>
      <c r="CDF278" s="376"/>
      <c r="CDG278" s="376"/>
      <c r="CDH278" s="376"/>
      <c r="CDI278" s="376"/>
      <c r="CDJ278" s="376"/>
      <c r="CDK278" s="376"/>
      <c r="CDL278" s="376"/>
      <c r="CDM278" s="377"/>
      <c r="CDN278" s="377"/>
      <c r="CDO278" s="377"/>
      <c r="CDP278" s="377"/>
      <c r="CDQ278" s="377"/>
      <c r="CDR278" s="376"/>
      <c r="CDS278" s="376"/>
      <c r="CDT278" s="377"/>
      <c r="CDU278" s="377"/>
      <c r="CDV278" s="376"/>
      <c r="CDW278" s="376"/>
      <c r="CDX278" s="377"/>
      <c r="CDY278" s="377"/>
      <c r="CDZ278" s="376"/>
      <c r="CEA278" s="376"/>
      <c r="CEB278" s="376"/>
      <c r="CEC278" s="376"/>
      <c r="CED278" s="376"/>
      <c r="CEE278" s="376"/>
      <c r="CEF278" s="376"/>
      <c r="CEG278" s="377"/>
      <c r="CEH278" s="377"/>
      <c r="CEI278" s="376"/>
      <c r="CEJ278" s="376"/>
      <c r="CEK278" s="377"/>
      <c r="CEL278" s="377"/>
      <c r="CEM278" s="376"/>
      <c r="CEN278" s="376"/>
      <c r="CEO278" s="376"/>
      <c r="CEP278" s="376"/>
      <c r="CEQ278" s="376"/>
      <c r="CER278" s="370"/>
      <c r="CES278" s="396"/>
      <c r="CET278" s="376"/>
      <c r="CEU278" s="376"/>
      <c r="CEV278" s="376"/>
      <c r="CEW278" s="376"/>
      <c r="CEX278" s="376"/>
      <c r="CEY278" s="376"/>
      <c r="CEZ278" s="376"/>
      <c r="CFA278" s="375"/>
      <c r="CFB278" s="375"/>
      <c r="CFC278" s="375"/>
      <c r="CFD278" s="375"/>
      <c r="CFE278" s="375"/>
      <c r="CFF278" s="375"/>
      <c r="CFG278" s="375"/>
      <c r="CFH278" s="375"/>
      <c r="CFI278" s="375"/>
      <c r="CFJ278" s="375"/>
      <c r="CFK278" s="375"/>
      <c r="CFL278" s="375"/>
      <c r="CFM278" s="375"/>
      <c r="CFN278" s="375"/>
      <c r="CFO278" s="375"/>
      <c r="CFP278" s="375"/>
      <c r="CFQ278" s="375"/>
      <c r="CFR278" s="375"/>
      <c r="CFS278" s="375"/>
      <c r="CFT278" s="375"/>
      <c r="CFU278" s="375"/>
      <c r="CFV278" s="375"/>
      <c r="CFW278" s="375"/>
      <c r="CFX278" s="375"/>
      <c r="CFY278" s="375"/>
      <c r="CFZ278" s="375"/>
      <c r="CGA278" s="375"/>
      <c r="CGB278" s="375"/>
      <c r="CGC278" s="375"/>
      <c r="CGD278" s="375"/>
      <c r="CGE278" s="375"/>
      <c r="CGF278" s="375"/>
      <c r="CGG278" s="375"/>
      <c r="CGH278" s="375"/>
      <c r="CGI278" s="375"/>
      <c r="CGJ278" s="375"/>
      <c r="CGK278" s="375"/>
      <c r="CGL278" s="375"/>
      <c r="CGM278" s="375"/>
      <c r="CGN278" s="375"/>
      <c r="CGO278" s="375"/>
      <c r="CGP278" s="375"/>
      <c r="CGQ278" s="375"/>
      <c r="CGR278" s="375"/>
      <c r="CGS278" s="376"/>
      <c r="CGT278" s="376"/>
      <c r="CGU278" s="376"/>
      <c r="CGV278" s="376"/>
      <c r="CGW278" s="376"/>
      <c r="CGX278" s="376"/>
      <c r="CGY278" s="376"/>
      <c r="CGZ278" s="376"/>
      <c r="CHA278" s="376"/>
      <c r="CHB278" s="376"/>
      <c r="CHC278" s="376"/>
      <c r="CHD278" s="376"/>
      <c r="CHE278" s="376"/>
      <c r="CHF278" s="376"/>
      <c r="CHG278" s="376"/>
      <c r="CHH278" s="376"/>
      <c r="CHI278" s="376"/>
      <c r="CHJ278" s="376"/>
      <c r="CHK278" s="376"/>
      <c r="CHL278" s="376"/>
      <c r="CHM278" s="376"/>
      <c r="CHN278" s="376"/>
      <c r="CHO278" s="376"/>
      <c r="CHP278" s="376"/>
      <c r="CHQ278" s="377"/>
      <c r="CHR278" s="377"/>
      <c r="CHS278" s="377"/>
      <c r="CHT278" s="377"/>
      <c r="CHU278" s="377"/>
      <c r="CHV278" s="376"/>
      <c r="CHW278" s="376"/>
      <c r="CHX278" s="377"/>
      <c r="CHY278" s="377"/>
      <c r="CHZ278" s="376"/>
      <c r="CIA278" s="376"/>
      <c r="CIB278" s="377"/>
      <c r="CIC278" s="377"/>
      <c r="CID278" s="376"/>
      <c r="CIE278" s="376"/>
      <c r="CIF278" s="376"/>
      <c r="CIG278" s="376"/>
      <c r="CIH278" s="376"/>
      <c r="CII278" s="376"/>
      <c r="CIJ278" s="376"/>
      <c r="CIK278" s="377"/>
      <c r="CIL278" s="377"/>
      <c r="CIM278" s="376"/>
      <c r="CIN278" s="376"/>
      <c r="CIO278" s="377"/>
      <c r="CIP278" s="377"/>
      <c r="CIQ278" s="376"/>
      <c r="CIR278" s="376"/>
      <c r="CIS278" s="376"/>
      <c r="CIT278" s="376"/>
      <c r="CIU278" s="376"/>
      <c r="CIV278" s="370"/>
      <c r="CIW278" s="396"/>
      <c r="CIX278" s="376"/>
      <c r="CIY278" s="376"/>
      <c r="CIZ278" s="376"/>
      <c r="CJA278" s="376"/>
      <c r="CJB278" s="376"/>
      <c r="CJC278" s="376"/>
      <c r="CJD278" s="376"/>
      <c r="CJE278" s="375"/>
      <c r="CJF278" s="375"/>
      <c r="CJG278" s="375"/>
      <c r="CJH278" s="375"/>
      <c r="CJI278" s="375"/>
      <c r="CJJ278" s="375"/>
      <c r="CJK278" s="375"/>
      <c r="CJL278" s="375"/>
      <c r="CJM278" s="375"/>
      <c r="CJN278" s="375"/>
      <c r="CJO278" s="375"/>
      <c r="CJP278" s="375"/>
      <c r="CJQ278" s="375"/>
      <c r="CJR278" s="375"/>
      <c r="CJS278" s="375"/>
      <c r="CJT278" s="375"/>
      <c r="CJU278" s="375"/>
      <c r="CJV278" s="375"/>
      <c r="CJW278" s="375"/>
      <c r="CJX278" s="375"/>
      <c r="CJY278" s="375"/>
      <c r="CJZ278" s="375"/>
      <c r="CKA278" s="375"/>
      <c r="CKB278" s="375"/>
      <c r="CKC278" s="375"/>
      <c r="CKD278" s="375"/>
      <c r="CKE278" s="375"/>
      <c r="CKF278" s="375"/>
      <c r="CKG278" s="375"/>
      <c r="CKH278" s="375"/>
      <c r="CKI278" s="375"/>
      <c r="CKJ278" s="375"/>
      <c r="CKK278" s="375"/>
      <c r="CKL278" s="375"/>
      <c r="CKM278" s="375"/>
      <c r="CKN278" s="375"/>
      <c r="CKO278" s="375"/>
      <c r="CKP278" s="375"/>
      <c r="CKQ278" s="375"/>
      <c r="CKR278" s="375"/>
      <c r="CKS278" s="375"/>
      <c r="CKT278" s="375"/>
      <c r="CKU278" s="375"/>
      <c r="CKV278" s="375"/>
      <c r="CKW278" s="376"/>
      <c r="CKX278" s="376"/>
      <c r="CKY278" s="376"/>
      <c r="CKZ278" s="376"/>
      <c r="CLA278" s="376"/>
      <c r="CLB278" s="376"/>
      <c r="CLC278" s="376"/>
      <c r="CLD278" s="376"/>
      <c r="CLE278" s="376"/>
      <c r="CLF278" s="376"/>
      <c r="CLG278" s="376"/>
      <c r="CLH278" s="376"/>
      <c r="CLI278" s="376"/>
      <c r="CLJ278" s="376"/>
      <c r="CLK278" s="376"/>
      <c r="CLL278" s="376"/>
      <c r="CLM278" s="376"/>
      <c r="CLN278" s="376"/>
      <c r="CLO278" s="376"/>
      <c r="CLP278" s="376"/>
      <c r="CLQ278" s="376"/>
      <c r="CLR278" s="376"/>
      <c r="CLS278" s="376"/>
      <c r="CLT278" s="376"/>
      <c r="CLU278" s="377"/>
      <c r="CLV278" s="377"/>
      <c r="CLW278" s="377"/>
      <c r="CLX278" s="377"/>
      <c r="CLY278" s="377"/>
      <c r="CLZ278" s="376"/>
      <c r="CMA278" s="376"/>
      <c r="CMB278" s="377"/>
      <c r="CMC278" s="377"/>
      <c r="CMD278" s="376"/>
      <c r="CME278" s="376"/>
      <c r="CMF278" s="377"/>
      <c r="CMG278" s="377"/>
      <c r="CMH278" s="376"/>
      <c r="CMI278" s="376"/>
      <c r="CMJ278" s="376"/>
      <c r="CMK278" s="376"/>
      <c r="CML278" s="376"/>
      <c r="CMM278" s="376"/>
      <c r="CMN278" s="376"/>
      <c r="CMO278" s="377"/>
      <c r="CMP278" s="377"/>
      <c r="CMQ278" s="376"/>
      <c r="CMR278" s="376"/>
      <c r="CMS278" s="377"/>
      <c r="CMT278" s="377"/>
      <c r="CMU278" s="376"/>
      <c r="CMV278" s="376"/>
      <c r="CMW278" s="376"/>
      <c r="CMX278" s="376"/>
      <c r="CMY278" s="376"/>
      <c r="CMZ278" s="370"/>
      <c r="CNA278" s="396"/>
      <c r="CNB278" s="376"/>
      <c r="CNC278" s="376"/>
      <c r="CND278" s="376"/>
      <c r="CNE278" s="376"/>
      <c r="CNF278" s="376"/>
      <c r="CNG278" s="376"/>
      <c r="CNH278" s="376"/>
      <c r="CNI278" s="375"/>
      <c r="CNJ278" s="375"/>
      <c r="CNK278" s="375"/>
      <c r="CNL278" s="375"/>
      <c r="CNM278" s="375"/>
      <c r="CNN278" s="375"/>
      <c r="CNO278" s="375"/>
      <c r="CNP278" s="375"/>
      <c r="CNQ278" s="375"/>
      <c r="CNR278" s="375"/>
      <c r="CNS278" s="375"/>
      <c r="CNT278" s="375"/>
      <c r="CNU278" s="375"/>
      <c r="CNV278" s="375"/>
      <c r="CNW278" s="375"/>
      <c r="CNX278" s="375"/>
      <c r="CNY278" s="375"/>
      <c r="CNZ278" s="375"/>
      <c r="COA278" s="375"/>
      <c r="COB278" s="375"/>
      <c r="COC278" s="375"/>
      <c r="COD278" s="375"/>
      <c r="COE278" s="375"/>
      <c r="COF278" s="375"/>
      <c r="COG278" s="375"/>
      <c r="COH278" s="375"/>
      <c r="COI278" s="375"/>
      <c r="COJ278" s="375"/>
      <c r="COK278" s="375"/>
      <c r="COL278" s="375"/>
      <c r="COM278" s="375"/>
      <c r="CON278" s="375"/>
      <c r="COO278" s="375"/>
      <c r="COP278" s="375"/>
      <c r="COQ278" s="375"/>
      <c r="COR278" s="375"/>
      <c r="COS278" s="375"/>
      <c r="COT278" s="375"/>
      <c r="COU278" s="375"/>
      <c r="COV278" s="375"/>
      <c r="COW278" s="375"/>
      <c r="COX278" s="375"/>
      <c r="COY278" s="375"/>
      <c r="COZ278" s="375"/>
      <c r="CPA278" s="376"/>
      <c r="CPB278" s="376"/>
      <c r="CPC278" s="376"/>
      <c r="CPD278" s="376"/>
      <c r="CPE278" s="376"/>
      <c r="CPF278" s="376"/>
      <c r="CPG278" s="376"/>
      <c r="CPH278" s="376"/>
      <c r="CPI278" s="376"/>
      <c r="CPJ278" s="376"/>
      <c r="CPK278" s="376"/>
      <c r="CPL278" s="376"/>
      <c r="CPM278" s="376"/>
      <c r="CPN278" s="376"/>
      <c r="CPO278" s="376"/>
      <c r="CPP278" s="376"/>
      <c r="CPQ278" s="376"/>
      <c r="CPR278" s="376"/>
      <c r="CPS278" s="376"/>
      <c r="CPT278" s="376"/>
      <c r="CPU278" s="376"/>
      <c r="CPV278" s="376"/>
      <c r="CPW278" s="376"/>
      <c r="CPX278" s="376"/>
      <c r="CPY278" s="377"/>
      <c r="CPZ278" s="377"/>
      <c r="CQA278" s="377"/>
      <c r="CQB278" s="377"/>
      <c r="CQC278" s="377"/>
      <c r="CQD278" s="376"/>
      <c r="CQE278" s="376"/>
      <c r="CQF278" s="377"/>
      <c r="CQG278" s="377"/>
      <c r="CQH278" s="376"/>
      <c r="CQI278" s="376"/>
      <c r="CQJ278" s="377"/>
      <c r="CQK278" s="377"/>
      <c r="CQL278" s="376"/>
      <c r="CQM278" s="376"/>
      <c r="CQN278" s="376"/>
      <c r="CQO278" s="376"/>
      <c r="CQP278" s="376"/>
      <c r="CQQ278" s="376"/>
      <c r="CQR278" s="376"/>
      <c r="CQS278" s="377"/>
      <c r="CQT278" s="377"/>
      <c r="CQU278" s="376"/>
      <c r="CQV278" s="376"/>
      <c r="CQW278" s="377"/>
      <c r="CQX278" s="377"/>
      <c r="CQY278" s="376"/>
      <c r="CQZ278" s="376"/>
      <c r="CRA278" s="376"/>
      <c r="CRB278" s="376"/>
      <c r="CRC278" s="376"/>
      <c r="CRD278" s="370"/>
      <c r="CRE278" s="396"/>
      <c r="CRF278" s="376"/>
      <c r="CRG278" s="376"/>
      <c r="CRH278" s="376"/>
      <c r="CRI278" s="376"/>
      <c r="CRJ278" s="376"/>
      <c r="CRK278" s="376"/>
      <c r="CRL278" s="376"/>
      <c r="CRM278" s="375"/>
      <c r="CRN278" s="375"/>
      <c r="CRO278" s="375"/>
      <c r="CRP278" s="375"/>
      <c r="CRQ278" s="375"/>
      <c r="CRR278" s="375"/>
      <c r="CRS278" s="375"/>
      <c r="CRT278" s="375"/>
      <c r="CRU278" s="375"/>
      <c r="CRV278" s="375"/>
      <c r="CRW278" s="375"/>
      <c r="CRX278" s="375"/>
      <c r="CRY278" s="375"/>
      <c r="CRZ278" s="375"/>
      <c r="CSA278" s="375"/>
      <c r="CSB278" s="375"/>
      <c r="CSC278" s="375"/>
      <c r="CSD278" s="375"/>
      <c r="CSE278" s="375"/>
      <c r="CSF278" s="375"/>
      <c r="CSG278" s="375"/>
      <c r="CSH278" s="375"/>
      <c r="CSI278" s="375"/>
      <c r="CSJ278" s="375"/>
      <c r="CSK278" s="375"/>
      <c r="CSL278" s="375"/>
      <c r="CSM278" s="375"/>
      <c r="CSN278" s="375"/>
      <c r="CSO278" s="375"/>
      <c r="CSP278" s="375"/>
      <c r="CSQ278" s="375"/>
      <c r="CSR278" s="375"/>
      <c r="CSS278" s="375"/>
      <c r="CST278" s="375"/>
      <c r="CSU278" s="375"/>
      <c r="CSV278" s="375"/>
      <c r="CSW278" s="375"/>
      <c r="CSX278" s="375"/>
      <c r="CSY278" s="375"/>
      <c r="CSZ278" s="375"/>
      <c r="CTA278" s="375"/>
      <c r="CTB278" s="375"/>
      <c r="CTC278" s="375"/>
      <c r="CTD278" s="375"/>
      <c r="CTE278" s="376"/>
      <c r="CTF278" s="376"/>
      <c r="CTG278" s="376"/>
      <c r="CTH278" s="376"/>
      <c r="CTI278" s="376"/>
      <c r="CTJ278" s="376"/>
      <c r="CTK278" s="376"/>
      <c r="CTL278" s="376"/>
      <c r="CTM278" s="376"/>
      <c r="CTN278" s="376"/>
      <c r="CTO278" s="376"/>
      <c r="CTP278" s="376"/>
      <c r="CTQ278" s="376"/>
      <c r="CTR278" s="376"/>
      <c r="CTS278" s="376"/>
      <c r="CTT278" s="376"/>
      <c r="CTU278" s="376"/>
      <c r="CTV278" s="376"/>
      <c r="CTW278" s="376"/>
      <c r="CTX278" s="376"/>
      <c r="CTY278" s="376"/>
      <c r="CTZ278" s="376"/>
      <c r="CUA278" s="376"/>
      <c r="CUB278" s="376"/>
      <c r="CUC278" s="377"/>
      <c r="CUD278" s="377"/>
      <c r="CUE278" s="377"/>
      <c r="CUF278" s="377"/>
      <c r="CUG278" s="377"/>
      <c r="CUH278" s="376"/>
      <c r="CUI278" s="376"/>
      <c r="CUJ278" s="377"/>
      <c r="CUK278" s="377"/>
      <c r="CUL278" s="376"/>
      <c r="CUM278" s="376"/>
      <c r="CUN278" s="377"/>
      <c r="CUO278" s="377"/>
      <c r="CUP278" s="376"/>
      <c r="CUQ278" s="376"/>
      <c r="CUR278" s="376"/>
      <c r="CUS278" s="376"/>
      <c r="CUT278" s="376"/>
      <c r="CUU278" s="376"/>
      <c r="CUV278" s="376"/>
      <c r="CUW278" s="377"/>
      <c r="CUX278" s="377"/>
      <c r="CUY278" s="376"/>
      <c r="CUZ278" s="376"/>
      <c r="CVA278" s="377"/>
      <c r="CVB278" s="377"/>
      <c r="CVC278" s="376"/>
      <c r="CVD278" s="376"/>
      <c r="CVE278" s="376"/>
      <c r="CVF278" s="376"/>
      <c r="CVG278" s="376"/>
      <c r="CVH278" s="370"/>
      <c r="CVI278" s="396"/>
      <c r="CVJ278" s="376"/>
      <c r="CVK278" s="376"/>
      <c r="CVL278" s="376"/>
      <c r="CVM278" s="376"/>
      <c r="CVN278" s="376"/>
      <c r="CVO278" s="376"/>
      <c r="CVP278" s="376"/>
      <c r="CVQ278" s="375"/>
      <c r="CVR278" s="375"/>
      <c r="CVS278" s="375"/>
      <c r="CVT278" s="375"/>
      <c r="CVU278" s="375"/>
      <c r="CVV278" s="375"/>
      <c r="CVW278" s="375"/>
      <c r="CVX278" s="375"/>
      <c r="CVY278" s="375"/>
      <c r="CVZ278" s="375"/>
      <c r="CWA278" s="375"/>
      <c r="CWB278" s="375"/>
      <c r="CWC278" s="375"/>
      <c r="CWD278" s="375"/>
      <c r="CWE278" s="375"/>
      <c r="CWF278" s="375"/>
      <c r="CWG278" s="375"/>
      <c r="CWH278" s="375"/>
      <c r="CWI278" s="375"/>
      <c r="CWJ278" s="375"/>
      <c r="CWK278" s="375"/>
      <c r="CWL278" s="375"/>
      <c r="CWM278" s="375"/>
      <c r="CWN278" s="375"/>
      <c r="CWO278" s="375"/>
      <c r="CWP278" s="375"/>
      <c r="CWQ278" s="375"/>
      <c r="CWR278" s="375"/>
      <c r="CWS278" s="375"/>
      <c r="CWT278" s="375"/>
      <c r="CWU278" s="375"/>
      <c r="CWV278" s="375"/>
      <c r="CWW278" s="375"/>
      <c r="CWX278" s="375"/>
      <c r="CWY278" s="375"/>
      <c r="CWZ278" s="375"/>
      <c r="CXA278" s="375"/>
      <c r="CXB278" s="375"/>
      <c r="CXC278" s="375"/>
      <c r="CXD278" s="375"/>
      <c r="CXE278" s="375"/>
      <c r="CXF278" s="375"/>
      <c r="CXG278" s="375"/>
      <c r="CXH278" s="375"/>
      <c r="CXI278" s="376"/>
      <c r="CXJ278" s="376"/>
      <c r="CXK278" s="376"/>
      <c r="CXL278" s="376"/>
      <c r="CXM278" s="376"/>
      <c r="CXN278" s="376"/>
      <c r="CXO278" s="376"/>
      <c r="CXP278" s="376"/>
      <c r="CXQ278" s="376"/>
      <c r="CXR278" s="376"/>
      <c r="CXS278" s="376"/>
      <c r="CXT278" s="376"/>
      <c r="CXU278" s="376"/>
      <c r="CXV278" s="376"/>
      <c r="CXW278" s="376"/>
      <c r="CXX278" s="376"/>
      <c r="CXY278" s="376"/>
      <c r="CXZ278" s="376"/>
      <c r="CYA278" s="376"/>
      <c r="CYB278" s="376"/>
      <c r="CYC278" s="376"/>
      <c r="CYD278" s="376"/>
      <c r="CYE278" s="376"/>
      <c r="CYF278" s="376"/>
      <c r="CYG278" s="377"/>
      <c r="CYH278" s="377"/>
      <c r="CYI278" s="377"/>
      <c r="CYJ278" s="377"/>
      <c r="CYK278" s="377"/>
      <c r="CYL278" s="376"/>
      <c r="CYM278" s="376"/>
      <c r="CYN278" s="377"/>
      <c r="CYO278" s="377"/>
      <c r="CYP278" s="376"/>
      <c r="CYQ278" s="376"/>
      <c r="CYR278" s="377"/>
      <c r="CYS278" s="377"/>
      <c r="CYT278" s="376"/>
      <c r="CYU278" s="376"/>
      <c r="CYV278" s="376"/>
      <c r="CYW278" s="376"/>
      <c r="CYX278" s="376"/>
      <c r="CYY278" s="376"/>
      <c r="CYZ278" s="376"/>
      <c r="CZA278" s="377"/>
      <c r="CZB278" s="377"/>
      <c r="CZC278" s="376"/>
      <c r="CZD278" s="376"/>
      <c r="CZE278" s="377"/>
      <c r="CZF278" s="377"/>
      <c r="CZG278" s="376"/>
      <c r="CZH278" s="376"/>
      <c r="CZI278" s="376"/>
      <c r="CZJ278" s="376"/>
      <c r="CZK278" s="376"/>
      <c r="CZL278" s="370"/>
      <c r="CZM278" s="396"/>
      <c r="CZN278" s="376"/>
      <c r="CZO278" s="376"/>
      <c r="CZP278" s="376"/>
      <c r="CZQ278" s="376"/>
      <c r="CZR278" s="376"/>
      <c r="CZS278" s="376"/>
      <c r="CZT278" s="376"/>
      <c r="CZU278" s="375"/>
      <c r="CZV278" s="375"/>
      <c r="CZW278" s="375"/>
      <c r="CZX278" s="375"/>
      <c r="CZY278" s="375"/>
      <c r="CZZ278" s="375"/>
      <c r="DAA278" s="375"/>
      <c r="DAB278" s="375"/>
      <c r="DAC278" s="375"/>
      <c r="DAD278" s="375"/>
      <c r="DAE278" s="375"/>
      <c r="DAF278" s="375"/>
      <c r="DAG278" s="375"/>
      <c r="DAH278" s="375"/>
      <c r="DAI278" s="375"/>
      <c r="DAJ278" s="375"/>
      <c r="DAK278" s="375"/>
      <c r="DAL278" s="375"/>
      <c r="DAM278" s="375"/>
      <c r="DAN278" s="375"/>
      <c r="DAO278" s="375"/>
      <c r="DAP278" s="375"/>
      <c r="DAQ278" s="375"/>
      <c r="DAR278" s="375"/>
      <c r="DAS278" s="375"/>
      <c r="DAT278" s="375"/>
      <c r="DAU278" s="375"/>
      <c r="DAV278" s="375"/>
      <c r="DAW278" s="375"/>
      <c r="DAX278" s="375"/>
      <c r="DAY278" s="375"/>
      <c r="DAZ278" s="375"/>
      <c r="DBA278" s="375"/>
      <c r="DBB278" s="375"/>
      <c r="DBC278" s="375"/>
      <c r="DBD278" s="375"/>
      <c r="DBE278" s="375"/>
      <c r="DBF278" s="375"/>
      <c r="DBG278" s="375"/>
      <c r="DBH278" s="375"/>
      <c r="DBI278" s="375"/>
      <c r="DBJ278" s="375"/>
      <c r="DBK278" s="375"/>
      <c r="DBL278" s="375"/>
      <c r="DBM278" s="376"/>
      <c r="DBN278" s="376"/>
      <c r="DBO278" s="376"/>
      <c r="DBP278" s="376"/>
      <c r="DBQ278" s="376"/>
      <c r="DBR278" s="376"/>
      <c r="DBS278" s="376"/>
      <c r="DBT278" s="376"/>
      <c r="DBU278" s="376"/>
      <c r="DBV278" s="376"/>
      <c r="DBW278" s="376"/>
      <c r="DBX278" s="376"/>
      <c r="DBY278" s="376"/>
      <c r="DBZ278" s="376"/>
      <c r="DCA278" s="376"/>
      <c r="DCB278" s="376"/>
      <c r="DCC278" s="376"/>
      <c r="DCD278" s="376"/>
      <c r="DCE278" s="376"/>
      <c r="DCF278" s="376"/>
      <c r="DCG278" s="376"/>
      <c r="DCH278" s="376"/>
      <c r="DCI278" s="376"/>
      <c r="DCJ278" s="376"/>
      <c r="DCK278" s="377"/>
      <c r="DCL278" s="377"/>
      <c r="DCM278" s="377"/>
      <c r="DCN278" s="377"/>
      <c r="DCO278" s="377"/>
      <c r="DCP278" s="376"/>
      <c r="DCQ278" s="376"/>
      <c r="DCR278" s="377"/>
      <c r="DCS278" s="377"/>
      <c r="DCT278" s="376"/>
      <c r="DCU278" s="376"/>
      <c r="DCV278" s="377"/>
      <c r="DCW278" s="377"/>
      <c r="DCX278" s="376"/>
      <c r="DCY278" s="376"/>
      <c r="DCZ278" s="376"/>
      <c r="DDA278" s="376"/>
      <c r="DDB278" s="376"/>
      <c r="DDC278" s="376"/>
      <c r="DDD278" s="376"/>
      <c r="DDE278" s="377"/>
      <c r="DDF278" s="377"/>
      <c r="DDG278" s="376"/>
      <c r="DDH278" s="376"/>
      <c r="DDI278" s="377"/>
      <c r="DDJ278" s="377"/>
      <c r="DDK278" s="376"/>
      <c r="DDL278" s="376"/>
      <c r="DDM278" s="376"/>
      <c r="DDN278" s="376"/>
      <c r="DDO278" s="376"/>
      <c r="DDP278" s="370"/>
      <c r="DDQ278" s="396"/>
      <c r="DDR278" s="376"/>
      <c r="DDS278" s="376"/>
      <c r="DDT278" s="376"/>
      <c r="DDU278" s="376"/>
      <c r="DDV278" s="376"/>
      <c r="DDW278" s="376"/>
      <c r="DDX278" s="376"/>
      <c r="DDY278" s="375"/>
      <c r="DDZ278" s="375"/>
      <c r="DEA278" s="375"/>
      <c r="DEB278" s="375"/>
      <c r="DEC278" s="375"/>
      <c r="DED278" s="375"/>
      <c r="DEE278" s="375"/>
      <c r="DEF278" s="375"/>
      <c r="DEG278" s="375"/>
      <c r="DEH278" s="375"/>
      <c r="DEI278" s="375"/>
      <c r="DEJ278" s="375"/>
      <c r="DEK278" s="375"/>
      <c r="DEL278" s="375"/>
      <c r="DEM278" s="375"/>
      <c r="DEN278" s="375"/>
      <c r="DEO278" s="375"/>
      <c r="DEP278" s="375"/>
      <c r="DEQ278" s="375"/>
      <c r="DER278" s="375"/>
      <c r="DES278" s="375"/>
      <c r="DET278" s="375"/>
      <c r="DEU278" s="375"/>
      <c r="DEV278" s="375"/>
      <c r="DEW278" s="375"/>
      <c r="DEX278" s="375"/>
      <c r="DEY278" s="375"/>
      <c r="DEZ278" s="375"/>
      <c r="DFA278" s="375"/>
      <c r="DFB278" s="375"/>
      <c r="DFC278" s="375"/>
      <c r="DFD278" s="375"/>
      <c r="DFE278" s="375"/>
      <c r="DFF278" s="375"/>
      <c r="DFG278" s="375"/>
      <c r="DFH278" s="375"/>
      <c r="DFI278" s="375"/>
      <c r="DFJ278" s="375"/>
      <c r="DFK278" s="375"/>
      <c r="DFL278" s="375"/>
      <c r="DFM278" s="375"/>
      <c r="DFN278" s="375"/>
      <c r="DFO278" s="375"/>
      <c r="DFP278" s="375"/>
      <c r="DFQ278" s="376"/>
      <c r="DFR278" s="376"/>
      <c r="DFS278" s="376"/>
      <c r="DFT278" s="376"/>
      <c r="DFU278" s="376"/>
      <c r="DFV278" s="376"/>
      <c r="DFW278" s="376"/>
      <c r="DFX278" s="376"/>
      <c r="DFY278" s="376"/>
      <c r="DFZ278" s="376"/>
      <c r="DGA278" s="376"/>
      <c r="DGB278" s="376"/>
      <c r="DGC278" s="376"/>
      <c r="DGD278" s="376"/>
      <c r="DGE278" s="376"/>
      <c r="DGF278" s="376"/>
      <c r="DGG278" s="376"/>
      <c r="DGH278" s="376"/>
      <c r="DGI278" s="376"/>
      <c r="DGJ278" s="376"/>
      <c r="DGK278" s="376"/>
      <c r="DGL278" s="376"/>
      <c r="DGM278" s="376"/>
      <c r="DGN278" s="376"/>
      <c r="DGO278" s="377"/>
      <c r="DGP278" s="377"/>
      <c r="DGQ278" s="377"/>
      <c r="DGR278" s="377"/>
      <c r="DGS278" s="377"/>
      <c r="DGT278" s="376"/>
      <c r="DGU278" s="376"/>
      <c r="DGV278" s="377"/>
      <c r="DGW278" s="377"/>
      <c r="DGX278" s="376"/>
      <c r="DGY278" s="376"/>
      <c r="DGZ278" s="377"/>
      <c r="DHA278" s="377"/>
      <c r="DHB278" s="376"/>
      <c r="DHC278" s="376"/>
      <c r="DHD278" s="376"/>
      <c r="DHE278" s="376"/>
      <c r="DHF278" s="376"/>
      <c r="DHG278" s="376"/>
      <c r="DHH278" s="376"/>
      <c r="DHI278" s="377"/>
      <c r="DHJ278" s="377"/>
      <c r="DHK278" s="376"/>
      <c r="DHL278" s="376"/>
      <c r="DHM278" s="377"/>
      <c r="DHN278" s="377"/>
      <c r="DHO278" s="376"/>
      <c r="DHP278" s="376"/>
      <c r="DHQ278" s="376"/>
      <c r="DHR278" s="376"/>
      <c r="DHS278" s="376"/>
      <c r="DHT278" s="370"/>
      <c r="DHU278" s="396"/>
      <c r="DHV278" s="376"/>
      <c r="DHW278" s="376"/>
      <c r="DHX278" s="376"/>
      <c r="DHY278" s="376"/>
      <c r="DHZ278" s="376"/>
      <c r="DIA278" s="376"/>
      <c r="DIB278" s="376"/>
      <c r="DIC278" s="375"/>
      <c r="DID278" s="375"/>
      <c r="DIE278" s="375"/>
      <c r="DIF278" s="375"/>
      <c r="DIG278" s="375"/>
      <c r="DIH278" s="375"/>
      <c r="DII278" s="375"/>
      <c r="DIJ278" s="375"/>
      <c r="DIK278" s="375"/>
      <c r="DIL278" s="375"/>
      <c r="DIM278" s="375"/>
      <c r="DIN278" s="375"/>
      <c r="DIO278" s="375"/>
      <c r="DIP278" s="375"/>
      <c r="DIQ278" s="375"/>
      <c r="DIR278" s="375"/>
      <c r="DIS278" s="375"/>
      <c r="DIT278" s="375"/>
      <c r="DIU278" s="375"/>
      <c r="DIV278" s="375"/>
      <c r="DIW278" s="375"/>
      <c r="DIX278" s="375"/>
      <c r="DIY278" s="375"/>
      <c r="DIZ278" s="375"/>
      <c r="DJA278" s="375"/>
      <c r="DJB278" s="375"/>
      <c r="DJC278" s="375"/>
      <c r="DJD278" s="375"/>
      <c r="DJE278" s="375"/>
      <c r="DJF278" s="375"/>
      <c r="DJG278" s="375"/>
      <c r="DJH278" s="375"/>
      <c r="DJI278" s="375"/>
      <c r="DJJ278" s="375"/>
      <c r="DJK278" s="375"/>
      <c r="DJL278" s="375"/>
      <c r="DJM278" s="375"/>
      <c r="DJN278" s="375"/>
      <c r="DJO278" s="375"/>
      <c r="DJP278" s="375"/>
      <c r="DJQ278" s="375"/>
      <c r="DJR278" s="375"/>
      <c r="DJS278" s="375"/>
      <c r="DJT278" s="375"/>
      <c r="DJU278" s="376"/>
      <c r="DJV278" s="376"/>
      <c r="DJW278" s="376"/>
      <c r="DJX278" s="376"/>
      <c r="DJY278" s="376"/>
      <c r="DJZ278" s="376"/>
      <c r="DKA278" s="376"/>
      <c r="DKB278" s="376"/>
      <c r="DKC278" s="376"/>
      <c r="DKD278" s="376"/>
      <c r="DKE278" s="376"/>
      <c r="DKF278" s="376"/>
      <c r="DKG278" s="376"/>
      <c r="DKH278" s="376"/>
      <c r="DKI278" s="376"/>
      <c r="DKJ278" s="376"/>
      <c r="DKK278" s="376"/>
      <c r="DKL278" s="376"/>
      <c r="DKM278" s="376"/>
      <c r="DKN278" s="376"/>
      <c r="DKO278" s="376"/>
      <c r="DKP278" s="376"/>
      <c r="DKQ278" s="376"/>
      <c r="DKR278" s="376"/>
      <c r="DKS278" s="377"/>
      <c r="DKT278" s="377"/>
      <c r="DKU278" s="377"/>
      <c r="DKV278" s="377"/>
      <c r="DKW278" s="377"/>
      <c r="DKX278" s="376"/>
      <c r="DKY278" s="376"/>
      <c r="DKZ278" s="377"/>
      <c r="DLA278" s="377"/>
      <c r="DLB278" s="376"/>
      <c r="DLC278" s="376"/>
      <c r="DLD278" s="377"/>
      <c r="DLE278" s="377"/>
      <c r="DLF278" s="376"/>
      <c r="DLG278" s="376"/>
      <c r="DLH278" s="376"/>
      <c r="DLI278" s="376"/>
      <c r="DLJ278" s="376"/>
      <c r="DLK278" s="376"/>
      <c r="DLL278" s="376"/>
      <c r="DLM278" s="377"/>
      <c r="DLN278" s="377"/>
      <c r="DLO278" s="376"/>
      <c r="DLP278" s="376"/>
      <c r="DLQ278" s="377"/>
      <c r="DLR278" s="377"/>
      <c r="DLS278" s="376"/>
      <c r="DLT278" s="376"/>
      <c r="DLU278" s="376"/>
      <c r="DLV278" s="376"/>
      <c r="DLW278" s="376"/>
      <c r="DLX278" s="370"/>
      <c r="DLY278" s="396"/>
      <c r="DLZ278" s="376"/>
      <c r="DMA278" s="376"/>
      <c r="DMB278" s="376"/>
      <c r="DMC278" s="376"/>
      <c r="DMD278" s="376"/>
      <c r="DME278" s="376"/>
      <c r="DMF278" s="376"/>
      <c r="DMG278" s="375"/>
      <c r="DMH278" s="375"/>
      <c r="DMI278" s="375"/>
      <c r="DMJ278" s="375"/>
      <c r="DMK278" s="375"/>
      <c r="DML278" s="375"/>
      <c r="DMM278" s="375"/>
      <c r="DMN278" s="375"/>
      <c r="DMO278" s="375"/>
      <c r="DMP278" s="375"/>
      <c r="DMQ278" s="375"/>
      <c r="DMR278" s="375"/>
      <c r="DMS278" s="375"/>
      <c r="DMT278" s="375"/>
      <c r="DMU278" s="375"/>
      <c r="DMV278" s="375"/>
      <c r="DMW278" s="375"/>
      <c r="DMX278" s="375"/>
      <c r="DMY278" s="375"/>
      <c r="DMZ278" s="375"/>
      <c r="DNA278" s="375"/>
      <c r="DNB278" s="375"/>
      <c r="DNC278" s="375"/>
      <c r="DND278" s="375"/>
      <c r="DNE278" s="375"/>
      <c r="DNF278" s="375"/>
      <c r="DNG278" s="375"/>
      <c r="DNH278" s="375"/>
      <c r="DNI278" s="375"/>
      <c r="DNJ278" s="375"/>
      <c r="DNK278" s="375"/>
      <c r="DNL278" s="375"/>
      <c r="DNM278" s="375"/>
      <c r="DNN278" s="375"/>
      <c r="DNO278" s="375"/>
      <c r="DNP278" s="375"/>
      <c r="DNQ278" s="375"/>
      <c r="DNR278" s="375"/>
      <c r="DNS278" s="375"/>
      <c r="DNT278" s="375"/>
      <c r="DNU278" s="375"/>
      <c r="DNV278" s="375"/>
      <c r="DNW278" s="375"/>
      <c r="DNX278" s="375"/>
      <c r="DNY278" s="376"/>
      <c r="DNZ278" s="376"/>
      <c r="DOA278" s="376"/>
      <c r="DOB278" s="376"/>
      <c r="DOC278" s="376"/>
      <c r="DOD278" s="376"/>
      <c r="DOE278" s="376"/>
      <c r="DOF278" s="376"/>
      <c r="DOG278" s="376"/>
      <c r="DOH278" s="376"/>
      <c r="DOI278" s="376"/>
      <c r="DOJ278" s="376"/>
      <c r="DOK278" s="376"/>
      <c r="DOL278" s="376"/>
      <c r="DOM278" s="376"/>
      <c r="DON278" s="376"/>
      <c r="DOO278" s="376"/>
      <c r="DOP278" s="376"/>
      <c r="DOQ278" s="376"/>
      <c r="DOR278" s="376"/>
      <c r="DOS278" s="376"/>
      <c r="DOT278" s="376"/>
      <c r="DOU278" s="376"/>
      <c r="DOV278" s="376"/>
      <c r="DOW278" s="377"/>
      <c r="DOX278" s="377"/>
      <c r="DOY278" s="377"/>
      <c r="DOZ278" s="377"/>
      <c r="DPA278" s="377"/>
      <c r="DPB278" s="376"/>
      <c r="DPC278" s="376"/>
      <c r="DPD278" s="377"/>
      <c r="DPE278" s="377"/>
      <c r="DPF278" s="376"/>
      <c r="DPG278" s="376"/>
      <c r="DPH278" s="377"/>
      <c r="DPI278" s="377"/>
      <c r="DPJ278" s="376"/>
      <c r="DPK278" s="376"/>
      <c r="DPL278" s="376"/>
      <c r="DPM278" s="376"/>
      <c r="DPN278" s="376"/>
      <c r="DPO278" s="376"/>
      <c r="DPP278" s="376"/>
      <c r="DPQ278" s="377"/>
      <c r="DPR278" s="377"/>
      <c r="DPS278" s="376"/>
      <c r="DPT278" s="376"/>
      <c r="DPU278" s="377"/>
      <c r="DPV278" s="377"/>
      <c r="DPW278" s="376"/>
      <c r="DPX278" s="376"/>
      <c r="DPY278" s="376"/>
      <c r="DPZ278" s="376"/>
      <c r="DQA278" s="376"/>
      <c r="DQB278" s="370"/>
      <c r="DQC278" s="396"/>
      <c r="DQD278" s="376"/>
      <c r="DQE278" s="376"/>
      <c r="DQF278" s="376"/>
      <c r="DQG278" s="376"/>
      <c r="DQH278" s="376"/>
      <c r="DQI278" s="376"/>
      <c r="DQJ278" s="376"/>
      <c r="DQK278" s="375"/>
      <c r="DQL278" s="375"/>
      <c r="DQM278" s="375"/>
      <c r="DQN278" s="375"/>
      <c r="DQO278" s="375"/>
      <c r="DQP278" s="375"/>
      <c r="DQQ278" s="375"/>
      <c r="DQR278" s="375"/>
      <c r="DQS278" s="375"/>
      <c r="DQT278" s="375"/>
      <c r="DQU278" s="375"/>
      <c r="DQV278" s="375"/>
      <c r="DQW278" s="375"/>
      <c r="DQX278" s="375"/>
      <c r="DQY278" s="375"/>
      <c r="DQZ278" s="375"/>
      <c r="DRA278" s="375"/>
      <c r="DRB278" s="375"/>
      <c r="DRC278" s="375"/>
      <c r="DRD278" s="375"/>
      <c r="DRE278" s="375"/>
      <c r="DRF278" s="375"/>
      <c r="DRG278" s="375"/>
      <c r="DRH278" s="375"/>
      <c r="DRI278" s="375"/>
      <c r="DRJ278" s="375"/>
      <c r="DRK278" s="375"/>
      <c r="DRL278" s="375"/>
      <c r="DRM278" s="375"/>
      <c r="DRN278" s="375"/>
      <c r="DRO278" s="375"/>
      <c r="DRP278" s="375"/>
      <c r="DRQ278" s="375"/>
      <c r="DRR278" s="375"/>
      <c r="DRS278" s="375"/>
      <c r="DRT278" s="375"/>
      <c r="DRU278" s="375"/>
      <c r="DRV278" s="375"/>
      <c r="DRW278" s="375"/>
      <c r="DRX278" s="375"/>
      <c r="DRY278" s="375"/>
      <c r="DRZ278" s="375"/>
      <c r="DSA278" s="375"/>
      <c r="DSB278" s="375"/>
      <c r="DSC278" s="376"/>
      <c r="DSD278" s="376"/>
      <c r="DSE278" s="376"/>
      <c r="DSF278" s="376"/>
      <c r="DSG278" s="376"/>
      <c r="DSH278" s="376"/>
      <c r="DSI278" s="376"/>
      <c r="DSJ278" s="376"/>
      <c r="DSK278" s="376"/>
      <c r="DSL278" s="376"/>
      <c r="DSM278" s="376"/>
      <c r="DSN278" s="376"/>
      <c r="DSO278" s="376"/>
      <c r="DSP278" s="376"/>
      <c r="DSQ278" s="376"/>
      <c r="DSR278" s="376"/>
      <c r="DSS278" s="376"/>
      <c r="DST278" s="376"/>
      <c r="DSU278" s="376"/>
      <c r="DSV278" s="376"/>
      <c r="DSW278" s="376"/>
      <c r="DSX278" s="376"/>
      <c r="DSY278" s="376"/>
      <c r="DSZ278" s="376"/>
      <c r="DTA278" s="377"/>
      <c r="DTB278" s="377"/>
      <c r="DTC278" s="377"/>
      <c r="DTD278" s="377"/>
      <c r="DTE278" s="377"/>
      <c r="DTF278" s="376"/>
      <c r="DTG278" s="376"/>
      <c r="DTH278" s="377"/>
      <c r="DTI278" s="377"/>
      <c r="DTJ278" s="376"/>
      <c r="DTK278" s="376"/>
      <c r="DTL278" s="377"/>
      <c r="DTM278" s="377"/>
      <c r="DTN278" s="376"/>
      <c r="DTO278" s="376"/>
      <c r="DTP278" s="376"/>
      <c r="DTQ278" s="376"/>
      <c r="DTR278" s="376"/>
      <c r="DTS278" s="376"/>
      <c r="DTT278" s="376"/>
      <c r="DTU278" s="377"/>
      <c r="DTV278" s="377"/>
      <c r="DTW278" s="376"/>
      <c r="DTX278" s="376"/>
      <c r="DTY278" s="377"/>
      <c r="DTZ278" s="377"/>
      <c r="DUA278" s="376"/>
      <c r="DUB278" s="376"/>
      <c r="DUC278" s="376"/>
      <c r="DUD278" s="376"/>
      <c r="DUE278" s="376"/>
      <c r="DUF278" s="370"/>
      <c r="DUG278" s="396"/>
      <c r="DUH278" s="376"/>
      <c r="DUI278" s="376"/>
      <c r="DUJ278" s="376"/>
      <c r="DUK278" s="376"/>
      <c r="DUL278" s="376"/>
      <c r="DUM278" s="376"/>
      <c r="DUN278" s="376"/>
      <c r="DUO278" s="375"/>
      <c r="DUP278" s="375"/>
      <c r="DUQ278" s="375"/>
      <c r="DUR278" s="375"/>
      <c r="DUS278" s="375"/>
      <c r="DUT278" s="375"/>
      <c r="DUU278" s="375"/>
      <c r="DUV278" s="375"/>
      <c r="DUW278" s="375"/>
      <c r="DUX278" s="375"/>
      <c r="DUY278" s="375"/>
      <c r="DUZ278" s="375"/>
      <c r="DVA278" s="375"/>
      <c r="DVB278" s="375"/>
      <c r="DVC278" s="375"/>
      <c r="DVD278" s="375"/>
      <c r="DVE278" s="375"/>
      <c r="DVF278" s="375"/>
      <c r="DVG278" s="375"/>
      <c r="DVH278" s="375"/>
      <c r="DVI278" s="375"/>
      <c r="DVJ278" s="375"/>
      <c r="DVK278" s="375"/>
      <c r="DVL278" s="375"/>
      <c r="DVM278" s="375"/>
      <c r="DVN278" s="375"/>
      <c r="DVO278" s="375"/>
      <c r="DVP278" s="375"/>
      <c r="DVQ278" s="375"/>
      <c r="DVR278" s="375"/>
      <c r="DVS278" s="375"/>
      <c r="DVT278" s="375"/>
      <c r="DVU278" s="375"/>
      <c r="DVV278" s="375"/>
      <c r="DVW278" s="375"/>
      <c r="DVX278" s="375"/>
      <c r="DVY278" s="375"/>
      <c r="DVZ278" s="375"/>
      <c r="DWA278" s="375"/>
      <c r="DWB278" s="375"/>
      <c r="DWC278" s="375"/>
      <c r="DWD278" s="375"/>
      <c r="DWE278" s="375"/>
      <c r="DWF278" s="375"/>
      <c r="DWG278" s="376"/>
      <c r="DWH278" s="376"/>
      <c r="DWI278" s="376"/>
      <c r="DWJ278" s="376"/>
      <c r="DWK278" s="376"/>
      <c r="DWL278" s="376"/>
      <c r="DWM278" s="376"/>
      <c r="DWN278" s="376"/>
      <c r="DWO278" s="376"/>
      <c r="DWP278" s="376"/>
      <c r="DWQ278" s="376"/>
      <c r="DWR278" s="376"/>
      <c r="DWS278" s="376"/>
      <c r="DWT278" s="376"/>
      <c r="DWU278" s="376"/>
      <c r="DWV278" s="376"/>
      <c r="DWW278" s="376"/>
      <c r="DWX278" s="376"/>
      <c r="DWY278" s="376"/>
      <c r="DWZ278" s="376"/>
      <c r="DXA278" s="376"/>
      <c r="DXB278" s="376"/>
      <c r="DXC278" s="376"/>
      <c r="DXD278" s="376"/>
      <c r="DXE278" s="377"/>
      <c r="DXF278" s="377"/>
      <c r="DXG278" s="377"/>
      <c r="DXH278" s="377"/>
      <c r="DXI278" s="377"/>
      <c r="DXJ278" s="376"/>
      <c r="DXK278" s="376"/>
      <c r="DXL278" s="377"/>
      <c r="DXM278" s="377"/>
      <c r="DXN278" s="376"/>
      <c r="DXO278" s="376"/>
      <c r="DXP278" s="377"/>
      <c r="DXQ278" s="377"/>
      <c r="DXR278" s="376"/>
      <c r="DXS278" s="376"/>
      <c r="DXT278" s="376"/>
      <c r="DXU278" s="376"/>
      <c r="DXV278" s="376"/>
      <c r="DXW278" s="376"/>
      <c r="DXX278" s="376"/>
      <c r="DXY278" s="377"/>
      <c r="DXZ278" s="377"/>
      <c r="DYA278" s="376"/>
      <c r="DYB278" s="376"/>
      <c r="DYC278" s="377"/>
      <c r="DYD278" s="377"/>
      <c r="DYE278" s="376"/>
      <c r="DYF278" s="376"/>
      <c r="DYG278" s="376"/>
      <c r="DYH278" s="376"/>
      <c r="DYI278" s="376"/>
      <c r="DYJ278" s="370"/>
      <c r="DYK278" s="396"/>
      <c r="DYL278" s="376"/>
      <c r="DYM278" s="376"/>
      <c r="DYN278" s="376"/>
      <c r="DYO278" s="376"/>
      <c r="DYP278" s="376"/>
      <c r="DYQ278" s="376"/>
      <c r="DYR278" s="376"/>
      <c r="DYS278" s="375"/>
      <c r="DYT278" s="375"/>
      <c r="DYU278" s="375"/>
      <c r="DYV278" s="375"/>
      <c r="DYW278" s="375"/>
      <c r="DYX278" s="375"/>
      <c r="DYY278" s="375"/>
      <c r="DYZ278" s="375"/>
      <c r="DZA278" s="375"/>
      <c r="DZB278" s="375"/>
      <c r="DZC278" s="375"/>
      <c r="DZD278" s="375"/>
      <c r="DZE278" s="375"/>
      <c r="DZF278" s="375"/>
      <c r="DZG278" s="375"/>
      <c r="DZH278" s="375"/>
      <c r="DZI278" s="375"/>
      <c r="DZJ278" s="375"/>
      <c r="DZK278" s="375"/>
      <c r="DZL278" s="375"/>
      <c r="DZM278" s="375"/>
      <c r="DZN278" s="375"/>
      <c r="DZO278" s="375"/>
      <c r="DZP278" s="375"/>
      <c r="DZQ278" s="375"/>
      <c r="DZR278" s="375"/>
      <c r="DZS278" s="375"/>
      <c r="DZT278" s="375"/>
      <c r="DZU278" s="375"/>
      <c r="DZV278" s="375"/>
      <c r="DZW278" s="375"/>
      <c r="DZX278" s="375"/>
      <c r="DZY278" s="375"/>
      <c r="DZZ278" s="375"/>
      <c r="EAA278" s="375"/>
      <c r="EAB278" s="375"/>
      <c r="EAC278" s="375"/>
      <c r="EAD278" s="375"/>
      <c r="EAE278" s="375"/>
      <c r="EAF278" s="375"/>
      <c r="EAG278" s="375"/>
      <c r="EAH278" s="375"/>
      <c r="EAI278" s="375"/>
      <c r="EAJ278" s="375"/>
      <c r="EAK278" s="376"/>
      <c r="EAL278" s="376"/>
      <c r="EAM278" s="376"/>
      <c r="EAN278" s="376"/>
      <c r="EAO278" s="376"/>
      <c r="EAP278" s="376"/>
      <c r="EAQ278" s="376"/>
      <c r="EAR278" s="376"/>
      <c r="EAS278" s="376"/>
      <c r="EAT278" s="376"/>
      <c r="EAU278" s="376"/>
      <c r="EAV278" s="376"/>
      <c r="EAW278" s="376"/>
      <c r="EAX278" s="376"/>
      <c r="EAY278" s="376"/>
      <c r="EAZ278" s="376"/>
      <c r="EBA278" s="376"/>
      <c r="EBB278" s="376"/>
      <c r="EBC278" s="376"/>
      <c r="EBD278" s="376"/>
      <c r="EBE278" s="376"/>
      <c r="EBF278" s="376"/>
      <c r="EBG278" s="376"/>
      <c r="EBH278" s="376"/>
      <c r="EBI278" s="377"/>
      <c r="EBJ278" s="377"/>
      <c r="EBK278" s="377"/>
      <c r="EBL278" s="377"/>
      <c r="EBM278" s="377"/>
      <c r="EBN278" s="376"/>
      <c r="EBO278" s="376"/>
      <c r="EBP278" s="377"/>
      <c r="EBQ278" s="377"/>
      <c r="EBR278" s="376"/>
      <c r="EBS278" s="376"/>
      <c r="EBT278" s="377"/>
      <c r="EBU278" s="377"/>
      <c r="EBV278" s="376"/>
      <c r="EBW278" s="376"/>
      <c r="EBX278" s="376"/>
      <c r="EBY278" s="376"/>
      <c r="EBZ278" s="376"/>
      <c r="ECA278" s="376"/>
      <c r="ECB278" s="376"/>
      <c r="ECC278" s="377"/>
      <c r="ECD278" s="377"/>
      <c r="ECE278" s="376"/>
      <c r="ECF278" s="376"/>
      <c r="ECG278" s="377"/>
      <c r="ECH278" s="377"/>
      <c r="ECI278" s="376"/>
      <c r="ECJ278" s="376"/>
      <c r="ECK278" s="376"/>
      <c r="ECL278" s="376"/>
      <c r="ECM278" s="376"/>
      <c r="ECN278" s="370"/>
      <c r="ECO278" s="396"/>
      <c r="ECP278" s="376"/>
      <c r="ECQ278" s="376"/>
      <c r="ECR278" s="376"/>
      <c r="ECS278" s="376"/>
      <c r="ECT278" s="376"/>
      <c r="ECU278" s="376"/>
      <c r="ECV278" s="376"/>
      <c r="ECW278" s="375"/>
      <c r="ECX278" s="375"/>
      <c r="ECY278" s="375"/>
      <c r="ECZ278" s="375"/>
      <c r="EDA278" s="375"/>
      <c r="EDB278" s="375"/>
      <c r="EDC278" s="375"/>
      <c r="EDD278" s="375"/>
      <c r="EDE278" s="375"/>
      <c r="EDF278" s="375"/>
      <c r="EDG278" s="375"/>
      <c r="EDH278" s="375"/>
      <c r="EDI278" s="375"/>
      <c r="EDJ278" s="375"/>
      <c r="EDK278" s="375"/>
      <c r="EDL278" s="375"/>
      <c r="EDM278" s="375"/>
      <c r="EDN278" s="375"/>
      <c r="EDO278" s="375"/>
      <c r="EDP278" s="375"/>
      <c r="EDQ278" s="375"/>
      <c r="EDR278" s="375"/>
      <c r="EDS278" s="375"/>
      <c r="EDT278" s="375"/>
      <c r="EDU278" s="375"/>
      <c r="EDV278" s="375"/>
      <c r="EDW278" s="375"/>
      <c r="EDX278" s="375"/>
      <c r="EDY278" s="375"/>
      <c r="EDZ278" s="375"/>
      <c r="EEA278" s="375"/>
      <c r="EEB278" s="375"/>
      <c r="EEC278" s="375"/>
      <c r="EED278" s="375"/>
      <c r="EEE278" s="375"/>
      <c r="EEF278" s="375"/>
      <c r="EEG278" s="375"/>
      <c r="EEH278" s="375"/>
      <c r="EEI278" s="375"/>
      <c r="EEJ278" s="375"/>
      <c r="EEK278" s="375"/>
      <c r="EEL278" s="375"/>
      <c r="EEM278" s="375"/>
      <c r="EEN278" s="375"/>
      <c r="EEO278" s="376"/>
      <c r="EEP278" s="376"/>
      <c r="EEQ278" s="376"/>
      <c r="EER278" s="376"/>
      <c r="EES278" s="376"/>
      <c r="EET278" s="376"/>
      <c r="EEU278" s="376"/>
      <c r="EEV278" s="376"/>
      <c r="EEW278" s="376"/>
      <c r="EEX278" s="376"/>
      <c r="EEY278" s="376"/>
      <c r="EEZ278" s="376"/>
      <c r="EFA278" s="376"/>
      <c r="EFB278" s="376"/>
      <c r="EFC278" s="376"/>
      <c r="EFD278" s="376"/>
      <c r="EFE278" s="376"/>
      <c r="EFF278" s="376"/>
      <c r="EFG278" s="376"/>
      <c r="EFH278" s="376"/>
      <c r="EFI278" s="376"/>
      <c r="EFJ278" s="376"/>
      <c r="EFK278" s="376"/>
      <c r="EFL278" s="376"/>
      <c r="EFM278" s="377"/>
      <c r="EFN278" s="377"/>
      <c r="EFO278" s="377"/>
      <c r="EFP278" s="377"/>
      <c r="EFQ278" s="377"/>
      <c r="EFR278" s="376"/>
      <c r="EFS278" s="376"/>
      <c r="EFT278" s="377"/>
      <c r="EFU278" s="377"/>
      <c r="EFV278" s="376"/>
      <c r="EFW278" s="376"/>
      <c r="EFX278" s="377"/>
      <c r="EFY278" s="377"/>
      <c r="EFZ278" s="376"/>
      <c r="EGA278" s="376"/>
      <c r="EGB278" s="376"/>
      <c r="EGC278" s="376"/>
      <c r="EGD278" s="376"/>
      <c r="EGE278" s="376"/>
      <c r="EGF278" s="376"/>
      <c r="EGG278" s="377"/>
      <c r="EGH278" s="377"/>
      <c r="EGI278" s="376"/>
      <c r="EGJ278" s="376"/>
      <c r="EGK278" s="377"/>
      <c r="EGL278" s="377"/>
      <c r="EGM278" s="376"/>
      <c r="EGN278" s="376"/>
      <c r="EGO278" s="376"/>
      <c r="EGP278" s="376"/>
      <c r="EGQ278" s="376"/>
      <c r="EGR278" s="370"/>
      <c r="EGS278" s="396"/>
      <c r="EGT278" s="376"/>
      <c r="EGU278" s="376"/>
      <c r="EGV278" s="376"/>
      <c r="EGW278" s="376"/>
      <c r="EGX278" s="376"/>
      <c r="EGY278" s="376"/>
      <c r="EGZ278" s="376"/>
      <c r="EHA278" s="375"/>
      <c r="EHB278" s="375"/>
      <c r="EHC278" s="375"/>
      <c r="EHD278" s="375"/>
      <c r="EHE278" s="375"/>
      <c r="EHF278" s="375"/>
      <c r="EHG278" s="375"/>
      <c r="EHH278" s="375"/>
      <c r="EHI278" s="375"/>
      <c r="EHJ278" s="375"/>
      <c r="EHK278" s="375"/>
      <c r="EHL278" s="375"/>
      <c r="EHM278" s="375"/>
      <c r="EHN278" s="375"/>
      <c r="EHO278" s="375"/>
      <c r="EHP278" s="375"/>
      <c r="EHQ278" s="375"/>
      <c r="EHR278" s="375"/>
      <c r="EHS278" s="375"/>
      <c r="EHT278" s="375"/>
      <c r="EHU278" s="375"/>
      <c r="EHV278" s="375"/>
      <c r="EHW278" s="375"/>
      <c r="EHX278" s="375"/>
      <c r="EHY278" s="375"/>
      <c r="EHZ278" s="375"/>
      <c r="EIA278" s="375"/>
      <c r="EIB278" s="375"/>
      <c r="EIC278" s="375"/>
      <c r="EID278" s="375"/>
      <c r="EIE278" s="375"/>
      <c r="EIF278" s="375"/>
      <c r="EIG278" s="375"/>
      <c r="EIH278" s="375"/>
      <c r="EII278" s="375"/>
      <c r="EIJ278" s="375"/>
      <c r="EIK278" s="375"/>
      <c r="EIL278" s="375"/>
      <c r="EIM278" s="375"/>
      <c r="EIN278" s="375"/>
      <c r="EIO278" s="375"/>
      <c r="EIP278" s="375"/>
      <c r="EIQ278" s="375"/>
      <c r="EIR278" s="375"/>
      <c r="EIS278" s="376"/>
      <c r="EIT278" s="376"/>
      <c r="EIU278" s="376"/>
      <c r="EIV278" s="376"/>
      <c r="EIW278" s="376"/>
      <c r="EIX278" s="376"/>
      <c r="EIY278" s="376"/>
      <c r="EIZ278" s="376"/>
      <c r="EJA278" s="376"/>
      <c r="EJB278" s="376"/>
      <c r="EJC278" s="376"/>
      <c r="EJD278" s="376"/>
      <c r="EJE278" s="376"/>
      <c r="EJF278" s="376"/>
      <c r="EJG278" s="376"/>
      <c r="EJH278" s="376"/>
      <c r="EJI278" s="376"/>
      <c r="EJJ278" s="376"/>
      <c r="EJK278" s="376"/>
      <c r="EJL278" s="376"/>
      <c r="EJM278" s="376"/>
      <c r="EJN278" s="376"/>
      <c r="EJO278" s="376"/>
      <c r="EJP278" s="376"/>
      <c r="EJQ278" s="377"/>
      <c r="EJR278" s="377"/>
      <c r="EJS278" s="377"/>
      <c r="EJT278" s="377"/>
      <c r="EJU278" s="377"/>
      <c r="EJV278" s="376"/>
      <c r="EJW278" s="376"/>
      <c r="EJX278" s="377"/>
      <c r="EJY278" s="377"/>
      <c r="EJZ278" s="376"/>
      <c r="EKA278" s="376"/>
      <c r="EKB278" s="377"/>
      <c r="EKC278" s="377"/>
      <c r="EKD278" s="376"/>
      <c r="EKE278" s="376"/>
      <c r="EKF278" s="376"/>
      <c r="EKG278" s="376"/>
      <c r="EKH278" s="376"/>
      <c r="EKI278" s="376"/>
      <c r="EKJ278" s="376"/>
      <c r="EKK278" s="377"/>
      <c r="EKL278" s="377"/>
      <c r="EKM278" s="376"/>
      <c r="EKN278" s="376"/>
      <c r="EKO278" s="377"/>
      <c r="EKP278" s="377"/>
      <c r="EKQ278" s="376"/>
      <c r="EKR278" s="376"/>
      <c r="EKS278" s="376"/>
      <c r="EKT278" s="376"/>
      <c r="EKU278" s="376"/>
      <c r="EKV278" s="370"/>
      <c r="EKW278" s="396"/>
      <c r="EKX278" s="376"/>
      <c r="EKY278" s="376"/>
      <c r="EKZ278" s="376"/>
      <c r="ELA278" s="376"/>
      <c r="ELB278" s="376"/>
      <c r="ELC278" s="376"/>
      <c r="ELD278" s="376"/>
      <c r="ELE278" s="375"/>
      <c r="ELF278" s="375"/>
      <c r="ELG278" s="375"/>
      <c r="ELH278" s="375"/>
      <c r="ELI278" s="375"/>
      <c r="ELJ278" s="375"/>
      <c r="ELK278" s="375"/>
      <c r="ELL278" s="375"/>
      <c r="ELM278" s="375"/>
      <c r="ELN278" s="375"/>
      <c r="ELO278" s="375"/>
      <c r="ELP278" s="375"/>
      <c r="ELQ278" s="375"/>
      <c r="ELR278" s="375"/>
      <c r="ELS278" s="375"/>
      <c r="ELT278" s="375"/>
      <c r="ELU278" s="375"/>
      <c r="ELV278" s="375"/>
      <c r="ELW278" s="375"/>
      <c r="ELX278" s="375"/>
      <c r="ELY278" s="375"/>
      <c r="ELZ278" s="375"/>
      <c r="EMA278" s="375"/>
      <c r="EMB278" s="375"/>
      <c r="EMC278" s="375"/>
      <c r="EMD278" s="375"/>
      <c r="EME278" s="375"/>
      <c r="EMF278" s="375"/>
      <c r="EMG278" s="375"/>
      <c r="EMH278" s="375"/>
      <c r="EMI278" s="375"/>
      <c r="EMJ278" s="375"/>
      <c r="EMK278" s="375"/>
      <c r="EML278" s="375"/>
      <c r="EMM278" s="375"/>
      <c r="EMN278" s="375"/>
      <c r="EMO278" s="375"/>
      <c r="EMP278" s="375"/>
      <c r="EMQ278" s="375"/>
      <c r="EMR278" s="375"/>
      <c r="EMS278" s="375"/>
      <c r="EMT278" s="375"/>
      <c r="EMU278" s="375"/>
      <c r="EMV278" s="375"/>
      <c r="EMW278" s="376"/>
      <c r="EMX278" s="376"/>
      <c r="EMY278" s="376"/>
      <c r="EMZ278" s="376"/>
      <c r="ENA278" s="376"/>
      <c r="ENB278" s="376"/>
      <c r="ENC278" s="376"/>
      <c r="END278" s="376"/>
      <c r="ENE278" s="376"/>
      <c r="ENF278" s="376"/>
      <c r="ENG278" s="376"/>
      <c r="ENH278" s="376"/>
      <c r="ENI278" s="376"/>
      <c r="ENJ278" s="376"/>
      <c r="ENK278" s="376"/>
      <c r="ENL278" s="376"/>
      <c r="ENM278" s="376"/>
      <c r="ENN278" s="376"/>
      <c r="ENO278" s="376"/>
      <c r="ENP278" s="376"/>
      <c r="ENQ278" s="376"/>
      <c r="ENR278" s="376"/>
      <c r="ENS278" s="376"/>
      <c r="ENT278" s="376"/>
      <c r="ENU278" s="377"/>
      <c r="ENV278" s="377"/>
      <c r="ENW278" s="377"/>
      <c r="ENX278" s="377"/>
      <c r="ENY278" s="377"/>
      <c r="ENZ278" s="376"/>
      <c r="EOA278" s="376"/>
      <c r="EOB278" s="377"/>
      <c r="EOC278" s="377"/>
      <c r="EOD278" s="376"/>
      <c r="EOE278" s="376"/>
      <c r="EOF278" s="377"/>
      <c r="EOG278" s="377"/>
      <c r="EOH278" s="376"/>
      <c r="EOI278" s="376"/>
      <c r="EOJ278" s="376"/>
      <c r="EOK278" s="376"/>
      <c r="EOL278" s="376"/>
      <c r="EOM278" s="376"/>
      <c r="EON278" s="376"/>
      <c r="EOO278" s="377"/>
      <c r="EOP278" s="377"/>
      <c r="EOQ278" s="376"/>
      <c r="EOR278" s="376"/>
      <c r="EOS278" s="377"/>
      <c r="EOT278" s="377"/>
      <c r="EOU278" s="376"/>
      <c r="EOV278" s="376"/>
      <c r="EOW278" s="376"/>
      <c r="EOX278" s="376"/>
      <c r="EOY278" s="376"/>
      <c r="EOZ278" s="370"/>
      <c r="EPA278" s="396"/>
      <c r="EPB278" s="376"/>
      <c r="EPC278" s="376"/>
      <c r="EPD278" s="376"/>
      <c r="EPE278" s="376"/>
      <c r="EPF278" s="376"/>
      <c r="EPG278" s="376"/>
      <c r="EPH278" s="376"/>
      <c r="EPI278" s="375"/>
      <c r="EPJ278" s="375"/>
      <c r="EPK278" s="375"/>
      <c r="EPL278" s="375"/>
      <c r="EPM278" s="375"/>
      <c r="EPN278" s="375"/>
      <c r="EPO278" s="375"/>
      <c r="EPP278" s="375"/>
      <c r="EPQ278" s="375"/>
      <c r="EPR278" s="375"/>
      <c r="EPS278" s="375"/>
      <c r="EPT278" s="375"/>
      <c r="EPU278" s="375"/>
      <c r="EPV278" s="375"/>
      <c r="EPW278" s="375"/>
      <c r="EPX278" s="375"/>
      <c r="EPY278" s="375"/>
      <c r="EPZ278" s="375"/>
      <c r="EQA278" s="375"/>
      <c r="EQB278" s="375"/>
      <c r="EQC278" s="375"/>
      <c r="EQD278" s="375"/>
      <c r="EQE278" s="375"/>
      <c r="EQF278" s="375"/>
      <c r="EQG278" s="375"/>
      <c r="EQH278" s="375"/>
      <c r="EQI278" s="375"/>
      <c r="EQJ278" s="375"/>
      <c r="EQK278" s="375"/>
      <c r="EQL278" s="375"/>
      <c r="EQM278" s="375"/>
      <c r="EQN278" s="375"/>
      <c r="EQO278" s="375"/>
      <c r="EQP278" s="375"/>
      <c r="EQQ278" s="375"/>
      <c r="EQR278" s="375"/>
      <c r="EQS278" s="375"/>
      <c r="EQT278" s="375"/>
      <c r="EQU278" s="375"/>
      <c r="EQV278" s="375"/>
      <c r="EQW278" s="375"/>
      <c r="EQX278" s="375"/>
      <c r="EQY278" s="375"/>
      <c r="EQZ278" s="375"/>
      <c r="ERA278" s="376"/>
      <c r="ERB278" s="376"/>
      <c r="ERC278" s="376"/>
      <c r="ERD278" s="376"/>
      <c r="ERE278" s="376"/>
      <c r="ERF278" s="376"/>
      <c r="ERG278" s="376"/>
      <c r="ERH278" s="376"/>
      <c r="ERI278" s="376"/>
      <c r="ERJ278" s="376"/>
      <c r="ERK278" s="376"/>
      <c r="ERL278" s="376"/>
      <c r="ERM278" s="376"/>
      <c r="ERN278" s="376"/>
      <c r="ERO278" s="376"/>
      <c r="ERP278" s="376"/>
      <c r="ERQ278" s="376"/>
      <c r="ERR278" s="376"/>
      <c r="ERS278" s="376"/>
      <c r="ERT278" s="376"/>
      <c r="ERU278" s="376"/>
      <c r="ERV278" s="376"/>
      <c r="ERW278" s="376"/>
      <c r="ERX278" s="376"/>
      <c r="ERY278" s="377"/>
      <c r="ERZ278" s="377"/>
      <c r="ESA278" s="377"/>
      <c r="ESB278" s="377"/>
      <c r="ESC278" s="377"/>
      <c r="ESD278" s="376"/>
      <c r="ESE278" s="376"/>
      <c r="ESF278" s="377"/>
      <c r="ESG278" s="377"/>
      <c r="ESH278" s="376"/>
      <c r="ESI278" s="376"/>
      <c r="ESJ278" s="377"/>
      <c r="ESK278" s="377"/>
      <c r="ESL278" s="376"/>
      <c r="ESM278" s="376"/>
      <c r="ESN278" s="376"/>
      <c r="ESO278" s="376"/>
      <c r="ESP278" s="376"/>
      <c r="ESQ278" s="376"/>
      <c r="ESR278" s="376"/>
      <c r="ESS278" s="377"/>
      <c r="EST278" s="377"/>
      <c r="ESU278" s="376"/>
      <c r="ESV278" s="376"/>
      <c r="ESW278" s="377"/>
      <c r="ESX278" s="377"/>
      <c r="ESY278" s="376"/>
      <c r="ESZ278" s="376"/>
      <c r="ETA278" s="376"/>
      <c r="ETB278" s="376"/>
      <c r="ETC278" s="376"/>
      <c r="ETD278" s="370"/>
      <c r="ETE278" s="396"/>
      <c r="ETF278" s="376"/>
      <c r="ETG278" s="376"/>
      <c r="ETH278" s="376"/>
      <c r="ETI278" s="376"/>
      <c r="ETJ278" s="376"/>
      <c r="ETK278" s="376"/>
      <c r="ETL278" s="376"/>
      <c r="ETM278" s="375"/>
      <c r="ETN278" s="375"/>
      <c r="ETO278" s="375"/>
      <c r="ETP278" s="375"/>
      <c r="ETQ278" s="375"/>
      <c r="ETR278" s="375"/>
      <c r="ETS278" s="375"/>
      <c r="ETT278" s="375"/>
      <c r="ETU278" s="375"/>
      <c r="ETV278" s="375"/>
      <c r="ETW278" s="375"/>
      <c r="ETX278" s="375"/>
      <c r="ETY278" s="375"/>
      <c r="ETZ278" s="375"/>
      <c r="EUA278" s="375"/>
      <c r="EUB278" s="375"/>
      <c r="EUC278" s="375"/>
      <c r="EUD278" s="375"/>
      <c r="EUE278" s="375"/>
      <c r="EUF278" s="375"/>
      <c r="EUG278" s="375"/>
      <c r="EUH278" s="375"/>
      <c r="EUI278" s="375"/>
      <c r="EUJ278" s="375"/>
      <c r="EUK278" s="375"/>
      <c r="EUL278" s="375"/>
      <c r="EUM278" s="375"/>
      <c r="EUN278" s="375"/>
      <c r="EUO278" s="375"/>
      <c r="EUP278" s="375"/>
      <c r="EUQ278" s="375"/>
      <c r="EUR278" s="375"/>
      <c r="EUS278" s="375"/>
      <c r="EUT278" s="375"/>
      <c r="EUU278" s="375"/>
      <c r="EUV278" s="375"/>
      <c r="EUW278" s="375"/>
      <c r="EUX278" s="375"/>
      <c r="EUY278" s="375"/>
      <c r="EUZ278" s="375"/>
      <c r="EVA278" s="375"/>
      <c r="EVB278" s="375"/>
      <c r="EVC278" s="375"/>
      <c r="EVD278" s="375"/>
      <c r="EVE278" s="376"/>
      <c r="EVF278" s="376"/>
      <c r="EVG278" s="376"/>
      <c r="EVH278" s="376"/>
      <c r="EVI278" s="376"/>
      <c r="EVJ278" s="376"/>
      <c r="EVK278" s="376"/>
      <c r="EVL278" s="376"/>
      <c r="EVM278" s="376"/>
      <c r="EVN278" s="376"/>
      <c r="EVO278" s="376"/>
      <c r="EVP278" s="376"/>
      <c r="EVQ278" s="376"/>
      <c r="EVR278" s="376"/>
      <c r="EVS278" s="376"/>
      <c r="EVT278" s="376"/>
      <c r="EVU278" s="376"/>
      <c r="EVV278" s="376"/>
      <c r="EVW278" s="376"/>
      <c r="EVX278" s="376"/>
      <c r="EVY278" s="376"/>
      <c r="EVZ278" s="376"/>
      <c r="EWA278" s="376"/>
      <c r="EWB278" s="376"/>
      <c r="EWC278" s="377"/>
      <c r="EWD278" s="377"/>
      <c r="EWE278" s="377"/>
      <c r="EWF278" s="377"/>
      <c r="EWG278" s="377"/>
      <c r="EWH278" s="376"/>
      <c r="EWI278" s="376"/>
      <c r="EWJ278" s="377"/>
      <c r="EWK278" s="377"/>
      <c r="EWL278" s="376"/>
      <c r="EWM278" s="376"/>
      <c r="EWN278" s="377"/>
      <c r="EWO278" s="377"/>
      <c r="EWP278" s="376"/>
      <c r="EWQ278" s="376"/>
      <c r="EWR278" s="376"/>
      <c r="EWS278" s="376"/>
      <c r="EWT278" s="376"/>
      <c r="EWU278" s="376"/>
      <c r="EWV278" s="376"/>
      <c r="EWW278" s="377"/>
      <c r="EWX278" s="377"/>
      <c r="EWY278" s="376"/>
      <c r="EWZ278" s="376"/>
      <c r="EXA278" s="377"/>
      <c r="EXB278" s="377"/>
      <c r="EXC278" s="376"/>
      <c r="EXD278" s="376"/>
      <c r="EXE278" s="376"/>
      <c r="EXF278" s="376"/>
      <c r="EXG278" s="376"/>
      <c r="EXH278" s="370"/>
      <c r="EXI278" s="396"/>
      <c r="EXJ278" s="376"/>
      <c r="EXK278" s="376"/>
      <c r="EXL278" s="376"/>
      <c r="EXM278" s="376"/>
      <c r="EXN278" s="376"/>
      <c r="EXO278" s="376"/>
      <c r="EXP278" s="376"/>
      <c r="EXQ278" s="375"/>
      <c r="EXR278" s="375"/>
      <c r="EXS278" s="375"/>
      <c r="EXT278" s="375"/>
      <c r="EXU278" s="375"/>
      <c r="EXV278" s="375"/>
      <c r="EXW278" s="375"/>
      <c r="EXX278" s="375"/>
      <c r="EXY278" s="375"/>
      <c r="EXZ278" s="375"/>
      <c r="EYA278" s="375"/>
      <c r="EYB278" s="375"/>
      <c r="EYC278" s="375"/>
      <c r="EYD278" s="375"/>
      <c r="EYE278" s="375"/>
      <c r="EYF278" s="375"/>
      <c r="EYG278" s="375"/>
      <c r="EYH278" s="375"/>
      <c r="EYI278" s="375"/>
      <c r="EYJ278" s="375"/>
      <c r="EYK278" s="375"/>
      <c r="EYL278" s="375"/>
      <c r="EYM278" s="375"/>
      <c r="EYN278" s="375"/>
      <c r="EYO278" s="375"/>
      <c r="EYP278" s="375"/>
      <c r="EYQ278" s="375"/>
      <c r="EYR278" s="375"/>
      <c r="EYS278" s="375"/>
      <c r="EYT278" s="375"/>
      <c r="EYU278" s="375"/>
      <c r="EYV278" s="375"/>
      <c r="EYW278" s="375"/>
      <c r="EYX278" s="375"/>
      <c r="EYY278" s="375"/>
      <c r="EYZ278" s="375"/>
      <c r="EZA278" s="375"/>
      <c r="EZB278" s="375"/>
      <c r="EZC278" s="375"/>
      <c r="EZD278" s="375"/>
      <c r="EZE278" s="375"/>
      <c r="EZF278" s="375"/>
      <c r="EZG278" s="375"/>
      <c r="EZH278" s="375"/>
      <c r="EZI278" s="376"/>
      <c r="EZJ278" s="376"/>
      <c r="EZK278" s="376"/>
      <c r="EZL278" s="376"/>
      <c r="EZM278" s="376"/>
      <c r="EZN278" s="376"/>
      <c r="EZO278" s="376"/>
      <c r="EZP278" s="376"/>
      <c r="EZQ278" s="376"/>
      <c r="EZR278" s="376"/>
      <c r="EZS278" s="376"/>
      <c r="EZT278" s="376"/>
      <c r="EZU278" s="376"/>
      <c r="EZV278" s="376"/>
      <c r="EZW278" s="376"/>
      <c r="EZX278" s="376"/>
      <c r="EZY278" s="376"/>
      <c r="EZZ278" s="376"/>
      <c r="FAA278" s="376"/>
      <c r="FAB278" s="376"/>
      <c r="FAC278" s="376"/>
      <c r="FAD278" s="376"/>
      <c r="FAE278" s="376"/>
      <c r="FAF278" s="376"/>
      <c r="FAG278" s="377"/>
      <c r="FAH278" s="377"/>
      <c r="FAI278" s="377"/>
      <c r="FAJ278" s="377"/>
      <c r="FAK278" s="377"/>
      <c r="FAL278" s="376"/>
      <c r="FAM278" s="376"/>
      <c r="FAN278" s="377"/>
      <c r="FAO278" s="377"/>
      <c r="FAP278" s="376"/>
      <c r="FAQ278" s="376"/>
      <c r="FAR278" s="377"/>
      <c r="FAS278" s="377"/>
      <c r="FAT278" s="376"/>
      <c r="FAU278" s="376"/>
      <c r="FAV278" s="376"/>
      <c r="FAW278" s="376"/>
      <c r="FAX278" s="376"/>
      <c r="FAY278" s="376"/>
      <c r="FAZ278" s="376"/>
      <c r="FBA278" s="377"/>
      <c r="FBB278" s="377"/>
      <c r="FBC278" s="376"/>
      <c r="FBD278" s="376"/>
      <c r="FBE278" s="377"/>
      <c r="FBF278" s="377"/>
      <c r="FBG278" s="376"/>
      <c r="FBH278" s="376"/>
      <c r="FBI278" s="376"/>
      <c r="FBJ278" s="376"/>
      <c r="FBK278" s="376"/>
      <c r="FBL278" s="370"/>
      <c r="FBM278" s="396"/>
      <c r="FBN278" s="376"/>
      <c r="FBO278" s="376"/>
      <c r="FBP278" s="376"/>
      <c r="FBQ278" s="376"/>
      <c r="FBR278" s="376"/>
      <c r="FBS278" s="376"/>
      <c r="FBT278" s="376"/>
      <c r="FBU278" s="375"/>
      <c r="FBV278" s="375"/>
      <c r="FBW278" s="375"/>
      <c r="FBX278" s="375"/>
      <c r="FBY278" s="375"/>
      <c r="FBZ278" s="375"/>
      <c r="FCA278" s="375"/>
      <c r="FCB278" s="375"/>
      <c r="FCC278" s="375"/>
      <c r="FCD278" s="375"/>
      <c r="FCE278" s="375"/>
      <c r="FCF278" s="375"/>
      <c r="FCG278" s="375"/>
      <c r="FCH278" s="375"/>
      <c r="FCI278" s="375"/>
      <c r="FCJ278" s="375"/>
      <c r="FCK278" s="375"/>
      <c r="FCL278" s="375"/>
      <c r="FCM278" s="375"/>
      <c r="FCN278" s="375"/>
      <c r="FCO278" s="375"/>
      <c r="FCP278" s="375"/>
      <c r="FCQ278" s="375"/>
      <c r="FCR278" s="375"/>
      <c r="FCS278" s="375"/>
      <c r="FCT278" s="375"/>
      <c r="FCU278" s="375"/>
      <c r="FCV278" s="375"/>
      <c r="FCW278" s="375"/>
      <c r="FCX278" s="375"/>
      <c r="FCY278" s="375"/>
      <c r="FCZ278" s="375"/>
      <c r="FDA278" s="375"/>
      <c r="FDB278" s="375"/>
      <c r="FDC278" s="375"/>
      <c r="FDD278" s="375"/>
      <c r="FDE278" s="375"/>
      <c r="FDF278" s="375"/>
      <c r="FDG278" s="375"/>
      <c r="FDH278" s="375"/>
      <c r="FDI278" s="375"/>
      <c r="FDJ278" s="375"/>
      <c r="FDK278" s="375"/>
      <c r="FDL278" s="375"/>
      <c r="FDM278" s="376"/>
      <c r="FDN278" s="376"/>
      <c r="FDO278" s="376"/>
      <c r="FDP278" s="376"/>
      <c r="FDQ278" s="376"/>
      <c r="FDR278" s="376"/>
      <c r="FDS278" s="376"/>
      <c r="FDT278" s="376"/>
      <c r="FDU278" s="376"/>
      <c r="FDV278" s="376"/>
      <c r="FDW278" s="376"/>
      <c r="FDX278" s="376"/>
      <c r="FDY278" s="376"/>
      <c r="FDZ278" s="376"/>
      <c r="FEA278" s="376"/>
      <c r="FEB278" s="376"/>
      <c r="FEC278" s="376"/>
      <c r="FED278" s="376"/>
      <c r="FEE278" s="376"/>
      <c r="FEF278" s="376"/>
      <c r="FEG278" s="376"/>
      <c r="FEH278" s="376"/>
      <c r="FEI278" s="376"/>
      <c r="FEJ278" s="376"/>
      <c r="FEK278" s="377"/>
      <c r="FEL278" s="377"/>
      <c r="FEM278" s="377"/>
      <c r="FEN278" s="377"/>
      <c r="FEO278" s="377"/>
      <c r="FEP278" s="376"/>
      <c r="FEQ278" s="376"/>
      <c r="FER278" s="377"/>
      <c r="FES278" s="377"/>
      <c r="FET278" s="376"/>
      <c r="FEU278" s="376"/>
      <c r="FEV278" s="377"/>
      <c r="FEW278" s="377"/>
      <c r="FEX278" s="376"/>
      <c r="FEY278" s="376"/>
      <c r="FEZ278" s="376"/>
      <c r="FFA278" s="376"/>
      <c r="FFB278" s="376"/>
      <c r="FFC278" s="376"/>
      <c r="FFD278" s="376"/>
      <c r="FFE278" s="377"/>
      <c r="FFF278" s="377"/>
      <c r="FFG278" s="376"/>
      <c r="FFH278" s="376"/>
      <c r="FFI278" s="377"/>
      <c r="FFJ278" s="377"/>
      <c r="FFK278" s="376"/>
      <c r="FFL278" s="376"/>
      <c r="FFM278" s="376"/>
      <c r="FFN278" s="376"/>
      <c r="FFO278" s="376"/>
      <c r="FFP278" s="370"/>
      <c r="FFQ278" s="396"/>
      <c r="FFR278" s="376"/>
      <c r="FFS278" s="376"/>
      <c r="FFT278" s="376"/>
      <c r="FFU278" s="376"/>
      <c r="FFV278" s="376"/>
      <c r="FFW278" s="376"/>
      <c r="FFX278" s="376"/>
      <c r="FFY278" s="375"/>
      <c r="FFZ278" s="375"/>
      <c r="FGA278" s="375"/>
      <c r="FGB278" s="375"/>
      <c r="FGC278" s="375"/>
      <c r="FGD278" s="375"/>
      <c r="FGE278" s="375"/>
      <c r="FGF278" s="375"/>
      <c r="FGG278" s="375"/>
      <c r="FGH278" s="375"/>
      <c r="FGI278" s="375"/>
      <c r="FGJ278" s="375"/>
      <c r="FGK278" s="375"/>
      <c r="FGL278" s="375"/>
      <c r="FGM278" s="375"/>
      <c r="FGN278" s="375"/>
      <c r="FGO278" s="375"/>
      <c r="FGP278" s="375"/>
      <c r="FGQ278" s="375"/>
      <c r="FGR278" s="375"/>
      <c r="FGS278" s="375"/>
      <c r="FGT278" s="375"/>
      <c r="FGU278" s="375"/>
      <c r="FGV278" s="375"/>
      <c r="FGW278" s="375"/>
      <c r="FGX278" s="375"/>
      <c r="FGY278" s="375"/>
      <c r="FGZ278" s="375"/>
      <c r="FHA278" s="375"/>
      <c r="FHB278" s="375"/>
      <c r="FHC278" s="375"/>
      <c r="FHD278" s="375"/>
      <c r="FHE278" s="375"/>
      <c r="FHF278" s="375"/>
      <c r="FHG278" s="375"/>
      <c r="FHH278" s="375"/>
      <c r="FHI278" s="375"/>
      <c r="FHJ278" s="375"/>
      <c r="FHK278" s="375"/>
      <c r="FHL278" s="375"/>
      <c r="FHM278" s="375"/>
      <c r="FHN278" s="375"/>
      <c r="FHO278" s="375"/>
      <c r="FHP278" s="375"/>
      <c r="FHQ278" s="376"/>
      <c r="FHR278" s="376"/>
      <c r="FHS278" s="376"/>
      <c r="FHT278" s="376"/>
      <c r="FHU278" s="376"/>
      <c r="FHV278" s="376"/>
      <c r="FHW278" s="376"/>
      <c r="FHX278" s="376"/>
      <c r="FHY278" s="376"/>
      <c r="FHZ278" s="376"/>
      <c r="FIA278" s="376"/>
      <c r="FIB278" s="376"/>
      <c r="FIC278" s="376"/>
      <c r="FID278" s="376"/>
      <c r="FIE278" s="376"/>
      <c r="FIF278" s="376"/>
      <c r="FIG278" s="376"/>
      <c r="FIH278" s="376"/>
      <c r="FII278" s="376"/>
      <c r="FIJ278" s="376"/>
      <c r="FIK278" s="376"/>
      <c r="FIL278" s="376"/>
      <c r="FIM278" s="376"/>
      <c r="FIN278" s="376"/>
      <c r="FIO278" s="377"/>
      <c r="FIP278" s="377"/>
      <c r="FIQ278" s="377"/>
      <c r="FIR278" s="377"/>
      <c r="FIS278" s="377"/>
      <c r="FIT278" s="376"/>
      <c r="FIU278" s="376"/>
      <c r="FIV278" s="377"/>
      <c r="FIW278" s="377"/>
      <c r="FIX278" s="376"/>
      <c r="FIY278" s="376"/>
      <c r="FIZ278" s="377"/>
      <c r="FJA278" s="377"/>
      <c r="FJB278" s="376"/>
      <c r="FJC278" s="376"/>
      <c r="FJD278" s="376"/>
      <c r="FJE278" s="376"/>
      <c r="FJF278" s="376"/>
      <c r="FJG278" s="376"/>
      <c r="FJH278" s="376"/>
      <c r="FJI278" s="377"/>
      <c r="FJJ278" s="377"/>
      <c r="FJK278" s="376"/>
      <c r="FJL278" s="376"/>
      <c r="FJM278" s="377"/>
      <c r="FJN278" s="377"/>
      <c r="FJO278" s="376"/>
      <c r="FJP278" s="376"/>
      <c r="FJQ278" s="376"/>
      <c r="FJR278" s="376"/>
      <c r="FJS278" s="376"/>
      <c r="FJT278" s="370"/>
      <c r="FJU278" s="396"/>
      <c r="FJV278" s="376"/>
      <c r="FJW278" s="376"/>
      <c r="FJX278" s="376"/>
      <c r="FJY278" s="376"/>
      <c r="FJZ278" s="376"/>
      <c r="FKA278" s="376"/>
      <c r="FKB278" s="376"/>
      <c r="FKC278" s="375"/>
      <c r="FKD278" s="375"/>
      <c r="FKE278" s="375"/>
      <c r="FKF278" s="375"/>
      <c r="FKG278" s="375"/>
      <c r="FKH278" s="375"/>
      <c r="FKI278" s="375"/>
      <c r="FKJ278" s="375"/>
      <c r="FKK278" s="375"/>
      <c r="FKL278" s="375"/>
      <c r="FKM278" s="375"/>
      <c r="FKN278" s="375"/>
      <c r="FKO278" s="375"/>
      <c r="FKP278" s="375"/>
      <c r="FKQ278" s="375"/>
      <c r="FKR278" s="375"/>
      <c r="FKS278" s="375"/>
      <c r="FKT278" s="375"/>
      <c r="FKU278" s="375"/>
      <c r="FKV278" s="375"/>
      <c r="FKW278" s="375"/>
      <c r="FKX278" s="375"/>
      <c r="FKY278" s="375"/>
      <c r="FKZ278" s="375"/>
      <c r="FLA278" s="375"/>
      <c r="FLB278" s="375"/>
      <c r="FLC278" s="375"/>
      <c r="FLD278" s="375"/>
      <c r="FLE278" s="375"/>
      <c r="FLF278" s="375"/>
      <c r="FLG278" s="375"/>
      <c r="FLH278" s="375"/>
      <c r="FLI278" s="375"/>
      <c r="FLJ278" s="375"/>
      <c r="FLK278" s="375"/>
      <c r="FLL278" s="375"/>
      <c r="FLM278" s="375"/>
      <c r="FLN278" s="375"/>
      <c r="FLO278" s="375"/>
      <c r="FLP278" s="375"/>
      <c r="FLQ278" s="375"/>
      <c r="FLR278" s="375"/>
      <c r="FLS278" s="375"/>
      <c r="FLT278" s="375"/>
      <c r="FLU278" s="376"/>
      <c r="FLV278" s="376"/>
      <c r="FLW278" s="376"/>
      <c r="FLX278" s="376"/>
      <c r="FLY278" s="376"/>
      <c r="FLZ278" s="376"/>
      <c r="FMA278" s="376"/>
      <c r="FMB278" s="376"/>
      <c r="FMC278" s="376"/>
      <c r="FMD278" s="376"/>
      <c r="FME278" s="376"/>
      <c r="FMF278" s="376"/>
      <c r="FMG278" s="376"/>
      <c r="FMH278" s="376"/>
      <c r="FMI278" s="376"/>
      <c r="FMJ278" s="376"/>
      <c r="FMK278" s="376"/>
      <c r="FML278" s="376"/>
      <c r="FMM278" s="376"/>
      <c r="FMN278" s="376"/>
      <c r="FMO278" s="376"/>
      <c r="FMP278" s="376"/>
      <c r="FMQ278" s="376"/>
      <c r="FMR278" s="376"/>
      <c r="FMS278" s="377"/>
      <c r="FMT278" s="377"/>
      <c r="FMU278" s="377"/>
      <c r="FMV278" s="377"/>
      <c r="FMW278" s="377"/>
      <c r="FMX278" s="376"/>
      <c r="FMY278" s="376"/>
      <c r="FMZ278" s="377"/>
      <c r="FNA278" s="377"/>
      <c r="FNB278" s="376"/>
      <c r="FNC278" s="376"/>
      <c r="FND278" s="377"/>
      <c r="FNE278" s="377"/>
      <c r="FNF278" s="376"/>
      <c r="FNG278" s="376"/>
      <c r="FNH278" s="376"/>
      <c r="FNI278" s="376"/>
      <c r="FNJ278" s="376"/>
      <c r="FNK278" s="376"/>
      <c r="FNL278" s="376"/>
      <c r="FNM278" s="377"/>
      <c r="FNN278" s="377"/>
      <c r="FNO278" s="376"/>
      <c r="FNP278" s="376"/>
      <c r="FNQ278" s="377"/>
      <c r="FNR278" s="377"/>
      <c r="FNS278" s="376"/>
      <c r="FNT278" s="376"/>
      <c r="FNU278" s="376"/>
      <c r="FNV278" s="376"/>
      <c r="FNW278" s="376"/>
      <c r="FNX278" s="370"/>
      <c r="FNY278" s="396"/>
      <c r="FNZ278" s="376"/>
      <c r="FOA278" s="376"/>
      <c r="FOB278" s="376"/>
      <c r="FOC278" s="376"/>
      <c r="FOD278" s="376"/>
      <c r="FOE278" s="376"/>
      <c r="FOF278" s="376"/>
      <c r="FOG278" s="375"/>
      <c r="FOH278" s="375"/>
      <c r="FOI278" s="375"/>
      <c r="FOJ278" s="375"/>
      <c r="FOK278" s="375"/>
      <c r="FOL278" s="375"/>
      <c r="FOM278" s="375"/>
      <c r="FON278" s="375"/>
      <c r="FOO278" s="375"/>
      <c r="FOP278" s="375"/>
      <c r="FOQ278" s="375"/>
      <c r="FOR278" s="375"/>
      <c r="FOS278" s="375"/>
      <c r="FOT278" s="375"/>
      <c r="FOU278" s="375"/>
      <c r="FOV278" s="375"/>
      <c r="FOW278" s="375"/>
      <c r="FOX278" s="375"/>
      <c r="FOY278" s="375"/>
      <c r="FOZ278" s="375"/>
      <c r="FPA278" s="375"/>
      <c r="FPB278" s="375"/>
      <c r="FPC278" s="375"/>
      <c r="FPD278" s="375"/>
      <c r="FPE278" s="375"/>
      <c r="FPF278" s="375"/>
      <c r="FPG278" s="375"/>
      <c r="FPH278" s="375"/>
      <c r="FPI278" s="375"/>
      <c r="FPJ278" s="375"/>
      <c r="FPK278" s="375"/>
      <c r="FPL278" s="375"/>
      <c r="FPM278" s="375"/>
      <c r="FPN278" s="375"/>
      <c r="FPO278" s="375"/>
      <c r="FPP278" s="375"/>
      <c r="FPQ278" s="375"/>
      <c r="FPR278" s="375"/>
      <c r="FPS278" s="375"/>
      <c r="FPT278" s="375"/>
      <c r="FPU278" s="375"/>
      <c r="FPV278" s="375"/>
      <c r="FPW278" s="375"/>
      <c r="FPX278" s="375"/>
      <c r="FPY278" s="376"/>
      <c r="FPZ278" s="376"/>
      <c r="FQA278" s="376"/>
      <c r="FQB278" s="376"/>
      <c r="FQC278" s="376"/>
      <c r="FQD278" s="376"/>
      <c r="FQE278" s="376"/>
      <c r="FQF278" s="376"/>
      <c r="FQG278" s="376"/>
      <c r="FQH278" s="376"/>
      <c r="FQI278" s="376"/>
      <c r="FQJ278" s="376"/>
      <c r="FQK278" s="376"/>
      <c r="FQL278" s="376"/>
      <c r="FQM278" s="376"/>
      <c r="FQN278" s="376"/>
      <c r="FQO278" s="376"/>
      <c r="FQP278" s="376"/>
      <c r="FQQ278" s="376"/>
      <c r="FQR278" s="376"/>
      <c r="FQS278" s="376"/>
      <c r="FQT278" s="376"/>
      <c r="FQU278" s="376"/>
      <c r="FQV278" s="376"/>
      <c r="FQW278" s="377"/>
      <c r="FQX278" s="377"/>
      <c r="FQY278" s="377"/>
      <c r="FQZ278" s="377"/>
      <c r="FRA278" s="377"/>
      <c r="FRB278" s="376"/>
      <c r="FRC278" s="376"/>
      <c r="FRD278" s="377"/>
      <c r="FRE278" s="377"/>
      <c r="FRF278" s="376"/>
      <c r="FRG278" s="376"/>
      <c r="FRH278" s="377"/>
      <c r="FRI278" s="377"/>
      <c r="FRJ278" s="376"/>
      <c r="FRK278" s="376"/>
      <c r="FRL278" s="376"/>
      <c r="FRM278" s="376"/>
      <c r="FRN278" s="376"/>
      <c r="FRO278" s="376"/>
      <c r="FRP278" s="376"/>
      <c r="FRQ278" s="377"/>
      <c r="FRR278" s="377"/>
      <c r="FRS278" s="376"/>
      <c r="FRT278" s="376"/>
      <c r="FRU278" s="377"/>
      <c r="FRV278" s="377"/>
      <c r="FRW278" s="376"/>
      <c r="FRX278" s="376"/>
      <c r="FRY278" s="376"/>
      <c r="FRZ278" s="376"/>
      <c r="FSA278" s="376"/>
      <c r="FSB278" s="370"/>
      <c r="FSC278" s="396"/>
      <c r="FSD278" s="376"/>
      <c r="FSE278" s="376"/>
      <c r="FSF278" s="376"/>
      <c r="FSG278" s="376"/>
      <c r="FSH278" s="376"/>
      <c r="FSI278" s="376"/>
      <c r="FSJ278" s="376"/>
      <c r="FSK278" s="375"/>
      <c r="FSL278" s="375"/>
      <c r="FSM278" s="375"/>
      <c r="FSN278" s="375"/>
      <c r="FSO278" s="375"/>
      <c r="FSP278" s="375"/>
      <c r="FSQ278" s="375"/>
      <c r="FSR278" s="375"/>
      <c r="FSS278" s="375"/>
      <c r="FST278" s="375"/>
      <c r="FSU278" s="375"/>
      <c r="FSV278" s="375"/>
      <c r="FSW278" s="375"/>
      <c r="FSX278" s="375"/>
      <c r="FSY278" s="375"/>
      <c r="FSZ278" s="375"/>
      <c r="FTA278" s="375"/>
      <c r="FTB278" s="375"/>
      <c r="FTC278" s="375"/>
      <c r="FTD278" s="375"/>
      <c r="FTE278" s="375"/>
      <c r="FTF278" s="375"/>
      <c r="FTG278" s="375"/>
      <c r="FTH278" s="375"/>
      <c r="FTI278" s="375"/>
      <c r="FTJ278" s="375"/>
      <c r="FTK278" s="375"/>
      <c r="FTL278" s="375"/>
      <c r="FTM278" s="375"/>
      <c r="FTN278" s="375"/>
      <c r="FTO278" s="375"/>
      <c r="FTP278" s="375"/>
      <c r="FTQ278" s="375"/>
      <c r="FTR278" s="375"/>
      <c r="FTS278" s="375"/>
      <c r="FTT278" s="375"/>
      <c r="FTU278" s="375"/>
      <c r="FTV278" s="375"/>
      <c r="FTW278" s="375"/>
      <c r="FTX278" s="375"/>
      <c r="FTY278" s="375"/>
      <c r="FTZ278" s="375"/>
      <c r="FUA278" s="375"/>
      <c r="FUB278" s="375"/>
      <c r="FUC278" s="376"/>
      <c r="FUD278" s="376"/>
      <c r="FUE278" s="376"/>
      <c r="FUF278" s="376"/>
      <c r="FUG278" s="376"/>
      <c r="FUH278" s="376"/>
      <c r="FUI278" s="376"/>
      <c r="FUJ278" s="376"/>
      <c r="FUK278" s="376"/>
      <c r="FUL278" s="376"/>
      <c r="FUM278" s="376"/>
      <c r="FUN278" s="376"/>
      <c r="FUO278" s="376"/>
      <c r="FUP278" s="376"/>
      <c r="FUQ278" s="376"/>
      <c r="FUR278" s="376"/>
      <c r="FUS278" s="376"/>
      <c r="FUT278" s="376"/>
      <c r="FUU278" s="376"/>
      <c r="FUV278" s="376"/>
      <c r="FUW278" s="376"/>
      <c r="FUX278" s="376"/>
      <c r="FUY278" s="376"/>
      <c r="FUZ278" s="376"/>
      <c r="FVA278" s="377"/>
      <c r="FVB278" s="377"/>
      <c r="FVC278" s="377"/>
      <c r="FVD278" s="377"/>
      <c r="FVE278" s="377"/>
      <c r="FVF278" s="376"/>
      <c r="FVG278" s="376"/>
      <c r="FVH278" s="377"/>
      <c r="FVI278" s="377"/>
      <c r="FVJ278" s="376"/>
      <c r="FVK278" s="376"/>
      <c r="FVL278" s="377"/>
      <c r="FVM278" s="377"/>
      <c r="FVN278" s="376"/>
      <c r="FVO278" s="376"/>
      <c r="FVP278" s="376"/>
      <c r="FVQ278" s="376"/>
      <c r="FVR278" s="376"/>
      <c r="FVS278" s="376"/>
      <c r="FVT278" s="376"/>
      <c r="FVU278" s="377"/>
      <c r="FVV278" s="377"/>
      <c r="FVW278" s="376"/>
      <c r="FVX278" s="376"/>
      <c r="FVY278" s="377"/>
      <c r="FVZ278" s="377"/>
      <c r="FWA278" s="376"/>
      <c r="FWB278" s="376"/>
      <c r="FWC278" s="376"/>
      <c r="FWD278" s="376"/>
      <c r="FWE278" s="376"/>
      <c r="FWF278" s="370"/>
      <c r="FWG278" s="396"/>
      <c r="FWH278" s="376"/>
      <c r="FWI278" s="376"/>
      <c r="FWJ278" s="376"/>
      <c r="FWK278" s="376"/>
      <c r="FWL278" s="376"/>
      <c r="FWM278" s="376"/>
      <c r="FWN278" s="376"/>
      <c r="FWO278" s="375"/>
      <c r="FWP278" s="375"/>
      <c r="FWQ278" s="375"/>
      <c r="FWR278" s="375"/>
      <c r="FWS278" s="375"/>
      <c r="FWT278" s="375"/>
      <c r="FWU278" s="375"/>
      <c r="FWV278" s="375"/>
      <c r="FWW278" s="375"/>
      <c r="FWX278" s="375"/>
      <c r="FWY278" s="375"/>
      <c r="FWZ278" s="375"/>
      <c r="FXA278" s="375"/>
      <c r="FXB278" s="375"/>
      <c r="FXC278" s="375"/>
      <c r="FXD278" s="375"/>
      <c r="FXE278" s="375"/>
      <c r="FXF278" s="375"/>
      <c r="FXG278" s="375"/>
      <c r="FXH278" s="375"/>
      <c r="FXI278" s="375"/>
      <c r="FXJ278" s="375"/>
      <c r="FXK278" s="375"/>
      <c r="FXL278" s="375"/>
      <c r="FXM278" s="375"/>
      <c r="FXN278" s="375"/>
      <c r="FXO278" s="375"/>
      <c r="FXP278" s="375"/>
      <c r="FXQ278" s="375"/>
      <c r="FXR278" s="375"/>
      <c r="FXS278" s="375"/>
      <c r="FXT278" s="375"/>
      <c r="FXU278" s="375"/>
      <c r="FXV278" s="375"/>
      <c r="FXW278" s="375"/>
      <c r="FXX278" s="375"/>
      <c r="FXY278" s="375"/>
      <c r="FXZ278" s="375"/>
      <c r="FYA278" s="375"/>
      <c r="FYB278" s="375"/>
      <c r="FYC278" s="375"/>
      <c r="FYD278" s="375"/>
      <c r="FYE278" s="375"/>
      <c r="FYF278" s="375"/>
      <c r="FYG278" s="376"/>
      <c r="FYH278" s="376"/>
      <c r="FYI278" s="376"/>
      <c r="FYJ278" s="376"/>
      <c r="FYK278" s="376"/>
      <c r="FYL278" s="376"/>
      <c r="FYM278" s="376"/>
      <c r="FYN278" s="376"/>
      <c r="FYO278" s="376"/>
      <c r="FYP278" s="376"/>
      <c r="FYQ278" s="376"/>
      <c r="FYR278" s="376"/>
      <c r="FYS278" s="376"/>
      <c r="FYT278" s="376"/>
      <c r="FYU278" s="376"/>
      <c r="FYV278" s="376"/>
      <c r="FYW278" s="376"/>
      <c r="FYX278" s="376"/>
      <c r="FYY278" s="376"/>
      <c r="FYZ278" s="376"/>
      <c r="FZA278" s="376"/>
      <c r="FZB278" s="376"/>
      <c r="FZC278" s="376"/>
      <c r="FZD278" s="376"/>
      <c r="FZE278" s="377"/>
      <c r="FZF278" s="377"/>
      <c r="FZG278" s="377"/>
      <c r="FZH278" s="377"/>
      <c r="FZI278" s="377"/>
      <c r="FZJ278" s="376"/>
      <c r="FZK278" s="376"/>
      <c r="FZL278" s="377"/>
      <c r="FZM278" s="377"/>
      <c r="FZN278" s="376"/>
      <c r="FZO278" s="376"/>
      <c r="FZP278" s="377"/>
      <c r="FZQ278" s="377"/>
      <c r="FZR278" s="376"/>
      <c r="FZS278" s="376"/>
      <c r="FZT278" s="376"/>
      <c r="FZU278" s="376"/>
      <c r="FZV278" s="376"/>
      <c r="FZW278" s="376"/>
      <c r="FZX278" s="376"/>
      <c r="FZY278" s="377"/>
      <c r="FZZ278" s="377"/>
      <c r="GAA278" s="376"/>
      <c r="GAB278" s="376"/>
      <c r="GAC278" s="377"/>
      <c r="GAD278" s="377"/>
      <c r="GAE278" s="376"/>
      <c r="GAF278" s="376"/>
      <c r="GAG278" s="376"/>
      <c r="GAH278" s="376"/>
      <c r="GAI278" s="376"/>
      <c r="GAJ278" s="370"/>
      <c r="GAK278" s="396"/>
      <c r="GAL278" s="376"/>
      <c r="GAM278" s="376"/>
      <c r="GAN278" s="376"/>
      <c r="GAO278" s="376"/>
      <c r="GAP278" s="376"/>
      <c r="GAQ278" s="376"/>
      <c r="GAR278" s="376"/>
      <c r="GAS278" s="375"/>
      <c r="GAT278" s="375"/>
      <c r="GAU278" s="375"/>
      <c r="GAV278" s="375"/>
      <c r="GAW278" s="375"/>
      <c r="GAX278" s="375"/>
      <c r="GAY278" s="375"/>
      <c r="GAZ278" s="375"/>
      <c r="GBA278" s="375"/>
      <c r="GBB278" s="375"/>
      <c r="GBC278" s="375"/>
      <c r="GBD278" s="375"/>
      <c r="GBE278" s="375"/>
      <c r="GBF278" s="375"/>
      <c r="GBG278" s="375"/>
      <c r="GBH278" s="375"/>
      <c r="GBI278" s="375"/>
      <c r="GBJ278" s="375"/>
      <c r="GBK278" s="375"/>
      <c r="GBL278" s="375"/>
      <c r="GBM278" s="375"/>
      <c r="GBN278" s="375"/>
      <c r="GBO278" s="375"/>
      <c r="GBP278" s="375"/>
      <c r="GBQ278" s="375"/>
      <c r="GBR278" s="375"/>
      <c r="GBS278" s="375"/>
      <c r="GBT278" s="375"/>
      <c r="GBU278" s="375"/>
      <c r="GBV278" s="375"/>
      <c r="GBW278" s="375"/>
      <c r="GBX278" s="375"/>
      <c r="GBY278" s="375"/>
      <c r="GBZ278" s="375"/>
      <c r="GCA278" s="375"/>
      <c r="GCB278" s="375"/>
      <c r="GCC278" s="375"/>
      <c r="GCD278" s="375"/>
      <c r="GCE278" s="375"/>
      <c r="GCF278" s="375"/>
      <c r="GCG278" s="375"/>
      <c r="GCH278" s="375"/>
      <c r="GCI278" s="375"/>
      <c r="GCJ278" s="375"/>
      <c r="GCK278" s="376"/>
      <c r="GCL278" s="376"/>
      <c r="GCM278" s="376"/>
      <c r="GCN278" s="376"/>
      <c r="GCO278" s="376"/>
      <c r="GCP278" s="376"/>
      <c r="GCQ278" s="376"/>
      <c r="GCR278" s="376"/>
      <c r="GCS278" s="376"/>
      <c r="GCT278" s="376"/>
      <c r="GCU278" s="376"/>
      <c r="GCV278" s="376"/>
      <c r="GCW278" s="376"/>
      <c r="GCX278" s="376"/>
      <c r="GCY278" s="376"/>
      <c r="GCZ278" s="376"/>
      <c r="GDA278" s="376"/>
      <c r="GDB278" s="376"/>
      <c r="GDC278" s="376"/>
      <c r="GDD278" s="376"/>
      <c r="GDE278" s="376"/>
      <c r="GDF278" s="376"/>
      <c r="GDG278" s="376"/>
      <c r="GDH278" s="376"/>
      <c r="GDI278" s="377"/>
      <c r="GDJ278" s="377"/>
      <c r="GDK278" s="377"/>
      <c r="GDL278" s="377"/>
      <c r="GDM278" s="377"/>
      <c r="GDN278" s="376"/>
      <c r="GDO278" s="376"/>
      <c r="GDP278" s="377"/>
      <c r="GDQ278" s="377"/>
      <c r="GDR278" s="376"/>
      <c r="GDS278" s="376"/>
      <c r="GDT278" s="377"/>
      <c r="GDU278" s="377"/>
      <c r="GDV278" s="376"/>
      <c r="GDW278" s="376"/>
      <c r="GDX278" s="376"/>
      <c r="GDY278" s="376"/>
      <c r="GDZ278" s="376"/>
      <c r="GEA278" s="376"/>
      <c r="GEB278" s="376"/>
      <c r="GEC278" s="377"/>
      <c r="GED278" s="377"/>
      <c r="GEE278" s="376"/>
      <c r="GEF278" s="376"/>
      <c r="GEG278" s="377"/>
      <c r="GEH278" s="377"/>
      <c r="GEI278" s="376"/>
      <c r="GEJ278" s="376"/>
      <c r="GEK278" s="376"/>
      <c r="GEL278" s="376"/>
      <c r="GEM278" s="376"/>
      <c r="GEN278" s="370"/>
      <c r="GEO278" s="396"/>
      <c r="GEP278" s="376"/>
      <c r="GEQ278" s="376"/>
      <c r="GER278" s="376"/>
      <c r="GES278" s="376"/>
      <c r="GET278" s="376"/>
      <c r="GEU278" s="376"/>
      <c r="GEV278" s="376"/>
      <c r="GEW278" s="375"/>
      <c r="GEX278" s="375"/>
      <c r="GEY278" s="375"/>
      <c r="GEZ278" s="375"/>
      <c r="GFA278" s="375"/>
      <c r="GFB278" s="375"/>
      <c r="GFC278" s="375"/>
      <c r="GFD278" s="375"/>
      <c r="GFE278" s="375"/>
      <c r="GFF278" s="375"/>
      <c r="GFG278" s="375"/>
      <c r="GFH278" s="375"/>
      <c r="GFI278" s="375"/>
      <c r="GFJ278" s="375"/>
      <c r="GFK278" s="375"/>
      <c r="GFL278" s="375"/>
      <c r="GFM278" s="375"/>
      <c r="GFN278" s="375"/>
      <c r="GFO278" s="375"/>
      <c r="GFP278" s="375"/>
      <c r="GFQ278" s="375"/>
      <c r="GFR278" s="375"/>
      <c r="GFS278" s="375"/>
      <c r="GFT278" s="375"/>
      <c r="GFU278" s="375"/>
      <c r="GFV278" s="375"/>
      <c r="GFW278" s="375"/>
      <c r="GFX278" s="375"/>
      <c r="GFY278" s="375"/>
      <c r="GFZ278" s="375"/>
      <c r="GGA278" s="375"/>
      <c r="GGB278" s="375"/>
      <c r="GGC278" s="375"/>
      <c r="GGD278" s="375"/>
      <c r="GGE278" s="375"/>
      <c r="GGF278" s="375"/>
      <c r="GGG278" s="375"/>
      <c r="GGH278" s="375"/>
      <c r="GGI278" s="375"/>
      <c r="GGJ278" s="375"/>
      <c r="GGK278" s="375"/>
      <c r="GGL278" s="375"/>
      <c r="GGM278" s="375"/>
      <c r="GGN278" s="375"/>
      <c r="GGO278" s="376"/>
      <c r="GGP278" s="376"/>
      <c r="GGQ278" s="376"/>
      <c r="GGR278" s="376"/>
      <c r="GGS278" s="376"/>
      <c r="GGT278" s="376"/>
      <c r="GGU278" s="376"/>
      <c r="GGV278" s="376"/>
      <c r="GGW278" s="376"/>
      <c r="GGX278" s="376"/>
      <c r="GGY278" s="376"/>
      <c r="GGZ278" s="376"/>
      <c r="GHA278" s="376"/>
      <c r="GHB278" s="376"/>
      <c r="GHC278" s="376"/>
      <c r="GHD278" s="376"/>
      <c r="GHE278" s="376"/>
      <c r="GHF278" s="376"/>
      <c r="GHG278" s="376"/>
      <c r="GHH278" s="376"/>
      <c r="GHI278" s="376"/>
      <c r="GHJ278" s="376"/>
      <c r="GHK278" s="376"/>
      <c r="GHL278" s="376"/>
      <c r="GHM278" s="377"/>
      <c r="GHN278" s="377"/>
      <c r="GHO278" s="377"/>
      <c r="GHP278" s="377"/>
      <c r="GHQ278" s="377"/>
      <c r="GHR278" s="376"/>
      <c r="GHS278" s="376"/>
      <c r="GHT278" s="377"/>
      <c r="GHU278" s="377"/>
      <c r="GHV278" s="376"/>
      <c r="GHW278" s="376"/>
      <c r="GHX278" s="377"/>
      <c r="GHY278" s="377"/>
      <c r="GHZ278" s="376"/>
      <c r="GIA278" s="376"/>
      <c r="GIB278" s="376"/>
      <c r="GIC278" s="376"/>
      <c r="GID278" s="376"/>
      <c r="GIE278" s="376"/>
      <c r="GIF278" s="376"/>
      <c r="GIG278" s="377"/>
      <c r="GIH278" s="377"/>
      <c r="GII278" s="376"/>
      <c r="GIJ278" s="376"/>
      <c r="GIK278" s="377"/>
      <c r="GIL278" s="377"/>
      <c r="GIM278" s="376"/>
      <c r="GIN278" s="376"/>
      <c r="GIO278" s="376"/>
      <c r="GIP278" s="376"/>
      <c r="GIQ278" s="376"/>
      <c r="GIR278" s="370"/>
      <c r="GIS278" s="396"/>
      <c r="GIT278" s="376"/>
      <c r="GIU278" s="376"/>
      <c r="GIV278" s="376"/>
      <c r="GIW278" s="376"/>
      <c r="GIX278" s="376"/>
      <c r="GIY278" s="376"/>
      <c r="GIZ278" s="376"/>
      <c r="GJA278" s="375"/>
      <c r="GJB278" s="375"/>
      <c r="GJC278" s="375"/>
      <c r="GJD278" s="375"/>
      <c r="GJE278" s="375"/>
      <c r="GJF278" s="375"/>
      <c r="GJG278" s="375"/>
      <c r="GJH278" s="375"/>
      <c r="GJI278" s="375"/>
      <c r="GJJ278" s="375"/>
      <c r="GJK278" s="375"/>
      <c r="GJL278" s="375"/>
      <c r="GJM278" s="375"/>
      <c r="GJN278" s="375"/>
      <c r="GJO278" s="375"/>
      <c r="GJP278" s="375"/>
      <c r="GJQ278" s="375"/>
      <c r="GJR278" s="375"/>
      <c r="GJS278" s="375"/>
      <c r="GJT278" s="375"/>
      <c r="GJU278" s="375"/>
      <c r="GJV278" s="375"/>
      <c r="GJW278" s="375"/>
      <c r="GJX278" s="375"/>
      <c r="GJY278" s="375"/>
      <c r="GJZ278" s="375"/>
      <c r="GKA278" s="375"/>
      <c r="GKB278" s="375"/>
      <c r="GKC278" s="375"/>
      <c r="GKD278" s="375"/>
      <c r="GKE278" s="375"/>
      <c r="GKF278" s="375"/>
      <c r="GKG278" s="375"/>
      <c r="GKH278" s="375"/>
      <c r="GKI278" s="375"/>
      <c r="GKJ278" s="375"/>
      <c r="GKK278" s="375"/>
      <c r="GKL278" s="375"/>
      <c r="GKM278" s="375"/>
      <c r="GKN278" s="375"/>
      <c r="GKO278" s="375"/>
      <c r="GKP278" s="375"/>
      <c r="GKQ278" s="375"/>
      <c r="GKR278" s="375"/>
      <c r="GKS278" s="376"/>
      <c r="GKT278" s="376"/>
      <c r="GKU278" s="376"/>
      <c r="GKV278" s="376"/>
      <c r="GKW278" s="376"/>
      <c r="GKX278" s="376"/>
      <c r="GKY278" s="376"/>
      <c r="GKZ278" s="376"/>
      <c r="GLA278" s="376"/>
      <c r="GLB278" s="376"/>
      <c r="GLC278" s="376"/>
      <c r="GLD278" s="376"/>
      <c r="GLE278" s="376"/>
      <c r="GLF278" s="376"/>
      <c r="GLG278" s="376"/>
      <c r="GLH278" s="376"/>
      <c r="GLI278" s="376"/>
      <c r="GLJ278" s="376"/>
      <c r="GLK278" s="376"/>
      <c r="GLL278" s="376"/>
      <c r="GLM278" s="376"/>
      <c r="GLN278" s="376"/>
      <c r="GLO278" s="376"/>
      <c r="GLP278" s="376"/>
      <c r="GLQ278" s="377"/>
      <c r="GLR278" s="377"/>
      <c r="GLS278" s="377"/>
      <c r="GLT278" s="377"/>
      <c r="GLU278" s="377"/>
      <c r="GLV278" s="376"/>
      <c r="GLW278" s="376"/>
      <c r="GLX278" s="377"/>
      <c r="GLY278" s="377"/>
      <c r="GLZ278" s="376"/>
      <c r="GMA278" s="376"/>
      <c r="GMB278" s="377"/>
      <c r="GMC278" s="377"/>
      <c r="GMD278" s="376"/>
      <c r="GME278" s="376"/>
      <c r="GMF278" s="376"/>
      <c r="GMG278" s="376"/>
      <c r="GMH278" s="376"/>
      <c r="GMI278" s="376"/>
      <c r="GMJ278" s="376"/>
      <c r="GMK278" s="377"/>
      <c r="GML278" s="377"/>
      <c r="GMM278" s="376"/>
      <c r="GMN278" s="376"/>
      <c r="GMO278" s="377"/>
      <c r="GMP278" s="377"/>
      <c r="GMQ278" s="376"/>
      <c r="GMR278" s="376"/>
      <c r="GMS278" s="376"/>
      <c r="GMT278" s="376"/>
      <c r="GMU278" s="376"/>
      <c r="GMV278" s="370"/>
      <c r="GMW278" s="396"/>
      <c r="GMX278" s="376"/>
      <c r="GMY278" s="376"/>
      <c r="GMZ278" s="376"/>
      <c r="GNA278" s="376"/>
      <c r="GNB278" s="376"/>
      <c r="GNC278" s="376"/>
      <c r="GND278" s="376"/>
      <c r="GNE278" s="375"/>
      <c r="GNF278" s="375"/>
      <c r="GNG278" s="375"/>
      <c r="GNH278" s="375"/>
      <c r="GNI278" s="375"/>
      <c r="GNJ278" s="375"/>
      <c r="GNK278" s="375"/>
      <c r="GNL278" s="375"/>
      <c r="GNM278" s="375"/>
      <c r="GNN278" s="375"/>
      <c r="GNO278" s="375"/>
      <c r="GNP278" s="375"/>
      <c r="GNQ278" s="375"/>
      <c r="GNR278" s="375"/>
      <c r="GNS278" s="375"/>
      <c r="GNT278" s="375"/>
      <c r="GNU278" s="375"/>
      <c r="GNV278" s="375"/>
      <c r="GNW278" s="375"/>
      <c r="GNX278" s="375"/>
      <c r="GNY278" s="375"/>
      <c r="GNZ278" s="375"/>
      <c r="GOA278" s="375"/>
      <c r="GOB278" s="375"/>
      <c r="GOC278" s="375"/>
      <c r="GOD278" s="375"/>
      <c r="GOE278" s="375"/>
      <c r="GOF278" s="375"/>
      <c r="GOG278" s="375"/>
      <c r="GOH278" s="375"/>
      <c r="GOI278" s="375"/>
      <c r="GOJ278" s="375"/>
      <c r="GOK278" s="375"/>
      <c r="GOL278" s="375"/>
      <c r="GOM278" s="375"/>
      <c r="GON278" s="375"/>
      <c r="GOO278" s="375"/>
      <c r="GOP278" s="375"/>
      <c r="GOQ278" s="375"/>
      <c r="GOR278" s="375"/>
      <c r="GOS278" s="375"/>
      <c r="GOT278" s="375"/>
      <c r="GOU278" s="375"/>
      <c r="GOV278" s="375"/>
      <c r="GOW278" s="376"/>
      <c r="GOX278" s="376"/>
      <c r="GOY278" s="376"/>
      <c r="GOZ278" s="376"/>
      <c r="GPA278" s="376"/>
      <c r="GPB278" s="376"/>
      <c r="GPC278" s="376"/>
      <c r="GPD278" s="376"/>
      <c r="GPE278" s="376"/>
      <c r="GPF278" s="376"/>
      <c r="GPG278" s="376"/>
      <c r="GPH278" s="376"/>
      <c r="GPI278" s="376"/>
      <c r="GPJ278" s="376"/>
      <c r="GPK278" s="376"/>
      <c r="GPL278" s="376"/>
      <c r="GPM278" s="376"/>
      <c r="GPN278" s="376"/>
      <c r="GPO278" s="376"/>
      <c r="GPP278" s="376"/>
      <c r="GPQ278" s="376"/>
      <c r="GPR278" s="376"/>
      <c r="GPS278" s="376"/>
      <c r="GPT278" s="376"/>
      <c r="GPU278" s="377"/>
      <c r="GPV278" s="377"/>
      <c r="GPW278" s="377"/>
      <c r="GPX278" s="377"/>
      <c r="GPY278" s="377"/>
      <c r="GPZ278" s="376"/>
      <c r="GQA278" s="376"/>
      <c r="GQB278" s="377"/>
      <c r="GQC278" s="377"/>
      <c r="GQD278" s="376"/>
      <c r="GQE278" s="376"/>
      <c r="GQF278" s="377"/>
      <c r="GQG278" s="377"/>
      <c r="GQH278" s="376"/>
      <c r="GQI278" s="376"/>
      <c r="GQJ278" s="376"/>
      <c r="GQK278" s="376"/>
      <c r="GQL278" s="376"/>
      <c r="GQM278" s="376"/>
      <c r="GQN278" s="376"/>
      <c r="GQO278" s="377"/>
      <c r="GQP278" s="377"/>
      <c r="GQQ278" s="376"/>
      <c r="GQR278" s="376"/>
      <c r="GQS278" s="377"/>
      <c r="GQT278" s="377"/>
      <c r="GQU278" s="376"/>
      <c r="GQV278" s="376"/>
      <c r="GQW278" s="376"/>
      <c r="GQX278" s="376"/>
      <c r="GQY278" s="376"/>
      <c r="GQZ278" s="370"/>
      <c r="GRA278" s="396"/>
      <c r="GRB278" s="376"/>
      <c r="GRC278" s="376"/>
      <c r="GRD278" s="376"/>
      <c r="GRE278" s="376"/>
      <c r="GRF278" s="376"/>
      <c r="GRG278" s="376"/>
      <c r="GRH278" s="376"/>
      <c r="GRI278" s="375"/>
      <c r="GRJ278" s="375"/>
      <c r="GRK278" s="375"/>
      <c r="GRL278" s="375"/>
      <c r="GRM278" s="375"/>
      <c r="GRN278" s="375"/>
      <c r="GRO278" s="375"/>
      <c r="GRP278" s="375"/>
      <c r="GRQ278" s="375"/>
      <c r="GRR278" s="375"/>
      <c r="GRS278" s="375"/>
      <c r="GRT278" s="375"/>
      <c r="GRU278" s="375"/>
      <c r="GRV278" s="375"/>
      <c r="GRW278" s="375"/>
      <c r="GRX278" s="375"/>
      <c r="GRY278" s="375"/>
      <c r="GRZ278" s="375"/>
      <c r="GSA278" s="375"/>
      <c r="GSB278" s="375"/>
      <c r="GSC278" s="375"/>
      <c r="GSD278" s="375"/>
      <c r="GSE278" s="375"/>
      <c r="GSF278" s="375"/>
      <c r="GSG278" s="375"/>
      <c r="GSH278" s="375"/>
      <c r="GSI278" s="375"/>
      <c r="GSJ278" s="375"/>
      <c r="GSK278" s="375"/>
      <c r="GSL278" s="375"/>
      <c r="GSM278" s="375"/>
      <c r="GSN278" s="375"/>
      <c r="GSO278" s="375"/>
      <c r="GSP278" s="375"/>
      <c r="GSQ278" s="375"/>
      <c r="GSR278" s="375"/>
      <c r="GSS278" s="375"/>
      <c r="GST278" s="375"/>
      <c r="GSU278" s="375"/>
      <c r="GSV278" s="375"/>
      <c r="GSW278" s="375"/>
      <c r="GSX278" s="375"/>
      <c r="GSY278" s="375"/>
      <c r="GSZ278" s="375"/>
      <c r="GTA278" s="376"/>
      <c r="GTB278" s="376"/>
      <c r="GTC278" s="376"/>
      <c r="GTD278" s="376"/>
      <c r="GTE278" s="376"/>
      <c r="GTF278" s="376"/>
      <c r="GTG278" s="376"/>
      <c r="GTH278" s="376"/>
      <c r="GTI278" s="376"/>
      <c r="GTJ278" s="376"/>
      <c r="GTK278" s="376"/>
      <c r="GTL278" s="376"/>
      <c r="GTM278" s="376"/>
      <c r="GTN278" s="376"/>
      <c r="GTO278" s="376"/>
      <c r="GTP278" s="376"/>
      <c r="GTQ278" s="376"/>
      <c r="GTR278" s="376"/>
      <c r="GTS278" s="376"/>
      <c r="GTT278" s="376"/>
      <c r="GTU278" s="376"/>
      <c r="GTV278" s="376"/>
      <c r="GTW278" s="376"/>
      <c r="GTX278" s="376"/>
      <c r="GTY278" s="377"/>
      <c r="GTZ278" s="377"/>
      <c r="GUA278" s="377"/>
      <c r="GUB278" s="377"/>
      <c r="GUC278" s="377"/>
      <c r="GUD278" s="376"/>
      <c r="GUE278" s="376"/>
      <c r="GUF278" s="377"/>
      <c r="GUG278" s="377"/>
      <c r="GUH278" s="376"/>
      <c r="GUI278" s="376"/>
      <c r="GUJ278" s="377"/>
      <c r="GUK278" s="377"/>
      <c r="GUL278" s="376"/>
      <c r="GUM278" s="376"/>
      <c r="GUN278" s="376"/>
      <c r="GUO278" s="376"/>
      <c r="GUP278" s="376"/>
      <c r="GUQ278" s="376"/>
      <c r="GUR278" s="376"/>
      <c r="GUS278" s="377"/>
      <c r="GUT278" s="377"/>
      <c r="GUU278" s="376"/>
      <c r="GUV278" s="376"/>
      <c r="GUW278" s="377"/>
      <c r="GUX278" s="377"/>
      <c r="GUY278" s="376"/>
      <c r="GUZ278" s="376"/>
      <c r="GVA278" s="376"/>
      <c r="GVB278" s="376"/>
      <c r="GVC278" s="376"/>
      <c r="GVD278" s="370"/>
      <c r="GVE278" s="396"/>
      <c r="GVF278" s="376"/>
      <c r="GVG278" s="376"/>
      <c r="GVH278" s="376"/>
      <c r="GVI278" s="376"/>
      <c r="GVJ278" s="376"/>
      <c r="GVK278" s="376"/>
      <c r="GVL278" s="376"/>
      <c r="GVM278" s="375"/>
      <c r="GVN278" s="375"/>
      <c r="GVO278" s="375"/>
      <c r="GVP278" s="375"/>
      <c r="GVQ278" s="375"/>
      <c r="GVR278" s="375"/>
      <c r="GVS278" s="375"/>
      <c r="GVT278" s="375"/>
      <c r="GVU278" s="375"/>
      <c r="GVV278" s="375"/>
      <c r="GVW278" s="375"/>
      <c r="GVX278" s="375"/>
      <c r="GVY278" s="375"/>
      <c r="GVZ278" s="375"/>
      <c r="GWA278" s="375"/>
      <c r="GWB278" s="375"/>
      <c r="GWC278" s="375"/>
      <c r="GWD278" s="375"/>
      <c r="GWE278" s="375"/>
      <c r="GWF278" s="375"/>
      <c r="GWG278" s="375"/>
      <c r="GWH278" s="375"/>
      <c r="GWI278" s="375"/>
      <c r="GWJ278" s="375"/>
      <c r="GWK278" s="375"/>
      <c r="GWL278" s="375"/>
      <c r="GWM278" s="375"/>
      <c r="GWN278" s="375"/>
      <c r="GWO278" s="375"/>
      <c r="GWP278" s="375"/>
      <c r="GWQ278" s="375"/>
      <c r="GWR278" s="375"/>
      <c r="GWS278" s="375"/>
      <c r="GWT278" s="375"/>
      <c r="GWU278" s="375"/>
      <c r="GWV278" s="375"/>
      <c r="GWW278" s="375"/>
      <c r="GWX278" s="375"/>
      <c r="GWY278" s="375"/>
      <c r="GWZ278" s="375"/>
      <c r="GXA278" s="375"/>
      <c r="GXB278" s="375"/>
      <c r="GXC278" s="375"/>
      <c r="GXD278" s="375"/>
      <c r="GXE278" s="376"/>
      <c r="GXF278" s="376"/>
      <c r="GXG278" s="376"/>
      <c r="GXH278" s="376"/>
      <c r="GXI278" s="376"/>
      <c r="GXJ278" s="376"/>
      <c r="GXK278" s="376"/>
      <c r="GXL278" s="376"/>
      <c r="GXM278" s="376"/>
      <c r="GXN278" s="376"/>
      <c r="GXO278" s="376"/>
      <c r="GXP278" s="376"/>
      <c r="GXQ278" s="376"/>
      <c r="GXR278" s="376"/>
      <c r="GXS278" s="376"/>
      <c r="GXT278" s="376"/>
      <c r="GXU278" s="376"/>
      <c r="GXV278" s="376"/>
      <c r="GXW278" s="376"/>
      <c r="GXX278" s="376"/>
      <c r="GXY278" s="376"/>
      <c r="GXZ278" s="376"/>
      <c r="GYA278" s="376"/>
      <c r="GYB278" s="376"/>
      <c r="GYC278" s="377"/>
      <c r="GYD278" s="377"/>
      <c r="GYE278" s="377"/>
      <c r="GYF278" s="377"/>
      <c r="GYG278" s="377"/>
      <c r="GYH278" s="376"/>
      <c r="GYI278" s="376"/>
      <c r="GYJ278" s="377"/>
      <c r="GYK278" s="377"/>
      <c r="GYL278" s="376"/>
      <c r="GYM278" s="376"/>
      <c r="GYN278" s="377"/>
      <c r="GYO278" s="377"/>
      <c r="GYP278" s="376"/>
      <c r="GYQ278" s="376"/>
      <c r="GYR278" s="376"/>
      <c r="GYS278" s="376"/>
      <c r="GYT278" s="376"/>
      <c r="GYU278" s="376"/>
      <c r="GYV278" s="376"/>
      <c r="GYW278" s="377"/>
      <c r="GYX278" s="377"/>
      <c r="GYY278" s="376"/>
      <c r="GYZ278" s="376"/>
      <c r="GZA278" s="377"/>
      <c r="GZB278" s="377"/>
      <c r="GZC278" s="376"/>
      <c r="GZD278" s="376"/>
      <c r="GZE278" s="376"/>
      <c r="GZF278" s="376"/>
      <c r="GZG278" s="376"/>
      <c r="GZH278" s="370"/>
      <c r="GZI278" s="396"/>
      <c r="GZJ278" s="376"/>
      <c r="GZK278" s="376"/>
      <c r="GZL278" s="376"/>
      <c r="GZM278" s="376"/>
      <c r="GZN278" s="376"/>
      <c r="GZO278" s="376"/>
      <c r="GZP278" s="376"/>
      <c r="GZQ278" s="375"/>
      <c r="GZR278" s="375"/>
      <c r="GZS278" s="375"/>
      <c r="GZT278" s="375"/>
      <c r="GZU278" s="375"/>
      <c r="GZV278" s="375"/>
      <c r="GZW278" s="375"/>
      <c r="GZX278" s="375"/>
      <c r="GZY278" s="375"/>
      <c r="GZZ278" s="375"/>
      <c r="HAA278" s="375"/>
      <c r="HAB278" s="375"/>
      <c r="HAC278" s="375"/>
      <c r="HAD278" s="375"/>
      <c r="HAE278" s="375"/>
      <c r="HAF278" s="375"/>
      <c r="HAG278" s="375"/>
      <c r="HAH278" s="375"/>
      <c r="HAI278" s="375"/>
      <c r="HAJ278" s="375"/>
      <c r="HAK278" s="375"/>
      <c r="HAL278" s="375"/>
      <c r="HAM278" s="375"/>
      <c r="HAN278" s="375"/>
      <c r="HAO278" s="375"/>
      <c r="HAP278" s="375"/>
      <c r="HAQ278" s="375"/>
      <c r="HAR278" s="375"/>
      <c r="HAS278" s="375"/>
      <c r="HAT278" s="375"/>
      <c r="HAU278" s="375"/>
      <c r="HAV278" s="375"/>
      <c r="HAW278" s="375"/>
      <c r="HAX278" s="375"/>
      <c r="HAY278" s="375"/>
      <c r="HAZ278" s="375"/>
      <c r="HBA278" s="375"/>
      <c r="HBB278" s="375"/>
      <c r="HBC278" s="375"/>
      <c r="HBD278" s="375"/>
      <c r="HBE278" s="375"/>
      <c r="HBF278" s="375"/>
      <c r="HBG278" s="375"/>
      <c r="HBH278" s="375"/>
      <c r="HBI278" s="376"/>
      <c r="HBJ278" s="376"/>
      <c r="HBK278" s="376"/>
      <c r="HBL278" s="376"/>
      <c r="HBM278" s="376"/>
      <c r="HBN278" s="376"/>
      <c r="HBO278" s="376"/>
      <c r="HBP278" s="376"/>
      <c r="HBQ278" s="376"/>
      <c r="HBR278" s="376"/>
      <c r="HBS278" s="376"/>
      <c r="HBT278" s="376"/>
      <c r="HBU278" s="376"/>
      <c r="HBV278" s="376"/>
      <c r="HBW278" s="376"/>
      <c r="HBX278" s="376"/>
      <c r="HBY278" s="376"/>
      <c r="HBZ278" s="376"/>
      <c r="HCA278" s="376"/>
      <c r="HCB278" s="376"/>
      <c r="HCC278" s="376"/>
      <c r="HCD278" s="376"/>
      <c r="HCE278" s="376"/>
      <c r="HCF278" s="376"/>
      <c r="HCG278" s="377"/>
      <c r="HCH278" s="377"/>
      <c r="HCI278" s="377"/>
      <c r="HCJ278" s="377"/>
      <c r="HCK278" s="377"/>
      <c r="HCL278" s="376"/>
      <c r="HCM278" s="376"/>
      <c r="HCN278" s="377"/>
      <c r="HCO278" s="377"/>
      <c r="HCP278" s="376"/>
      <c r="HCQ278" s="376"/>
      <c r="HCR278" s="377"/>
      <c r="HCS278" s="377"/>
      <c r="HCT278" s="376"/>
      <c r="HCU278" s="376"/>
      <c r="HCV278" s="376"/>
      <c r="HCW278" s="376"/>
      <c r="HCX278" s="376"/>
      <c r="HCY278" s="376"/>
      <c r="HCZ278" s="376"/>
      <c r="HDA278" s="377"/>
      <c r="HDB278" s="377"/>
      <c r="HDC278" s="376"/>
      <c r="HDD278" s="376"/>
      <c r="HDE278" s="377"/>
      <c r="HDF278" s="377"/>
      <c r="HDG278" s="376"/>
      <c r="HDH278" s="376"/>
      <c r="HDI278" s="376"/>
      <c r="HDJ278" s="376"/>
      <c r="HDK278" s="376"/>
      <c r="HDL278" s="370"/>
      <c r="HDM278" s="396"/>
      <c r="HDN278" s="376"/>
      <c r="HDO278" s="376"/>
      <c r="HDP278" s="376"/>
      <c r="HDQ278" s="376"/>
      <c r="HDR278" s="376"/>
      <c r="HDS278" s="376"/>
      <c r="HDT278" s="376"/>
      <c r="HDU278" s="375"/>
      <c r="HDV278" s="375"/>
      <c r="HDW278" s="375"/>
      <c r="HDX278" s="375"/>
      <c r="HDY278" s="375"/>
      <c r="HDZ278" s="375"/>
      <c r="HEA278" s="375"/>
      <c r="HEB278" s="375"/>
      <c r="HEC278" s="375"/>
      <c r="HED278" s="375"/>
      <c r="HEE278" s="375"/>
      <c r="HEF278" s="375"/>
      <c r="HEG278" s="375"/>
      <c r="HEH278" s="375"/>
      <c r="HEI278" s="375"/>
      <c r="HEJ278" s="375"/>
      <c r="HEK278" s="375"/>
      <c r="HEL278" s="375"/>
      <c r="HEM278" s="375"/>
      <c r="HEN278" s="375"/>
      <c r="HEO278" s="375"/>
      <c r="HEP278" s="375"/>
      <c r="HEQ278" s="375"/>
      <c r="HER278" s="375"/>
      <c r="HES278" s="375"/>
      <c r="HET278" s="375"/>
      <c r="HEU278" s="375"/>
      <c r="HEV278" s="375"/>
      <c r="HEW278" s="375"/>
      <c r="HEX278" s="375"/>
      <c r="HEY278" s="375"/>
      <c r="HEZ278" s="375"/>
      <c r="HFA278" s="375"/>
      <c r="HFB278" s="375"/>
      <c r="HFC278" s="375"/>
      <c r="HFD278" s="375"/>
      <c r="HFE278" s="375"/>
      <c r="HFF278" s="375"/>
      <c r="HFG278" s="375"/>
      <c r="HFH278" s="375"/>
      <c r="HFI278" s="375"/>
      <c r="HFJ278" s="375"/>
      <c r="HFK278" s="375"/>
      <c r="HFL278" s="375"/>
      <c r="HFM278" s="376"/>
      <c r="HFN278" s="376"/>
      <c r="HFO278" s="376"/>
      <c r="HFP278" s="376"/>
      <c r="HFQ278" s="376"/>
      <c r="HFR278" s="376"/>
      <c r="HFS278" s="376"/>
      <c r="HFT278" s="376"/>
      <c r="HFU278" s="376"/>
      <c r="HFV278" s="376"/>
      <c r="HFW278" s="376"/>
      <c r="HFX278" s="376"/>
      <c r="HFY278" s="376"/>
      <c r="HFZ278" s="376"/>
      <c r="HGA278" s="376"/>
      <c r="HGB278" s="376"/>
      <c r="HGC278" s="376"/>
      <c r="HGD278" s="376"/>
      <c r="HGE278" s="376"/>
      <c r="HGF278" s="376"/>
      <c r="HGG278" s="376"/>
      <c r="HGH278" s="376"/>
      <c r="HGI278" s="376"/>
      <c r="HGJ278" s="376"/>
      <c r="HGK278" s="377"/>
      <c r="HGL278" s="377"/>
      <c r="HGM278" s="377"/>
      <c r="HGN278" s="377"/>
      <c r="HGO278" s="377"/>
      <c r="HGP278" s="376"/>
      <c r="HGQ278" s="376"/>
      <c r="HGR278" s="377"/>
      <c r="HGS278" s="377"/>
      <c r="HGT278" s="376"/>
      <c r="HGU278" s="376"/>
      <c r="HGV278" s="377"/>
      <c r="HGW278" s="377"/>
      <c r="HGX278" s="376"/>
      <c r="HGY278" s="376"/>
      <c r="HGZ278" s="376"/>
      <c r="HHA278" s="376"/>
      <c r="HHB278" s="376"/>
      <c r="HHC278" s="376"/>
      <c r="HHD278" s="376"/>
      <c r="HHE278" s="377"/>
      <c r="HHF278" s="377"/>
      <c r="HHG278" s="376"/>
      <c r="HHH278" s="376"/>
      <c r="HHI278" s="377"/>
      <c r="HHJ278" s="377"/>
      <c r="HHK278" s="376"/>
      <c r="HHL278" s="376"/>
      <c r="HHM278" s="376"/>
      <c r="HHN278" s="376"/>
      <c r="HHO278" s="376"/>
      <c r="HHP278" s="370"/>
      <c r="HHQ278" s="396"/>
      <c r="HHR278" s="376"/>
      <c r="HHS278" s="376"/>
      <c r="HHT278" s="376"/>
      <c r="HHU278" s="376"/>
      <c r="HHV278" s="376"/>
      <c r="HHW278" s="376"/>
      <c r="HHX278" s="376"/>
      <c r="HHY278" s="375"/>
      <c r="HHZ278" s="375"/>
      <c r="HIA278" s="375"/>
      <c r="HIB278" s="375"/>
      <c r="HIC278" s="375"/>
      <c r="HID278" s="375"/>
      <c r="HIE278" s="375"/>
      <c r="HIF278" s="375"/>
      <c r="HIG278" s="375"/>
      <c r="HIH278" s="375"/>
      <c r="HII278" s="375"/>
      <c r="HIJ278" s="375"/>
      <c r="HIK278" s="375"/>
      <c r="HIL278" s="375"/>
      <c r="HIM278" s="375"/>
      <c r="HIN278" s="375"/>
      <c r="HIO278" s="375"/>
      <c r="HIP278" s="375"/>
      <c r="HIQ278" s="375"/>
      <c r="HIR278" s="375"/>
      <c r="HIS278" s="375"/>
      <c r="HIT278" s="375"/>
      <c r="HIU278" s="375"/>
      <c r="HIV278" s="375"/>
      <c r="HIW278" s="375"/>
      <c r="HIX278" s="375"/>
      <c r="HIY278" s="375"/>
      <c r="HIZ278" s="375"/>
      <c r="HJA278" s="375"/>
      <c r="HJB278" s="375"/>
      <c r="HJC278" s="375"/>
      <c r="HJD278" s="375"/>
      <c r="HJE278" s="375"/>
      <c r="HJF278" s="375"/>
      <c r="HJG278" s="375"/>
      <c r="HJH278" s="375"/>
      <c r="HJI278" s="375"/>
      <c r="HJJ278" s="375"/>
      <c r="HJK278" s="375"/>
      <c r="HJL278" s="375"/>
      <c r="HJM278" s="375"/>
      <c r="HJN278" s="375"/>
      <c r="HJO278" s="375"/>
      <c r="HJP278" s="375"/>
      <c r="HJQ278" s="376"/>
      <c r="HJR278" s="376"/>
      <c r="HJS278" s="376"/>
      <c r="HJT278" s="376"/>
      <c r="HJU278" s="376"/>
      <c r="HJV278" s="376"/>
      <c r="HJW278" s="376"/>
      <c r="HJX278" s="376"/>
      <c r="HJY278" s="376"/>
      <c r="HJZ278" s="376"/>
      <c r="HKA278" s="376"/>
      <c r="HKB278" s="376"/>
      <c r="HKC278" s="376"/>
      <c r="HKD278" s="376"/>
      <c r="HKE278" s="376"/>
      <c r="HKF278" s="376"/>
      <c r="HKG278" s="376"/>
      <c r="HKH278" s="376"/>
      <c r="HKI278" s="376"/>
      <c r="HKJ278" s="376"/>
      <c r="HKK278" s="376"/>
      <c r="HKL278" s="376"/>
      <c r="HKM278" s="376"/>
      <c r="HKN278" s="376"/>
      <c r="HKO278" s="377"/>
      <c r="HKP278" s="377"/>
      <c r="HKQ278" s="377"/>
      <c r="HKR278" s="377"/>
      <c r="HKS278" s="377"/>
      <c r="HKT278" s="376"/>
      <c r="HKU278" s="376"/>
      <c r="HKV278" s="377"/>
      <c r="HKW278" s="377"/>
      <c r="HKX278" s="376"/>
      <c r="HKY278" s="376"/>
      <c r="HKZ278" s="377"/>
      <c r="HLA278" s="377"/>
      <c r="HLB278" s="376"/>
      <c r="HLC278" s="376"/>
      <c r="HLD278" s="376"/>
      <c r="HLE278" s="376"/>
      <c r="HLF278" s="376"/>
      <c r="HLG278" s="376"/>
      <c r="HLH278" s="376"/>
      <c r="HLI278" s="377"/>
      <c r="HLJ278" s="377"/>
      <c r="HLK278" s="376"/>
      <c r="HLL278" s="376"/>
      <c r="HLM278" s="377"/>
      <c r="HLN278" s="377"/>
      <c r="HLO278" s="376"/>
      <c r="HLP278" s="376"/>
      <c r="HLQ278" s="376"/>
      <c r="HLR278" s="376"/>
      <c r="HLS278" s="376"/>
      <c r="HLT278" s="370"/>
      <c r="HLU278" s="396"/>
      <c r="HLV278" s="376"/>
      <c r="HLW278" s="376"/>
      <c r="HLX278" s="376"/>
      <c r="HLY278" s="376"/>
      <c r="HLZ278" s="376"/>
      <c r="HMA278" s="376"/>
      <c r="HMB278" s="376"/>
      <c r="HMC278" s="375"/>
      <c r="HMD278" s="375"/>
      <c r="HME278" s="375"/>
      <c r="HMF278" s="375"/>
      <c r="HMG278" s="375"/>
      <c r="HMH278" s="375"/>
      <c r="HMI278" s="375"/>
      <c r="HMJ278" s="375"/>
      <c r="HMK278" s="375"/>
      <c r="HML278" s="375"/>
      <c r="HMM278" s="375"/>
      <c r="HMN278" s="375"/>
      <c r="HMO278" s="375"/>
      <c r="HMP278" s="375"/>
      <c r="HMQ278" s="375"/>
      <c r="HMR278" s="375"/>
      <c r="HMS278" s="375"/>
      <c r="HMT278" s="375"/>
      <c r="HMU278" s="375"/>
      <c r="HMV278" s="375"/>
      <c r="HMW278" s="375"/>
      <c r="HMX278" s="375"/>
      <c r="HMY278" s="375"/>
      <c r="HMZ278" s="375"/>
      <c r="HNA278" s="375"/>
      <c r="HNB278" s="375"/>
      <c r="HNC278" s="375"/>
      <c r="HND278" s="375"/>
      <c r="HNE278" s="375"/>
      <c r="HNF278" s="375"/>
      <c r="HNG278" s="375"/>
      <c r="HNH278" s="375"/>
      <c r="HNI278" s="375"/>
      <c r="HNJ278" s="375"/>
      <c r="HNK278" s="375"/>
      <c r="HNL278" s="375"/>
      <c r="HNM278" s="375"/>
      <c r="HNN278" s="375"/>
      <c r="HNO278" s="375"/>
      <c r="HNP278" s="375"/>
      <c r="HNQ278" s="375"/>
      <c r="HNR278" s="375"/>
      <c r="HNS278" s="375"/>
      <c r="HNT278" s="375"/>
      <c r="HNU278" s="376"/>
      <c r="HNV278" s="376"/>
      <c r="HNW278" s="376"/>
      <c r="HNX278" s="376"/>
      <c r="HNY278" s="376"/>
      <c r="HNZ278" s="376"/>
      <c r="HOA278" s="376"/>
      <c r="HOB278" s="376"/>
      <c r="HOC278" s="376"/>
      <c r="HOD278" s="376"/>
      <c r="HOE278" s="376"/>
      <c r="HOF278" s="376"/>
      <c r="HOG278" s="376"/>
      <c r="HOH278" s="376"/>
      <c r="HOI278" s="376"/>
      <c r="HOJ278" s="376"/>
      <c r="HOK278" s="376"/>
      <c r="HOL278" s="376"/>
      <c r="HOM278" s="376"/>
      <c r="HON278" s="376"/>
      <c r="HOO278" s="376"/>
      <c r="HOP278" s="376"/>
      <c r="HOQ278" s="376"/>
      <c r="HOR278" s="376"/>
      <c r="HOS278" s="377"/>
      <c r="HOT278" s="377"/>
      <c r="HOU278" s="377"/>
      <c r="HOV278" s="377"/>
      <c r="HOW278" s="377"/>
      <c r="HOX278" s="376"/>
      <c r="HOY278" s="376"/>
      <c r="HOZ278" s="377"/>
      <c r="HPA278" s="377"/>
      <c r="HPB278" s="376"/>
      <c r="HPC278" s="376"/>
      <c r="HPD278" s="377"/>
      <c r="HPE278" s="377"/>
      <c r="HPF278" s="376"/>
      <c r="HPG278" s="376"/>
      <c r="HPH278" s="376"/>
      <c r="HPI278" s="376"/>
      <c r="HPJ278" s="376"/>
      <c r="HPK278" s="376"/>
      <c r="HPL278" s="376"/>
      <c r="HPM278" s="377"/>
      <c r="HPN278" s="377"/>
      <c r="HPO278" s="376"/>
      <c r="HPP278" s="376"/>
      <c r="HPQ278" s="377"/>
      <c r="HPR278" s="377"/>
      <c r="HPS278" s="376"/>
      <c r="HPT278" s="376"/>
      <c r="HPU278" s="376"/>
      <c r="HPV278" s="376"/>
      <c r="HPW278" s="376"/>
      <c r="HPX278" s="370"/>
      <c r="HPY278" s="396"/>
      <c r="HPZ278" s="376"/>
      <c r="HQA278" s="376"/>
      <c r="HQB278" s="376"/>
      <c r="HQC278" s="376"/>
      <c r="HQD278" s="376"/>
      <c r="HQE278" s="376"/>
      <c r="HQF278" s="376"/>
      <c r="HQG278" s="375"/>
      <c r="HQH278" s="375"/>
      <c r="HQI278" s="375"/>
      <c r="HQJ278" s="375"/>
      <c r="HQK278" s="375"/>
      <c r="HQL278" s="375"/>
      <c r="HQM278" s="375"/>
      <c r="HQN278" s="375"/>
      <c r="HQO278" s="375"/>
      <c r="HQP278" s="375"/>
      <c r="HQQ278" s="375"/>
      <c r="HQR278" s="375"/>
      <c r="HQS278" s="375"/>
      <c r="HQT278" s="375"/>
      <c r="HQU278" s="375"/>
      <c r="HQV278" s="375"/>
      <c r="HQW278" s="375"/>
      <c r="HQX278" s="375"/>
      <c r="HQY278" s="375"/>
      <c r="HQZ278" s="375"/>
      <c r="HRA278" s="375"/>
      <c r="HRB278" s="375"/>
      <c r="HRC278" s="375"/>
      <c r="HRD278" s="375"/>
      <c r="HRE278" s="375"/>
      <c r="HRF278" s="375"/>
      <c r="HRG278" s="375"/>
      <c r="HRH278" s="375"/>
      <c r="HRI278" s="375"/>
      <c r="HRJ278" s="375"/>
      <c r="HRK278" s="375"/>
      <c r="HRL278" s="375"/>
      <c r="HRM278" s="375"/>
      <c r="HRN278" s="375"/>
      <c r="HRO278" s="375"/>
      <c r="HRP278" s="375"/>
      <c r="HRQ278" s="375"/>
      <c r="HRR278" s="375"/>
      <c r="HRS278" s="375"/>
      <c r="HRT278" s="375"/>
      <c r="HRU278" s="375"/>
      <c r="HRV278" s="375"/>
      <c r="HRW278" s="375"/>
      <c r="HRX278" s="375"/>
      <c r="HRY278" s="376"/>
      <c r="HRZ278" s="376"/>
      <c r="HSA278" s="376"/>
      <c r="HSB278" s="376"/>
      <c r="HSC278" s="376"/>
      <c r="HSD278" s="376"/>
      <c r="HSE278" s="376"/>
      <c r="HSF278" s="376"/>
      <c r="HSG278" s="376"/>
      <c r="HSH278" s="376"/>
      <c r="HSI278" s="376"/>
      <c r="HSJ278" s="376"/>
      <c r="HSK278" s="376"/>
      <c r="HSL278" s="376"/>
      <c r="HSM278" s="376"/>
      <c r="HSN278" s="376"/>
      <c r="HSO278" s="376"/>
      <c r="HSP278" s="376"/>
      <c r="HSQ278" s="376"/>
      <c r="HSR278" s="376"/>
      <c r="HSS278" s="376"/>
      <c r="HST278" s="376"/>
      <c r="HSU278" s="376"/>
      <c r="HSV278" s="376"/>
      <c r="HSW278" s="377"/>
      <c r="HSX278" s="377"/>
      <c r="HSY278" s="377"/>
      <c r="HSZ278" s="377"/>
      <c r="HTA278" s="377"/>
      <c r="HTB278" s="376"/>
      <c r="HTC278" s="376"/>
      <c r="HTD278" s="377"/>
      <c r="HTE278" s="377"/>
      <c r="HTF278" s="376"/>
      <c r="HTG278" s="376"/>
      <c r="HTH278" s="377"/>
      <c r="HTI278" s="377"/>
      <c r="HTJ278" s="376"/>
      <c r="HTK278" s="376"/>
      <c r="HTL278" s="376"/>
      <c r="HTM278" s="376"/>
      <c r="HTN278" s="376"/>
      <c r="HTO278" s="376"/>
      <c r="HTP278" s="376"/>
      <c r="HTQ278" s="377"/>
      <c r="HTR278" s="377"/>
      <c r="HTS278" s="376"/>
      <c r="HTT278" s="376"/>
      <c r="HTU278" s="377"/>
      <c r="HTV278" s="377"/>
      <c r="HTW278" s="376"/>
      <c r="HTX278" s="376"/>
      <c r="HTY278" s="376"/>
      <c r="HTZ278" s="376"/>
      <c r="HUA278" s="376"/>
      <c r="HUB278" s="370"/>
      <c r="HUC278" s="396"/>
      <c r="HUD278" s="376"/>
      <c r="HUE278" s="376"/>
      <c r="HUF278" s="376"/>
      <c r="HUG278" s="376"/>
      <c r="HUH278" s="376"/>
      <c r="HUI278" s="376"/>
      <c r="HUJ278" s="376"/>
      <c r="HUK278" s="375"/>
      <c r="HUL278" s="375"/>
      <c r="HUM278" s="375"/>
      <c r="HUN278" s="375"/>
      <c r="HUO278" s="375"/>
      <c r="HUP278" s="375"/>
      <c r="HUQ278" s="375"/>
      <c r="HUR278" s="375"/>
      <c r="HUS278" s="375"/>
      <c r="HUT278" s="375"/>
      <c r="HUU278" s="375"/>
      <c r="HUV278" s="375"/>
      <c r="HUW278" s="375"/>
      <c r="HUX278" s="375"/>
      <c r="HUY278" s="375"/>
      <c r="HUZ278" s="375"/>
      <c r="HVA278" s="375"/>
      <c r="HVB278" s="375"/>
      <c r="HVC278" s="375"/>
      <c r="HVD278" s="375"/>
      <c r="HVE278" s="375"/>
      <c r="HVF278" s="375"/>
      <c r="HVG278" s="375"/>
      <c r="HVH278" s="375"/>
      <c r="HVI278" s="375"/>
      <c r="HVJ278" s="375"/>
      <c r="HVK278" s="375"/>
      <c r="HVL278" s="375"/>
      <c r="HVM278" s="375"/>
      <c r="HVN278" s="375"/>
      <c r="HVO278" s="375"/>
      <c r="HVP278" s="375"/>
      <c r="HVQ278" s="375"/>
      <c r="HVR278" s="375"/>
      <c r="HVS278" s="375"/>
      <c r="HVT278" s="375"/>
      <c r="HVU278" s="375"/>
      <c r="HVV278" s="375"/>
      <c r="HVW278" s="375"/>
      <c r="HVX278" s="375"/>
      <c r="HVY278" s="375"/>
      <c r="HVZ278" s="375"/>
      <c r="HWA278" s="375"/>
      <c r="HWB278" s="375"/>
      <c r="HWC278" s="376"/>
      <c r="HWD278" s="376"/>
      <c r="HWE278" s="376"/>
      <c r="HWF278" s="376"/>
      <c r="HWG278" s="376"/>
      <c r="HWH278" s="376"/>
      <c r="HWI278" s="376"/>
      <c r="HWJ278" s="376"/>
      <c r="HWK278" s="376"/>
      <c r="HWL278" s="376"/>
      <c r="HWM278" s="376"/>
      <c r="HWN278" s="376"/>
      <c r="HWO278" s="376"/>
      <c r="HWP278" s="376"/>
      <c r="HWQ278" s="376"/>
      <c r="HWR278" s="376"/>
      <c r="HWS278" s="376"/>
      <c r="HWT278" s="376"/>
      <c r="HWU278" s="376"/>
      <c r="HWV278" s="376"/>
      <c r="HWW278" s="376"/>
      <c r="HWX278" s="376"/>
      <c r="HWY278" s="376"/>
      <c r="HWZ278" s="376"/>
      <c r="HXA278" s="377"/>
      <c r="HXB278" s="377"/>
      <c r="HXC278" s="377"/>
      <c r="HXD278" s="377"/>
      <c r="HXE278" s="377"/>
      <c r="HXF278" s="376"/>
      <c r="HXG278" s="376"/>
      <c r="HXH278" s="377"/>
      <c r="HXI278" s="377"/>
      <c r="HXJ278" s="376"/>
      <c r="HXK278" s="376"/>
      <c r="HXL278" s="377"/>
      <c r="HXM278" s="377"/>
      <c r="HXN278" s="376"/>
      <c r="HXO278" s="376"/>
      <c r="HXP278" s="376"/>
      <c r="HXQ278" s="376"/>
      <c r="HXR278" s="376"/>
      <c r="HXS278" s="376"/>
      <c r="HXT278" s="376"/>
      <c r="HXU278" s="377"/>
      <c r="HXV278" s="377"/>
      <c r="HXW278" s="376"/>
      <c r="HXX278" s="376"/>
      <c r="HXY278" s="377"/>
      <c r="HXZ278" s="377"/>
      <c r="HYA278" s="376"/>
      <c r="HYB278" s="376"/>
      <c r="HYC278" s="376"/>
      <c r="HYD278" s="376"/>
      <c r="HYE278" s="376"/>
      <c r="HYF278" s="370"/>
      <c r="HYG278" s="396"/>
      <c r="HYH278" s="376"/>
      <c r="HYI278" s="376"/>
      <c r="HYJ278" s="376"/>
      <c r="HYK278" s="376"/>
      <c r="HYL278" s="376"/>
      <c r="HYM278" s="376"/>
      <c r="HYN278" s="376"/>
      <c r="HYO278" s="375"/>
      <c r="HYP278" s="375"/>
      <c r="HYQ278" s="375"/>
      <c r="HYR278" s="375"/>
      <c r="HYS278" s="375"/>
      <c r="HYT278" s="375"/>
      <c r="HYU278" s="375"/>
      <c r="HYV278" s="375"/>
      <c r="HYW278" s="375"/>
      <c r="HYX278" s="375"/>
      <c r="HYY278" s="375"/>
      <c r="HYZ278" s="375"/>
      <c r="HZA278" s="375"/>
      <c r="HZB278" s="375"/>
      <c r="HZC278" s="375"/>
      <c r="HZD278" s="375"/>
      <c r="HZE278" s="375"/>
      <c r="HZF278" s="375"/>
      <c r="HZG278" s="375"/>
      <c r="HZH278" s="375"/>
      <c r="HZI278" s="375"/>
      <c r="HZJ278" s="375"/>
      <c r="HZK278" s="375"/>
      <c r="HZL278" s="375"/>
      <c r="HZM278" s="375"/>
      <c r="HZN278" s="375"/>
      <c r="HZO278" s="375"/>
      <c r="HZP278" s="375"/>
      <c r="HZQ278" s="375"/>
      <c r="HZR278" s="375"/>
      <c r="HZS278" s="375"/>
      <c r="HZT278" s="375"/>
      <c r="HZU278" s="375"/>
      <c r="HZV278" s="375"/>
      <c r="HZW278" s="375"/>
      <c r="HZX278" s="375"/>
      <c r="HZY278" s="375"/>
      <c r="HZZ278" s="375"/>
      <c r="IAA278" s="375"/>
      <c r="IAB278" s="375"/>
      <c r="IAC278" s="375"/>
      <c r="IAD278" s="375"/>
      <c r="IAE278" s="375"/>
      <c r="IAF278" s="375"/>
      <c r="IAG278" s="376"/>
      <c r="IAH278" s="376"/>
      <c r="IAI278" s="376"/>
      <c r="IAJ278" s="376"/>
      <c r="IAK278" s="376"/>
      <c r="IAL278" s="376"/>
      <c r="IAM278" s="376"/>
      <c r="IAN278" s="376"/>
      <c r="IAO278" s="376"/>
      <c r="IAP278" s="376"/>
      <c r="IAQ278" s="376"/>
      <c r="IAR278" s="376"/>
      <c r="IAS278" s="376"/>
      <c r="IAT278" s="376"/>
      <c r="IAU278" s="376"/>
      <c r="IAV278" s="376"/>
      <c r="IAW278" s="376"/>
      <c r="IAX278" s="376"/>
      <c r="IAY278" s="376"/>
      <c r="IAZ278" s="376"/>
      <c r="IBA278" s="376"/>
      <c r="IBB278" s="376"/>
      <c r="IBC278" s="376"/>
      <c r="IBD278" s="376"/>
      <c r="IBE278" s="377"/>
      <c r="IBF278" s="377"/>
      <c r="IBG278" s="377"/>
      <c r="IBH278" s="377"/>
      <c r="IBI278" s="377"/>
      <c r="IBJ278" s="376"/>
      <c r="IBK278" s="376"/>
      <c r="IBL278" s="377"/>
      <c r="IBM278" s="377"/>
      <c r="IBN278" s="376"/>
      <c r="IBO278" s="376"/>
      <c r="IBP278" s="377"/>
      <c r="IBQ278" s="377"/>
      <c r="IBR278" s="376"/>
      <c r="IBS278" s="376"/>
      <c r="IBT278" s="376"/>
      <c r="IBU278" s="376"/>
      <c r="IBV278" s="376"/>
      <c r="IBW278" s="376"/>
      <c r="IBX278" s="376"/>
      <c r="IBY278" s="377"/>
      <c r="IBZ278" s="377"/>
      <c r="ICA278" s="376"/>
      <c r="ICB278" s="376"/>
      <c r="ICC278" s="377"/>
      <c r="ICD278" s="377"/>
      <c r="ICE278" s="376"/>
      <c r="ICF278" s="376"/>
      <c r="ICG278" s="376"/>
      <c r="ICH278" s="376"/>
      <c r="ICI278" s="376"/>
      <c r="ICJ278" s="370"/>
      <c r="ICK278" s="396"/>
      <c r="ICL278" s="376"/>
      <c r="ICM278" s="376"/>
      <c r="ICN278" s="376"/>
      <c r="ICO278" s="376"/>
      <c r="ICP278" s="376"/>
      <c r="ICQ278" s="376"/>
      <c r="ICR278" s="376"/>
      <c r="ICS278" s="375"/>
      <c r="ICT278" s="375"/>
      <c r="ICU278" s="375"/>
      <c r="ICV278" s="375"/>
      <c r="ICW278" s="375"/>
      <c r="ICX278" s="375"/>
      <c r="ICY278" s="375"/>
      <c r="ICZ278" s="375"/>
      <c r="IDA278" s="375"/>
      <c r="IDB278" s="375"/>
      <c r="IDC278" s="375"/>
      <c r="IDD278" s="375"/>
      <c r="IDE278" s="375"/>
      <c r="IDF278" s="375"/>
      <c r="IDG278" s="375"/>
      <c r="IDH278" s="375"/>
      <c r="IDI278" s="375"/>
      <c r="IDJ278" s="375"/>
      <c r="IDK278" s="375"/>
      <c r="IDL278" s="375"/>
      <c r="IDM278" s="375"/>
      <c r="IDN278" s="375"/>
      <c r="IDO278" s="375"/>
      <c r="IDP278" s="375"/>
      <c r="IDQ278" s="375"/>
      <c r="IDR278" s="375"/>
      <c r="IDS278" s="375"/>
      <c r="IDT278" s="375"/>
      <c r="IDU278" s="375"/>
      <c r="IDV278" s="375"/>
      <c r="IDW278" s="375"/>
      <c r="IDX278" s="375"/>
      <c r="IDY278" s="375"/>
      <c r="IDZ278" s="375"/>
      <c r="IEA278" s="375"/>
      <c r="IEB278" s="375"/>
      <c r="IEC278" s="375"/>
      <c r="IED278" s="375"/>
      <c r="IEE278" s="375"/>
      <c r="IEF278" s="375"/>
      <c r="IEG278" s="375"/>
      <c r="IEH278" s="375"/>
      <c r="IEI278" s="375"/>
      <c r="IEJ278" s="375"/>
      <c r="IEK278" s="376"/>
      <c r="IEL278" s="376"/>
      <c r="IEM278" s="376"/>
      <c r="IEN278" s="376"/>
      <c r="IEO278" s="376"/>
      <c r="IEP278" s="376"/>
      <c r="IEQ278" s="376"/>
      <c r="IER278" s="376"/>
      <c r="IES278" s="376"/>
      <c r="IET278" s="376"/>
      <c r="IEU278" s="376"/>
      <c r="IEV278" s="376"/>
      <c r="IEW278" s="376"/>
      <c r="IEX278" s="376"/>
      <c r="IEY278" s="376"/>
      <c r="IEZ278" s="376"/>
      <c r="IFA278" s="376"/>
      <c r="IFB278" s="376"/>
      <c r="IFC278" s="376"/>
      <c r="IFD278" s="376"/>
      <c r="IFE278" s="376"/>
      <c r="IFF278" s="376"/>
      <c r="IFG278" s="376"/>
      <c r="IFH278" s="376"/>
      <c r="IFI278" s="377"/>
      <c r="IFJ278" s="377"/>
      <c r="IFK278" s="377"/>
      <c r="IFL278" s="377"/>
      <c r="IFM278" s="377"/>
      <c r="IFN278" s="376"/>
      <c r="IFO278" s="376"/>
      <c r="IFP278" s="377"/>
      <c r="IFQ278" s="377"/>
      <c r="IFR278" s="376"/>
      <c r="IFS278" s="376"/>
      <c r="IFT278" s="377"/>
      <c r="IFU278" s="377"/>
      <c r="IFV278" s="376"/>
      <c r="IFW278" s="376"/>
      <c r="IFX278" s="376"/>
      <c r="IFY278" s="376"/>
      <c r="IFZ278" s="376"/>
      <c r="IGA278" s="376"/>
      <c r="IGB278" s="376"/>
      <c r="IGC278" s="377"/>
      <c r="IGD278" s="377"/>
      <c r="IGE278" s="376"/>
      <c r="IGF278" s="376"/>
      <c r="IGG278" s="377"/>
      <c r="IGH278" s="377"/>
      <c r="IGI278" s="376"/>
      <c r="IGJ278" s="376"/>
      <c r="IGK278" s="376"/>
      <c r="IGL278" s="376"/>
      <c r="IGM278" s="376"/>
      <c r="IGN278" s="370"/>
      <c r="IGO278" s="396"/>
      <c r="IGP278" s="376"/>
      <c r="IGQ278" s="376"/>
      <c r="IGR278" s="376"/>
      <c r="IGS278" s="376"/>
      <c r="IGT278" s="376"/>
      <c r="IGU278" s="376"/>
      <c r="IGV278" s="376"/>
      <c r="IGW278" s="375"/>
      <c r="IGX278" s="375"/>
      <c r="IGY278" s="375"/>
      <c r="IGZ278" s="375"/>
      <c r="IHA278" s="375"/>
      <c r="IHB278" s="375"/>
      <c r="IHC278" s="375"/>
      <c r="IHD278" s="375"/>
      <c r="IHE278" s="375"/>
      <c r="IHF278" s="375"/>
      <c r="IHG278" s="375"/>
      <c r="IHH278" s="375"/>
      <c r="IHI278" s="375"/>
      <c r="IHJ278" s="375"/>
      <c r="IHK278" s="375"/>
      <c r="IHL278" s="375"/>
      <c r="IHM278" s="375"/>
      <c r="IHN278" s="375"/>
      <c r="IHO278" s="375"/>
      <c r="IHP278" s="375"/>
      <c r="IHQ278" s="375"/>
      <c r="IHR278" s="375"/>
      <c r="IHS278" s="375"/>
      <c r="IHT278" s="375"/>
      <c r="IHU278" s="375"/>
      <c r="IHV278" s="375"/>
      <c r="IHW278" s="375"/>
      <c r="IHX278" s="375"/>
      <c r="IHY278" s="375"/>
      <c r="IHZ278" s="375"/>
      <c r="IIA278" s="375"/>
      <c r="IIB278" s="375"/>
      <c r="IIC278" s="375"/>
      <c r="IID278" s="375"/>
      <c r="IIE278" s="375"/>
      <c r="IIF278" s="375"/>
      <c r="IIG278" s="375"/>
      <c r="IIH278" s="375"/>
      <c r="III278" s="375"/>
      <c r="IIJ278" s="375"/>
      <c r="IIK278" s="375"/>
      <c r="IIL278" s="375"/>
      <c r="IIM278" s="375"/>
      <c r="IIN278" s="375"/>
      <c r="IIO278" s="376"/>
      <c r="IIP278" s="376"/>
      <c r="IIQ278" s="376"/>
      <c r="IIR278" s="376"/>
      <c r="IIS278" s="376"/>
      <c r="IIT278" s="376"/>
      <c r="IIU278" s="376"/>
      <c r="IIV278" s="376"/>
      <c r="IIW278" s="376"/>
      <c r="IIX278" s="376"/>
      <c r="IIY278" s="376"/>
      <c r="IIZ278" s="376"/>
      <c r="IJA278" s="376"/>
      <c r="IJB278" s="376"/>
      <c r="IJC278" s="376"/>
      <c r="IJD278" s="376"/>
      <c r="IJE278" s="376"/>
      <c r="IJF278" s="376"/>
      <c r="IJG278" s="376"/>
      <c r="IJH278" s="376"/>
      <c r="IJI278" s="376"/>
      <c r="IJJ278" s="376"/>
      <c r="IJK278" s="376"/>
      <c r="IJL278" s="376"/>
      <c r="IJM278" s="377"/>
      <c r="IJN278" s="377"/>
      <c r="IJO278" s="377"/>
      <c r="IJP278" s="377"/>
      <c r="IJQ278" s="377"/>
      <c r="IJR278" s="376"/>
      <c r="IJS278" s="376"/>
      <c r="IJT278" s="377"/>
      <c r="IJU278" s="377"/>
      <c r="IJV278" s="376"/>
      <c r="IJW278" s="376"/>
      <c r="IJX278" s="377"/>
      <c r="IJY278" s="377"/>
      <c r="IJZ278" s="376"/>
      <c r="IKA278" s="376"/>
      <c r="IKB278" s="376"/>
      <c r="IKC278" s="376"/>
      <c r="IKD278" s="376"/>
      <c r="IKE278" s="376"/>
      <c r="IKF278" s="376"/>
      <c r="IKG278" s="377"/>
      <c r="IKH278" s="377"/>
      <c r="IKI278" s="376"/>
      <c r="IKJ278" s="376"/>
      <c r="IKK278" s="377"/>
      <c r="IKL278" s="377"/>
      <c r="IKM278" s="376"/>
      <c r="IKN278" s="376"/>
      <c r="IKO278" s="376"/>
      <c r="IKP278" s="376"/>
      <c r="IKQ278" s="376"/>
      <c r="IKR278" s="370"/>
      <c r="IKS278" s="396"/>
      <c r="IKT278" s="376"/>
      <c r="IKU278" s="376"/>
      <c r="IKV278" s="376"/>
      <c r="IKW278" s="376"/>
      <c r="IKX278" s="376"/>
      <c r="IKY278" s="376"/>
      <c r="IKZ278" s="376"/>
      <c r="ILA278" s="375"/>
      <c r="ILB278" s="375"/>
      <c r="ILC278" s="375"/>
      <c r="ILD278" s="375"/>
      <c r="ILE278" s="375"/>
      <c r="ILF278" s="375"/>
      <c r="ILG278" s="375"/>
      <c r="ILH278" s="375"/>
      <c r="ILI278" s="375"/>
      <c r="ILJ278" s="375"/>
      <c r="ILK278" s="375"/>
      <c r="ILL278" s="375"/>
      <c r="ILM278" s="375"/>
      <c r="ILN278" s="375"/>
      <c r="ILO278" s="375"/>
      <c r="ILP278" s="375"/>
      <c r="ILQ278" s="375"/>
      <c r="ILR278" s="375"/>
      <c r="ILS278" s="375"/>
      <c r="ILT278" s="375"/>
      <c r="ILU278" s="375"/>
      <c r="ILV278" s="375"/>
      <c r="ILW278" s="375"/>
      <c r="ILX278" s="375"/>
      <c r="ILY278" s="375"/>
      <c r="ILZ278" s="375"/>
      <c r="IMA278" s="375"/>
      <c r="IMB278" s="375"/>
      <c r="IMC278" s="375"/>
      <c r="IMD278" s="375"/>
      <c r="IME278" s="375"/>
      <c r="IMF278" s="375"/>
      <c r="IMG278" s="375"/>
      <c r="IMH278" s="375"/>
      <c r="IMI278" s="375"/>
      <c r="IMJ278" s="375"/>
      <c r="IMK278" s="375"/>
      <c r="IML278" s="375"/>
      <c r="IMM278" s="375"/>
      <c r="IMN278" s="375"/>
      <c r="IMO278" s="375"/>
      <c r="IMP278" s="375"/>
      <c r="IMQ278" s="375"/>
      <c r="IMR278" s="375"/>
      <c r="IMS278" s="376"/>
      <c r="IMT278" s="376"/>
      <c r="IMU278" s="376"/>
      <c r="IMV278" s="376"/>
      <c r="IMW278" s="376"/>
      <c r="IMX278" s="376"/>
      <c r="IMY278" s="376"/>
      <c r="IMZ278" s="376"/>
      <c r="INA278" s="376"/>
      <c r="INB278" s="376"/>
      <c r="INC278" s="376"/>
      <c r="IND278" s="376"/>
      <c r="INE278" s="376"/>
      <c r="INF278" s="376"/>
      <c r="ING278" s="376"/>
      <c r="INH278" s="376"/>
      <c r="INI278" s="376"/>
      <c r="INJ278" s="376"/>
      <c r="INK278" s="376"/>
      <c r="INL278" s="376"/>
      <c r="INM278" s="376"/>
      <c r="INN278" s="376"/>
      <c r="INO278" s="376"/>
      <c r="INP278" s="376"/>
      <c r="INQ278" s="377"/>
      <c r="INR278" s="377"/>
      <c r="INS278" s="377"/>
      <c r="INT278" s="377"/>
      <c r="INU278" s="377"/>
      <c r="INV278" s="376"/>
      <c r="INW278" s="376"/>
      <c r="INX278" s="377"/>
      <c r="INY278" s="377"/>
      <c r="INZ278" s="376"/>
      <c r="IOA278" s="376"/>
      <c r="IOB278" s="377"/>
      <c r="IOC278" s="377"/>
      <c r="IOD278" s="376"/>
      <c r="IOE278" s="376"/>
      <c r="IOF278" s="376"/>
      <c r="IOG278" s="376"/>
      <c r="IOH278" s="376"/>
      <c r="IOI278" s="376"/>
      <c r="IOJ278" s="376"/>
      <c r="IOK278" s="377"/>
      <c r="IOL278" s="377"/>
      <c r="IOM278" s="376"/>
      <c r="ION278" s="376"/>
      <c r="IOO278" s="377"/>
      <c r="IOP278" s="377"/>
      <c r="IOQ278" s="376"/>
      <c r="IOR278" s="376"/>
      <c r="IOS278" s="376"/>
      <c r="IOT278" s="376"/>
      <c r="IOU278" s="376"/>
      <c r="IOV278" s="370"/>
      <c r="IOW278" s="396"/>
      <c r="IOX278" s="376"/>
      <c r="IOY278" s="376"/>
      <c r="IOZ278" s="376"/>
      <c r="IPA278" s="376"/>
      <c r="IPB278" s="376"/>
      <c r="IPC278" s="376"/>
      <c r="IPD278" s="376"/>
      <c r="IPE278" s="375"/>
      <c r="IPF278" s="375"/>
      <c r="IPG278" s="375"/>
      <c r="IPH278" s="375"/>
      <c r="IPI278" s="375"/>
      <c r="IPJ278" s="375"/>
      <c r="IPK278" s="375"/>
      <c r="IPL278" s="375"/>
      <c r="IPM278" s="375"/>
      <c r="IPN278" s="375"/>
      <c r="IPO278" s="375"/>
      <c r="IPP278" s="375"/>
      <c r="IPQ278" s="375"/>
      <c r="IPR278" s="375"/>
      <c r="IPS278" s="375"/>
      <c r="IPT278" s="375"/>
      <c r="IPU278" s="375"/>
      <c r="IPV278" s="375"/>
      <c r="IPW278" s="375"/>
      <c r="IPX278" s="375"/>
      <c r="IPY278" s="375"/>
      <c r="IPZ278" s="375"/>
      <c r="IQA278" s="375"/>
      <c r="IQB278" s="375"/>
      <c r="IQC278" s="375"/>
      <c r="IQD278" s="375"/>
      <c r="IQE278" s="375"/>
      <c r="IQF278" s="375"/>
      <c r="IQG278" s="375"/>
      <c r="IQH278" s="375"/>
      <c r="IQI278" s="375"/>
      <c r="IQJ278" s="375"/>
      <c r="IQK278" s="375"/>
      <c r="IQL278" s="375"/>
      <c r="IQM278" s="375"/>
      <c r="IQN278" s="375"/>
      <c r="IQO278" s="375"/>
      <c r="IQP278" s="375"/>
      <c r="IQQ278" s="375"/>
      <c r="IQR278" s="375"/>
      <c r="IQS278" s="375"/>
      <c r="IQT278" s="375"/>
      <c r="IQU278" s="375"/>
      <c r="IQV278" s="375"/>
      <c r="IQW278" s="376"/>
      <c r="IQX278" s="376"/>
      <c r="IQY278" s="376"/>
      <c r="IQZ278" s="376"/>
      <c r="IRA278" s="376"/>
      <c r="IRB278" s="376"/>
      <c r="IRC278" s="376"/>
      <c r="IRD278" s="376"/>
      <c r="IRE278" s="376"/>
      <c r="IRF278" s="376"/>
      <c r="IRG278" s="376"/>
      <c r="IRH278" s="376"/>
      <c r="IRI278" s="376"/>
      <c r="IRJ278" s="376"/>
      <c r="IRK278" s="376"/>
      <c r="IRL278" s="376"/>
      <c r="IRM278" s="376"/>
      <c r="IRN278" s="376"/>
      <c r="IRO278" s="376"/>
      <c r="IRP278" s="376"/>
      <c r="IRQ278" s="376"/>
      <c r="IRR278" s="376"/>
      <c r="IRS278" s="376"/>
      <c r="IRT278" s="376"/>
      <c r="IRU278" s="377"/>
      <c r="IRV278" s="377"/>
      <c r="IRW278" s="377"/>
      <c r="IRX278" s="377"/>
      <c r="IRY278" s="377"/>
      <c r="IRZ278" s="376"/>
      <c r="ISA278" s="376"/>
      <c r="ISB278" s="377"/>
      <c r="ISC278" s="377"/>
      <c r="ISD278" s="376"/>
      <c r="ISE278" s="376"/>
      <c r="ISF278" s="377"/>
      <c r="ISG278" s="377"/>
      <c r="ISH278" s="376"/>
      <c r="ISI278" s="376"/>
      <c r="ISJ278" s="376"/>
      <c r="ISK278" s="376"/>
      <c r="ISL278" s="376"/>
      <c r="ISM278" s="376"/>
      <c r="ISN278" s="376"/>
      <c r="ISO278" s="377"/>
      <c r="ISP278" s="377"/>
      <c r="ISQ278" s="376"/>
      <c r="ISR278" s="376"/>
      <c r="ISS278" s="377"/>
      <c r="IST278" s="377"/>
      <c r="ISU278" s="376"/>
      <c r="ISV278" s="376"/>
      <c r="ISW278" s="376"/>
      <c r="ISX278" s="376"/>
      <c r="ISY278" s="376"/>
      <c r="ISZ278" s="370"/>
      <c r="ITA278" s="396"/>
      <c r="ITB278" s="376"/>
      <c r="ITC278" s="376"/>
      <c r="ITD278" s="376"/>
      <c r="ITE278" s="376"/>
      <c r="ITF278" s="376"/>
      <c r="ITG278" s="376"/>
      <c r="ITH278" s="376"/>
      <c r="ITI278" s="375"/>
      <c r="ITJ278" s="375"/>
      <c r="ITK278" s="375"/>
      <c r="ITL278" s="375"/>
      <c r="ITM278" s="375"/>
      <c r="ITN278" s="375"/>
      <c r="ITO278" s="375"/>
      <c r="ITP278" s="375"/>
      <c r="ITQ278" s="375"/>
      <c r="ITR278" s="375"/>
      <c r="ITS278" s="375"/>
      <c r="ITT278" s="375"/>
      <c r="ITU278" s="375"/>
      <c r="ITV278" s="375"/>
      <c r="ITW278" s="375"/>
      <c r="ITX278" s="375"/>
      <c r="ITY278" s="375"/>
      <c r="ITZ278" s="375"/>
      <c r="IUA278" s="375"/>
      <c r="IUB278" s="375"/>
      <c r="IUC278" s="375"/>
      <c r="IUD278" s="375"/>
      <c r="IUE278" s="375"/>
      <c r="IUF278" s="375"/>
      <c r="IUG278" s="375"/>
      <c r="IUH278" s="375"/>
      <c r="IUI278" s="375"/>
      <c r="IUJ278" s="375"/>
      <c r="IUK278" s="375"/>
      <c r="IUL278" s="375"/>
      <c r="IUM278" s="375"/>
      <c r="IUN278" s="375"/>
      <c r="IUO278" s="375"/>
      <c r="IUP278" s="375"/>
      <c r="IUQ278" s="375"/>
      <c r="IUR278" s="375"/>
      <c r="IUS278" s="375"/>
      <c r="IUT278" s="375"/>
      <c r="IUU278" s="375"/>
      <c r="IUV278" s="375"/>
      <c r="IUW278" s="375"/>
      <c r="IUX278" s="375"/>
      <c r="IUY278" s="375"/>
      <c r="IUZ278" s="375"/>
      <c r="IVA278" s="376"/>
      <c r="IVB278" s="376"/>
      <c r="IVC278" s="376"/>
      <c r="IVD278" s="376"/>
      <c r="IVE278" s="376"/>
      <c r="IVF278" s="376"/>
      <c r="IVG278" s="376"/>
      <c r="IVH278" s="376"/>
      <c r="IVI278" s="376"/>
      <c r="IVJ278" s="376"/>
      <c r="IVK278" s="376"/>
      <c r="IVL278" s="376"/>
      <c r="IVM278" s="376"/>
      <c r="IVN278" s="376"/>
      <c r="IVO278" s="376"/>
      <c r="IVP278" s="376"/>
      <c r="IVQ278" s="376"/>
      <c r="IVR278" s="376"/>
      <c r="IVS278" s="376"/>
      <c r="IVT278" s="376"/>
      <c r="IVU278" s="376"/>
      <c r="IVV278" s="376"/>
      <c r="IVW278" s="376"/>
      <c r="IVX278" s="376"/>
      <c r="IVY278" s="377"/>
      <c r="IVZ278" s="377"/>
      <c r="IWA278" s="377"/>
      <c r="IWB278" s="377"/>
      <c r="IWC278" s="377"/>
      <c r="IWD278" s="376"/>
      <c r="IWE278" s="376"/>
      <c r="IWF278" s="377"/>
      <c r="IWG278" s="377"/>
      <c r="IWH278" s="376"/>
      <c r="IWI278" s="376"/>
      <c r="IWJ278" s="377"/>
      <c r="IWK278" s="377"/>
      <c r="IWL278" s="376"/>
      <c r="IWM278" s="376"/>
      <c r="IWN278" s="376"/>
      <c r="IWO278" s="376"/>
      <c r="IWP278" s="376"/>
      <c r="IWQ278" s="376"/>
      <c r="IWR278" s="376"/>
      <c r="IWS278" s="377"/>
      <c r="IWT278" s="377"/>
      <c r="IWU278" s="376"/>
      <c r="IWV278" s="376"/>
      <c r="IWW278" s="377"/>
      <c r="IWX278" s="377"/>
      <c r="IWY278" s="376"/>
      <c r="IWZ278" s="376"/>
      <c r="IXA278" s="376"/>
      <c r="IXB278" s="376"/>
      <c r="IXC278" s="376"/>
      <c r="IXD278" s="370"/>
      <c r="IXE278" s="396"/>
      <c r="IXF278" s="376"/>
      <c r="IXG278" s="376"/>
      <c r="IXH278" s="376"/>
      <c r="IXI278" s="376"/>
      <c r="IXJ278" s="376"/>
      <c r="IXK278" s="376"/>
      <c r="IXL278" s="376"/>
      <c r="IXM278" s="375"/>
      <c r="IXN278" s="375"/>
      <c r="IXO278" s="375"/>
      <c r="IXP278" s="375"/>
      <c r="IXQ278" s="375"/>
      <c r="IXR278" s="375"/>
      <c r="IXS278" s="375"/>
      <c r="IXT278" s="375"/>
      <c r="IXU278" s="375"/>
      <c r="IXV278" s="375"/>
      <c r="IXW278" s="375"/>
      <c r="IXX278" s="375"/>
      <c r="IXY278" s="375"/>
      <c r="IXZ278" s="375"/>
      <c r="IYA278" s="375"/>
      <c r="IYB278" s="375"/>
      <c r="IYC278" s="375"/>
      <c r="IYD278" s="375"/>
      <c r="IYE278" s="375"/>
      <c r="IYF278" s="375"/>
      <c r="IYG278" s="375"/>
      <c r="IYH278" s="375"/>
      <c r="IYI278" s="375"/>
      <c r="IYJ278" s="375"/>
      <c r="IYK278" s="375"/>
      <c r="IYL278" s="375"/>
      <c r="IYM278" s="375"/>
      <c r="IYN278" s="375"/>
      <c r="IYO278" s="375"/>
      <c r="IYP278" s="375"/>
      <c r="IYQ278" s="375"/>
      <c r="IYR278" s="375"/>
      <c r="IYS278" s="375"/>
      <c r="IYT278" s="375"/>
      <c r="IYU278" s="375"/>
      <c r="IYV278" s="375"/>
      <c r="IYW278" s="375"/>
      <c r="IYX278" s="375"/>
      <c r="IYY278" s="375"/>
      <c r="IYZ278" s="375"/>
      <c r="IZA278" s="375"/>
      <c r="IZB278" s="375"/>
      <c r="IZC278" s="375"/>
      <c r="IZD278" s="375"/>
      <c r="IZE278" s="376"/>
      <c r="IZF278" s="376"/>
      <c r="IZG278" s="376"/>
      <c r="IZH278" s="376"/>
      <c r="IZI278" s="376"/>
      <c r="IZJ278" s="376"/>
      <c r="IZK278" s="376"/>
      <c r="IZL278" s="376"/>
      <c r="IZM278" s="376"/>
      <c r="IZN278" s="376"/>
      <c r="IZO278" s="376"/>
      <c r="IZP278" s="376"/>
      <c r="IZQ278" s="376"/>
      <c r="IZR278" s="376"/>
      <c r="IZS278" s="376"/>
      <c r="IZT278" s="376"/>
      <c r="IZU278" s="376"/>
      <c r="IZV278" s="376"/>
      <c r="IZW278" s="376"/>
      <c r="IZX278" s="376"/>
      <c r="IZY278" s="376"/>
      <c r="IZZ278" s="376"/>
      <c r="JAA278" s="376"/>
      <c r="JAB278" s="376"/>
      <c r="JAC278" s="377"/>
      <c r="JAD278" s="377"/>
      <c r="JAE278" s="377"/>
      <c r="JAF278" s="377"/>
      <c r="JAG278" s="377"/>
      <c r="JAH278" s="376"/>
      <c r="JAI278" s="376"/>
      <c r="JAJ278" s="377"/>
      <c r="JAK278" s="377"/>
      <c r="JAL278" s="376"/>
      <c r="JAM278" s="376"/>
      <c r="JAN278" s="377"/>
      <c r="JAO278" s="377"/>
      <c r="JAP278" s="376"/>
      <c r="JAQ278" s="376"/>
      <c r="JAR278" s="376"/>
      <c r="JAS278" s="376"/>
      <c r="JAT278" s="376"/>
      <c r="JAU278" s="376"/>
      <c r="JAV278" s="376"/>
      <c r="JAW278" s="377"/>
      <c r="JAX278" s="377"/>
      <c r="JAY278" s="376"/>
      <c r="JAZ278" s="376"/>
      <c r="JBA278" s="377"/>
      <c r="JBB278" s="377"/>
      <c r="JBC278" s="376"/>
      <c r="JBD278" s="376"/>
      <c r="JBE278" s="376"/>
      <c r="JBF278" s="376"/>
      <c r="JBG278" s="376"/>
      <c r="JBH278" s="370"/>
      <c r="JBI278" s="396"/>
      <c r="JBJ278" s="376"/>
      <c r="JBK278" s="376"/>
      <c r="JBL278" s="376"/>
      <c r="JBM278" s="376"/>
      <c r="JBN278" s="376"/>
      <c r="JBO278" s="376"/>
      <c r="JBP278" s="376"/>
      <c r="JBQ278" s="375"/>
      <c r="JBR278" s="375"/>
      <c r="JBS278" s="375"/>
      <c r="JBT278" s="375"/>
      <c r="JBU278" s="375"/>
      <c r="JBV278" s="375"/>
      <c r="JBW278" s="375"/>
      <c r="JBX278" s="375"/>
      <c r="JBY278" s="375"/>
      <c r="JBZ278" s="375"/>
      <c r="JCA278" s="375"/>
      <c r="JCB278" s="375"/>
      <c r="JCC278" s="375"/>
      <c r="JCD278" s="375"/>
      <c r="JCE278" s="375"/>
      <c r="JCF278" s="375"/>
      <c r="JCG278" s="375"/>
      <c r="JCH278" s="375"/>
      <c r="JCI278" s="375"/>
      <c r="JCJ278" s="375"/>
      <c r="JCK278" s="375"/>
      <c r="JCL278" s="375"/>
      <c r="JCM278" s="375"/>
      <c r="JCN278" s="375"/>
      <c r="JCO278" s="375"/>
      <c r="JCP278" s="375"/>
      <c r="JCQ278" s="375"/>
      <c r="JCR278" s="375"/>
      <c r="JCS278" s="375"/>
      <c r="JCT278" s="375"/>
      <c r="JCU278" s="375"/>
      <c r="JCV278" s="375"/>
      <c r="JCW278" s="375"/>
      <c r="JCX278" s="375"/>
      <c r="JCY278" s="375"/>
      <c r="JCZ278" s="375"/>
      <c r="JDA278" s="375"/>
      <c r="JDB278" s="375"/>
      <c r="JDC278" s="375"/>
      <c r="JDD278" s="375"/>
      <c r="JDE278" s="375"/>
      <c r="JDF278" s="375"/>
      <c r="JDG278" s="375"/>
      <c r="JDH278" s="375"/>
      <c r="JDI278" s="376"/>
      <c r="JDJ278" s="376"/>
      <c r="JDK278" s="376"/>
      <c r="JDL278" s="376"/>
      <c r="JDM278" s="376"/>
      <c r="JDN278" s="376"/>
      <c r="JDO278" s="376"/>
      <c r="JDP278" s="376"/>
      <c r="JDQ278" s="376"/>
      <c r="JDR278" s="376"/>
      <c r="JDS278" s="376"/>
      <c r="JDT278" s="376"/>
      <c r="JDU278" s="376"/>
      <c r="JDV278" s="376"/>
      <c r="JDW278" s="376"/>
      <c r="JDX278" s="376"/>
      <c r="JDY278" s="376"/>
      <c r="JDZ278" s="376"/>
      <c r="JEA278" s="376"/>
      <c r="JEB278" s="376"/>
      <c r="JEC278" s="376"/>
      <c r="JED278" s="376"/>
      <c r="JEE278" s="376"/>
      <c r="JEF278" s="376"/>
      <c r="JEG278" s="377"/>
      <c r="JEH278" s="377"/>
      <c r="JEI278" s="377"/>
      <c r="JEJ278" s="377"/>
      <c r="JEK278" s="377"/>
      <c r="JEL278" s="376"/>
      <c r="JEM278" s="376"/>
      <c r="JEN278" s="377"/>
      <c r="JEO278" s="377"/>
      <c r="JEP278" s="376"/>
      <c r="JEQ278" s="376"/>
      <c r="JER278" s="377"/>
      <c r="JES278" s="377"/>
      <c r="JET278" s="376"/>
      <c r="JEU278" s="376"/>
      <c r="JEV278" s="376"/>
      <c r="JEW278" s="376"/>
      <c r="JEX278" s="376"/>
      <c r="JEY278" s="376"/>
      <c r="JEZ278" s="376"/>
      <c r="JFA278" s="377"/>
      <c r="JFB278" s="377"/>
      <c r="JFC278" s="376"/>
      <c r="JFD278" s="376"/>
      <c r="JFE278" s="377"/>
      <c r="JFF278" s="377"/>
      <c r="JFG278" s="376"/>
      <c r="JFH278" s="376"/>
      <c r="JFI278" s="376"/>
      <c r="JFJ278" s="376"/>
      <c r="JFK278" s="376"/>
      <c r="JFL278" s="370"/>
      <c r="JFM278" s="396"/>
      <c r="JFN278" s="376"/>
      <c r="JFO278" s="376"/>
      <c r="JFP278" s="376"/>
      <c r="JFQ278" s="376"/>
      <c r="JFR278" s="376"/>
      <c r="JFS278" s="376"/>
      <c r="JFT278" s="376"/>
      <c r="JFU278" s="375"/>
      <c r="JFV278" s="375"/>
      <c r="JFW278" s="375"/>
      <c r="JFX278" s="375"/>
      <c r="JFY278" s="375"/>
      <c r="JFZ278" s="375"/>
      <c r="JGA278" s="375"/>
      <c r="JGB278" s="375"/>
      <c r="JGC278" s="375"/>
      <c r="JGD278" s="375"/>
      <c r="JGE278" s="375"/>
      <c r="JGF278" s="375"/>
      <c r="JGG278" s="375"/>
      <c r="JGH278" s="375"/>
      <c r="JGI278" s="375"/>
      <c r="JGJ278" s="375"/>
      <c r="JGK278" s="375"/>
      <c r="JGL278" s="375"/>
      <c r="JGM278" s="375"/>
      <c r="JGN278" s="375"/>
      <c r="JGO278" s="375"/>
      <c r="JGP278" s="375"/>
      <c r="JGQ278" s="375"/>
      <c r="JGR278" s="375"/>
      <c r="JGS278" s="375"/>
      <c r="JGT278" s="375"/>
      <c r="JGU278" s="375"/>
      <c r="JGV278" s="375"/>
      <c r="JGW278" s="375"/>
      <c r="JGX278" s="375"/>
      <c r="JGY278" s="375"/>
      <c r="JGZ278" s="375"/>
      <c r="JHA278" s="375"/>
      <c r="JHB278" s="375"/>
      <c r="JHC278" s="375"/>
      <c r="JHD278" s="375"/>
      <c r="JHE278" s="375"/>
      <c r="JHF278" s="375"/>
      <c r="JHG278" s="375"/>
      <c r="JHH278" s="375"/>
      <c r="JHI278" s="375"/>
      <c r="JHJ278" s="375"/>
      <c r="JHK278" s="375"/>
      <c r="JHL278" s="375"/>
      <c r="JHM278" s="376"/>
      <c r="JHN278" s="376"/>
      <c r="JHO278" s="376"/>
      <c r="JHP278" s="376"/>
      <c r="JHQ278" s="376"/>
      <c r="JHR278" s="376"/>
      <c r="JHS278" s="376"/>
      <c r="JHT278" s="376"/>
      <c r="JHU278" s="376"/>
      <c r="JHV278" s="376"/>
      <c r="JHW278" s="376"/>
      <c r="JHX278" s="376"/>
      <c r="JHY278" s="376"/>
      <c r="JHZ278" s="376"/>
      <c r="JIA278" s="376"/>
      <c r="JIB278" s="376"/>
      <c r="JIC278" s="376"/>
      <c r="JID278" s="376"/>
      <c r="JIE278" s="376"/>
      <c r="JIF278" s="376"/>
      <c r="JIG278" s="376"/>
      <c r="JIH278" s="376"/>
      <c r="JII278" s="376"/>
      <c r="JIJ278" s="376"/>
      <c r="JIK278" s="377"/>
      <c r="JIL278" s="377"/>
      <c r="JIM278" s="377"/>
      <c r="JIN278" s="377"/>
      <c r="JIO278" s="377"/>
      <c r="JIP278" s="376"/>
      <c r="JIQ278" s="376"/>
      <c r="JIR278" s="377"/>
      <c r="JIS278" s="377"/>
      <c r="JIT278" s="376"/>
      <c r="JIU278" s="376"/>
      <c r="JIV278" s="377"/>
      <c r="JIW278" s="377"/>
      <c r="JIX278" s="376"/>
      <c r="JIY278" s="376"/>
      <c r="JIZ278" s="376"/>
      <c r="JJA278" s="376"/>
      <c r="JJB278" s="376"/>
      <c r="JJC278" s="376"/>
      <c r="JJD278" s="376"/>
      <c r="JJE278" s="377"/>
      <c r="JJF278" s="377"/>
      <c r="JJG278" s="376"/>
      <c r="JJH278" s="376"/>
      <c r="JJI278" s="377"/>
      <c r="JJJ278" s="377"/>
      <c r="JJK278" s="376"/>
      <c r="JJL278" s="376"/>
      <c r="JJM278" s="376"/>
      <c r="JJN278" s="376"/>
      <c r="JJO278" s="376"/>
      <c r="JJP278" s="370"/>
      <c r="JJQ278" s="396"/>
      <c r="JJR278" s="376"/>
      <c r="JJS278" s="376"/>
      <c r="JJT278" s="376"/>
      <c r="JJU278" s="376"/>
      <c r="JJV278" s="376"/>
      <c r="JJW278" s="376"/>
      <c r="JJX278" s="376"/>
      <c r="JJY278" s="375"/>
      <c r="JJZ278" s="375"/>
      <c r="JKA278" s="375"/>
      <c r="JKB278" s="375"/>
      <c r="JKC278" s="375"/>
      <c r="JKD278" s="375"/>
      <c r="JKE278" s="375"/>
      <c r="JKF278" s="375"/>
      <c r="JKG278" s="375"/>
      <c r="JKH278" s="375"/>
      <c r="JKI278" s="375"/>
      <c r="JKJ278" s="375"/>
      <c r="JKK278" s="375"/>
      <c r="JKL278" s="375"/>
      <c r="JKM278" s="375"/>
      <c r="JKN278" s="375"/>
      <c r="JKO278" s="375"/>
      <c r="JKP278" s="375"/>
      <c r="JKQ278" s="375"/>
      <c r="JKR278" s="375"/>
      <c r="JKS278" s="375"/>
      <c r="JKT278" s="375"/>
      <c r="JKU278" s="375"/>
      <c r="JKV278" s="375"/>
      <c r="JKW278" s="375"/>
      <c r="JKX278" s="375"/>
      <c r="JKY278" s="375"/>
      <c r="JKZ278" s="375"/>
      <c r="JLA278" s="375"/>
      <c r="JLB278" s="375"/>
      <c r="JLC278" s="375"/>
      <c r="JLD278" s="375"/>
      <c r="JLE278" s="375"/>
      <c r="JLF278" s="375"/>
      <c r="JLG278" s="375"/>
      <c r="JLH278" s="375"/>
      <c r="JLI278" s="375"/>
      <c r="JLJ278" s="375"/>
      <c r="JLK278" s="375"/>
      <c r="JLL278" s="375"/>
      <c r="JLM278" s="375"/>
      <c r="JLN278" s="375"/>
      <c r="JLO278" s="375"/>
      <c r="JLP278" s="375"/>
      <c r="JLQ278" s="376"/>
      <c r="JLR278" s="376"/>
      <c r="JLS278" s="376"/>
      <c r="JLT278" s="376"/>
      <c r="JLU278" s="376"/>
      <c r="JLV278" s="376"/>
      <c r="JLW278" s="376"/>
      <c r="JLX278" s="376"/>
      <c r="JLY278" s="376"/>
      <c r="JLZ278" s="376"/>
      <c r="JMA278" s="376"/>
      <c r="JMB278" s="376"/>
      <c r="JMC278" s="376"/>
      <c r="JMD278" s="376"/>
      <c r="JME278" s="376"/>
      <c r="JMF278" s="376"/>
      <c r="JMG278" s="376"/>
      <c r="JMH278" s="376"/>
      <c r="JMI278" s="376"/>
      <c r="JMJ278" s="376"/>
      <c r="JMK278" s="376"/>
      <c r="JML278" s="376"/>
      <c r="JMM278" s="376"/>
      <c r="JMN278" s="376"/>
      <c r="JMO278" s="377"/>
      <c r="JMP278" s="377"/>
      <c r="JMQ278" s="377"/>
      <c r="JMR278" s="377"/>
      <c r="JMS278" s="377"/>
      <c r="JMT278" s="376"/>
      <c r="JMU278" s="376"/>
      <c r="JMV278" s="377"/>
      <c r="JMW278" s="377"/>
      <c r="JMX278" s="376"/>
      <c r="JMY278" s="376"/>
      <c r="JMZ278" s="377"/>
      <c r="JNA278" s="377"/>
      <c r="JNB278" s="376"/>
      <c r="JNC278" s="376"/>
      <c r="JND278" s="376"/>
      <c r="JNE278" s="376"/>
      <c r="JNF278" s="376"/>
      <c r="JNG278" s="376"/>
      <c r="JNH278" s="376"/>
      <c r="JNI278" s="377"/>
      <c r="JNJ278" s="377"/>
      <c r="JNK278" s="376"/>
      <c r="JNL278" s="376"/>
      <c r="JNM278" s="377"/>
      <c r="JNN278" s="377"/>
      <c r="JNO278" s="376"/>
      <c r="JNP278" s="376"/>
      <c r="JNQ278" s="376"/>
      <c r="JNR278" s="376"/>
      <c r="JNS278" s="376"/>
      <c r="JNT278" s="370"/>
      <c r="JNU278" s="396"/>
      <c r="JNV278" s="376"/>
      <c r="JNW278" s="376"/>
      <c r="JNX278" s="376"/>
      <c r="JNY278" s="376"/>
      <c r="JNZ278" s="376"/>
      <c r="JOA278" s="376"/>
      <c r="JOB278" s="376"/>
      <c r="JOC278" s="375"/>
      <c r="JOD278" s="375"/>
      <c r="JOE278" s="375"/>
      <c r="JOF278" s="375"/>
      <c r="JOG278" s="375"/>
      <c r="JOH278" s="375"/>
      <c r="JOI278" s="375"/>
      <c r="JOJ278" s="375"/>
      <c r="JOK278" s="375"/>
      <c r="JOL278" s="375"/>
      <c r="JOM278" s="375"/>
      <c r="JON278" s="375"/>
      <c r="JOO278" s="375"/>
      <c r="JOP278" s="375"/>
      <c r="JOQ278" s="375"/>
      <c r="JOR278" s="375"/>
      <c r="JOS278" s="375"/>
      <c r="JOT278" s="375"/>
      <c r="JOU278" s="375"/>
      <c r="JOV278" s="375"/>
      <c r="JOW278" s="375"/>
      <c r="JOX278" s="375"/>
      <c r="JOY278" s="375"/>
      <c r="JOZ278" s="375"/>
      <c r="JPA278" s="375"/>
      <c r="JPB278" s="375"/>
      <c r="JPC278" s="375"/>
      <c r="JPD278" s="375"/>
      <c r="JPE278" s="375"/>
      <c r="JPF278" s="375"/>
      <c r="JPG278" s="375"/>
      <c r="JPH278" s="375"/>
      <c r="JPI278" s="375"/>
      <c r="JPJ278" s="375"/>
      <c r="JPK278" s="375"/>
      <c r="JPL278" s="375"/>
      <c r="JPM278" s="375"/>
      <c r="JPN278" s="375"/>
      <c r="JPO278" s="375"/>
      <c r="JPP278" s="375"/>
      <c r="JPQ278" s="375"/>
      <c r="JPR278" s="375"/>
      <c r="JPS278" s="375"/>
      <c r="JPT278" s="375"/>
      <c r="JPU278" s="376"/>
      <c r="JPV278" s="376"/>
      <c r="JPW278" s="376"/>
      <c r="JPX278" s="376"/>
      <c r="JPY278" s="376"/>
      <c r="JPZ278" s="376"/>
      <c r="JQA278" s="376"/>
      <c r="JQB278" s="376"/>
      <c r="JQC278" s="376"/>
      <c r="JQD278" s="376"/>
      <c r="JQE278" s="376"/>
      <c r="JQF278" s="376"/>
      <c r="JQG278" s="376"/>
      <c r="JQH278" s="376"/>
      <c r="JQI278" s="376"/>
      <c r="JQJ278" s="376"/>
      <c r="JQK278" s="376"/>
      <c r="JQL278" s="376"/>
      <c r="JQM278" s="376"/>
      <c r="JQN278" s="376"/>
      <c r="JQO278" s="376"/>
      <c r="JQP278" s="376"/>
      <c r="JQQ278" s="376"/>
      <c r="JQR278" s="376"/>
      <c r="JQS278" s="377"/>
      <c r="JQT278" s="377"/>
      <c r="JQU278" s="377"/>
      <c r="JQV278" s="377"/>
      <c r="JQW278" s="377"/>
      <c r="JQX278" s="376"/>
      <c r="JQY278" s="376"/>
      <c r="JQZ278" s="377"/>
      <c r="JRA278" s="377"/>
      <c r="JRB278" s="376"/>
      <c r="JRC278" s="376"/>
      <c r="JRD278" s="377"/>
      <c r="JRE278" s="377"/>
      <c r="JRF278" s="376"/>
      <c r="JRG278" s="376"/>
      <c r="JRH278" s="376"/>
      <c r="JRI278" s="376"/>
      <c r="JRJ278" s="376"/>
      <c r="JRK278" s="376"/>
      <c r="JRL278" s="376"/>
      <c r="JRM278" s="377"/>
      <c r="JRN278" s="377"/>
      <c r="JRO278" s="376"/>
      <c r="JRP278" s="376"/>
      <c r="JRQ278" s="377"/>
      <c r="JRR278" s="377"/>
      <c r="JRS278" s="376"/>
      <c r="JRT278" s="376"/>
      <c r="JRU278" s="376"/>
      <c r="JRV278" s="376"/>
      <c r="JRW278" s="376"/>
      <c r="JRX278" s="370"/>
      <c r="JRY278" s="396"/>
      <c r="JRZ278" s="376"/>
      <c r="JSA278" s="376"/>
      <c r="JSB278" s="376"/>
      <c r="JSC278" s="376"/>
      <c r="JSD278" s="376"/>
      <c r="JSE278" s="376"/>
      <c r="JSF278" s="376"/>
      <c r="JSG278" s="375"/>
      <c r="JSH278" s="375"/>
      <c r="JSI278" s="375"/>
      <c r="JSJ278" s="375"/>
      <c r="JSK278" s="375"/>
      <c r="JSL278" s="375"/>
      <c r="JSM278" s="375"/>
      <c r="JSN278" s="375"/>
      <c r="JSO278" s="375"/>
      <c r="JSP278" s="375"/>
      <c r="JSQ278" s="375"/>
      <c r="JSR278" s="375"/>
      <c r="JSS278" s="375"/>
      <c r="JST278" s="375"/>
      <c r="JSU278" s="375"/>
      <c r="JSV278" s="375"/>
      <c r="JSW278" s="375"/>
      <c r="JSX278" s="375"/>
      <c r="JSY278" s="375"/>
      <c r="JSZ278" s="375"/>
      <c r="JTA278" s="375"/>
      <c r="JTB278" s="375"/>
      <c r="JTC278" s="375"/>
      <c r="JTD278" s="375"/>
      <c r="JTE278" s="375"/>
      <c r="JTF278" s="375"/>
      <c r="JTG278" s="375"/>
      <c r="JTH278" s="375"/>
      <c r="JTI278" s="375"/>
      <c r="JTJ278" s="375"/>
      <c r="JTK278" s="375"/>
      <c r="JTL278" s="375"/>
      <c r="JTM278" s="375"/>
      <c r="JTN278" s="375"/>
      <c r="JTO278" s="375"/>
      <c r="JTP278" s="375"/>
      <c r="JTQ278" s="375"/>
      <c r="JTR278" s="375"/>
      <c r="JTS278" s="375"/>
      <c r="JTT278" s="375"/>
      <c r="JTU278" s="375"/>
      <c r="JTV278" s="375"/>
      <c r="JTW278" s="375"/>
      <c r="JTX278" s="375"/>
      <c r="JTY278" s="376"/>
      <c r="JTZ278" s="376"/>
      <c r="JUA278" s="376"/>
      <c r="JUB278" s="376"/>
      <c r="JUC278" s="376"/>
      <c r="JUD278" s="376"/>
      <c r="JUE278" s="376"/>
      <c r="JUF278" s="376"/>
      <c r="JUG278" s="376"/>
      <c r="JUH278" s="376"/>
      <c r="JUI278" s="376"/>
      <c r="JUJ278" s="376"/>
      <c r="JUK278" s="376"/>
      <c r="JUL278" s="376"/>
      <c r="JUM278" s="376"/>
      <c r="JUN278" s="376"/>
      <c r="JUO278" s="376"/>
      <c r="JUP278" s="376"/>
      <c r="JUQ278" s="376"/>
      <c r="JUR278" s="376"/>
      <c r="JUS278" s="376"/>
      <c r="JUT278" s="376"/>
      <c r="JUU278" s="376"/>
      <c r="JUV278" s="376"/>
      <c r="JUW278" s="377"/>
      <c r="JUX278" s="377"/>
      <c r="JUY278" s="377"/>
      <c r="JUZ278" s="377"/>
      <c r="JVA278" s="377"/>
      <c r="JVB278" s="376"/>
      <c r="JVC278" s="376"/>
      <c r="JVD278" s="377"/>
      <c r="JVE278" s="377"/>
      <c r="JVF278" s="376"/>
      <c r="JVG278" s="376"/>
      <c r="JVH278" s="377"/>
      <c r="JVI278" s="377"/>
      <c r="JVJ278" s="376"/>
      <c r="JVK278" s="376"/>
      <c r="JVL278" s="376"/>
      <c r="JVM278" s="376"/>
      <c r="JVN278" s="376"/>
      <c r="JVO278" s="376"/>
      <c r="JVP278" s="376"/>
      <c r="JVQ278" s="377"/>
      <c r="JVR278" s="377"/>
      <c r="JVS278" s="376"/>
      <c r="JVT278" s="376"/>
      <c r="JVU278" s="377"/>
      <c r="JVV278" s="377"/>
      <c r="JVW278" s="376"/>
      <c r="JVX278" s="376"/>
      <c r="JVY278" s="376"/>
      <c r="JVZ278" s="376"/>
      <c r="JWA278" s="376"/>
      <c r="JWB278" s="370"/>
      <c r="JWC278" s="396"/>
      <c r="JWD278" s="376"/>
      <c r="JWE278" s="376"/>
      <c r="JWF278" s="376"/>
      <c r="JWG278" s="376"/>
      <c r="JWH278" s="376"/>
      <c r="JWI278" s="376"/>
      <c r="JWJ278" s="376"/>
      <c r="JWK278" s="375"/>
      <c r="JWL278" s="375"/>
      <c r="JWM278" s="375"/>
      <c r="JWN278" s="375"/>
      <c r="JWO278" s="375"/>
      <c r="JWP278" s="375"/>
      <c r="JWQ278" s="375"/>
      <c r="JWR278" s="375"/>
      <c r="JWS278" s="375"/>
      <c r="JWT278" s="375"/>
      <c r="JWU278" s="375"/>
      <c r="JWV278" s="375"/>
      <c r="JWW278" s="375"/>
      <c r="JWX278" s="375"/>
      <c r="JWY278" s="375"/>
      <c r="JWZ278" s="375"/>
      <c r="JXA278" s="375"/>
      <c r="JXB278" s="375"/>
      <c r="JXC278" s="375"/>
      <c r="JXD278" s="375"/>
      <c r="JXE278" s="375"/>
      <c r="JXF278" s="375"/>
      <c r="JXG278" s="375"/>
      <c r="JXH278" s="375"/>
      <c r="JXI278" s="375"/>
      <c r="JXJ278" s="375"/>
      <c r="JXK278" s="375"/>
      <c r="JXL278" s="375"/>
      <c r="JXM278" s="375"/>
      <c r="JXN278" s="375"/>
      <c r="JXO278" s="375"/>
      <c r="JXP278" s="375"/>
      <c r="JXQ278" s="375"/>
      <c r="JXR278" s="375"/>
      <c r="JXS278" s="375"/>
      <c r="JXT278" s="375"/>
      <c r="JXU278" s="375"/>
      <c r="JXV278" s="375"/>
      <c r="JXW278" s="375"/>
      <c r="JXX278" s="375"/>
      <c r="JXY278" s="375"/>
      <c r="JXZ278" s="375"/>
      <c r="JYA278" s="375"/>
      <c r="JYB278" s="375"/>
      <c r="JYC278" s="376"/>
      <c r="JYD278" s="376"/>
      <c r="JYE278" s="376"/>
      <c r="JYF278" s="376"/>
      <c r="JYG278" s="376"/>
      <c r="JYH278" s="376"/>
      <c r="JYI278" s="376"/>
      <c r="JYJ278" s="376"/>
      <c r="JYK278" s="376"/>
      <c r="JYL278" s="376"/>
      <c r="JYM278" s="376"/>
      <c r="JYN278" s="376"/>
      <c r="JYO278" s="376"/>
      <c r="JYP278" s="376"/>
      <c r="JYQ278" s="376"/>
      <c r="JYR278" s="376"/>
      <c r="JYS278" s="376"/>
      <c r="JYT278" s="376"/>
      <c r="JYU278" s="376"/>
      <c r="JYV278" s="376"/>
      <c r="JYW278" s="376"/>
      <c r="JYX278" s="376"/>
      <c r="JYY278" s="376"/>
      <c r="JYZ278" s="376"/>
      <c r="JZA278" s="377"/>
      <c r="JZB278" s="377"/>
      <c r="JZC278" s="377"/>
      <c r="JZD278" s="377"/>
      <c r="JZE278" s="377"/>
      <c r="JZF278" s="376"/>
      <c r="JZG278" s="376"/>
      <c r="JZH278" s="377"/>
      <c r="JZI278" s="377"/>
      <c r="JZJ278" s="376"/>
      <c r="JZK278" s="376"/>
      <c r="JZL278" s="377"/>
      <c r="JZM278" s="377"/>
      <c r="JZN278" s="376"/>
      <c r="JZO278" s="376"/>
      <c r="JZP278" s="376"/>
      <c r="JZQ278" s="376"/>
      <c r="JZR278" s="376"/>
      <c r="JZS278" s="376"/>
      <c r="JZT278" s="376"/>
      <c r="JZU278" s="377"/>
      <c r="JZV278" s="377"/>
      <c r="JZW278" s="376"/>
      <c r="JZX278" s="376"/>
      <c r="JZY278" s="377"/>
      <c r="JZZ278" s="377"/>
      <c r="KAA278" s="376"/>
      <c r="KAB278" s="376"/>
      <c r="KAC278" s="376"/>
      <c r="KAD278" s="376"/>
      <c r="KAE278" s="376"/>
      <c r="KAF278" s="370"/>
      <c r="KAG278" s="396"/>
      <c r="KAH278" s="376"/>
      <c r="KAI278" s="376"/>
      <c r="KAJ278" s="376"/>
      <c r="KAK278" s="376"/>
      <c r="KAL278" s="376"/>
      <c r="KAM278" s="376"/>
      <c r="KAN278" s="376"/>
      <c r="KAO278" s="375"/>
      <c r="KAP278" s="375"/>
      <c r="KAQ278" s="375"/>
      <c r="KAR278" s="375"/>
      <c r="KAS278" s="375"/>
      <c r="KAT278" s="375"/>
      <c r="KAU278" s="375"/>
      <c r="KAV278" s="375"/>
      <c r="KAW278" s="375"/>
      <c r="KAX278" s="375"/>
      <c r="KAY278" s="375"/>
      <c r="KAZ278" s="375"/>
      <c r="KBA278" s="375"/>
      <c r="KBB278" s="375"/>
      <c r="KBC278" s="375"/>
      <c r="KBD278" s="375"/>
      <c r="KBE278" s="375"/>
      <c r="KBF278" s="375"/>
      <c r="KBG278" s="375"/>
      <c r="KBH278" s="375"/>
      <c r="KBI278" s="375"/>
      <c r="KBJ278" s="375"/>
      <c r="KBK278" s="375"/>
      <c r="KBL278" s="375"/>
      <c r="KBM278" s="375"/>
      <c r="KBN278" s="375"/>
      <c r="KBO278" s="375"/>
      <c r="KBP278" s="375"/>
      <c r="KBQ278" s="375"/>
      <c r="KBR278" s="375"/>
      <c r="KBS278" s="375"/>
      <c r="KBT278" s="375"/>
      <c r="KBU278" s="375"/>
      <c r="KBV278" s="375"/>
      <c r="KBW278" s="375"/>
      <c r="KBX278" s="375"/>
      <c r="KBY278" s="375"/>
      <c r="KBZ278" s="375"/>
      <c r="KCA278" s="375"/>
      <c r="KCB278" s="375"/>
      <c r="KCC278" s="375"/>
      <c r="KCD278" s="375"/>
      <c r="KCE278" s="375"/>
      <c r="KCF278" s="375"/>
      <c r="KCG278" s="376"/>
      <c r="KCH278" s="376"/>
      <c r="KCI278" s="376"/>
      <c r="KCJ278" s="376"/>
      <c r="KCK278" s="376"/>
      <c r="KCL278" s="376"/>
      <c r="KCM278" s="376"/>
      <c r="KCN278" s="376"/>
      <c r="KCO278" s="376"/>
      <c r="KCP278" s="376"/>
      <c r="KCQ278" s="376"/>
      <c r="KCR278" s="376"/>
      <c r="KCS278" s="376"/>
      <c r="KCT278" s="376"/>
      <c r="KCU278" s="376"/>
      <c r="KCV278" s="376"/>
      <c r="KCW278" s="376"/>
      <c r="KCX278" s="376"/>
      <c r="KCY278" s="376"/>
      <c r="KCZ278" s="376"/>
      <c r="KDA278" s="376"/>
      <c r="KDB278" s="376"/>
      <c r="KDC278" s="376"/>
      <c r="KDD278" s="376"/>
      <c r="KDE278" s="377"/>
      <c r="KDF278" s="377"/>
      <c r="KDG278" s="377"/>
      <c r="KDH278" s="377"/>
      <c r="KDI278" s="377"/>
      <c r="KDJ278" s="376"/>
      <c r="KDK278" s="376"/>
      <c r="KDL278" s="377"/>
      <c r="KDM278" s="377"/>
      <c r="KDN278" s="376"/>
      <c r="KDO278" s="376"/>
      <c r="KDP278" s="377"/>
      <c r="KDQ278" s="377"/>
      <c r="KDR278" s="376"/>
      <c r="KDS278" s="376"/>
      <c r="KDT278" s="376"/>
      <c r="KDU278" s="376"/>
      <c r="KDV278" s="376"/>
      <c r="KDW278" s="376"/>
      <c r="KDX278" s="376"/>
      <c r="KDY278" s="377"/>
      <c r="KDZ278" s="377"/>
      <c r="KEA278" s="376"/>
      <c r="KEB278" s="376"/>
      <c r="KEC278" s="377"/>
      <c r="KED278" s="377"/>
      <c r="KEE278" s="376"/>
      <c r="KEF278" s="376"/>
      <c r="KEG278" s="376"/>
      <c r="KEH278" s="376"/>
      <c r="KEI278" s="376"/>
      <c r="KEJ278" s="370"/>
      <c r="KEK278" s="396"/>
      <c r="KEL278" s="376"/>
      <c r="KEM278" s="376"/>
      <c r="KEN278" s="376"/>
      <c r="KEO278" s="376"/>
      <c r="KEP278" s="376"/>
      <c r="KEQ278" s="376"/>
      <c r="KER278" s="376"/>
      <c r="KES278" s="375"/>
      <c r="KET278" s="375"/>
      <c r="KEU278" s="375"/>
      <c r="KEV278" s="375"/>
      <c r="KEW278" s="375"/>
      <c r="KEX278" s="375"/>
      <c r="KEY278" s="375"/>
      <c r="KEZ278" s="375"/>
      <c r="KFA278" s="375"/>
      <c r="KFB278" s="375"/>
      <c r="KFC278" s="375"/>
      <c r="KFD278" s="375"/>
      <c r="KFE278" s="375"/>
      <c r="KFF278" s="375"/>
      <c r="KFG278" s="375"/>
      <c r="KFH278" s="375"/>
      <c r="KFI278" s="375"/>
      <c r="KFJ278" s="375"/>
      <c r="KFK278" s="375"/>
      <c r="KFL278" s="375"/>
      <c r="KFM278" s="375"/>
      <c r="KFN278" s="375"/>
      <c r="KFO278" s="375"/>
      <c r="KFP278" s="375"/>
      <c r="KFQ278" s="375"/>
      <c r="KFR278" s="375"/>
      <c r="KFS278" s="375"/>
      <c r="KFT278" s="375"/>
      <c r="KFU278" s="375"/>
      <c r="KFV278" s="375"/>
      <c r="KFW278" s="375"/>
      <c r="KFX278" s="375"/>
      <c r="KFY278" s="375"/>
      <c r="KFZ278" s="375"/>
      <c r="KGA278" s="375"/>
      <c r="KGB278" s="375"/>
      <c r="KGC278" s="375"/>
      <c r="KGD278" s="375"/>
      <c r="KGE278" s="375"/>
      <c r="KGF278" s="375"/>
      <c r="KGG278" s="375"/>
      <c r="KGH278" s="375"/>
      <c r="KGI278" s="375"/>
      <c r="KGJ278" s="375"/>
      <c r="KGK278" s="376"/>
      <c r="KGL278" s="376"/>
      <c r="KGM278" s="376"/>
      <c r="KGN278" s="376"/>
      <c r="KGO278" s="376"/>
      <c r="KGP278" s="376"/>
      <c r="KGQ278" s="376"/>
      <c r="KGR278" s="376"/>
      <c r="KGS278" s="376"/>
      <c r="KGT278" s="376"/>
      <c r="KGU278" s="376"/>
      <c r="KGV278" s="376"/>
      <c r="KGW278" s="376"/>
      <c r="KGX278" s="376"/>
      <c r="KGY278" s="376"/>
      <c r="KGZ278" s="376"/>
      <c r="KHA278" s="376"/>
      <c r="KHB278" s="376"/>
      <c r="KHC278" s="376"/>
      <c r="KHD278" s="376"/>
      <c r="KHE278" s="376"/>
      <c r="KHF278" s="376"/>
      <c r="KHG278" s="376"/>
      <c r="KHH278" s="376"/>
      <c r="KHI278" s="377"/>
      <c r="KHJ278" s="377"/>
      <c r="KHK278" s="377"/>
      <c r="KHL278" s="377"/>
      <c r="KHM278" s="377"/>
      <c r="KHN278" s="376"/>
      <c r="KHO278" s="376"/>
      <c r="KHP278" s="377"/>
      <c r="KHQ278" s="377"/>
      <c r="KHR278" s="376"/>
      <c r="KHS278" s="376"/>
      <c r="KHT278" s="377"/>
      <c r="KHU278" s="377"/>
      <c r="KHV278" s="376"/>
      <c r="KHW278" s="376"/>
      <c r="KHX278" s="376"/>
      <c r="KHY278" s="376"/>
      <c r="KHZ278" s="376"/>
      <c r="KIA278" s="376"/>
      <c r="KIB278" s="376"/>
      <c r="KIC278" s="377"/>
      <c r="KID278" s="377"/>
      <c r="KIE278" s="376"/>
      <c r="KIF278" s="376"/>
      <c r="KIG278" s="377"/>
      <c r="KIH278" s="377"/>
      <c r="KII278" s="376"/>
      <c r="KIJ278" s="376"/>
      <c r="KIK278" s="376"/>
      <c r="KIL278" s="376"/>
      <c r="KIM278" s="376"/>
      <c r="KIN278" s="370"/>
      <c r="KIO278" s="396"/>
      <c r="KIP278" s="376"/>
      <c r="KIQ278" s="376"/>
      <c r="KIR278" s="376"/>
      <c r="KIS278" s="376"/>
      <c r="KIT278" s="376"/>
      <c r="KIU278" s="376"/>
      <c r="KIV278" s="376"/>
      <c r="KIW278" s="375"/>
      <c r="KIX278" s="375"/>
      <c r="KIY278" s="375"/>
      <c r="KIZ278" s="375"/>
      <c r="KJA278" s="375"/>
      <c r="KJB278" s="375"/>
      <c r="KJC278" s="375"/>
      <c r="KJD278" s="375"/>
      <c r="KJE278" s="375"/>
      <c r="KJF278" s="375"/>
      <c r="KJG278" s="375"/>
      <c r="KJH278" s="375"/>
      <c r="KJI278" s="375"/>
      <c r="KJJ278" s="375"/>
      <c r="KJK278" s="375"/>
      <c r="KJL278" s="375"/>
      <c r="KJM278" s="375"/>
      <c r="KJN278" s="375"/>
      <c r="KJO278" s="375"/>
      <c r="KJP278" s="375"/>
      <c r="KJQ278" s="375"/>
      <c r="KJR278" s="375"/>
      <c r="KJS278" s="375"/>
      <c r="KJT278" s="375"/>
      <c r="KJU278" s="375"/>
      <c r="KJV278" s="375"/>
      <c r="KJW278" s="375"/>
      <c r="KJX278" s="375"/>
      <c r="KJY278" s="375"/>
      <c r="KJZ278" s="375"/>
      <c r="KKA278" s="375"/>
      <c r="KKB278" s="375"/>
      <c r="KKC278" s="375"/>
      <c r="KKD278" s="375"/>
      <c r="KKE278" s="375"/>
      <c r="KKF278" s="375"/>
      <c r="KKG278" s="375"/>
      <c r="KKH278" s="375"/>
      <c r="KKI278" s="375"/>
      <c r="KKJ278" s="375"/>
      <c r="KKK278" s="375"/>
      <c r="KKL278" s="375"/>
      <c r="KKM278" s="375"/>
      <c r="KKN278" s="375"/>
      <c r="KKO278" s="376"/>
      <c r="KKP278" s="376"/>
      <c r="KKQ278" s="376"/>
      <c r="KKR278" s="376"/>
      <c r="KKS278" s="376"/>
      <c r="KKT278" s="376"/>
      <c r="KKU278" s="376"/>
      <c r="KKV278" s="376"/>
      <c r="KKW278" s="376"/>
      <c r="KKX278" s="376"/>
      <c r="KKY278" s="376"/>
      <c r="KKZ278" s="376"/>
      <c r="KLA278" s="376"/>
      <c r="KLB278" s="376"/>
      <c r="KLC278" s="376"/>
      <c r="KLD278" s="376"/>
      <c r="KLE278" s="376"/>
      <c r="KLF278" s="376"/>
      <c r="KLG278" s="376"/>
      <c r="KLH278" s="376"/>
      <c r="KLI278" s="376"/>
      <c r="KLJ278" s="376"/>
      <c r="KLK278" s="376"/>
      <c r="KLL278" s="376"/>
      <c r="KLM278" s="377"/>
      <c r="KLN278" s="377"/>
      <c r="KLO278" s="377"/>
      <c r="KLP278" s="377"/>
      <c r="KLQ278" s="377"/>
      <c r="KLR278" s="376"/>
      <c r="KLS278" s="376"/>
      <c r="KLT278" s="377"/>
      <c r="KLU278" s="377"/>
      <c r="KLV278" s="376"/>
      <c r="KLW278" s="376"/>
      <c r="KLX278" s="377"/>
      <c r="KLY278" s="377"/>
      <c r="KLZ278" s="376"/>
      <c r="KMA278" s="376"/>
      <c r="KMB278" s="376"/>
      <c r="KMC278" s="376"/>
      <c r="KMD278" s="376"/>
      <c r="KME278" s="376"/>
      <c r="KMF278" s="376"/>
      <c r="KMG278" s="377"/>
      <c r="KMH278" s="377"/>
      <c r="KMI278" s="376"/>
      <c r="KMJ278" s="376"/>
      <c r="KMK278" s="377"/>
      <c r="KML278" s="377"/>
      <c r="KMM278" s="376"/>
      <c r="KMN278" s="376"/>
      <c r="KMO278" s="376"/>
      <c r="KMP278" s="376"/>
      <c r="KMQ278" s="376"/>
      <c r="KMR278" s="370"/>
      <c r="KMS278" s="396"/>
      <c r="KMT278" s="376"/>
      <c r="KMU278" s="376"/>
      <c r="KMV278" s="376"/>
      <c r="KMW278" s="376"/>
      <c r="KMX278" s="376"/>
      <c r="KMY278" s="376"/>
      <c r="KMZ278" s="376"/>
      <c r="KNA278" s="375"/>
      <c r="KNB278" s="375"/>
      <c r="KNC278" s="375"/>
      <c r="KND278" s="375"/>
      <c r="KNE278" s="375"/>
      <c r="KNF278" s="375"/>
      <c r="KNG278" s="375"/>
      <c r="KNH278" s="375"/>
      <c r="KNI278" s="375"/>
      <c r="KNJ278" s="375"/>
      <c r="KNK278" s="375"/>
      <c r="KNL278" s="375"/>
      <c r="KNM278" s="375"/>
      <c r="KNN278" s="375"/>
      <c r="KNO278" s="375"/>
      <c r="KNP278" s="375"/>
      <c r="KNQ278" s="375"/>
      <c r="KNR278" s="375"/>
      <c r="KNS278" s="375"/>
      <c r="KNT278" s="375"/>
      <c r="KNU278" s="375"/>
      <c r="KNV278" s="375"/>
      <c r="KNW278" s="375"/>
      <c r="KNX278" s="375"/>
      <c r="KNY278" s="375"/>
      <c r="KNZ278" s="375"/>
      <c r="KOA278" s="375"/>
      <c r="KOB278" s="375"/>
      <c r="KOC278" s="375"/>
      <c r="KOD278" s="375"/>
      <c r="KOE278" s="375"/>
      <c r="KOF278" s="375"/>
      <c r="KOG278" s="375"/>
      <c r="KOH278" s="375"/>
      <c r="KOI278" s="375"/>
      <c r="KOJ278" s="375"/>
      <c r="KOK278" s="375"/>
      <c r="KOL278" s="375"/>
      <c r="KOM278" s="375"/>
      <c r="KON278" s="375"/>
      <c r="KOO278" s="375"/>
      <c r="KOP278" s="375"/>
      <c r="KOQ278" s="375"/>
      <c r="KOR278" s="375"/>
      <c r="KOS278" s="376"/>
      <c r="KOT278" s="376"/>
      <c r="KOU278" s="376"/>
      <c r="KOV278" s="376"/>
      <c r="KOW278" s="376"/>
      <c r="KOX278" s="376"/>
      <c r="KOY278" s="376"/>
      <c r="KOZ278" s="376"/>
      <c r="KPA278" s="376"/>
      <c r="KPB278" s="376"/>
      <c r="KPC278" s="376"/>
      <c r="KPD278" s="376"/>
      <c r="KPE278" s="376"/>
      <c r="KPF278" s="376"/>
      <c r="KPG278" s="376"/>
      <c r="KPH278" s="376"/>
      <c r="KPI278" s="376"/>
      <c r="KPJ278" s="376"/>
      <c r="KPK278" s="376"/>
      <c r="KPL278" s="376"/>
      <c r="KPM278" s="376"/>
      <c r="KPN278" s="376"/>
      <c r="KPO278" s="376"/>
      <c r="KPP278" s="376"/>
      <c r="KPQ278" s="377"/>
      <c r="KPR278" s="377"/>
      <c r="KPS278" s="377"/>
      <c r="KPT278" s="377"/>
      <c r="KPU278" s="377"/>
      <c r="KPV278" s="376"/>
      <c r="KPW278" s="376"/>
      <c r="KPX278" s="377"/>
      <c r="KPY278" s="377"/>
      <c r="KPZ278" s="376"/>
      <c r="KQA278" s="376"/>
      <c r="KQB278" s="377"/>
      <c r="KQC278" s="377"/>
      <c r="KQD278" s="376"/>
      <c r="KQE278" s="376"/>
      <c r="KQF278" s="376"/>
      <c r="KQG278" s="376"/>
      <c r="KQH278" s="376"/>
      <c r="KQI278" s="376"/>
      <c r="KQJ278" s="376"/>
      <c r="KQK278" s="377"/>
      <c r="KQL278" s="377"/>
      <c r="KQM278" s="376"/>
      <c r="KQN278" s="376"/>
      <c r="KQO278" s="377"/>
      <c r="KQP278" s="377"/>
      <c r="KQQ278" s="376"/>
      <c r="KQR278" s="376"/>
      <c r="KQS278" s="376"/>
      <c r="KQT278" s="376"/>
      <c r="KQU278" s="376"/>
      <c r="KQV278" s="370"/>
      <c r="KQW278" s="396"/>
      <c r="KQX278" s="376"/>
      <c r="KQY278" s="376"/>
      <c r="KQZ278" s="376"/>
      <c r="KRA278" s="376"/>
      <c r="KRB278" s="376"/>
      <c r="KRC278" s="376"/>
      <c r="KRD278" s="376"/>
      <c r="KRE278" s="375"/>
      <c r="KRF278" s="375"/>
      <c r="KRG278" s="375"/>
      <c r="KRH278" s="375"/>
      <c r="KRI278" s="375"/>
      <c r="KRJ278" s="375"/>
      <c r="KRK278" s="375"/>
      <c r="KRL278" s="375"/>
      <c r="KRM278" s="375"/>
      <c r="KRN278" s="375"/>
      <c r="KRO278" s="375"/>
      <c r="KRP278" s="375"/>
      <c r="KRQ278" s="375"/>
      <c r="KRR278" s="375"/>
      <c r="KRS278" s="375"/>
      <c r="KRT278" s="375"/>
      <c r="KRU278" s="375"/>
      <c r="KRV278" s="375"/>
      <c r="KRW278" s="375"/>
      <c r="KRX278" s="375"/>
      <c r="KRY278" s="375"/>
      <c r="KRZ278" s="375"/>
      <c r="KSA278" s="375"/>
      <c r="KSB278" s="375"/>
      <c r="KSC278" s="375"/>
      <c r="KSD278" s="375"/>
      <c r="KSE278" s="375"/>
      <c r="KSF278" s="375"/>
      <c r="KSG278" s="375"/>
      <c r="KSH278" s="375"/>
      <c r="KSI278" s="375"/>
      <c r="KSJ278" s="375"/>
      <c r="KSK278" s="375"/>
      <c r="KSL278" s="375"/>
      <c r="KSM278" s="375"/>
      <c r="KSN278" s="375"/>
      <c r="KSO278" s="375"/>
      <c r="KSP278" s="375"/>
      <c r="KSQ278" s="375"/>
      <c r="KSR278" s="375"/>
      <c r="KSS278" s="375"/>
      <c r="KST278" s="375"/>
      <c r="KSU278" s="375"/>
      <c r="KSV278" s="375"/>
      <c r="KSW278" s="376"/>
      <c r="KSX278" s="376"/>
      <c r="KSY278" s="376"/>
      <c r="KSZ278" s="376"/>
      <c r="KTA278" s="376"/>
      <c r="KTB278" s="376"/>
      <c r="KTC278" s="376"/>
      <c r="KTD278" s="376"/>
      <c r="KTE278" s="376"/>
      <c r="KTF278" s="376"/>
      <c r="KTG278" s="376"/>
      <c r="KTH278" s="376"/>
      <c r="KTI278" s="376"/>
      <c r="KTJ278" s="376"/>
      <c r="KTK278" s="376"/>
      <c r="KTL278" s="376"/>
      <c r="KTM278" s="376"/>
      <c r="KTN278" s="376"/>
      <c r="KTO278" s="376"/>
      <c r="KTP278" s="376"/>
      <c r="KTQ278" s="376"/>
      <c r="KTR278" s="376"/>
      <c r="KTS278" s="376"/>
      <c r="KTT278" s="376"/>
      <c r="KTU278" s="377"/>
      <c r="KTV278" s="377"/>
      <c r="KTW278" s="377"/>
      <c r="KTX278" s="377"/>
      <c r="KTY278" s="377"/>
      <c r="KTZ278" s="376"/>
      <c r="KUA278" s="376"/>
      <c r="KUB278" s="377"/>
      <c r="KUC278" s="377"/>
      <c r="KUD278" s="376"/>
      <c r="KUE278" s="376"/>
      <c r="KUF278" s="377"/>
      <c r="KUG278" s="377"/>
      <c r="KUH278" s="376"/>
      <c r="KUI278" s="376"/>
      <c r="KUJ278" s="376"/>
      <c r="KUK278" s="376"/>
      <c r="KUL278" s="376"/>
      <c r="KUM278" s="376"/>
      <c r="KUN278" s="376"/>
      <c r="KUO278" s="377"/>
      <c r="KUP278" s="377"/>
      <c r="KUQ278" s="376"/>
      <c r="KUR278" s="376"/>
      <c r="KUS278" s="377"/>
      <c r="KUT278" s="377"/>
      <c r="KUU278" s="376"/>
      <c r="KUV278" s="376"/>
      <c r="KUW278" s="376"/>
      <c r="KUX278" s="376"/>
      <c r="KUY278" s="376"/>
      <c r="KUZ278" s="370"/>
      <c r="KVA278" s="396"/>
      <c r="KVB278" s="376"/>
      <c r="KVC278" s="376"/>
      <c r="KVD278" s="376"/>
      <c r="KVE278" s="376"/>
      <c r="KVF278" s="376"/>
      <c r="KVG278" s="376"/>
      <c r="KVH278" s="376"/>
      <c r="KVI278" s="375"/>
      <c r="KVJ278" s="375"/>
      <c r="KVK278" s="375"/>
      <c r="KVL278" s="375"/>
      <c r="KVM278" s="375"/>
      <c r="KVN278" s="375"/>
      <c r="KVO278" s="375"/>
      <c r="KVP278" s="375"/>
      <c r="KVQ278" s="375"/>
      <c r="KVR278" s="375"/>
      <c r="KVS278" s="375"/>
      <c r="KVT278" s="375"/>
      <c r="KVU278" s="375"/>
      <c r="KVV278" s="375"/>
      <c r="KVW278" s="375"/>
      <c r="KVX278" s="375"/>
      <c r="KVY278" s="375"/>
      <c r="KVZ278" s="375"/>
      <c r="KWA278" s="375"/>
      <c r="KWB278" s="375"/>
      <c r="KWC278" s="375"/>
      <c r="KWD278" s="375"/>
      <c r="KWE278" s="375"/>
      <c r="KWF278" s="375"/>
      <c r="KWG278" s="375"/>
      <c r="KWH278" s="375"/>
      <c r="KWI278" s="375"/>
      <c r="KWJ278" s="375"/>
      <c r="KWK278" s="375"/>
      <c r="KWL278" s="375"/>
      <c r="KWM278" s="375"/>
      <c r="KWN278" s="375"/>
      <c r="KWO278" s="375"/>
      <c r="KWP278" s="375"/>
      <c r="KWQ278" s="375"/>
      <c r="KWR278" s="375"/>
      <c r="KWS278" s="375"/>
      <c r="KWT278" s="375"/>
      <c r="KWU278" s="375"/>
      <c r="KWV278" s="375"/>
      <c r="KWW278" s="375"/>
      <c r="KWX278" s="375"/>
      <c r="KWY278" s="375"/>
      <c r="KWZ278" s="375"/>
      <c r="KXA278" s="376"/>
      <c r="KXB278" s="376"/>
      <c r="KXC278" s="376"/>
      <c r="KXD278" s="376"/>
      <c r="KXE278" s="376"/>
      <c r="KXF278" s="376"/>
      <c r="KXG278" s="376"/>
      <c r="KXH278" s="376"/>
      <c r="KXI278" s="376"/>
      <c r="KXJ278" s="376"/>
      <c r="KXK278" s="376"/>
      <c r="KXL278" s="376"/>
      <c r="KXM278" s="376"/>
      <c r="KXN278" s="376"/>
      <c r="KXO278" s="376"/>
      <c r="KXP278" s="376"/>
      <c r="KXQ278" s="376"/>
      <c r="KXR278" s="376"/>
      <c r="KXS278" s="376"/>
      <c r="KXT278" s="376"/>
      <c r="KXU278" s="376"/>
      <c r="KXV278" s="376"/>
      <c r="KXW278" s="376"/>
      <c r="KXX278" s="376"/>
      <c r="KXY278" s="377"/>
      <c r="KXZ278" s="377"/>
      <c r="KYA278" s="377"/>
      <c r="KYB278" s="377"/>
      <c r="KYC278" s="377"/>
      <c r="KYD278" s="376"/>
      <c r="KYE278" s="376"/>
      <c r="KYF278" s="377"/>
      <c r="KYG278" s="377"/>
      <c r="KYH278" s="376"/>
      <c r="KYI278" s="376"/>
      <c r="KYJ278" s="377"/>
      <c r="KYK278" s="377"/>
      <c r="KYL278" s="376"/>
      <c r="KYM278" s="376"/>
      <c r="KYN278" s="376"/>
      <c r="KYO278" s="376"/>
      <c r="KYP278" s="376"/>
      <c r="KYQ278" s="376"/>
      <c r="KYR278" s="376"/>
      <c r="KYS278" s="377"/>
      <c r="KYT278" s="377"/>
      <c r="KYU278" s="376"/>
      <c r="KYV278" s="376"/>
      <c r="KYW278" s="377"/>
      <c r="KYX278" s="377"/>
      <c r="KYY278" s="376"/>
      <c r="KYZ278" s="376"/>
      <c r="KZA278" s="376"/>
      <c r="KZB278" s="376"/>
      <c r="KZC278" s="376"/>
      <c r="KZD278" s="370"/>
      <c r="KZE278" s="396"/>
      <c r="KZF278" s="376"/>
      <c r="KZG278" s="376"/>
      <c r="KZH278" s="376"/>
      <c r="KZI278" s="376"/>
      <c r="KZJ278" s="376"/>
      <c r="KZK278" s="376"/>
      <c r="KZL278" s="376"/>
      <c r="KZM278" s="375"/>
      <c r="KZN278" s="375"/>
      <c r="KZO278" s="375"/>
      <c r="KZP278" s="375"/>
      <c r="KZQ278" s="375"/>
      <c r="KZR278" s="375"/>
      <c r="KZS278" s="375"/>
      <c r="KZT278" s="375"/>
      <c r="KZU278" s="375"/>
      <c r="KZV278" s="375"/>
      <c r="KZW278" s="375"/>
      <c r="KZX278" s="375"/>
      <c r="KZY278" s="375"/>
      <c r="KZZ278" s="375"/>
      <c r="LAA278" s="375"/>
      <c r="LAB278" s="375"/>
      <c r="LAC278" s="375"/>
      <c r="LAD278" s="375"/>
      <c r="LAE278" s="375"/>
      <c r="LAF278" s="375"/>
      <c r="LAG278" s="375"/>
      <c r="LAH278" s="375"/>
      <c r="LAI278" s="375"/>
      <c r="LAJ278" s="375"/>
      <c r="LAK278" s="375"/>
      <c r="LAL278" s="375"/>
      <c r="LAM278" s="375"/>
      <c r="LAN278" s="375"/>
      <c r="LAO278" s="375"/>
      <c r="LAP278" s="375"/>
      <c r="LAQ278" s="375"/>
      <c r="LAR278" s="375"/>
      <c r="LAS278" s="375"/>
      <c r="LAT278" s="375"/>
      <c r="LAU278" s="375"/>
      <c r="LAV278" s="375"/>
      <c r="LAW278" s="375"/>
      <c r="LAX278" s="375"/>
      <c r="LAY278" s="375"/>
      <c r="LAZ278" s="375"/>
      <c r="LBA278" s="375"/>
      <c r="LBB278" s="375"/>
      <c r="LBC278" s="375"/>
      <c r="LBD278" s="375"/>
      <c r="LBE278" s="376"/>
      <c r="LBF278" s="376"/>
      <c r="LBG278" s="376"/>
      <c r="LBH278" s="376"/>
      <c r="LBI278" s="376"/>
      <c r="LBJ278" s="376"/>
      <c r="LBK278" s="376"/>
      <c r="LBL278" s="376"/>
      <c r="LBM278" s="376"/>
      <c r="LBN278" s="376"/>
      <c r="LBO278" s="376"/>
      <c r="LBP278" s="376"/>
      <c r="LBQ278" s="376"/>
      <c r="LBR278" s="376"/>
      <c r="LBS278" s="376"/>
      <c r="LBT278" s="376"/>
      <c r="LBU278" s="376"/>
      <c r="LBV278" s="376"/>
      <c r="LBW278" s="376"/>
      <c r="LBX278" s="376"/>
      <c r="LBY278" s="376"/>
      <c r="LBZ278" s="376"/>
      <c r="LCA278" s="376"/>
      <c r="LCB278" s="376"/>
      <c r="LCC278" s="377"/>
      <c r="LCD278" s="377"/>
      <c r="LCE278" s="377"/>
      <c r="LCF278" s="377"/>
      <c r="LCG278" s="377"/>
      <c r="LCH278" s="376"/>
      <c r="LCI278" s="376"/>
      <c r="LCJ278" s="377"/>
      <c r="LCK278" s="377"/>
      <c r="LCL278" s="376"/>
      <c r="LCM278" s="376"/>
      <c r="LCN278" s="377"/>
      <c r="LCO278" s="377"/>
      <c r="LCP278" s="376"/>
      <c r="LCQ278" s="376"/>
      <c r="LCR278" s="376"/>
      <c r="LCS278" s="376"/>
      <c r="LCT278" s="376"/>
      <c r="LCU278" s="376"/>
      <c r="LCV278" s="376"/>
      <c r="LCW278" s="377"/>
      <c r="LCX278" s="377"/>
      <c r="LCY278" s="376"/>
      <c r="LCZ278" s="376"/>
      <c r="LDA278" s="377"/>
      <c r="LDB278" s="377"/>
      <c r="LDC278" s="376"/>
      <c r="LDD278" s="376"/>
      <c r="LDE278" s="376"/>
      <c r="LDF278" s="376"/>
      <c r="LDG278" s="376"/>
      <c r="LDH278" s="370"/>
      <c r="LDI278" s="396"/>
      <c r="LDJ278" s="376"/>
      <c r="LDK278" s="376"/>
      <c r="LDL278" s="376"/>
      <c r="LDM278" s="376"/>
      <c r="LDN278" s="376"/>
      <c r="LDO278" s="376"/>
      <c r="LDP278" s="376"/>
      <c r="LDQ278" s="375"/>
      <c r="LDR278" s="375"/>
      <c r="LDS278" s="375"/>
      <c r="LDT278" s="375"/>
      <c r="LDU278" s="375"/>
      <c r="LDV278" s="375"/>
      <c r="LDW278" s="375"/>
      <c r="LDX278" s="375"/>
      <c r="LDY278" s="375"/>
      <c r="LDZ278" s="375"/>
      <c r="LEA278" s="375"/>
      <c r="LEB278" s="375"/>
      <c r="LEC278" s="375"/>
      <c r="LED278" s="375"/>
      <c r="LEE278" s="375"/>
      <c r="LEF278" s="375"/>
      <c r="LEG278" s="375"/>
      <c r="LEH278" s="375"/>
      <c r="LEI278" s="375"/>
      <c r="LEJ278" s="375"/>
      <c r="LEK278" s="375"/>
      <c r="LEL278" s="375"/>
      <c r="LEM278" s="375"/>
      <c r="LEN278" s="375"/>
      <c r="LEO278" s="375"/>
      <c r="LEP278" s="375"/>
      <c r="LEQ278" s="375"/>
      <c r="LER278" s="375"/>
      <c r="LES278" s="375"/>
      <c r="LET278" s="375"/>
      <c r="LEU278" s="375"/>
      <c r="LEV278" s="375"/>
      <c r="LEW278" s="375"/>
      <c r="LEX278" s="375"/>
      <c r="LEY278" s="375"/>
      <c r="LEZ278" s="375"/>
      <c r="LFA278" s="375"/>
      <c r="LFB278" s="375"/>
      <c r="LFC278" s="375"/>
      <c r="LFD278" s="375"/>
      <c r="LFE278" s="375"/>
      <c r="LFF278" s="375"/>
      <c r="LFG278" s="375"/>
      <c r="LFH278" s="375"/>
      <c r="LFI278" s="376"/>
      <c r="LFJ278" s="376"/>
      <c r="LFK278" s="376"/>
      <c r="LFL278" s="376"/>
      <c r="LFM278" s="376"/>
      <c r="LFN278" s="376"/>
      <c r="LFO278" s="376"/>
      <c r="LFP278" s="376"/>
      <c r="LFQ278" s="376"/>
      <c r="LFR278" s="376"/>
      <c r="LFS278" s="376"/>
      <c r="LFT278" s="376"/>
      <c r="LFU278" s="376"/>
      <c r="LFV278" s="376"/>
      <c r="LFW278" s="376"/>
      <c r="LFX278" s="376"/>
      <c r="LFY278" s="376"/>
      <c r="LFZ278" s="376"/>
      <c r="LGA278" s="376"/>
      <c r="LGB278" s="376"/>
      <c r="LGC278" s="376"/>
      <c r="LGD278" s="376"/>
      <c r="LGE278" s="376"/>
      <c r="LGF278" s="376"/>
      <c r="LGG278" s="377"/>
      <c r="LGH278" s="377"/>
      <c r="LGI278" s="377"/>
      <c r="LGJ278" s="377"/>
      <c r="LGK278" s="377"/>
      <c r="LGL278" s="376"/>
      <c r="LGM278" s="376"/>
      <c r="LGN278" s="377"/>
      <c r="LGO278" s="377"/>
      <c r="LGP278" s="376"/>
      <c r="LGQ278" s="376"/>
      <c r="LGR278" s="377"/>
      <c r="LGS278" s="377"/>
      <c r="LGT278" s="376"/>
      <c r="LGU278" s="376"/>
      <c r="LGV278" s="376"/>
      <c r="LGW278" s="376"/>
      <c r="LGX278" s="376"/>
      <c r="LGY278" s="376"/>
      <c r="LGZ278" s="376"/>
      <c r="LHA278" s="377"/>
      <c r="LHB278" s="377"/>
      <c r="LHC278" s="376"/>
      <c r="LHD278" s="376"/>
      <c r="LHE278" s="377"/>
      <c r="LHF278" s="377"/>
      <c r="LHG278" s="376"/>
      <c r="LHH278" s="376"/>
      <c r="LHI278" s="376"/>
      <c r="LHJ278" s="376"/>
      <c r="LHK278" s="376"/>
      <c r="LHL278" s="370"/>
      <c r="LHM278" s="396"/>
      <c r="LHN278" s="376"/>
      <c r="LHO278" s="376"/>
      <c r="LHP278" s="376"/>
      <c r="LHQ278" s="376"/>
      <c r="LHR278" s="376"/>
      <c r="LHS278" s="376"/>
      <c r="LHT278" s="376"/>
      <c r="LHU278" s="375"/>
      <c r="LHV278" s="375"/>
      <c r="LHW278" s="375"/>
      <c r="LHX278" s="375"/>
      <c r="LHY278" s="375"/>
      <c r="LHZ278" s="375"/>
      <c r="LIA278" s="375"/>
      <c r="LIB278" s="375"/>
      <c r="LIC278" s="375"/>
      <c r="LID278" s="375"/>
      <c r="LIE278" s="375"/>
      <c r="LIF278" s="375"/>
      <c r="LIG278" s="375"/>
      <c r="LIH278" s="375"/>
      <c r="LII278" s="375"/>
      <c r="LIJ278" s="375"/>
      <c r="LIK278" s="375"/>
      <c r="LIL278" s="375"/>
      <c r="LIM278" s="375"/>
      <c r="LIN278" s="375"/>
      <c r="LIO278" s="375"/>
      <c r="LIP278" s="375"/>
      <c r="LIQ278" s="375"/>
      <c r="LIR278" s="375"/>
      <c r="LIS278" s="375"/>
      <c r="LIT278" s="375"/>
      <c r="LIU278" s="375"/>
      <c r="LIV278" s="375"/>
      <c r="LIW278" s="375"/>
      <c r="LIX278" s="375"/>
      <c r="LIY278" s="375"/>
      <c r="LIZ278" s="375"/>
      <c r="LJA278" s="375"/>
      <c r="LJB278" s="375"/>
      <c r="LJC278" s="375"/>
      <c r="LJD278" s="375"/>
      <c r="LJE278" s="375"/>
      <c r="LJF278" s="375"/>
      <c r="LJG278" s="375"/>
      <c r="LJH278" s="375"/>
      <c r="LJI278" s="375"/>
      <c r="LJJ278" s="375"/>
      <c r="LJK278" s="375"/>
      <c r="LJL278" s="375"/>
      <c r="LJM278" s="376"/>
      <c r="LJN278" s="376"/>
      <c r="LJO278" s="376"/>
      <c r="LJP278" s="376"/>
      <c r="LJQ278" s="376"/>
      <c r="LJR278" s="376"/>
      <c r="LJS278" s="376"/>
      <c r="LJT278" s="376"/>
      <c r="LJU278" s="376"/>
      <c r="LJV278" s="376"/>
      <c r="LJW278" s="376"/>
      <c r="LJX278" s="376"/>
      <c r="LJY278" s="376"/>
      <c r="LJZ278" s="376"/>
      <c r="LKA278" s="376"/>
      <c r="LKB278" s="376"/>
      <c r="LKC278" s="376"/>
      <c r="LKD278" s="376"/>
      <c r="LKE278" s="376"/>
      <c r="LKF278" s="376"/>
      <c r="LKG278" s="376"/>
      <c r="LKH278" s="376"/>
      <c r="LKI278" s="376"/>
      <c r="LKJ278" s="376"/>
      <c r="LKK278" s="377"/>
      <c r="LKL278" s="377"/>
      <c r="LKM278" s="377"/>
      <c r="LKN278" s="377"/>
      <c r="LKO278" s="377"/>
      <c r="LKP278" s="376"/>
      <c r="LKQ278" s="376"/>
      <c r="LKR278" s="377"/>
      <c r="LKS278" s="377"/>
      <c r="LKT278" s="376"/>
      <c r="LKU278" s="376"/>
      <c r="LKV278" s="377"/>
      <c r="LKW278" s="377"/>
      <c r="LKX278" s="376"/>
      <c r="LKY278" s="376"/>
      <c r="LKZ278" s="376"/>
      <c r="LLA278" s="376"/>
      <c r="LLB278" s="376"/>
      <c r="LLC278" s="376"/>
      <c r="LLD278" s="376"/>
      <c r="LLE278" s="377"/>
      <c r="LLF278" s="377"/>
      <c r="LLG278" s="376"/>
      <c r="LLH278" s="376"/>
      <c r="LLI278" s="377"/>
      <c r="LLJ278" s="377"/>
      <c r="LLK278" s="376"/>
      <c r="LLL278" s="376"/>
      <c r="LLM278" s="376"/>
      <c r="LLN278" s="376"/>
      <c r="LLO278" s="376"/>
      <c r="LLP278" s="370"/>
      <c r="LLQ278" s="396"/>
      <c r="LLR278" s="376"/>
      <c r="LLS278" s="376"/>
      <c r="LLT278" s="376"/>
      <c r="LLU278" s="376"/>
      <c r="LLV278" s="376"/>
      <c r="LLW278" s="376"/>
      <c r="LLX278" s="376"/>
      <c r="LLY278" s="375"/>
      <c r="LLZ278" s="375"/>
      <c r="LMA278" s="375"/>
      <c r="LMB278" s="375"/>
      <c r="LMC278" s="375"/>
      <c r="LMD278" s="375"/>
      <c r="LME278" s="375"/>
      <c r="LMF278" s="375"/>
      <c r="LMG278" s="375"/>
      <c r="LMH278" s="375"/>
      <c r="LMI278" s="375"/>
      <c r="LMJ278" s="375"/>
      <c r="LMK278" s="375"/>
      <c r="LML278" s="375"/>
      <c r="LMM278" s="375"/>
      <c r="LMN278" s="375"/>
      <c r="LMO278" s="375"/>
      <c r="LMP278" s="375"/>
      <c r="LMQ278" s="375"/>
      <c r="LMR278" s="375"/>
      <c r="LMS278" s="375"/>
      <c r="LMT278" s="375"/>
      <c r="LMU278" s="375"/>
      <c r="LMV278" s="375"/>
      <c r="LMW278" s="375"/>
      <c r="LMX278" s="375"/>
      <c r="LMY278" s="375"/>
      <c r="LMZ278" s="375"/>
      <c r="LNA278" s="375"/>
      <c r="LNB278" s="375"/>
      <c r="LNC278" s="375"/>
      <c r="LND278" s="375"/>
      <c r="LNE278" s="375"/>
      <c r="LNF278" s="375"/>
      <c r="LNG278" s="375"/>
      <c r="LNH278" s="375"/>
      <c r="LNI278" s="375"/>
      <c r="LNJ278" s="375"/>
      <c r="LNK278" s="375"/>
      <c r="LNL278" s="375"/>
      <c r="LNM278" s="375"/>
      <c r="LNN278" s="375"/>
      <c r="LNO278" s="375"/>
      <c r="LNP278" s="375"/>
      <c r="LNQ278" s="376"/>
      <c r="LNR278" s="376"/>
      <c r="LNS278" s="376"/>
      <c r="LNT278" s="376"/>
      <c r="LNU278" s="376"/>
      <c r="LNV278" s="376"/>
      <c r="LNW278" s="376"/>
      <c r="LNX278" s="376"/>
      <c r="LNY278" s="376"/>
      <c r="LNZ278" s="376"/>
      <c r="LOA278" s="376"/>
      <c r="LOB278" s="376"/>
      <c r="LOC278" s="376"/>
      <c r="LOD278" s="376"/>
      <c r="LOE278" s="376"/>
      <c r="LOF278" s="376"/>
      <c r="LOG278" s="376"/>
      <c r="LOH278" s="376"/>
      <c r="LOI278" s="376"/>
      <c r="LOJ278" s="376"/>
      <c r="LOK278" s="376"/>
      <c r="LOL278" s="376"/>
      <c r="LOM278" s="376"/>
      <c r="LON278" s="376"/>
      <c r="LOO278" s="377"/>
      <c r="LOP278" s="377"/>
      <c r="LOQ278" s="377"/>
      <c r="LOR278" s="377"/>
      <c r="LOS278" s="377"/>
      <c r="LOT278" s="376"/>
      <c r="LOU278" s="376"/>
      <c r="LOV278" s="377"/>
      <c r="LOW278" s="377"/>
      <c r="LOX278" s="376"/>
      <c r="LOY278" s="376"/>
      <c r="LOZ278" s="377"/>
      <c r="LPA278" s="377"/>
      <c r="LPB278" s="376"/>
      <c r="LPC278" s="376"/>
      <c r="LPD278" s="376"/>
      <c r="LPE278" s="376"/>
      <c r="LPF278" s="376"/>
      <c r="LPG278" s="376"/>
      <c r="LPH278" s="376"/>
      <c r="LPI278" s="377"/>
      <c r="LPJ278" s="377"/>
      <c r="LPK278" s="376"/>
      <c r="LPL278" s="376"/>
      <c r="LPM278" s="377"/>
      <c r="LPN278" s="377"/>
      <c r="LPO278" s="376"/>
      <c r="LPP278" s="376"/>
      <c r="LPQ278" s="376"/>
      <c r="LPR278" s="376"/>
      <c r="LPS278" s="376"/>
      <c r="LPT278" s="370"/>
      <c r="LPU278" s="396"/>
      <c r="LPV278" s="376"/>
      <c r="LPW278" s="376"/>
      <c r="LPX278" s="376"/>
      <c r="LPY278" s="376"/>
      <c r="LPZ278" s="376"/>
      <c r="LQA278" s="376"/>
      <c r="LQB278" s="376"/>
      <c r="LQC278" s="375"/>
      <c r="LQD278" s="375"/>
      <c r="LQE278" s="375"/>
      <c r="LQF278" s="375"/>
      <c r="LQG278" s="375"/>
      <c r="LQH278" s="375"/>
      <c r="LQI278" s="375"/>
      <c r="LQJ278" s="375"/>
      <c r="LQK278" s="375"/>
      <c r="LQL278" s="375"/>
      <c r="LQM278" s="375"/>
      <c r="LQN278" s="375"/>
      <c r="LQO278" s="375"/>
      <c r="LQP278" s="375"/>
      <c r="LQQ278" s="375"/>
      <c r="LQR278" s="375"/>
      <c r="LQS278" s="375"/>
      <c r="LQT278" s="375"/>
      <c r="LQU278" s="375"/>
      <c r="LQV278" s="375"/>
      <c r="LQW278" s="375"/>
      <c r="LQX278" s="375"/>
      <c r="LQY278" s="375"/>
      <c r="LQZ278" s="375"/>
      <c r="LRA278" s="375"/>
      <c r="LRB278" s="375"/>
      <c r="LRC278" s="375"/>
      <c r="LRD278" s="375"/>
      <c r="LRE278" s="375"/>
      <c r="LRF278" s="375"/>
      <c r="LRG278" s="375"/>
      <c r="LRH278" s="375"/>
      <c r="LRI278" s="375"/>
      <c r="LRJ278" s="375"/>
      <c r="LRK278" s="375"/>
      <c r="LRL278" s="375"/>
      <c r="LRM278" s="375"/>
      <c r="LRN278" s="375"/>
      <c r="LRO278" s="375"/>
      <c r="LRP278" s="375"/>
      <c r="LRQ278" s="375"/>
      <c r="LRR278" s="375"/>
      <c r="LRS278" s="375"/>
      <c r="LRT278" s="375"/>
      <c r="LRU278" s="376"/>
      <c r="LRV278" s="376"/>
      <c r="LRW278" s="376"/>
      <c r="LRX278" s="376"/>
      <c r="LRY278" s="376"/>
      <c r="LRZ278" s="376"/>
      <c r="LSA278" s="376"/>
      <c r="LSB278" s="376"/>
      <c r="LSC278" s="376"/>
      <c r="LSD278" s="376"/>
      <c r="LSE278" s="376"/>
      <c r="LSF278" s="376"/>
      <c r="LSG278" s="376"/>
      <c r="LSH278" s="376"/>
      <c r="LSI278" s="376"/>
      <c r="LSJ278" s="376"/>
      <c r="LSK278" s="376"/>
      <c r="LSL278" s="376"/>
      <c r="LSM278" s="376"/>
      <c r="LSN278" s="376"/>
      <c r="LSO278" s="376"/>
      <c r="LSP278" s="376"/>
      <c r="LSQ278" s="376"/>
      <c r="LSR278" s="376"/>
      <c r="LSS278" s="377"/>
      <c r="LST278" s="377"/>
      <c r="LSU278" s="377"/>
      <c r="LSV278" s="377"/>
      <c r="LSW278" s="377"/>
      <c r="LSX278" s="376"/>
      <c r="LSY278" s="376"/>
      <c r="LSZ278" s="377"/>
      <c r="LTA278" s="377"/>
      <c r="LTB278" s="376"/>
      <c r="LTC278" s="376"/>
      <c r="LTD278" s="377"/>
      <c r="LTE278" s="377"/>
      <c r="LTF278" s="376"/>
      <c r="LTG278" s="376"/>
      <c r="LTH278" s="376"/>
      <c r="LTI278" s="376"/>
      <c r="LTJ278" s="376"/>
      <c r="LTK278" s="376"/>
      <c r="LTL278" s="376"/>
      <c r="LTM278" s="377"/>
      <c r="LTN278" s="377"/>
      <c r="LTO278" s="376"/>
      <c r="LTP278" s="376"/>
      <c r="LTQ278" s="377"/>
      <c r="LTR278" s="377"/>
      <c r="LTS278" s="376"/>
      <c r="LTT278" s="376"/>
      <c r="LTU278" s="376"/>
      <c r="LTV278" s="376"/>
      <c r="LTW278" s="376"/>
      <c r="LTX278" s="370"/>
      <c r="LTY278" s="396"/>
      <c r="LTZ278" s="376"/>
      <c r="LUA278" s="376"/>
      <c r="LUB278" s="376"/>
      <c r="LUC278" s="376"/>
      <c r="LUD278" s="376"/>
      <c r="LUE278" s="376"/>
      <c r="LUF278" s="376"/>
      <c r="LUG278" s="375"/>
      <c r="LUH278" s="375"/>
      <c r="LUI278" s="375"/>
      <c r="LUJ278" s="375"/>
      <c r="LUK278" s="375"/>
      <c r="LUL278" s="375"/>
      <c r="LUM278" s="375"/>
      <c r="LUN278" s="375"/>
      <c r="LUO278" s="375"/>
      <c r="LUP278" s="375"/>
      <c r="LUQ278" s="375"/>
      <c r="LUR278" s="375"/>
      <c r="LUS278" s="375"/>
      <c r="LUT278" s="375"/>
      <c r="LUU278" s="375"/>
      <c r="LUV278" s="375"/>
      <c r="LUW278" s="375"/>
      <c r="LUX278" s="375"/>
      <c r="LUY278" s="375"/>
      <c r="LUZ278" s="375"/>
      <c r="LVA278" s="375"/>
      <c r="LVB278" s="375"/>
      <c r="LVC278" s="375"/>
      <c r="LVD278" s="375"/>
      <c r="LVE278" s="375"/>
      <c r="LVF278" s="375"/>
      <c r="LVG278" s="375"/>
      <c r="LVH278" s="375"/>
      <c r="LVI278" s="375"/>
      <c r="LVJ278" s="375"/>
      <c r="LVK278" s="375"/>
      <c r="LVL278" s="375"/>
      <c r="LVM278" s="375"/>
      <c r="LVN278" s="375"/>
      <c r="LVO278" s="375"/>
      <c r="LVP278" s="375"/>
      <c r="LVQ278" s="375"/>
      <c r="LVR278" s="375"/>
      <c r="LVS278" s="375"/>
      <c r="LVT278" s="375"/>
      <c r="LVU278" s="375"/>
      <c r="LVV278" s="375"/>
      <c r="LVW278" s="375"/>
      <c r="LVX278" s="375"/>
      <c r="LVY278" s="376"/>
      <c r="LVZ278" s="376"/>
      <c r="LWA278" s="376"/>
      <c r="LWB278" s="376"/>
      <c r="LWC278" s="376"/>
      <c r="LWD278" s="376"/>
      <c r="LWE278" s="376"/>
      <c r="LWF278" s="376"/>
      <c r="LWG278" s="376"/>
      <c r="LWH278" s="376"/>
      <c r="LWI278" s="376"/>
      <c r="LWJ278" s="376"/>
      <c r="LWK278" s="376"/>
      <c r="LWL278" s="376"/>
      <c r="LWM278" s="376"/>
      <c r="LWN278" s="376"/>
      <c r="LWO278" s="376"/>
      <c r="LWP278" s="376"/>
      <c r="LWQ278" s="376"/>
      <c r="LWR278" s="376"/>
      <c r="LWS278" s="376"/>
      <c r="LWT278" s="376"/>
      <c r="LWU278" s="376"/>
      <c r="LWV278" s="376"/>
      <c r="LWW278" s="377"/>
      <c r="LWX278" s="377"/>
      <c r="LWY278" s="377"/>
      <c r="LWZ278" s="377"/>
      <c r="LXA278" s="377"/>
      <c r="LXB278" s="376"/>
      <c r="LXC278" s="376"/>
      <c r="LXD278" s="377"/>
      <c r="LXE278" s="377"/>
      <c r="LXF278" s="376"/>
      <c r="LXG278" s="376"/>
      <c r="LXH278" s="377"/>
      <c r="LXI278" s="377"/>
      <c r="LXJ278" s="376"/>
      <c r="LXK278" s="376"/>
      <c r="LXL278" s="376"/>
      <c r="LXM278" s="376"/>
      <c r="LXN278" s="376"/>
      <c r="LXO278" s="376"/>
      <c r="LXP278" s="376"/>
      <c r="LXQ278" s="377"/>
      <c r="LXR278" s="377"/>
      <c r="LXS278" s="376"/>
      <c r="LXT278" s="376"/>
      <c r="LXU278" s="377"/>
      <c r="LXV278" s="377"/>
      <c r="LXW278" s="376"/>
      <c r="LXX278" s="376"/>
      <c r="LXY278" s="376"/>
      <c r="LXZ278" s="376"/>
      <c r="LYA278" s="376"/>
      <c r="LYB278" s="370"/>
      <c r="LYC278" s="396"/>
      <c r="LYD278" s="376"/>
      <c r="LYE278" s="376"/>
      <c r="LYF278" s="376"/>
      <c r="LYG278" s="376"/>
      <c r="LYH278" s="376"/>
      <c r="LYI278" s="376"/>
      <c r="LYJ278" s="376"/>
      <c r="LYK278" s="375"/>
      <c r="LYL278" s="375"/>
      <c r="LYM278" s="375"/>
      <c r="LYN278" s="375"/>
      <c r="LYO278" s="375"/>
      <c r="LYP278" s="375"/>
      <c r="LYQ278" s="375"/>
      <c r="LYR278" s="375"/>
      <c r="LYS278" s="375"/>
      <c r="LYT278" s="375"/>
      <c r="LYU278" s="375"/>
      <c r="LYV278" s="375"/>
      <c r="LYW278" s="375"/>
      <c r="LYX278" s="375"/>
      <c r="LYY278" s="375"/>
      <c r="LYZ278" s="375"/>
      <c r="LZA278" s="375"/>
      <c r="LZB278" s="375"/>
      <c r="LZC278" s="375"/>
      <c r="LZD278" s="375"/>
      <c r="LZE278" s="375"/>
      <c r="LZF278" s="375"/>
      <c r="LZG278" s="375"/>
      <c r="LZH278" s="375"/>
      <c r="LZI278" s="375"/>
      <c r="LZJ278" s="375"/>
      <c r="LZK278" s="375"/>
      <c r="LZL278" s="375"/>
      <c r="LZM278" s="375"/>
      <c r="LZN278" s="375"/>
      <c r="LZO278" s="375"/>
      <c r="LZP278" s="375"/>
      <c r="LZQ278" s="375"/>
      <c r="LZR278" s="375"/>
      <c r="LZS278" s="375"/>
      <c r="LZT278" s="375"/>
      <c r="LZU278" s="375"/>
      <c r="LZV278" s="375"/>
      <c r="LZW278" s="375"/>
      <c r="LZX278" s="375"/>
      <c r="LZY278" s="375"/>
      <c r="LZZ278" s="375"/>
      <c r="MAA278" s="375"/>
      <c r="MAB278" s="375"/>
      <c r="MAC278" s="376"/>
      <c r="MAD278" s="376"/>
      <c r="MAE278" s="376"/>
      <c r="MAF278" s="376"/>
      <c r="MAG278" s="376"/>
      <c r="MAH278" s="376"/>
      <c r="MAI278" s="376"/>
      <c r="MAJ278" s="376"/>
      <c r="MAK278" s="376"/>
      <c r="MAL278" s="376"/>
      <c r="MAM278" s="376"/>
      <c r="MAN278" s="376"/>
      <c r="MAO278" s="376"/>
      <c r="MAP278" s="376"/>
      <c r="MAQ278" s="376"/>
      <c r="MAR278" s="376"/>
      <c r="MAS278" s="376"/>
      <c r="MAT278" s="376"/>
      <c r="MAU278" s="376"/>
      <c r="MAV278" s="376"/>
      <c r="MAW278" s="376"/>
      <c r="MAX278" s="376"/>
      <c r="MAY278" s="376"/>
      <c r="MAZ278" s="376"/>
      <c r="MBA278" s="377"/>
      <c r="MBB278" s="377"/>
      <c r="MBC278" s="377"/>
      <c r="MBD278" s="377"/>
      <c r="MBE278" s="377"/>
      <c r="MBF278" s="376"/>
      <c r="MBG278" s="376"/>
      <c r="MBH278" s="377"/>
      <c r="MBI278" s="377"/>
      <c r="MBJ278" s="376"/>
      <c r="MBK278" s="376"/>
      <c r="MBL278" s="377"/>
      <c r="MBM278" s="377"/>
      <c r="MBN278" s="376"/>
      <c r="MBO278" s="376"/>
      <c r="MBP278" s="376"/>
      <c r="MBQ278" s="376"/>
      <c r="MBR278" s="376"/>
      <c r="MBS278" s="376"/>
      <c r="MBT278" s="376"/>
      <c r="MBU278" s="377"/>
      <c r="MBV278" s="377"/>
      <c r="MBW278" s="376"/>
      <c r="MBX278" s="376"/>
      <c r="MBY278" s="377"/>
      <c r="MBZ278" s="377"/>
      <c r="MCA278" s="376"/>
      <c r="MCB278" s="376"/>
      <c r="MCC278" s="376"/>
      <c r="MCD278" s="376"/>
      <c r="MCE278" s="376"/>
      <c r="MCF278" s="370"/>
      <c r="MCG278" s="396"/>
      <c r="MCH278" s="376"/>
      <c r="MCI278" s="376"/>
      <c r="MCJ278" s="376"/>
      <c r="MCK278" s="376"/>
      <c r="MCL278" s="376"/>
      <c r="MCM278" s="376"/>
      <c r="MCN278" s="376"/>
      <c r="MCO278" s="375"/>
      <c r="MCP278" s="375"/>
      <c r="MCQ278" s="375"/>
      <c r="MCR278" s="375"/>
      <c r="MCS278" s="375"/>
      <c r="MCT278" s="375"/>
      <c r="MCU278" s="375"/>
      <c r="MCV278" s="375"/>
      <c r="MCW278" s="375"/>
      <c r="MCX278" s="375"/>
      <c r="MCY278" s="375"/>
      <c r="MCZ278" s="375"/>
      <c r="MDA278" s="375"/>
      <c r="MDB278" s="375"/>
      <c r="MDC278" s="375"/>
      <c r="MDD278" s="375"/>
      <c r="MDE278" s="375"/>
      <c r="MDF278" s="375"/>
      <c r="MDG278" s="375"/>
      <c r="MDH278" s="375"/>
      <c r="MDI278" s="375"/>
      <c r="MDJ278" s="375"/>
      <c r="MDK278" s="375"/>
      <c r="MDL278" s="375"/>
      <c r="MDM278" s="375"/>
      <c r="MDN278" s="375"/>
      <c r="MDO278" s="375"/>
      <c r="MDP278" s="375"/>
      <c r="MDQ278" s="375"/>
      <c r="MDR278" s="375"/>
      <c r="MDS278" s="375"/>
      <c r="MDT278" s="375"/>
      <c r="MDU278" s="375"/>
      <c r="MDV278" s="375"/>
      <c r="MDW278" s="375"/>
      <c r="MDX278" s="375"/>
      <c r="MDY278" s="375"/>
      <c r="MDZ278" s="375"/>
      <c r="MEA278" s="375"/>
      <c r="MEB278" s="375"/>
      <c r="MEC278" s="375"/>
      <c r="MED278" s="375"/>
      <c r="MEE278" s="375"/>
      <c r="MEF278" s="375"/>
      <c r="MEG278" s="376"/>
      <c r="MEH278" s="376"/>
      <c r="MEI278" s="376"/>
      <c r="MEJ278" s="376"/>
      <c r="MEK278" s="376"/>
      <c r="MEL278" s="376"/>
      <c r="MEM278" s="376"/>
      <c r="MEN278" s="376"/>
      <c r="MEO278" s="376"/>
      <c r="MEP278" s="376"/>
      <c r="MEQ278" s="376"/>
      <c r="MER278" s="376"/>
      <c r="MES278" s="376"/>
      <c r="MET278" s="376"/>
      <c r="MEU278" s="376"/>
      <c r="MEV278" s="376"/>
      <c r="MEW278" s="376"/>
      <c r="MEX278" s="376"/>
      <c r="MEY278" s="376"/>
      <c r="MEZ278" s="376"/>
      <c r="MFA278" s="376"/>
      <c r="MFB278" s="376"/>
      <c r="MFC278" s="376"/>
      <c r="MFD278" s="376"/>
      <c r="MFE278" s="377"/>
      <c r="MFF278" s="377"/>
      <c r="MFG278" s="377"/>
      <c r="MFH278" s="377"/>
      <c r="MFI278" s="377"/>
      <c r="MFJ278" s="376"/>
      <c r="MFK278" s="376"/>
      <c r="MFL278" s="377"/>
      <c r="MFM278" s="377"/>
      <c r="MFN278" s="376"/>
      <c r="MFO278" s="376"/>
      <c r="MFP278" s="377"/>
      <c r="MFQ278" s="377"/>
      <c r="MFR278" s="376"/>
      <c r="MFS278" s="376"/>
      <c r="MFT278" s="376"/>
      <c r="MFU278" s="376"/>
      <c r="MFV278" s="376"/>
      <c r="MFW278" s="376"/>
      <c r="MFX278" s="376"/>
      <c r="MFY278" s="377"/>
      <c r="MFZ278" s="377"/>
      <c r="MGA278" s="376"/>
      <c r="MGB278" s="376"/>
      <c r="MGC278" s="377"/>
      <c r="MGD278" s="377"/>
      <c r="MGE278" s="376"/>
      <c r="MGF278" s="376"/>
      <c r="MGG278" s="376"/>
      <c r="MGH278" s="376"/>
      <c r="MGI278" s="376"/>
      <c r="MGJ278" s="370"/>
      <c r="MGK278" s="396"/>
      <c r="MGL278" s="376"/>
      <c r="MGM278" s="376"/>
      <c r="MGN278" s="376"/>
      <c r="MGO278" s="376"/>
      <c r="MGP278" s="376"/>
      <c r="MGQ278" s="376"/>
      <c r="MGR278" s="376"/>
      <c r="MGS278" s="375"/>
      <c r="MGT278" s="375"/>
      <c r="MGU278" s="375"/>
      <c r="MGV278" s="375"/>
      <c r="MGW278" s="375"/>
      <c r="MGX278" s="375"/>
      <c r="MGY278" s="375"/>
      <c r="MGZ278" s="375"/>
      <c r="MHA278" s="375"/>
      <c r="MHB278" s="375"/>
      <c r="MHC278" s="375"/>
      <c r="MHD278" s="375"/>
      <c r="MHE278" s="375"/>
      <c r="MHF278" s="375"/>
      <c r="MHG278" s="375"/>
      <c r="MHH278" s="375"/>
      <c r="MHI278" s="375"/>
      <c r="MHJ278" s="375"/>
      <c r="MHK278" s="375"/>
      <c r="MHL278" s="375"/>
      <c r="MHM278" s="375"/>
      <c r="MHN278" s="375"/>
      <c r="MHO278" s="375"/>
      <c r="MHP278" s="375"/>
      <c r="MHQ278" s="375"/>
      <c r="MHR278" s="375"/>
      <c r="MHS278" s="375"/>
      <c r="MHT278" s="375"/>
      <c r="MHU278" s="375"/>
      <c r="MHV278" s="375"/>
      <c r="MHW278" s="375"/>
      <c r="MHX278" s="375"/>
      <c r="MHY278" s="375"/>
      <c r="MHZ278" s="375"/>
      <c r="MIA278" s="375"/>
      <c r="MIB278" s="375"/>
      <c r="MIC278" s="375"/>
      <c r="MID278" s="375"/>
      <c r="MIE278" s="375"/>
      <c r="MIF278" s="375"/>
      <c r="MIG278" s="375"/>
      <c r="MIH278" s="375"/>
      <c r="MII278" s="375"/>
      <c r="MIJ278" s="375"/>
      <c r="MIK278" s="376"/>
      <c r="MIL278" s="376"/>
      <c r="MIM278" s="376"/>
      <c r="MIN278" s="376"/>
      <c r="MIO278" s="376"/>
      <c r="MIP278" s="376"/>
      <c r="MIQ278" s="376"/>
      <c r="MIR278" s="376"/>
      <c r="MIS278" s="376"/>
      <c r="MIT278" s="376"/>
      <c r="MIU278" s="376"/>
      <c r="MIV278" s="376"/>
      <c r="MIW278" s="376"/>
      <c r="MIX278" s="376"/>
      <c r="MIY278" s="376"/>
      <c r="MIZ278" s="376"/>
      <c r="MJA278" s="376"/>
      <c r="MJB278" s="376"/>
      <c r="MJC278" s="376"/>
      <c r="MJD278" s="376"/>
      <c r="MJE278" s="376"/>
      <c r="MJF278" s="376"/>
      <c r="MJG278" s="376"/>
      <c r="MJH278" s="376"/>
      <c r="MJI278" s="377"/>
      <c r="MJJ278" s="377"/>
      <c r="MJK278" s="377"/>
      <c r="MJL278" s="377"/>
      <c r="MJM278" s="377"/>
      <c r="MJN278" s="376"/>
      <c r="MJO278" s="376"/>
      <c r="MJP278" s="377"/>
      <c r="MJQ278" s="377"/>
      <c r="MJR278" s="376"/>
      <c r="MJS278" s="376"/>
      <c r="MJT278" s="377"/>
      <c r="MJU278" s="377"/>
      <c r="MJV278" s="376"/>
      <c r="MJW278" s="376"/>
      <c r="MJX278" s="376"/>
      <c r="MJY278" s="376"/>
      <c r="MJZ278" s="376"/>
      <c r="MKA278" s="376"/>
      <c r="MKB278" s="376"/>
      <c r="MKC278" s="377"/>
      <c r="MKD278" s="377"/>
      <c r="MKE278" s="376"/>
      <c r="MKF278" s="376"/>
      <c r="MKG278" s="377"/>
      <c r="MKH278" s="377"/>
      <c r="MKI278" s="376"/>
      <c r="MKJ278" s="376"/>
      <c r="MKK278" s="376"/>
      <c r="MKL278" s="376"/>
      <c r="MKM278" s="376"/>
      <c r="MKN278" s="370"/>
      <c r="MKO278" s="396"/>
      <c r="MKP278" s="376"/>
      <c r="MKQ278" s="376"/>
      <c r="MKR278" s="376"/>
      <c r="MKS278" s="376"/>
      <c r="MKT278" s="376"/>
      <c r="MKU278" s="376"/>
      <c r="MKV278" s="376"/>
      <c r="MKW278" s="375"/>
      <c r="MKX278" s="375"/>
      <c r="MKY278" s="375"/>
      <c r="MKZ278" s="375"/>
      <c r="MLA278" s="375"/>
      <c r="MLB278" s="375"/>
      <c r="MLC278" s="375"/>
      <c r="MLD278" s="375"/>
      <c r="MLE278" s="375"/>
      <c r="MLF278" s="375"/>
      <c r="MLG278" s="375"/>
      <c r="MLH278" s="375"/>
      <c r="MLI278" s="375"/>
      <c r="MLJ278" s="375"/>
      <c r="MLK278" s="375"/>
      <c r="MLL278" s="375"/>
      <c r="MLM278" s="375"/>
      <c r="MLN278" s="375"/>
      <c r="MLO278" s="375"/>
      <c r="MLP278" s="375"/>
      <c r="MLQ278" s="375"/>
      <c r="MLR278" s="375"/>
      <c r="MLS278" s="375"/>
      <c r="MLT278" s="375"/>
      <c r="MLU278" s="375"/>
      <c r="MLV278" s="375"/>
      <c r="MLW278" s="375"/>
      <c r="MLX278" s="375"/>
      <c r="MLY278" s="375"/>
      <c r="MLZ278" s="375"/>
      <c r="MMA278" s="375"/>
      <c r="MMB278" s="375"/>
      <c r="MMC278" s="375"/>
      <c r="MMD278" s="375"/>
      <c r="MME278" s="375"/>
      <c r="MMF278" s="375"/>
      <c r="MMG278" s="375"/>
      <c r="MMH278" s="375"/>
      <c r="MMI278" s="375"/>
      <c r="MMJ278" s="375"/>
      <c r="MMK278" s="375"/>
      <c r="MML278" s="375"/>
      <c r="MMM278" s="375"/>
      <c r="MMN278" s="375"/>
      <c r="MMO278" s="376"/>
      <c r="MMP278" s="376"/>
      <c r="MMQ278" s="376"/>
      <c r="MMR278" s="376"/>
      <c r="MMS278" s="376"/>
      <c r="MMT278" s="376"/>
      <c r="MMU278" s="376"/>
      <c r="MMV278" s="376"/>
      <c r="MMW278" s="376"/>
      <c r="MMX278" s="376"/>
      <c r="MMY278" s="376"/>
      <c r="MMZ278" s="376"/>
      <c r="MNA278" s="376"/>
      <c r="MNB278" s="376"/>
      <c r="MNC278" s="376"/>
      <c r="MND278" s="376"/>
      <c r="MNE278" s="376"/>
      <c r="MNF278" s="376"/>
      <c r="MNG278" s="376"/>
      <c r="MNH278" s="376"/>
      <c r="MNI278" s="376"/>
      <c r="MNJ278" s="376"/>
      <c r="MNK278" s="376"/>
      <c r="MNL278" s="376"/>
      <c r="MNM278" s="377"/>
      <c r="MNN278" s="377"/>
      <c r="MNO278" s="377"/>
      <c r="MNP278" s="377"/>
      <c r="MNQ278" s="377"/>
      <c r="MNR278" s="376"/>
      <c r="MNS278" s="376"/>
      <c r="MNT278" s="377"/>
      <c r="MNU278" s="377"/>
      <c r="MNV278" s="376"/>
      <c r="MNW278" s="376"/>
      <c r="MNX278" s="377"/>
      <c r="MNY278" s="377"/>
      <c r="MNZ278" s="376"/>
      <c r="MOA278" s="376"/>
      <c r="MOB278" s="376"/>
      <c r="MOC278" s="376"/>
      <c r="MOD278" s="376"/>
      <c r="MOE278" s="376"/>
      <c r="MOF278" s="376"/>
      <c r="MOG278" s="377"/>
      <c r="MOH278" s="377"/>
      <c r="MOI278" s="376"/>
      <c r="MOJ278" s="376"/>
      <c r="MOK278" s="377"/>
      <c r="MOL278" s="377"/>
      <c r="MOM278" s="376"/>
      <c r="MON278" s="376"/>
      <c r="MOO278" s="376"/>
      <c r="MOP278" s="376"/>
      <c r="MOQ278" s="376"/>
      <c r="MOR278" s="370"/>
      <c r="MOS278" s="396"/>
      <c r="MOT278" s="376"/>
      <c r="MOU278" s="376"/>
      <c r="MOV278" s="376"/>
      <c r="MOW278" s="376"/>
      <c r="MOX278" s="376"/>
      <c r="MOY278" s="376"/>
      <c r="MOZ278" s="376"/>
      <c r="MPA278" s="375"/>
      <c r="MPB278" s="375"/>
      <c r="MPC278" s="375"/>
      <c r="MPD278" s="375"/>
      <c r="MPE278" s="375"/>
      <c r="MPF278" s="375"/>
      <c r="MPG278" s="375"/>
      <c r="MPH278" s="375"/>
      <c r="MPI278" s="375"/>
      <c r="MPJ278" s="375"/>
      <c r="MPK278" s="375"/>
      <c r="MPL278" s="375"/>
      <c r="MPM278" s="375"/>
      <c r="MPN278" s="375"/>
      <c r="MPO278" s="375"/>
      <c r="MPP278" s="375"/>
      <c r="MPQ278" s="375"/>
      <c r="MPR278" s="375"/>
      <c r="MPS278" s="375"/>
      <c r="MPT278" s="375"/>
      <c r="MPU278" s="375"/>
      <c r="MPV278" s="375"/>
      <c r="MPW278" s="375"/>
      <c r="MPX278" s="375"/>
      <c r="MPY278" s="375"/>
      <c r="MPZ278" s="375"/>
      <c r="MQA278" s="375"/>
      <c r="MQB278" s="375"/>
      <c r="MQC278" s="375"/>
      <c r="MQD278" s="375"/>
      <c r="MQE278" s="375"/>
      <c r="MQF278" s="375"/>
      <c r="MQG278" s="375"/>
      <c r="MQH278" s="375"/>
      <c r="MQI278" s="375"/>
      <c r="MQJ278" s="375"/>
      <c r="MQK278" s="375"/>
      <c r="MQL278" s="375"/>
      <c r="MQM278" s="375"/>
      <c r="MQN278" s="375"/>
      <c r="MQO278" s="375"/>
      <c r="MQP278" s="375"/>
      <c r="MQQ278" s="375"/>
      <c r="MQR278" s="375"/>
      <c r="MQS278" s="376"/>
      <c r="MQT278" s="376"/>
      <c r="MQU278" s="376"/>
      <c r="MQV278" s="376"/>
      <c r="MQW278" s="376"/>
      <c r="MQX278" s="376"/>
      <c r="MQY278" s="376"/>
      <c r="MQZ278" s="376"/>
      <c r="MRA278" s="376"/>
      <c r="MRB278" s="376"/>
      <c r="MRC278" s="376"/>
      <c r="MRD278" s="376"/>
      <c r="MRE278" s="376"/>
      <c r="MRF278" s="376"/>
      <c r="MRG278" s="376"/>
      <c r="MRH278" s="376"/>
      <c r="MRI278" s="376"/>
      <c r="MRJ278" s="376"/>
      <c r="MRK278" s="376"/>
      <c r="MRL278" s="376"/>
      <c r="MRM278" s="376"/>
      <c r="MRN278" s="376"/>
      <c r="MRO278" s="376"/>
      <c r="MRP278" s="376"/>
      <c r="MRQ278" s="377"/>
      <c r="MRR278" s="377"/>
      <c r="MRS278" s="377"/>
      <c r="MRT278" s="377"/>
      <c r="MRU278" s="377"/>
      <c r="MRV278" s="376"/>
      <c r="MRW278" s="376"/>
      <c r="MRX278" s="377"/>
      <c r="MRY278" s="377"/>
      <c r="MRZ278" s="376"/>
      <c r="MSA278" s="376"/>
      <c r="MSB278" s="377"/>
      <c r="MSC278" s="377"/>
      <c r="MSD278" s="376"/>
      <c r="MSE278" s="376"/>
      <c r="MSF278" s="376"/>
      <c r="MSG278" s="376"/>
      <c r="MSH278" s="376"/>
      <c r="MSI278" s="376"/>
      <c r="MSJ278" s="376"/>
      <c r="MSK278" s="377"/>
      <c r="MSL278" s="377"/>
      <c r="MSM278" s="376"/>
      <c r="MSN278" s="376"/>
      <c r="MSO278" s="377"/>
      <c r="MSP278" s="377"/>
      <c r="MSQ278" s="376"/>
      <c r="MSR278" s="376"/>
      <c r="MSS278" s="376"/>
      <c r="MST278" s="376"/>
      <c r="MSU278" s="376"/>
      <c r="MSV278" s="370"/>
      <c r="MSW278" s="396"/>
      <c r="MSX278" s="376"/>
      <c r="MSY278" s="376"/>
      <c r="MSZ278" s="376"/>
      <c r="MTA278" s="376"/>
      <c r="MTB278" s="376"/>
      <c r="MTC278" s="376"/>
      <c r="MTD278" s="376"/>
      <c r="MTE278" s="375"/>
      <c r="MTF278" s="375"/>
      <c r="MTG278" s="375"/>
      <c r="MTH278" s="375"/>
      <c r="MTI278" s="375"/>
      <c r="MTJ278" s="375"/>
      <c r="MTK278" s="375"/>
      <c r="MTL278" s="375"/>
      <c r="MTM278" s="375"/>
      <c r="MTN278" s="375"/>
      <c r="MTO278" s="375"/>
      <c r="MTP278" s="375"/>
      <c r="MTQ278" s="375"/>
      <c r="MTR278" s="375"/>
      <c r="MTS278" s="375"/>
      <c r="MTT278" s="375"/>
      <c r="MTU278" s="375"/>
      <c r="MTV278" s="375"/>
      <c r="MTW278" s="375"/>
      <c r="MTX278" s="375"/>
      <c r="MTY278" s="375"/>
      <c r="MTZ278" s="375"/>
      <c r="MUA278" s="375"/>
      <c r="MUB278" s="375"/>
      <c r="MUC278" s="375"/>
      <c r="MUD278" s="375"/>
      <c r="MUE278" s="375"/>
      <c r="MUF278" s="375"/>
      <c r="MUG278" s="375"/>
      <c r="MUH278" s="375"/>
      <c r="MUI278" s="375"/>
      <c r="MUJ278" s="375"/>
      <c r="MUK278" s="375"/>
      <c r="MUL278" s="375"/>
      <c r="MUM278" s="375"/>
      <c r="MUN278" s="375"/>
      <c r="MUO278" s="375"/>
      <c r="MUP278" s="375"/>
      <c r="MUQ278" s="375"/>
      <c r="MUR278" s="375"/>
      <c r="MUS278" s="375"/>
      <c r="MUT278" s="375"/>
      <c r="MUU278" s="375"/>
      <c r="MUV278" s="375"/>
      <c r="MUW278" s="376"/>
      <c r="MUX278" s="376"/>
      <c r="MUY278" s="376"/>
      <c r="MUZ278" s="376"/>
      <c r="MVA278" s="376"/>
      <c r="MVB278" s="376"/>
      <c r="MVC278" s="376"/>
      <c r="MVD278" s="376"/>
      <c r="MVE278" s="376"/>
      <c r="MVF278" s="376"/>
      <c r="MVG278" s="376"/>
      <c r="MVH278" s="376"/>
      <c r="MVI278" s="376"/>
      <c r="MVJ278" s="376"/>
      <c r="MVK278" s="376"/>
      <c r="MVL278" s="376"/>
      <c r="MVM278" s="376"/>
      <c r="MVN278" s="376"/>
      <c r="MVO278" s="376"/>
      <c r="MVP278" s="376"/>
      <c r="MVQ278" s="376"/>
      <c r="MVR278" s="376"/>
      <c r="MVS278" s="376"/>
      <c r="MVT278" s="376"/>
      <c r="MVU278" s="377"/>
      <c r="MVV278" s="377"/>
      <c r="MVW278" s="377"/>
      <c r="MVX278" s="377"/>
      <c r="MVY278" s="377"/>
      <c r="MVZ278" s="376"/>
      <c r="MWA278" s="376"/>
      <c r="MWB278" s="377"/>
      <c r="MWC278" s="377"/>
      <c r="MWD278" s="376"/>
      <c r="MWE278" s="376"/>
      <c r="MWF278" s="377"/>
      <c r="MWG278" s="377"/>
      <c r="MWH278" s="376"/>
      <c r="MWI278" s="376"/>
      <c r="MWJ278" s="376"/>
      <c r="MWK278" s="376"/>
      <c r="MWL278" s="376"/>
      <c r="MWM278" s="376"/>
      <c r="MWN278" s="376"/>
      <c r="MWO278" s="377"/>
      <c r="MWP278" s="377"/>
      <c r="MWQ278" s="376"/>
      <c r="MWR278" s="376"/>
      <c r="MWS278" s="377"/>
      <c r="MWT278" s="377"/>
      <c r="MWU278" s="376"/>
      <c r="MWV278" s="376"/>
      <c r="MWW278" s="376"/>
      <c r="MWX278" s="376"/>
      <c r="MWY278" s="376"/>
      <c r="MWZ278" s="370"/>
      <c r="MXA278" s="396"/>
      <c r="MXB278" s="376"/>
      <c r="MXC278" s="376"/>
      <c r="MXD278" s="376"/>
      <c r="MXE278" s="376"/>
      <c r="MXF278" s="376"/>
      <c r="MXG278" s="376"/>
      <c r="MXH278" s="376"/>
      <c r="MXI278" s="375"/>
      <c r="MXJ278" s="375"/>
      <c r="MXK278" s="375"/>
      <c r="MXL278" s="375"/>
      <c r="MXM278" s="375"/>
      <c r="MXN278" s="375"/>
      <c r="MXO278" s="375"/>
      <c r="MXP278" s="375"/>
      <c r="MXQ278" s="375"/>
      <c r="MXR278" s="375"/>
      <c r="MXS278" s="375"/>
      <c r="MXT278" s="375"/>
      <c r="MXU278" s="375"/>
      <c r="MXV278" s="375"/>
      <c r="MXW278" s="375"/>
      <c r="MXX278" s="375"/>
      <c r="MXY278" s="375"/>
      <c r="MXZ278" s="375"/>
      <c r="MYA278" s="375"/>
      <c r="MYB278" s="375"/>
      <c r="MYC278" s="375"/>
      <c r="MYD278" s="375"/>
      <c r="MYE278" s="375"/>
      <c r="MYF278" s="375"/>
      <c r="MYG278" s="375"/>
      <c r="MYH278" s="375"/>
      <c r="MYI278" s="375"/>
      <c r="MYJ278" s="375"/>
      <c r="MYK278" s="375"/>
      <c r="MYL278" s="375"/>
      <c r="MYM278" s="375"/>
      <c r="MYN278" s="375"/>
      <c r="MYO278" s="375"/>
      <c r="MYP278" s="375"/>
      <c r="MYQ278" s="375"/>
      <c r="MYR278" s="375"/>
      <c r="MYS278" s="375"/>
      <c r="MYT278" s="375"/>
      <c r="MYU278" s="375"/>
      <c r="MYV278" s="375"/>
      <c r="MYW278" s="375"/>
      <c r="MYX278" s="375"/>
      <c r="MYY278" s="375"/>
      <c r="MYZ278" s="375"/>
      <c r="MZA278" s="376"/>
      <c r="MZB278" s="376"/>
      <c r="MZC278" s="376"/>
      <c r="MZD278" s="376"/>
      <c r="MZE278" s="376"/>
      <c r="MZF278" s="376"/>
      <c r="MZG278" s="376"/>
      <c r="MZH278" s="376"/>
      <c r="MZI278" s="376"/>
      <c r="MZJ278" s="376"/>
      <c r="MZK278" s="376"/>
      <c r="MZL278" s="376"/>
      <c r="MZM278" s="376"/>
      <c r="MZN278" s="376"/>
      <c r="MZO278" s="376"/>
      <c r="MZP278" s="376"/>
      <c r="MZQ278" s="376"/>
      <c r="MZR278" s="376"/>
      <c r="MZS278" s="376"/>
      <c r="MZT278" s="376"/>
      <c r="MZU278" s="376"/>
      <c r="MZV278" s="376"/>
      <c r="MZW278" s="376"/>
      <c r="MZX278" s="376"/>
      <c r="MZY278" s="377"/>
      <c r="MZZ278" s="377"/>
      <c r="NAA278" s="377"/>
      <c r="NAB278" s="377"/>
      <c r="NAC278" s="377"/>
      <c r="NAD278" s="376"/>
      <c r="NAE278" s="376"/>
      <c r="NAF278" s="377"/>
      <c r="NAG278" s="377"/>
      <c r="NAH278" s="376"/>
      <c r="NAI278" s="376"/>
      <c r="NAJ278" s="377"/>
      <c r="NAK278" s="377"/>
      <c r="NAL278" s="376"/>
      <c r="NAM278" s="376"/>
      <c r="NAN278" s="376"/>
      <c r="NAO278" s="376"/>
      <c r="NAP278" s="376"/>
      <c r="NAQ278" s="376"/>
      <c r="NAR278" s="376"/>
      <c r="NAS278" s="377"/>
      <c r="NAT278" s="377"/>
      <c r="NAU278" s="376"/>
      <c r="NAV278" s="376"/>
      <c r="NAW278" s="377"/>
      <c r="NAX278" s="377"/>
      <c r="NAY278" s="376"/>
      <c r="NAZ278" s="376"/>
      <c r="NBA278" s="376"/>
      <c r="NBB278" s="376"/>
      <c r="NBC278" s="376"/>
      <c r="NBD278" s="370"/>
      <c r="NBE278" s="396"/>
      <c r="NBF278" s="376"/>
      <c r="NBG278" s="376"/>
      <c r="NBH278" s="376"/>
      <c r="NBI278" s="376"/>
      <c r="NBJ278" s="376"/>
      <c r="NBK278" s="376"/>
      <c r="NBL278" s="376"/>
      <c r="NBM278" s="375"/>
      <c r="NBN278" s="375"/>
      <c r="NBO278" s="375"/>
      <c r="NBP278" s="375"/>
      <c r="NBQ278" s="375"/>
      <c r="NBR278" s="375"/>
      <c r="NBS278" s="375"/>
      <c r="NBT278" s="375"/>
      <c r="NBU278" s="375"/>
      <c r="NBV278" s="375"/>
      <c r="NBW278" s="375"/>
      <c r="NBX278" s="375"/>
      <c r="NBY278" s="375"/>
      <c r="NBZ278" s="375"/>
      <c r="NCA278" s="375"/>
      <c r="NCB278" s="375"/>
      <c r="NCC278" s="375"/>
      <c r="NCD278" s="375"/>
      <c r="NCE278" s="375"/>
      <c r="NCF278" s="375"/>
      <c r="NCG278" s="375"/>
      <c r="NCH278" s="375"/>
      <c r="NCI278" s="375"/>
      <c r="NCJ278" s="375"/>
      <c r="NCK278" s="375"/>
      <c r="NCL278" s="375"/>
      <c r="NCM278" s="375"/>
      <c r="NCN278" s="375"/>
      <c r="NCO278" s="375"/>
      <c r="NCP278" s="375"/>
      <c r="NCQ278" s="375"/>
      <c r="NCR278" s="375"/>
      <c r="NCS278" s="375"/>
      <c r="NCT278" s="375"/>
      <c r="NCU278" s="375"/>
      <c r="NCV278" s="375"/>
      <c r="NCW278" s="375"/>
      <c r="NCX278" s="375"/>
      <c r="NCY278" s="375"/>
      <c r="NCZ278" s="375"/>
      <c r="NDA278" s="375"/>
      <c r="NDB278" s="375"/>
      <c r="NDC278" s="375"/>
      <c r="NDD278" s="375"/>
      <c r="NDE278" s="376"/>
      <c r="NDF278" s="376"/>
      <c r="NDG278" s="376"/>
      <c r="NDH278" s="376"/>
      <c r="NDI278" s="376"/>
      <c r="NDJ278" s="376"/>
      <c r="NDK278" s="376"/>
      <c r="NDL278" s="376"/>
      <c r="NDM278" s="376"/>
      <c r="NDN278" s="376"/>
      <c r="NDO278" s="376"/>
      <c r="NDP278" s="376"/>
      <c r="NDQ278" s="376"/>
      <c r="NDR278" s="376"/>
      <c r="NDS278" s="376"/>
      <c r="NDT278" s="376"/>
      <c r="NDU278" s="376"/>
      <c r="NDV278" s="376"/>
      <c r="NDW278" s="376"/>
      <c r="NDX278" s="376"/>
      <c r="NDY278" s="376"/>
      <c r="NDZ278" s="376"/>
      <c r="NEA278" s="376"/>
      <c r="NEB278" s="376"/>
      <c r="NEC278" s="377"/>
      <c r="NED278" s="377"/>
      <c r="NEE278" s="377"/>
      <c r="NEF278" s="377"/>
      <c r="NEG278" s="377"/>
      <c r="NEH278" s="376"/>
      <c r="NEI278" s="376"/>
      <c r="NEJ278" s="377"/>
      <c r="NEK278" s="377"/>
      <c r="NEL278" s="376"/>
      <c r="NEM278" s="376"/>
      <c r="NEN278" s="377"/>
      <c r="NEO278" s="377"/>
      <c r="NEP278" s="376"/>
      <c r="NEQ278" s="376"/>
      <c r="NER278" s="376"/>
      <c r="NES278" s="376"/>
      <c r="NET278" s="376"/>
      <c r="NEU278" s="376"/>
      <c r="NEV278" s="376"/>
      <c r="NEW278" s="377"/>
      <c r="NEX278" s="377"/>
      <c r="NEY278" s="376"/>
      <c r="NEZ278" s="376"/>
      <c r="NFA278" s="377"/>
      <c r="NFB278" s="377"/>
      <c r="NFC278" s="376"/>
      <c r="NFD278" s="376"/>
      <c r="NFE278" s="376"/>
      <c r="NFF278" s="376"/>
      <c r="NFG278" s="376"/>
      <c r="NFH278" s="370"/>
      <c r="NFI278" s="396"/>
      <c r="NFJ278" s="376"/>
      <c r="NFK278" s="376"/>
      <c r="NFL278" s="376"/>
      <c r="NFM278" s="376"/>
      <c r="NFN278" s="376"/>
      <c r="NFO278" s="376"/>
      <c r="NFP278" s="376"/>
      <c r="NFQ278" s="375"/>
      <c r="NFR278" s="375"/>
      <c r="NFS278" s="375"/>
      <c r="NFT278" s="375"/>
      <c r="NFU278" s="375"/>
      <c r="NFV278" s="375"/>
      <c r="NFW278" s="375"/>
      <c r="NFX278" s="375"/>
      <c r="NFY278" s="375"/>
      <c r="NFZ278" s="375"/>
      <c r="NGA278" s="375"/>
      <c r="NGB278" s="375"/>
      <c r="NGC278" s="375"/>
      <c r="NGD278" s="375"/>
      <c r="NGE278" s="375"/>
      <c r="NGF278" s="375"/>
      <c r="NGG278" s="375"/>
      <c r="NGH278" s="375"/>
      <c r="NGI278" s="375"/>
      <c r="NGJ278" s="375"/>
      <c r="NGK278" s="375"/>
      <c r="NGL278" s="375"/>
      <c r="NGM278" s="375"/>
      <c r="NGN278" s="375"/>
      <c r="NGO278" s="375"/>
      <c r="NGP278" s="375"/>
      <c r="NGQ278" s="375"/>
      <c r="NGR278" s="375"/>
      <c r="NGS278" s="375"/>
      <c r="NGT278" s="375"/>
      <c r="NGU278" s="375"/>
      <c r="NGV278" s="375"/>
      <c r="NGW278" s="375"/>
      <c r="NGX278" s="375"/>
      <c r="NGY278" s="375"/>
      <c r="NGZ278" s="375"/>
      <c r="NHA278" s="375"/>
      <c r="NHB278" s="375"/>
      <c r="NHC278" s="375"/>
      <c r="NHD278" s="375"/>
      <c r="NHE278" s="375"/>
      <c r="NHF278" s="375"/>
      <c r="NHG278" s="375"/>
      <c r="NHH278" s="375"/>
      <c r="NHI278" s="376"/>
      <c r="NHJ278" s="376"/>
      <c r="NHK278" s="376"/>
      <c r="NHL278" s="376"/>
      <c r="NHM278" s="376"/>
      <c r="NHN278" s="376"/>
      <c r="NHO278" s="376"/>
      <c r="NHP278" s="376"/>
      <c r="NHQ278" s="376"/>
      <c r="NHR278" s="376"/>
      <c r="NHS278" s="376"/>
      <c r="NHT278" s="376"/>
      <c r="NHU278" s="376"/>
      <c r="NHV278" s="376"/>
      <c r="NHW278" s="376"/>
      <c r="NHX278" s="376"/>
      <c r="NHY278" s="376"/>
      <c r="NHZ278" s="376"/>
      <c r="NIA278" s="376"/>
      <c r="NIB278" s="376"/>
      <c r="NIC278" s="376"/>
      <c r="NID278" s="376"/>
      <c r="NIE278" s="376"/>
      <c r="NIF278" s="376"/>
      <c r="NIG278" s="377"/>
      <c r="NIH278" s="377"/>
      <c r="NII278" s="377"/>
      <c r="NIJ278" s="377"/>
      <c r="NIK278" s="377"/>
      <c r="NIL278" s="376"/>
      <c r="NIM278" s="376"/>
      <c r="NIN278" s="377"/>
      <c r="NIO278" s="377"/>
      <c r="NIP278" s="376"/>
      <c r="NIQ278" s="376"/>
      <c r="NIR278" s="377"/>
      <c r="NIS278" s="377"/>
      <c r="NIT278" s="376"/>
      <c r="NIU278" s="376"/>
      <c r="NIV278" s="376"/>
      <c r="NIW278" s="376"/>
      <c r="NIX278" s="376"/>
      <c r="NIY278" s="376"/>
      <c r="NIZ278" s="376"/>
      <c r="NJA278" s="377"/>
      <c r="NJB278" s="377"/>
      <c r="NJC278" s="376"/>
      <c r="NJD278" s="376"/>
      <c r="NJE278" s="377"/>
      <c r="NJF278" s="377"/>
      <c r="NJG278" s="376"/>
      <c r="NJH278" s="376"/>
      <c r="NJI278" s="376"/>
      <c r="NJJ278" s="376"/>
      <c r="NJK278" s="376"/>
      <c r="NJL278" s="370"/>
      <c r="NJM278" s="396"/>
      <c r="NJN278" s="376"/>
      <c r="NJO278" s="376"/>
      <c r="NJP278" s="376"/>
      <c r="NJQ278" s="376"/>
      <c r="NJR278" s="376"/>
      <c r="NJS278" s="376"/>
      <c r="NJT278" s="376"/>
      <c r="NJU278" s="375"/>
      <c r="NJV278" s="375"/>
      <c r="NJW278" s="375"/>
      <c r="NJX278" s="375"/>
      <c r="NJY278" s="375"/>
      <c r="NJZ278" s="375"/>
      <c r="NKA278" s="375"/>
      <c r="NKB278" s="375"/>
      <c r="NKC278" s="375"/>
      <c r="NKD278" s="375"/>
      <c r="NKE278" s="375"/>
      <c r="NKF278" s="375"/>
      <c r="NKG278" s="375"/>
      <c r="NKH278" s="375"/>
      <c r="NKI278" s="375"/>
      <c r="NKJ278" s="375"/>
      <c r="NKK278" s="375"/>
      <c r="NKL278" s="375"/>
      <c r="NKM278" s="375"/>
      <c r="NKN278" s="375"/>
      <c r="NKO278" s="375"/>
      <c r="NKP278" s="375"/>
      <c r="NKQ278" s="375"/>
      <c r="NKR278" s="375"/>
      <c r="NKS278" s="375"/>
      <c r="NKT278" s="375"/>
      <c r="NKU278" s="375"/>
      <c r="NKV278" s="375"/>
      <c r="NKW278" s="375"/>
      <c r="NKX278" s="375"/>
      <c r="NKY278" s="375"/>
      <c r="NKZ278" s="375"/>
      <c r="NLA278" s="375"/>
      <c r="NLB278" s="375"/>
      <c r="NLC278" s="375"/>
      <c r="NLD278" s="375"/>
      <c r="NLE278" s="375"/>
      <c r="NLF278" s="375"/>
      <c r="NLG278" s="375"/>
      <c r="NLH278" s="375"/>
      <c r="NLI278" s="375"/>
      <c r="NLJ278" s="375"/>
      <c r="NLK278" s="375"/>
      <c r="NLL278" s="375"/>
      <c r="NLM278" s="376"/>
      <c r="NLN278" s="376"/>
      <c r="NLO278" s="376"/>
      <c r="NLP278" s="376"/>
      <c r="NLQ278" s="376"/>
      <c r="NLR278" s="376"/>
      <c r="NLS278" s="376"/>
      <c r="NLT278" s="376"/>
      <c r="NLU278" s="376"/>
      <c r="NLV278" s="376"/>
      <c r="NLW278" s="376"/>
      <c r="NLX278" s="376"/>
      <c r="NLY278" s="376"/>
      <c r="NLZ278" s="376"/>
      <c r="NMA278" s="376"/>
      <c r="NMB278" s="376"/>
      <c r="NMC278" s="376"/>
      <c r="NMD278" s="376"/>
      <c r="NME278" s="376"/>
      <c r="NMF278" s="376"/>
      <c r="NMG278" s="376"/>
      <c r="NMH278" s="376"/>
      <c r="NMI278" s="376"/>
      <c r="NMJ278" s="376"/>
      <c r="NMK278" s="377"/>
      <c r="NML278" s="377"/>
      <c r="NMM278" s="377"/>
      <c r="NMN278" s="377"/>
      <c r="NMO278" s="377"/>
      <c r="NMP278" s="376"/>
      <c r="NMQ278" s="376"/>
      <c r="NMR278" s="377"/>
      <c r="NMS278" s="377"/>
      <c r="NMT278" s="376"/>
      <c r="NMU278" s="376"/>
      <c r="NMV278" s="377"/>
      <c r="NMW278" s="377"/>
      <c r="NMX278" s="376"/>
      <c r="NMY278" s="376"/>
      <c r="NMZ278" s="376"/>
      <c r="NNA278" s="376"/>
      <c r="NNB278" s="376"/>
      <c r="NNC278" s="376"/>
      <c r="NND278" s="376"/>
      <c r="NNE278" s="377"/>
      <c r="NNF278" s="377"/>
      <c r="NNG278" s="376"/>
      <c r="NNH278" s="376"/>
      <c r="NNI278" s="377"/>
      <c r="NNJ278" s="377"/>
      <c r="NNK278" s="376"/>
      <c r="NNL278" s="376"/>
      <c r="NNM278" s="376"/>
      <c r="NNN278" s="376"/>
      <c r="NNO278" s="376"/>
      <c r="NNP278" s="370"/>
      <c r="NNQ278" s="396"/>
      <c r="NNR278" s="376"/>
      <c r="NNS278" s="376"/>
      <c r="NNT278" s="376"/>
      <c r="NNU278" s="376"/>
      <c r="NNV278" s="376"/>
      <c r="NNW278" s="376"/>
      <c r="NNX278" s="376"/>
      <c r="NNY278" s="375"/>
      <c r="NNZ278" s="375"/>
      <c r="NOA278" s="375"/>
      <c r="NOB278" s="375"/>
      <c r="NOC278" s="375"/>
      <c r="NOD278" s="375"/>
      <c r="NOE278" s="375"/>
      <c r="NOF278" s="375"/>
      <c r="NOG278" s="375"/>
      <c r="NOH278" s="375"/>
      <c r="NOI278" s="375"/>
      <c r="NOJ278" s="375"/>
      <c r="NOK278" s="375"/>
      <c r="NOL278" s="375"/>
      <c r="NOM278" s="375"/>
      <c r="NON278" s="375"/>
      <c r="NOO278" s="375"/>
      <c r="NOP278" s="375"/>
      <c r="NOQ278" s="375"/>
      <c r="NOR278" s="375"/>
      <c r="NOS278" s="375"/>
      <c r="NOT278" s="375"/>
      <c r="NOU278" s="375"/>
      <c r="NOV278" s="375"/>
      <c r="NOW278" s="375"/>
      <c r="NOX278" s="375"/>
      <c r="NOY278" s="375"/>
      <c r="NOZ278" s="375"/>
      <c r="NPA278" s="375"/>
      <c r="NPB278" s="375"/>
      <c r="NPC278" s="375"/>
      <c r="NPD278" s="375"/>
      <c r="NPE278" s="375"/>
      <c r="NPF278" s="375"/>
      <c r="NPG278" s="375"/>
      <c r="NPH278" s="375"/>
      <c r="NPI278" s="375"/>
      <c r="NPJ278" s="375"/>
      <c r="NPK278" s="375"/>
      <c r="NPL278" s="375"/>
      <c r="NPM278" s="375"/>
      <c r="NPN278" s="375"/>
      <c r="NPO278" s="375"/>
      <c r="NPP278" s="375"/>
      <c r="NPQ278" s="376"/>
      <c r="NPR278" s="376"/>
      <c r="NPS278" s="376"/>
      <c r="NPT278" s="376"/>
      <c r="NPU278" s="376"/>
      <c r="NPV278" s="376"/>
      <c r="NPW278" s="376"/>
      <c r="NPX278" s="376"/>
      <c r="NPY278" s="376"/>
      <c r="NPZ278" s="376"/>
      <c r="NQA278" s="376"/>
      <c r="NQB278" s="376"/>
      <c r="NQC278" s="376"/>
      <c r="NQD278" s="376"/>
      <c r="NQE278" s="376"/>
      <c r="NQF278" s="376"/>
      <c r="NQG278" s="376"/>
      <c r="NQH278" s="376"/>
      <c r="NQI278" s="376"/>
      <c r="NQJ278" s="376"/>
      <c r="NQK278" s="376"/>
      <c r="NQL278" s="376"/>
      <c r="NQM278" s="376"/>
      <c r="NQN278" s="376"/>
      <c r="NQO278" s="377"/>
      <c r="NQP278" s="377"/>
      <c r="NQQ278" s="377"/>
      <c r="NQR278" s="377"/>
      <c r="NQS278" s="377"/>
      <c r="NQT278" s="376"/>
      <c r="NQU278" s="376"/>
      <c r="NQV278" s="377"/>
      <c r="NQW278" s="377"/>
      <c r="NQX278" s="376"/>
      <c r="NQY278" s="376"/>
      <c r="NQZ278" s="377"/>
      <c r="NRA278" s="377"/>
      <c r="NRB278" s="376"/>
      <c r="NRC278" s="376"/>
      <c r="NRD278" s="376"/>
      <c r="NRE278" s="376"/>
      <c r="NRF278" s="376"/>
      <c r="NRG278" s="376"/>
      <c r="NRH278" s="376"/>
      <c r="NRI278" s="377"/>
      <c r="NRJ278" s="377"/>
      <c r="NRK278" s="376"/>
      <c r="NRL278" s="376"/>
      <c r="NRM278" s="377"/>
      <c r="NRN278" s="377"/>
      <c r="NRO278" s="376"/>
      <c r="NRP278" s="376"/>
      <c r="NRQ278" s="376"/>
      <c r="NRR278" s="376"/>
      <c r="NRS278" s="376"/>
      <c r="NRT278" s="370"/>
      <c r="NRU278" s="396"/>
      <c r="NRV278" s="376"/>
      <c r="NRW278" s="376"/>
      <c r="NRX278" s="376"/>
      <c r="NRY278" s="376"/>
      <c r="NRZ278" s="376"/>
      <c r="NSA278" s="376"/>
      <c r="NSB278" s="376"/>
      <c r="NSC278" s="375"/>
      <c r="NSD278" s="375"/>
      <c r="NSE278" s="375"/>
      <c r="NSF278" s="375"/>
      <c r="NSG278" s="375"/>
      <c r="NSH278" s="375"/>
      <c r="NSI278" s="375"/>
      <c r="NSJ278" s="375"/>
      <c r="NSK278" s="375"/>
      <c r="NSL278" s="375"/>
      <c r="NSM278" s="375"/>
      <c r="NSN278" s="375"/>
      <c r="NSO278" s="375"/>
      <c r="NSP278" s="375"/>
      <c r="NSQ278" s="375"/>
      <c r="NSR278" s="375"/>
      <c r="NSS278" s="375"/>
      <c r="NST278" s="375"/>
      <c r="NSU278" s="375"/>
      <c r="NSV278" s="375"/>
      <c r="NSW278" s="375"/>
      <c r="NSX278" s="375"/>
      <c r="NSY278" s="375"/>
      <c r="NSZ278" s="375"/>
      <c r="NTA278" s="375"/>
      <c r="NTB278" s="375"/>
      <c r="NTC278" s="375"/>
      <c r="NTD278" s="375"/>
      <c r="NTE278" s="375"/>
      <c r="NTF278" s="375"/>
      <c r="NTG278" s="375"/>
      <c r="NTH278" s="375"/>
      <c r="NTI278" s="375"/>
      <c r="NTJ278" s="375"/>
      <c r="NTK278" s="375"/>
      <c r="NTL278" s="375"/>
      <c r="NTM278" s="375"/>
      <c r="NTN278" s="375"/>
      <c r="NTO278" s="375"/>
      <c r="NTP278" s="375"/>
      <c r="NTQ278" s="375"/>
      <c r="NTR278" s="375"/>
      <c r="NTS278" s="375"/>
      <c r="NTT278" s="375"/>
      <c r="NTU278" s="376"/>
      <c r="NTV278" s="376"/>
      <c r="NTW278" s="376"/>
      <c r="NTX278" s="376"/>
      <c r="NTY278" s="376"/>
      <c r="NTZ278" s="376"/>
      <c r="NUA278" s="376"/>
      <c r="NUB278" s="376"/>
      <c r="NUC278" s="376"/>
      <c r="NUD278" s="376"/>
      <c r="NUE278" s="376"/>
      <c r="NUF278" s="376"/>
      <c r="NUG278" s="376"/>
      <c r="NUH278" s="376"/>
      <c r="NUI278" s="376"/>
      <c r="NUJ278" s="376"/>
      <c r="NUK278" s="376"/>
      <c r="NUL278" s="376"/>
      <c r="NUM278" s="376"/>
      <c r="NUN278" s="376"/>
      <c r="NUO278" s="376"/>
      <c r="NUP278" s="376"/>
      <c r="NUQ278" s="376"/>
      <c r="NUR278" s="376"/>
      <c r="NUS278" s="377"/>
      <c r="NUT278" s="377"/>
      <c r="NUU278" s="377"/>
      <c r="NUV278" s="377"/>
      <c r="NUW278" s="377"/>
      <c r="NUX278" s="376"/>
      <c r="NUY278" s="376"/>
      <c r="NUZ278" s="377"/>
      <c r="NVA278" s="377"/>
      <c r="NVB278" s="376"/>
      <c r="NVC278" s="376"/>
      <c r="NVD278" s="377"/>
      <c r="NVE278" s="377"/>
      <c r="NVF278" s="376"/>
      <c r="NVG278" s="376"/>
      <c r="NVH278" s="376"/>
      <c r="NVI278" s="376"/>
      <c r="NVJ278" s="376"/>
      <c r="NVK278" s="376"/>
      <c r="NVL278" s="376"/>
      <c r="NVM278" s="377"/>
      <c r="NVN278" s="377"/>
      <c r="NVO278" s="376"/>
      <c r="NVP278" s="376"/>
      <c r="NVQ278" s="377"/>
      <c r="NVR278" s="377"/>
      <c r="NVS278" s="376"/>
      <c r="NVT278" s="376"/>
      <c r="NVU278" s="376"/>
      <c r="NVV278" s="376"/>
      <c r="NVW278" s="376"/>
      <c r="NVX278" s="370"/>
      <c r="NVY278" s="396"/>
      <c r="NVZ278" s="376"/>
      <c r="NWA278" s="376"/>
      <c r="NWB278" s="376"/>
      <c r="NWC278" s="376"/>
      <c r="NWD278" s="376"/>
      <c r="NWE278" s="376"/>
      <c r="NWF278" s="376"/>
      <c r="NWG278" s="375"/>
      <c r="NWH278" s="375"/>
      <c r="NWI278" s="375"/>
      <c r="NWJ278" s="375"/>
      <c r="NWK278" s="375"/>
      <c r="NWL278" s="375"/>
      <c r="NWM278" s="375"/>
      <c r="NWN278" s="375"/>
      <c r="NWO278" s="375"/>
      <c r="NWP278" s="375"/>
      <c r="NWQ278" s="375"/>
      <c r="NWR278" s="375"/>
      <c r="NWS278" s="375"/>
      <c r="NWT278" s="375"/>
      <c r="NWU278" s="375"/>
      <c r="NWV278" s="375"/>
      <c r="NWW278" s="375"/>
      <c r="NWX278" s="375"/>
      <c r="NWY278" s="375"/>
      <c r="NWZ278" s="375"/>
      <c r="NXA278" s="375"/>
      <c r="NXB278" s="375"/>
      <c r="NXC278" s="375"/>
      <c r="NXD278" s="375"/>
      <c r="NXE278" s="375"/>
      <c r="NXF278" s="375"/>
      <c r="NXG278" s="375"/>
      <c r="NXH278" s="375"/>
      <c r="NXI278" s="375"/>
      <c r="NXJ278" s="375"/>
      <c r="NXK278" s="375"/>
      <c r="NXL278" s="375"/>
      <c r="NXM278" s="375"/>
      <c r="NXN278" s="375"/>
      <c r="NXO278" s="375"/>
      <c r="NXP278" s="375"/>
      <c r="NXQ278" s="375"/>
      <c r="NXR278" s="375"/>
      <c r="NXS278" s="375"/>
      <c r="NXT278" s="375"/>
      <c r="NXU278" s="375"/>
      <c r="NXV278" s="375"/>
      <c r="NXW278" s="375"/>
      <c r="NXX278" s="375"/>
      <c r="NXY278" s="376"/>
      <c r="NXZ278" s="376"/>
      <c r="NYA278" s="376"/>
      <c r="NYB278" s="376"/>
      <c r="NYC278" s="376"/>
      <c r="NYD278" s="376"/>
      <c r="NYE278" s="376"/>
      <c r="NYF278" s="376"/>
      <c r="NYG278" s="376"/>
      <c r="NYH278" s="376"/>
      <c r="NYI278" s="376"/>
      <c r="NYJ278" s="376"/>
      <c r="NYK278" s="376"/>
      <c r="NYL278" s="376"/>
      <c r="NYM278" s="376"/>
      <c r="NYN278" s="376"/>
      <c r="NYO278" s="376"/>
      <c r="NYP278" s="376"/>
      <c r="NYQ278" s="376"/>
      <c r="NYR278" s="376"/>
      <c r="NYS278" s="376"/>
      <c r="NYT278" s="376"/>
      <c r="NYU278" s="376"/>
      <c r="NYV278" s="376"/>
      <c r="NYW278" s="377"/>
      <c r="NYX278" s="377"/>
      <c r="NYY278" s="377"/>
      <c r="NYZ278" s="377"/>
      <c r="NZA278" s="377"/>
      <c r="NZB278" s="376"/>
      <c r="NZC278" s="376"/>
      <c r="NZD278" s="377"/>
      <c r="NZE278" s="377"/>
      <c r="NZF278" s="376"/>
      <c r="NZG278" s="376"/>
      <c r="NZH278" s="377"/>
      <c r="NZI278" s="377"/>
      <c r="NZJ278" s="376"/>
      <c r="NZK278" s="376"/>
      <c r="NZL278" s="376"/>
      <c r="NZM278" s="376"/>
      <c r="NZN278" s="376"/>
      <c r="NZO278" s="376"/>
      <c r="NZP278" s="376"/>
      <c r="NZQ278" s="377"/>
      <c r="NZR278" s="377"/>
      <c r="NZS278" s="376"/>
      <c r="NZT278" s="376"/>
      <c r="NZU278" s="377"/>
      <c r="NZV278" s="377"/>
      <c r="NZW278" s="376"/>
      <c r="NZX278" s="376"/>
      <c r="NZY278" s="376"/>
      <c r="NZZ278" s="376"/>
      <c r="OAA278" s="376"/>
      <c r="OAB278" s="370"/>
      <c r="OAC278" s="396"/>
      <c r="OAD278" s="376"/>
      <c r="OAE278" s="376"/>
      <c r="OAF278" s="376"/>
      <c r="OAG278" s="376"/>
      <c r="OAH278" s="376"/>
      <c r="OAI278" s="376"/>
      <c r="OAJ278" s="376"/>
      <c r="OAK278" s="375"/>
      <c r="OAL278" s="375"/>
      <c r="OAM278" s="375"/>
      <c r="OAN278" s="375"/>
      <c r="OAO278" s="375"/>
      <c r="OAP278" s="375"/>
      <c r="OAQ278" s="375"/>
      <c r="OAR278" s="375"/>
      <c r="OAS278" s="375"/>
      <c r="OAT278" s="375"/>
      <c r="OAU278" s="375"/>
      <c r="OAV278" s="375"/>
      <c r="OAW278" s="375"/>
      <c r="OAX278" s="375"/>
      <c r="OAY278" s="375"/>
      <c r="OAZ278" s="375"/>
      <c r="OBA278" s="375"/>
      <c r="OBB278" s="375"/>
      <c r="OBC278" s="375"/>
      <c r="OBD278" s="375"/>
      <c r="OBE278" s="375"/>
      <c r="OBF278" s="375"/>
      <c r="OBG278" s="375"/>
      <c r="OBH278" s="375"/>
      <c r="OBI278" s="375"/>
      <c r="OBJ278" s="375"/>
      <c r="OBK278" s="375"/>
      <c r="OBL278" s="375"/>
      <c r="OBM278" s="375"/>
      <c r="OBN278" s="375"/>
      <c r="OBO278" s="375"/>
      <c r="OBP278" s="375"/>
      <c r="OBQ278" s="375"/>
      <c r="OBR278" s="375"/>
      <c r="OBS278" s="375"/>
      <c r="OBT278" s="375"/>
      <c r="OBU278" s="375"/>
      <c r="OBV278" s="375"/>
      <c r="OBW278" s="375"/>
      <c r="OBX278" s="375"/>
      <c r="OBY278" s="375"/>
      <c r="OBZ278" s="375"/>
      <c r="OCA278" s="375"/>
      <c r="OCB278" s="375"/>
      <c r="OCC278" s="376"/>
      <c r="OCD278" s="376"/>
      <c r="OCE278" s="376"/>
      <c r="OCF278" s="376"/>
      <c r="OCG278" s="376"/>
      <c r="OCH278" s="376"/>
      <c r="OCI278" s="376"/>
      <c r="OCJ278" s="376"/>
      <c r="OCK278" s="376"/>
      <c r="OCL278" s="376"/>
      <c r="OCM278" s="376"/>
      <c r="OCN278" s="376"/>
      <c r="OCO278" s="376"/>
      <c r="OCP278" s="376"/>
      <c r="OCQ278" s="376"/>
      <c r="OCR278" s="376"/>
      <c r="OCS278" s="376"/>
      <c r="OCT278" s="376"/>
      <c r="OCU278" s="376"/>
      <c r="OCV278" s="376"/>
      <c r="OCW278" s="376"/>
      <c r="OCX278" s="376"/>
      <c r="OCY278" s="376"/>
      <c r="OCZ278" s="376"/>
      <c r="ODA278" s="377"/>
      <c r="ODB278" s="377"/>
      <c r="ODC278" s="377"/>
      <c r="ODD278" s="377"/>
      <c r="ODE278" s="377"/>
      <c r="ODF278" s="376"/>
      <c r="ODG278" s="376"/>
      <c r="ODH278" s="377"/>
      <c r="ODI278" s="377"/>
      <c r="ODJ278" s="376"/>
      <c r="ODK278" s="376"/>
      <c r="ODL278" s="377"/>
      <c r="ODM278" s="377"/>
      <c r="ODN278" s="376"/>
      <c r="ODO278" s="376"/>
      <c r="ODP278" s="376"/>
      <c r="ODQ278" s="376"/>
      <c r="ODR278" s="376"/>
      <c r="ODS278" s="376"/>
      <c r="ODT278" s="376"/>
      <c r="ODU278" s="377"/>
      <c r="ODV278" s="377"/>
      <c r="ODW278" s="376"/>
      <c r="ODX278" s="376"/>
      <c r="ODY278" s="377"/>
      <c r="ODZ278" s="377"/>
      <c r="OEA278" s="376"/>
      <c r="OEB278" s="376"/>
      <c r="OEC278" s="376"/>
      <c r="OED278" s="376"/>
      <c r="OEE278" s="376"/>
      <c r="OEF278" s="370"/>
      <c r="OEG278" s="396"/>
      <c r="OEH278" s="376"/>
      <c r="OEI278" s="376"/>
      <c r="OEJ278" s="376"/>
      <c r="OEK278" s="376"/>
      <c r="OEL278" s="376"/>
      <c r="OEM278" s="376"/>
      <c r="OEN278" s="376"/>
      <c r="OEO278" s="375"/>
      <c r="OEP278" s="375"/>
      <c r="OEQ278" s="375"/>
      <c r="OER278" s="375"/>
      <c r="OES278" s="375"/>
      <c r="OET278" s="375"/>
      <c r="OEU278" s="375"/>
      <c r="OEV278" s="375"/>
      <c r="OEW278" s="375"/>
      <c r="OEX278" s="375"/>
      <c r="OEY278" s="375"/>
      <c r="OEZ278" s="375"/>
      <c r="OFA278" s="375"/>
      <c r="OFB278" s="375"/>
      <c r="OFC278" s="375"/>
      <c r="OFD278" s="375"/>
      <c r="OFE278" s="375"/>
      <c r="OFF278" s="375"/>
      <c r="OFG278" s="375"/>
      <c r="OFH278" s="375"/>
      <c r="OFI278" s="375"/>
      <c r="OFJ278" s="375"/>
      <c r="OFK278" s="375"/>
      <c r="OFL278" s="375"/>
      <c r="OFM278" s="375"/>
      <c r="OFN278" s="375"/>
      <c r="OFO278" s="375"/>
      <c r="OFP278" s="375"/>
      <c r="OFQ278" s="375"/>
      <c r="OFR278" s="375"/>
      <c r="OFS278" s="375"/>
      <c r="OFT278" s="375"/>
      <c r="OFU278" s="375"/>
      <c r="OFV278" s="375"/>
      <c r="OFW278" s="375"/>
      <c r="OFX278" s="375"/>
      <c r="OFY278" s="375"/>
      <c r="OFZ278" s="375"/>
      <c r="OGA278" s="375"/>
      <c r="OGB278" s="375"/>
      <c r="OGC278" s="375"/>
      <c r="OGD278" s="375"/>
      <c r="OGE278" s="375"/>
      <c r="OGF278" s="375"/>
      <c r="OGG278" s="376"/>
      <c r="OGH278" s="376"/>
      <c r="OGI278" s="376"/>
      <c r="OGJ278" s="376"/>
      <c r="OGK278" s="376"/>
      <c r="OGL278" s="376"/>
      <c r="OGM278" s="376"/>
      <c r="OGN278" s="376"/>
      <c r="OGO278" s="376"/>
      <c r="OGP278" s="376"/>
      <c r="OGQ278" s="376"/>
      <c r="OGR278" s="376"/>
      <c r="OGS278" s="376"/>
      <c r="OGT278" s="376"/>
      <c r="OGU278" s="376"/>
      <c r="OGV278" s="376"/>
      <c r="OGW278" s="376"/>
      <c r="OGX278" s="376"/>
      <c r="OGY278" s="376"/>
      <c r="OGZ278" s="376"/>
      <c r="OHA278" s="376"/>
      <c r="OHB278" s="376"/>
      <c r="OHC278" s="376"/>
      <c r="OHD278" s="376"/>
      <c r="OHE278" s="377"/>
      <c r="OHF278" s="377"/>
      <c r="OHG278" s="377"/>
      <c r="OHH278" s="377"/>
      <c r="OHI278" s="377"/>
      <c r="OHJ278" s="376"/>
      <c r="OHK278" s="376"/>
      <c r="OHL278" s="377"/>
      <c r="OHM278" s="377"/>
      <c r="OHN278" s="376"/>
      <c r="OHO278" s="376"/>
      <c r="OHP278" s="377"/>
      <c r="OHQ278" s="377"/>
      <c r="OHR278" s="376"/>
      <c r="OHS278" s="376"/>
      <c r="OHT278" s="376"/>
      <c r="OHU278" s="376"/>
      <c r="OHV278" s="376"/>
      <c r="OHW278" s="376"/>
      <c r="OHX278" s="376"/>
      <c r="OHY278" s="377"/>
      <c r="OHZ278" s="377"/>
      <c r="OIA278" s="376"/>
      <c r="OIB278" s="376"/>
      <c r="OIC278" s="377"/>
      <c r="OID278" s="377"/>
      <c r="OIE278" s="376"/>
      <c r="OIF278" s="376"/>
      <c r="OIG278" s="376"/>
      <c r="OIH278" s="376"/>
      <c r="OII278" s="376"/>
      <c r="OIJ278" s="370"/>
      <c r="OIK278" s="396"/>
      <c r="OIL278" s="376"/>
      <c r="OIM278" s="376"/>
      <c r="OIN278" s="376"/>
      <c r="OIO278" s="376"/>
      <c r="OIP278" s="376"/>
      <c r="OIQ278" s="376"/>
      <c r="OIR278" s="376"/>
      <c r="OIS278" s="375"/>
      <c r="OIT278" s="375"/>
      <c r="OIU278" s="375"/>
      <c r="OIV278" s="375"/>
      <c r="OIW278" s="375"/>
      <c r="OIX278" s="375"/>
      <c r="OIY278" s="375"/>
      <c r="OIZ278" s="375"/>
      <c r="OJA278" s="375"/>
      <c r="OJB278" s="375"/>
      <c r="OJC278" s="375"/>
      <c r="OJD278" s="375"/>
      <c r="OJE278" s="375"/>
      <c r="OJF278" s="375"/>
      <c r="OJG278" s="375"/>
      <c r="OJH278" s="375"/>
      <c r="OJI278" s="375"/>
      <c r="OJJ278" s="375"/>
      <c r="OJK278" s="375"/>
      <c r="OJL278" s="375"/>
      <c r="OJM278" s="375"/>
      <c r="OJN278" s="375"/>
      <c r="OJO278" s="375"/>
      <c r="OJP278" s="375"/>
      <c r="OJQ278" s="375"/>
      <c r="OJR278" s="375"/>
      <c r="OJS278" s="375"/>
      <c r="OJT278" s="375"/>
      <c r="OJU278" s="375"/>
      <c r="OJV278" s="375"/>
      <c r="OJW278" s="375"/>
      <c r="OJX278" s="375"/>
      <c r="OJY278" s="375"/>
      <c r="OJZ278" s="375"/>
      <c r="OKA278" s="375"/>
      <c r="OKB278" s="375"/>
      <c r="OKC278" s="375"/>
      <c r="OKD278" s="375"/>
      <c r="OKE278" s="375"/>
      <c r="OKF278" s="375"/>
      <c r="OKG278" s="375"/>
      <c r="OKH278" s="375"/>
      <c r="OKI278" s="375"/>
      <c r="OKJ278" s="375"/>
      <c r="OKK278" s="376"/>
      <c r="OKL278" s="376"/>
      <c r="OKM278" s="376"/>
      <c r="OKN278" s="376"/>
      <c r="OKO278" s="376"/>
      <c r="OKP278" s="376"/>
      <c r="OKQ278" s="376"/>
      <c r="OKR278" s="376"/>
      <c r="OKS278" s="376"/>
      <c r="OKT278" s="376"/>
      <c r="OKU278" s="376"/>
      <c r="OKV278" s="376"/>
      <c r="OKW278" s="376"/>
      <c r="OKX278" s="376"/>
      <c r="OKY278" s="376"/>
      <c r="OKZ278" s="376"/>
      <c r="OLA278" s="376"/>
      <c r="OLB278" s="376"/>
      <c r="OLC278" s="376"/>
      <c r="OLD278" s="376"/>
      <c r="OLE278" s="376"/>
      <c r="OLF278" s="376"/>
      <c r="OLG278" s="376"/>
      <c r="OLH278" s="376"/>
      <c r="OLI278" s="377"/>
      <c r="OLJ278" s="377"/>
      <c r="OLK278" s="377"/>
      <c r="OLL278" s="377"/>
      <c r="OLM278" s="377"/>
      <c r="OLN278" s="376"/>
      <c r="OLO278" s="376"/>
      <c r="OLP278" s="377"/>
      <c r="OLQ278" s="377"/>
      <c r="OLR278" s="376"/>
      <c r="OLS278" s="376"/>
      <c r="OLT278" s="377"/>
      <c r="OLU278" s="377"/>
      <c r="OLV278" s="376"/>
      <c r="OLW278" s="376"/>
      <c r="OLX278" s="376"/>
      <c r="OLY278" s="376"/>
      <c r="OLZ278" s="376"/>
      <c r="OMA278" s="376"/>
      <c r="OMB278" s="376"/>
      <c r="OMC278" s="377"/>
      <c r="OMD278" s="377"/>
      <c r="OME278" s="376"/>
      <c r="OMF278" s="376"/>
      <c r="OMG278" s="377"/>
      <c r="OMH278" s="377"/>
      <c r="OMI278" s="376"/>
      <c r="OMJ278" s="376"/>
      <c r="OMK278" s="376"/>
      <c r="OML278" s="376"/>
      <c r="OMM278" s="376"/>
      <c r="OMN278" s="370"/>
      <c r="OMO278" s="396"/>
      <c r="OMP278" s="376"/>
      <c r="OMQ278" s="376"/>
      <c r="OMR278" s="376"/>
      <c r="OMS278" s="376"/>
      <c r="OMT278" s="376"/>
      <c r="OMU278" s="376"/>
      <c r="OMV278" s="376"/>
      <c r="OMW278" s="375"/>
      <c r="OMX278" s="375"/>
      <c r="OMY278" s="375"/>
      <c r="OMZ278" s="375"/>
      <c r="ONA278" s="375"/>
      <c r="ONB278" s="375"/>
      <c r="ONC278" s="375"/>
      <c r="OND278" s="375"/>
      <c r="ONE278" s="375"/>
      <c r="ONF278" s="375"/>
      <c r="ONG278" s="375"/>
      <c r="ONH278" s="375"/>
      <c r="ONI278" s="375"/>
      <c r="ONJ278" s="375"/>
      <c r="ONK278" s="375"/>
      <c r="ONL278" s="375"/>
      <c r="ONM278" s="375"/>
      <c r="ONN278" s="375"/>
      <c r="ONO278" s="375"/>
      <c r="ONP278" s="375"/>
      <c r="ONQ278" s="375"/>
      <c r="ONR278" s="375"/>
      <c r="ONS278" s="375"/>
      <c r="ONT278" s="375"/>
      <c r="ONU278" s="375"/>
      <c r="ONV278" s="375"/>
      <c r="ONW278" s="375"/>
      <c r="ONX278" s="375"/>
      <c r="ONY278" s="375"/>
      <c r="ONZ278" s="375"/>
      <c r="OOA278" s="375"/>
      <c r="OOB278" s="375"/>
      <c r="OOC278" s="375"/>
      <c r="OOD278" s="375"/>
      <c r="OOE278" s="375"/>
      <c r="OOF278" s="375"/>
      <c r="OOG278" s="375"/>
      <c r="OOH278" s="375"/>
      <c r="OOI278" s="375"/>
      <c r="OOJ278" s="375"/>
      <c r="OOK278" s="375"/>
      <c r="OOL278" s="375"/>
      <c r="OOM278" s="375"/>
      <c r="OON278" s="375"/>
      <c r="OOO278" s="376"/>
      <c r="OOP278" s="376"/>
      <c r="OOQ278" s="376"/>
      <c r="OOR278" s="376"/>
      <c r="OOS278" s="376"/>
      <c r="OOT278" s="376"/>
      <c r="OOU278" s="376"/>
      <c r="OOV278" s="376"/>
      <c r="OOW278" s="376"/>
      <c r="OOX278" s="376"/>
      <c r="OOY278" s="376"/>
      <c r="OOZ278" s="376"/>
      <c r="OPA278" s="376"/>
      <c r="OPB278" s="376"/>
      <c r="OPC278" s="376"/>
      <c r="OPD278" s="376"/>
      <c r="OPE278" s="376"/>
      <c r="OPF278" s="376"/>
      <c r="OPG278" s="376"/>
      <c r="OPH278" s="376"/>
      <c r="OPI278" s="376"/>
      <c r="OPJ278" s="376"/>
      <c r="OPK278" s="376"/>
      <c r="OPL278" s="376"/>
      <c r="OPM278" s="377"/>
      <c r="OPN278" s="377"/>
      <c r="OPO278" s="377"/>
      <c r="OPP278" s="377"/>
      <c r="OPQ278" s="377"/>
      <c r="OPR278" s="376"/>
      <c r="OPS278" s="376"/>
      <c r="OPT278" s="377"/>
      <c r="OPU278" s="377"/>
      <c r="OPV278" s="376"/>
      <c r="OPW278" s="376"/>
      <c r="OPX278" s="377"/>
      <c r="OPY278" s="377"/>
      <c r="OPZ278" s="376"/>
      <c r="OQA278" s="376"/>
      <c r="OQB278" s="376"/>
      <c r="OQC278" s="376"/>
      <c r="OQD278" s="376"/>
      <c r="OQE278" s="376"/>
      <c r="OQF278" s="376"/>
      <c r="OQG278" s="377"/>
      <c r="OQH278" s="377"/>
      <c r="OQI278" s="376"/>
      <c r="OQJ278" s="376"/>
      <c r="OQK278" s="377"/>
      <c r="OQL278" s="377"/>
      <c r="OQM278" s="376"/>
      <c r="OQN278" s="376"/>
      <c r="OQO278" s="376"/>
      <c r="OQP278" s="376"/>
      <c r="OQQ278" s="376"/>
      <c r="OQR278" s="370"/>
      <c r="OQS278" s="396"/>
      <c r="OQT278" s="376"/>
      <c r="OQU278" s="376"/>
      <c r="OQV278" s="376"/>
      <c r="OQW278" s="376"/>
      <c r="OQX278" s="376"/>
      <c r="OQY278" s="376"/>
      <c r="OQZ278" s="376"/>
      <c r="ORA278" s="375"/>
      <c r="ORB278" s="375"/>
      <c r="ORC278" s="375"/>
      <c r="ORD278" s="375"/>
      <c r="ORE278" s="375"/>
      <c r="ORF278" s="375"/>
      <c r="ORG278" s="375"/>
      <c r="ORH278" s="375"/>
      <c r="ORI278" s="375"/>
      <c r="ORJ278" s="375"/>
      <c r="ORK278" s="375"/>
      <c r="ORL278" s="375"/>
      <c r="ORM278" s="375"/>
      <c r="ORN278" s="375"/>
      <c r="ORO278" s="375"/>
      <c r="ORP278" s="375"/>
      <c r="ORQ278" s="375"/>
      <c r="ORR278" s="375"/>
      <c r="ORS278" s="375"/>
      <c r="ORT278" s="375"/>
      <c r="ORU278" s="375"/>
      <c r="ORV278" s="375"/>
      <c r="ORW278" s="375"/>
      <c r="ORX278" s="375"/>
      <c r="ORY278" s="375"/>
      <c r="ORZ278" s="375"/>
      <c r="OSA278" s="375"/>
      <c r="OSB278" s="375"/>
      <c r="OSC278" s="375"/>
      <c r="OSD278" s="375"/>
      <c r="OSE278" s="375"/>
      <c r="OSF278" s="375"/>
      <c r="OSG278" s="375"/>
      <c r="OSH278" s="375"/>
      <c r="OSI278" s="375"/>
      <c r="OSJ278" s="375"/>
      <c r="OSK278" s="375"/>
      <c r="OSL278" s="375"/>
      <c r="OSM278" s="375"/>
      <c r="OSN278" s="375"/>
      <c r="OSO278" s="375"/>
      <c r="OSP278" s="375"/>
      <c r="OSQ278" s="375"/>
      <c r="OSR278" s="375"/>
      <c r="OSS278" s="376"/>
      <c r="OST278" s="376"/>
      <c r="OSU278" s="376"/>
      <c r="OSV278" s="376"/>
      <c r="OSW278" s="376"/>
      <c r="OSX278" s="376"/>
      <c r="OSY278" s="376"/>
      <c r="OSZ278" s="376"/>
      <c r="OTA278" s="376"/>
      <c r="OTB278" s="376"/>
      <c r="OTC278" s="376"/>
      <c r="OTD278" s="376"/>
      <c r="OTE278" s="376"/>
      <c r="OTF278" s="376"/>
      <c r="OTG278" s="376"/>
      <c r="OTH278" s="376"/>
      <c r="OTI278" s="376"/>
      <c r="OTJ278" s="376"/>
      <c r="OTK278" s="376"/>
      <c r="OTL278" s="376"/>
      <c r="OTM278" s="376"/>
      <c r="OTN278" s="376"/>
      <c r="OTO278" s="376"/>
      <c r="OTP278" s="376"/>
      <c r="OTQ278" s="377"/>
      <c r="OTR278" s="377"/>
      <c r="OTS278" s="377"/>
      <c r="OTT278" s="377"/>
      <c r="OTU278" s="377"/>
      <c r="OTV278" s="376"/>
      <c r="OTW278" s="376"/>
      <c r="OTX278" s="377"/>
      <c r="OTY278" s="377"/>
      <c r="OTZ278" s="376"/>
      <c r="OUA278" s="376"/>
      <c r="OUB278" s="377"/>
      <c r="OUC278" s="377"/>
      <c r="OUD278" s="376"/>
      <c r="OUE278" s="376"/>
      <c r="OUF278" s="376"/>
      <c r="OUG278" s="376"/>
      <c r="OUH278" s="376"/>
      <c r="OUI278" s="376"/>
      <c r="OUJ278" s="376"/>
      <c r="OUK278" s="377"/>
      <c r="OUL278" s="377"/>
      <c r="OUM278" s="376"/>
      <c r="OUN278" s="376"/>
      <c r="OUO278" s="377"/>
      <c r="OUP278" s="377"/>
      <c r="OUQ278" s="376"/>
      <c r="OUR278" s="376"/>
      <c r="OUS278" s="376"/>
      <c r="OUT278" s="376"/>
      <c r="OUU278" s="376"/>
      <c r="OUV278" s="370"/>
      <c r="OUW278" s="396"/>
      <c r="OUX278" s="376"/>
      <c r="OUY278" s="376"/>
      <c r="OUZ278" s="376"/>
      <c r="OVA278" s="376"/>
      <c r="OVB278" s="376"/>
      <c r="OVC278" s="376"/>
      <c r="OVD278" s="376"/>
      <c r="OVE278" s="375"/>
      <c r="OVF278" s="375"/>
      <c r="OVG278" s="375"/>
      <c r="OVH278" s="375"/>
      <c r="OVI278" s="375"/>
      <c r="OVJ278" s="375"/>
      <c r="OVK278" s="375"/>
      <c r="OVL278" s="375"/>
      <c r="OVM278" s="375"/>
      <c r="OVN278" s="375"/>
      <c r="OVO278" s="375"/>
      <c r="OVP278" s="375"/>
      <c r="OVQ278" s="375"/>
      <c r="OVR278" s="375"/>
      <c r="OVS278" s="375"/>
      <c r="OVT278" s="375"/>
      <c r="OVU278" s="375"/>
      <c r="OVV278" s="375"/>
      <c r="OVW278" s="375"/>
      <c r="OVX278" s="375"/>
      <c r="OVY278" s="375"/>
      <c r="OVZ278" s="375"/>
      <c r="OWA278" s="375"/>
      <c r="OWB278" s="375"/>
      <c r="OWC278" s="375"/>
      <c r="OWD278" s="375"/>
      <c r="OWE278" s="375"/>
      <c r="OWF278" s="375"/>
      <c r="OWG278" s="375"/>
      <c r="OWH278" s="375"/>
      <c r="OWI278" s="375"/>
      <c r="OWJ278" s="375"/>
      <c r="OWK278" s="375"/>
      <c r="OWL278" s="375"/>
      <c r="OWM278" s="375"/>
      <c r="OWN278" s="375"/>
      <c r="OWO278" s="375"/>
      <c r="OWP278" s="375"/>
      <c r="OWQ278" s="375"/>
      <c r="OWR278" s="375"/>
      <c r="OWS278" s="375"/>
      <c r="OWT278" s="375"/>
      <c r="OWU278" s="375"/>
      <c r="OWV278" s="375"/>
      <c r="OWW278" s="376"/>
      <c r="OWX278" s="376"/>
      <c r="OWY278" s="376"/>
      <c r="OWZ278" s="376"/>
      <c r="OXA278" s="376"/>
      <c r="OXB278" s="376"/>
      <c r="OXC278" s="376"/>
      <c r="OXD278" s="376"/>
      <c r="OXE278" s="376"/>
      <c r="OXF278" s="376"/>
      <c r="OXG278" s="376"/>
      <c r="OXH278" s="376"/>
      <c r="OXI278" s="376"/>
      <c r="OXJ278" s="376"/>
      <c r="OXK278" s="376"/>
      <c r="OXL278" s="376"/>
      <c r="OXM278" s="376"/>
      <c r="OXN278" s="376"/>
      <c r="OXO278" s="376"/>
      <c r="OXP278" s="376"/>
      <c r="OXQ278" s="376"/>
      <c r="OXR278" s="376"/>
      <c r="OXS278" s="376"/>
      <c r="OXT278" s="376"/>
      <c r="OXU278" s="377"/>
      <c r="OXV278" s="377"/>
      <c r="OXW278" s="377"/>
      <c r="OXX278" s="377"/>
      <c r="OXY278" s="377"/>
      <c r="OXZ278" s="376"/>
      <c r="OYA278" s="376"/>
      <c r="OYB278" s="377"/>
      <c r="OYC278" s="377"/>
      <c r="OYD278" s="376"/>
      <c r="OYE278" s="376"/>
      <c r="OYF278" s="377"/>
      <c r="OYG278" s="377"/>
      <c r="OYH278" s="376"/>
      <c r="OYI278" s="376"/>
      <c r="OYJ278" s="376"/>
      <c r="OYK278" s="376"/>
      <c r="OYL278" s="376"/>
      <c r="OYM278" s="376"/>
      <c r="OYN278" s="376"/>
      <c r="OYO278" s="377"/>
      <c r="OYP278" s="377"/>
      <c r="OYQ278" s="376"/>
      <c r="OYR278" s="376"/>
      <c r="OYS278" s="377"/>
      <c r="OYT278" s="377"/>
      <c r="OYU278" s="376"/>
      <c r="OYV278" s="376"/>
      <c r="OYW278" s="376"/>
      <c r="OYX278" s="376"/>
      <c r="OYY278" s="376"/>
      <c r="OYZ278" s="370"/>
      <c r="OZA278" s="396"/>
      <c r="OZB278" s="376"/>
      <c r="OZC278" s="376"/>
      <c r="OZD278" s="376"/>
      <c r="OZE278" s="376"/>
      <c r="OZF278" s="376"/>
      <c r="OZG278" s="376"/>
      <c r="OZH278" s="376"/>
      <c r="OZI278" s="375"/>
      <c r="OZJ278" s="375"/>
      <c r="OZK278" s="375"/>
      <c r="OZL278" s="375"/>
      <c r="OZM278" s="375"/>
      <c r="OZN278" s="375"/>
      <c r="OZO278" s="375"/>
      <c r="OZP278" s="375"/>
      <c r="OZQ278" s="375"/>
      <c r="OZR278" s="375"/>
      <c r="OZS278" s="375"/>
      <c r="OZT278" s="375"/>
      <c r="OZU278" s="375"/>
      <c r="OZV278" s="375"/>
      <c r="OZW278" s="375"/>
      <c r="OZX278" s="375"/>
      <c r="OZY278" s="375"/>
      <c r="OZZ278" s="375"/>
      <c r="PAA278" s="375"/>
      <c r="PAB278" s="375"/>
      <c r="PAC278" s="375"/>
      <c r="PAD278" s="375"/>
      <c r="PAE278" s="375"/>
      <c r="PAF278" s="375"/>
      <c r="PAG278" s="375"/>
      <c r="PAH278" s="375"/>
      <c r="PAI278" s="375"/>
      <c r="PAJ278" s="375"/>
      <c r="PAK278" s="375"/>
      <c r="PAL278" s="375"/>
      <c r="PAM278" s="375"/>
      <c r="PAN278" s="375"/>
      <c r="PAO278" s="375"/>
      <c r="PAP278" s="375"/>
      <c r="PAQ278" s="375"/>
      <c r="PAR278" s="375"/>
      <c r="PAS278" s="375"/>
      <c r="PAT278" s="375"/>
      <c r="PAU278" s="375"/>
      <c r="PAV278" s="375"/>
      <c r="PAW278" s="375"/>
      <c r="PAX278" s="375"/>
      <c r="PAY278" s="375"/>
      <c r="PAZ278" s="375"/>
      <c r="PBA278" s="376"/>
      <c r="PBB278" s="376"/>
      <c r="PBC278" s="376"/>
      <c r="PBD278" s="376"/>
      <c r="PBE278" s="376"/>
      <c r="PBF278" s="376"/>
      <c r="PBG278" s="376"/>
      <c r="PBH278" s="376"/>
      <c r="PBI278" s="376"/>
      <c r="PBJ278" s="376"/>
      <c r="PBK278" s="376"/>
      <c r="PBL278" s="376"/>
      <c r="PBM278" s="376"/>
      <c r="PBN278" s="376"/>
      <c r="PBO278" s="376"/>
      <c r="PBP278" s="376"/>
      <c r="PBQ278" s="376"/>
      <c r="PBR278" s="376"/>
      <c r="PBS278" s="376"/>
      <c r="PBT278" s="376"/>
      <c r="PBU278" s="376"/>
      <c r="PBV278" s="376"/>
      <c r="PBW278" s="376"/>
      <c r="PBX278" s="376"/>
      <c r="PBY278" s="377"/>
      <c r="PBZ278" s="377"/>
      <c r="PCA278" s="377"/>
      <c r="PCB278" s="377"/>
      <c r="PCC278" s="377"/>
      <c r="PCD278" s="376"/>
      <c r="PCE278" s="376"/>
      <c r="PCF278" s="377"/>
      <c r="PCG278" s="377"/>
      <c r="PCH278" s="376"/>
      <c r="PCI278" s="376"/>
      <c r="PCJ278" s="377"/>
      <c r="PCK278" s="377"/>
      <c r="PCL278" s="376"/>
      <c r="PCM278" s="376"/>
      <c r="PCN278" s="376"/>
      <c r="PCO278" s="376"/>
      <c r="PCP278" s="376"/>
      <c r="PCQ278" s="376"/>
      <c r="PCR278" s="376"/>
      <c r="PCS278" s="377"/>
      <c r="PCT278" s="377"/>
      <c r="PCU278" s="376"/>
      <c r="PCV278" s="376"/>
      <c r="PCW278" s="377"/>
      <c r="PCX278" s="377"/>
      <c r="PCY278" s="376"/>
      <c r="PCZ278" s="376"/>
      <c r="PDA278" s="376"/>
      <c r="PDB278" s="376"/>
      <c r="PDC278" s="376"/>
      <c r="PDD278" s="370"/>
      <c r="PDE278" s="396"/>
      <c r="PDF278" s="376"/>
      <c r="PDG278" s="376"/>
      <c r="PDH278" s="376"/>
      <c r="PDI278" s="376"/>
      <c r="PDJ278" s="376"/>
      <c r="PDK278" s="376"/>
      <c r="PDL278" s="376"/>
      <c r="PDM278" s="375"/>
      <c r="PDN278" s="375"/>
      <c r="PDO278" s="375"/>
      <c r="PDP278" s="375"/>
      <c r="PDQ278" s="375"/>
      <c r="PDR278" s="375"/>
      <c r="PDS278" s="375"/>
      <c r="PDT278" s="375"/>
      <c r="PDU278" s="375"/>
      <c r="PDV278" s="375"/>
      <c r="PDW278" s="375"/>
      <c r="PDX278" s="375"/>
      <c r="PDY278" s="375"/>
      <c r="PDZ278" s="375"/>
      <c r="PEA278" s="375"/>
      <c r="PEB278" s="375"/>
      <c r="PEC278" s="375"/>
      <c r="PED278" s="375"/>
      <c r="PEE278" s="375"/>
      <c r="PEF278" s="375"/>
      <c r="PEG278" s="375"/>
      <c r="PEH278" s="375"/>
      <c r="PEI278" s="375"/>
      <c r="PEJ278" s="375"/>
      <c r="PEK278" s="375"/>
      <c r="PEL278" s="375"/>
      <c r="PEM278" s="375"/>
      <c r="PEN278" s="375"/>
      <c r="PEO278" s="375"/>
      <c r="PEP278" s="375"/>
      <c r="PEQ278" s="375"/>
      <c r="PER278" s="375"/>
      <c r="PES278" s="375"/>
      <c r="PET278" s="375"/>
      <c r="PEU278" s="375"/>
      <c r="PEV278" s="375"/>
      <c r="PEW278" s="375"/>
      <c r="PEX278" s="375"/>
      <c r="PEY278" s="375"/>
      <c r="PEZ278" s="375"/>
      <c r="PFA278" s="375"/>
      <c r="PFB278" s="375"/>
      <c r="PFC278" s="375"/>
      <c r="PFD278" s="375"/>
      <c r="PFE278" s="376"/>
      <c r="PFF278" s="376"/>
      <c r="PFG278" s="376"/>
      <c r="PFH278" s="376"/>
      <c r="PFI278" s="376"/>
      <c r="PFJ278" s="376"/>
      <c r="PFK278" s="376"/>
      <c r="PFL278" s="376"/>
      <c r="PFM278" s="376"/>
      <c r="PFN278" s="376"/>
      <c r="PFO278" s="376"/>
      <c r="PFP278" s="376"/>
      <c r="PFQ278" s="376"/>
      <c r="PFR278" s="376"/>
      <c r="PFS278" s="376"/>
      <c r="PFT278" s="376"/>
      <c r="PFU278" s="376"/>
      <c r="PFV278" s="376"/>
      <c r="PFW278" s="376"/>
      <c r="PFX278" s="376"/>
      <c r="PFY278" s="376"/>
      <c r="PFZ278" s="376"/>
      <c r="PGA278" s="376"/>
      <c r="PGB278" s="376"/>
      <c r="PGC278" s="377"/>
      <c r="PGD278" s="377"/>
      <c r="PGE278" s="377"/>
      <c r="PGF278" s="377"/>
      <c r="PGG278" s="377"/>
      <c r="PGH278" s="376"/>
      <c r="PGI278" s="376"/>
      <c r="PGJ278" s="377"/>
      <c r="PGK278" s="377"/>
      <c r="PGL278" s="376"/>
      <c r="PGM278" s="376"/>
      <c r="PGN278" s="377"/>
      <c r="PGO278" s="377"/>
      <c r="PGP278" s="376"/>
      <c r="PGQ278" s="376"/>
      <c r="PGR278" s="376"/>
      <c r="PGS278" s="376"/>
      <c r="PGT278" s="376"/>
      <c r="PGU278" s="376"/>
      <c r="PGV278" s="376"/>
      <c r="PGW278" s="377"/>
      <c r="PGX278" s="377"/>
      <c r="PGY278" s="376"/>
      <c r="PGZ278" s="376"/>
      <c r="PHA278" s="377"/>
      <c r="PHB278" s="377"/>
      <c r="PHC278" s="376"/>
      <c r="PHD278" s="376"/>
      <c r="PHE278" s="376"/>
      <c r="PHF278" s="376"/>
      <c r="PHG278" s="376"/>
      <c r="PHH278" s="370"/>
      <c r="PHI278" s="396"/>
      <c r="PHJ278" s="376"/>
      <c r="PHK278" s="376"/>
      <c r="PHL278" s="376"/>
      <c r="PHM278" s="376"/>
      <c r="PHN278" s="376"/>
      <c r="PHO278" s="376"/>
      <c r="PHP278" s="376"/>
      <c r="PHQ278" s="375"/>
      <c r="PHR278" s="375"/>
      <c r="PHS278" s="375"/>
      <c r="PHT278" s="375"/>
      <c r="PHU278" s="375"/>
      <c r="PHV278" s="375"/>
      <c r="PHW278" s="375"/>
      <c r="PHX278" s="375"/>
      <c r="PHY278" s="375"/>
      <c r="PHZ278" s="375"/>
      <c r="PIA278" s="375"/>
      <c r="PIB278" s="375"/>
      <c r="PIC278" s="375"/>
      <c r="PID278" s="375"/>
      <c r="PIE278" s="375"/>
      <c r="PIF278" s="375"/>
      <c r="PIG278" s="375"/>
      <c r="PIH278" s="375"/>
      <c r="PII278" s="375"/>
      <c r="PIJ278" s="375"/>
      <c r="PIK278" s="375"/>
      <c r="PIL278" s="375"/>
      <c r="PIM278" s="375"/>
      <c r="PIN278" s="375"/>
      <c r="PIO278" s="375"/>
      <c r="PIP278" s="375"/>
      <c r="PIQ278" s="375"/>
      <c r="PIR278" s="375"/>
      <c r="PIS278" s="375"/>
      <c r="PIT278" s="375"/>
      <c r="PIU278" s="375"/>
      <c r="PIV278" s="375"/>
      <c r="PIW278" s="375"/>
      <c r="PIX278" s="375"/>
      <c r="PIY278" s="375"/>
      <c r="PIZ278" s="375"/>
      <c r="PJA278" s="375"/>
      <c r="PJB278" s="375"/>
      <c r="PJC278" s="375"/>
      <c r="PJD278" s="375"/>
      <c r="PJE278" s="375"/>
      <c r="PJF278" s="375"/>
      <c r="PJG278" s="375"/>
      <c r="PJH278" s="375"/>
      <c r="PJI278" s="376"/>
      <c r="PJJ278" s="376"/>
      <c r="PJK278" s="376"/>
      <c r="PJL278" s="376"/>
      <c r="PJM278" s="376"/>
      <c r="PJN278" s="376"/>
      <c r="PJO278" s="376"/>
      <c r="PJP278" s="376"/>
      <c r="PJQ278" s="376"/>
      <c r="PJR278" s="376"/>
      <c r="PJS278" s="376"/>
      <c r="PJT278" s="376"/>
      <c r="PJU278" s="376"/>
      <c r="PJV278" s="376"/>
      <c r="PJW278" s="376"/>
      <c r="PJX278" s="376"/>
      <c r="PJY278" s="376"/>
      <c r="PJZ278" s="376"/>
      <c r="PKA278" s="376"/>
      <c r="PKB278" s="376"/>
      <c r="PKC278" s="376"/>
      <c r="PKD278" s="376"/>
      <c r="PKE278" s="376"/>
      <c r="PKF278" s="376"/>
      <c r="PKG278" s="377"/>
      <c r="PKH278" s="377"/>
      <c r="PKI278" s="377"/>
      <c r="PKJ278" s="377"/>
      <c r="PKK278" s="377"/>
      <c r="PKL278" s="376"/>
      <c r="PKM278" s="376"/>
      <c r="PKN278" s="377"/>
      <c r="PKO278" s="377"/>
      <c r="PKP278" s="376"/>
      <c r="PKQ278" s="376"/>
      <c r="PKR278" s="377"/>
      <c r="PKS278" s="377"/>
      <c r="PKT278" s="376"/>
      <c r="PKU278" s="376"/>
      <c r="PKV278" s="376"/>
      <c r="PKW278" s="376"/>
      <c r="PKX278" s="376"/>
      <c r="PKY278" s="376"/>
      <c r="PKZ278" s="376"/>
      <c r="PLA278" s="377"/>
      <c r="PLB278" s="377"/>
      <c r="PLC278" s="376"/>
      <c r="PLD278" s="376"/>
      <c r="PLE278" s="377"/>
      <c r="PLF278" s="377"/>
      <c r="PLG278" s="376"/>
      <c r="PLH278" s="376"/>
      <c r="PLI278" s="376"/>
      <c r="PLJ278" s="376"/>
      <c r="PLK278" s="376"/>
      <c r="PLL278" s="370"/>
      <c r="PLM278" s="396"/>
      <c r="PLN278" s="376"/>
      <c r="PLO278" s="376"/>
      <c r="PLP278" s="376"/>
      <c r="PLQ278" s="376"/>
      <c r="PLR278" s="376"/>
      <c r="PLS278" s="376"/>
      <c r="PLT278" s="376"/>
      <c r="PLU278" s="375"/>
      <c r="PLV278" s="375"/>
      <c r="PLW278" s="375"/>
      <c r="PLX278" s="375"/>
      <c r="PLY278" s="375"/>
      <c r="PLZ278" s="375"/>
      <c r="PMA278" s="375"/>
      <c r="PMB278" s="375"/>
      <c r="PMC278" s="375"/>
      <c r="PMD278" s="375"/>
      <c r="PME278" s="375"/>
      <c r="PMF278" s="375"/>
      <c r="PMG278" s="375"/>
      <c r="PMH278" s="375"/>
      <c r="PMI278" s="375"/>
      <c r="PMJ278" s="375"/>
      <c r="PMK278" s="375"/>
      <c r="PML278" s="375"/>
      <c r="PMM278" s="375"/>
      <c r="PMN278" s="375"/>
      <c r="PMO278" s="375"/>
      <c r="PMP278" s="375"/>
      <c r="PMQ278" s="375"/>
      <c r="PMR278" s="375"/>
      <c r="PMS278" s="375"/>
      <c r="PMT278" s="375"/>
      <c r="PMU278" s="375"/>
      <c r="PMV278" s="375"/>
      <c r="PMW278" s="375"/>
      <c r="PMX278" s="375"/>
      <c r="PMY278" s="375"/>
      <c r="PMZ278" s="375"/>
      <c r="PNA278" s="375"/>
      <c r="PNB278" s="375"/>
      <c r="PNC278" s="375"/>
      <c r="PND278" s="375"/>
      <c r="PNE278" s="375"/>
      <c r="PNF278" s="375"/>
      <c r="PNG278" s="375"/>
      <c r="PNH278" s="375"/>
      <c r="PNI278" s="375"/>
      <c r="PNJ278" s="375"/>
      <c r="PNK278" s="375"/>
      <c r="PNL278" s="375"/>
      <c r="PNM278" s="376"/>
      <c r="PNN278" s="376"/>
      <c r="PNO278" s="376"/>
      <c r="PNP278" s="376"/>
      <c r="PNQ278" s="376"/>
      <c r="PNR278" s="376"/>
      <c r="PNS278" s="376"/>
      <c r="PNT278" s="376"/>
      <c r="PNU278" s="376"/>
      <c r="PNV278" s="376"/>
      <c r="PNW278" s="376"/>
      <c r="PNX278" s="376"/>
      <c r="PNY278" s="376"/>
      <c r="PNZ278" s="376"/>
      <c r="POA278" s="376"/>
      <c r="POB278" s="376"/>
      <c r="POC278" s="376"/>
      <c r="POD278" s="376"/>
      <c r="POE278" s="376"/>
      <c r="POF278" s="376"/>
      <c r="POG278" s="376"/>
      <c r="POH278" s="376"/>
      <c r="POI278" s="376"/>
      <c r="POJ278" s="376"/>
      <c r="POK278" s="377"/>
      <c r="POL278" s="377"/>
      <c r="POM278" s="377"/>
      <c r="PON278" s="377"/>
      <c r="POO278" s="377"/>
      <c r="POP278" s="376"/>
      <c r="POQ278" s="376"/>
      <c r="POR278" s="377"/>
      <c r="POS278" s="377"/>
      <c r="POT278" s="376"/>
      <c r="POU278" s="376"/>
      <c r="POV278" s="377"/>
      <c r="POW278" s="377"/>
      <c r="POX278" s="376"/>
      <c r="POY278" s="376"/>
      <c r="POZ278" s="376"/>
      <c r="PPA278" s="376"/>
      <c r="PPB278" s="376"/>
      <c r="PPC278" s="376"/>
      <c r="PPD278" s="376"/>
      <c r="PPE278" s="377"/>
      <c r="PPF278" s="377"/>
      <c r="PPG278" s="376"/>
      <c r="PPH278" s="376"/>
      <c r="PPI278" s="377"/>
      <c r="PPJ278" s="377"/>
      <c r="PPK278" s="376"/>
      <c r="PPL278" s="376"/>
      <c r="PPM278" s="376"/>
      <c r="PPN278" s="376"/>
      <c r="PPO278" s="376"/>
      <c r="PPP278" s="370"/>
      <c r="PPQ278" s="396"/>
      <c r="PPR278" s="376"/>
      <c r="PPS278" s="376"/>
      <c r="PPT278" s="376"/>
      <c r="PPU278" s="376"/>
      <c r="PPV278" s="376"/>
      <c r="PPW278" s="376"/>
      <c r="PPX278" s="376"/>
      <c r="PPY278" s="375"/>
      <c r="PPZ278" s="375"/>
      <c r="PQA278" s="375"/>
      <c r="PQB278" s="375"/>
      <c r="PQC278" s="375"/>
      <c r="PQD278" s="375"/>
      <c r="PQE278" s="375"/>
      <c r="PQF278" s="375"/>
      <c r="PQG278" s="375"/>
      <c r="PQH278" s="375"/>
      <c r="PQI278" s="375"/>
      <c r="PQJ278" s="375"/>
      <c r="PQK278" s="375"/>
      <c r="PQL278" s="375"/>
      <c r="PQM278" s="375"/>
      <c r="PQN278" s="375"/>
      <c r="PQO278" s="375"/>
      <c r="PQP278" s="375"/>
      <c r="PQQ278" s="375"/>
      <c r="PQR278" s="375"/>
      <c r="PQS278" s="375"/>
      <c r="PQT278" s="375"/>
      <c r="PQU278" s="375"/>
      <c r="PQV278" s="375"/>
      <c r="PQW278" s="375"/>
      <c r="PQX278" s="375"/>
      <c r="PQY278" s="375"/>
      <c r="PQZ278" s="375"/>
      <c r="PRA278" s="375"/>
      <c r="PRB278" s="375"/>
      <c r="PRC278" s="375"/>
      <c r="PRD278" s="375"/>
      <c r="PRE278" s="375"/>
      <c r="PRF278" s="375"/>
      <c r="PRG278" s="375"/>
      <c r="PRH278" s="375"/>
      <c r="PRI278" s="375"/>
      <c r="PRJ278" s="375"/>
      <c r="PRK278" s="375"/>
      <c r="PRL278" s="375"/>
      <c r="PRM278" s="375"/>
      <c r="PRN278" s="375"/>
      <c r="PRO278" s="375"/>
      <c r="PRP278" s="375"/>
      <c r="PRQ278" s="376"/>
      <c r="PRR278" s="376"/>
      <c r="PRS278" s="376"/>
      <c r="PRT278" s="376"/>
      <c r="PRU278" s="376"/>
      <c r="PRV278" s="376"/>
      <c r="PRW278" s="376"/>
      <c r="PRX278" s="376"/>
      <c r="PRY278" s="376"/>
      <c r="PRZ278" s="376"/>
      <c r="PSA278" s="376"/>
      <c r="PSB278" s="376"/>
      <c r="PSC278" s="376"/>
      <c r="PSD278" s="376"/>
      <c r="PSE278" s="376"/>
      <c r="PSF278" s="376"/>
      <c r="PSG278" s="376"/>
      <c r="PSH278" s="376"/>
      <c r="PSI278" s="376"/>
      <c r="PSJ278" s="376"/>
      <c r="PSK278" s="376"/>
      <c r="PSL278" s="376"/>
      <c r="PSM278" s="376"/>
      <c r="PSN278" s="376"/>
      <c r="PSO278" s="377"/>
      <c r="PSP278" s="377"/>
      <c r="PSQ278" s="377"/>
      <c r="PSR278" s="377"/>
      <c r="PSS278" s="377"/>
      <c r="PST278" s="376"/>
      <c r="PSU278" s="376"/>
      <c r="PSV278" s="377"/>
      <c r="PSW278" s="377"/>
      <c r="PSX278" s="376"/>
      <c r="PSY278" s="376"/>
      <c r="PSZ278" s="377"/>
      <c r="PTA278" s="377"/>
      <c r="PTB278" s="376"/>
      <c r="PTC278" s="376"/>
      <c r="PTD278" s="376"/>
      <c r="PTE278" s="376"/>
      <c r="PTF278" s="376"/>
      <c r="PTG278" s="376"/>
      <c r="PTH278" s="376"/>
      <c r="PTI278" s="377"/>
      <c r="PTJ278" s="377"/>
      <c r="PTK278" s="376"/>
      <c r="PTL278" s="376"/>
      <c r="PTM278" s="377"/>
      <c r="PTN278" s="377"/>
      <c r="PTO278" s="376"/>
      <c r="PTP278" s="376"/>
      <c r="PTQ278" s="376"/>
      <c r="PTR278" s="376"/>
      <c r="PTS278" s="376"/>
      <c r="PTT278" s="370"/>
      <c r="PTU278" s="396"/>
      <c r="PTV278" s="376"/>
      <c r="PTW278" s="376"/>
      <c r="PTX278" s="376"/>
      <c r="PTY278" s="376"/>
      <c r="PTZ278" s="376"/>
      <c r="PUA278" s="376"/>
      <c r="PUB278" s="376"/>
      <c r="PUC278" s="375"/>
      <c r="PUD278" s="375"/>
      <c r="PUE278" s="375"/>
      <c r="PUF278" s="375"/>
      <c r="PUG278" s="375"/>
      <c r="PUH278" s="375"/>
      <c r="PUI278" s="375"/>
      <c r="PUJ278" s="375"/>
      <c r="PUK278" s="375"/>
      <c r="PUL278" s="375"/>
      <c r="PUM278" s="375"/>
      <c r="PUN278" s="375"/>
      <c r="PUO278" s="375"/>
      <c r="PUP278" s="375"/>
      <c r="PUQ278" s="375"/>
      <c r="PUR278" s="375"/>
      <c r="PUS278" s="375"/>
      <c r="PUT278" s="375"/>
      <c r="PUU278" s="375"/>
      <c r="PUV278" s="375"/>
      <c r="PUW278" s="375"/>
      <c r="PUX278" s="375"/>
      <c r="PUY278" s="375"/>
      <c r="PUZ278" s="375"/>
      <c r="PVA278" s="375"/>
      <c r="PVB278" s="375"/>
      <c r="PVC278" s="375"/>
      <c r="PVD278" s="375"/>
      <c r="PVE278" s="375"/>
      <c r="PVF278" s="375"/>
      <c r="PVG278" s="375"/>
      <c r="PVH278" s="375"/>
      <c r="PVI278" s="375"/>
      <c r="PVJ278" s="375"/>
      <c r="PVK278" s="375"/>
      <c r="PVL278" s="375"/>
      <c r="PVM278" s="375"/>
      <c r="PVN278" s="375"/>
      <c r="PVO278" s="375"/>
      <c r="PVP278" s="375"/>
      <c r="PVQ278" s="375"/>
      <c r="PVR278" s="375"/>
      <c r="PVS278" s="375"/>
      <c r="PVT278" s="375"/>
      <c r="PVU278" s="376"/>
      <c r="PVV278" s="376"/>
      <c r="PVW278" s="376"/>
      <c r="PVX278" s="376"/>
      <c r="PVY278" s="376"/>
      <c r="PVZ278" s="376"/>
      <c r="PWA278" s="376"/>
      <c r="PWB278" s="376"/>
      <c r="PWC278" s="376"/>
      <c r="PWD278" s="376"/>
      <c r="PWE278" s="376"/>
      <c r="PWF278" s="376"/>
      <c r="PWG278" s="376"/>
      <c r="PWH278" s="376"/>
      <c r="PWI278" s="376"/>
      <c r="PWJ278" s="376"/>
      <c r="PWK278" s="376"/>
      <c r="PWL278" s="376"/>
      <c r="PWM278" s="376"/>
      <c r="PWN278" s="376"/>
      <c r="PWO278" s="376"/>
      <c r="PWP278" s="376"/>
      <c r="PWQ278" s="376"/>
      <c r="PWR278" s="376"/>
      <c r="PWS278" s="377"/>
      <c r="PWT278" s="377"/>
      <c r="PWU278" s="377"/>
      <c r="PWV278" s="377"/>
      <c r="PWW278" s="377"/>
      <c r="PWX278" s="376"/>
      <c r="PWY278" s="376"/>
      <c r="PWZ278" s="377"/>
      <c r="PXA278" s="377"/>
      <c r="PXB278" s="376"/>
      <c r="PXC278" s="376"/>
      <c r="PXD278" s="377"/>
      <c r="PXE278" s="377"/>
      <c r="PXF278" s="376"/>
      <c r="PXG278" s="376"/>
      <c r="PXH278" s="376"/>
      <c r="PXI278" s="376"/>
      <c r="PXJ278" s="376"/>
      <c r="PXK278" s="376"/>
      <c r="PXL278" s="376"/>
      <c r="PXM278" s="377"/>
      <c r="PXN278" s="377"/>
      <c r="PXO278" s="376"/>
      <c r="PXP278" s="376"/>
      <c r="PXQ278" s="377"/>
      <c r="PXR278" s="377"/>
      <c r="PXS278" s="376"/>
      <c r="PXT278" s="376"/>
      <c r="PXU278" s="376"/>
      <c r="PXV278" s="376"/>
      <c r="PXW278" s="376"/>
      <c r="PXX278" s="370"/>
      <c r="PXY278" s="396"/>
      <c r="PXZ278" s="376"/>
      <c r="PYA278" s="376"/>
      <c r="PYB278" s="376"/>
      <c r="PYC278" s="376"/>
      <c r="PYD278" s="376"/>
      <c r="PYE278" s="376"/>
      <c r="PYF278" s="376"/>
      <c r="PYG278" s="375"/>
      <c r="PYH278" s="375"/>
      <c r="PYI278" s="375"/>
      <c r="PYJ278" s="375"/>
      <c r="PYK278" s="375"/>
      <c r="PYL278" s="375"/>
      <c r="PYM278" s="375"/>
      <c r="PYN278" s="375"/>
      <c r="PYO278" s="375"/>
      <c r="PYP278" s="375"/>
      <c r="PYQ278" s="375"/>
      <c r="PYR278" s="375"/>
      <c r="PYS278" s="375"/>
      <c r="PYT278" s="375"/>
      <c r="PYU278" s="375"/>
      <c r="PYV278" s="375"/>
      <c r="PYW278" s="375"/>
      <c r="PYX278" s="375"/>
      <c r="PYY278" s="375"/>
      <c r="PYZ278" s="375"/>
      <c r="PZA278" s="375"/>
      <c r="PZB278" s="375"/>
      <c r="PZC278" s="375"/>
      <c r="PZD278" s="375"/>
      <c r="PZE278" s="375"/>
      <c r="PZF278" s="375"/>
      <c r="PZG278" s="375"/>
      <c r="PZH278" s="375"/>
      <c r="PZI278" s="375"/>
      <c r="PZJ278" s="375"/>
      <c r="PZK278" s="375"/>
      <c r="PZL278" s="375"/>
      <c r="PZM278" s="375"/>
      <c r="PZN278" s="375"/>
      <c r="PZO278" s="375"/>
      <c r="PZP278" s="375"/>
      <c r="PZQ278" s="375"/>
      <c r="PZR278" s="375"/>
      <c r="PZS278" s="375"/>
      <c r="PZT278" s="375"/>
      <c r="PZU278" s="375"/>
      <c r="PZV278" s="375"/>
      <c r="PZW278" s="375"/>
      <c r="PZX278" s="375"/>
      <c r="PZY278" s="376"/>
      <c r="PZZ278" s="376"/>
      <c r="QAA278" s="376"/>
      <c r="QAB278" s="376"/>
      <c r="QAC278" s="376"/>
      <c r="QAD278" s="376"/>
      <c r="QAE278" s="376"/>
      <c r="QAF278" s="376"/>
      <c r="QAG278" s="376"/>
      <c r="QAH278" s="376"/>
      <c r="QAI278" s="376"/>
      <c r="QAJ278" s="376"/>
      <c r="QAK278" s="376"/>
      <c r="QAL278" s="376"/>
      <c r="QAM278" s="376"/>
      <c r="QAN278" s="376"/>
      <c r="QAO278" s="376"/>
      <c r="QAP278" s="376"/>
      <c r="QAQ278" s="376"/>
      <c r="QAR278" s="376"/>
      <c r="QAS278" s="376"/>
      <c r="QAT278" s="376"/>
      <c r="QAU278" s="376"/>
      <c r="QAV278" s="376"/>
      <c r="QAW278" s="377"/>
      <c r="QAX278" s="377"/>
      <c r="QAY278" s="377"/>
      <c r="QAZ278" s="377"/>
      <c r="QBA278" s="377"/>
      <c r="QBB278" s="376"/>
      <c r="QBC278" s="376"/>
      <c r="QBD278" s="377"/>
      <c r="QBE278" s="377"/>
      <c r="QBF278" s="376"/>
      <c r="QBG278" s="376"/>
      <c r="QBH278" s="377"/>
      <c r="QBI278" s="377"/>
      <c r="QBJ278" s="376"/>
      <c r="QBK278" s="376"/>
      <c r="QBL278" s="376"/>
      <c r="QBM278" s="376"/>
      <c r="QBN278" s="376"/>
      <c r="QBO278" s="376"/>
      <c r="QBP278" s="376"/>
      <c r="QBQ278" s="377"/>
      <c r="QBR278" s="377"/>
      <c r="QBS278" s="376"/>
      <c r="QBT278" s="376"/>
      <c r="QBU278" s="377"/>
      <c r="QBV278" s="377"/>
      <c r="QBW278" s="376"/>
      <c r="QBX278" s="376"/>
      <c r="QBY278" s="376"/>
      <c r="QBZ278" s="376"/>
      <c r="QCA278" s="376"/>
      <c r="QCB278" s="370"/>
      <c r="QCC278" s="396"/>
      <c r="QCD278" s="376"/>
      <c r="QCE278" s="376"/>
      <c r="QCF278" s="376"/>
      <c r="QCG278" s="376"/>
      <c r="QCH278" s="376"/>
      <c r="QCI278" s="376"/>
      <c r="QCJ278" s="376"/>
      <c r="QCK278" s="375"/>
      <c r="QCL278" s="375"/>
      <c r="QCM278" s="375"/>
      <c r="QCN278" s="375"/>
      <c r="QCO278" s="375"/>
      <c r="QCP278" s="375"/>
      <c r="QCQ278" s="375"/>
      <c r="QCR278" s="375"/>
      <c r="QCS278" s="375"/>
      <c r="QCT278" s="375"/>
      <c r="QCU278" s="375"/>
      <c r="QCV278" s="375"/>
      <c r="QCW278" s="375"/>
      <c r="QCX278" s="375"/>
      <c r="QCY278" s="375"/>
      <c r="QCZ278" s="375"/>
      <c r="QDA278" s="375"/>
      <c r="QDB278" s="375"/>
      <c r="QDC278" s="375"/>
      <c r="QDD278" s="375"/>
      <c r="QDE278" s="375"/>
      <c r="QDF278" s="375"/>
      <c r="QDG278" s="375"/>
      <c r="QDH278" s="375"/>
      <c r="QDI278" s="375"/>
      <c r="QDJ278" s="375"/>
      <c r="QDK278" s="375"/>
      <c r="QDL278" s="375"/>
      <c r="QDM278" s="375"/>
      <c r="QDN278" s="375"/>
      <c r="QDO278" s="375"/>
      <c r="QDP278" s="375"/>
      <c r="QDQ278" s="375"/>
      <c r="QDR278" s="375"/>
      <c r="QDS278" s="375"/>
      <c r="QDT278" s="375"/>
      <c r="QDU278" s="375"/>
      <c r="QDV278" s="375"/>
      <c r="QDW278" s="375"/>
      <c r="QDX278" s="375"/>
      <c r="QDY278" s="375"/>
      <c r="QDZ278" s="375"/>
      <c r="QEA278" s="375"/>
      <c r="QEB278" s="375"/>
      <c r="QEC278" s="376"/>
      <c r="QED278" s="376"/>
      <c r="QEE278" s="376"/>
      <c r="QEF278" s="376"/>
      <c r="QEG278" s="376"/>
      <c r="QEH278" s="376"/>
      <c r="QEI278" s="376"/>
      <c r="QEJ278" s="376"/>
      <c r="QEK278" s="376"/>
      <c r="QEL278" s="376"/>
      <c r="QEM278" s="376"/>
      <c r="QEN278" s="376"/>
      <c r="QEO278" s="376"/>
      <c r="QEP278" s="376"/>
      <c r="QEQ278" s="376"/>
      <c r="QER278" s="376"/>
      <c r="QES278" s="376"/>
      <c r="QET278" s="376"/>
      <c r="QEU278" s="376"/>
      <c r="QEV278" s="376"/>
      <c r="QEW278" s="376"/>
      <c r="QEX278" s="376"/>
      <c r="QEY278" s="376"/>
      <c r="QEZ278" s="376"/>
      <c r="QFA278" s="377"/>
      <c r="QFB278" s="377"/>
      <c r="QFC278" s="377"/>
      <c r="QFD278" s="377"/>
      <c r="QFE278" s="377"/>
      <c r="QFF278" s="376"/>
      <c r="QFG278" s="376"/>
      <c r="QFH278" s="377"/>
      <c r="QFI278" s="377"/>
      <c r="QFJ278" s="376"/>
      <c r="QFK278" s="376"/>
      <c r="QFL278" s="377"/>
      <c r="QFM278" s="377"/>
      <c r="QFN278" s="376"/>
      <c r="QFO278" s="376"/>
      <c r="QFP278" s="376"/>
      <c r="QFQ278" s="376"/>
      <c r="QFR278" s="376"/>
      <c r="QFS278" s="376"/>
      <c r="QFT278" s="376"/>
      <c r="QFU278" s="377"/>
      <c r="QFV278" s="377"/>
      <c r="QFW278" s="376"/>
      <c r="QFX278" s="376"/>
      <c r="QFY278" s="377"/>
      <c r="QFZ278" s="377"/>
      <c r="QGA278" s="376"/>
      <c r="QGB278" s="376"/>
      <c r="QGC278" s="376"/>
      <c r="QGD278" s="376"/>
      <c r="QGE278" s="376"/>
      <c r="QGF278" s="370"/>
      <c r="QGG278" s="396"/>
      <c r="QGH278" s="376"/>
      <c r="QGI278" s="376"/>
      <c r="QGJ278" s="376"/>
      <c r="QGK278" s="376"/>
      <c r="QGL278" s="376"/>
      <c r="QGM278" s="376"/>
      <c r="QGN278" s="376"/>
      <c r="QGO278" s="375"/>
      <c r="QGP278" s="375"/>
      <c r="QGQ278" s="375"/>
      <c r="QGR278" s="375"/>
      <c r="QGS278" s="375"/>
      <c r="QGT278" s="375"/>
      <c r="QGU278" s="375"/>
      <c r="QGV278" s="375"/>
      <c r="QGW278" s="375"/>
      <c r="QGX278" s="375"/>
      <c r="QGY278" s="375"/>
      <c r="QGZ278" s="375"/>
      <c r="QHA278" s="375"/>
      <c r="QHB278" s="375"/>
      <c r="QHC278" s="375"/>
      <c r="QHD278" s="375"/>
      <c r="QHE278" s="375"/>
      <c r="QHF278" s="375"/>
      <c r="QHG278" s="375"/>
      <c r="QHH278" s="375"/>
      <c r="QHI278" s="375"/>
      <c r="QHJ278" s="375"/>
      <c r="QHK278" s="375"/>
      <c r="QHL278" s="375"/>
      <c r="QHM278" s="375"/>
      <c r="QHN278" s="375"/>
      <c r="QHO278" s="375"/>
      <c r="QHP278" s="375"/>
      <c r="QHQ278" s="375"/>
      <c r="QHR278" s="375"/>
      <c r="QHS278" s="375"/>
      <c r="QHT278" s="375"/>
      <c r="QHU278" s="375"/>
      <c r="QHV278" s="375"/>
      <c r="QHW278" s="375"/>
      <c r="QHX278" s="375"/>
      <c r="QHY278" s="375"/>
      <c r="QHZ278" s="375"/>
      <c r="QIA278" s="375"/>
      <c r="QIB278" s="375"/>
      <c r="QIC278" s="375"/>
      <c r="QID278" s="375"/>
      <c r="QIE278" s="375"/>
      <c r="QIF278" s="375"/>
      <c r="QIG278" s="376"/>
      <c r="QIH278" s="376"/>
      <c r="QII278" s="376"/>
      <c r="QIJ278" s="376"/>
      <c r="QIK278" s="376"/>
      <c r="QIL278" s="376"/>
      <c r="QIM278" s="376"/>
      <c r="QIN278" s="376"/>
      <c r="QIO278" s="376"/>
      <c r="QIP278" s="376"/>
      <c r="QIQ278" s="376"/>
      <c r="QIR278" s="376"/>
      <c r="QIS278" s="376"/>
      <c r="QIT278" s="376"/>
      <c r="QIU278" s="376"/>
      <c r="QIV278" s="376"/>
      <c r="QIW278" s="376"/>
      <c r="QIX278" s="376"/>
      <c r="QIY278" s="376"/>
      <c r="QIZ278" s="376"/>
      <c r="QJA278" s="376"/>
      <c r="QJB278" s="376"/>
      <c r="QJC278" s="376"/>
      <c r="QJD278" s="376"/>
      <c r="QJE278" s="377"/>
      <c r="QJF278" s="377"/>
      <c r="QJG278" s="377"/>
      <c r="QJH278" s="377"/>
      <c r="QJI278" s="377"/>
      <c r="QJJ278" s="376"/>
      <c r="QJK278" s="376"/>
      <c r="QJL278" s="377"/>
      <c r="QJM278" s="377"/>
      <c r="QJN278" s="376"/>
      <c r="QJO278" s="376"/>
      <c r="QJP278" s="377"/>
      <c r="QJQ278" s="377"/>
      <c r="QJR278" s="376"/>
      <c r="QJS278" s="376"/>
      <c r="QJT278" s="376"/>
      <c r="QJU278" s="376"/>
      <c r="QJV278" s="376"/>
      <c r="QJW278" s="376"/>
      <c r="QJX278" s="376"/>
      <c r="QJY278" s="377"/>
      <c r="QJZ278" s="377"/>
      <c r="QKA278" s="376"/>
      <c r="QKB278" s="376"/>
      <c r="QKC278" s="377"/>
      <c r="QKD278" s="377"/>
      <c r="QKE278" s="376"/>
      <c r="QKF278" s="376"/>
      <c r="QKG278" s="376"/>
      <c r="QKH278" s="376"/>
      <c r="QKI278" s="376"/>
      <c r="QKJ278" s="370"/>
      <c r="QKK278" s="396"/>
      <c r="QKL278" s="376"/>
      <c r="QKM278" s="376"/>
      <c r="QKN278" s="376"/>
      <c r="QKO278" s="376"/>
      <c r="QKP278" s="376"/>
      <c r="QKQ278" s="376"/>
      <c r="QKR278" s="376"/>
      <c r="QKS278" s="375"/>
      <c r="QKT278" s="375"/>
      <c r="QKU278" s="375"/>
      <c r="QKV278" s="375"/>
      <c r="QKW278" s="375"/>
      <c r="QKX278" s="375"/>
      <c r="QKY278" s="375"/>
      <c r="QKZ278" s="375"/>
      <c r="QLA278" s="375"/>
      <c r="QLB278" s="375"/>
      <c r="QLC278" s="375"/>
      <c r="QLD278" s="375"/>
      <c r="QLE278" s="375"/>
      <c r="QLF278" s="375"/>
      <c r="QLG278" s="375"/>
      <c r="QLH278" s="375"/>
      <c r="QLI278" s="375"/>
      <c r="QLJ278" s="375"/>
      <c r="QLK278" s="375"/>
      <c r="QLL278" s="375"/>
      <c r="QLM278" s="375"/>
      <c r="QLN278" s="375"/>
      <c r="QLO278" s="375"/>
      <c r="QLP278" s="375"/>
      <c r="QLQ278" s="375"/>
      <c r="QLR278" s="375"/>
      <c r="QLS278" s="375"/>
      <c r="QLT278" s="375"/>
      <c r="QLU278" s="375"/>
      <c r="QLV278" s="375"/>
      <c r="QLW278" s="375"/>
      <c r="QLX278" s="375"/>
      <c r="QLY278" s="375"/>
      <c r="QLZ278" s="375"/>
      <c r="QMA278" s="375"/>
      <c r="QMB278" s="375"/>
      <c r="QMC278" s="375"/>
      <c r="QMD278" s="375"/>
      <c r="QME278" s="375"/>
      <c r="QMF278" s="375"/>
      <c r="QMG278" s="375"/>
      <c r="QMH278" s="375"/>
      <c r="QMI278" s="375"/>
      <c r="QMJ278" s="375"/>
      <c r="QMK278" s="376"/>
      <c r="QML278" s="376"/>
      <c r="QMM278" s="376"/>
      <c r="QMN278" s="376"/>
      <c r="QMO278" s="376"/>
      <c r="QMP278" s="376"/>
      <c r="QMQ278" s="376"/>
      <c r="QMR278" s="376"/>
      <c r="QMS278" s="376"/>
      <c r="QMT278" s="376"/>
      <c r="QMU278" s="376"/>
      <c r="QMV278" s="376"/>
      <c r="QMW278" s="376"/>
      <c r="QMX278" s="376"/>
      <c r="QMY278" s="376"/>
      <c r="QMZ278" s="376"/>
      <c r="QNA278" s="376"/>
      <c r="QNB278" s="376"/>
      <c r="QNC278" s="376"/>
      <c r="QND278" s="376"/>
      <c r="QNE278" s="376"/>
      <c r="QNF278" s="376"/>
      <c r="QNG278" s="376"/>
      <c r="QNH278" s="376"/>
      <c r="QNI278" s="377"/>
      <c r="QNJ278" s="377"/>
      <c r="QNK278" s="377"/>
      <c r="QNL278" s="377"/>
      <c r="QNM278" s="377"/>
      <c r="QNN278" s="376"/>
      <c r="QNO278" s="376"/>
      <c r="QNP278" s="377"/>
      <c r="QNQ278" s="377"/>
      <c r="QNR278" s="376"/>
      <c r="QNS278" s="376"/>
      <c r="QNT278" s="377"/>
      <c r="QNU278" s="377"/>
      <c r="QNV278" s="376"/>
      <c r="QNW278" s="376"/>
      <c r="QNX278" s="376"/>
      <c r="QNY278" s="376"/>
      <c r="QNZ278" s="376"/>
      <c r="QOA278" s="376"/>
      <c r="QOB278" s="376"/>
      <c r="QOC278" s="377"/>
      <c r="QOD278" s="377"/>
      <c r="QOE278" s="376"/>
      <c r="QOF278" s="376"/>
      <c r="QOG278" s="377"/>
      <c r="QOH278" s="377"/>
      <c r="QOI278" s="376"/>
      <c r="QOJ278" s="376"/>
      <c r="QOK278" s="376"/>
      <c r="QOL278" s="376"/>
      <c r="QOM278" s="376"/>
      <c r="QON278" s="370"/>
      <c r="QOO278" s="396"/>
      <c r="QOP278" s="376"/>
      <c r="QOQ278" s="376"/>
      <c r="QOR278" s="376"/>
      <c r="QOS278" s="376"/>
      <c r="QOT278" s="376"/>
      <c r="QOU278" s="376"/>
      <c r="QOV278" s="376"/>
      <c r="QOW278" s="375"/>
      <c r="QOX278" s="375"/>
      <c r="QOY278" s="375"/>
      <c r="QOZ278" s="375"/>
      <c r="QPA278" s="375"/>
      <c r="QPB278" s="375"/>
      <c r="QPC278" s="375"/>
      <c r="QPD278" s="375"/>
      <c r="QPE278" s="375"/>
      <c r="QPF278" s="375"/>
      <c r="QPG278" s="375"/>
      <c r="QPH278" s="375"/>
      <c r="QPI278" s="375"/>
      <c r="QPJ278" s="375"/>
      <c r="QPK278" s="375"/>
      <c r="QPL278" s="375"/>
      <c r="QPM278" s="375"/>
      <c r="QPN278" s="375"/>
      <c r="QPO278" s="375"/>
      <c r="QPP278" s="375"/>
      <c r="QPQ278" s="375"/>
      <c r="QPR278" s="375"/>
      <c r="QPS278" s="375"/>
      <c r="QPT278" s="375"/>
      <c r="QPU278" s="375"/>
      <c r="QPV278" s="375"/>
      <c r="QPW278" s="375"/>
      <c r="QPX278" s="375"/>
      <c r="QPY278" s="375"/>
      <c r="QPZ278" s="375"/>
      <c r="QQA278" s="375"/>
      <c r="QQB278" s="375"/>
      <c r="QQC278" s="375"/>
      <c r="QQD278" s="375"/>
      <c r="QQE278" s="375"/>
      <c r="QQF278" s="375"/>
      <c r="QQG278" s="375"/>
      <c r="QQH278" s="375"/>
      <c r="QQI278" s="375"/>
      <c r="QQJ278" s="375"/>
      <c r="QQK278" s="375"/>
      <c r="QQL278" s="375"/>
      <c r="QQM278" s="375"/>
      <c r="QQN278" s="375"/>
      <c r="QQO278" s="376"/>
      <c r="QQP278" s="376"/>
      <c r="QQQ278" s="376"/>
      <c r="QQR278" s="376"/>
      <c r="QQS278" s="376"/>
      <c r="QQT278" s="376"/>
      <c r="QQU278" s="376"/>
      <c r="QQV278" s="376"/>
      <c r="QQW278" s="376"/>
      <c r="QQX278" s="376"/>
      <c r="QQY278" s="376"/>
      <c r="QQZ278" s="376"/>
      <c r="QRA278" s="376"/>
      <c r="QRB278" s="376"/>
      <c r="QRC278" s="376"/>
      <c r="QRD278" s="376"/>
      <c r="QRE278" s="376"/>
      <c r="QRF278" s="376"/>
      <c r="QRG278" s="376"/>
      <c r="QRH278" s="376"/>
      <c r="QRI278" s="376"/>
      <c r="QRJ278" s="376"/>
      <c r="QRK278" s="376"/>
      <c r="QRL278" s="376"/>
      <c r="QRM278" s="377"/>
      <c r="QRN278" s="377"/>
      <c r="QRO278" s="377"/>
      <c r="QRP278" s="377"/>
      <c r="QRQ278" s="377"/>
      <c r="QRR278" s="376"/>
      <c r="QRS278" s="376"/>
      <c r="QRT278" s="377"/>
      <c r="QRU278" s="377"/>
      <c r="QRV278" s="376"/>
      <c r="QRW278" s="376"/>
      <c r="QRX278" s="377"/>
      <c r="QRY278" s="377"/>
      <c r="QRZ278" s="376"/>
      <c r="QSA278" s="376"/>
      <c r="QSB278" s="376"/>
      <c r="QSC278" s="376"/>
      <c r="QSD278" s="376"/>
      <c r="QSE278" s="376"/>
      <c r="QSF278" s="376"/>
      <c r="QSG278" s="377"/>
      <c r="QSH278" s="377"/>
      <c r="QSI278" s="376"/>
      <c r="QSJ278" s="376"/>
      <c r="QSK278" s="377"/>
      <c r="QSL278" s="377"/>
      <c r="QSM278" s="376"/>
      <c r="QSN278" s="376"/>
      <c r="QSO278" s="376"/>
      <c r="QSP278" s="376"/>
      <c r="QSQ278" s="376"/>
      <c r="QSR278" s="370"/>
      <c r="QSS278" s="396"/>
      <c r="QST278" s="376"/>
      <c r="QSU278" s="376"/>
      <c r="QSV278" s="376"/>
      <c r="QSW278" s="376"/>
      <c r="QSX278" s="376"/>
      <c r="QSY278" s="376"/>
      <c r="QSZ278" s="376"/>
      <c r="QTA278" s="375"/>
      <c r="QTB278" s="375"/>
      <c r="QTC278" s="375"/>
      <c r="QTD278" s="375"/>
      <c r="QTE278" s="375"/>
      <c r="QTF278" s="375"/>
      <c r="QTG278" s="375"/>
      <c r="QTH278" s="375"/>
      <c r="QTI278" s="375"/>
      <c r="QTJ278" s="375"/>
      <c r="QTK278" s="375"/>
      <c r="QTL278" s="375"/>
      <c r="QTM278" s="375"/>
      <c r="QTN278" s="375"/>
      <c r="QTO278" s="375"/>
      <c r="QTP278" s="375"/>
      <c r="QTQ278" s="375"/>
      <c r="QTR278" s="375"/>
      <c r="QTS278" s="375"/>
      <c r="QTT278" s="375"/>
      <c r="QTU278" s="375"/>
      <c r="QTV278" s="375"/>
      <c r="QTW278" s="375"/>
      <c r="QTX278" s="375"/>
      <c r="QTY278" s="375"/>
      <c r="QTZ278" s="375"/>
      <c r="QUA278" s="375"/>
      <c r="QUB278" s="375"/>
      <c r="QUC278" s="375"/>
      <c r="QUD278" s="375"/>
      <c r="QUE278" s="375"/>
      <c r="QUF278" s="375"/>
      <c r="QUG278" s="375"/>
      <c r="QUH278" s="375"/>
      <c r="QUI278" s="375"/>
      <c r="QUJ278" s="375"/>
      <c r="QUK278" s="375"/>
      <c r="QUL278" s="375"/>
      <c r="QUM278" s="375"/>
      <c r="QUN278" s="375"/>
      <c r="QUO278" s="375"/>
      <c r="QUP278" s="375"/>
      <c r="QUQ278" s="375"/>
      <c r="QUR278" s="375"/>
      <c r="QUS278" s="376"/>
      <c r="QUT278" s="376"/>
      <c r="QUU278" s="376"/>
      <c r="QUV278" s="376"/>
      <c r="QUW278" s="376"/>
      <c r="QUX278" s="376"/>
      <c r="QUY278" s="376"/>
      <c r="QUZ278" s="376"/>
      <c r="QVA278" s="376"/>
      <c r="QVB278" s="376"/>
      <c r="QVC278" s="376"/>
      <c r="QVD278" s="376"/>
      <c r="QVE278" s="376"/>
      <c r="QVF278" s="376"/>
      <c r="QVG278" s="376"/>
      <c r="QVH278" s="376"/>
      <c r="QVI278" s="376"/>
      <c r="QVJ278" s="376"/>
      <c r="QVK278" s="376"/>
      <c r="QVL278" s="376"/>
      <c r="QVM278" s="376"/>
      <c r="QVN278" s="376"/>
      <c r="QVO278" s="376"/>
      <c r="QVP278" s="376"/>
      <c r="QVQ278" s="377"/>
      <c r="QVR278" s="377"/>
      <c r="QVS278" s="377"/>
      <c r="QVT278" s="377"/>
      <c r="QVU278" s="377"/>
      <c r="QVV278" s="376"/>
      <c r="QVW278" s="376"/>
      <c r="QVX278" s="377"/>
      <c r="QVY278" s="377"/>
      <c r="QVZ278" s="376"/>
      <c r="QWA278" s="376"/>
      <c r="QWB278" s="377"/>
      <c r="QWC278" s="377"/>
      <c r="QWD278" s="376"/>
      <c r="QWE278" s="376"/>
      <c r="QWF278" s="376"/>
      <c r="QWG278" s="376"/>
      <c r="QWH278" s="376"/>
      <c r="QWI278" s="376"/>
      <c r="QWJ278" s="376"/>
      <c r="QWK278" s="377"/>
      <c r="QWL278" s="377"/>
      <c r="QWM278" s="376"/>
      <c r="QWN278" s="376"/>
      <c r="QWO278" s="377"/>
      <c r="QWP278" s="377"/>
      <c r="QWQ278" s="376"/>
      <c r="QWR278" s="376"/>
      <c r="QWS278" s="376"/>
      <c r="QWT278" s="376"/>
      <c r="QWU278" s="376"/>
      <c r="QWV278" s="370"/>
      <c r="QWW278" s="396"/>
      <c r="QWX278" s="376"/>
      <c r="QWY278" s="376"/>
      <c r="QWZ278" s="376"/>
      <c r="QXA278" s="376"/>
      <c r="QXB278" s="376"/>
      <c r="QXC278" s="376"/>
      <c r="QXD278" s="376"/>
      <c r="QXE278" s="375"/>
      <c r="QXF278" s="375"/>
      <c r="QXG278" s="375"/>
      <c r="QXH278" s="375"/>
      <c r="QXI278" s="375"/>
      <c r="QXJ278" s="375"/>
      <c r="QXK278" s="375"/>
      <c r="QXL278" s="375"/>
      <c r="QXM278" s="375"/>
      <c r="QXN278" s="375"/>
      <c r="QXO278" s="375"/>
      <c r="QXP278" s="375"/>
      <c r="QXQ278" s="375"/>
      <c r="QXR278" s="375"/>
      <c r="QXS278" s="375"/>
      <c r="QXT278" s="375"/>
      <c r="QXU278" s="375"/>
      <c r="QXV278" s="375"/>
      <c r="QXW278" s="375"/>
      <c r="QXX278" s="375"/>
      <c r="QXY278" s="375"/>
      <c r="QXZ278" s="375"/>
      <c r="QYA278" s="375"/>
      <c r="QYB278" s="375"/>
      <c r="QYC278" s="375"/>
      <c r="QYD278" s="375"/>
      <c r="QYE278" s="375"/>
      <c r="QYF278" s="375"/>
      <c r="QYG278" s="375"/>
      <c r="QYH278" s="375"/>
      <c r="QYI278" s="375"/>
      <c r="QYJ278" s="375"/>
      <c r="QYK278" s="375"/>
      <c r="QYL278" s="375"/>
      <c r="QYM278" s="375"/>
      <c r="QYN278" s="375"/>
      <c r="QYO278" s="375"/>
      <c r="QYP278" s="375"/>
      <c r="QYQ278" s="375"/>
      <c r="QYR278" s="375"/>
      <c r="QYS278" s="375"/>
      <c r="QYT278" s="375"/>
      <c r="QYU278" s="375"/>
      <c r="QYV278" s="375"/>
      <c r="QYW278" s="376"/>
      <c r="QYX278" s="376"/>
      <c r="QYY278" s="376"/>
      <c r="QYZ278" s="376"/>
      <c r="QZA278" s="376"/>
      <c r="QZB278" s="376"/>
      <c r="QZC278" s="376"/>
      <c r="QZD278" s="376"/>
      <c r="QZE278" s="376"/>
      <c r="QZF278" s="376"/>
      <c r="QZG278" s="376"/>
      <c r="QZH278" s="376"/>
      <c r="QZI278" s="376"/>
      <c r="QZJ278" s="376"/>
      <c r="QZK278" s="376"/>
      <c r="QZL278" s="376"/>
      <c r="QZM278" s="376"/>
      <c r="QZN278" s="376"/>
      <c r="QZO278" s="376"/>
      <c r="QZP278" s="376"/>
      <c r="QZQ278" s="376"/>
      <c r="QZR278" s="376"/>
      <c r="QZS278" s="376"/>
      <c r="QZT278" s="376"/>
      <c r="QZU278" s="377"/>
      <c r="QZV278" s="377"/>
      <c r="QZW278" s="377"/>
      <c r="QZX278" s="377"/>
      <c r="QZY278" s="377"/>
      <c r="QZZ278" s="376"/>
      <c r="RAA278" s="376"/>
      <c r="RAB278" s="377"/>
      <c r="RAC278" s="377"/>
      <c r="RAD278" s="376"/>
      <c r="RAE278" s="376"/>
      <c r="RAF278" s="377"/>
      <c r="RAG278" s="377"/>
      <c r="RAH278" s="376"/>
      <c r="RAI278" s="376"/>
      <c r="RAJ278" s="376"/>
      <c r="RAK278" s="376"/>
      <c r="RAL278" s="376"/>
      <c r="RAM278" s="376"/>
      <c r="RAN278" s="376"/>
      <c r="RAO278" s="377"/>
      <c r="RAP278" s="377"/>
      <c r="RAQ278" s="376"/>
      <c r="RAR278" s="376"/>
      <c r="RAS278" s="377"/>
      <c r="RAT278" s="377"/>
      <c r="RAU278" s="376"/>
      <c r="RAV278" s="376"/>
      <c r="RAW278" s="376"/>
      <c r="RAX278" s="376"/>
      <c r="RAY278" s="376"/>
      <c r="RAZ278" s="370"/>
      <c r="RBA278" s="396"/>
      <c r="RBB278" s="376"/>
      <c r="RBC278" s="376"/>
      <c r="RBD278" s="376"/>
      <c r="RBE278" s="376"/>
      <c r="RBF278" s="376"/>
      <c r="RBG278" s="376"/>
      <c r="RBH278" s="376"/>
      <c r="RBI278" s="375"/>
      <c r="RBJ278" s="375"/>
      <c r="RBK278" s="375"/>
      <c r="RBL278" s="375"/>
      <c r="RBM278" s="375"/>
      <c r="RBN278" s="375"/>
      <c r="RBO278" s="375"/>
      <c r="RBP278" s="375"/>
      <c r="RBQ278" s="375"/>
      <c r="RBR278" s="375"/>
      <c r="RBS278" s="375"/>
      <c r="RBT278" s="375"/>
      <c r="RBU278" s="375"/>
      <c r="RBV278" s="375"/>
      <c r="RBW278" s="375"/>
      <c r="RBX278" s="375"/>
      <c r="RBY278" s="375"/>
      <c r="RBZ278" s="375"/>
      <c r="RCA278" s="375"/>
      <c r="RCB278" s="375"/>
      <c r="RCC278" s="375"/>
      <c r="RCD278" s="375"/>
      <c r="RCE278" s="375"/>
      <c r="RCF278" s="375"/>
      <c r="RCG278" s="375"/>
      <c r="RCH278" s="375"/>
      <c r="RCI278" s="375"/>
      <c r="RCJ278" s="375"/>
      <c r="RCK278" s="375"/>
      <c r="RCL278" s="375"/>
      <c r="RCM278" s="375"/>
      <c r="RCN278" s="375"/>
      <c r="RCO278" s="375"/>
      <c r="RCP278" s="375"/>
      <c r="RCQ278" s="375"/>
      <c r="RCR278" s="375"/>
      <c r="RCS278" s="375"/>
      <c r="RCT278" s="375"/>
      <c r="RCU278" s="375"/>
      <c r="RCV278" s="375"/>
      <c r="RCW278" s="375"/>
      <c r="RCX278" s="375"/>
      <c r="RCY278" s="375"/>
      <c r="RCZ278" s="375"/>
      <c r="RDA278" s="376"/>
      <c r="RDB278" s="376"/>
      <c r="RDC278" s="376"/>
      <c r="RDD278" s="376"/>
      <c r="RDE278" s="376"/>
      <c r="RDF278" s="376"/>
      <c r="RDG278" s="376"/>
      <c r="RDH278" s="376"/>
      <c r="RDI278" s="376"/>
      <c r="RDJ278" s="376"/>
      <c r="RDK278" s="376"/>
      <c r="RDL278" s="376"/>
      <c r="RDM278" s="376"/>
      <c r="RDN278" s="376"/>
      <c r="RDO278" s="376"/>
      <c r="RDP278" s="376"/>
      <c r="RDQ278" s="376"/>
      <c r="RDR278" s="376"/>
      <c r="RDS278" s="376"/>
      <c r="RDT278" s="376"/>
      <c r="RDU278" s="376"/>
      <c r="RDV278" s="376"/>
      <c r="RDW278" s="376"/>
    </row>
    <row r="279" spans="1:12295" s="70" customFormat="1" ht="48" hidden="1" customHeight="1" x14ac:dyDescent="0.3">
      <c r="A279" s="740"/>
      <c r="B279" s="692"/>
      <c r="C279" s="692" t="s">
        <v>108</v>
      </c>
      <c r="D279" s="166">
        <f>G279</f>
        <v>464363.3346</v>
      </c>
      <c r="E279" s="166"/>
      <c r="F279" s="166"/>
      <c r="G279" s="166">
        <v>464363.3346</v>
      </c>
      <c r="H279" s="166"/>
      <c r="I279" s="166"/>
      <c r="J279" s="166"/>
      <c r="K279" s="166">
        <f>Q279</f>
        <v>302357.35872000002</v>
      </c>
      <c r="L279" s="699">
        <f t="shared" si="821"/>
        <v>0.65112237808449924</v>
      </c>
      <c r="M279" s="166"/>
      <c r="N279" s="687"/>
      <c r="O279" s="687"/>
      <c r="P279" s="687"/>
      <c r="Q279" s="687">
        <v>302357.35872000002</v>
      </c>
      <c r="R279" s="699">
        <f>Q279/G279</f>
        <v>0.65112237808449924</v>
      </c>
      <c r="S279" s="687"/>
      <c r="T279" s="687"/>
      <c r="U279" s="687"/>
      <c r="V279" s="687"/>
      <c r="W279" s="687"/>
      <c r="X279" s="687"/>
      <c r="Y279" s="687"/>
      <c r="Z279" s="687"/>
      <c r="AA279" s="687"/>
      <c r="AB279" s="687"/>
      <c r="AC279" s="687"/>
      <c r="AD279" s="687"/>
      <c r="AE279" s="166">
        <f>AK279</f>
        <v>262933.19497999997</v>
      </c>
      <c r="AF279" s="699">
        <f>AE279/D279</f>
        <v>0.56622298831256601</v>
      </c>
      <c r="AG279" s="166"/>
      <c r="AH279" s="699"/>
      <c r="AI279" s="687"/>
      <c r="AJ279" s="687"/>
      <c r="AK279" s="687">
        <v>262933.19497999997</v>
      </c>
      <c r="AL279" s="699">
        <f>AK279/D279</f>
        <v>0.56622298831256601</v>
      </c>
      <c r="AM279" s="687"/>
      <c r="AN279" s="687"/>
      <c r="AO279" s="687"/>
      <c r="AP279" s="687"/>
      <c r="AQ279" s="687"/>
      <c r="AR279" s="166">
        <f t="shared" ref="AR279:AR280" si="841">SUM(AT279:AX279)</f>
        <v>464363.3346</v>
      </c>
      <c r="AS279" s="699">
        <f t="shared" si="823"/>
        <v>1</v>
      </c>
      <c r="AT279" s="166"/>
      <c r="AU279" s="699"/>
      <c r="AV279" s="687"/>
      <c r="AW279" s="699"/>
      <c r="AX279" s="166">
        <v>464363.3346</v>
      </c>
      <c r="AY279" s="699">
        <f>AX279/D279</f>
        <v>1</v>
      </c>
      <c r="AZ279" s="687"/>
      <c r="BA279" s="699"/>
      <c r="BB279" s="687"/>
      <c r="BC279" s="687"/>
      <c r="BD279" s="687"/>
      <c r="BE279" s="687"/>
      <c r="BF279" s="687"/>
      <c r="BG279" s="687"/>
      <c r="BH279" s="687"/>
      <c r="BI279" s="687"/>
      <c r="BJ279" s="687"/>
      <c r="BK279" s="687"/>
      <c r="BL279" s="687"/>
      <c r="BM279" s="687"/>
      <c r="BN279" s="687"/>
      <c r="BO279" s="687"/>
      <c r="BP279" s="687"/>
      <c r="BQ279" s="687"/>
      <c r="BR279" s="687"/>
      <c r="BS279" s="687"/>
      <c r="BT279" s="687"/>
      <c r="BU279" s="687"/>
      <c r="BV279" s="687"/>
      <c r="BW279" s="687"/>
      <c r="BX279" s="687"/>
      <c r="BY279" s="687"/>
      <c r="BZ279" s="200"/>
      <c r="CA279" s="741"/>
      <c r="CB279" s="741"/>
      <c r="CC279" s="741"/>
      <c r="CD279" s="741"/>
      <c r="CE279" s="699"/>
      <c r="CF279" s="741"/>
      <c r="CG279" s="741"/>
      <c r="CH279" s="741"/>
      <c r="CI279" s="741"/>
      <c r="CJ279" s="741"/>
      <c r="CK279" s="741"/>
      <c r="CL279" s="741"/>
      <c r="CM279" s="741"/>
      <c r="CN279" s="741"/>
      <c r="CO279" s="742"/>
      <c r="CP279" s="742"/>
      <c r="CQ279" s="742"/>
      <c r="CR279" s="742"/>
      <c r="CS279" s="742"/>
      <c r="CT279" s="741"/>
      <c r="CU279" s="741"/>
      <c r="CV279" s="742"/>
      <c r="CW279" s="742"/>
      <c r="CX279" s="741"/>
      <c r="CY279" s="741"/>
      <c r="CZ279" s="742"/>
      <c r="DA279" s="742"/>
      <c r="DB279" s="741"/>
      <c r="DC279" s="741"/>
      <c r="DD279" s="741"/>
      <c r="DE279" s="741"/>
      <c r="DF279" s="741"/>
      <c r="DG279" s="741"/>
      <c r="DH279" s="741"/>
      <c r="DI279" s="742"/>
      <c r="DJ279" s="742"/>
      <c r="DK279" s="741"/>
      <c r="DL279" s="741"/>
      <c r="DM279" s="742"/>
      <c r="DN279" s="742"/>
      <c r="DO279" s="741"/>
      <c r="DP279" s="741"/>
      <c r="DQ279" s="741"/>
      <c r="DR279" s="741"/>
      <c r="DS279" s="741"/>
      <c r="DT279" s="740"/>
      <c r="DU279" s="743"/>
      <c r="DV279" s="741"/>
      <c r="DW279" s="741"/>
      <c r="DX279" s="741"/>
      <c r="DY279" s="741"/>
      <c r="DZ279" s="741"/>
      <c r="EA279" s="741"/>
      <c r="EB279" s="741"/>
      <c r="EC279" s="744"/>
      <c r="ED279" s="744"/>
      <c r="EE279" s="744"/>
      <c r="EF279" s="744"/>
      <c r="EG279" s="744"/>
      <c r="EH279" s="744"/>
      <c r="EI279" s="744"/>
      <c r="EJ279" s="744"/>
      <c r="EK279" s="744"/>
      <c r="EL279" s="744"/>
      <c r="EM279" s="744"/>
      <c r="EN279" s="744"/>
      <c r="EO279" s="744"/>
      <c r="EP279" s="744"/>
      <c r="EQ279" s="744"/>
      <c r="ER279" s="744"/>
      <c r="ES279" s="744"/>
      <c r="ET279" s="744"/>
      <c r="EU279" s="744"/>
      <c r="EV279" s="744"/>
      <c r="EW279" s="744"/>
      <c r="EX279" s="744"/>
      <c r="EY279" s="744"/>
      <c r="EZ279" s="744"/>
      <c r="FA279" s="744"/>
      <c r="FB279" s="744"/>
      <c r="FC279" s="744"/>
      <c r="FD279" s="744"/>
      <c r="FE279" s="744"/>
      <c r="FF279" s="744"/>
      <c r="FG279" s="744"/>
      <c r="FH279" s="744"/>
      <c r="FI279" s="744"/>
      <c r="FJ279" s="744"/>
      <c r="FK279" s="744"/>
      <c r="FL279" s="744"/>
      <c r="FM279" s="744"/>
      <c r="FN279" s="744"/>
      <c r="FO279" s="744"/>
      <c r="FP279" s="744"/>
      <c r="FQ279" s="744"/>
      <c r="FR279" s="744"/>
      <c r="FS279" s="744"/>
      <c r="FT279" s="744"/>
      <c r="FU279" s="741"/>
      <c r="FV279" s="741"/>
      <c r="FW279" s="741"/>
      <c r="FX279" s="741"/>
      <c r="FY279" s="741"/>
      <c r="FZ279" s="741"/>
      <c r="GA279" s="741"/>
      <c r="GB279" s="741"/>
      <c r="GC279" s="741"/>
      <c r="GD279" s="741"/>
      <c r="GE279" s="741"/>
      <c r="GF279" s="741"/>
      <c r="GG279" s="741"/>
      <c r="GH279" s="741"/>
      <c r="GI279" s="741"/>
      <c r="GJ279" s="741"/>
      <c r="GK279" s="741"/>
      <c r="GL279" s="741"/>
      <c r="GM279" s="741"/>
      <c r="GN279" s="741"/>
      <c r="GO279" s="741"/>
      <c r="GP279" s="741"/>
      <c r="GQ279" s="741"/>
      <c r="GR279" s="741"/>
      <c r="GS279" s="742"/>
      <c r="GT279" s="742"/>
      <c r="GU279" s="742"/>
      <c r="GV279" s="742"/>
      <c r="GW279" s="742"/>
      <c r="GX279" s="741"/>
      <c r="GY279" s="741"/>
      <c r="GZ279" s="742"/>
      <c r="HA279" s="742"/>
      <c r="HB279" s="741"/>
      <c r="HC279" s="741"/>
      <c r="HD279" s="742"/>
      <c r="HE279" s="742"/>
      <c r="HF279" s="741"/>
      <c r="HG279" s="741"/>
      <c r="HH279" s="741"/>
      <c r="HI279" s="741"/>
      <c r="HJ279" s="741"/>
      <c r="HK279" s="741"/>
      <c r="HL279" s="741"/>
      <c r="HM279" s="742"/>
      <c r="HN279" s="742"/>
      <c r="HO279" s="741"/>
      <c r="HP279" s="741"/>
      <c r="HQ279" s="742"/>
      <c r="HR279" s="742"/>
      <c r="HS279" s="741"/>
      <c r="HT279" s="741"/>
      <c r="HU279" s="741"/>
      <c r="HV279" s="741"/>
      <c r="HW279" s="741"/>
      <c r="HX279" s="740"/>
      <c r="HY279" s="743"/>
      <c r="HZ279" s="741"/>
      <c r="IA279" s="741"/>
      <c r="IB279" s="741"/>
      <c r="IC279" s="741"/>
      <c r="ID279" s="741"/>
      <c r="IE279" s="741"/>
      <c r="IF279" s="741"/>
      <c r="IG279" s="744"/>
      <c r="IH279" s="744"/>
      <c r="II279" s="744"/>
      <c r="IJ279" s="744"/>
      <c r="IK279" s="744"/>
      <c r="IL279" s="744"/>
      <c r="IM279" s="744"/>
      <c r="IN279" s="744"/>
      <c r="IO279" s="744"/>
      <c r="IP279" s="744"/>
      <c r="IQ279" s="744"/>
      <c r="IR279" s="744"/>
      <c r="IS279" s="744"/>
      <c r="IT279" s="744"/>
      <c r="IU279" s="744"/>
      <c r="IV279" s="744"/>
      <c r="IW279" s="744"/>
      <c r="IX279" s="744"/>
      <c r="IY279" s="744"/>
      <c r="IZ279" s="744"/>
      <c r="JA279" s="744"/>
      <c r="JB279" s="744"/>
      <c r="JC279" s="744"/>
      <c r="JD279" s="744"/>
      <c r="JE279" s="744"/>
      <c r="JF279" s="744"/>
      <c r="JG279" s="744"/>
      <c r="JH279" s="744"/>
      <c r="JI279" s="744"/>
      <c r="JJ279" s="744"/>
      <c r="JK279" s="744"/>
      <c r="JL279" s="744"/>
      <c r="JM279" s="744"/>
      <c r="JN279" s="744"/>
      <c r="JO279" s="744"/>
      <c r="JP279" s="744"/>
      <c r="JQ279" s="744"/>
      <c r="JR279" s="744"/>
      <c r="JS279" s="744"/>
      <c r="JT279" s="744"/>
      <c r="JU279" s="744"/>
      <c r="JV279" s="744"/>
      <c r="JW279" s="744"/>
      <c r="JX279" s="744"/>
      <c r="JY279" s="741"/>
      <c r="JZ279" s="741"/>
      <c r="KA279" s="741"/>
      <c r="KB279" s="741"/>
      <c r="KC279" s="741"/>
      <c r="KD279" s="741"/>
      <c r="KE279" s="741"/>
      <c r="KF279" s="741"/>
      <c r="KG279" s="741"/>
      <c r="KH279" s="741"/>
      <c r="KI279" s="741"/>
      <c r="KJ279" s="741"/>
      <c r="KK279" s="741"/>
      <c r="KL279" s="741"/>
      <c r="KM279" s="741"/>
      <c r="KN279" s="741"/>
      <c r="KO279" s="741"/>
      <c r="KP279" s="741"/>
      <c r="KQ279" s="741"/>
      <c r="KR279" s="741"/>
      <c r="KS279" s="741"/>
      <c r="KT279" s="741"/>
      <c r="KU279" s="741"/>
      <c r="KV279" s="741"/>
      <c r="KW279" s="742"/>
      <c r="KX279" s="742"/>
      <c r="KY279" s="742"/>
      <c r="KZ279" s="742"/>
      <c r="LA279" s="742"/>
      <c r="LB279" s="741"/>
      <c r="LC279" s="741"/>
      <c r="LD279" s="742"/>
      <c r="LE279" s="742"/>
      <c r="LF279" s="741"/>
      <c r="LG279" s="741"/>
      <c r="LH279" s="742"/>
      <c r="LI279" s="742"/>
      <c r="LJ279" s="741"/>
      <c r="LK279" s="741"/>
      <c r="LL279" s="741"/>
      <c r="LM279" s="741"/>
      <c r="LN279" s="741"/>
      <c r="LO279" s="741"/>
      <c r="LP279" s="741"/>
      <c r="LQ279" s="742"/>
      <c r="LR279" s="742"/>
      <c r="LS279" s="741"/>
      <c r="LT279" s="741"/>
      <c r="LU279" s="742"/>
      <c r="LV279" s="742"/>
      <c r="LW279" s="741"/>
      <c r="LX279" s="741"/>
      <c r="LY279" s="741"/>
      <c r="LZ279" s="741"/>
      <c r="MA279" s="741"/>
      <c r="MB279" s="740"/>
      <c r="MC279" s="743"/>
      <c r="MD279" s="741"/>
      <c r="ME279" s="741"/>
      <c r="MF279" s="741"/>
      <c r="MG279" s="741"/>
      <c r="MH279" s="741"/>
      <c r="MI279" s="741"/>
      <c r="MJ279" s="741"/>
      <c r="MK279" s="744"/>
      <c r="ML279" s="744"/>
      <c r="MM279" s="744"/>
      <c r="MN279" s="744"/>
      <c r="MO279" s="744"/>
      <c r="MP279" s="744"/>
      <c r="MQ279" s="744"/>
      <c r="MR279" s="744"/>
      <c r="MS279" s="744"/>
      <c r="MT279" s="744"/>
      <c r="MU279" s="744"/>
      <c r="MV279" s="744"/>
      <c r="MW279" s="744"/>
      <c r="MX279" s="744"/>
      <c r="MY279" s="744"/>
      <c r="MZ279" s="744"/>
      <c r="NA279" s="744"/>
      <c r="NB279" s="744"/>
      <c r="NC279" s="744"/>
      <c r="ND279" s="744"/>
      <c r="NE279" s="744"/>
      <c r="NF279" s="744"/>
      <c r="NG279" s="744"/>
      <c r="NH279" s="744"/>
      <c r="NI279" s="744"/>
      <c r="NJ279" s="744"/>
      <c r="NK279" s="744"/>
      <c r="NL279" s="744"/>
      <c r="NM279" s="744"/>
      <c r="NN279" s="744"/>
      <c r="NO279" s="744"/>
      <c r="NP279" s="744"/>
      <c r="NQ279" s="744"/>
      <c r="NR279" s="744"/>
      <c r="NS279" s="744"/>
      <c r="NT279" s="744"/>
      <c r="NU279" s="744"/>
      <c r="NV279" s="744"/>
      <c r="NW279" s="744"/>
      <c r="NX279" s="744"/>
      <c r="NY279" s="744"/>
      <c r="NZ279" s="744"/>
      <c r="OA279" s="744"/>
      <c r="OB279" s="744"/>
      <c r="OC279" s="741"/>
      <c r="OD279" s="741"/>
      <c r="OE279" s="741"/>
      <c r="OF279" s="741"/>
      <c r="OG279" s="741"/>
      <c r="OH279" s="741"/>
      <c r="OI279" s="741"/>
      <c r="OJ279" s="741"/>
      <c r="OK279" s="741"/>
      <c r="OL279" s="741"/>
      <c r="OM279" s="741"/>
      <c r="ON279" s="741"/>
      <c r="OO279" s="741"/>
      <c r="OP279" s="741"/>
      <c r="OQ279" s="741"/>
      <c r="OR279" s="741"/>
      <c r="OS279" s="741"/>
      <c r="OT279" s="741"/>
      <c r="OU279" s="741"/>
      <c r="OV279" s="741"/>
      <c r="OW279" s="741"/>
      <c r="OX279" s="741"/>
      <c r="OY279" s="741"/>
      <c r="OZ279" s="741"/>
      <c r="PA279" s="742"/>
      <c r="PB279" s="742"/>
      <c r="PC279" s="742"/>
      <c r="PD279" s="742"/>
      <c r="PE279" s="742"/>
      <c r="PF279" s="741"/>
      <c r="PG279" s="741"/>
      <c r="PH279" s="742"/>
      <c r="PI279" s="742"/>
      <c r="PJ279" s="741"/>
      <c r="PK279" s="741"/>
      <c r="PL279" s="742"/>
      <c r="PM279" s="742"/>
      <c r="PN279" s="741"/>
      <c r="PO279" s="741"/>
      <c r="PP279" s="741"/>
      <c r="PQ279" s="741"/>
      <c r="PR279" s="741"/>
      <c r="PS279" s="741"/>
      <c r="PT279" s="741"/>
      <c r="PU279" s="742"/>
      <c r="PV279" s="742"/>
      <c r="PW279" s="741"/>
      <c r="PX279" s="741"/>
      <c r="PY279" s="742"/>
      <c r="PZ279" s="742"/>
      <c r="QA279" s="741"/>
      <c r="QB279" s="741"/>
      <c r="QC279" s="741"/>
      <c r="QD279" s="741"/>
      <c r="QE279" s="741"/>
      <c r="QF279" s="740"/>
      <c r="QG279" s="743"/>
      <c r="QH279" s="741"/>
      <c r="QI279" s="741"/>
      <c r="QJ279" s="741"/>
      <c r="QK279" s="741"/>
      <c r="QL279" s="741"/>
      <c r="QM279" s="741"/>
      <c r="QN279" s="741"/>
      <c r="QO279" s="744"/>
      <c r="QP279" s="744"/>
      <c r="QQ279" s="744"/>
      <c r="QR279" s="744"/>
      <c r="QS279" s="744"/>
      <c r="QT279" s="744"/>
      <c r="QU279" s="744"/>
      <c r="QV279" s="744"/>
      <c r="QW279" s="744"/>
      <c r="QX279" s="744"/>
      <c r="QY279" s="744"/>
      <c r="QZ279" s="744"/>
      <c r="RA279" s="744"/>
      <c r="RB279" s="744"/>
      <c r="RC279" s="744"/>
      <c r="RD279" s="744"/>
      <c r="RE279" s="744"/>
      <c r="RF279" s="744"/>
      <c r="RG279" s="744"/>
      <c r="RH279" s="744"/>
      <c r="RI279" s="744"/>
      <c r="RJ279" s="744"/>
      <c r="RK279" s="744"/>
      <c r="RL279" s="744"/>
      <c r="RM279" s="744"/>
      <c r="RN279" s="744"/>
      <c r="RO279" s="744"/>
      <c r="RP279" s="744"/>
      <c r="RQ279" s="744"/>
      <c r="RR279" s="744"/>
      <c r="RS279" s="744"/>
      <c r="RT279" s="744"/>
      <c r="RU279" s="744"/>
      <c r="RV279" s="744"/>
      <c r="RW279" s="744"/>
      <c r="RX279" s="744"/>
      <c r="RY279" s="744"/>
      <c r="RZ279" s="744"/>
      <c r="SA279" s="744"/>
      <c r="SB279" s="744"/>
      <c r="SC279" s="744"/>
      <c r="SD279" s="744"/>
      <c r="SE279" s="744"/>
      <c r="SF279" s="744"/>
      <c r="SG279" s="741"/>
      <c r="SH279" s="741"/>
      <c r="SI279" s="741"/>
      <c r="SJ279" s="741"/>
      <c r="SK279" s="741"/>
      <c r="SL279" s="741"/>
      <c r="SM279" s="741"/>
      <c r="SN279" s="741"/>
      <c r="SO279" s="741"/>
      <c r="SP279" s="741"/>
      <c r="SQ279" s="741"/>
      <c r="SR279" s="741"/>
      <c r="SS279" s="741"/>
      <c r="ST279" s="741"/>
      <c r="SU279" s="741"/>
      <c r="SV279" s="741"/>
      <c r="SW279" s="741"/>
      <c r="SX279" s="741"/>
      <c r="SY279" s="741"/>
      <c r="SZ279" s="741"/>
      <c r="TA279" s="741"/>
      <c r="TB279" s="741"/>
      <c r="TC279" s="741"/>
      <c r="TD279" s="741"/>
      <c r="TE279" s="742"/>
      <c r="TF279" s="742"/>
      <c r="TG279" s="742"/>
      <c r="TH279" s="742"/>
      <c r="TI279" s="742"/>
      <c r="TJ279" s="741"/>
      <c r="TK279" s="741"/>
      <c r="TL279" s="742"/>
      <c r="TM279" s="742"/>
      <c r="TN279" s="741"/>
      <c r="TO279" s="741"/>
      <c r="TP279" s="742"/>
      <c r="TQ279" s="742"/>
      <c r="TR279" s="741"/>
      <c r="TS279" s="741"/>
      <c r="TT279" s="741"/>
      <c r="TU279" s="741"/>
      <c r="TV279" s="741"/>
      <c r="TW279" s="741"/>
      <c r="TX279" s="741"/>
      <c r="TY279" s="742"/>
      <c r="TZ279" s="742"/>
      <c r="UA279" s="741"/>
      <c r="UB279" s="741"/>
      <c r="UC279" s="742"/>
      <c r="UD279" s="742"/>
      <c r="UE279" s="741"/>
      <c r="UF279" s="741"/>
      <c r="UG279" s="741"/>
      <c r="UH279" s="741"/>
      <c r="UI279" s="741"/>
      <c r="UJ279" s="740"/>
      <c r="UK279" s="743"/>
      <c r="UL279" s="741"/>
      <c r="UM279" s="741"/>
      <c r="UN279" s="741"/>
      <c r="UO279" s="741"/>
      <c r="UP279" s="741"/>
      <c r="UQ279" s="741"/>
      <c r="UR279" s="741"/>
      <c r="US279" s="744"/>
      <c r="UT279" s="744"/>
      <c r="UU279" s="744"/>
      <c r="UV279" s="744"/>
      <c r="UW279" s="744"/>
      <c r="UX279" s="744"/>
      <c r="UY279" s="744"/>
      <c r="UZ279" s="744"/>
      <c r="VA279" s="744"/>
      <c r="VB279" s="744"/>
      <c r="VC279" s="744"/>
      <c r="VD279" s="744"/>
      <c r="VE279" s="744"/>
      <c r="VF279" s="744"/>
      <c r="VG279" s="744"/>
      <c r="VH279" s="744"/>
      <c r="VI279" s="744"/>
      <c r="VJ279" s="744"/>
      <c r="VK279" s="744"/>
      <c r="VL279" s="744"/>
      <c r="VM279" s="744"/>
      <c r="VN279" s="744"/>
      <c r="VO279" s="744"/>
      <c r="VP279" s="744"/>
      <c r="VQ279" s="744"/>
      <c r="VR279" s="744"/>
      <c r="VS279" s="744"/>
      <c r="VT279" s="744"/>
      <c r="VU279" s="744"/>
      <c r="VV279" s="744"/>
      <c r="VW279" s="744"/>
      <c r="VX279" s="744"/>
      <c r="VY279" s="744"/>
      <c r="VZ279" s="744"/>
      <c r="WA279" s="744"/>
      <c r="WB279" s="744"/>
      <c r="WC279" s="744"/>
      <c r="WD279" s="744"/>
      <c r="WE279" s="744"/>
      <c r="WF279" s="744"/>
      <c r="WG279" s="744"/>
      <c r="WH279" s="744"/>
      <c r="WI279" s="744"/>
      <c r="WJ279" s="744"/>
      <c r="WK279" s="741"/>
      <c r="WL279" s="741"/>
      <c r="WM279" s="741"/>
      <c r="WN279" s="741"/>
      <c r="WO279" s="741"/>
      <c r="WP279" s="741"/>
      <c r="WQ279" s="741"/>
      <c r="WR279" s="741"/>
      <c r="WS279" s="741"/>
      <c r="WT279" s="741"/>
      <c r="WU279" s="741"/>
      <c r="WV279" s="741"/>
      <c r="WW279" s="741"/>
      <c r="WX279" s="741"/>
      <c r="WY279" s="741"/>
      <c r="WZ279" s="741"/>
      <c r="XA279" s="741"/>
      <c r="XB279" s="741"/>
      <c r="XC279" s="741"/>
      <c r="XD279" s="741"/>
      <c r="XE279" s="741"/>
      <c r="XF279" s="741"/>
      <c r="XG279" s="741"/>
      <c r="XH279" s="741"/>
      <c r="XI279" s="742"/>
      <c r="XJ279" s="742"/>
      <c r="XK279" s="742"/>
      <c r="XL279" s="742"/>
      <c r="XM279" s="742"/>
      <c r="XN279" s="741"/>
      <c r="XO279" s="741"/>
      <c r="XP279" s="742"/>
      <c r="XQ279" s="742"/>
      <c r="XR279" s="741"/>
      <c r="XS279" s="741"/>
      <c r="XT279" s="742"/>
      <c r="XU279" s="742"/>
      <c r="XV279" s="741"/>
      <c r="XW279" s="741"/>
      <c r="XX279" s="741"/>
      <c r="XY279" s="741"/>
      <c r="XZ279" s="741"/>
      <c r="YA279" s="741"/>
      <c r="YB279" s="741"/>
      <c r="YC279" s="742"/>
      <c r="YD279" s="742"/>
      <c r="YE279" s="741"/>
      <c r="YF279" s="741"/>
      <c r="YG279" s="742"/>
      <c r="YH279" s="742"/>
      <c r="YI279" s="741"/>
      <c r="YJ279" s="741"/>
      <c r="YK279" s="741"/>
      <c r="YL279" s="741"/>
      <c r="YM279" s="741"/>
      <c r="YN279" s="740"/>
      <c r="YO279" s="743"/>
      <c r="YP279" s="741"/>
      <c r="YQ279" s="741"/>
      <c r="YR279" s="741"/>
      <c r="YS279" s="741"/>
      <c r="YT279" s="741"/>
      <c r="YU279" s="741"/>
      <c r="YV279" s="741"/>
      <c r="YW279" s="744"/>
      <c r="YX279" s="744"/>
      <c r="YY279" s="744"/>
      <c r="YZ279" s="744"/>
      <c r="ZA279" s="744"/>
      <c r="ZB279" s="744"/>
      <c r="ZC279" s="744"/>
      <c r="ZD279" s="744"/>
      <c r="ZE279" s="744"/>
      <c r="ZF279" s="744"/>
      <c r="ZG279" s="744"/>
      <c r="ZH279" s="744"/>
      <c r="ZI279" s="744"/>
      <c r="ZJ279" s="744"/>
      <c r="ZK279" s="744"/>
      <c r="ZL279" s="744"/>
      <c r="ZM279" s="744"/>
      <c r="ZN279" s="744"/>
      <c r="ZO279" s="744"/>
      <c r="ZP279" s="744"/>
      <c r="ZQ279" s="744"/>
      <c r="ZR279" s="744"/>
      <c r="ZS279" s="744"/>
      <c r="ZT279" s="744"/>
      <c r="ZU279" s="744"/>
      <c r="ZV279" s="744"/>
      <c r="ZW279" s="744"/>
      <c r="ZX279" s="744"/>
      <c r="ZY279" s="744"/>
      <c r="ZZ279" s="744"/>
      <c r="AAA279" s="744"/>
      <c r="AAB279" s="744"/>
      <c r="AAC279" s="744"/>
      <c r="AAD279" s="744"/>
      <c r="AAE279" s="744"/>
      <c r="AAF279" s="744"/>
      <c r="AAG279" s="744"/>
      <c r="AAH279" s="744"/>
      <c r="AAI279" s="744"/>
      <c r="AAJ279" s="744"/>
      <c r="AAK279" s="744"/>
      <c r="AAL279" s="744"/>
      <c r="AAM279" s="744"/>
      <c r="AAN279" s="744"/>
      <c r="AAO279" s="741"/>
      <c r="AAP279" s="741"/>
      <c r="AAQ279" s="741"/>
      <c r="AAR279" s="741"/>
      <c r="AAS279" s="741"/>
      <c r="AAT279" s="741"/>
      <c r="AAU279" s="741"/>
      <c r="AAV279" s="741"/>
      <c r="AAW279" s="741"/>
      <c r="AAX279" s="741"/>
      <c r="AAY279" s="741"/>
      <c r="AAZ279" s="741"/>
      <c r="ABA279" s="741"/>
      <c r="ABB279" s="741"/>
      <c r="ABC279" s="741"/>
      <c r="ABD279" s="741"/>
      <c r="ABE279" s="741"/>
      <c r="ABF279" s="741"/>
      <c r="ABG279" s="741"/>
      <c r="ABH279" s="741"/>
      <c r="ABI279" s="741"/>
      <c r="ABJ279" s="741"/>
      <c r="ABK279" s="741"/>
      <c r="ABL279" s="741"/>
      <c r="ABM279" s="742"/>
      <c r="ABN279" s="742"/>
      <c r="ABO279" s="742"/>
      <c r="ABP279" s="742"/>
      <c r="ABQ279" s="742"/>
      <c r="ABR279" s="741"/>
      <c r="ABS279" s="741"/>
      <c r="ABT279" s="742"/>
      <c r="ABU279" s="742"/>
      <c r="ABV279" s="741"/>
      <c r="ABW279" s="741"/>
      <c r="ABX279" s="742"/>
      <c r="ABY279" s="742"/>
      <c r="ABZ279" s="741"/>
      <c r="ACA279" s="741"/>
      <c r="ACB279" s="741"/>
      <c r="ACC279" s="741"/>
      <c r="ACD279" s="741"/>
      <c r="ACE279" s="741"/>
      <c r="ACF279" s="741"/>
      <c r="ACG279" s="742"/>
      <c r="ACH279" s="742"/>
      <c r="ACI279" s="741"/>
      <c r="ACJ279" s="741"/>
      <c r="ACK279" s="742"/>
      <c r="ACL279" s="742"/>
      <c r="ACM279" s="741"/>
      <c r="ACN279" s="741"/>
      <c r="ACO279" s="741"/>
      <c r="ACP279" s="741"/>
      <c r="ACQ279" s="741"/>
      <c r="ACR279" s="740"/>
      <c r="ACS279" s="743"/>
      <c r="ACT279" s="741"/>
      <c r="ACU279" s="741"/>
      <c r="ACV279" s="741"/>
      <c r="ACW279" s="741"/>
      <c r="ACX279" s="741"/>
      <c r="ACY279" s="741"/>
      <c r="ACZ279" s="741"/>
      <c r="ADA279" s="744"/>
      <c r="ADB279" s="744"/>
      <c r="ADC279" s="744"/>
      <c r="ADD279" s="744"/>
      <c r="ADE279" s="744"/>
      <c r="ADF279" s="744"/>
      <c r="ADG279" s="744"/>
      <c r="ADH279" s="744"/>
      <c r="ADI279" s="744"/>
      <c r="ADJ279" s="744"/>
      <c r="ADK279" s="744"/>
      <c r="ADL279" s="744"/>
      <c r="ADM279" s="744"/>
      <c r="ADN279" s="744"/>
      <c r="ADO279" s="744"/>
      <c r="ADP279" s="744"/>
      <c r="ADQ279" s="744"/>
      <c r="ADR279" s="744"/>
      <c r="ADS279" s="744"/>
      <c r="ADT279" s="744"/>
      <c r="ADU279" s="744"/>
      <c r="ADV279" s="744"/>
      <c r="ADW279" s="744"/>
      <c r="ADX279" s="744"/>
      <c r="ADY279" s="744"/>
      <c r="ADZ279" s="744"/>
      <c r="AEA279" s="744"/>
      <c r="AEB279" s="744"/>
      <c r="AEC279" s="744"/>
      <c r="AED279" s="744"/>
      <c r="AEE279" s="744"/>
      <c r="AEF279" s="744"/>
      <c r="AEG279" s="744"/>
      <c r="AEH279" s="744"/>
      <c r="AEI279" s="744"/>
      <c r="AEJ279" s="744"/>
      <c r="AEK279" s="744"/>
      <c r="AEL279" s="744"/>
      <c r="AEM279" s="744"/>
      <c r="AEN279" s="744"/>
      <c r="AEO279" s="744"/>
      <c r="AEP279" s="744"/>
      <c r="AEQ279" s="744"/>
      <c r="AER279" s="744"/>
      <c r="AES279" s="741"/>
      <c r="AET279" s="741"/>
      <c r="AEU279" s="741"/>
      <c r="AEV279" s="741"/>
      <c r="AEW279" s="741"/>
      <c r="AEX279" s="741"/>
      <c r="AEY279" s="741"/>
      <c r="AEZ279" s="741"/>
      <c r="AFA279" s="741"/>
      <c r="AFB279" s="741"/>
      <c r="AFC279" s="741"/>
      <c r="AFD279" s="741"/>
      <c r="AFE279" s="741"/>
      <c r="AFF279" s="741"/>
      <c r="AFG279" s="741"/>
      <c r="AFH279" s="741"/>
      <c r="AFI279" s="741"/>
      <c r="AFJ279" s="741"/>
      <c r="AFK279" s="741"/>
      <c r="AFL279" s="741"/>
      <c r="AFM279" s="741"/>
      <c r="AFN279" s="741"/>
      <c r="AFO279" s="741"/>
      <c r="AFP279" s="741"/>
      <c r="AFQ279" s="742"/>
      <c r="AFR279" s="742"/>
      <c r="AFS279" s="742"/>
      <c r="AFT279" s="742"/>
      <c r="AFU279" s="742"/>
      <c r="AFV279" s="741"/>
      <c r="AFW279" s="741"/>
      <c r="AFX279" s="742"/>
      <c r="AFY279" s="742"/>
      <c r="AFZ279" s="741"/>
      <c r="AGA279" s="741"/>
      <c r="AGB279" s="742"/>
      <c r="AGC279" s="742"/>
      <c r="AGD279" s="741"/>
      <c r="AGE279" s="741"/>
      <c r="AGF279" s="741"/>
      <c r="AGG279" s="741"/>
      <c r="AGH279" s="741"/>
      <c r="AGI279" s="741"/>
      <c r="AGJ279" s="741"/>
      <c r="AGK279" s="742"/>
      <c r="AGL279" s="742"/>
      <c r="AGM279" s="741"/>
      <c r="AGN279" s="741"/>
      <c r="AGO279" s="742"/>
      <c r="AGP279" s="742"/>
      <c r="AGQ279" s="741"/>
      <c r="AGR279" s="741"/>
      <c r="AGS279" s="741"/>
      <c r="AGT279" s="741"/>
      <c r="AGU279" s="741"/>
      <c r="AGV279" s="740"/>
      <c r="AGW279" s="743"/>
      <c r="AGX279" s="741"/>
      <c r="AGY279" s="741"/>
      <c r="AGZ279" s="741"/>
      <c r="AHA279" s="741"/>
      <c r="AHB279" s="741"/>
      <c r="AHC279" s="741"/>
      <c r="AHD279" s="741"/>
      <c r="AHE279" s="744"/>
      <c r="AHF279" s="744"/>
      <c r="AHG279" s="744"/>
      <c r="AHH279" s="744"/>
      <c r="AHI279" s="744"/>
      <c r="AHJ279" s="744"/>
      <c r="AHK279" s="744"/>
      <c r="AHL279" s="744"/>
      <c r="AHM279" s="744"/>
      <c r="AHN279" s="744"/>
      <c r="AHO279" s="744"/>
      <c r="AHP279" s="744"/>
      <c r="AHQ279" s="744"/>
      <c r="AHR279" s="744"/>
      <c r="AHS279" s="744"/>
      <c r="AHT279" s="744"/>
      <c r="AHU279" s="744"/>
      <c r="AHV279" s="744"/>
      <c r="AHW279" s="744"/>
      <c r="AHX279" s="744"/>
      <c r="AHY279" s="744"/>
      <c r="AHZ279" s="744"/>
      <c r="AIA279" s="744"/>
      <c r="AIB279" s="744"/>
      <c r="AIC279" s="744"/>
      <c r="AID279" s="744"/>
      <c r="AIE279" s="744"/>
      <c r="AIF279" s="744"/>
      <c r="AIG279" s="744"/>
      <c r="AIH279" s="744"/>
      <c r="AII279" s="744"/>
      <c r="AIJ279" s="744"/>
      <c r="AIK279" s="744"/>
      <c r="AIL279" s="744"/>
      <c r="AIM279" s="744"/>
      <c r="AIN279" s="744"/>
      <c r="AIO279" s="744"/>
      <c r="AIP279" s="744"/>
      <c r="AIQ279" s="744"/>
      <c r="AIR279" s="744"/>
      <c r="AIS279" s="744"/>
      <c r="AIT279" s="744"/>
      <c r="AIU279" s="744"/>
      <c r="AIV279" s="744"/>
      <c r="AIW279" s="741"/>
      <c r="AIX279" s="741"/>
      <c r="AIY279" s="741"/>
      <c r="AIZ279" s="741"/>
      <c r="AJA279" s="741"/>
      <c r="AJB279" s="741"/>
      <c r="AJC279" s="741"/>
      <c r="AJD279" s="741"/>
      <c r="AJE279" s="741"/>
      <c r="AJF279" s="741"/>
      <c r="AJG279" s="741"/>
      <c r="AJH279" s="741"/>
      <c r="AJI279" s="741"/>
      <c r="AJJ279" s="741"/>
      <c r="AJK279" s="741"/>
      <c r="AJL279" s="741"/>
      <c r="AJM279" s="741"/>
      <c r="AJN279" s="741"/>
      <c r="AJO279" s="741"/>
      <c r="AJP279" s="741"/>
      <c r="AJQ279" s="741"/>
      <c r="AJR279" s="741"/>
      <c r="AJS279" s="741"/>
      <c r="AJT279" s="741"/>
      <c r="AJU279" s="742"/>
      <c r="AJV279" s="742"/>
      <c r="AJW279" s="742"/>
      <c r="AJX279" s="742"/>
      <c r="AJY279" s="742"/>
      <c r="AJZ279" s="741"/>
      <c r="AKA279" s="741"/>
      <c r="AKB279" s="742"/>
      <c r="AKC279" s="742"/>
      <c r="AKD279" s="741"/>
      <c r="AKE279" s="741"/>
      <c r="AKF279" s="742"/>
      <c r="AKG279" s="742"/>
      <c r="AKH279" s="741"/>
      <c r="AKI279" s="741"/>
      <c r="AKJ279" s="741"/>
      <c r="AKK279" s="741"/>
      <c r="AKL279" s="741"/>
      <c r="AKM279" s="741"/>
      <c r="AKN279" s="741"/>
      <c r="AKO279" s="742"/>
      <c r="AKP279" s="742"/>
      <c r="AKQ279" s="741"/>
      <c r="AKR279" s="741"/>
      <c r="AKS279" s="742"/>
      <c r="AKT279" s="742"/>
      <c r="AKU279" s="741"/>
      <c r="AKV279" s="741"/>
      <c r="AKW279" s="741"/>
      <c r="AKX279" s="741"/>
      <c r="AKY279" s="741"/>
      <c r="AKZ279" s="740"/>
      <c r="ALA279" s="743"/>
      <c r="ALB279" s="741"/>
      <c r="ALC279" s="741"/>
      <c r="ALD279" s="741"/>
      <c r="ALE279" s="741"/>
      <c r="ALF279" s="741"/>
      <c r="ALG279" s="741"/>
      <c r="ALH279" s="741"/>
      <c r="ALI279" s="744"/>
      <c r="ALJ279" s="744"/>
      <c r="ALK279" s="744"/>
      <c r="ALL279" s="744"/>
      <c r="ALM279" s="744"/>
      <c r="ALN279" s="744"/>
      <c r="ALO279" s="744"/>
      <c r="ALP279" s="744"/>
      <c r="ALQ279" s="744"/>
      <c r="ALR279" s="744"/>
      <c r="ALS279" s="744"/>
      <c r="ALT279" s="744"/>
      <c r="ALU279" s="744"/>
      <c r="ALV279" s="744"/>
      <c r="ALW279" s="744"/>
      <c r="ALX279" s="744"/>
      <c r="ALY279" s="744"/>
      <c r="ALZ279" s="744"/>
      <c r="AMA279" s="744"/>
      <c r="AMB279" s="744"/>
      <c r="AMC279" s="744"/>
      <c r="AMD279" s="744"/>
      <c r="AME279" s="744"/>
      <c r="AMF279" s="744"/>
      <c r="AMG279" s="744"/>
      <c r="AMH279" s="744"/>
      <c r="AMI279" s="744"/>
      <c r="AMJ279" s="744"/>
      <c r="AMK279" s="744"/>
      <c r="AML279" s="744"/>
      <c r="AMM279" s="744"/>
      <c r="AMN279" s="744"/>
      <c r="AMO279" s="744"/>
      <c r="AMP279" s="744"/>
      <c r="AMQ279" s="744"/>
      <c r="AMR279" s="744"/>
      <c r="AMS279" s="744"/>
      <c r="AMT279" s="744"/>
      <c r="AMU279" s="744"/>
      <c r="AMV279" s="744"/>
      <c r="AMW279" s="744"/>
      <c r="AMX279" s="744"/>
      <c r="AMY279" s="744"/>
      <c r="AMZ279" s="744"/>
      <c r="ANA279" s="741"/>
      <c r="ANB279" s="741"/>
      <c r="ANC279" s="741"/>
      <c r="AND279" s="741"/>
      <c r="ANE279" s="741"/>
      <c r="ANF279" s="741"/>
      <c r="ANG279" s="741"/>
      <c r="ANH279" s="741"/>
      <c r="ANI279" s="741"/>
      <c r="ANJ279" s="741"/>
      <c r="ANK279" s="741"/>
      <c r="ANL279" s="741"/>
      <c r="ANM279" s="741"/>
      <c r="ANN279" s="741"/>
      <c r="ANO279" s="741"/>
      <c r="ANP279" s="741"/>
      <c r="ANQ279" s="741"/>
      <c r="ANR279" s="741"/>
      <c r="ANS279" s="741"/>
      <c r="ANT279" s="741"/>
      <c r="ANU279" s="741"/>
      <c r="ANV279" s="741"/>
      <c r="ANW279" s="741"/>
      <c r="ANX279" s="741"/>
      <c r="ANY279" s="742"/>
      <c r="ANZ279" s="742"/>
      <c r="AOA279" s="742"/>
      <c r="AOB279" s="742"/>
      <c r="AOC279" s="742"/>
      <c r="AOD279" s="741"/>
      <c r="AOE279" s="741"/>
      <c r="AOF279" s="742"/>
      <c r="AOG279" s="742"/>
      <c r="AOH279" s="741"/>
      <c r="AOI279" s="741"/>
      <c r="AOJ279" s="742"/>
      <c r="AOK279" s="742"/>
      <c r="AOL279" s="741"/>
      <c r="AOM279" s="741"/>
      <c r="AON279" s="741"/>
      <c r="AOO279" s="741"/>
      <c r="AOP279" s="741"/>
      <c r="AOQ279" s="741"/>
      <c r="AOR279" s="741"/>
      <c r="AOS279" s="742"/>
      <c r="AOT279" s="742"/>
      <c r="AOU279" s="741"/>
      <c r="AOV279" s="741"/>
      <c r="AOW279" s="742"/>
      <c r="AOX279" s="742"/>
      <c r="AOY279" s="741"/>
      <c r="AOZ279" s="741"/>
      <c r="APA279" s="741"/>
      <c r="APB279" s="741"/>
      <c r="APC279" s="741"/>
      <c r="APD279" s="740"/>
      <c r="APE279" s="743"/>
      <c r="APF279" s="741"/>
      <c r="APG279" s="741"/>
      <c r="APH279" s="741"/>
      <c r="API279" s="741"/>
      <c r="APJ279" s="741"/>
      <c r="APK279" s="741"/>
      <c r="APL279" s="741"/>
      <c r="APM279" s="744"/>
      <c r="APN279" s="744"/>
      <c r="APO279" s="744"/>
      <c r="APP279" s="744"/>
      <c r="APQ279" s="744"/>
      <c r="APR279" s="744"/>
      <c r="APS279" s="744"/>
      <c r="APT279" s="744"/>
      <c r="APU279" s="744"/>
      <c r="APV279" s="744"/>
      <c r="APW279" s="744"/>
      <c r="APX279" s="744"/>
      <c r="APY279" s="744"/>
      <c r="APZ279" s="744"/>
      <c r="AQA279" s="744"/>
      <c r="AQB279" s="744"/>
      <c r="AQC279" s="744"/>
      <c r="AQD279" s="744"/>
      <c r="AQE279" s="744"/>
      <c r="AQF279" s="744"/>
      <c r="AQG279" s="744"/>
      <c r="AQH279" s="744"/>
      <c r="AQI279" s="744"/>
      <c r="AQJ279" s="744"/>
      <c r="AQK279" s="744"/>
      <c r="AQL279" s="744"/>
      <c r="AQM279" s="744"/>
      <c r="AQN279" s="744"/>
      <c r="AQO279" s="744"/>
      <c r="AQP279" s="744"/>
      <c r="AQQ279" s="744"/>
      <c r="AQR279" s="744"/>
      <c r="AQS279" s="744"/>
      <c r="AQT279" s="744"/>
      <c r="AQU279" s="744"/>
      <c r="AQV279" s="744"/>
      <c r="AQW279" s="744"/>
      <c r="AQX279" s="744"/>
      <c r="AQY279" s="744"/>
      <c r="AQZ279" s="744"/>
      <c r="ARA279" s="744"/>
      <c r="ARB279" s="744"/>
      <c r="ARC279" s="744"/>
      <c r="ARD279" s="744"/>
      <c r="ARE279" s="741"/>
      <c r="ARF279" s="741"/>
      <c r="ARG279" s="741"/>
      <c r="ARH279" s="741"/>
      <c r="ARI279" s="741"/>
      <c r="ARJ279" s="741"/>
      <c r="ARK279" s="741"/>
      <c r="ARL279" s="741"/>
      <c r="ARM279" s="741"/>
      <c r="ARN279" s="741"/>
      <c r="ARO279" s="741"/>
      <c r="ARP279" s="741"/>
      <c r="ARQ279" s="741"/>
      <c r="ARR279" s="741"/>
      <c r="ARS279" s="741"/>
      <c r="ART279" s="741"/>
      <c r="ARU279" s="741"/>
      <c r="ARV279" s="741"/>
      <c r="ARW279" s="741"/>
      <c r="ARX279" s="741"/>
      <c r="ARY279" s="741"/>
      <c r="ARZ279" s="741"/>
      <c r="ASA279" s="741"/>
      <c r="ASB279" s="741"/>
      <c r="ASC279" s="742"/>
      <c r="ASD279" s="742"/>
      <c r="ASE279" s="742"/>
      <c r="ASF279" s="742"/>
      <c r="ASG279" s="742"/>
      <c r="ASH279" s="741"/>
      <c r="ASI279" s="741"/>
      <c r="ASJ279" s="742"/>
      <c r="ASK279" s="742"/>
      <c r="ASL279" s="741"/>
      <c r="ASM279" s="741"/>
      <c r="ASN279" s="742"/>
      <c r="ASO279" s="742"/>
      <c r="ASP279" s="741"/>
      <c r="ASQ279" s="741"/>
      <c r="ASR279" s="741"/>
      <c r="ASS279" s="741"/>
      <c r="AST279" s="741"/>
      <c r="ASU279" s="741"/>
      <c r="ASV279" s="741"/>
      <c r="ASW279" s="742"/>
      <c r="ASX279" s="742"/>
      <c r="ASY279" s="741"/>
      <c r="ASZ279" s="741"/>
      <c r="ATA279" s="742"/>
      <c r="ATB279" s="742"/>
      <c r="ATC279" s="741"/>
      <c r="ATD279" s="741"/>
      <c r="ATE279" s="741"/>
      <c r="ATF279" s="741"/>
      <c r="ATG279" s="741"/>
      <c r="ATH279" s="740"/>
      <c r="ATI279" s="743"/>
      <c r="ATJ279" s="741"/>
      <c r="ATK279" s="741"/>
      <c r="ATL279" s="741"/>
      <c r="ATM279" s="741"/>
      <c r="ATN279" s="741"/>
      <c r="ATO279" s="741"/>
      <c r="ATP279" s="741"/>
      <c r="ATQ279" s="744"/>
      <c r="ATR279" s="744"/>
      <c r="ATS279" s="744"/>
      <c r="ATT279" s="744"/>
      <c r="ATU279" s="744"/>
      <c r="ATV279" s="744"/>
      <c r="ATW279" s="744"/>
      <c r="ATX279" s="744"/>
      <c r="ATY279" s="744"/>
      <c r="ATZ279" s="744"/>
      <c r="AUA279" s="744"/>
      <c r="AUB279" s="744"/>
      <c r="AUC279" s="744"/>
      <c r="AUD279" s="744"/>
      <c r="AUE279" s="744"/>
      <c r="AUF279" s="744"/>
      <c r="AUG279" s="744"/>
      <c r="AUH279" s="744"/>
      <c r="AUI279" s="744"/>
      <c r="AUJ279" s="744"/>
      <c r="AUK279" s="744"/>
      <c r="AUL279" s="744"/>
      <c r="AUM279" s="744"/>
      <c r="AUN279" s="744"/>
      <c r="AUO279" s="744"/>
      <c r="AUP279" s="744"/>
      <c r="AUQ279" s="744"/>
      <c r="AUR279" s="744"/>
      <c r="AUS279" s="744"/>
      <c r="AUT279" s="744"/>
      <c r="AUU279" s="744"/>
      <c r="AUV279" s="744"/>
      <c r="AUW279" s="744"/>
      <c r="AUX279" s="744"/>
      <c r="AUY279" s="744"/>
      <c r="AUZ279" s="744"/>
      <c r="AVA279" s="744"/>
      <c r="AVB279" s="744"/>
      <c r="AVC279" s="744"/>
      <c r="AVD279" s="744"/>
      <c r="AVE279" s="744"/>
      <c r="AVF279" s="744"/>
      <c r="AVG279" s="744"/>
      <c r="AVH279" s="744"/>
      <c r="AVI279" s="741"/>
      <c r="AVJ279" s="741"/>
      <c r="AVK279" s="741"/>
      <c r="AVL279" s="741"/>
      <c r="AVM279" s="741"/>
      <c r="AVN279" s="741"/>
      <c r="AVO279" s="741"/>
      <c r="AVP279" s="741"/>
      <c r="AVQ279" s="741"/>
      <c r="AVR279" s="741"/>
      <c r="AVS279" s="741"/>
      <c r="AVT279" s="741"/>
      <c r="AVU279" s="741"/>
      <c r="AVV279" s="741"/>
      <c r="AVW279" s="741"/>
      <c r="AVX279" s="741"/>
      <c r="AVY279" s="741"/>
      <c r="AVZ279" s="741"/>
      <c r="AWA279" s="741"/>
      <c r="AWB279" s="741"/>
      <c r="AWC279" s="741"/>
      <c r="AWD279" s="741"/>
      <c r="AWE279" s="741"/>
      <c r="AWF279" s="741"/>
      <c r="AWG279" s="742"/>
      <c r="AWH279" s="742"/>
      <c r="AWI279" s="742"/>
      <c r="AWJ279" s="742"/>
      <c r="AWK279" s="742"/>
      <c r="AWL279" s="741"/>
      <c r="AWM279" s="741"/>
      <c r="AWN279" s="742"/>
      <c r="AWO279" s="742"/>
      <c r="AWP279" s="741"/>
      <c r="AWQ279" s="741"/>
      <c r="AWR279" s="742"/>
      <c r="AWS279" s="742"/>
      <c r="AWT279" s="741"/>
      <c r="AWU279" s="741"/>
      <c r="AWV279" s="741"/>
      <c r="AWW279" s="741"/>
      <c r="AWX279" s="741"/>
      <c r="AWY279" s="741"/>
      <c r="AWZ279" s="741"/>
      <c r="AXA279" s="742"/>
      <c r="AXB279" s="742"/>
      <c r="AXC279" s="741"/>
      <c r="AXD279" s="741"/>
      <c r="AXE279" s="742"/>
      <c r="AXF279" s="742"/>
      <c r="AXG279" s="741"/>
      <c r="AXH279" s="741"/>
      <c r="AXI279" s="741"/>
      <c r="AXJ279" s="741"/>
      <c r="AXK279" s="741"/>
      <c r="AXL279" s="740"/>
      <c r="AXM279" s="743"/>
      <c r="AXN279" s="741"/>
      <c r="AXO279" s="741"/>
      <c r="AXP279" s="741"/>
      <c r="AXQ279" s="741"/>
      <c r="AXR279" s="741"/>
      <c r="AXS279" s="741"/>
      <c r="AXT279" s="741"/>
      <c r="AXU279" s="744"/>
      <c r="AXV279" s="744"/>
      <c r="AXW279" s="744"/>
      <c r="AXX279" s="744"/>
      <c r="AXY279" s="744"/>
      <c r="AXZ279" s="744"/>
      <c r="AYA279" s="744"/>
      <c r="AYB279" s="744"/>
      <c r="AYC279" s="744"/>
      <c r="AYD279" s="744"/>
      <c r="AYE279" s="744"/>
      <c r="AYF279" s="744"/>
      <c r="AYG279" s="744"/>
      <c r="AYH279" s="744"/>
      <c r="AYI279" s="744"/>
      <c r="AYJ279" s="744"/>
      <c r="AYK279" s="744"/>
      <c r="AYL279" s="744"/>
      <c r="AYM279" s="744"/>
      <c r="AYN279" s="744"/>
      <c r="AYO279" s="744"/>
      <c r="AYP279" s="744"/>
      <c r="AYQ279" s="744"/>
      <c r="AYR279" s="744"/>
      <c r="AYS279" s="744"/>
      <c r="AYT279" s="744"/>
      <c r="AYU279" s="744"/>
      <c r="AYV279" s="744"/>
      <c r="AYW279" s="744"/>
      <c r="AYX279" s="744"/>
      <c r="AYY279" s="744"/>
      <c r="AYZ279" s="744"/>
      <c r="AZA279" s="744"/>
      <c r="AZB279" s="744"/>
      <c r="AZC279" s="744"/>
      <c r="AZD279" s="744"/>
      <c r="AZE279" s="744"/>
      <c r="AZF279" s="744"/>
      <c r="AZG279" s="744"/>
      <c r="AZH279" s="744"/>
      <c r="AZI279" s="744"/>
      <c r="AZJ279" s="744"/>
      <c r="AZK279" s="744"/>
      <c r="AZL279" s="744"/>
      <c r="AZM279" s="741"/>
      <c r="AZN279" s="741"/>
      <c r="AZO279" s="741"/>
      <c r="AZP279" s="741"/>
      <c r="AZQ279" s="741"/>
      <c r="AZR279" s="741"/>
      <c r="AZS279" s="741"/>
      <c r="AZT279" s="741"/>
      <c r="AZU279" s="741"/>
      <c r="AZV279" s="741"/>
      <c r="AZW279" s="741"/>
      <c r="AZX279" s="741"/>
      <c r="AZY279" s="741"/>
      <c r="AZZ279" s="741"/>
      <c r="BAA279" s="741"/>
      <c r="BAB279" s="741"/>
      <c r="BAC279" s="741"/>
      <c r="BAD279" s="741"/>
      <c r="BAE279" s="741"/>
      <c r="BAF279" s="741"/>
      <c r="BAG279" s="741"/>
      <c r="BAH279" s="741"/>
      <c r="BAI279" s="741"/>
      <c r="BAJ279" s="741"/>
      <c r="BAK279" s="742"/>
      <c r="BAL279" s="742"/>
      <c r="BAM279" s="742"/>
      <c r="BAN279" s="742"/>
      <c r="BAO279" s="742"/>
      <c r="BAP279" s="741"/>
      <c r="BAQ279" s="741"/>
      <c r="BAR279" s="742"/>
      <c r="BAS279" s="742"/>
      <c r="BAT279" s="741"/>
      <c r="BAU279" s="741"/>
      <c r="BAV279" s="742"/>
      <c r="BAW279" s="742"/>
      <c r="BAX279" s="741"/>
      <c r="BAY279" s="741"/>
      <c r="BAZ279" s="741"/>
      <c r="BBA279" s="741"/>
      <c r="BBB279" s="741"/>
      <c r="BBC279" s="741"/>
      <c r="BBD279" s="741"/>
      <c r="BBE279" s="742"/>
      <c r="BBF279" s="742"/>
      <c r="BBG279" s="741"/>
      <c r="BBH279" s="741"/>
      <c r="BBI279" s="742"/>
      <c r="BBJ279" s="742"/>
      <c r="BBK279" s="741"/>
      <c r="BBL279" s="741"/>
      <c r="BBM279" s="741"/>
      <c r="BBN279" s="741"/>
      <c r="BBO279" s="741"/>
      <c r="BBP279" s="740"/>
      <c r="BBQ279" s="743"/>
      <c r="BBR279" s="741"/>
      <c r="BBS279" s="741"/>
      <c r="BBT279" s="741"/>
      <c r="BBU279" s="741"/>
      <c r="BBV279" s="741"/>
      <c r="BBW279" s="741"/>
      <c r="BBX279" s="741"/>
      <c r="BBY279" s="744"/>
      <c r="BBZ279" s="744"/>
      <c r="BCA279" s="744"/>
      <c r="BCB279" s="744"/>
      <c r="BCC279" s="744"/>
      <c r="BCD279" s="744"/>
      <c r="BCE279" s="744"/>
      <c r="BCF279" s="744"/>
      <c r="BCG279" s="744"/>
      <c r="BCH279" s="744"/>
      <c r="BCI279" s="744"/>
      <c r="BCJ279" s="744"/>
      <c r="BCK279" s="744"/>
      <c r="BCL279" s="744"/>
      <c r="BCM279" s="744"/>
      <c r="BCN279" s="744"/>
      <c r="BCO279" s="744"/>
      <c r="BCP279" s="744"/>
      <c r="BCQ279" s="744"/>
      <c r="BCR279" s="744"/>
      <c r="BCS279" s="744"/>
      <c r="BCT279" s="744"/>
      <c r="BCU279" s="744"/>
      <c r="BCV279" s="744"/>
      <c r="BCW279" s="744"/>
      <c r="BCX279" s="744"/>
      <c r="BCY279" s="744"/>
      <c r="BCZ279" s="744"/>
      <c r="BDA279" s="744"/>
      <c r="BDB279" s="744"/>
      <c r="BDC279" s="744"/>
      <c r="BDD279" s="744"/>
      <c r="BDE279" s="744"/>
      <c r="BDF279" s="744"/>
      <c r="BDG279" s="744"/>
      <c r="BDH279" s="744"/>
      <c r="BDI279" s="744"/>
      <c r="BDJ279" s="744"/>
      <c r="BDK279" s="744"/>
      <c r="BDL279" s="744"/>
      <c r="BDM279" s="744"/>
      <c r="BDN279" s="744"/>
      <c r="BDO279" s="744"/>
      <c r="BDP279" s="744"/>
      <c r="BDQ279" s="741"/>
      <c r="BDR279" s="741"/>
      <c r="BDS279" s="741"/>
      <c r="BDT279" s="741"/>
      <c r="BDU279" s="741"/>
      <c r="BDV279" s="741"/>
      <c r="BDW279" s="741"/>
      <c r="BDX279" s="741"/>
      <c r="BDY279" s="741"/>
      <c r="BDZ279" s="741"/>
      <c r="BEA279" s="741"/>
      <c r="BEB279" s="741"/>
      <c r="BEC279" s="741"/>
      <c r="BED279" s="741"/>
      <c r="BEE279" s="741"/>
      <c r="BEF279" s="741"/>
      <c r="BEG279" s="741"/>
      <c r="BEH279" s="741"/>
      <c r="BEI279" s="741"/>
      <c r="BEJ279" s="741"/>
      <c r="BEK279" s="741"/>
      <c r="BEL279" s="741"/>
      <c r="BEM279" s="741"/>
      <c r="BEN279" s="741"/>
      <c r="BEO279" s="742"/>
      <c r="BEP279" s="742"/>
      <c r="BEQ279" s="742"/>
      <c r="BER279" s="742"/>
      <c r="BES279" s="742"/>
      <c r="BET279" s="741"/>
      <c r="BEU279" s="741"/>
      <c r="BEV279" s="742"/>
      <c r="BEW279" s="742"/>
      <c r="BEX279" s="741"/>
      <c r="BEY279" s="741"/>
      <c r="BEZ279" s="742"/>
      <c r="BFA279" s="742"/>
      <c r="BFB279" s="741"/>
      <c r="BFC279" s="741"/>
      <c r="BFD279" s="741"/>
      <c r="BFE279" s="741"/>
      <c r="BFF279" s="741"/>
      <c r="BFG279" s="741"/>
      <c r="BFH279" s="741"/>
      <c r="BFI279" s="742"/>
      <c r="BFJ279" s="742"/>
      <c r="BFK279" s="741"/>
      <c r="BFL279" s="741"/>
      <c r="BFM279" s="742"/>
      <c r="BFN279" s="742"/>
      <c r="BFO279" s="741"/>
      <c r="BFP279" s="741"/>
      <c r="BFQ279" s="741"/>
      <c r="BFR279" s="741"/>
      <c r="BFS279" s="741"/>
      <c r="BFT279" s="740"/>
      <c r="BFU279" s="743"/>
      <c r="BFV279" s="741"/>
      <c r="BFW279" s="741"/>
      <c r="BFX279" s="741"/>
      <c r="BFY279" s="741"/>
      <c r="BFZ279" s="741"/>
      <c r="BGA279" s="741"/>
      <c r="BGB279" s="741"/>
      <c r="BGC279" s="744"/>
      <c r="BGD279" s="744"/>
      <c r="BGE279" s="744"/>
      <c r="BGF279" s="744"/>
      <c r="BGG279" s="744"/>
      <c r="BGH279" s="744"/>
      <c r="BGI279" s="744"/>
      <c r="BGJ279" s="744"/>
      <c r="BGK279" s="744"/>
      <c r="BGL279" s="744"/>
      <c r="BGM279" s="744"/>
      <c r="BGN279" s="744"/>
      <c r="BGO279" s="744"/>
      <c r="BGP279" s="744"/>
      <c r="BGQ279" s="744"/>
      <c r="BGR279" s="744"/>
      <c r="BGS279" s="744"/>
      <c r="BGT279" s="744"/>
      <c r="BGU279" s="744"/>
      <c r="BGV279" s="744"/>
      <c r="BGW279" s="744"/>
      <c r="BGX279" s="744"/>
      <c r="BGY279" s="744"/>
      <c r="BGZ279" s="744"/>
      <c r="BHA279" s="744"/>
      <c r="BHB279" s="744"/>
      <c r="BHC279" s="744"/>
      <c r="BHD279" s="744"/>
      <c r="BHE279" s="744"/>
      <c r="BHF279" s="744"/>
      <c r="BHG279" s="744"/>
      <c r="BHH279" s="744"/>
      <c r="BHI279" s="744"/>
      <c r="BHJ279" s="744"/>
      <c r="BHK279" s="744"/>
      <c r="BHL279" s="744"/>
      <c r="BHM279" s="744"/>
      <c r="BHN279" s="744"/>
      <c r="BHO279" s="744"/>
      <c r="BHP279" s="744"/>
      <c r="BHQ279" s="744"/>
      <c r="BHR279" s="744"/>
      <c r="BHS279" s="744"/>
      <c r="BHT279" s="744"/>
      <c r="BHU279" s="741"/>
      <c r="BHV279" s="741"/>
      <c r="BHW279" s="741"/>
      <c r="BHX279" s="741"/>
      <c r="BHY279" s="741"/>
      <c r="BHZ279" s="741"/>
      <c r="BIA279" s="741"/>
      <c r="BIB279" s="741"/>
      <c r="BIC279" s="741"/>
      <c r="BID279" s="741"/>
      <c r="BIE279" s="741"/>
      <c r="BIF279" s="741"/>
      <c r="BIG279" s="741"/>
      <c r="BIH279" s="741"/>
      <c r="BII279" s="741"/>
      <c r="BIJ279" s="741"/>
      <c r="BIK279" s="741"/>
      <c r="BIL279" s="741"/>
      <c r="BIM279" s="741"/>
      <c r="BIN279" s="741"/>
      <c r="BIO279" s="741"/>
      <c r="BIP279" s="741"/>
      <c r="BIQ279" s="741"/>
      <c r="BIR279" s="741"/>
      <c r="BIS279" s="742"/>
      <c r="BIT279" s="742"/>
      <c r="BIU279" s="742"/>
      <c r="BIV279" s="742"/>
      <c r="BIW279" s="742"/>
      <c r="BIX279" s="741"/>
      <c r="BIY279" s="741"/>
      <c r="BIZ279" s="742"/>
      <c r="BJA279" s="742"/>
      <c r="BJB279" s="741"/>
      <c r="BJC279" s="741"/>
      <c r="BJD279" s="742"/>
      <c r="BJE279" s="742"/>
      <c r="BJF279" s="741"/>
      <c r="BJG279" s="741"/>
      <c r="BJH279" s="741"/>
      <c r="BJI279" s="741"/>
      <c r="BJJ279" s="741"/>
      <c r="BJK279" s="741"/>
      <c r="BJL279" s="741"/>
      <c r="BJM279" s="742"/>
      <c r="BJN279" s="742"/>
      <c r="BJO279" s="741"/>
      <c r="BJP279" s="741"/>
      <c r="BJQ279" s="742"/>
      <c r="BJR279" s="742"/>
      <c r="BJS279" s="741"/>
      <c r="BJT279" s="741"/>
      <c r="BJU279" s="741"/>
      <c r="BJV279" s="741"/>
      <c r="BJW279" s="741"/>
      <c r="BJX279" s="740"/>
      <c r="BJY279" s="743"/>
      <c r="BJZ279" s="741"/>
      <c r="BKA279" s="741"/>
      <c r="BKB279" s="741"/>
      <c r="BKC279" s="741"/>
      <c r="BKD279" s="741"/>
      <c r="BKE279" s="741"/>
      <c r="BKF279" s="741"/>
      <c r="BKG279" s="744"/>
      <c r="BKH279" s="744"/>
      <c r="BKI279" s="744"/>
      <c r="BKJ279" s="744"/>
      <c r="BKK279" s="744"/>
      <c r="BKL279" s="744"/>
      <c r="BKM279" s="744"/>
      <c r="BKN279" s="744"/>
      <c r="BKO279" s="744"/>
      <c r="BKP279" s="744"/>
      <c r="BKQ279" s="744"/>
      <c r="BKR279" s="744"/>
      <c r="BKS279" s="744"/>
      <c r="BKT279" s="744"/>
      <c r="BKU279" s="744"/>
      <c r="BKV279" s="744"/>
      <c r="BKW279" s="744"/>
      <c r="BKX279" s="744"/>
      <c r="BKY279" s="744"/>
      <c r="BKZ279" s="744"/>
      <c r="BLA279" s="744"/>
      <c r="BLB279" s="744"/>
      <c r="BLC279" s="744"/>
      <c r="BLD279" s="744"/>
      <c r="BLE279" s="744"/>
      <c r="BLF279" s="744"/>
      <c r="BLG279" s="744"/>
      <c r="BLH279" s="744"/>
      <c r="BLI279" s="744"/>
      <c r="BLJ279" s="744"/>
      <c r="BLK279" s="744"/>
      <c r="BLL279" s="744"/>
      <c r="BLM279" s="744"/>
      <c r="BLN279" s="744"/>
      <c r="BLO279" s="744"/>
      <c r="BLP279" s="744"/>
      <c r="BLQ279" s="744"/>
      <c r="BLR279" s="744"/>
      <c r="BLS279" s="744"/>
      <c r="BLT279" s="744"/>
      <c r="BLU279" s="744"/>
      <c r="BLV279" s="744"/>
      <c r="BLW279" s="744"/>
      <c r="BLX279" s="744"/>
      <c r="BLY279" s="741"/>
      <c r="BLZ279" s="741"/>
      <c r="BMA279" s="741"/>
      <c r="BMB279" s="741"/>
      <c r="BMC279" s="741"/>
      <c r="BMD279" s="741"/>
      <c r="BME279" s="741"/>
      <c r="BMF279" s="741"/>
      <c r="BMG279" s="741"/>
      <c r="BMH279" s="741"/>
      <c r="BMI279" s="741"/>
      <c r="BMJ279" s="741"/>
      <c r="BMK279" s="741"/>
      <c r="BML279" s="741"/>
      <c r="BMM279" s="741"/>
      <c r="BMN279" s="741"/>
      <c r="BMO279" s="741"/>
      <c r="BMP279" s="741"/>
      <c r="BMQ279" s="741"/>
      <c r="BMR279" s="741"/>
      <c r="BMS279" s="741"/>
      <c r="BMT279" s="741"/>
      <c r="BMU279" s="741"/>
      <c r="BMV279" s="741"/>
      <c r="BMW279" s="742"/>
      <c r="BMX279" s="742"/>
      <c r="BMY279" s="742"/>
      <c r="BMZ279" s="742"/>
      <c r="BNA279" s="742"/>
      <c r="BNB279" s="741"/>
      <c r="BNC279" s="741"/>
      <c r="BND279" s="742"/>
      <c r="BNE279" s="742"/>
      <c r="BNF279" s="741"/>
      <c r="BNG279" s="741"/>
      <c r="BNH279" s="742"/>
      <c r="BNI279" s="742"/>
      <c r="BNJ279" s="741"/>
      <c r="BNK279" s="741"/>
      <c r="BNL279" s="741"/>
      <c r="BNM279" s="741"/>
      <c r="BNN279" s="741"/>
      <c r="BNO279" s="741"/>
      <c r="BNP279" s="741"/>
      <c r="BNQ279" s="742"/>
      <c r="BNR279" s="742"/>
      <c r="BNS279" s="741"/>
      <c r="BNT279" s="741"/>
      <c r="BNU279" s="742"/>
      <c r="BNV279" s="742"/>
      <c r="BNW279" s="741"/>
      <c r="BNX279" s="741"/>
      <c r="BNY279" s="741"/>
      <c r="BNZ279" s="741"/>
      <c r="BOA279" s="741"/>
      <c r="BOB279" s="740"/>
      <c r="BOC279" s="743"/>
      <c r="BOD279" s="741"/>
      <c r="BOE279" s="741"/>
      <c r="BOF279" s="741"/>
      <c r="BOG279" s="741"/>
      <c r="BOH279" s="741"/>
      <c r="BOI279" s="741"/>
      <c r="BOJ279" s="741"/>
      <c r="BOK279" s="744"/>
      <c r="BOL279" s="744"/>
      <c r="BOM279" s="744"/>
      <c r="BON279" s="744"/>
      <c r="BOO279" s="744"/>
      <c r="BOP279" s="744"/>
      <c r="BOQ279" s="744"/>
      <c r="BOR279" s="744"/>
      <c r="BOS279" s="744"/>
      <c r="BOT279" s="744"/>
      <c r="BOU279" s="744"/>
      <c r="BOV279" s="744"/>
      <c r="BOW279" s="744"/>
      <c r="BOX279" s="744"/>
      <c r="BOY279" s="744"/>
      <c r="BOZ279" s="744"/>
      <c r="BPA279" s="744"/>
      <c r="BPB279" s="744"/>
      <c r="BPC279" s="744"/>
      <c r="BPD279" s="744"/>
      <c r="BPE279" s="744"/>
      <c r="BPF279" s="744"/>
      <c r="BPG279" s="744"/>
      <c r="BPH279" s="744"/>
      <c r="BPI279" s="744"/>
      <c r="BPJ279" s="744"/>
      <c r="BPK279" s="744"/>
      <c r="BPL279" s="744"/>
      <c r="BPM279" s="744"/>
      <c r="BPN279" s="744"/>
      <c r="BPO279" s="744"/>
      <c r="BPP279" s="744"/>
      <c r="BPQ279" s="744"/>
      <c r="BPR279" s="744"/>
      <c r="BPS279" s="744"/>
      <c r="BPT279" s="744"/>
      <c r="BPU279" s="744"/>
      <c r="BPV279" s="744"/>
      <c r="BPW279" s="744"/>
      <c r="BPX279" s="744"/>
      <c r="BPY279" s="744"/>
      <c r="BPZ279" s="744"/>
      <c r="BQA279" s="744"/>
      <c r="BQB279" s="744"/>
      <c r="BQC279" s="741"/>
      <c r="BQD279" s="741"/>
      <c r="BQE279" s="741"/>
      <c r="BQF279" s="741"/>
      <c r="BQG279" s="741"/>
      <c r="BQH279" s="741"/>
      <c r="BQI279" s="741"/>
      <c r="BQJ279" s="741"/>
      <c r="BQK279" s="741"/>
      <c r="BQL279" s="741"/>
      <c r="BQM279" s="741"/>
      <c r="BQN279" s="741"/>
      <c r="BQO279" s="741"/>
      <c r="BQP279" s="741"/>
      <c r="BQQ279" s="741"/>
      <c r="BQR279" s="741"/>
      <c r="BQS279" s="741"/>
      <c r="BQT279" s="741"/>
      <c r="BQU279" s="741"/>
      <c r="BQV279" s="741"/>
      <c r="BQW279" s="741"/>
      <c r="BQX279" s="741"/>
      <c r="BQY279" s="741"/>
      <c r="BQZ279" s="741"/>
      <c r="BRA279" s="742"/>
      <c r="BRB279" s="742"/>
      <c r="BRC279" s="742"/>
      <c r="BRD279" s="742"/>
      <c r="BRE279" s="742"/>
      <c r="BRF279" s="741"/>
      <c r="BRG279" s="741"/>
      <c r="BRH279" s="742"/>
      <c r="BRI279" s="742"/>
      <c r="BRJ279" s="741"/>
      <c r="BRK279" s="741"/>
      <c r="BRL279" s="742"/>
      <c r="BRM279" s="742"/>
      <c r="BRN279" s="741"/>
      <c r="BRO279" s="741"/>
      <c r="BRP279" s="741"/>
      <c r="BRQ279" s="741"/>
      <c r="BRR279" s="741"/>
      <c r="BRS279" s="741"/>
      <c r="BRT279" s="741"/>
      <c r="BRU279" s="742"/>
      <c r="BRV279" s="742"/>
      <c r="BRW279" s="741"/>
      <c r="BRX279" s="741"/>
      <c r="BRY279" s="742"/>
      <c r="BRZ279" s="742"/>
      <c r="BSA279" s="741"/>
      <c r="BSB279" s="741"/>
      <c r="BSC279" s="741"/>
      <c r="BSD279" s="741"/>
      <c r="BSE279" s="741"/>
      <c r="BSF279" s="740"/>
      <c r="BSG279" s="743"/>
      <c r="BSH279" s="741"/>
      <c r="BSI279" s="741"/>
      <c r="BSJ279" s="741"/>
      <c r="BSK279" s="741"/>
      <c r="BSL279" s="741"/>
      <c r="BSM279" s="741"/>
      <c r="BSN279" s="741"/>
      <c r="BSO279" s="744"/>
      <c r="BSP279" s="744"/>
      <c r="BSQ279" s="744"/>
      <c r="BSR279" s="744"/>
      <c r="BSS279" s="744"/>
      <c r="BST279" s="744"/>
      <c r="BSU279" s="744"/>
      <c r="BSV279" s="744"/>
      <c r="BSW279" s="744"/>
      <c r="BSX279" s="744"/>
      <c r="BSY279" s="744"/>
      <c r="BSZ279" s="744"/>
      <c r="BTA279" s="744"/>
      <c r="BTB279" s="744"/>
      <c r="BTC279" s="744"/>
      <c r="BTD279" s="744"/>
      <c r="BTE279" s="744"/>
      <c r="BTF279" s="744"/>
      <c r="BTG279" s="744"/>
      <c r="BTH279" s="744"/>
      <c r="BTI279" s="744"/>
      <c r="BTJ279" s="744"/>
      <c r="BTK279" s="744"/>
      <c r="BTL279" s="744"/>
      <c r="BTM279" s="744"/>
      <c r="BTN279" s="744"/>
      <c r="BTO279" s="744"/>
      <c r="BTP279" s="744"/>
      <c r="BTQ279" s="744"/>
      <c r="BTR279" s="744"/>
      <c r="BTS279" s="744"/>
      <c r="BTT279" s="744"/>
      <c r="BTU279" s="744"/>
      <c r="BTV279" s="744"/>
      <c r="BTW279" s="744"/>
      <c r="BTX279" s="744"/>
      <c r="BTY279" s="744"/>
      <c r="BTZ279" s="744"/>
      <c r="BUA279" s="744"/>
      <c r="BUB279" s="744"/>
      <c r="BUC279" s="744"/>
      <c r="BUD279" s="744"/>
      <c r="BUE279" s="744"/>
      <c r="BUF279" s="744"/>
      <c r="BUG279" s="741"/>
      <c r="BUH279" s="741"/>
      <c r="BUI279" s="741"/>
      <c r="BUJ279" s="741"/>
      <c r="BUK279" s="741"/>
      <c r="BUL279" s="741"/>
      <c r="BUM279" s="741"/>
      <c r="BUN279" s="741"/>
      <c r="BUO279" s="741"/>
      <c r="BUP279" s="741"/>
      <c r="BUQ279" s="741"/>
      <c r="BUR279" s="741"/>
      <c r="BUS279" s="741"/>
      <c r="BUT279" s="741"/>
      <c r="BUU279" s="741"/>
      <c r="BUV279" s="741"/>
      <c r="BUW279" s="741"/>
      <c r="BUX279" s="741"/>
      <c r="BUY279" s="741"/>
      <c r="BUZ279" s="741"/>
      <c r="BVA279" s="741"/>
      <c r="BVB279" s="741"/>
      <c r="BVC279" s="741"/>
      <c r="BVD279" s="741"/>
      <c r="BVE279" s="742"/>
      <c r="BVF279" s="742"/>
      <c r="BVG279" s="742"/>
      <c r="BVH279" s="742"/>
      <c r="BVI279" s="742"/>
      <c r="BVJ279" s="741"/>
      <c r="BVK279" s="741"/>
      <c r="BVL279" s="742"/>
      <c r="BVM279" s="742"/>
      <c r="BVN279" s="741"/>
      <c r="BVO279" s="741"/>
      <c r="BVP279" s="742"/>
      <c r="BVQ279" s="742"/>
      <c r="BVR279" s="741"/>
      <c r="BVS279" s="741"/>
      <c r="BVT279" s="741"/>
      <c r="BVU279" s="741"/>
      <c r="BVV279" s="741"/>
      <c r="BVW279" s="741"/>
      <c r="BVX279" s="741"/>
      <c r="BVY279" s="742"/>
      <c r="BVZ279" s="742"/>
      <c r="BWA279" s="741"/>
      <c r="BWB279" s="741"/>
      <c r="BWC279" s="742"/>
      <c r="BWD279" s="742"/>
      <c r="BWE279" s="741"/>
      <c r="BWF279" s="741"/>
      <c r="BWG279" s="741"/>
      <c r="BWH279" s="741"/>
      <c r="BWI279" s="741"/>
      <c r="BWJ279" s="740"/>
      <c r="BWK279" s="743"/>
      <c r="BWL279" s="741"/>
      <c r="BWM279" s="741"/>
      <c r="BWN279" s="741"/>
      <c r="BWO279" s="741"/>
      <c r="BWP279" s="741"/>
      <c r="BWQ279" s="741"/>
      <c r="BWR279" s="741"/>
      <c r="BWS279" s="744"/>
      <c r="BWT279" s="744"/>
      <c r="BWU279" s="744"/>
      <c r="BWV279" s="744"/>
      <c r="BWW279" s="744"/>
      <c r="BWX279" s="744"/>
      <c r="BWY279" s="744"/>
      <c r="BWZ279" s="744"/>
      <c r="BXA279" s="744"/>
      <c r="BXB279" s="744"/>
      <c r="BXC279" s="744"/>
      <c r="BXD279" s="744"/>
      <c r="BXE279" s="744"/>
      <c r="BXF279" s="744"/>
      <c r="BXG279" s="744"/>
      <c r="BXH279" s="744"/>
      <c r="BXI279" s="744"/>
      <c r="BXJ279" s="744"/>
      <c r="BXK279" s="744"/>
      <c r="BXL279" s="744"/>
      <c r="BXM279" s="744"/>
      <c r="BXN279" s="744"/>
      <c r="BXO279" s="744"/>
      <c r="BXP279" s="744"/>
      <c r="BXQ279" s="744"/>
      <c r="BXR279" s="744"/>
      <c r="BXS279" s="744"/>
      <c r="BXT279" s="744"/>
      <c r="BXU279" s="744"/>
      <c r="BXV279" s="744"/>
      <c r="BXW279" s="744"/>
      <c r="BXX279" s="744"/>
      <c r="BXY279" s="744"/>
      <c r="BXZ279" s="744"/>
      <c r="BYA279" s="744"/>
      <c r="BYB279" s="744"/>
      <c r="BYC279" s="744"/>
      <c r="BYD279" s="744"/>
      <c r="BYE279" s="744"/>
      <c r="BYF279" s="744"/>
      <c r="BYG279" s="744"/>
      <c r="BYH279" s="744"/>
      <c r="BYI279" s="744"/>
      <c r="BYJ279" s="744"/>
      <c r="BYK279" s="741"/>
      <c r="BYL279" s="741"/>
      <c r="BYM279" s="741"/>
      <c r="BYN279" s="741"/>
      <c r="BYO279" s="741"/>
      <c r="BYP279" s="741"/>
      <c r="BYQ279" s="741"/>
      <c r="BYR279" s="741"/>
      <c r="BYS279" s="741"/>
      <c r="BYT279" s="741"/>
      <c r="BYU279" s="741"/>
      <c r="BYV279" s="741"/>
      <c r="BYW279" s="741"/>
      <c r="BYX279" s="741"/>
      <c r="BYY279" s="741"/>
      <c r="BYZ279" s="741"/>
      <c r="BZA279" s="741"/>
      <c r="BZB279" s="741"/>
      <c r="BZC279" s="741"/>
      <c r="BZD279" s="741"/>
      <c r="BZE279" s="741"/>
      <c r="BZF279" s="741"/>
      <c r="BZG279" s="741"/>
      <c r="BZH279" s="741"/>
      <c r="BZI279" s="742"/>
      <c r="BZJ279" s="742"/>
      <c r="BZK279" s="742"/>
      <c r="BZL279" s="742"/>
      <c r="BZM279" s="742"/>
      <c r="BZN279" s="741"/>
      <c r="BZO279" s="741"/>
      <c r="BZP279" s="742"/>
      <c r="BZQ279" s="742"/>
      <c r="BZR279" s="741"/>
      <c r="BZS279" s="741"/>
      <c r="BZT279" s="742"/>
      <c r="BZU279" s="742"/>
      <c r="BZV279" s="741"/>
      <c r="BZW279" s="741"/>
      <c r="BZX279" s="741"/>
      <c r="BZY279" s="741"/>
      <c r="BZZ279" s="741"/>
      <c r="CAA279" s="741"/>
      <c r="CAB279" s="741"/>
      <c r="CAC279" s="742"/>
      <c r="CAD279" s="742"/>
      <c r="CAE279" s="741"/>
      <c r="CAF279" s="741"/>
      <c r="CAG279" s="742"/>
      <c r="CAH279" s="742"/>
      <c r="CAI279" s="741"/>
      <c r="CAJ279" s="741"/>
      <c r="CAK279" s="741"/>
      <c r="CAL279" s="741"/>
      <c r="CAM279" s="741"/>
      <c r="CAN279" s="740"/>
      <c r="CAO279" s="743"/>
      <c r="CAP279" s="741"/>
      <c r="CAQ279" s="741"/>
      <c r="CAR279" s="741"/>
      <c r="CAS279" s="741"/>
      <c r="CAT279" s="741"/>
      <c r="CAU279" s="741"/>
      <c r="CAV279" s="741"/>
      <c r="CAW279" s="744"/>
      <c r="CAX279" s="744"/>
      <c r="CAY279" s="744"/>
      <c r="CAZ279" s="744"/>
      <c r="CBA279" s="744"/>
      <c r="CBB279" s="744"/>
      <c r="CBC279" s="744"/>
      <c r="CBD279" s="744"/>
      <c r="CBE279" s="744"/>
      <c r="CBF279" s="744"/>
      <c r="CBG279" s="744"/>
      <c r="CBH279" s="744"/>
      <c r="CBI279" s="744"/>
      <c r="CBJ279" s="744"/>
      <c r="CBK279" s="744"/>
      <c r="CBL279" s="744"/>
      <c r="CBM279" s="744"/>
      <c r="CBN279" s="744"/>
      <c r="CBO279" s="744"/>
      <c r="CBP279" s="744"/>
      <c r="CBQ279" s="744"/>
      <c r="CBR279" s="744"/>
      <c r="CBS279" s="744"/>
      <c r="CBT279" s="744"/>
      <c r="CBU279" s="744"/>
      <c r="CBV279" s="744"/>
      <c r="CBW279" s="744"/>
      <c r="CBX279" s="744"/>
      <c r="CBY279" s="744"/>
      <c r="CBZ279" s="744"/>
      <c r="CCA279" s="744"/>
      <c r="CCB279" s="744"/>
      <c r="CCC279" s="744"/>
      <c r="CCD279" s="744"/>
      <c r="CCE279" s="744"/>
      <c r="CCF279" s="744"/>
      <c r="CCG279" s="744"/>
      <c r="CCH279" s="744"/>
      <c r="CCI279" s="744"/>
      <c r="CCJ279" s="744"/>
      <c r="CCK279" s="744"/>
      <c r="CCL279" s="744"/>
      <c r="CCM279" s="744"/>
      <c r="CCN279" s="744"/>
      <c r="CCO279" s="741"/>
      <c r="CCP279" s="741"/>
      <c r="CCQ279" s="741"/>
      <c r="CCR279" s="741"/>
      <c r="CCS279" s="741"/>
      <c r="CCT279" s="741"/>
      <c r="CCU279" s="741"/>
      <c r="CCV279" s="741"/>
      <c r="CCW279" s="741"/>
      <c r="CCX279" s="741"/>
      <c r="CCY279" s="741"/>
      <c r="CCZ279" s="741"/>
      <c r="CDA279" s="741"/>
      <c r="CDB279" s="741"/>
      <c r="CDC279" s="741"/>
      <c r="CDD279" s="741"/>
      <c r="CDE279" s="741"/>
      <c r="CDF279" s="741"/>
      <c r="CDG279" s="741"/>
      <c r="CDH279" s="741"/>
      <c r="CDI279" s="741"/>
      <c r="CDJ279" s="741"/>
      <c r="CDK279" s="741"/>
      <c r="CDL279" s="741"/>
      <c r="CDM279" s="742"/>
      <c r="CDN279" s="742"/>
      <c r="CDO279" s="742"/>
      <c r="CDP279" s="742"/>
      <c r="CDQ279" s="742"/>
      <c r="CDR279" s="741"/>
      <c r="CDS279" s="741"/>
      <c r="CDT279" s="742"/>
      <c r="CDU279" s="742"/>
      <c r="CDV279" s="741"/>
      <c r="CDW279" s="741"/>
      <c r="CDX279" s="742"/>
      <c r="CDY279" s="742"/>
      <c r="CDZ279" s="741"/>
      <c r="CEA279" s="741"/>
      <c r="CEB279" s="741"/>
      <c r="CEC279" s="741"/>
      <c r="CED279" s="741"/>
      <c r="CEE279" s="741"/>
      <c r="CEF279" s="741"/>
      <c r="CEG279" s="742"/>
      <c r="CEH279" s="742"/>
      <c r="CEI279" s="741"/>
      <c r="CEJ279" s="741"/>
      <c r="CEK279" s="742"/>
      <c r="CEL279" s="742"/>
      <c r="CEM279" s="741"/>
      <c r="CEN279" s="741"/>
      <c r="CEO279" s="741"/>
      <c r="CEP279" s="741"/>
      <c r="CEQ279" s="741"/>
      <c r="CER279" s="740"/>
      <c r="CES279" s="743"/>
      <c r="CET279" s="741"/>
      <c r="CEU279" s="741"/>
      <c r="CEV279" s="741"/>
      <c r="CEW279" s="741"/>
      <c r="CEX279" s="741"/>
      <c r="CEY279" s="741"/>
      <c r="CEZ279" s="741"/>
      <c r="CFA279" s="744"/>
      <c r="CFB279" s="744"/>
      <c r="CFC279" s="744"/>
      <c r="CFD279" s="744"/>
      <c r="CFE279" s="744"/>
      <c r="CFF279" s="744"/>
      <c r="CFG279" s="744"/>
      <c r="CFH279" s="744"/>
      <c r="CFI279" s="744"/>
      <c r="CFJ279" s="744"/>
      <c r="CFK279" s="744"/>
      <c r="CFL279" s="744"/>
      <c r="CFM279" s="744"/>
      <c r="CFN279" s="744"/>
      <c r="CFO279" s="744"/>
      <c r="CFP279" s="744"/>
      <c r="CFQ279" s="744"/>
      <c r="CFR279" s="744"/>
      <c r="CFS279" s="744"/>
      <c r="CFT279" s="744"/>
      <c r="CFU279" s="744"/>
      <c r="CFV279" s="744"/>
      <c r="CFW279" s="744"/>
      <c r="CFX279" s="744"/>
      <c r="CFY279" s="744"/>
      <c r="CFZ279" s="744"/>
      <c r="CGA279" s="744"/>
      <c r="CGB279" s="744"/>
      <c r="CGC279" s="744"/>
      <c r="CGD279" s="744"/>
      <c r="CGE279" s="744"/>
      <c r="CGF279" s="744"/>
      <c r="CGG279" s="744"/>
      <c r="CGH279" s="744"/>
      <c r="CGI279" s="744"/>
      <c r="CGJ279" s="744"/>
      <c r="CGK279" s="744"/>
      <c r="CGL279" s="744"/>
      <c r="CGM279" s="744"/>
      <c r="CGN279" s="744"/>
      <c r="CGO279" s="744"/>
      <c r="CGP279" s="744"/>
      <c r="CGQ279" s="744"/>
      <c r="CGR279" s="744"/>
      <c r="CGS279" s="741"/>
      <c r="CGT279" s="741"/>
      <c r="CGU279" s="741"/>
      <c r="CGV279" s="741"/>
      <c r="CGW279" s="741"/>
      <c r="CGX279" s="741"/>
      <c r="CGY279" s="741"/>
      <c r="CGZ279" s="741"/>
      <c r="CHA279" s="741"/>
      <c r="CHB279" s="741"/>
      <c r="CHC279" s="741"/>
      <c r="CHD279" s="741"/>
      <c r="CHE279" s="741"/>
      <c r="CHF279" s="741"/>
      <c r="CHG279" s="741"/>
      <c r="CHH279" s="741"/>
      <c r="CHI279" s="741"/>
      <c r="CHJ279" s="741"/>
      <c r="CHK279" s="741"/>
      <c r="CHL279" s="741"/>
      <c r="CHM279" s="741"/>
      <c r="CHN279" s="741"/>
      <c r="CHO279" s="741"/>
      <c r="CHP279" s="741"/>
      <c r="CHQ279" s="742"/>
      <c r="CHR279" s="742"/>
      <c r="CHS279" s="742"/>
      <c r="CHT279" s="742"/>
      <c r="CHU279" s="742"/>
      <c r="CHV279" s="741"/>
      <c r="CHW279" s="741"/>
      <c r="CHX279" s="742"/>
      <c r="CHY279" s="742"/>
      <c r="CHZ279" s="741"/>
      <c r="CIA279" s="741"/>
      <c r="CIB279" s="742"/>
      <c r="CIC279" s="742"/>
      <c r="CID279" s="741"/>
      <c r="CIE279" s="741"/>
      <c r="CIF279" s="741"/>
      <c r="CIG279" s="741"/>
      <c r="CIH279" s="741"/>
      <c r="CII279" s="741"/>
      <c r="CIJ279" s="741"/>
      <c r="CIK279" s="742"/>
      <c r="CIL279" s="742"/>
      <c r="CIM279" s="741"/>
      <c r="CIN279" s="741"/>
      <c r="CIO279" s="742"/>
      <c r="CIP279" s="742"/>
      <c r="CIQ279" s="741"/>
      <c r="CIR279" s="741"/>
      <c r="CIS279" s="741"/>
      <c r="CIT279" s="741"/>
      <c r="CIU279" s="741"/>
      <c r="CIV279" s="740"/>
      <c r="CIW279" s="743"/>
      <c r="CIX279" s="741"/>
      <c r="CIY279" s="741"/>
      <c r="CIZ279" s="741"/>
      <c r="CJA279" s="741"/>
      <c r="CJB279" s="741"/>
      <c r="CJC279" s="741"/>
      <c r="CJD279" s="741"/>
      <c r="CJE279" s="744"/>
      <c r="CJF279" s="744"/>
      <c r="CJG279" s="744"/>
      <c r="CJH279" s="744"/>
      <c r="CJI279" s="744"/>
      <c r="CJJ279" s="744"/>
      <c r="CJK279" s="744"/>
      <c r="CJL279" s="744"/>
      <c r="CJM279" s="744"/>
      <c r="CJN279" s="744"/>
      <c r="CJO279" s="744"/>
      <c r="CJP279" s="744"/>
      <c r="CJQ279" s="744"/>
      <c r="CJR279" s="744"/>
      <c r="CJS279" s="744"/>
      <c r="CJT279" s="744"/>
      <c r="CJU279" s="744"/>
      <c r="CJV279" s="744"/>
      <c r="CJW279" s="744"/>
      <c r="CJX279" s="744"/>
      <c r="CJY279" s="744"/>
      <c r="CJZ279" s="744"/>
      <c r="CKA279" s="744"/>
      <c r="CKB279" s="744"/>
      <c r="CKC279" s="744"/>
      <c r="CKD279" s="744"/>
      <c r="CKE279" s="744"/>
      <c r="CKF279" s="744"/>
      <c r="CKG279" s="744"/>
      <c r="CKH279" s="744"/>
      <c r="CKI279" s="744"/>
      <c r="CKJ279" s="744"/>
      <c r="CKK279" s="744"/>
      <c r="CKL279" s="744"/>
      <c r="CKM279" s="744"/>
      <c r="CKN279" s="744"/>
      <c r="CKO279" s="744"/>
      <c r="CKP279" s="744"/>
      <c r="CKQ279" s="744"/>
      <c r="CKR279" s="744"/>
      <c r="CKS279" s="744"/>
      <c r="CKT279" s="744"/>
      <c r="CKU279" s="744"/>
      <c r="CKV279" s="744"/>
      <c r="CKW279" s="741"/>
      <c r="CKX279" s="741"/>
      <c r="CKY279" s="741"/>
      <c r="CKZ279" s="741"/>
      <c r="CLA279" s="741"/>
      <c r="CLB279" s="741"/>
      <c r="CLC279" s="741"/>
      <c r="CLD279" s="741"/>
      <c r="CLE279" s="741"/>
      <c r="CLF279" s="741"/>
      <c r="CLG279" s="741"/>
      <c r="CLH279" s="741"/>
      <c r="CLI279" s="741"/>
      <c r="CLJ279" s="741"/>
      <c r="CLK279" s="741"/>
      <c r="CLL279" s="741"/>
      <c r="CLM279" s="741"/>
      <c r="CLN279" s="741"/>
      <c r="CLO279" s="741"/>
      <c r="CLP279" s="741"/>
      <c r="CLQ279" s="741"/>
      <c r="CLR279" s="741"/>
      <c r="CLS279" s="741"/>
      <c r="CLT279" s="741"/>
      <c r="CLU279" s="742"/>
      <c r="CLV279" s="742"/>
      <c r="CLW279" s="742"/>
      <c r="CLX279" s="742"/>
      <c r="CLY279" s="742"/>
      <c r="CLZ279" s="741"/>
      <c r="CMA279" s="741"/>
      <c r="CMB279" s="742"/>
      <c r="CMC279" s="742"/>
      <c r="CMD279" s="741"/>
      <c r="CME279" s="741"/>
      <c r="CMF279" s="742"/>
      <c r="CMG279" s="742"/>
      <c r="CMH279" s="741"/>
      <c r="CMI279" s="741"/>
      <c r="CMJ279" s="741"/>
      <c r="CMK279" s="741"/>
      <c r="CML279" s="741"/>
      <c r="CMM279" s="741"/>
      <c r="CMN279" s="741"/>
      <c r="CMO279" s="742"/>
      <c r="CMP279" s="742"/>
      <c r="CMQ279" s="741"/>
      <c r="CMR279" s="741"/>
      <c r="CMS279" s="742"/>
      <c r="CMT279" s="742"/>
      <c r="CMU279" s="741"/>
      <c r="CMV279" s="741"/>
      <c r="CMW279" s="741"/>
      <c r="CMX279" s="741"/>
      <c r="CMY279" s="741"/>
      <c r="CMZ279" s="740"/>
      <c r="CNA279" s="743"/>
      <c r="CNB279" s="741"/>
      <c r="CNC279" s="741"/>
      <c r="CND279" s="741"/>
      <c r="CNE279" s="741"/>
      <c r="CNF279" s="741"/>
      <c r="CNG279" s="741"/>
      <c r="CNH279" s="741"/>
      <c r="CNI279" s="744"/>
      <c r="CNJ279" s="744"/>
      <c r="CNK279" s="744"/>
      <c r="CNL279" s="744"/>
      <c r="CNM279" s="744"/>
      <c r="CNN279" s="744"/>
      <c r="CNO279" s="744"/>
      <c r="CNP279" s="744"/>
      <c r="CNQ279" s="744"/>
      <c r="CNR279" s="744"/>
      <c r="CNS279" s="744"/>
      <c r="CNT279" s="744"/>
      <c r="CNU279" s="744"/>
      <c r="CNV279" s="744"/>
      <c r="CNW279" s="744"/>
      <c r="CNX279" s="744"/>
      <c r="CNY279" s="744"/>
      <c r="CNZ279" s="744"/>
      <c r="COA279" s="744"/>
      <c r="COB279" s="744"/>
      <c r="COC279" s="744"/>
      <c r="COD279" s="744"/>
      <c r="COE279" s="744"/>
      <c r="COF279" s="744"/>
      <c r="COG279" s="744"/>
      <c r="COH279" s="744"/>
      <c r="COI279" s="744"/>
      <c r="COJ279" s="744"/>
      <c r="COK279" s="744"/>
      <c r="COL279" s="744"/>
      <c r="COM279" s="744"/>
      <c r="CON279" s="744"/>
      <c r="COO279" s="744"/>
      <c r="COP279" s="744"/>
      <c r="COQ279" s="744"/>
      <c r="COR279" s="744"/>
      <c r="COS279" s="744"/>
      <c r="COT279" s="744"/>
      <c r="COU279" s="744"/>
      <c r="COV279" s="744"/>
      <c r="COW279" s="744"/>
      <c r="COX279" s="744"/>
      <c r="COY279" s="744"/>
      <c r="COZ279" s="744"/>
      <c r="CPA279" s="741"/>
      <c r="CPB279" s="741"/>
      <c r="CPC279" s="741"/>
      <c r="CPD279" s="741"/>
      <c r="CPE279" s="741"/>
      <c r="CPF279" s="741"/>
      <c r="CPG279" s="741"/>
      <c r="CPH279" s="741"/>
      <c r="CPI279" s="741"/>
      <c r="CPJ279" s="741"/>
      <c r="CPK279" s="741"/>
      <c r="CPL279" s="741"/>
      <c r="CPM279" s="741"/>
      <c r="CPN279" s="741"/>
      <c r="CPO279" s="741"/>
      <c r="CPP279" s="741"/>
      <c r="CPQ279" s="741"/>
      <c r="CPR279" s="741"/>
      <c r="CPS279" s="741"/>
      <c r="CPT279" s="741"/>
      <c r="CPU279" s="741"/>
      <c r="CPV279" s="741"/>
      <c r="CPW279" s="741"/>
      <c r="CPX279" s="741"/>
      <c r="CPY279" s="742"/>
      <c r="CPZ279" s="742"/>
      <c r="CQA279" s="742"/>
      <c r="CQB279" s="742"/>
      <c r="CQC279" s="742"/>
      <c r="CQD279" s="741"/>
      <c r="CQE279" s="741"/>
      <c r="CQF279" s="742"/>
      <c r="CQG279" s="742"/>
      <c r="CQH279" s="741"/>
      <c r="CQI279" s="741"/>
      <c r="CQJ279" s="742"/>
      <c r="CQK279" s="742"/>
      <c r="CQL279" s="741"/>
      <c r="CQM279" s="741"/>
      <c r="CQN279" s="741"/>
      <c r="CQO279" s="741"/>
      <c r="CQP279" s="741"/>
      <c r="CQQ279" s="741"/>
      <c r="CQR279" s="741"/>
      <c r="CQS279" s="742"/>
      <c r="CQT279" s="742"/>
      <c r="CQU279" s="741"/>
      <c r="CQV279" s="741"/>
      <c r="CQW279" s="742"/>
      <c r="CQX279" s="742"/>
      <c r="CQY279" s="741"/>
      <c r="CQZ279" s="741"/>
      <c r="CRA279" s="741"/>
      <c r="CRB279" s="741"/>
      <c r="CRC279" s="741"/>
      <c r="CRD279" s="740"/>
      <c r="CRE279" s="743"/>
      <c r="CRF279" s="741"/>
      <c r="CRG279" s="741"/>
      <c r="CRH279" s="741"/>
      <c r="CRI279" s="741"/>
      <c r="CRJ279" s="741"/>
      <c r="CRK279" s="741"/>
      <c r="CRL279" s="741"/>
      <c r="CRM279" s="744"/>
      <c r="CRN279" s="744"/>
      <c r="CRO279" s="744"/>
      <c r="CRP279" s="744"/>
      <c r="CRQ279" s="744"/>
      <c r="CRR279" s="744"/>
      <c r="CRS279" s="744"/>
      <c r="CRT279" s="744"/>
      <c r="CRU279" s="744"/>
      <c r="CRV279" s="744"/>
      <c r="CRW279" s="744"/>
      <c r="CRX279" s="744"/>
      <c r="CRY279" s="744"/>
      <c r="CRZ279" s="744"/>
      <c r="CSA279" s="744"/>
      <c r="CSB279" s="744"/>
      <c r="CSC279" s="744"/>
      <c r="CSD279" s="744"/>
      <c r="CSE279" s="744"/>
      <c r="CSF279" s="744"/>
      <c r="CSG279" s="744"/>
      <c r="CSH279" s="744"/>
      <c r="CSI279" s="744"/>
      <c r="CSJ279" s="744"/>
      <c r="CSK279" s="744"/>
      <c r="CSL279" s="744"/>
      <c r="CSM279" s="744"/>
      <c r="CSN279" s="744"/>
      <c r="CSO279" s="744"/>
      <c r="CSP279" s="744"/>
      <c r="CSQ279" s="744"/>
      <c r="CSR279" s="744"/>
      <c r="CSS279" s="744"/>
      <c r="CST279" s="744"/>
      <c r="CSU279" s="744"/>
      <c r="CSV279" s="744"/>
      <c r="CSW279" s="744"/>
      <c r="CSX279" s="744"/>
      <c r="CSY279" s="744"/>
      <c r="CSZ279" s="744"/>
      <c r="CTA279" s="744"/>
      <c r="CTB279" s="744"/>
      <c r="CTC279" s="744"/>
      <c r="CTD279" s="744"/>
      <c r="CTE279" s="741"/>
      <c r="CTF279" s="741"/>
      <c r="CTG279" s="741"/>
      <c r="CTH279" s="741"/>
      <c r="CTI279" s="741"/>
      <c r="CTJ279" s="741"/>
      <c r="CTK279" s="741"/>
      <c r="CTL279" s="741"/>
      <c r="CTM279" s="741"/>
      <c r="CTN279" s="741"/>
      <c r="CTO279" s="741"/>
      <c r="CTP279" s="741"/>
      <c r="CTQ279" s="741"/>
      <c r="CTR279" s="741"/>
      <c r="CTS279" s="741"/>
      <c r="CTT279" s="741"/>
      <c r="CTU279" s="741"/>
      <c r="CTV279" s="741"/>
      <c r="CTW279" s="741"/>
      <c r="CTX279" s="741"/>
      <c r="CTY279" s="741"/>
      <c r="CTZ279" s="741"/>
      <c r="CUA279" s="741"/>
      <c r="CUB279" s="741"/>
      <c r="CUC279" s="742"/>
      <c r="CUD279" s="742"/>
      <c r="CUE279" s="742"/>
      <c r="CUF279" s="742"/>
      <c r="CUG279" s="742"/>
      <c r="CUH279" s="741"/>
      <c r="CUI279" s="741"/>
      <c r="CUJ279" s="742"/>
      <c r="CUK279" s="742"/>
      <c r="CUL279" s="741"/>
      <c r="CUM279" s="741"/>
      <c r="CUN279" s="742"/>
      <c r="CUO279" s="742"/>
      <c r="CUP279" s="741"/>
      <c r="CUQ279" s="741"/>
      <c r="CUR279" s="741"/>
      <c r="CUS279" s="741"/>
      <c r="CUT279" s="741"/>
      <c r="CUU279" s="741"/>
      <c r="CUV279" s="741"/>
      <c r="CUW279" s="742"/>
      <c r="CUX279" s="742"/>
      <c r="CUY279" s="741"/>
      <c r="CUZ279" s="741"/>
      <c r="CVA279" s="742"/>
      <c r="CVB279" s="742"/>
      <c r="CVC279" s="741"/>
      <c r="CVD279" s="741"/>
      <c r="CVE279" s="741"/>
      <c r="CVF279" s="741"/>
      <c r="CVG279" s="741"/>
      <c r="CVH279" s="740"/>
      <c r="CVI279" s="743"/>
      <c r="CVJ279" s="741"/>
      <c r="CVK279" s="741"/>
      <c r="CVL279" s="741"/>
      <c r="CVM279" s="741"/>
      <c r="CVN279" s="741"/>
      <c r="CVO279" s="741"/>
      <c r="CVP279" s="741"/>
      <c r="CVQ279" s="744"/>
      <c r="CVR279" s="744"/>
      <c r="CVS279" s="744"/>
      <c r="CVT279" s="744"/>
      <c r="CVU279" s="744"/>
      <c r="CVV279" s="744"/>
      <c r="CVW279" s="744"/>
      <c r="CVX279" s="744"/>
      <c r="CVY279" s="744"/>
      <c r="CVZ279" s="744"/>
      <c r="CWA279" s="744"/>
      <c r="CWB279" s="744"/>
      <c r="CWC279" s="744"/>
      <c r="CWD279" s="744"/>
      <c r="CWE279" s="744"/>
      <c r="CWF279" s="744"/>
      <c r="CWG279" s="744"/>
      <c r="CWH279" s="744"/>
      <c r="CWI279" s="744"/>
      <c r="CWJ279" s="744"/>
      <c r="CWK279" s="744"/>
      <c r="CWL279" s="744"/>
      <c r="CWM279" s="744"/>
      <c r="CWN279" s="744"/>
      <c r="CWO279" s="744"/>
      <c r="CWP279" s="744"/>
      <c r="CWQ279" s="744"/>
      <c r="CWR279" s="744"/>
      <c r="CWS279" s="744"/>
      <c r="CWT279" s="744"/>
      <c r="CWU279" s="744"/>
      <c r="CWV279" s="744"/>
      <c r="CWW279" s="744"/>
      <c r="CWX279" s="744"/>
      <c r="CWY279" s="744"/>
      <c r="CWZ279" s="744"/>
      <c r="CXA279" s="744"/>
      <c r="CXB279" s="744"/>
      <c r="CXC279" s="744"/>
      <c r="CXD279" s="744"/>
      <c r="CXE279" s="744"/>
      <c r="CXF279" s="744"/>
      <c r="CXG279" s="744"/>
      <c r="CXH279" s="744"/>
      <c r="CXI279" s="741"/>
      <c r="CXJ279" s="741"/>
      <c r="CXK279" s="741"/>
      <c r="CXL279" s="741"/>
      <c r="CXM279" s="741"/>
      <c r="CXN279" s="741"/>
      <c r="CXO279" s="741"/>
      <c r="CXP279" s="741"/>
      <c r="CXQ279" s="741"/>
      <c r="CXR279" s="741"/>
      <c r="CXS279" s="741"/>
      <c r="CXT279" s="741"/>
      <c r="CXU279" s="741"/>
      <c r="CXV279" s="741"/>
      <c r="CXW279" s="741"/>
      <c r="CXX279" s="741"/>
      <c r="CXY279" s="741"/>
      <c r="CXZ279" s="741"/>
      <c r="CYA279" s="741"/>
      <c r="CYB279" s="741"/>
      <c r="CYC279" s="741"/>
      <c r="CYD279" s="741"/>
      <c r="CYE279" s="741"/>
      <c r="CYF279" s="741"/>
      <c r="CYG279" s="742"/>
      <c r="CYH279" s="742"/>
      <c r="CYI279" s="742"/>
      <c r="CYJ279" s="742"/>
      <c r="CYK279" s="742"/>
      <c r="CYL279" s="741"/>
      <c r="CYM279" s="741"/>
      <c r="CYN279" s="742"/>
      <c r="CYO279" s="742"/>
      <c r="CYP279" s="741"/>
      <c r="CYQ279" s="741"/>
      <c r="CYR279" s="742"/>
      <c r="CYS279" s="742"/>
      <c r="CYT279" s="741"/>
      <c r="CYU279" s="741"/>
      <c r="CYV279" s="741"/>
      <c r="CYW279" s="741"/>
      <c r="CYX279" s="741"/>
      <c r="CYY279" s="741"/>
      <c r="CYZ279" s="741"/>
      <c r="CZA279" s="742"/>
      <c r="CZB279" s="742"/>
      <c r="CZC279" s="741"/>
      <c r="CZD279" s="741"/>
      <c r="CZE279" s="742"/>
      <c r="CZF279" s="742"/>
      <c r="CZG279" s="741"/>
      <c r="CZH279" s="741"/>
      <c r="CZI279" s="741"/>
      <c r="CZJ279" s="741"/>
      <c r="CZK279" s="741"/>
      <c r="CZL279" s="740"/>
      <c r="CZM279" s="743"/>
      <c r="CZN279" s="741"/>
      <c r="CZO279" s="741"/>
      <c r="CZP279" s="741"/>
      <c r="CZQ279" s="741"/>
      <c r="CZR279" s="741"/>
      <c r="CZS279" s="741"/>
      <c r="CZT279" s="741"/>
      <c r="CZU279" s="744"/>
      <c r="CZV279" s="744"/>
      <c r="CZW279" s="744"/>
      <c r="CZX279" s="744"/>
      <c r="CZY279" s="744"/>
      <c r="CZZ279" s="744"/>
      <c r="DAA279" s="744"/>
      <c r="DAB279" s="744"/>
      <c r="DAC279" s="744"/>
      <c r="DAD279" s="744"/>
      <c r="DAE279" s="744"/>
      <c r="DAF279" s="744"/>
      <c r="DAG279" s="744"/>
      <c r="DAH279" s="744"/>
      <c r="DAI279" s="744"/>
      <c r="DAJ279" s="744"/>
      <c r="DAK279" s="744"/>
      <c r="DAL279" s="744"/>
      <c r="DAM279" s="744"/>
      <c r="DAN279" s="744"/>
      <c r="DAO279" s="744"/>
      <c r="DAP279" s="744"/>
      <c r="DAQ279" s="744"/>
      <c r="DAR279" s="744"/>
      <c r="DAS279" s="744"/>
      <c r="DAT279" s="744"/>
      <c r="DAU279" s="744"/>
      <c r="DAV279" s="744"/>
      <c r="DAW279" s="744"/>
      <c r="DAX279" s="744"/>
      <c r="DAY279" s="744"/>
      <c r="DAZ279" s="744"/>
      <c r="DBA279" s="744"/>
      <c r="DBB279" s="744"/>
      <c r="DBC279" s="744"/>
      <c r="DBD279" s="744"/>
      <c r="DBE279" s="744"/>
      <c r="DBF279" s="744"/>
      <c r="DBG279" s="744"/>
      <c r="DBH279" s="744"/>
      <c r="DBI279" s="744"/>
      <c r="DBJ279" s="744"/>
      <c r="DBK279" s="744"/>
      <c r="DBL279" s="744"/>
      <c r="DBM279" s="741"/>
      <c r="DBN279" s="741"/>
      <c r="DBO279" s="741"/>
      <c r="DBP279" s="741"/>
      <c r="DBQ279" s="741"/>
      <c r="DBR279" s="741"/>
      <c r="DBS279" s="741"/>
      <c r="DBT279" s="741"/>
      <c r="DBU279" s="741"/>
      <c r="DBV279" s="741"/>
      <c r="DBW279" s="741"/>
      <c r="DBX279" s="741"/>
      <c r="DBY279" s="741"/>
      <c r="DBZ279" s="741"/>
      <c r="DCA279" s="741"/>
      <c r="DCB279" s="741"/>
      <c r="DCC279" s="741"/>
      <c r="DCD279" s="741"/>
      <c r="DCE279" s="741"/>
      <c r="DCF279" s="741"/>
      <c r="DCG279" s="741"/>
      <c r="DCH279" s="741"/>
      <c r="DCI279" s="741"/>
      <c r="DCJ279" s="741"/>
      <c r="DCK279" s="742"/>
      <c r="DCL279" s="742"/>
      <c r="DCM279" s="742"/>
      <c r="DCN279" s="742"/>
      <c r="DCO279" s="742"/>
      <c r="DCP279" s="741"/>
      <c r="DCQ279" s="741"/>
      <c r="DCR279" s="742"/>
      <c r="DCS279" s="742"/>
      <c r="DCT279" s="741"/>
      <c r="DCU279" s="741"/>
      <c r="DCV279" s="742"/>
      <c r="DCW279" s="742"/>
      <c r="DCX279" s="741"/>
      <c r="DCY279" s="741"/>
      <c r="DCZ279" s="741"/>
      <c r="DDA279" s="741"/>
      <c r="DDB279" s="741"/>
      <c r="DDC279" s="741"/>
      <c r="DDD279" s="741"/>
      <c r="DDE279" s="742"/>
      <c r="DDF279" s="742"/>
      <c r="DDG279" s="741"/>
      <c r="DDH279" s="741"/>
      <c r="DDI279" s="742"/>
      <c r="DDJ279" s="742"/>
      <c r="DDK279" s="741"/>
      <c r="DDL279" s="741"/>
      <c r="DDM279" s="741"/>
      <c r="DDN279" s="741"/>
      <c r="DDO279" s="741"/>
      <c r="DDP279" s="740"/>
      <c r="DDQ279" s="743"/>
      <c r="DDR279" s="741"/>
      <c r="DDS279" s="741"/>
      <c r="DDT279" s="741"/>
      <c r="DDU279" s="741"/>
      <c r="DDV279" s="741"/>
      <c r="DDW279" s="741"/>
      <c r="DDX279" s="741"/>
      <c r="DDY279" s="744"/>
      <c r="DDZ279" s="744"/>
      <c r="DEA279" s="744"/>
      <c r="DEB279" s="744"/>
      <c r="DEC279" s="744"/>
      <c r="DED279" s="744"/>
      <c r="DEE279" s="744"/>
      <c r="DEF279" s="744"/>
      <c r="DEG279" s="744"/>
      <c r="DEH279" s="744"/>
      <c r="DEI279" s="744"/>
      <c r="DEJ279" s="744"/>
      <c r="DEK279" s="744"/>
      <c r="DEL279" s="744"/>
      <c r="DEM279" s="744"/>
      <c r="DEN279" s="744"/>
      <c r="DEO279" s="744"/>
      <c r="DEP279" s="744"/>
      <c r="DEQ279" s="744"/>
      <c r="DER279" s="744"/>
      <c r="DES279" s="744"/>
      <c r="DET279" s="744"/>
      <c r="DEU279" s="744"/>
      <c r="DEV279" s="744"/>
      <c r="DEW279" s="744"/>
      <c r="DEX279" s="744"/>
      <c r="DEY279" s="744"/>
      <c r="DEZ279" s="744"/>
      <c r="DFA279" s="744"/>
      <c r="DFB279" s="744"/>
      <c r="DFC279" s="744"/>
      <c r="DFD279" s="744"/>
      <c r="DFE279" s="744"/>
      <c r="DFF279" s="744"/>
      <c r="DFG279" s="744"/>
      <c r="DFH279" s="744"/>
      <c r="DFI279" s="744"/>
      <c r="DFJ279" s="744"/>
      <c r="DFK279" s="744"/>
      <c r="DFL279" s="744"/>
      <c r="DFM279" s="744"/>
      <c r="DFN279" s="744"/>
      <c r="DFO279" s="744"/>
      <c r="DFP279" s="744"/>
      <c r="DFQ279" s="741"/>
      <c r="DFR279" s="741"/>
      <c r="DFS279" s="741"/>
      <c r="DFT279" s="741"/>
      <c r="DFU279" s="741"/>
      <c r="DFV279" s="741"/>
      <c r="DFW279" s="741"/>
      <c r="DFX279" s="741"/>
      <c r="DFY279" s="741"/>
      <c r="DFZ279" s="741"/>
      <c r="DGA279" s="741"/>
      <c r="DGB279" s="741"/>
      <c r="DGC279" s="741"/>
      <c r="DGD279" s="741"/>
      <c r="DGE279" s="741"/>
      <c r="DGF279" s="741"/>
      <c r="DGG279" s="741"/>
      <c r="DGH279" s="741"/>
      <c r="DGI279" s="741"/>
      <c r="DGJ279" s="741"/>
      <c r="DGK279" s="741"/>
      <c r="DGL279" s="741"/>
      <c r="DGM279" s="741"/>
      <c r="DGN279" s="741"/>
      <c r="DGO279" s="742"/>
      <c r="DGP279" s="742"/>
      <c r="DGQ279" s="742"/>
      <c r="DGR279" s="742"/>
      <c r="DGS279" s="742"/>
      <c r="DGT279" s="741"/>
      <c r="DGU279" s="741"/>
      <c r="DGV279" s="742"/>
      <c r="DGW279" s="742"/>
      <c r="DGX279" s="741"/>
      <c r="DGY279" s="741"/>
      <c r="DGZ279" s="742"/>
      <c r="DHA279" s="742"/>
      <c r="DHB279" s="741"/>
      <c r="DHC279" s="741"/>
      <c r="DHD279" s="741"/>
      <c r="DHE279" s="741"/>
      <c r="DHF279" s="741"/>
      <c r="DHG279" s="741"/>
      <c r="DHH279" s="741"/>
      <c r="DHI279" s="742"/>
      <c r="DHJ279" s="742"/>
      <c r="DHK279" s="741"/>
      <c r="DHL279" s="741"/>
      <c r="DHM279" s="742"/>
      <c r="DHN279" s="742"/>
      <c r="DHO279" s="741"/>
      <c r="DHP279" s="741"/>
      <c r="DHQ279" s="741"/>
      <c r="DHR279" s="741"/>
      <c r="DHS279" s="741"/>
      <c r="DHT279" s="740"/>
      <c r="DHU279" s="743"/>
      <c r="DHV279" s="741"/>
      <c r="DHW279" s="741"/>
      <c r="DHX279" s="741"/>
      <c r="DHY279" s="741"/>
      <c r="DHZ279" s="741"/>
      <c r="DIA279" s="741"/>
      <c r="DIB279" s="741"/>
      <c r="DIC279" s="744"/>
      <c r="DID279" s="744"/>
      <c r="DIE279" s="744"/>
      <c r="DIF279" s="744"/>
      <c r="DIG279" s="744"/>
      <c r="DIH279" s="744"/>
      <c r="DII279" s="744"/>
      <c r="DIJ279" s="744"/>
      <c r="DIK279" s="744"/>
      <c r="DIL279" s="744"/>
      <c r="DIM279" s="744"/>
      <c r="DIN279" s="744"/>
      <c r="DIO279" s="744"/>
      <c r="DIP279" s="744"/>
      <c r="DIQ279" s="744"/>
      <c r="DIR279" s="744"/>
      <c r="DIS279" s="744"/>
      <c r="DIT279" s="744"/>
      <c r="DIU279" s="744"/>
      <c r="DIV279" s="744"/>
      <c r="DIW279" s="744"/>
      <c r="DIX279" s="744"/>
      <c r="DIY279" s="744"/>
      <c r="DIZ279" s="744"/>
      <c r="DJA279" s="744"/>
      <c r="DJB279" s="744"/>
      <c r="DJC279" s="744"/>
      <c r="DJD279" s="744"/>
      <c r="DJE279" s="744"/>
      <c r="DJF279" s="744"/>
      <c r="DJG279" s="744"/>
      <c r="DJH279" s="744"/>
      <c r="DJI279" s="744"/>
      <c r="DJJ279" s="744"/>
      <c r="DJK279" s="744"/>
      <c r="DJL279" s="744"/>
      <c r="DJM279" s="744"/>
      <c r="DJN279" s="744"/>
      <c r="DJO279" s="744"/>
      <c r="DJP279" s="744"/>
      <c r="DJQ279" s="744"/>
      <c r="DJR279" s="744"/>
      <c r="DJS279" s="744"/>
      <c r="DJT279" s="744"/>
      <c r="DJU279" s="741"/>
      <c r="DJV279" s="741"/>
      <c r="DJW279" s="741"/>
      <c r="DJX279" s="741"/>
      <c r="DJY279" s="741"/>
      <c r="DJZ279" s="741"/>
      <c r="DKA279" s="741"/>
      <c r="DKB279" s="741"/>
      <c r="DKC279" s="741"/>
      <c r="DKD279" s="741"/>
      <c r="DKE279" s="741"/>
      <c r="DKF279" s="741"/>
      <c r="DKG279" s="741"/>
      <c r="DKH279" s="741"/>
      <c r="DKI279" s="741"/>
      <c r="DKJ279" s="741"/>
      <c r="DKK279" s="741"/>
      <c r="DKL279" s="741"/>
      <c r="DKM279" s="741"/>
      <c r="DKN279" s="741"/>
      <c r="DKO279" s="741"/>
      <c r="DKP279" s="741"/>
      <c r="DKQ279" s="741"/>
      <c r="DKR279" s="741"/>
      <c r="DKS279" s="742"/>
      <c r="DKT279" s="742"/>
      <c r="DKU279" s="742"/>
      <c r="DKV279" s="742"/>
      <c r="DKW279" s="742"/>
      <c r="DKX279" s="741"/>
      <c r="DKY279" s="741"/>
      <c r="DKZ279" s="742"/>
      <c r="DLA279" s="742"/>
      <c r="DLB279" s="741"/>
      <c r="DLC279" s="741"/>
      <c r="DLD279" s="742"/>
      <c r="DLE279" s="742"/>
      <c r="DLF279" s="741"/>
      <c r="DLG279" s="741"/>
      <c r="DLH279" s="741"/>
      <c r="DLI279" s="741"/>
      <c r="DLJ279" s="741"/>
      <c r="DLK279" s="741"/>
      <c r="DLL279" s="741"/>
      <c r="DLM279" s="742"/>
      <c r="DLN279" s="742"/>
      <c r="DLO279" s="741"/>
      <c r="DLP279" s="741"/>
      <c r="DLQ279" s="742"/>
      <c r="DLR279" s="742"/>
      <c r="DLS279" s="741"/>
      <c r="DLT279" s="741"/>
      <c r="DLU279" s="741"/>
      <c r="DLV279" s="741"/>
      <c r="DLW279" s="741"/>
      <c r="DLX279" s="740"/>
      <c r="DLY279" s="743"/>
      <c r="DLZ279" s="741"/>
      <c r="DMA279" s="741"/>
      <c r="DMB279" s="741"/>
      <c r="DMC279" s="741"/>
      <c r="DMD279" s="741"/>
      <c r="DME279" s="741"/>
      <c r="DMF279" s="741"/>
      <c r="DMG279" s="744"/>
      <c r="DMH279" s="744"/>
      <c r="DMI279" s="744"/>
      <c r="DMJ279" s="744"/>
      <c r="DMK279" s="744"/>
      <c r="DML279" s="744"/>
      <c r="DMM279" s="744"/>
      <c r="DMN279" s="744"/>
      <c r="DMO279" s="744"/>
      <c r="DMP279" s="744"/>
      <c r="DMQ279" s="744"/>
      <c r="DMR279" s="744"/>
      <c r="DMS279" s="744"/>
      <c r="DMT279" s="744"/>
      <c r="DMU279" s="744"/>
      <c r="DMV279" s="744"/>
      <c r="DMW279" s="744"/>
      <c r="DMX279" s="744"/>
      <c r="DMY279" s="744"/>
      <c r="DMZ279" s="744"/>
      <c r="DNA279" s="744"/>
      <c r="DNB279" s="744"/>
      <c r="DNC279" s="744"/>
      <c r="DND279" s="744"/>
      <c r="DNE279" s="744"/>
      <c r="DNF279" s="744"/>
      <c r="DNG279" s="744"/>
      <c r="DNH279" s="744"/>
      <c r="DNI279" s="744"/>
      <c r="DNJ279" s="744"/>
      <c r="DNK279" s="744"/>
      <c r="DNL279" s="744"/>
      <c r="DNM279" s="744"/>
      <c r="DNN279" s="744"/>
      <c r="DNO279" s="744"/>
      <c r="DNP279" s="744"/>
      <c r="DNQ279" s="744"/>
      <c r="DNR279" s="744"/>
      <c r="DNS279" s="744"/>
      <c r="DNT279" s="744"/>
      <c r="DNU279" s="744"/>
      <c r="DNV279" s="744"/>
      <c r="DNW279" s="744"/>
      <c r="DNX279" s="744"/>
      <c r="DNY279" s="741"/>
      <c r="DNZ279" s="741"/>
      <c r="DOA279" s="741"/>
      <c r="DOB279" s="741"/>
      <c r="DOC279" s="741"/>
      <c r="DOD279" s="741"/>
      <c r="DOE279" s="741"/>
      <c r="DOF279" s="741"/>
      <c r="DOG279" s="741"/>
      <c r="DOH279" s="741"/>
      <c r="DOI279" s="741"/>
      <c r="DOJ279" s="741"/>
      <c r="DOK279" s="741"/>
      <c r="DOL279" s="741"/>
      <c r="DOM279" s="741"/>
      <c r="DON279" s="741"/>
      <c r="DOO279" s="741"/>
      <c r="DOP279" s="741"/>
      <c r="DOQ279" s="741"/>
      <c r="DOR279" s="741"/>
      <c r="DOS279" s="741"/>
      <c r="DOT279" s="741"/>
      <c r="DOU279" s="741"/>
      <c r="DOV279" s="741"/>
      <c r="DOW279" s="742"/>
      <c r="DOX279" s="742"/>
      <c r="DOY279" s="742"/>
      <c r="DOZ279" s="742"/>
      <c r="DPA279" s="742"/>
      <c r="DPB279" s="741"/>
      <c r="DPC279" s="741"/>
      <c r="DPD279" s="742"/>
      <c r="DPE279" s="742"/>
      <c r="DPF279" s="741"/>
      <c r="DPG279" s="741"/>
      <c r="DPH279" s="742"/>
      <c r="DPI279" s="742"/>
      <c r="DPJ279" s="741"/>
      <c r="DPK279" s="741"/>
      <c r="DPL279" s="741"/>
      <c r="DPM279" s="741"/>
      <c r="DPN279" s="741"/>
      <c r="DPO279" s="741"/>
      <c r="DPP279" s="741"/>
      <c r="DPQ279" s="742"/>
      <c r="DPR279" s="742"/>
      <c r="DPS279" s="741"/>
      <c r="DPT279" s="741"/>
      <c r="DPU279" s="742"/>
      <c r="DPV279" s="742"/>
      <c r="DPW279" s="741"/>
      <c r="DPX279" s="741"/>
      <c r="DPY279" s="741"/>
      <c r="DPZ279" s="741"/>
      <c r="DQA279" s="741"/>
      <c r="DQB279" s="740"/>
      <c r="DQC279" s="743"/>
      <c r="DQD279" s="741"/>
      <c r="DQE279" s="741"/>
      <c r="DQF279" s="741"/>
      <c r="DQG279" s="741"/>
      <c r="DQH279" s="741"/>
      <c r="DQI279" s="741"/>
      <c r="DQJ279" s="741"/>
      <c r="DQK279" s="744"/>
      <c r="DQL279" s="744"/>
      <c r="DQM279" s="744"/>
      <c r="DQN279" s="744"/>
      <c r="DQO279" s="744"/>
      <c r="DQP279" s="744"/>
      <c r="DQQ279" s="744"/>
      <c r="DQR279" s="744"/>
      <c r="DQS279" s="744"/>
      <c r="DQT279" s="744"/>
      <c r="DQU279" s="744"/>
      <c r="DQV279" s="744"/>
      <c r="DQW279" s="744"/>
      <c r="DQX279" s="744"/>
      <c r="DQY279" s="744"/>
      <c r="DQZ279" s="744"/>
      <c r="DRA279" s="744"/>
      <c r="DRB279" s="744"/>
      <c r="DRC279" s="744"/>
      <c r="DRD279" s="744"/>
      <c r="DRE279" s="744"/>
      <c r="DRF279" s="744"/>
      <c r="DRG279" s="744"/>
      <c r="DRH279" s="744"/>
      <c r="DRI279" s="744"/>
      <c r="DRJ279" s="744"/>
      <c r="DRK279" s="744"/>
      <c r="DRL279" s="744"/>
      <c r="DRM279" s="744"/>
      <c r="DRN279" s="744"/>
      <c r="DRO279" s="744"/>
      <c r="DRP279" s="744"/>
      <c r="DRQ279" s="744"/>
      <c r="DRR279" s="744"/>
      <c r="DRS279" s="744"/>
      <c r="DRT279" s="744"/>
      <c r="DRU279" s="744"/>
      <c r="DRV279" s="744"/>
      <c r="DRW279" s="744"/>
      <c r="DRX279" s="744"/>
      <c r="DRY279" s="744"/>
      <c r="DRZ279" s="744"/>
      <c r="DSA279" s="744"/>
      <c r="DSB279" s="744"/>
      <c r="DSC279" s="741"/>
      <c r="DSD279" s="741"/>
      <c r="DSE279" s="741"/>
      <c r="DSF279" s="741"/>
      <c r="DSG279" s="741"/>
      <c r="DSH279" s="741"/>
      <c r="DSI279" s="741"/>
      <c r="DSJ279" s="741"/>
      <c r="DSK279" s="741"/>
      <c r="DSL279" s="741"/>
      <c r="DSM279" s="741"/>
      <c r="DSN279" s="741"/>
      <c r="DSO279" s="741"/>
      <c r="DSP279" s="741"/>
      <c r="DSQ279" s="741"/>
      <c r="DSR279" s="741"/>
      <c r="DSS279" s="741"/>
      <c r="DST279" s="741"/>
      <c r="DSU279" s="741"/>
      <c r="DSV279" s="741"/>
      <c r="DSW279" s="741"/>
      <c r="DSX279" s="741"/>
      <c r="DSY279" s="741"/>
      <c r="DSZ279" s="741"/>
      <c r="DTA279" s="742"/>
      <c r="DTB279" s="742"/>
      <c r="DTC279" s="742"/>
      <c r="DTD279" s="742"/>
      <c r="DTE279" s="742"/>
      <c r="DTF279" s="741"/>
      <c r="DTG279" s="741"/>
      <c r="DTH279" s="742"/>
      <c r="DTI279" s="742"/>
      <c r="DTJ279" s="741"/>
      <c r="DTK279" s="741"/>
      <c r="DTL279" s="742"/>
      <c r="DTM279" s="742"/>
      <c r="DTN279" s="741"/>
      <c r="DTO279" s="741"/>
      <c r="DTP279" s="741"/>
      <c r="DTQ279" s="741"/>
      <c r="DTR279" s="741"/>
      <c r="DTS279" s="741"/>
      <c r="DTT279" s="741"/>
      <c r="DTU279" s="742"/>
      <c r="DTV279" s="742"/>
      <c r="DTW279" s="741"/>
      <c r="DTX279" s="741"/>
      <c r="DTY279" s="742"/>
      <c r="DTZ279" s="742"/>
      <c r="DUA279" s="741"/>
      <c r="DUB279" s="741"/>
      <c r="DUC279" s="741"/>
      <c r="DUD279" s="741"/>
      <c r="DUE279" s="741"/>
      <c r="DUF279" s="740"/>
      <c r="DUG279" s="743"/>
      <c r="DUH279" s="741"/>
      <c r="DUI279" s="741"/>
      <c r="DUJ279" s="741"/>
      <c r="DUK279" s="741"/>
      <c r="DUL279" s="741"/>
      <c r="DUM279" s="741"/>
      <c r="DUN279" s="741"/>
      <c r="DUO279" s="744"/>
      <c r="DUP279" s="744"/>
      <c r="DUQ279" s="744"/>
      <c r="DUR279" s="744"/>
      <c r="DUS279" s="744"/>
      <c r="DUT279" s="744"/>
      <c r="DUU279" s="744"/>
      <c r="DUV279" s="744"/>
      <c r="DUW279" s="744"/>
      <c r="DUX279" s="744"/>
      <c r="DUY279" s="744"/>
      <c r="DUZ279" s="744"/>
      <c r="DVA279" s="744"/>
      <c r="DVB279" s="744"/>
      <c r="DVC279" s="744"/>
      <c r="DVD279" s="744"/>
      <c r="DVE279" s="744"/>
      <c r="DVF279" s="744"/>
      <c r="DVG279" s="744"/>
      <c r="DVH279" s="744"/>
      <c r="DVI279" s="744"/>
      <c r="DVJ279" s="744"/>
      <c r="DVK279" s="744"/>
      <c r="DVL279" s="744"/>
      <c r="DVM279" s="744"/>
      <c r="DVN279" s="744"/>
      <c r="DVO279" s="744"/>
      <c r="DVP279" s="744"/>
      <c r="DVQ279" s="744"/>
      <c r="DVR279" s="744"/>
      <c r="DVS279" s="744"/>
      <c r="DVT279" s="744"/>
      <c r="DVU279" s="744"/>
      <c r="DVV279" s="744"/>
      <c r="DVW279" s="744"/>
      <c r="DVX279" s="744"/>
      <c r="DVY279" s="744"/>
      <c r="DVZ279" s="744"/>
      <c r="DWA279" s="744"/>
      <c r="DWB279" s="744"/>
      <c r="DWC279" s="744"/>
      <c r="DWD279" s="744"/>
      <c r="DWE279" s="744"/>
      <c r="DWF279" s="744"/>
      <c r="DWG279" s="741"/>
      <c r="DWH279" s="741"/>
      <c r="DWI279" s="741"/>
      <c r="DWJ279" s="741"/>
      <c r="DWK279" s="741"/>
      <c r="DWL279" s="741"/>
      <c r="DWM279" s="741"/>
      <c r="DWN279" s="741"/>
      <c r="DWO279" s="741"/>
      <c r="DWP279" s="741"/>
      <c r="DWQ279" s="741"/>
      <c r="DWR279" s="741"/>
      <c r="DWS279" s="741"/>
      <c r="DWT279" s="741"/>
      <c r="DWU279" s="741"/>
      <c r="DWV279" s="741"/>
      <c r="DWW279" s="741"/>
      <c r="DWX279" s="741"/>
      <c r="DWY279" s="741"/>
      <c r="DWZ279" s="741"/>
      <c r="DXA279" s="741"/>
      <c r="DXB279" s="741"/>
      <c r="DXC279" s="741"/>
      <c r="DXD279" s="741"/>
      <c r="DXE279" s="742"/>
      <c r="DXF279" s="742"/>
      <c r="DXG279" s="742"/>
      <c r="DXH279" s="742"/>
      <c r="DXI279" s="742"/>
      <c r="DXJ279" s="741"/>
      <c r="DXK279" s="741"/>
      <c r="DXL279" s="742"/>
      <c r="DXM279" s="742"/>
      <c r="DXN279" s="741"/>
      <c r="DXO279" s="741"/>
      <c r="DXP279" s="742"/>
      <c r="DXQ279" s="742"/>
      <c r="DXR279" s="741"/>
      <c r="DXS279" s="741"/>
      <c r="DXT279" s="741"/>
      <c r="DXU279" s="741"/>
      <c r="DXV279" s="741"/>
      <c r="DXW279" s="741"/>
      <c r="DXX279" s="741"/>
      <c r="DXY279" s="742"/>
      <c r="DXZ279" s="742"/>
      <c r="DYA279" s="741"/>
      <c r="DYB279" s="741"/>
      <c r="DYC279" s="742"/>
      <c r="DYD279" s="742"/>
      <c r="DYE279" s="741"/>
      <c r="DYF279" s="741"/>
      <c r="DYG279" s="741"/>
      <c r="DYH279" s="741"/>
      <c r="DYI279" s="741"/>
      <c r="DYJ279" s="740"/>
      <c r="DYK279" s="743"/>
      <c r="DYL279" s="741"/>
      <c r="DYM279" s="741"/>
      <c r="DYN279" s="741"/>
      <c r="DYO279" s="741"/>
      <c r="DYP279" s="741"/>
      <c r="DYQ279" s="741"/>
      <c r="DYR279" s="741"/>
      <c r="DYS279" s="744"/>
      <c r="DYT279" s="744"/>
      <c r="DYU279" s="744"/>
      <c r="DYV279" s="744"/>
      <c r="DYW279" s="744"/>
      <c r="DYX279" s="744"/>
      <c r="DYY279" s="744"/>
      <c r="DYZ279" s="744"/>
      <c r="DZA279" s="744"/>
      <c r="DZB279" s="744"/>
      <c r="DZC279" s="744"/>
      <c r="DZD279" s="744"/>
      <c r="DZE279" s="744"/>
      <c r="DZF279" s="744"/>
      <c r="DZG279" s="744"/>
      <c r="DZH279" s="744"/>
      <c r="DZI279" s="744"/>
      <c r="DZJ279" s="744"/>
      <c r="DZK279" s="744"/>
      <c r="DZL279" s="744"/>
      <c r="DZM279" s="744"/>
      <c r="DZN279" s="744"/>
      <c r="DZO279" s="744"/>
      <c r="DZP279" s="744"/>
      <c r="DZQ279" s="744"/>
      <c r="DZR279" s="744"/>
      <c r="DZS279" s="744"/>
      <c r="DZT279" s="744"/>
      <c r="DZU279" s="744"/>
      <c r="DZV279" s="744"/>
      <c r="DZW279" s="744"/>
      <c r="DZX279" s="744"/>
      <c r="DZY279" s="744"/>
      <c r="DZZ279" s="744"/>
      <c r="EAA279" s="744"/>
      <c r="EAB279" s="744"/>
      <c r="EAC279" s="744"/>
      <c r="EAD279" s="744"/>
      <c r="EAE279" s="744"/>
      <c r="EAF279" s="744"/>
      <c r="EAG279" s="744"/>
      <c r="EAH279" s="744"/>
      <c r="EAI279" s="744"/>
      <c r="EAJ279" s="744"/>
      <c r="EAK279" s="741"/>
      <c r="EAL279" s="741"/>
      <c r="EAM279" s="741"/>
      <c r="EAN279" s="741"/>
      <c r="EAO279" s="741"/>
      <c r="EAP279" s="741"/>
      <c r="EAQ279" s="741"/>
      <c r="EAR279" s="741"/>
      <c r="EAS279" s="741"/>
      <c r="EAT279" s="741"/>
      <c r="EAU279" s="741"/>
      <c r="EAV279" s="741"/>
      <c r="EAW279" s="741"/>
      <c r="EAX279" s="741"/>
      <c r="EAY279" s="741"/>
      <c r="EAZ279" s="741"/>
      <c r="EBA279" s="741"/>
      <c r="EBB279" s="741"/>
      <c r="EBC279" s="741"/>
      <c r="EBD279" s="741"/>
      <c r="EBE279" s="741"/>
      <c r="EBF279" s="741"/>
      <c r="EBG279" s="741"/>
      <c r="EBH279" s="741"/>
      <c r="EBI279" s="742"/>
      <c r="EBJ279" s="742"/>
      <c r="EBK279" s="742"/>
      <c r="EBL279" s="742"/>
      <c r="EBM279" s="742"/>
      <c r="EBN279" s="741"/>
      <c r="EBO279" s="741"/>
      <c r="EBP279" s="742"/>
      <c r="EBQ279" s="742"/>
      <c r="EBR279" s="741"/>
      <c r="EBS279" s="741"/>
      <c r="EBT279" s="742"/>
      <c r="EBU279" s="742"/>
      <c r="EBV279" s="741"/>
      <c r="EBW279" s="741"/>
      <c r="EBX279" s="741"/>
      <c r="EBY279" s="741"/>
      <c r="EBZ279" s="741"/>
      <c r="ECA279" s="741"/>
      <c r="ECB279" s="741"/>
      <c r="ECC279" s="742"/>
      <c r="ECD279" s="742"/>
      <c r="ECE279" s="741"/>
      <c r="ECF279" s="741"/>
      <c r="ECG279" s="742"/>
      <c r="ECH279" s="742"/>
      <c r="ECI279" s="741"/>
      <c r="ECJ279" s="741"/>
      <c r="ECK279" s="741"/>
      <c r="ECL279" s="741"/>
      <c r="ECM279" s="741"/>
      <c r="ECN279" s="740"/>
      <c r="ECO279" s="743"/>
      <c r="ECP279" s="741"/>
      <c r="ECQ279" s="741"/>
      <c r="ECR279" s="741"/>
      <c r="ECS279" s="741"/>
      <c r="ECT279" s="741"/>
      <c r="ECU279" s="741"/>
      <c r="ECV279" s="741"/>
      <c r="ECW279" s="744"/>
      <c r="ECX279" s="744"/>
      <c r="ECY279" s="744"/>
      <c r="ECZ279" s="744"/>
      <c r="EDA279" s="744"/>
      <c r="EDB279" s="744"/>
      <c r="EDC279" s="744"/>
      <c r="EDD279" s="744"/>
      <c r="EDE279" s="744"/>
      <c r="EDF279" s="744"/>
      <c r="EDG279" s="744"/>
      <c r="EDH279" s="744"/>
      <c r="EDI279" s="744"/>
      <c r="EDJ279" s="744"/>
      <c r="EDK279" s="744"/>
      <c r="EDL279" s="744"/>
      <c r="EDM279" s="744"/>
      <c r="EDN279" s="744"/>
      <c r="EDO279" s="744"/>
      <c r="EDP279" s="744"/>
      <c r="EDQ279" s="744"/>
      <c r="EDR279" s="744"/>
      <c r="EDS279" s="744"/>
      <c r="EDT279" s="744"/>
      <c r="EDU279" s="744"/>
      <c r="EDV279" s="744"/>
      <c r="EDW279" s="744"/>
      <c r="EDX279" s="744"/>
      <c r="EDY279" s="744"/>
      <c r="EDZ279" s="744"/>
      <c r="EEA279" s="744"/>
      <c r="EEB279" s="744"/>
      <c r="EEC279" s="744"/>
      <c r="EED279" s="744"/>
      <c r="EEE279" s="744"/>
      <c r="EEF279" s="744"/>
      <c r="EEG279" s="744"/>
      <c r="EEH279" s="744"/>
      <c r="EEI279" s="744"/>
      <c r="EEJ279" s="744"/>
      <c r="EEK279" s="744"/>
      <c r="EEL279" s="744"/>
      <c r="EEM279" s="744"/>
      <c r="EEN279" s="744"/>
      <c r="EEO279" s="741"/>
      <c r="EEP279" s="741"/>
      <c r="EEQ279" s="741"/>
      <c r="EER279" s="741"/>
      <c r="EES279" s="741"/>
      <c r="EET279" s="741"/>
      <c r="EEU279" s="741"/>
      <c r="EEV279" s="741"/>
      <c r="EEW279" s="741"/>
      <c r="EEX279" s="741"/>
      <c r="EEY279" s="741"/>
      <c r="EEZ279" s="741"/>
      <c r="EFA279" s="741"/>
      <c r="EFB279" s="741"/>
      <c r="EFC279" s="741"/>
      <c r="EFD279" s="741"/>
      <c r="EFE279" s="741"/>
      <c r="EFF279" s="741"/>
      <c r="EFG279" s="741"/>
      <c r="EFH279" s="741"/>
      <c r="EFI279" s="741"/>
      <c r="EFJ279" s="741"/>
      <c r="EFK279" s="741"/>
      <c r="EFL279" s="741"/>
      <c r="EFM279" s="742"/>
      <c r="EFN279" s="742"/>
      <c r="EFO279" s="742"/>
      <c r="EFP279" s="742"/>
      <c r="EFQ279" s="742"/>
      <c r="EFR279" s="741"/>
      <c r="EFS279" s="741"/>
      <c r="EFT279" s="742"/>
      <c r="EFU279" s="742"/>
      <c r="EFV279" s="741"/>
      <c r="EFW279" s="741"/>
      <c r="EFX279" s="742"/>
      <c r="EFY279" s="742"/>
      <c r="EFZ279" s="741"/>
      <c r="EGA279" s="741"/>
      <c r="EGB279" s="741"/>
      <c r="EGC279" s="741"/>
      <c r="EGD279" s="741"/>
      <c r="EGE279" s="741"/>
      <c r="EGF279" s="741"/>
      <c r="EGG279" s="742"/>
      <c r="EGH279" s="742"/>
      <c r="EGI279" s="741"/>
      <c r="EGJ279" s="741"/>
      <c r="EGK279" s="742"/>
      <c r="EGL279" s="742"/>
      <c r="EGM279" s="741"/>
      <c r="EGN279" s="741"/>
      <c r="EGO279" s="741"/>
      <c r="EGP279" s="741"/>
      <c r="EGQ279" s="741"/>
      <c r="EGR279" s="740"/>
      <c r="EGS279" s="743"/>
      <c r="EGT279" s="741"/>
      <c r="EGU279" s="741"/>
      <c r="EGV279" s="741"/>
      <c r="EGW279" s="741"/>
      <c r="EGX279" s="741"/>
      <c r="EGY279" s="741"/>
      <c r="EGZ279" s="741"/>
      <c r="EHA279" s="744"/>
      <c r="EHB279" s="744"/>
      <c r="EHC279" s="744"/>
      <c r="EHD279" s="744"/>
      <c r="EHE279" s="744"/>
      <c r="EHF279" s="744"/>
      <c r="EHG279" s="744"/>
      <c r="EHH279" s="744"/>
      <c r="EHI279" s="744"/>
      <c r="EHJ279" s="744"/>
      <c r="EHK279" s="744"/>
      <c r="EHL279" s="744"/>
      <c r="EHM279" s="744"/>
      <c r="EHN279" s="744"/>
      <c r="EHO279" s="744"/>
      <c r="EHP279" s="744"/>
      <c r="EHQ279" s="744"/>
      <c r="EHR279" s="744"/>
      <c r="EHS279" s="744"/>
      <c r="EHT279" s="744"/>
      <c r="EHU279" s="744"/>
      <c r="EHV279" s="744"/>
      <c r="EHW279" s="744"/>
      <c r="EHX279" s="744"/>
      <c r="EHY279" s="744"/>
      <c r="EHZ279" s="744"/>
      <c r="EIA279" s="744"/>
      <c r="EIB279" s="744"/>
      <c r="EIC279" s="744"/>
      <c r="EID279" s="744"/>
      <c r="EIE279" s="744"/>
      <c r="EIF279" s="744"/>
      <c r="EIG279" s="744"/>
      <c r="EIH279" s="744"/>
      <c r="EII279" s="744"/>
      <c r="EIJ279" s="744"/>
      <c r="EIK279" s="744"/>
      <c r="EIL279" s="744"/>
      <c r="EIM279" s="744"/>
      <c r="EIN279" s="744"/>
      <c r="EIO279" s="744"/>
      <c r="EIP279" s="744"/>
      <c r="EIQ279" s="744"/>
      <c r="EIR279" s="744"/>
      <c r="EIS279" s="741"/>
      <c r="EIT279" s="741"/>
      <c r="EIU279" s="741"/>
      <c r="EIV279" s="741"/>
      <c r="EIW279" s="741"/>
      <c r="EIX279" s="741"/>
      <c r="EIY279" s="741"/>
      <c r="EIZ279" s="741"/>
      <c r="EJA279" s="741"/>
      <c r="EJB279" s="741"/>
      <c r="EJC279" s="741"/>
      <c r="EJD279" s="741"/>
      <c r="EJE279" s="741"/>
      <c r="EJF279" s="741"/>
      <c r="EJG279" s="741"/>
      <c r="EJH279" s="741"/>
      <c r="EJI279" s="741"/>
      <c r="EJJ279" s="741"/>
      <c r="EJK279" s="741"/>
      <c r="EJL279" s="741"/>
      <c r="EJM279" s="741"/>
      <c r="EJN279" s="741"/>
      <c r="EJO279" s="741"/>
      <c r="EJP279" s="741"/>
      <c r="EJQ279" s="742"/>
      <c r="EJR279" s="742"/>
      <c r="EJS279" s="742"/>
      <c r="EJT279" s="742"/>
      <c r="EJU279" s="742"/>
      <c r="EJV279" s="741"/>
      <c r="EJW279" s="741"/>
      <c r="EJX279" s="742"/>
      <c r="EJY279" s="742"/>
      <c r="EJZ279" s="741"/>
      <c r="EKA279" s="741"/>
      <c r="EKB279" s="742"/>
      <c r="EKC279" s="742"/>
      <c r="EKD279" s="741"/>
      <c r="EKE279" s="741"/>
      <c r="EKF279" s="741"/>
      <c r="EKG279" s="741"/>
      <c r="EKH279" s="741"/>
      <c r="EKI279" s="741"/>
      <c r="EKJ279" s="741"/>
      <c r="EKK279" s="742"/>
      <c r="EKL279" s="742"/>
      <c r="EKM279" s="741"/>
      <c r="EKN279" s="741"/>
      <c r="EKO279" s="742"/>
      <c r="EKP279" s="742"/>
      <c r="EKQ279" s="741"/>
      <c r="EKR279" s="741"/>
      <c r="EKS279" s="741"/>
      <c r="EKT279" s="741"/>
      <c r="EKU279" s="741"/>
      <c r="EKV279" s="740"/>
      <c r="EKW279" s="743"/>
      <c r="EKX279" s="741"/>
      <c r="EKY279" s="741"/>
      <c r="EKZ279" s="741"/>
      <c r="ELA279" s="741"/>
      <c r="ELB279" s="741"/>
      <c r="ELC279" s="741"/>
      <c r="ELD279" s="741"/>
      <c r="ELE279" s="744"/>
      <c r="ELF279" s="744"/>
      <c r="ELG279" s="744"/>
      <c r="ELH279" s="744"/>
      <c r="ELI279" s="744"/>
      <c r="ELJ279" s="744"/>
      <c r="ELK279" s="744"/>
      <c r="ELL279" s="744"/>
      <c r="ELM279" s="744"/>
      <c r="ELN279" s="744"/>
      <c r="ELO279" s="744"/>
      <c r="ELP279" s="744"/>
      <c r="ELQ279" s="744"/>
      <c r="ELR279" s="744"/>
      <c r="ELS279" s="744"/>
      <c r="ELT279" s="744"/>
      <c r="ELU279" s="744"/>
      <c r="ELV279" s="744"/>
      <c r="ELW279" s="744"/>
      <c r="ELX279" s="744"/>
      <c r="ELY279" s="744"/>
      <c r="ELZ279" s="744"/>
      <c r="EMA279" s="744"/>
      <c r="EMB279" s="744"/>
      <c r="EMC279" s="744"/>
      <c r="EMD279" s="744"/>
      <c r="EME279" s="744"/>
      <c r="EMF279" s="744"/>
      <c r="EMG279" s="744"/>
      <c r="EMH279" s="744"/>
      <c r="EMI279" s="744"/>
      <c r="EMJ279" s="744"/>
      <c r="EMK279" s="744"/>
      <c r="EML279" s="744"/>
      <c r="EMM279" s="744"/>
      <c r="EMN279" s="744"/>
      <c r="EMO279" s="744"/>
      <c r="EMP279" s="744"/>
      <c r="EMQ279" s="744"/>
      <c r="EMR279" s="744"/>
      <c r="EMS279" s="744"/>
      <c r="EMT279" s="744"/>
      <c r="EMU279" s="744"/>
      <c r="EMV279" s="744"/>
      <c r="EMW279" s="741"/>
      <c r="EMX279" s="741"/>
      <c r="EMY279" s="741"/>
      <c r="EMZ279" s="741"/>
      <c r="ENA279" s="741"/>
      <c r="ENB279" s="741"/>
      <c r="ENC279" s="741"/>
      <c r="END279" s="741"/>
      <c r="ENE279" s="741"/>
      <c r="ENF279" s="741"/>
      <c r="ENG279" s="741"/>
      <c r="ENH279" s="741"/>
      <c r="ENI279" s="741"/>
      <c r="ENJ279" s="741"/>
      <c r="ENK279" s="741"/>
      <c r="ENL279" s="741"/>
      <c r="ENM279" s="741"/>
      <c r="ENN279" s="741"/>
      <c r="ENO279" s="741"/>
      <c r="ENP279" s="741"/>
      <c r="ENQ279" s="741"/>
      <c r="ENR279" s="741"/>
      <c r="ENS279" s="741"/>
      <c r="ENT279" s="741"/>
      <c r="ENU279" s="742"/>
      <c r="ENV279" s="742"/>
      <c r="ENW279" s="742"/>
      <c r="ENX279" s="742"/>
      <c r="ENY279" s="742"/>
      <c r="ENZ279" s="741"/>
      <c r="EOA279" s="741"/>
      <c r="EOB279" s="742"/>
      <c r="EOC279" s="742"/>
      <c r="EOD279" s="741"/>
      <c r="EOE279" s="741"/>
      <c r="EOF279" s="742"/>
      <c r="EOG279" s="742"/>
      <c r="EOH279" s="741"/>
      <c r="EOI279" s="741"/>
      <c r="EOJ279" s="741"/>
      <c r="EOK279" s="741"/>
      <c r="EOL279" s="741"/>
      <c r="EOM279" s="741"/>
      <c r="EON279" s="741"/>
      <c r="EOO279" s="742"/>
      <c r="EOP279" s="742"/>
      <c r="EOQ279" s="741"/>
      <c r="EOR279" s="741"/>
      <c r="EOS279" s="742"/>
      <c r="EOT279" s="742"/>
      <c r="EOU279" s="741"/>
      <c r="EOV279" s="741"/>
      <c r="EOW279" s="741"/>
      <c r="EOX279" s="741"/>
      <c r="EOY279" s="741"/>
      <c r="EOZ279" s="740"/>
      <c r="EPA279" s="743"/>
      <c r="EPB279" s="741"/>
      <c r="EPC279" s="741"/>
      <c r="EPD279" s="741"/>
      <c r="EPE279" s="741"/>
      <c r="EPF279" s="741"/>
      <c r="EPG279" s="741"/>
      <c r="EPH279" s="741"/>
      <c r="EPI279" s="744"/>
      <c r="EPJ279" s="744"/>
      <c r="EPK279" s="744"/>
      <c r="EPL279" s="744"/>
      <c r="EPM279" s="744"/>
      <c r="EPN279" s="744"/>
      <c r="EPO279" s="744"/>
      <c r="EPP279" s="744"/>
      <c r="EPQ279" s="744"/>
      <c r="EPR279" s="744"/>
      <c r="EPS279" s="744"/>
      <c r="EPT279" s="744"/>
      <c r="EPU279" s="744"/>
      <c r="EPV279" s="744"/>
      <c r="EPW279" s="744"/>
      <c r="EPX279" s="744"/>
      <c r="EPY279" s="744"/>
      <c r="EPZ279" s="744"/>
      <c r="EQA279" s="744"/>
      <c r="EQB279" s="744"/>
      <c r="EQC279" s="744"/>
      <c r="EQD279" s="744"/>
      <c r="EQE279" s="744"/>
      <c r="EQF279" s="744"/>
      <c r="EQG279" s="744"/>
      <c r="EQH279" s="744"/>
      <c r="EQI279" s="744"/>
      <c r="EQJ279" s="744"/>
      <c r="EQK279" s="744"/>
      <c r="EQL279" s="744"/>
      <c r="EQM279" s="744"/>
      <c r="EQN279" s="744"/>
      <c r="EQO279" s="744"/>
      <c r="EQP279" s="744"/>
      <c r="EQQ279" s="744"/>
      <c r="EQR279" s="744"/>
      <c r="EQS279" s="744"/>
      <c r="EQT279" s="744"/>
      <c r="EQU279" s="744"/>
      <c r="EQV279" s="744"/>
      <c r="EQW279" s="744"/>
      <c r="EQX279" s="744"/>
      <c r="EQY279" s="744"/>
      <c r="EQZ279" s="744"/>
      <c r="ERA279" s="741"/>
      <c r="ERB279" s="741"/>
      <c r="ERC279" s="741"/>
      <c r="ERD279" s="741"/>
      <c r="ERE279" s="741"/>
      <c r="ERF279" s="741"/>
      <c r="ERG279" s="741"/>
      <c r="ERH279" s="741"/>
      <c r="ERI279" s="741"/>
      <c r="ERJ279" s="741"/>
      <c r="ERK279" s="741"/>
      <c r="ERL279" s="741"/>
      <c r="ERM279" s="741"/>
      <c r="ERN279" s="741"/>
      <c r="ERO279" s="741"/>
      <c r="ERP279" s="741"/>
      <c r="ERQ279" s="741"/>
      <c r="ERR279" s="741"/>
      <c r="ERS279" s="741"/>
      <c r="ERT279" s="741"/>
      <c r="ERU279" s="741"/>
      <c r="ERV279" s="741"/>
      <c r="ERW279" s="741"/>
      <c r="ERX279" s="741"/>
      <c r="ERY279" s="742"/>
      <c r="ERZ279" s="742"/>
      <c r="ESA279" s="742"/>
      <c r="ESB279" s="742"/>
      <c r="ESC279" s="742"/>
      <c r="ESD279" s="741"/>
      <c r="ESE279" s="741"/>
      <c r="ESF279" s="742"/>
      <c r="ESG279" s="742"/>
      <c r="ESH279" s="741"/>
      <c r="ESI279" s="741"/>
      <c r="ESJ279" s="742"/>
      <c r="ESK279" s="742"/>
      <c r="ESL279" s="741"/>
      <c r="ESM279" s="741"/>
      <c r="ESN279" s="741"/>
      <c r="ESO279" s="741"/>
      <c r="ESP279" s="741"/>
      <c r="ESQ279" s="741"/>
      <c r="ESR279" s="741"/>
      <c r="ESS279" s="742"/>
      <c r="EST279" s="742"/>
      <c r="ESU279" s="741"/>
      <c r="ESV279" s="741"/>
      <c r="ESW279" s="742"/>
      <c r="ESX279" s="742"/>
      <c r="ESY279" s="741"/>
      <c r="ESZ279" s="741"/>
      <c r="ETA279" s="741"/>
      <c r="ETB279" s="741"/>
      <c r="ETC279" s="741"/>
      <c r="ETD279" s="740"/>
      <c r="ETE279" s="743"/>
      <c r="ETF279" s="741"/>
      <c r="ETG279" s="741"/>
      <c r="ETH279" s="741"/>
      <c r="ETI279" s="741"/>
      <c r="ETJ279" s="741"/>
      <c r="ETK279" s="741"/>
      <c r="ETL279" s="741"/>
      <c r="ETM279" s="744"/>
      <c r="ETN279" s="744"/>
      <c r="ETO279" s="744"/>
      <c r="ETP279" s="744"/>
      <c r="ETQ279" s="744"/>
      <c r="ETR279" s="744"/>
      <c r="ETS279" s="744"/>
      <c r="ETT279" s="744"/>
      <c r="ETU279" s="744"/>
      <c r="ETV279" s="744"/>
      <c r="ETW279" s="744"/>
      <c r="ETX279" s="744"/>
      <c r="ETY279" s="744"/>
      <c r="ETZ279" s="744"/>
      <c r="EUA279" s="744"/>
      <c r="EUB279" s="744"/>
      <c r="EUC279" s="744"/>
      <c r="EUD279" s="744"/>
      <c r="EUE279" s="744"/>
      <c r="EUF279" s="744"/>
      <c r="EUG279" s="744"/>
      <c r="EUH279" s="744"/>
      <c r="EUI279" s="744"/>
      <c r="EUJ279" s="744"/>
      <c r="EUK279" s="744"/>
      <c r="EUL279" s="744"/>
      <c r="EUM279" s="744"/>
      <c r="EUN279" s="744"/>
      <c r="EUO279" s="744"/>
      <c r="EUP279" s="744"/>
      <c r="EUQ279" s="744"/>
      <c r="EUR279" s="744"/>
      <c r="EUS279" s="744"/>
      <c r="EUT279" s="744"/>
      <c r="EUU279" s="744"/>
      <c r="EUV279" s="744"/>
      <c r="EUW279" s="744"/>
      <c r="EUX279" s="744"/>
      <c r="EUY279" s="744"/>
      <c r="EUZ279" s="744"/>
      <c r="EVA279" s="744"/>
      <c r="EVB279" s="744"/>
      <c r="EVC279" s="744"/>
      <c r="EVD279" s="744"/>
      <c r="EVE279" s="741"/>
      <c r="EVF279" s="741"/>
      <c r="EVG279" s="741"/>
      <c r="EVH279" s="741"/>
      <c r="EVI279" s="741"/>
      <c r="EVJ279" s="741"/>
      <c r="EVK279" s="741"/>
      <c r="EVL279" s="741"/>
      <c r="EVM279" s="741"/>
      <c r="EVN279" s="741"/>
      <c r="EVO279" s="741"/>
      <c r="EVP279" s="741"/>
      <c r="EVQ279" s="741"/>
      <c r="EVR279" s="741"/>
      <c r="EVS279" s="741"/>
      <c r="EVT279" s="741"/>
      <c r="EVU279" s="741"/>
      <c r="EVV279" s="741"/>
      <c r="EVW279" s="741"/>
      <c r="EVX279" s="741"/>
      <c r="EVY279" s="741"/>
      <c r="EVZ279" s="741"/>
      <c r="EWA279" s="741"/>
      <c r="EWB279" s="741"/>
      <c r="EWC279" s="742"/>
      <c r="EWD279" s="742"/>
      <c r="EWE279" s="742"/>
      <c r="EWF279" s="742"/>
      <c r="EWG279" s="742"/>
      <c r="EWH279" s="741"/>
      <c r="EWI279" s="741"/>
      <c r="EWJ279" s="742"/>
      <c r="EWK279" s="742"/>
      <c r="EWL279" s="741"/>
      <c r="EWM279" s="741"/>
      <c r="EWN279" s="742"/>
      <c r="EWO279" s="742"/>
      <c r="EWP279" s="741"/>
      <c r="EWQ279" s="741"/>
      <c r="EWR279" s="741"/>
      <c r="EWS279" s="741"/>
      <c r="EWT279" s="741"/>
      <c r="EWU279" s="741"/>
      <c r="EWV279" s="741"/>
      <c r="EWW279" s="742"/>
      <c r="EWX279" s="742"/>
      <c r="EWY279" s="741"/>
      <c r="EWZ279" s="741"/>
      <c r="EXA279" s="742"/>
      <c r="EXB279" s="742"/>
      <c r="EXC279" s="741"/>
      <c r="EXD279" s="741"/>
      <c r="EXE279" s="741"/>
      <c r="EXF279" s="741"/>
      <c r="EXG279" s="741"/>
      <c r="EXH279" s="740"/>
      <c r="EXI279" s="743"/>
      <c r="EXJ279" s="741"/>
      <c r="EXK279" s="741"/>
      <c r="EXL279" s="741"/>
      <c r="EXM279" s="741"/>
      <c r="EXN279" s="741"/>
      <c r="EXO279" s="741"/>
      <c r="EXP279" s="741"/>
      <c r="EXQ279" s="744"/>
      <c r="EXR279" s="744"/>
      <c r="EXS279" s="744"/>
      <c r="EXT279" s="744"/>
      <c r="EXU279" s="744"/>
      <c r="EXV279" s="744"/>
      <c r="EXW279" s="744"/>
      <c r="EXX279" s="744"/>
      <c r="EXY279" s="744"/>
      <c r="EXZ279" s="744"/>
      <c r="EYA279" s="744"/>
      <c r="EYB279" s="744"/>
      <c r="EYC279" s="744"/>
      <c r="EYD279" s="744"/>
      <c r="EYE279" s="744"/>
      <c r="EYF279" s="744"/>
      <c r="EYG279" s="744"/>
      <c r="EYH279" s="744"/>
      <c r="EYI279" s="744"/>
      <c r="EYJ279" s="744"/>
      <c r="EYK279" s="744"/>
      <c r="EYL279" s="744"/>
      <c r="EYM279" s="744"/>
      <c r="EYN279" s="744"/>
      <c r="EYO279" s="744"/>
      <c r="EYP279" s="744"/>
      <c r="EYQ279" s="744"/>
      <c r="EYR279" s="744"/>
      <c r="EYS279" s="744"/>
      <c r="EYT279" s="744"/>
      <c r="EYU279" s="744"/>
      <c r="EYV279" s="744"/>
      <c r="EYW279" s="744"/>
      <c r="EYX279" s="744"/>
      <c r="EYY279" s="744"/>
      <c r="EYZ279" s="744"/>
      <c r="EZA279" s="744"/>
      <c r="EZB279" s="744"/>
      <c r="EZC279" s="744"/>
      <c r="EZD279" s="744"/>
      <c r="EZE279" s="744"/>
      <c r="EZF279" s="744"/>
      <c r="EZG279" s="744"/>
      <c r="EZH279" s="744"/>
      <c r="EZI279" s="741"/>
      <c r="EZJ279" s="741"/>
      <c r="EZK279" s="741"/>
      <c r="EZL279" s="741"/>
      <c r="EZM279" s="741"/>
      <c r="EZN279" s="741"/>
      <c r="EZO279" s="741"/>
      <c r="EZP279" s="741"/>
      <c r="EZQ279" s="741"/>
      <c r="EZR279" s="741"/>
      <c r="EZS279" s="741"/>
      <c r="EZT279" s="741"/>
      <c r="EZU279" s="741"/>
      <c r="EZV279" s="741"/>
      <c r="EZW279" s="741"/>
      <c r="EZX279" s="741"/>
      <c r="EZY279" s="741"/>
      <c r="EZZ279" s="741"/>
      <c r="FAA279" s="741"/>
      <c r="FAB279" s="741"/>
      <c r="FAC279" s="741"/>
      <c r="FAD279" s="741"/>
      <c r="FAE279" s="741"/>
      <c r="FAF279" s="741"/>
      <c r="FAG279" s="742"/>
      <c r="FAH279" s="742"/>
      <c r="FAI279" s="742"/>
      <c r="FAJ279" s="742"/>
      <c r="FAK279" s="742"/>
      <c r="FAL279" s="741"/>
      <c r="FAM279" s="741"/>
      <c r="FAN279" s="742"/>
      <c r="FAO279" s="742"/>
      <c r="FAP279" s="741"/>
      <c r="FAQ279" s="741"/>
      <c r="FAR279" s="742"/>
      <c r="FAS279" s="742"/>
      <c r="FAT279" s="741"/>
      <c r="FAU279" s="741"/>
      <c r="FAV279" s="741"/>
      <c r="FAW279" s="741"/>
      <c r="FAX279" s="741"/>
      <c r="FAY279" s="741"/>
      <c r="FAZ279" s="741"/>
      <c r="FBA279" s="742"/>
      <c r="FBB279" s="742"/>
      <c r="FBC279" s="741"/>
      <c r="FBD279" s="741"/>
      <c r="FBE279" s="742"/>
      <c r="FBF279" s="742"/>
      <c r="FBG279" s="741"/>
      <c r="FBH279" s="741"/>
      <c r="FBI279" s="741"/>
      <c r="FBJ279" s="741"/>
      <c r="FBK279" s="741"/>
      <c r="FBL279" s="740"/>
      <c r="FBM279" s="743"/>
      <c r="FBN279" s="741"/>
      <c r="FBO279" s="741"/>
      <c r="FBP279" s="741"/>
      <c r="FBQ279" s="741"/>
      <c r="FBR279" s="741"/>
      <c r="FBS279" s="741"/>
      <c r="FBT279" s="741"/>
      <c r="FBU279" s="744"/>
      <c r="FBV279" s="744"/>
      <c r="FBW279" s="744"/>
      <c r="FBX279" s="744"/>
      <c r="FBY279" s="744"/>
      <c r="FBZ279" s="744"/>
      <c r="FCA279" s="744"/>
      <c r="FCB279" s="744"/>
      <c r="FCC279" s="744"/>
      <c r="FCD279" s="744"/>
      <c r="FCE279" s="744"/>
      <c r="FCF279" s="744"/>
      <c r="FCG279" s="744"/>
      <c r="FCH279" s="744"/>
      <c r="FCI279" s="744"/>
      <c r="FCJ279" s="744"/>
      <c r="FCK279" s="744"/>
      <c r="FCL279" s="744"/>
      <c r="FCM279" s="744"/>
      <c r="FCN279" s="744"/>
      <c r="FCO279" s="744"/>
      <c r="FCP279" s="744"/>
      <c r="FCQ279" s="744"/>
      <c r="FCR279" s="744"/>
      <c r="FCS279" s="744"/>
      <c r="FCT279" s="744"/>
      <c r="FCU279" s="744"/>
      <c r="FCV279" s="744"/>
      <c r="FCW279" s="744"/>
      <c r="FCX279" s="744"/>
      <c r="FCY279" s="744"/>
      <c r="FCZ279" s="744"/>
      <c r="FDA279" s="744"/>
      <c r="FDB279" s="744"/>
      <c r="FDC279" s="744"/>
      <c r="FDD279" s="744"/>
      <c r="FDE279" s="744"/>
      <c r="FDF279" s="744"/>
      <c r="FDG279" s="744"/>
      <c r="FDH279" s="744"/>
      <c r="FDI279" s="744"/>
      <c r="FDJ279" s="744"/>
      <c r="FDK279" s="744"/>
      <c r="FDL279" s="744"/>
      <c r="FDM279" s="741"/>
      <c r="FDN279" s="741"/>
      <c r="FDO279" s="741"/>
      <c r="FDP279" s="741"/>
      <c r="FDQ279" s="741"/>
      <c r="FDR279" s="741"/>
      <c r="FDS279" s="741"/>
      <c r="FDT279" s="741"/>
      <c r="FDU279" s="741"/>
      <c r="FDV279" s="741"/>
      <c r="FDW279" s="741"/>
      <c r="FDX279" s="741"/>
      <c r="FDY279" s="741"/>
      <c r="FDZ279" s="741"/>
      <c r="FEA279" s="741"/>
      <c r="FEB279" s="741"/>
      <c r="FEC279" s="741"/>
      <c r="FED279" s="741"/>
      <c r="FEE279" s="741"/>
      <c r="FEF279" s="741"/>
      <c r="FEG279" s="741"/>
      <c r="FEH279" s="741"/>
      <c r="FEI279" s="741"/>
      <c r="FEJ279" s="741"/>
      <c r="FEK279" s="742"/>
      <c r="FEL279" s="742"/>
      <c r="FEM279" s="742"/>
      <c r="FEN279" s="742"/>
      <c r="FEO279" s="742"/>
      <c r="FEP279" s="741"/>
      <c r="FEQ279" s="741"/>
      <c r="FER279" s="742"/>
      <c r="FES279" s="742"/>
      <c r="FET279" s="741"/>
      <c r="FEU279" s="741"/>
      <c r="FEV279" s="742"/>
      <c r="FEW279" s="742"/>
      <c r="FEX279" s="741"/>
      <c r="FEY279" s="741"/>
      <c r="FEZ279" s="741"/>
      <c r="FFA279" s="741"/>
      <c r="FFB279" s="741"/>
      <c r="FFC279" s="741"/>
      <c r="FFD279" s="741"/>
      <c r="FFE279" s="742"/>
      <c r="FFF279" s="742"/>
      <c r="FFG279" s="741"/>
      <c r="FFH279" s="741"/>
      <c r="FFI279" s="742"/>
      <c r="FFJ279" s="742"/>
      <c r="FFK279" s="741"/>
      <c r="FFL279" s="741"/>
      <c r="FFM279" s="741"/>
      <c r="FFN279" s="741"/>
      <c r="FFO279" s="741"/>
      <c r="FFP279" s="740"/>
      <c r="FFQ279" s="743"/>
      <c r="FFR279" s="741"/>
      <c r="FFS279" s="741"/>
      <c r="FFT279" s="741"/>
      <c r="FFU279" s="741"/>
      <c r="FFV279" s="741"/>
      <c r="FFW279" s="741"/>
      <c r="FFX279" s="741"/>
      <c r="FFY279" s="744"/>
      <c r="FFZ279" s="744"/>
      <c r="FGA279" s="744"/>
      <c r="FGB279" s="744"/>
      <c r="FGC279" s="744"/>
      <c r="FGD279" s="744"/>
      <c r="FGE279" s="744"/>
      <c r="FGF279" s="744"/>
      <c r="FGG279" s="744"/>
      <c r="FGH279" s="744"/>
      <c r="FGI279" s="744"/>
      <c r="FGJ279" s="744"/>
      <c r="FGK279" s="744"/>
      <c r="FGL279" s="744"/>
      <c r="FGM279" s="744"/>
      <c r="FGN279" s="744"/>
      <c r="FGO279" s="744"/>
      <c r="FGP279" s="744"/>
      <c r="FGQ279" s="744"/>
      <c r="FGR279" s="744"/>
      <c r="FGS279" s="744"/>
      <c r="FGT279" s="744"/>
      <c r="FGU279" s="744"/>
      <c r="FGV279" s="744"/>
      <c r="FGW279" s="744"/>
      <c r="FGX279" s="744"/>
      <c r="FGY279" s="744"/>
      <c r="FGZ279" s="744"/>
      <c r="FHA279" s="744"/>
      <c r="FHB279" s="744"/>
      <c r="FHC279" s="744"/>
      <c r="FHD279" s="744"/>
      <c r="FHE279" s="744"/>
      <c r="FHF279" s="744"/>
      <c r="FHG279" s="744"/>
      <c r="FHH279" s="744"/>
      <c r="FHI279" s="744"/>
      <c r="FHJ279" s="744"/>
      <c r="FHK279" s="744"/>
      <c r="FHL279" s="744"/>
      <c r="FHM279" s="744"/>
      <c r="FHN279" s="744"/>
      <c r="FHO279" s="744"/>
      <c r="FHP279" s="744"/>
      <c r="FHQ279" s="741"/>
      <c r="FHR279" s="741"/>
      <c r="FHS279" s="741"/>
      <c r="FHT279" s="741"/>
      <c r="FHU279" s="741"/>
      <c r="FHV279" s="741"/>
      <c r="FHW279" s="741"/>
      <c r="FHX279" s="741"/>
      <c r="FHY279" s="741"/>
      <c r="FHZ279" s="741"/>
      <c r="FIA279" s="741"/>
      <c r="FIB279" s="741"/>
      <c r="FIC279" s="741"/>
      <c r="FID279" s="741"/>
      <c r="FIE279" s="741"/>
      <c r="FIF279" s="741"/>
      <c r="FIG279" s="741"/>
      <c r="FIH279" s="741"/>
      <c r="FII279" s="741"/>
      <c r="FIJ279" s="741"/>
      <c r="FIK279" s="741"/>
      <c r="FIL279" s="741"/>
      <c r="FIM279" s="741"/>
      <c r="FIN279" s="741"/>
      <c r="FIO279" s="742"/>
      <c r="FIP279" s="742"/>
      <c r="FIQ279" s="742"/>
      <c r="FIR279" s="742"/>
      <c r="FIS279" s="742"/>
      <c r="FIT279" s="741"/>
      <c r="FIU279" s="741"/>
      <c r="FIV279" s="742"/>
      <c r="FIW279" s="742"/>
      <c r="FIX279" s="741"/>
      <c r="FIY279" s="741"/>
      <c r="FIZ279" s="742"/>
      <c r="FJA279" s="742"/>
      <c r="FJB279" s="741"/>
      <c r="FJC279" s="741"/>
      <c r="FJD279" s="741"/>
      <c r="FJE279" s="741"/>
      <c r="FJF279" s="741"/>
      <c r="FJG279" s="741"/>
      <c r="FJH279" s="741"/>
      <c r="FJI279" s="742"/>
      <c r="FJJ279" s="742"/>
      <c r="FJK279" s="741"/>
      <c r="FJL279" s="741"/>
      <c r="FJM279" s="742"/>
      <c r="FJN279" s="742"/>
      <c r="FJO279" s="741"/>
      <c r="FJP279" s="741"/>
      <c r="FJQ279" s="741"/>
      <c r="FJR279" s="741"/>
      <c r="FJS279" s="741"/>
      <c r="FJT279" s="740"/>
      <c r="FJU279" s="743"/>
      <c r="FJV279" s="741"/>
      <c r="FJW279" s="741"/>
      <c r="FJX279" s="741"/>
      <c r="FJY279" s="741"/>
      <c r="FJZ279" s="741"/>
      <c r="FKA279" s="741"/>
      <c r="FKB279" s="741"/>
      <c r="FKC279" s="744"/>
      <c r="FKD279" s="744"/>
      <c r="FKE279" s="744"/>
      <c r="FKF279" s="744"/>
      <c r="FKG279" s="744"/>
      <c r="FKH279" s="744"/>
      <c r="FKI279" s="744"/>
      <c r="FKJ279" s="744"/>
      <c r="FKK279" s="744"/>
      <c r="FKL279" s="744"/>
      <c r="FKM279" s="744"/>
      <c r="FKN279" s="744"/>
      <c r="FKO279" s="744"/>
      <c r="FKP279" s="744"/>
      <c r="FKQ279" s="744"/>
      <c r="FKR279" s="744"/>
      <c r="FKS279" s="744"/>
      <c r="FKT279" s="744"/>
      <c r="FKU279" s="744"/>
      <c r="FKV279" s="744"/>
      <c r="FKW279" s="744"/>
      <c r="FKX279" s="744"/>
      <c r="FKY279" s="744"/>
      <c r="FKZ279" s="744"/>
      <c r="FLA279" s="744"/>
      <c r="FLB279" s="744"/>
      <c r="FLC279" s="744"/>
      <c r="FLD279" s="744"/>
      <c r="FLE279" s="744"/>
      <c r="FLF279" s="744"/>
      <c r="FLG279" s="744"/>
      <c r="FLH279" s="744"/>
      <c r="FLI279" s="744"/>
      <c r="FLJ279" s="744"/>
      <c r="FLK279" s="744"/>
      <c r="FLL279" s="744"/>
      <c r="FLM279" s="744"/>
      <c r="FLN279" s="744"/>
      <c r="FLO279" s="744"/>
      <c r="FLP279" s="744"/>
      <c r="FLQ279" s="744"/>
      <c r="FLR279" s="744"/>
      <c r="FLS279" s="744"/>
      <c r="FLT279" s="744"/>
      <c r="FLU279" s="741"/>
      <c r="FLV279" s="741"/>
      <c r="FLW279" s="741"/>
      <c r="FLX279" s="741"/>
      <c r="FLY279" s="741"/>
      <c r="FLZ279" s="741"/>
      <c r="FMA279" s="741"/>
      <c r="FMB279" s="741"/>
      <c r="FMC279" s="741"/>
      <c r="FMD279" s="741"/>
      <c r="FME279" s="741"/>
      <c r="FMF279" s="741"/>
      <c r="FMG279" s="741"/>
      <c r="FMH279" s="741"/>
      <c r="FMI279" s="741"/>
      <c r="FMJ279" s="741"/>
      <c r="FMK279" s="741"/>
      <c r="FML279" s="741"/>
      <c r="FMM279" s="741"/>
      <c r="FMN279" s="741"/>
      <c r="FMO279" s="741"/>
      <c r="FMP279" s="741"/>
      <c r="FMQ279" s="741"/>
      <c r="FMR279" s="741"/>
      <c r="FMS279" s="742"/>
      <c r="FMT279" s="742"/>
      <c r="FMU279" s="742"/>
      <c r="FMV279" s="742"/>
      <c r="FMW279" s="742"/>
      <c r="FMX279" s="741"/>
      <c r="FMY279" s="741"/>
      <c r="FMZ279" s="742"/>
      <c r="FNA279" s="742"/>
      <c r="FNB279" s="741"/>
      <c r="FNC279" s="741"/>
      <c r="FND279" s="742"/>
      <c r="FNE279" s="742"/>
      <c r="FNF279" s="741"/>
      <c r="FNG279" s="741"/>
      <c r="FNH279" s="741"/>
      <c r="FNI279" s="741"/>
      <c r="FNJ279" s="741"/>
      <c r="FNK279" s="741"/>
      <c r="FNL279" s="741"/>
      <c r="FNM279" s="742"/>
      <c r="FNN279" s="742"/>
      <c r="FNO279" s="741"/>
      <c r="FNP279" s="741"/>
      <c r="FNQ279" s="742"/>
      <c r="FNR279" s="742"/>
      <c r="FNS279" s="741"/>
      <c r="FNT279" s="741"/>
      <c r="FNU279" s="741"/>
      <c r="FNV279" s="741"/>
      <c r="FNW279" s="741"/>
      <c r="FNX279" s="740"/>
      <c r="FNY279" s="743"/>
      <c r="FNZ279" s="741"/>
      <c r="FOA279" s="741"/>
      <c r="FOB279" s="741"/>
      <c r="FOC279" s="741"/>
      <c r="FOD279" s="741"/>
      <c r="FOE279" s="741"/>
      <c r="FOF279" s="741"/>
      <c r="FOG279" s="744"/>
      <c r="FOH279" s="744"/>
      <c r="FOI279" s="744"/>
      <c r="FOJ279" s="744"/>
      <c r="FOK279" s="744"/>
      <c r="FOL279" s="744"/>
      <c r="FOM279" s="744"/>
      <c r="FON279" s="744"/>
      <c r="FOO279" s="744"/>
      <c r="FOP279" s="744"/>
      <c r="FOQ279" s="744"/>
      <c r="FOR279" s="744"/>
      <c r="FOS279" s="744"/>
      <c r="FOT279" s="744"/>
      <c r="FOU279" s="744"/>
      <c r="FOV279" s="744"/>
      <c r="FOW279" s="744"/>
      <c r="FOX279" s="744"/>
      <c r="FOY279" s="744"/>
      <c r="FOZ279" s="744"/>
      <c r="FPA279" s="744"/>
      <c r="FPB279" s="744"/>
      <c r="FPC279" s="744"/>
      <c r="FPD279" s="744"/>
      <c r="FPE279" s="744"/>
      <c r="FPF279" s="744"/>
      <c r="FPG279" s="744"/>
      <c r="FPH279" s="744"/>
      <c r="FPI279" s="744"/>
      <c r="FPJ279" s="744"/>
      <c r="FPK279" s="744"/>
      <c r="FPL279" s="744"/>
      <c r="FPM279" s="744"/>
      <c r="FPN279" s="744"/>
      <c r="FPO279" s="744"/>
      <c r="FPP279" s="744"/>
      <c r="FPQ279" s="744"/>
      <c r="FPR279" s="744"/>
      <c r="FPS279" s="744"/>
      <c r="FPT279" s="744"/>
      <c r="FPU279" s="744"/>
      <c r="FPV279" s="744"/>
      <c r="FPW279" s="744"/>
      <c r="FPX279" s="744"/>
      <c r="FPY279" s="741"/>
      <c r="FPZ279" s="741"/>
      <c r="FQA279" s="741"/>
      <c r="FQB279" s="741"/>
      <c r="FQC279" s="741"/>
      <c r="FQD279" s="741"/>
      <c r="FQE279" s="741"/>
      <c r="FQF279" s="741"/>
      <c r="FQG279" s="741"/>
      <c r="FQH279" s="741"/>
      <c r="FQI279" s="741"/>
      <c r="FQJ279" s="741"/>
      <c r="FQK279" s="741"/>
      <c r="FQL279" s="741"/>
      <c r="FQM279" s="741"/>
      <c r="FQN279" s="741"/>
      <c r="FQO279" s="741"/>
      <c r="FQP279" s="741"/>
      <c r="FQQ279" s="741"/>
      <c r="FQR279" s="741"/>
      <c r="FQS279" s="741"/>
      <c r="FQT279" s="741"/>
      <c r="FQU279" s="741"/>
      <c r="FQV279" s="741"/>
      <c r="FQW279" s="742"/>
      <c r="FQX279" s="742"/>
      <c r="FQY279" s="742"/>
      <c r="FQZ279" s="742"/>
      <c r="FRA279" s="742"/>
      <c r="FRB279" s="741"/>
      <c r="FRC279" s="741"/>
      <c r="FRD279" s="742"/>
      <c r="FRE279" s="742"/>
      <c r="FRF279" s="741"/>
      <c r="FRG279" s="741"/>
      <c r="FRH279" s="742"/>
      <c r="FRI279" s="742"/>
      <c r="FRJ279" s="741"/>
      <c r="FRK279" s="741"/>
      <c r="FRL279" s="741"/>
      <c r="FRM279" s="741"/>
      <c r="FRN279" s="741"/>
      <c r="FRO279" s="741"/>
      <c r="FRP279" s="741"/>
      <c r="FRQ279" s="742"/>
      <c r="FRR279" s="742"/>
      <c r="FRS279" s="741"/>
      <c r="FRT279" s="741"/>
      <c r="FRU279" s="742"/>
      <c r="FRV279" s="742"/>
      <c r="FRW279" s="741"/>
      <c r="FRX279" s="741"/>
      <c r="FRY279" s="741"/>
      <c r="FRZ279" s="741"/>
      <c r="FSA279" s="741"/>
      <c r="FSB279" s="740"/>
      <c r="FSC279" s="743"/>
      <c r="FSD279" s="741"/>
      <c r="FSE279" s="741"/>
      <c r="FSF279" s="741"/>
      <c r="FSG279" s="741"/>
      <c r="FSH279" s="741"/>
      <c r="FSI279" s="741"/>
      <c r="FSJ279" s="741"/>
      <c r="FSK279" s="744"/>
      <c r="FSL279" s="744"/>
      <c r="FSM279" s="744"/>
      <c r="FSN279" s="744"/>
      <c r="FSO279" s="744"/>
      <c r="FSP279" s="744"/>
      <c r="FSQ279" s="744"/>
      <c r="FSR279" s="744"/>
      <c r="FSS279" s="744"/>
      <c r="FST279" s="744"/>
      <c r="FSU279" s="744"/>
      <c r="FSV279" s="744"/>
      <c r="FSW279" s="744"/>
      <c r="FSX279" s="744"/>
      <c r="FSY279" s="744"/>
      <c r="FSZ279" s="744"/>
      <c r="FTA279" s="744"/>
      <c r="FTB279" s="744"/>
      <c r="FTC279" s="744"/>
      <c r="FTD279" s="744"/>
      <c r="FTE279" s="744"/>
      <c r="FTF279" s="744"/>
      <c r="FTG279" s="744"/>
      <c r="FTH279" s="744"/>
      <c r="FTI279" s="744"/>
      <c r="FTJ279" s="744"/>
      <c r="FTK279" s="744"/>
      <c r="FTL279" s="744"/>
      <c r="FTM279" s="744"/>
      <c r="FTN279" s="744"/>
      <c r="FTO279" s="744"/>
      <c r="FTP279" s="744"/>
      <c r="FTQ279" s="744"/>
      <c r="FTR279" s="744"/>
      <c r="FTS279" s="744"/>
      <c r="FTT279" s="744"/>
      <c r="FTU279" s="744"/>
      <c r="FTV279" s="744"/>
      <c r="FTW279" s="744"/>
      <c r="FTX279" s="744"/>
      <c r="FTY279" s="744"/>
      <c r="FTZ279" s="744"/>
      <c r="FUA279" s="744"/>
      <c r="FUB279" s="744"/>
      <c r="FUC279" s="741"/>
      <c r="FUD279" s="741"/>
      <c r="FUE279" s="741"/>
      <c r="FUF279" s="741"/>
      <c r="FUG279" s="741"/>
      <c r="FUH279" s="741"/>
      <c r="FUI279" s="741"/>
      <c r="FUJ279" s="741"/>
      <c r="FUK279" s="741"/>
      <c r="FUL279" s="741"/>
      <c r="FUM279" s="741"/>
      <c r="FUN279" s="741"/>
      <c r="FUO279" s="741"/>
      <c r="FUP279" s="741"/>
      <c r="FUQ279" s="741"/>
      <c r="FUR279" s="741"/>
      <c r="FUS279" s="741"/>
      <c r="FUT279" s="741"/>
      <c r="FUU279" s="741"/>
      <c r="FUV279" s="741"/>
      <c r="FUW279" s="741"/>
      <c r="FUX279" s="741"/>
      <c r="FUY279" s="741"/>
      <c r="FUZ279" s="741"/>
      <c r="FVA279" s="742"/>
      <c r="FVB279" s="742"/>
      <c r="FVC279" s="742"/>
      <c r="FVD279" s="742"/>
      <c r="FVE279" s="742"/>
      <c r="FVF279" s="741"/>
      <c r="FVG279" s="741"/>
      <c r="FVH279" s="742"/>
      <c r="FVI279" s="742"/>
      <c r="FVJ279" s="741"/>
      <c r="FVK279" s="741"/>
      <c r="FVL279" s="742"/>
      <c r="FVM279" s="742"/>
      <c r="FVN279" s="741"/>
      <c r="FVO279" s="741"/>
      <c r="FVP279" s="741"/>
      <c r="FVQ279" s="741"/>
      <c r="FVR279" s="741"/>
      <c r="FVS279" s="741"/>
      <c r="FVT279" s="741"/>
      <c r="FVU279" s="742"/>
      <c r="FVV279" s="742"/>
      <c r="FVW279" s="741"/>
      <c r="FVX279" s="741"/>
      <c r="FVY279" s="742"/>
      <c r="FVZ279" s="742"/>
      <c r="FWA279" s="741"/>
      <c r="FWB279" s="741"/>
      <c r="FWC279" s="741"/>
      <c r="FWD279" s="741"/>
      <c r="FWE279" s="741"/>
      <c r="FWF279" s="740"/>
      <c r="FWG279" s="743"/>
      <c r="FWH279" s="741"/>
      <c r="FWI279" s="741"/>
      <c r="FWJ279" s="741"/>
      <c r="FWK279" s="741"/>
      <c r="FWL279" s="741"/>
      <c r="FWM279" s="741"/>
      <c r="FWN279" s="741"/>
      <c r="FWO279" s="744"/>
      <c r="FWP279" s="744"/>
      <c r="FWQ279" s="744"/>
      <c r="FWR279" s="744"/>
      <c r="FWS279" s="744"/>
      <c r="FWT279" s="744"/>
      <c r="FWU279" s="744"/>
      <c r="FWV279" s="744"/>
      <c r="FWW279" s="744"/>
      <c r="FWX279" s="744"/>
      <c r="FWY279" s="744"/>
      <c r="FWZ279" s="744"/>
      <c r="FXA279" s="744"/>
      <c r="FXB279" s="744"/>
      <c r="FXC279" s="744"/>
      <c r="FXD279" s="744"/>
      <c r="FXE279" s="744"/>
      <c r="FXF279" s="744"/>
      <c r="FXG279" s="744"/>
      <c r="FXH279" s="744"/>
      <c r="FXI279" s="744"/>
      <c r="FXJ279" s="744"/>
      <c r="FXK279" s="744"/>
      <c r="FXL279" s="744"/>
      <c r="FXM279" s="744"/>
      <c r="FXN279" s="744"/>
      <c r="FXO279" s="744"/>
      <c r="FXP279" s="744"/>
      <c r="FXQ279" s="744"/>
      <c r="FXR279" s="744"/>
      <c r="FXS279" s="744"/>
      <c r="FXT279" s="744"/>
      <c r="FXU279" s="744"/>
      <c r="FXV279" s="744"/>
      <c r="FXW279" s="744"/>
      <c r="FXX279" s="744"/>
      <c r="FXY279" s="744"/>
      <c r="FXZ279" s="744"/>
      <c r="FYA279" s="744"/>
      <c r="FYB279" s="744"/>
      <c r="FYC279" s="744"/>
      <c r="FYD279" s="744"/>
      <c r="FYE279" s="744"/>
      <c r="FYF279" s="744"/>
      <c r="FYG279" s="741"/>
      <c r="FYH279" s="741"/>
      <c r="FYI279" s="741"/>
      <c r="FYJ279" s="741"/>
      <c r="FYK279" s="741"/>
      <c r="FYL279" s="741"/>
      <c r="FYM279" s="741"/>
      <c r="FYN279" s="741"/>
      <c r="FYO279" s="741"/>
      <c r="FYP279" s="741"/>
      <c r="FYQ279" s="741"/>
      <c r="FYR279" s="741"/>
      <c r="FYS279" s="741"/>
      <c r="FYT279" s="741"/>
      <c r="FYU279" s="741"/>
      <c r="FYV279" s="741"/>
      <c r="FYW279" s="741"/>
      <c r="FYX279" s="741"/>
      <c r="FYY279" s="741"/>
      <c r="FYZ279" s="741"/>
      <c r="FZA279" s="741"/>
      <c r="FZB279" s="741"/>
      <c r="FZC279" s="741"/>
      <c r="FZD279" s="741"/>
      <c r="FZE279" s="742"/>
      <c r="FZF279" s="742"/>
      <c r="FZG279" s="742"/>
      <c r="FZH279" s="742"/>
      <c r="FZI279" s="742"/>
      <c r="FZJ279" s="741"/>
      <c r="FZK279" s="741"/>
      <c r="FZL279" s="742"/>
      <c r="FZM279" s="742"/>
      <c r="FZN279" s="741"/>
      <c r="FZO279" s="741"/>
      <c r="FZP279" s="742"/>
      <c r="FZQ279" s="742"/>
      <c r="FZR279" s="741"/>
      <c r="FZS279" s="741"/>
      <c r="FZT279" s="741"/>
      <c r="FZU279" s="741"/>
      <c r="FZV279" s="741"/>
      <c r="FZW279" s="741"/>
      <c r="FZX279" s="741"/>
      <c r="FZY279" s="742"/>
      <c r="FZZ279" s="742"/>
      <c r="GAA279" s="741"/>
      <c r="GAB279" s="741"/>
      <c r="GAC279" s="742"/>
      <c r="GAD279" s="742"/>
      <c r="GAE279" s="741"/>
      <c r="GAF279" s="741"/>
      <c r="GAG279" s="741"/>
      <c r="GAH279" s="741"/>
      <c r="GAI279" s="741"/>
      <c r="GAJ279" s="740"/>
      <c r="GAK279" s="743"/>
      <c r="GAL279" s="741"/>
      <c r="GAM279" s="741"/>
      <c r="GAN279" s="741"/>
      <c r="GAO279" s="741"/>
      <c r="GAP279" s="741"/>
      <c r="GAQ279" s="741"/>
      <c r="GAR279" s="741"/>
      <c r="GAS279" s="744"/>
      <c r="GAT279" s="744"/>
      <c r="GAU279" s="744"/>
      <c r="GAV279" s="744"/>
      <c r="GAW279" s="744"/>
      <c r="GAX279" s="744"/>
      <c r="GAY279" s="744"/>
      <c r="GAZ279" s="744"/>
      <c r="GBA279" s="744"/>
      <c r="GBB279" s="744"/>
      <c r="GBC279" s="744"/>
      <c r="GBD279" s="744"/>
      <c r="GBE279" s="744"/>
      <c r="GBF279" s="744"/>
      <c r="GBG279" s="744"/>
      <c r="GBH279" s="744"/>
      <c r="GBI279" s="744"/>
      <c r="GBJ279" s="744"/>
      <c r="GBK279" s="744"/>
      <c r="GBL279" s="744"/>
      <c r="GBM279" s="744"/>
      <c r="GBN279" s="744"/>
      <c r="GBO279" s="744"/>
      <c r="GBP279" s="744"/>
      <c r="GBQ279" s="744"/>
      <c r="GBR279" s="744"/>
      <c r="GBS279" s="744"/>
      <c r="GBT279" s="744"/>
      <c r="GBU279" s="744"/>
      <c r="GBV279" s="744"/>
      <c r="GBW279" s="744"/>
      <c r="GBX279" s="744"/>
      <c r="GBY279" s="744"/>
      <c r="GBZ279" s="744"/>
      <c r="GCA279" s="744"/>
      <c r="GCB279" s="744"/>
      <c r="GCC279" s="744"/>
      <c r="GCD279" s="744"/>
      <c r="GCE279" s="744"/>
      <c r="GCF279" s="744"/>
      <c r="GCG279" s="744"/>
      <c r="GCH279" s="744"/>
      <c r="GCI279" s="744"/>
      <c r="GCJ279" s="744"/>
      <c r="GCK279" s="741"/>
      <c r="GCL279" s="741"/>
      <c r="GCM279" s="741"/>
      <c r="GCN279" s="741"/>
      <c r="GCO279" s="741"/>
      <c r="GCP279" s="741"/>
      <c r="GCQ279" s="741"/>
      <c r="GCR279" s="741"/>
      <c r="GCS279" s="741"/>
      <c r="GCT279" s="741"/>
      <c r="GCU279" s="741"/>
      <c r="GCV279" s="741"/>
      <c r="GCW279" s="741"/>
      <c r="GCX279" s="741"/>
      <c r="GCY279" s="741"/>
      <c r="GCZ279" s="741"/>
      <c r="GDA279" s="741"/>
      <c r="GDB279" s="741"/>
      <c r="GDC279" s="741"/>
      <c r="GDD279" s="741"/>
      <c r="GDE279" s="741"/>
      <c r="GDF279" s="741"/>
      <c r="GDG279" s="741"/>
      <c r="GDH279" s="741"/>
      <c r="GDI279" s="742"/>
      <c r="GDJ279" s="742"/>
      <c r="GDK279" s="742"/>
      <c r="GDL279" s="742"/>
      <c r="GDM279" s="742"/>
      <c r="GDN279" s="741"/>
      <c r="GDO279" s="741"/>
      <c r="GDP279" s="742"/>
      <c r="GDQ279" s="742"/>
      <c r="GDR279" s="741"/>
      <c r="GDS279" s="741"/>
      <c r="GDT279" s="742"/>
      <c r="GDU279" s="742"/>
      <c r="GDV279" s="741"/>
      <c r="GDW279" s="741"/>
      <c r="GDX279" s="741"/>
      <c r="GDY279" s="741"/>
      <c r="GDZ279" s="741"/>
      <c r="GEA279" s="741"/>
      <c r="GEB279" s="741"/>
      <c r="GEC279" s="742"/>
      <c r="GED279" s="742"/>
      <c r="GEE279" s="741"/>
      <c r="GEF279" s="741"/>
      <c r="GEG279" s="742"/>
      <c r="GEH279" s="742"/>
      <c r="GEI279" s="741"/>
      <c r="GEJ279" s="741"/>
      <c r="GEK279" s="741"/>
      <c r="GEL279" s="741"/>
      <c r="GEM279" s="741"/>
      <c r="GEN279" s="740"/>
      <c r="GEO279" s="743"/>
      <c r="GEP279" s="741"/>
      <c r="GEQ279" s="741"/>
      <c r="GER279" s="741"/>
      <c r="GES279" s="741"/>
      <c r="GET279" s="741"/>
      <c r="GEU279" s="741"/>
      <c r="GEV279" s="741"/>
      <c r="GEW279" s="744"/>
      <c r="GEX279" s="744"/>
      <c r="GEY279" s="744"/>
      <c r="GEZ279" s="744"/>
      <c r="GFA279" s="744"/>
      <c r="GFB279" s="744"/>
      <c r="GFC279" s="744"/>
      <c r="GFD279" s="744"/>
      <c r="GFE279" s="744"/>
      <c r="GFF279" s="744"/>
      <c r="GFG279" s="744"/>
      <c r="GFH279" s="744"/>
      <c r="GFI279" s="744"/>
      <c r="GFJ279" s="744"/>
      <c r="GFK279" s="744"/>
      <c r="GFL279" s="744"/>
      <c r="GFM279" s="744"/>
      <c r="GFN279" s="744"/>
      <c r="GFO279" s="744"/>
      <c r="GFP279" s="744"/>
      <c r="GFQ279" s="744"/>
      <c r="GFR279" s="744"/>
      <c r="GFS279" s="744"/>
      <c r="GFT279" s="744"/>
      <c r="GFU279" s="744"/>
      <c r="GFV279" s="744"/>
      <c r="GFW279" s="744"/>
      <c r="GFX279" s="744"/>
      <c r="GFY279" s="744"/>
      <c r="GFZ279" s="744"/>
      <c r="GGA279" s="744"/>
      <c r="GGB279" s="744"/>
      <c r="GGC279" s="744"/>
      <c r="GGD279" s="744"/>
      <c r="GGE279" s="744"/>
      <c r="GGF279" s="744"/>
      <c r="GGG279" s="744"/>
      <c r="GGH279" s="744"/>
      <c r="GGI279" s="744"/>
      <c r="GGJ279" s="744"/>
      <c r="GGK279" s="744"/>
      <c r="GGL279" s="744"/>
      <c r="GGM279" s="744"/>
      <c r="GGN279" s="744"/>
      <c r="GGO279" s="741"/>
      <c r="GGP279" s="741"/>
      <c r="GGQ279" s="741"/>
      <c r="GGR279" s="741"/>
      <c r="GGS279" s="741"/>
      <c r="GGT279" s="741"/>
      <c r="GGU279" s="741"/>
      <c r="GGV279" s="741"/>
      <c r="GGW279" s="741"/>
      <c r="GGX279" s="741"/>
      <c r="GGY279" s="741"/>
      <c r="GGZ279" s="741"/>
      <c r="GHA279" s="741"/>
      <c r="GHB279" s="741"/>
      <c r="GHC279" s="741"/>
      <c r="GHD279" s="741"/>
      <c r="GHE279" s="741"/>
      <c r="GHF279" s="741"/>
      <c r="GHG279" s="741"/>
      <c r="GHH279" s="741"/>
      <c r="GHI279" s="741"/>
      <c r="GHJ279" s="741"/>
      <c r="GHK279" s="741"/>
      <c r="GHL279" s="741"/>
      <c r="GHM279" s="742"/>
      <c r="GHN279" s="742"/>
      <c r="GHO279" s="742"/>
      <c r="GHP279" s="742"/>
      <c r="GHQ279" s="742"/>
      <c r="GHR279" s="741"/>
      <c r="GHS279" s="741"/>
      <c r="GHT279" s="742"/>
      <c r="GHU279" s="742"/>
      <c r="GHV279" s="741"/>
      <c r="GHW279" s="741"/>
      <c r="GHX279" s="742"/>
      <c r="GHY279" s="742"/>
      <c r="GHZ279" s="741"/>
      <c r="GIA279" s="741"/>
      <c r="GIB279" s="741"/>
      <c r="GIC279" s="741"/>
      <c r="GID279" s="741"/>
      <c r="GIE279" s="741"/>
      <c r="GIF279" s="741"/>
      <c r="GIG279" s="742"/>
      <c r="GIH279" s="742"/>
      <c r="GII279" s="741"/>
      <c r="GIJ279" s="741"/>
      <c r="GIK279" s="742"/>
      <c r="GIL279" s="742"/>
      <c r="GIM279" s="741"/>
      <c r="GIN279" s="741"/>
      <c r="GIO279" s="741"/>
      <c r="GIP279" s="741"/>
      <c r="GIQ279" s="741"/>
      <c r="GIR279" s="740"/>
      <c r="GIS279" s="743"/>
      <c r="GIT279" s="741"/>
      <c r="GIU279" s="741"/>
      <c r="GIV279" s="741"/>
      <c r="GIW279" s="741"/>
      <c r="GIX279" s="741"/>
      <c r="GIY279" s="741"/>
      <c r="GIZ279" s="741"/>
      <c r="GJA279" s="744"/>
      <c r="GJB279" s="744"/>
      <c r="GJC279" s="744"/>
      <c r="GJD279" s="744"/>
      <c r="GJE279" s="744"/>
      <c r="GJF279" s="744"/>
      <c r="GJG279" s="744"/>
      <c r="GJH279" s="744"/>
      <c r="GJI279" s="744"/>
      <c r="GJJ279" s="744"/>
      <c r="GJK279" s="744"/>
      <c r="GJL279" s="744"/>
      <c r="GJM279" s="744"/>
      <c r="GJN279" s="744"/>
      <c r="GJO279" s="744"/>
      <c r="GJP279" s="744"/>
      <c r="GJQ279" s="744"/>
      <c r="GJR279" s="744"/>
      <c r="GJS279" s="744"/>
      <c r="GJT279" s="744"/>
      <c r="GJU279" s="744"/>
      <c r="GJV279" s="744"/>
      <c r="GJW279" s="744"/>
      <c r="GJX279" s="744"/>
      <c r="GJY279" s="744"/>
      <c r="GJZ279" s="744"/>
      <c r="GKA279" s="744"/>
      <c r="GKB279" s="744"/>
      <c r="GKC279" s="744"/>
      <c r="GKD279" s="744"/>
      <c r="GKE279" s="744"/>
      <c r="GKF279" s="744"/>
      <c r="GKG279" s="744"/>
      <c r="GKH279" s="744"/>
      <c r="GKI279" s="744"/>
      <c r="GKJ279" s="744"/>
      <c r="GKK279" s="744"/>
      <c r="GKL279" s="744"/>
      <c r="GKM279" s="744"/>
      <c r="GKN279" s="744"/>
      <c r="GKO279" s="744"/>
      <c r="GKP279" s="744"/>
      <c r="GKQ279" s="744"/>
      <c r="GKR279" s="744"/>
      <c r="GKS279" s="741"/>
      <c r="GKT279" s="741"/>
      <c r="GKU279" s="741"/>
      <c r="GKV279" s="741"/>
      <c r="GKW279" s="741"/>
      <c r="GKX279" s="741"/>
      <c r="GKY279" s="741"/>
      <c r="GKZ279" s="741"/>
      <c r="GLA279" s="741"/>
      <c r="GLB279" s="741"/>
      <c r="GLC279" s="741"/>
      <c r="GLD279" s="741"/>
      <c r="GLE279" s="741"/>
      <c r="GLF279" s="741"/>
      <c r="GLG279" s="741"/>
      <c r="GLH279" s="741"/>
      <c r="GLI279" s="741"/>
      <c r="GLJ279" s="741"/>
      <c r="GLK279" s="741"/>
      <c r="GLL279" s="741"/>
      <c r="GLM279" s="741"/>
      <c r="GLN279" s="741"/>
      <c r="GLO279" s="741"/>
      <c r="GLP279" s="741"/>
      <c r="GLQ279" s="742"/>
      <c r="GLR279" s="742"/>
      <c r="GLS279" s="742"/>
      <c r="GLT279" s="742"/>
      <c r="GLU279" s="742"/>
      <c r="GLV279" s="741"/>
      <c r="GLW279" s="741"/>
      <c r="GLX279" s="742"/>
      <c r="GLY279" s="742"/>
      <c r="GLZ279" s="741"/>
      <c r="GMA279" s="741"/>
      <c r="GMB279" s="742"/>
      <c r="GMC279" s="742"/>
      <c r="GMD279" s="741"/>
      <c r="GME279" s="741"/>
      <c r="GMF279" s="741"/>
      <c r="GMG279" s="741"/>
      <c r="GMH279" s="741"/>
      <c r="GMI279" s="741"/>
      <c r="GMJ279" s="741"/>
      <c r="GMK279" s="742"/>
      <c r="GML279" s="742"/>
      <c r="GMM279" s="741"/>
      <c r="GMN279" s="741"/>
      <c r="GMO279" s="742"/>
      <c r="GMP279" s="742"/>
      <c r="GMQ279" s="741"/>
      <c r="GMR279" s="741"/>
      <c r="GMS279" s="741"/>
      <c r="GMT279" s="741"/>
      <c r="GMU279" s="741"/>
      <c r="GMV279" s="740"/>
      <c r="GMW279" s="743"/>
      <c r="GMX279" s="741"/>
      <c r="GMY279" s="741"/>
      <c r="GMZ279" s="741"/>
      <c r="GNA279" s="741"/>
      <c r="GNB279" s="741"/>
      <c r="GNC279" s="741"/>
      <c r="GND279" s="741"/>
      <c r="GNE279" s="744"/>
      <c r="GNF279" s="744"/>
      <c r="GNG279" s="744"/>
      <c r="GNH279" s="744"/>
      <c r="GNI279" s="744"/>
      <c r="GNJ279" s="744"/>
      <c r="GNK279" s="744"/>
      <c r="GNL279" s="744"/>
      <c r="GNM279" s="744"/>
      <c r="GNN279" s="744"/>
      <c r="GNO279" s="744"/>
      <c r="GNP279" s="744"/>
      <c r="GNQ279" s="744"/>
      <c r="GNR279" s="744"/>
      <c r="GNS279" s="744"/>
      <c r="GNT279" s="744"/>
      <c r="GNU279" s="744"/>
      <c r="GNV279" s="744"/>
      <c r="GNW279" s="744"/>
      <c r="GNX279" s="744"/>
      <c r="GNY279" s="744"/>
      <c r="GNZ279" s="744"/>
      <c r="GOA279" s="744"/>
      <c r="GOB279" s="744"/>
      <c r="GOC279" s="744"/>
      <c r="GOD279" s="744"/>
      <c r="GOE279" s="744"/>
      <c r="GOF279" s="744"/>
      <c r="GOG279" s="744"/>
      <c r="GOH279" s="744"/>
      <c r="GOI279" s="744"/>
      <c r="GOJ279" s="744"/>
      <c r="GOK279" s="744"/>
      <c r="GOL279" s="744"/>
      <c r="GOM279" s="744"/>
      <c r="GON279" s="744"/>
      <c r="GOO279" s="744"/>
      <c r="GOP279" s="744"/>
      <c r="GOQ279" s="744"/>
      <c r="GOR279" s="744"/>
      <c r="GOS279" s="744"/>
      <c r="GOT279" s="744"/>
      <c r="GOU279" s="744"/>
      <c r="GOV279" s="744"/>
      <c r="GOW279" s="741"/>
      <c r="GOX279" s="741"/>
      <c r="GOY279" s="741"/>
      <c r="GOZ279" s="741"/>
      <c r="GPA279" s="741"/>
      <c r="GPB279" s="741"/>
      <c r="GPC279" s="741"/>
      <c r="GPD279" s="741"/>
      <c r="GPE279" s="741"/>
      <c r="GPF279" s="741"/>
      <c r="GPG279" s="741"/>
      <c r="GPH279" s="741"/>
      <c r="GPI279" s="741"/>
      <c r="GPJ279" s="741"/>
      <c r="GPK279" s="741"/>
      <c r="GPL279" s="741"/>
      <c r="GPM279" s="741"/>
      <c r="GPN279" s="741"/>
      <c r="GPO279" s="741"/>
      <c r="GPP279" s="741"/>
      <c r="GPQ279" s="741"/>
      <c r="GPR279" s="741"/>
      <c r="GPS279" s="741"/>
      <c r="GPT279" s="741"/>
      <c r="GPU279" s="742"/>
      <c r="GPV279" s="742"/>
      <c r="GPW279" s="742"/>
      <c r="GPX279" s="742"/>
      <c r="GPY279" s="742"/>
      <c r="GPZ279" s="741"/>
      <c r="GQA279" s="741"/>
      <c r="GQB279" s="742"/>
      <c r="GQC279" s="742"/>
      <c r="GQD279" s="741"/>
      <c r="GQE279" s="741"/>
      <c r="GQF279" s="742"/>
      <c r="GQG279" s="742"/>
      <c r="GQH279" s="741"/>
      <c r="GQI279" s="741"/>
      <c r="GQJ279" s="741"/>
      <c r="GQK279" s="741"/>
      <c r="GQL279" s="741"/>
      <c r="GQM279" s="741"/>
      <c r="GQN279" s="741"/>
      <c r="GQO279" s="742"/>
      <c r="GQP279" s="742"/>
      <c r="GQQ279" s="741"/>
      <c r="GQR279" s="741"/>
      <c r="GQS279" s="742"/>
      <c r="GQT279" s="742"/>
      <c r="GQU279" s="741"/>
      <c r="GQV279" s="741"/>
      <c r="GQW279" s="741"/>
      <c r="GQX279" s="741"/>
      <c r="GQY279" s="741"/>
      <c r="GQZ279" s="740"/>
      <c r="GRA279" s="743"/>
      <c r="GRB279" s="741"/>
      <c r="GRC279" s="741"/>
      <c r="GRD279" s="741"/>
      <c r="GRE279" s="741"/>
      <c r="GRF279" s="741"/>
      <c r="GRG279" s="741"/>
      <c r="GRH279" s="741"/>
      <c r="GRI279" s="744"/>
      <c r="GRJ279" s="744"/>
      <c r="GRK279" s="744"/>
      <c r="GRL279" s="744"/>
      <c r="GRM279" s="744"/>
      <c r="GRN279" s="744"/>
      <c r="GRO279" s="744"/>
      <c r="GRP279" s="744"/>
      <c r="GRQ279" s="744"/>
      <c r="GRR279" s="744"/>
      <c r="GRS279" s="744"/>
      <c r="GRT279" s="744"/>
      <c r="GRU279" s="744"/>
      <c r="GRV279" s="744"/>
      <c r="GRW279" s="744"/>
      <c r="GRX279" s="744"/>
      <c r="GRY279" s="744"/>
      <c r="GRZ279" s="744"/>
      <c r="GSA279" s="744"/>
      <c r="GSB279" s="744"/>
      <c r="GSC279" s="744"/>
      <c r="GSD279" s="744"/>
      <c r="GSE279" s="744"/>
      <c r="GSF279" s="744"/>
      <c r="GSG279" s="744"/>
      <c r="GSH279" s="744"/>
      <c r="GSI279" s="744"/>
      <c r="GSJ279" s="744"/>
      <c r="GSK279" s="744"/>
      <c r="GSL279" s="744"/>
      <c r="GSM279" s="744"/>
      <c r="GSN279" s="744"/>
      <c r="GSO279" s="744"/>
      <c r="GSP279" s="744"/>
      <c r="GSQ279" s="744"/>
      <c r="GSR279" s="744"/>
      <c r="GSS279" s="744"/>
      <c r="GST279" s="744"/>
      <c r="GSU279" s="744"/>
      <c r="GSV279" s="744"/>
      <c r="GSW279" s="744"/>
      <c r="GSX279" s="744"/>
      <c r="GSY279" s="744"/>
      <c r="GSZ279" s="744"/>
      <c r="GTA279" s="741"/>
      <c r="GTB279" s="741"/>
      <c r="GTC279" s="741"/>
      <c r="GTD279" s="741"/>
      <c r="GTE279" s="741"/>
      <c r="GTF279" s="741"/>
      <c r="GTG279" s="741"/>
      <c r="GTH279" s="741"/>
      <c r="GTI279" s="741"/>
      <c r="GTJ279" s="741"/>
      <c r="GTK279" s="741"/>
      <c r="GTL279" s="741"/>
      <c r="GTM279" s="741"/>
      <c r="GTN279" s="741"/>
      <c r="GTO279" s="741"/>
      <c r="GTP279" s="741"/>
      <c r="GTQ279" s="741"/>
      <c r="GTR279" s="741"/>
      <c r="GTS279" s="741"/>
      <c r="GTT279" s="741"/>
      <c r="GTU279" s="741"/>
      <c r="GTV279" s="741"/>
      <c r="GTW279" s="741"/>
      <c r="GTX279" s="741"/>
      <c r="GTY279" s="742"/>
      <c r="GTZ279" s="742"/>
      <c r="GUA279" s="742"/>
      <c r="GUB279" s="742"/>
      <c r="GUC279" s="742"/>
      <c r="GUD279" s="741"/>
      <c r="GUE279" s="741"/>
      <c r="GUF279" s="742"/>
      <c r="GUG279" s="742"/>
      <c r="GUH279" s="741"/>
      <c r="GUI279" s="741"/>
      <c r="GUJ279" s="742"/>
      <c r="GUK279" s="742"/>
      <c r="GUL279" s="741"/>
      <c r="GUM279" s="741"/>
      <c r="GUN279" s="741"/>
      <c r="GUO279" s="741"/>
      <c r="GUP279" s="741"/>
      <c r="GUQ279" s="741"/>
      <c r="GUR279" s="741"/>
      <c r="GUS279" s="742"/>
      <c r="GUT279" s="742"/>
      <c r="GUU279" s="741"/>
      <c r="GUV279" s="741"/>
      <c r="GUW279" s="742"/>
      <c r="GUX279" s="742"/>
      <c r="GUY279" s="741"/>
      <c r="GUZ279" s="741"/>
      <c r="GVA279" s="741"/>
      <c r="GVB279" s="741"/>
      <c r="GVC279" s="741"/>
      <c r="GVD279" s="740"/>
      <c r="GVE279" s="743"/>
      <c r="GVF279" s="741"/>
      <c r="GVG279" s="741"/>
      <c r="GVH279" s="741"/>
      <c r="GVI279" s="741"/>
      <c r="GVJ279" s="741"/>
      <c r="GVK279" s="741"/>
      <c r="GVL279" s="741"/>
      <c r="GVM279" s="744"/>
      <c r="GVN279" s="744"/>
      <c r="GVO279" s="744"/>
      <c r="GVP279" s="744"/>
      <c r="GVQ279" s="744"/>
      <c r="GVR279" s="744"/>
      <c r="GVS279" s="744"/>
      <c r="GVT279" s="744"/>
      <c r="GVU279" s="744"/>
      <c r="GVV279" s="744"/>
      <c r="GVW279" s="744"/>
      <c r="GVX279" s="744"/>
      <c r="GVY279" s="744"/>
      <c r="GVZ279" s="744"/>
      <c r="GWA279" s="744"/>
      <c r="GWB279" s="744"/>
      <c r="GWC279" s="744"/>
      <c r="GWD279" s="744"/>
      <c r="GWE279" s="744"/>
      <c r="GWF279" s="744"/>
      <c r="GWG279" s="744"/>
      <c r="GWH279" s="744"/>
      <c r="GWI279" s="744"/>
      <c r="GWJ279" s="744"/>
      <c r="GWK279" s="744"/>
      <c r="GWL279" s="744"/>
      <c r="GWM279" s="744"/>
      <c r="GWN279" s="744"/>
      <c r="GWO279" s="744"/>
      <c r="GWP279" s="744"/>
      <c r="GWQ279" s="744"/>
      <c r="GWR279" s="744"/>
      <c r="GWS279" s="744"/>
      <c r="GWT279" s="744"/>
      <c r="GWU279" s="744"/>
      <c r="GWV279" s="744"/>
      <c r="GWW279" s="744"/>
      <c r="GWX279" s="744"/>
      <c r="GWY279" s="744"/>
      <c r="GWZ279" s="744"/>
      <c r="GXA279" s="744"/>
      <c r="GXB279" s="744"/>
      <c r="GXC279" s="744"/>
      <c r="GXD279" s="744"/>
      <c r="GXE279" s="741"/>
      <c r="GXF279" s="741"/>
      <c r="GXG279" s="741"/>
      <c r="GXH279" s="741"/>
      <c r="GXI279" s="741"/>
      <c r="GXJ279" s="741"/>
      <c r="GXK279" s="741"/>
      <c r="GXL279" s="741"/>
      <c r="GXM279" s="741"/>
      <c r="GXN279" s="741"/>
      <c r="GXO279" s="741"/>
      <c r="GXP279" s="741"/>
      <c r="GXQ279" s="741"/>
      <c r="GXR279" s="741"/>
      <c r="GXS279" s="741"/>
      <c r="GXT279" s="741"/>
      <c r="GXU279" s="741"/>
      <c r="GXV279" s="741"/>
      <c r="GXW279" s="741"/>
      <c r="GXX279" s="741"/>
      <c r="GXY279" s="741"/>
      <c r="GXZ279" s="741"/>
      <c r="GYA279" s="741"/>
      <c r="GYB279" s="741"/>
      <c r="GYC279" s="742"/>
      <c r="GYD279" s="742"/>
      <c r="GYE279" s="742"/>
      <c r="GYF279" s="742"/>
      <c r="GYG279" s="742"/>
      <c r="GYH279" s="741"/>
      <c r="GYI279" s="741"/>
      <c r="GYJ279" s="742"/>
      <c r="GYK279" s="742"/>
      <c r="GYL279" s="741"/>
      <c r="GYM279" s="741"/>
      <c r="GYN279" s="742"/>
      <c r="GYO279" s="742"/>
      <c r="GYP279" s="741"/>
      <c r="GYQ279" s="741"/>
      <c r="GYR279" s="741"/>
      <c r="GYS279" s="741"/>
      <c r="GYT279" s="741"/>
      <c r="GYU279" s="741"/>
      <c r="GYV279" s="741"/>
      <c r="GYW279" s="742"/>
      <c r="GYX279" s="742"/>
      <c r="GYY279" s="741"/>
      <c r="GYZ279" s="741"/>
      <c r="GZA279" s="742"/>
      <c r="GZB279" s="742"/>
      <c r="GZC279" s="741"/>
      <c r="GZD279" s="741"/>
      <c r="GZE279" s="741"/>
      <c r="GZF279" s="741"/>
      <c r="GZG279" s="741"/>
      <c r="GZH279" s="740"/>
      <c r="GZI279" s="743"/>
      <c r="GZJ279" s="741"/>
      <c r="GZK279" s="741"/>
      <c r="GZL279" s="741"/>
      <c r="GZM279" s="741"/>
      <c r="GZN279" s="741"/>
      <c r="GZO279" s="741"/>
      <c r="GZP279" s="741"/>
      <c r="GZQ279" s="744"/>
      <c r="GZR279" s="744"/>
      <c r="GZS279" s="744"/>
      <c r="GZT279" s="744"/>
      <c r="GZU279" s="744"/>
      <c r="GZV279" s="744"/>
      <c r="GZW279" s="744"/>
      <c r="GZX279" s="744"/>
      <c r="GZY279" s="744"/>
      <c r="GZZ279" s="744"/>
      <c r="HAA279" s="744"/>
      <c r="HAB279" s="744"/>
      <c r="HAC279" s="744"/>
      <c r="HAD279" s="744"/>
      <c r="HAE279" s="744"/>
      <c r="HAF279" s="744"/>
      <c r="HAG279" s="744"/>
      <c r="HAH279" s="744"/>
      <c r="HAI279" s="744"/>
      <c r="HAJ279" s="744"/>
      <c r="HAK279" s="744"/>
      <c r="HAL279" s="744"/>
      <c r="HAM279" s="744"/>
      <c r="HAN279" s="744"/>
      <c r="HAO279" s="744"/>
      <c r="HAP279" s="744"/>
      <c r="HAQ279" s="744"/>
      <c r="HAR279" s="744"/>
      <c r="HAS279" s="744"/>
      <c r="HAT279" s="744"/>
      <c r="HAU279" s="744"/>
      <c r="HAV279" s="744"/>
      <c r="HAW279" s="744"/>
      <c r="HAX279" s="744"/>
      <c r="HAY279" s="744"/>
      <c r="HAZ279" s="744"/>
      <c r="HBA279" s="744"/>
      <c r="HBB279" s="744"/>
      <c r="HBC279" s="744"/>
      <c r="HBD279" s="744"/>
      <c r="HBE279" s="744"/>
      <c r="HBF279" s="744"/>
      <c r="HBG279" s="744"/>
      <c r="HBH279" s="744"/>
      <c r="HBI279" s="741"/>
      <c r="HBJ279" s="741"/>
      <c r="HBK279" s="741"/>
      <c r="HBL279" s="741"/>
      <c r="HBM279" s="741"/>
      <c r="HBN279" s="741"/>
      <c r="HBO279" s="741"/>
      <c r="HBP279" s="741"/>
      <c r="HBQ279" s="741"/>
      <c r="HBR279" s="741"/>
      <c r="HBS279" s="741"/>
      <c r="HBT279" s="741"/>
      <c r="HBU279" s="741"/>
      <c r="HBV279" s="741"/>
      <c r="HBW279" s="741"/>
      <c r="HBX279" s="741"/>
      <c r="HBY279" s="741"/>
      <c r="HBZ279" s="741"/>
      <c r="HCA279" s="741"/>
      <c r="HCB279" s="741"/>
      <c r="HCC279" s="741"/>
      <c r="HCD279" s="741"/>
      <c r="HCE279" s="741"/>
      <c r="HCF279" s="741"/>
      <c r="HCG279" s="742"/>
      <c r="HCH279" s="742"/>
      <c r="HCI279" s="742"/>
      <c r="HCJ279" s="742"/>
      <c r="HCK279" s="742"/>
      <c r="HCL279" s="741"/>
      <c r="HCM279" s="741"/>
      <c r="HCN279" s="742"/>
      <c r="HCO279" s="742"/>
      <c r="HCP279" s="741"/>
      <c r="HCQ279" s="741"/>
      <c r="HCR279" s="742"/>
      <c r="HCS279" s="742"/>
      <c r="HCT279" s="741"/>
      <c r="HCU279" s="741"/>
      <c r="HCV279" s="741"/>
      <c r="HCW279" s="741"/>
      <c r="HCX279" s="741"/>
      <c r="HCY279" s="741"/>
      <c r="HCZ279" s="741"/>
      <c r="HDA279" s="742"/>
      <c r="HDB279" s="742"/>
      <c r="HDC279" s="741"/>
      <c r="HDD279" s="741"/>
      <c r="HDE279" s="742"/>
      <c r="HDF279" s="742"/>
      <c r="HDG279" s="741"/>
      <c r="HDH279" s="741"/>
      <c r="HDI279" s="741"/>
      <c r="HDJ279" s="741"/>
      <c r="HDK279" s="741"/>
      <c r="HDL279" s="740"/>
      <c r="HDM279" s="743"/>
      <c r="HDN279" s="741"/>
      <c r="HDO279" s="741"/>
      <c r="HDP279" s="741"/>
      <c r="HDQ279" s="741"/>
      <c r="HDR279" s="741"/>
      <c r="HDS279" s="741"/>
      <c r="HDT279" s="741"/>
      <c r="HDU279" s="744"/>
      <c r="HDV279" s="744"/>
      <c r="HDW279" s="744"/>
      <c r="HDX279" s="744"/>
      <c r="HDY279" s="744"/>
      <c r="HDZ279" s="744"/>
      <c r="HEA279" s="744"/>
      <c r="HEB279" s="744"/>
      <c r="HEC279" s="744"/>
      <c r="HED279" s="744"/>
      <c r="HEE279" s="744"/>
      <c r="HEF279" s="744"/>
      <c r="HEG279" s="744"/>
      <c r="HEH279" s="744"/>
      <c r="HEI279" s="744"/>
      <c r="HEJ279" s="744"/>
      <c r="HEK279" s="744"/>
      <c r="HEL279" s="744"/>
      <c r="HEM279" s="744"/>
      <c r="HEN279" s="744"/>
      <c r="HEO279" s="744"/>
      <c r="HEP279" s="744"/>
      <c r="HEQ279" s="744"/>
      <c r="HER279" s="744"/>
      <c r="HES279" s="744"/>
      <c r="HET279" s="744"/>
      <c r="HEU279" s="744"/>
      <c r="HEV279" s="744"/>
      <c r="HEW279" s="744"/>
      <c r="HEX279" s="744"/>
      <c r="HEY279" s="744"/>
      <c r="HEZ279" s="744"/>
      <c r="HFA279" s="744"/>
      <c r="HFB279" s="744"/>
      <c r="HFC279" s="744"/>
      <c r="HFD279" s="744"/>
      <c r="HFE279" s="744"/>
      <c r="HFF279" s="744"/>
      <c r="HFG279" s="744"/>
      <c r="HFH279" s="744"/>
      <c r="HFI279" s="744"/>
      <c r="HFJ279" s="744"/>
      <c r="HFK279" s="744"/>
      <c r="HFL279" s="744"/>
      <c r="HFM279" s="741"/>
      <c r="HFN279" s="741"/>
      <c r="HFO279" s="741"/>
      <c r="HFP279" s="741"/>
      <c r="HFQ279" s="741"/>
      <c r="HFR279" s="741"/>
      <c r="HFS279" s="741"/>
      <c r="HFT279" s="741"/>
      <c r="HFU279" s="741"/>
      <c r="HFV279" s="741"/>
      <c r="HFW279" s="741"/>
      <c r="HFX279" s="741"/>
      <c r="HFY279" s="741"/>
      <c r="HFZ279" s="741"/>
      <c r="HGA279" s="741"/>
      <c r="HGB279" s="741"/>
      <c r="HGC279" s="741"/>
      <c r="HGD279" s="741"/>
      <c r="HGE279" s="741"/>
      <c r="HGF279" s="741"/>
      <c r="HGG279" s="741"/>
      <c r="HGH279" s="741"/>
      <c r="HGI279" s="741"/>
      <c r="HGJ279" s="741"/>
      <c r="HGK279" s="742"/>
      <c r="HGL279" s="742"/>
      <c r="HGM279" s="742"/>
      <c r="HGN279" s="742"/>
      <c r="HGO279" s="742"/>
      <c r="HGP279" s="741"/>
      <c r="HGQ279" s="741"/>
      <c r="HGR279" s="742"/>
      <c r="HGS279" s="742"/>
      <c r="HGT279" s="741"/>
      <c r="HGU279" s="741"/>
      <c r="HGV279" s="742"/>
      <c r="HGW279" s="742"/>
      <c r="HGX279" s="741"/>
      <c r="HGY279" s="741"/>
      <c r="HGZ279" s="741"/>
      <c r="HHA279" s="741"/>
      <c r="HHB279" s="741"/>
      <c r="HHC279" s="741"/>
      <c r="HHD279" s="741"/>
      <c r="HHE279" s="742"/>
      <c r="HHF279" s="742"/>
      <c r="HHG279" s="741"/>
      <c r="HHH279" s="741"/>
      <c r="HHI279" s="742"/>
      <c r="HHJ279" s="742"/>
      <c r="HHK279" s="741"/>
      <c r="HHL279" s="741"/>
      <c r="HHM279" s="741"/>
      <c r="HHN279" s="741"/>
      <c r="HHO279" s="741"/>
      <c r="HHP279" s="740"/>
      <c r="HHQ279" s="743"/>
      <c r="HHR279" s="741"/>
      <c r="HHS279" s="741"/>
      <c r="HHT279" s="741"/>
      <c r="HHU279" s="741"/>
      <c r="HHV279" s="741"/>
      <c r="HHW279" s="741"/>
      <c r="HHX279" s="741"/>
      <c r="HHY279" s="744"/>
      <c r="HHZ279" s="744"/>
      <c r="HIA279" s="744"/>
      <c r="HIB279" s="744"/>
      <c r="HIC279" s="744"/>
      <c r="HID279" s="744"/>
      <c r="HIE279" s="744"/>
      <c r="HIF279" s="744"/>
      <c r="HIG279" s="744"/>
      <c r="HIH279" s="744"/>
      <c r="HII279" s="744"/>
      <c r="HIJ279" s="744"/>
      <c r="HIK279" s="744"/>
      <c r="HIL279" s="744"/>
      <c r="HIM279" s="744"/>
      <c r="HIN279" s="744"/>
      <c r="HIO279" s="744"/>
      <c r="HIP279" s="744"/>
      <c r="HIQ279" s="744"/>
      <c r="HIR279" s="744"/>
      <c r="HIS279" s="744"/>
      <c r="HIT279" s="744"/>
      <c r="HIU279" s="744"/>
      <c r="HIV279" s="744"/>
      <c r="HIW279" s="744"/>
      <c r="HIX279" s="744"/>
      <c r="HIY279" s="744"/>
      <c r="HIZ279" s="744"/>
      <c r="HJA279" s="744"/>
      <c r="HJB279" s="744"/>
      <c r="HJC279" s="744"/>
      <c r="HJD279" s="744"/>
      <c r="HJE279" s="744"/>
      <c r="HJF279" s="744"/>
      <c r="HJG279" s="744"/>
      <c r="HJH279" s="744"/>
      <c r="HJI279" s="744"/>
      <c r="HJJ279" s="744"/>
      <c r="HJK279" s="744"/>
      <c r="HJL279" s="744"/>
      <c r="HJM279" s="744"/>
      <c r="HJN279" s="744"/>
      <c r="HJO279" s="744"/>
      <c r="HJP279" s="744"/>
      <c r="HJQ279" s="741"/>
      <c r="HJR279" s="741"/>
      <c r="HJS279" s="741"/>
      <c r="HJT279" s="741"/>
      <c r="HJU279" s="741"/>
      <c r="HJV279" s="741"/>
      <c r="HJW279" s="741"/>
      <c r="HJX279" s="741"/>
      <c r="HJY279" s="741"/>
      <c r="HJZ279" s="741"/>
      <c r="HKA279" s="741"/>
      <c r="HKB279" s="741"/>
      <c r="HKC279" s="741"/>
      <c r="HKD279" s="741"/>
      <c r="HKE279" s="741"/>
      <c r="HKF279" s="741"/>
      <c r="HKG279" s="741"/>
      <c r="HKH279" s="741"/>
      <c r="HKI279" s="741"/>
      <c r="HKJ279" s="741"/>
      <c r="HKK279" s="741"/>
      <c r="HKL279" s="741"/>
      <c r="HKM279" s="741"/>
      <c r="HKN279" s="741"/>
      <c r="HKO279" s="742"/>
      <c r="HKP279" s="742"/>
      <c r="HKQ279" s="742"/>
      <c r="HKR279" s="742"/>
      <c r="HKS279" s="742"/>
      <c r="HKT279" s="741"/>
      <c r="HKU279" s="741"/>
      <c r="HKV279" s="742"/>
      <c r="HKW279" s="742"/>
      <c r="HKX279" s="741"/>
      <c r="HKY279" s="741"/>
      <c r="HKZ279" s="742"/>
      <c r="HLA279" s="742"/>
      <c r="HLB279" s="741"/>
      <c r="HLC279" s="741"/>
      <c r="HLD279" s="741"/>
      <c r="HLE279" s="741"/>
      <c r="HLF279" s="741"/>
      <c r="HLG279" s="741"/>
      <c r="HLH279" s="741"/>
      <c r="HLI279" s="742"/>
      <c r="HLJ279" s="742"/>
      <c r="HLK279" s="741"/>
      <c r="HLL279" s="741"/>
      <c r="HLM279" s="742"/>
      <c r="HLN279" s="742"/>
      <c r="HLO279" s="741"/>
      <c r="HLP279" s="741"/>
      <c r="HLQ279" s="741"/>
      <c r="HLR279" s="741"/>
      <c r="HLS279" s="741"/>
      <c r="HLT279" s="740"/>
      <c r="HLU279" s="743"/>
      <c r="HLV279" s="741"/>
      <c r="HLW279" s="741"/>
      <c r="HLX279" s="741"/>
      <c r="HLY279" s="741"/>
      <c r="HLZ279" s="741"/>
      <c r="HMA279" s="741"/>
      <c r="HMB279" s="741"/>
      <c r="HMC279" s="744"/>
      <c r="HMD279" s="744"/>
      <c r="HME279" s="744"/>
      <c r="HMF279" s="744"/>
      <c r="HMG279" s="744"/>
      <c r="HMH279" s="744"/>
      <c r="HMI279" s="744"/>
      <c r="HMJ279" s="744"/>
      <c r="HMK279" s="744"/>
      <c r="HML279" s="744"/>
      <c r="HMM279" s="744"/>
      <c r="HMN279" s="744"/>
      <c r="HMO279" s="744"/>
      <c r="HMP279" s="744"/>
      <c r="HMQ279" s="744"/>
      <c r="HMR279" s="744"/>
      <c r="HMS279" s="744"/>
      <c r="HMT279" s="744"/>
      <c r="HMU279" s="744"/>
      <c r="HMV279" s="744"/>
      <c r="HMW279" s="744"/>
      <c r="HMX279" s="744"/>
      <c r="HMY279" s="744"/>
      <c r="HMZ279" s="744"/>
      <c r="HNA279" s="744"/>
      <c r="HNB279" s="744"/>
      <c r="HNC279" s="744"/>
      <c r="HND279" s="744"/>
      <c r="HNE279" s="744"/>
      <c r="HNF279" s="744"/>
      <c r="HNG279" s="744"/>
      <c r="HNH279" s="744"/>
      <c r="HNI279" s="744"/>
      <c r="HNJ279" s="744"/>
      <c r="HNK279" s="744"/>
      <c r="HNL279" s="744"/>
      <c r="HNM279" s="744"/>
      <c r="HNN279" s="744"/>
      <c r="HNO279" s="744"/>
      <c r="HNP279" s="744"/>
      <c r="HNQ279" s="744"/>
      <c r="HNR279" s="744"/>
      <c r="HNS279" s="744"/>
      <c r="HNT279" s="744"/>
      <c r="HNU279" s="741"/>
      <c r="HNV279" s="741"/>
      <c r="HNW279" s="741"/>
      <c r="HNX279" s="741"/>
      <c r="HNY279" s="741"/>
      <c r="HNZ279" s="741"/>
      <c r="HOA279" s="741"/>
      <c r="HOB279" s="741"/>
      <c r="HOC279" s="741"/>
      <c r="HOD279" s="741"/>
      <c r="HOE279" s="741"/>
      <c r="HOF279" s="741"/>
      <c r="HOG279" s="741"/>
      <c r="HOH279" s="741"/>
      <c r="HOI279" s="741"/>
      <c r="HOJ279" s="741"/>
      <c r="HOK279" s="741"/>
      <c r="HOL279" s="741"/>
      <c r="HOM279" s="741"/>
      <c r="HON279" s="741"/>
      <c r="HOO279" s="741"/>
      <c r="HOP279" s="741"/>
      <c r="HOQ279" s="741"/>
      <c r="HOR279" s="741"/>
      <c r="HOS279" s="742"/>
      <c r="HOT279" s="742"/>
      <c r="HOU279" s="742"/>
      <c r="HOV279" s="742"/>
      <c r="HOW279" s="742"/>
      <c r="HOX279" s="741"/>
      <c r="HOY279" s="741"/>
      <c r="HOZ279" s="742"/>
      <c r="HPA279" s="742"/>
      <c r="HPB279" s="741"/>
      <c r="HPC279" s="741"/>
      <c r="HPD279" s="742"/>
      <c r="HPE279" s="742"/>
      <c r="HPF279" s="741"/>
      <c r="HPG279" s="741"/>
      <c r="HPH279" s="741"/>
      <c r="HPI279" s="741"/>
      <c r="HPJ279" s="741"/>
      <c r="HPK279" s="741"/>
      <c r="HPL279" s="741"/>
      <c r="HPM279" s="742"/>
      <c r="HPN279" s="742"/>
      <c r="HPO279" s="741"/>
      <c r="HPP279" s="741"/>
      <c r="HPQ279" s="742"/>
      <c r="HPR279" s="742"/>
      <c r="HPS279" s="741"/>
      <c r="HPT279" s="741"/>
      <c r="HPU279" s="741"/>
      <c r="HPV279" s="741"/>
      <c r="HPW279" s="741"/>
      <c r="HPX279" s="740"/>
      <c r="HPY279" s="743"/>
      <c r="HPZ279" s="741"/>
      <c r="HQA279" s="741"/>
      <c r="HQB279" s="741"/>
      <c r="HQC279" s="741"/>
      <c r="HQD279" s="741"/>
      <c r="HQE279" s="741"/>
      <c r="HQF279" s="741"/>
      <c r="HQG279" s="744"/>
      <c r="HQH279" s="744"/>
      <c r="HQI279" s="744"/>
      <c r="HQJ279" s="744"/>
      <c r="HQK279" s="744"/>
      <c r="HQL279" s="744"/>
      <c r="HQM279" s="744"/>
      <c r="HQN279" s="744"/>
      <c r="HQO279" s="744"/>
      <c r="HQP279" s="744"/>
      <c r="HQQ279" s="744"/>
      <c r="HQR279" s="744"/>
      <c r="HQS279" s="744"/>
      <c r="HQT279" s="744"/>
      <c r="HQU279" s="744"/>
      <c r="HQV279" s="744"/>
      <c r="HQW279" s="744"/>
      <c r="HQX279" s="744"/>
      <c r="HQY279" s="744"/>
      <c r="HQZ279" s="744"/>
      <c r="HRA279" s="744"/>
      <c r="HRB279" s="744"/>
      <c r="HRC279" s="744"/>
      <c r="HRD279" s="744"/>
      <c r="HRE279" s="744"/>
      <c r="HRF279" s="744"/>
      <c r="HRG279" s="744"/>
      <c r="HRH279" s="744"/>
      <c r="HRI279" s="744"/>
      <c r="HRJ279" s="744"/>
      <c r="HRK279" s="744"/>
      <c r="HRL279" s="744"/>
      <c r="HRM279" s="744"/>
      <c r="HRN279" s="744"/>
      <c r="HRO279" s="744"/>
      <c r="HRP279" s="744"/>
      <c r="HRQ279" s="744"/>
      <c r="HRR279" s="744"/>
      <c r="HRS279" s="744"/>
      <c r="HRT279" s="744"/>
      <c r="HRU279" s="744"/>
      <c r="HRV279" s="744"/>
      <c r="HRW279" s="744"/>
      <c r="HRX279" s="744"/>
      <c r="HRY279" s="741"/>
      <c r="HRZ279" s="741"/>
      <c r="HSA279" s="741"/>
      <c r="HSB279" s="741"/>
      <c r="HSC279" s="741"/>
      <c r="HSD279" s="741"/>
      <c r="HSE279" s="741"/>
      <c r="HSF279" s="741"/>
      <c r="HSG279" s="741"/>
      <c r="HSH279" s="741"/>
      <c r="HSI279" s="741"/>
      <c r="HSJ279" s="741"/>
      <c r="HSK279" s="741"/>
      <c r="HSL279" s="741"/>
      <c r="HSM279" s="741"/>
      <c r="HSN279" s="741"/>
      <c r="HSO279" s="741"/>
      <c r="HSP279" s="741"/>
      <c r="HSQ279" s="741"/>
      <c r="HSR279" s="741"/>
      <c r="HSS279" s="741"/>
      <c r="HST279" s="741"/>
      <c r="HSU279" s="741"/>
      <c r="HSV279" s="741"/>
      <c r="HSW279" s="742"/>
      <c r="HSX279" s="742"/>
      <c r="HSY279" s="742"/>
      <c r="HSZ279" s="742"/>
      <c r="HTA279" s="742"/>
      <c r="HTB279" s="741"/>
      <c r="HTC279" s="741"/>
      <c r="HTD279" s="742"/>
      <c r="HTE279" s="742"/>
      <c r="HTF279" s="741"/>
      <c r="HTG279" s="741"/>
      <c r="HTH279" s="742"/>
      <c r="HTI279" s="742"/>
      <c r="HTJ279" s="741"/>
      <c r="HTK279" s="741"/>
      <c r="HTL279" s="741"/>
      <c r="HTM279" s="741"/>
      <c r="HTN279" s="741"/>
      <c r="HTO279" s="741"/>
      <c r="HTP279" s="741"/>
      <c r="HTQ279" s="742"/>
      <c r="HTR279" s="742"/>
      <c r="HTS279" s="741"/>
      <c r="HTT279" s="741"/>
      <c r="HTU279" s="742"/>
      <c r="HTV279" s="742"/>
      <c r="HTW279" s="741"/>
      <c r="HTX279" s="741"/>
      <c r="HTY279" s="741"/>
      <c r="HTZ279" s="741"/>
      <c r="HUA279" s="741"/>
      <c r="HUB279" s="740"/>
      <c r="HUC279" s="743"/>
      <c r="HUD279" s="741"/>
      <c r="HUE279" s="741"/>
      <c r="HUF279" s="741"/>
      <c r="HUG279" s="741"/>
      <c r="HUH279" s="741"/>
      <c r="HUI279" s="741"/>
      <c r="HUJ279" s="741"/>
      <c r="HUK279" s="744"/>
      <c r="HUL279" s="744"/>
      <c r="HUM279" s="744"/>
      <c r="HUN279" s="744"/>
      <c r="HUO279" s="744"/>
      <c r="HUP279" s="744"/>
      <c r="HUQ279" s="744"/>
      <c r="HUR279" s="744"/>
      <c r="HUS279" s="744"/>
      <c r="HUT279" s="744"/>
      <c r="HUU279" s="744"/>
      <c r="HUV279" s="744"/>
      <c r="HUW279" s="744"/>
      <c r="HUX279" s="744"/>
      <c r="HUY279" s="744"/>
      <c r="HUZ279" s="744"/>
      <c r="HVA279" s="744"/>
      <c r="HVB279" s="744"/>
      <c r="HVC279" s="744"/>
      <c r="HVD279" s="744"/>
      <c r="HVE279" s="744"/>
      <c r="HVF279" s="744"/>
      <c r="HVG279" s="744"/>
      <c r="HVH279" s="744"/>
      <c r="HVI279" s="744"/>
      <c r="HVJ279" s="744"/>
      <c r="HVK279" s="744"/>
      <c r="HVL279" s="744"/>
      <c r="HVM279" s="744"/>
      <c r="HVN279" s="744"/>
      <c r="HVO279" s="744"/>
      <c r="HVP279" s="744"/>
      <c r="HVQ279" s="744"/>
      <c r="HVR279" s="744"/>
      <c r="HVS279" s="744"/>
      <c r="HVT279" s="744"/>
      <c r="HVU279" s="744"/>
      <c r="HVV279" s="744"/>
      <c r="HVW279" s="744"/>
      <c r="HVX279" s="744"/>
      <c r="HVY279" s="744"/>
      <c r="HVZ279" s="744"/>
      <c r="HWA279" s="744"/>
      <c r="HWB279" s="744"/>
      <c r="HWC279" s="741"/>
      <c r="HWD279" s="741"/>
      <c r="HWE279" s="741"/>
      <c r="HWF279" s="741"/>
      <c r="HWG279" s="741"/>
      <c r="HWH279" s="741"/>
      <c r="HWI279" s="741"/>
      <c r="HWJ279" s="741"/>
      <c r="HWK279" s="741"/>
      <c r="HWL279" s="741"/>
      <c r="HWM279" s="741"/>
      <c r="HWN279" s="741"/>
      <c r="HWO279" s="741"/>
      <c r="HWP279" s="741"/>
      <c r="HWQ279" s="741"/>
      <c r="HWR279" s="741"/>
      <c r="HWS279" s="741"/>
      <c r="HWT279" s="741"/>
      <c r="HWU279" s="741"/>
      <c r="HWV279" s="741"/>
      <c r="HWW279" s="741"/>
      <c r="HWX279" s="741"/>
      <c r="HWY279" s="741"/>
      <c r="HWZ279" s="741"/>
      <c r="HXA279" s="742"/>
      <c r="HXB279" s="742"/>
      <c r="HXC279" s="742"/>
      <c r="HXD279" s="742"/>
      <c r="HXE279" s="742"/>
      <c r="HXF279" s="741"/>
      <c r="HXG279" s="741"/>
      <c r="HXH279" s="742"/>
      <c r="HXI279" s="742"/>
      <c r="HXJ279" s="741"/>
      <c r="HXK279" s="741"/>
      <c r="HXL279" s="742"/>
      <c r="HXM279" s="742"/>
      <c r="HXN279" s="741"/>
      <c r="HXO279" s="741"/>
      <c r="HXP279" s="741"/>
      <c r="HXQ279" s="741"/>
      <c r="HXR279" s="741"/>
      <c r="HXS279" s="741"/>
      <c r="HXT279" s="741"/>
      <c r="HXU279" s="742"/>
      <c r="HXV279" s="742"/>
      <c r="HXW279" s="741"/>
      <c r="HXX279" s="741"/>
      <c r="HXY279" s="742"/>
      <c r="HXZ279" s="742"/>
      <c r="HYA279" s="741"/>
      <c r="HYB279" s="741"/>
      <c r="HYC279" s="741"/>
      <c r="HYD279" s="741"/>
      <c r="HYE279" s="741"/>
      <c r="HYF279" s="740"/>
      <c r="HYG279" s="743"/>
      <c r="HYH279" s="741"/>
      <c r="HYI279" s="741"/>
      <c r="HYJ279" s="741"/>
      <c r="HYK279" s="741"/>
      <c r="HYL279" s="741"/>
      <c r="HYM279" s="741"/>
      <c r="HYN279" s="741"/>
      <c r="HYO279" s="744"/>
      <c r="HYP279" s="744"/>
      <c r="HYQ279" s="744"/>
      <c r="HYR279" s="744"/>
      <c r="HYS279" s="744"/>
      <c r="HYT279" s="744"/>
      <c r="HYU279" s="744"/>
      <c r="HYV279" s="744"/>
      <c r="HYW279" s="744"/>
      <c r="HYX279" s="744"/>
      <c r="HYY279" s="744"/>
      <c r="HYZ279" s="744"/>
      <c r="HZA279" s="744"/>
      <c r="HZB279" s="744"/>
      <c r="HZC279" s="744"/>
      <c r="HZD279" s="744"/>
      <c r="HZE279" s="744"/>
      <c r="HZF279" s="744"/>
      <c r="HZG279" s="744"/>
      <c r="HZH279" s="744"/>
      <c r="HZI279" s="744"/>
      <c r="HZJ279" s="744"/>
      <c r="HZK279" s="744"/>
      <c r="HZL279" s="744"/>
      <c r="HZM279" s="744"/>
      <c r="HZN279" s="744"/>
      <c r="HZO279" s="744"/>
      <c r="HZP279" s="744"/>
      <c r="HZQ279" s="744"/>
      <c r="HZR279" s="744"/>
      <c r="HZS279" s="744"/>
      <c r="HZT279" s="744"/>
      <c r="HZU279" s="744"/>
      <c r="HZV279" s="744"/>
      <c r="HZW279" s="744"/>
      <c r="HZX279" s="744"/>
      <c r="HZY279" s="744"/>
      <c r="HZZ279" s="744"/>
      <c r="IAA279" s="744"/>
      <c r="IAB279" s="744"/>
      <c r="IAC279" s="744"/>
      <c r="IAD279" s="744"/>
      <c r="IAE279" s="744"/>
      <c r="IAF279" s="744"/>
      <c r="IAG279" s="741"/>
      <c r="IAH279" s="741"/>
      <c r="IAI279" s="741"/>
      <c r="IAJ279" s="741"/>
      <c r="IAK279" s="741"/>
      <c r="IAL279" s="741"/>
      <c r="IAM279" s="741"/>
      <c r="IAN279" s="741"/>
      <c r="IAO279" s="741"/>
      <c r="IAP279" s="741"/>
      <c r="IAQ279" s="741"/>
      <c r="IAR279" s="741"/>
      <c r="IAS279" s="741"/>
      <c r="IAT279" s="741"/>
      <c r="IAU279" s="741"/>
      <c r="IAV279" s="741"/>
      <c r="IAW279" s="741"/>
      <c r="IAX279" s="741"/>
      <c r="IAY279" s="741"/>
      <c r="IAZ279" s="741"/>
      <c r="IBA279" s="741"/>
      <c r="IBB279" s="741"/>
      <c r="IBC279" s="741"/>
      <c r="IBD279" s="741"/>
      <c r="IBE279" s="742"/>
      <c r="IBF279" s="742"/>
      <c r="IBG279" s="742"/>
      <c r="IBH279" s="742"/>
      <c r="IBI279" s="742"/>
      <c r="IBJ279" s="741"/>
      <c r="IBK279" s="741"/>
      <c r="IBL279" s="742"/>
      <c r="IBM279" s="742"/>
      <c r="IBN279" s="741"/>
      <c r="IBO279" s="741"/>
      <c r="IBP279" s="742"/>
      <c r="IBQ279" s="742"/>
      <c r="IBR279" s="741"/>
      <c r="IBS279" s="741"/>
      <c r="IBT279" s="741"/>
      <c r="IBU279" s="741"/>
      <c r="IBV279" s="741"/>
      <c r="IBW279" s="741"/>
      <c r="IBX279" s="741"/>
      <c r="IBY279" s="742"/>
      <c r="IBZ279" s="742"/>
      <c r="ICA279" s="741"/>
      <c r="ICB279" s="741"/>
      <c r="ICC279" s="742"/>
      <c r="ICD279" s="742"/>
      <c r="ICE279" s="741"/>
      <c r="ICF279" s="741"/>
      <c r="ICG279" s="741"/>
      <c r="ICH279" s="741"/>
      <c r="ICI279" s="741"/>
      <c r="ICJ279" s="740"/>
      <c r="ICK279" s="743"/>
      <c r="ICL279" s="741"/>
      <c r="ICM279" s="741"/>
      <c r="ICN279" s="741"/>
      <c r="ICO279" s="741"/>
      <c r="ICP279" s="741"/>
      <c r="ICQ279" s="741"/>
      <c r="ICR279" s="741"/>
      <c r="ICS279" s="744"/>
      <c r="ICT279" s="744"/>
      <c r="ICU279" s="744"/>
      <c r="ICV279" s="744"/>
      <c r="ICW279" s="744"/>
      <c r="ICX279" s="744"/>
      <c r="ICY279" s="744"/>
      <c r="ICZ279" s="744"/>
      <c r="IDA279" s="744"/>
      <c r="IDB279" s="744"/>
      <c r="IDC279" s="744"/>
      <c r="IDD279" s="744"/>
      <c r="IDE279" s="744"/>
      <c r="IDF279" s="744"/>
      <c r="IDG279" s="744"/>
      <c r="IDH279" s="744"/>
      <c r="IDI279" s="744"/>
      <c r="IDJ279" s="744"/>
      <c r="IDK279" s="744"/>
      <c r="IDL279" s="744"/>
      <c r="IDM279" s="744"/>
      <c r="IDN279" s="744"/>
      <c r="IDO279" s="744"/>
      <c r="IDP279" s="744"/>
      <c r="IDQ279" s="744"/>
      <c r="IDR279" s="744"/>
      <c r="IDS279" s="744"/>
      <c r="IDT279" s="744"/>
      <c r="IDU279" s="744"/>
      <c r="IDV279" s="744"/>
      <c r="IDW279" s="744"/>
      <c r="IDX279" s="744"/>
      <c r="IDY279" s="744"/>
      <c r="IDZ279" s="744"/>
      <c r="IEA279" s="744"/>
      <c r="IEB279" s="744"/>
      <c r="IEC279" s="744"/>
      <c r="IED279" s="744"/>
      <c r="IEE279" s="744"/>
      <c r="IEF279" s="744"/>
      <c r="IEG279" s="744"/>
      <c r="IEH279" s="744"/>
      <c r="IEI279" s="744"/>
      <c r="IEJ279" s="744"/>
      <c r="IEK279" s="741"/>
      <c r="IEL279" s="741"/>
      <c r="IEM279" s="741"/>
      <c r="IEN279" s="741"/>
      <c r="IEO279" s="741"/>
      <c r="IEP279" s="741"/>
      <c r="IEQ279" s="741"/>
      <c r="IER279" s="741"/>
      <c r="IES279" s="741"/>
      <c r="IET279" s="741"/>
      <c r="IEU279" s="741"/>
      <c r="IEV279" s="741"/>
      <c r="IEW279" s="741"/>
      <c r="IEX279" s="741"/>
      <c r="IEY279" s="741"/>
      <c r="IEZ279" s="741"/>
      <c r="IFA279" s="741"/>
      <c r="IFB279" s="741"/>
      <c r="IFC279" s="741"/>
      <c r="IFD279" s="741"/>
      <c r="IFE279" s="741"/>
      <c r="IFF279" s="741"/>
      <c r="IFG279" s="741"/>
      <c r="IFH279" s="741"/>
      <c r="IFI279" s="742"/>
      <c r="IFJ279" s="742"/>
      <c r="IFK279" s="742"/>
      <c r="IFL279" s="742"/>
      <c r="IFM279" s="742"/>
      <c r="IFN279" s="741"/>
      <c r="IFO279" s="741"/>
      <c r="IFP279" s="742"/>
      <c r="IFQ279" s="742"/>
      <c r="IFR279" s="741"/>
      <c r="IFS279" s="741"/>
      <c r="IFT279" s="742"/>
      <c r="IFU279" s="742"/>
      <c r="IFV279" s="741"/>
      <c r="IFW279" s="741"/>
      <c r="IFX279" s="741"/>
      <c r="IFY279" s="741"/>
      <c r="IFZ279" s="741"/>
      <c r="IGA279" s="741"/>
      <c r="IGB279" s="741"/>
      <c r="IGC279" s="742"/>
      <c r="IGD279" s="742"/>
      <c r="IGE279" s="741"/>
      <c r="IGF279" s="741"/>
      <c r="IGG279" s="742"/>
      <c r="IGH279" s="742"/>
      <c r="IGI279" s="741"/>
      <c r="IGJ279" s="741"/>
      <c r="IGK279" s="741"/>
      <c r="IGL279" s="741"/>
      <c r="IGM279" s="741"/>
      <c r="IGN279" s="740"/>
      <c r="IGO279" s="743"/>
      <c r="IGP279" s="741"/>
      <c r="IGQ279" s="741"/>
      <c r="IGR279" s="741"/>
      <c r="IGS279" s="741"/>
      <c r="IGT279" s="741"/>
      <c r="IGU279" s="741"/>
      <c r="IGV279" s="741"/>
      <c r="IGW279" s="744"/>
      <c r="IGX279" s="744"/>
      <c r="IGY279" s="744"/>
      <c r="IGZ279" s="744"/>
      <c r="IHA279" s="744"/>
      <c r="IHB279" s="744"/>
      <c r="IHC279" s="744"/>
      <c r="IHD279" s="744"/>
      <c r="IHE279" s="744"/>
      <c r="IHF279" s="744"/>
      <c r="IHG279" s="744"/>
      <c r="IHH279" s="744"/>
      <c r="IHI279" s="744"/>
      <c r="IHJ279" s="744"/>
      <c r="IHK279" s="744"/>
      <c r="IHL279" s="744"/>
      <c r="IHM279" s="744"/>
      <c r="IHN279" s="744"/>
      <c r="IHO279" s="744"/>
      <c r="IHP279" s="744"/>
      <c r="IHQ279" s="744"/>
      <c r="IHR279" s="744"/>
      <c r="IHS279" s="744"/>
      <c r="IHT279" s="744"/>
      <c r="IHU279" s="744"/>
      <c r="IHV279" s="744"/>
      <c r="IHW279" s="744"/>
      <c r="IHX279" s="744"/>
      <c r="IHY279" s="744"/>
      <c r="IHZ279" s="744"/>
      <c r="IIA279" s="744"/>
      <c r="IIB279" s="744"/>
      <c r="IIC279" s="744"/>
      <c r="IID279" s="744"/>
      <c r="IIE279" s="744"/>
      <c r="IIF279" s="744"/>
      <c r="IIG279" s="744"/>
      <c r="IIH279" s="744"/>
      <c r="III279" s="744"/>
      <c r="IIJ279" s="744"/>
      <c r="IIK279" s="744"/>
      <c r="IIL279" s="744"/>
      <c r="IIM279" s="744"/>
      <c r="IIN279" s="744"/>
      <c r="IIO279" s="741"/>
      <c r="IIP279" s="741"/>
      <c r="IIQ279" s="741"/>
      <c r="IIR279" s="741"/>
      <c r="IIS279" s="741"/>
      <c r="IIT279" s="741"/>
      <c r="IIU279" s="741"/>
      <c r="IIV279" s="741"/>
      <c r="IIW279" s="741"/>
      <c r="IIX279" s="741"/>
      <c r="IIY279" s="741"/>
      <c r="IIZ279" s="741"/>
      <c r="IJA279" s="741"/>
      <c r="IJB279" s="741"/>
      <c r="IJC279" s="741"/>
      <c r="IJD279" s="741"/>
      <c r="IJE279" s="741"/>
      <c r="IJF279" s="741"/>
      <c r="IJG279" s="741"/>
      <c r="IJH279" s="741"/>
      <c r="IJI279" s="741"/>
      <c r="IJJ279" s="741"/>
      <c r="IJK279" s="741"/>
      <c r="IJL279" s="741"/>
      <c r="IJM279" s="742"/>
      <c r="IJN279" s="742"/>
      <c r="IJO279" s="742"/>
      <c r="IJP279" s="742"/>
      <c r="IJQ279" s="742"/>
      <c r="IJR279" s="741"/>
      <c r="IJS279" s="741"/>
      <c r="IJT279" s="742"/>
      <c r="IJU279" s="742"/>
      <c r="IJV279" s="741"/>
      <c r="IJW279" s="741"/>
      <c r="IJX279" s="742"/>
      <c r="IJY279" s="742"/>
      <c r="IJZ279" s="741"/>
      <c r="IKA279" s="741"/>
      <c r="IKB279" s="741"/>
      <c r="IKC279" s="741"/>
      <c r="IKD279" s="741"/>
      <c r="IKE279" s="741"/>
      <c r="IKF279" s="741"/>
      <c r="IKG279" s="742"/>
      <c r="IKH279" s="742"/>
      <c r="IKI279" s="741"/>
      <c r="IKJ279" s="741"/>
      <c r="IKK279" s="742"/>
      <c r="IKL279" s="742"/>
      <c r="IKM279" s="741"/>
      <c r="IKN279" s="741"/>
      <c r="IKO279" s="741"/>
      <c r="IKP279" s="741"/>
      <c r="IKQ279" s="741"/>
      <c r="IKR279" s="740"/>
      <c r="IKS279" s="743"/>
      <c r="IKT279" s="741"/>
      <c r="IKU279" s="741"/>
      <c r="IKV279" s="741"/>
      <c r="IKW279" s="741"/>
      <c r="IKX279" s="741"/>
      <c r="IKY279" s="741"/>
      <c r="IKZ279" s="741"/>
      <c r="ILA279" s="744"/>
      <c r="ILB279" s="744"/>
      <c r="ILC279" s="744"/>
      <c r="ILD279" s="744"/>
      <c r="ILE279" s="744"/>
      <c r="ILF279" s="744"/>
      <c r="ILG279" s="744"/>
      <c r="ILH279" s="744"/>
      <c r="ILI279" s="744"/>
      <c r="ILJ279" s="744"/>
      <c r="ILK279" s="744"/>
      <c r="ILL279" s="744"/>
      <c r="ILM279" s="744"/>
      <c r="ILN279" s="744"/>
      <c r="ILO279" s="744"/>
      <c r="ILP279" s="744"/>
      <c r="ILQ279" s="744"/>
      <c r="ILR279" s="744"/>
      <c r="ILS279" s="744"/>
      <c r="ILT279" s="744"/>
      <c r="ILU279" s="744"/>
      <c r="ILV279" s="744"/>
      <c r="ILW279" s="744"/>
      <c r="ILX279" s="744"/>
      <c r="ILY279" s="744"/>
      <c r="ILZ279" s="744"/>
      <c r="IMA279" s="744"/>
      <c r="IMB279" s="744"/>
      <c r="IMC279" s="744"/>
      <c r="IMD279" s="744"/>
      <c r="IME279" s="744"/>
      <c r="IMF279" s="744"/>
      <c r="IMG279" s="744"/>
      <c r="IMH279" s="744"/>
      <c r="IMI279" s="744"/>
      <c r="IMJ279" s="744"/>
      <c r="IMK279" s="744"/>
      <c r="IML279" s="744"/>
      <c r="IMM279" s="744"/>
      <c r="IMN279" s="744"/>
      <c r="IMO279" s="744"/>
      <c r="IMP279" s="744"/>
      <c r="IMQ279" s="744"/>
      <c r="IMR279" s="744"/>
      <c r="IMS279" s="741"/>
      <c r="IMT279" s="741"/>
      <c r="IMU279" s="741"/>
      <c r="IMV279" s="741"/>
      <c r="IMW279" s="741"/>
      <c r="IMX279" s="741"/>
      <c r="IMY279" s="741"/>
      <c r="IMZ279" s="741"/>
      <c r="INA279" s="741"/>
      <c r="INB279" s="741"/>
      <c r="INC279" s="741"/>
      <c r="IND279" s="741"/>
      <c r="INE279" s="741"/>
      <c r="INF279" s="741"/>
      <c r="ING279" s="741"/>
      <c r="INH279" s="741"/>
      <c r="INI279" s="741"/>
      <c r="INJ279" s="741"/>
      <c r="INK279" s="741"/>
      <c r="INL279" s="741"/>
      <c r="INM279" s="741"/>
      <c r="INN279" s="741"/>
      <c r="INO279" s="741"/>
      <c r="INP279" s="741"/>
      <c r="INQ279" s="742"/>
      <c r="INR279" s="742"/>
      <c r="INS279" s="742"/>
      <c r="INT279" s="742"/>
      <c r="INU279" s="742"/>
      <c r="INV279" s="741"/>
      <c r="INW279" s="741"/>
      <c r="INX279" s="742"/>
      <c r="INY279" s="742"/>
      <c r="INZ279" s="741"/>
      <c r="IOA279" s="741"/>
      <c r="IOB279" s="742"/>
      <c r="IOC279" s="742"/>
      <c r="IOD279" s="741"/>
      <c r="IOE279" s="741"/>
      <c r="IOF279" s="741"/>
      <c r="IOG279" s="741"/>
      <c r="IOH279" s="741"/>
      <c r="IOI279" s="741"/>
      <c r="IOJ279" s="741"/>
      <c r="IOK279" s="742"/>
      <c r="IOL279" s="742"/>
      <c r="IOM279" s="741"/>
      <c r="ION279" s="741"/>
      <c r="IOO279" s="742"/>
      <c r="IOP279" s="742"/>
      <c r="IOQ279" s="741"/>
      <c r="IOR279" s="741"/>
      <c r="IOS279" s="741"/>
      <c r="IOT279" s="741"/>
      <c r="IOU279" s="741"/>
      <c r="IOV279" s="740"/>
      <c r="IOW279" s="743"/>
      <c r="IOX279" s="741"/>
      <c r="IOY279" s="741"/>
      <c r="IOZ279" s="741"/>
      <c r="IPA279" s="741"/>
      <c r="IPB279" s="741"/>
      <c r="IPC279" s="741"/>
      <c r="IPD279" s="741"/>
      <c r="IPE279" s="744"/>
      <c r="IPF279" s="744"/>
      <c r="IPG279" s="744"/>
      <c r="IPH279" s="744"/>
      <c r="IPI279" s="744"/>
      <c r="IPJ279" s="744"/>
      <c r="IPK279" s="744"/>
      <c r="IPL279" s="744"/>
      <c r="IPM279" s="744"/>
      <c r="IPN279" s="744"/>
      <c r="IPO279" s="744"/>
      <c r="IPP279" s="744"/>
      <c r="IPQ279" s="744"/>
      <c r="IPR279" s="744"/>
      <c r="IPS279" s="744"/>
      <c r="IPT279" s="744"/>
      <c r="IPU279" s="744"/>
      <c r="IPV279" s="744"/>
      <c r="IPW279" s="744"/>
      <c r="IPX279" s="744"/>
      <c r="IPY279" s="744"/>
      <c r="IPZ279" s="744"/>
      <c r="IQA279" s="744"/>
      <c r="IQB279" s="744"/>
      <c r="IQC279" s="744"/>
      <c r="IQD279" s="744"/>
      <c r="IQE279" s="744"/>
      <c r="IQF279" s="744"/>
      <c r="IQG279" s="744"/>
      <c r="IQH279" s="744"/>
      <c r="IQI279" s="744"/>
      <c r="IQJ279" s="744"/>
      <c r="IQK279" s="744"/>
      <c r="IQL279" s="744"/>
      <c r="IQM279" s="744"/>
      <c r="IQN279" s="744"/>
      <c r="IQO279" s="744"/>
      <c r="IQP279" s="744"/>
      <c r="IQQ279" s="744"/>
      <c r="IQR279" s="744"/>
      <c r="IQS279" s="744"/>
      <c r="IQT279" s="744"/>
      <c r="IQU279" s="744"/>
      <c r="IQV279" s="744"/>
      <c r="IQW279" s="741"/>
      <c r="IQX279" s="741"/>
      <c r="IQY279" s="741"/>
      <c r="IQZ279" s="741"/>
      <c r="IRA279" s="741"/>
      <c r="IRB279" s="741"/>
      <c r="IRC279" s="741"/>
      <c r="IRD279" s="741"/>
      <c r="IRE279" s="741"/>
      <c r="IRF279" s="741"/>
      <c r="IRG279" s="741"/>
      <c r="IRH279" s="741"/>
      <c r="IRI279" s="741"/>
      <c r="IRJ279" s="741"/>
      <c r="IRK279" s="741"/>
      <c r="IRL279" s="741"/>
      <c r="IRM279" s="741"/>
      <c r="IRN279" s="741"/>
      <c r="IRO279" s="741"/>
      <c r="IRP279" s="741"/>
      <c r="IRQ279" s="741"/>
      <c r="IRR279" s="741"/>
      <c r="IRS279" s="741"/>
      <c r="IRT279" s="741"/>
      <c r="IRU279" s="742"/>
      <c r="IRV279" s="742"/>
      <c r="IRW279" s="742"/>
      <c r="IRX279" s="742"/>
      <c r="IRY279" s="742"/>
      <c r="IRZ279" s="741"/>
      <c r="ISA279" s="741"/>
      <c r="ISB279" s="742"/>
      <c r="ISC279" s="742"/>
      <c r="ISD279" s="741"/>
      <c r="ISE279" s="741"/>
      <c r="ISF279" s="742"/>
      <c r="ISG279" s="742"/>
      <c r="ISH279" s="741"/>
      <c r="ISI279" s="741"/>
      <c r="ISJ279" s="741"/>
      <c r="ISK279" s="741"/>
      <c r="ISL279" s="741"/>
      <c r="ISM279" s="741"/>
      <c r="ISN279" s="741"/>
      <c r="ISO279" s="742"/>
      <c r="ISP279" s="742"/>
      <c r="ISQ279" s="741"/>
      <c r="ISR279" s="741"/>
      <c r="ISS279" s="742"/>
      <c r="IST279" s="742"/>
      <c r="ISU279" s="741"/>
      <c r="ISV279" s="741"/>
      <c r="ISW279" s="741"/>
      <c r="ISX279" s="741"/>
      <c r="ISY279" s="741"/>
      <c r="ISZ279" s="740"/>
      <c r="ITA279" s="743"/>
      <c r="ITB279" s="741"/>
      <c r="ITC279" s="741"/>
      <c r="ITD279" s="741"/>
      <c r="ITE279" s="741"/>
      <c r="ITF279" s="741"/>
      <c r="ITG279" s="741"/>
      <c r="ITH279" s="741"/>
      <c r="ITI279" s="744"/>
      <c r="ITJ279" s="744"/>
      <c r="ITK279" s="744"/>
      <c r="ITL279" s="744"/>
      <c r="ITM279" s="744"/>
      <c r="ITN279" s="744"/>
      <c r="ITO279" s="744"/>
      <c r="ITP279" s="744"/>
      <c r="ITQ279" s="744"/>
      <c r="ITR279" s="744"/>
      <c r="ITS279" s="744"/>
      <c r="ITT279" s="744"/>
      <c r="ITU279" s="744"/>
      <c r="ITV279" s="744"/>
      <c r="ITW279" s="744"/>
      <c r="ITX279" s="744"/>
      <c r="ITY279" s="744"/>
      <c r="ITZ279" s="744"/>
      <c r="IUA279" s="744"/>
      <c r="IUB279" s="744"/>
      <c r="IUC279" s="744"/>
      <c r="IUD279" s="744"/>
      <c r="IUE279" s="744"/>
      <c r="IUF279" s="744"/>
      <c r="IUG279" s="744"/>
      <c r="IUH279" s="744"/>
      <c r="IUI279" s="744"/>
      <c r="IUJ279" s="744"/>
      <c r="IUK279" s="744"/>
      <c r="IUL279" s="744"/>
      <c r="IUM279" s="744"/>
      <c r="IUN279" s="744"/>
      <c r="IUO279" s="744"/>
      <c r="IUP279" s="744"/>
      <c r="IUQ279" s="744"/>
      <c r="IUR279" s="744"/>
      <c r="IUS279" s="744"/>
      <c r="IUT279" s="744"/>
      <c r="IUU279" s="744"/>
      <c r="IUV279" s="744"/>
      <c r="IUW279" s="744"/>
      <c r="IUX279" s="744"/>
      <c r="IUY279" s="744"/>
      <c r="IUZ279" s="744"/>
      <c r="IVA279" s="741"/>
      <c r="IVB279" s="741"/>
      <c r="IVC279" s="741"/>
      <c r="IVD279" s="741"/>
      <c r="IVE279" s="741"/>
      <c r="IVF279" s="741"/>
      <c r="IVG279" s="741"/>
      <c r="IVH279" s="741"/>
      <c r="IVI279" s="741"/>
      <c r="IVJ279" s="741"/>
      <c r="IVK279" s="741"/>
      <c r="IVL279" s="741"/>
      <c r="IVM279" s="741"/>
      <c r="IVN279" s="741"/>
      <c r="IVO279" s="741"/>
      <c r="IVP279" s="741"/>
      <c r="IVQ279" s="741"/>
      <c r="IVR279" s="741"/>
      <c r="IVS279" s="741"/>
      <c r="IVT279" s="741"/>
      <c r="IVU279" s="741"/>
      <c r="IVV279" s="741"/>
      <c r="IVW279" s="741"/>
      <c r="IVX279" s="741"/>
      <c r="IVY279" s="742"/>
      <c r="IVZ279" s="742"/>
      <c r="IWA279" s="742"/>
      <c r="IWB279" s="742"/>
      <c r="IWC279" s="742"/>
      <c r="IWD279" s="741"/>
      <c r="IWE279" s="741"/>
      <c r="IWF279" s="742"/>
      <c r="IWG279" s="742"/>
      <c r="IWH279" s="741"/>
      <c r="IWI279" s="741"/>
      <c r="IWJ279" s="742"/>
      <c r="IWK279" s="742"/>
      <c r="IWL279" s="741"/>
      <c r="IWM279" s="741"/>
      <c r="IWN279" s="741"/>
      <c r="IWO279" s="741"/>
      <c r="IWP279" s="741"/>
      <c r="IWQ279" s="741"/>
      <c r="IWR279" s="741"/>
      <c r="IWS279" s="742"/>
      <c r="IWT279" s="742"/>
      <c r="IWU279" s="741"/>
      <c r="IWV279" s="741"/>
      <c r="IWW279" s="742"/>
      <c r="IWX279" s="742"/>
      <c r="IWY279" s="741"/>
      <c r="IWZ279" s="741"/>
      <c r="IXA279" s="741"/>
      <c r="IXB279" s="741"/>
      <c r="IXC279" s="741"/>
      <c r="IXD279" s="740"/>
      <c r="IXE279" s="743"/>
      <c r="IXF279" s="741"/>
      <c r="IXG279" s="741"/>
      <c r="IXH279" s="741"/>
      <c r="IXI279" s="741"/>
      <c r="IXJ279" s="741"/>
      <c r="IXK279" s="741"/>
      <c r="IXL279" s="741"/>
      <c r="IXM279" s="744"/>
      <c r="IXN279" s="744"/>
      <c r="IXO279" s="744"/>
      <c r="IXP279" s="744"/>
      <c r="IXQ279" s="744"/>
      <c r="IXR279" s="744"/>
      <c r="IXS279" s="744"/>
      <c r="IXT279" s="744"/>
      <c r="IXU279" s="744"/>
      <c r="IXV279" s="744"/>
      <c r="IXW279" s="744"/>
      <c r="IXX279" s="744"/>
      <c r="IXY279" s="744"/>
      <c r="IXZ279" s="744"/>
      <c r="IYA279" s="744"/>
      <c r="IYB279" s="744"/>
      <c r="IYC279" s="744"/>
      <c r="IYD279" s="744"/>
      <c r="IYE279" s="744"/>
      <c r="IYF279" s="744"/>
      <c r="IYG279" s="744"/>
      <c r="IYH279" s="744"/>
      <c r="IYI279" s="744"/>
      <c r="IYJ279" s="744"/>
      <c r="IYK279" s="744"/>
      <c r="IYL279" s="744"/>
      <c r="IYM279" s="744"/>
      <c r="IYN279" s="744"/>
      <c r="IYO279" s="744"/>
      <c r="IYP279" s="744"/>
      <c r="IYQ279" s="744"/>
      <c r="IYR279" s="744"/>
      <c r="IYS279" s="744"/>
      <c r="IYT279" s="744"/>
      <c r="IYU279" s="744"/>
      <c r="IYV279" s="744"/>
      <c r="IYW279" s="744"/>
      <c r="IYX279" s="744"/>
      <c r="IYY279" s="744"/>
      <c r="IYZ279" s="744"/>
      <c r="IZA279" s="744"/>
      <c r="IZB279" s="744"/>
      <c r="IZC279" s="744"/>
      <c r="IZD279" s="744"/>
      <c r="IZE279" s="741"/>
      <c r="IZF279" s="741"/>
      <c r="IZG279" s="741"/>
      <c r="IZH279" s="741"/>
      <c r="IZI279" s="741"/>
      <c r="IZJ279" s="741"/>
      <c r="IZK279" s="741"/>
      <c r="IZL279" s="741"/>
      <c r="IZM279" s="741"/>
      <c r="IZN279" s="741"/>
      <c r="IZO279" s="741"/>
      <c r="IZP279" s="741"/>
      <c r="IZQ279" s="741"/>
      <c r="IZR279" s="741"/>
      <c r="IZS279" s="741"/>
      <c r="IZT279" s="741"/>
      <c r="IZU279" s="741"/>
      <c r="IZV279" s="741"/>
      <c r="IZW279" s="741"/>
      <c r="IZX279" s="741"/>
      <c r="IZY279" s="741"/>
      <c r="IZZ279" s="741"/>
      <c r="JAA279" s="741"/>
      <c r="JAB279" s="741"/>
      <c r="JAC279" s="742"/>
      <c r="JAD279" s="742"/>
      <c r="JAE279" s="742"/>
      <c r="JAF279" s="742"/>
      <c r="JAG279" s="742"/>
      <c r="JAH279" s="741"/>
      <c r="JAI279" s="741"/>
      <c r="JAJ279" s="742"/>
      <c r="JAK279" s="742"/>
      <c r="JAL279" s="741"/>
      <c r="JAM279" s="741"/>
      <c r="JAN279" s="742"/>
      <c r="JAO279" s="742"/>
      <c r="JAP279" s="741"/>
      <c r="JAQ279" s="741"/>
      <c r="JAR279" s="741"/>
      <c r="JAS279" s="741"/>
      <c r="JAT279" s="741"/>
      <c r="JAU279" s="741"/>
      <c r="JAV279" s="741"/>
      <c r="JAW279" s="742"/>
      <c r="JAX279" s="742"/>
      <c r="JAY279" s="741"/>
      <c r="JAZ279" s="741"/>
      <c r="JBA279" s="742"/>
      <c r="JBB279" s="742"/>
      <c r="JBC279" s="741"/>
      <c r="JBD279" s="741"/>
      <c r="JBE279" s="741"/>
      <c r="JBF279" s="741"/>
      <c r="JBG279" s="741"/>
      <c r="JBH279" s="740"/>
      <c r="JBI279" s="743"/>
      <c r="JBJ279" s="741"/>
      <c r="JBK279" s="741"/>
      <c r="JBL279" s="741"/>
      <c r="JBM279" s="741"/>
      <c r="JBN279" s="741"/>
      <c r="JBO279" s="741"/>
      <c r="JBP279" s="741"/>
      <c r="JBQ279" s="744"/>
      <c r="JBR279" s="744"/>
      <c r="JBS279" s="744"/>
      <c r="JBT279" s="744"/>
      <c r="JBU279" s="744"/>
      <c r="JBV279" s="744"/>
      <c r="JBW279" s="744"/>
      <c r="JBX279" s="744"/>
      <c r="JBY279" s="744"/>
      <c r="JBZ279" s="744"/>
      <c r="JCA279" s="744"/>
      <c r="JCB279" s="744"/>
      <c r="JCC279" s="744"/>
      <c r="JCD279" s="744"/>
      <c r="JCE279" s="744"/>
      <c r="JCF279" s="744"/>
      <c r="JCG279" s="744"/>
      <c r="JCH279" s="744"/>
      <c r="JCI279" s="744"/>
      <c r="JCJ279" s="744"/>
      <c r="JCK279" s="744"/>
      <c r="JCL279" s="744"/>
      <c r="JCM279" s="744"/>
      <c r="JCN279" s="744"/>
      <c r="JCO279" s="744"/>
      <c r="JCP279" s="744"/>
      <c r="JCQ279" s="744"/>
      <c r="JCR279" s="744"/>
      <c r="JCS279" s="744"/>
      <c r="JCT279" s="744"/>
      <c r="JCU279" s="744"/>
      <c r="JCV279" s="744"/>
      <c r="JCW279" s="744"/>
      <c r="JCX279" s="744"/>
      <c r="JCY279" s="744"/>
      <c r="JCZ279" s="744"/>
      <c r="JDA279" s="744"/>
      <c r="JDB279" s="744"/>
      <c r="JDC279" s="744"/>
      <c r="JDD279" s="744"/>
      <c r="JDE279" s="744"/>
      <c r="JDF279" s="744"/>
      <c r="JDG279" s="744"/>
      <c r="JDH279" s="744"/>
      <c r="JDI279" s="741"/>
      <c r="JDJ279" s="741"/>
      <c r="JDK279" s="741"/>
      <c r="JDL279" s="741"/>
      <c r="JDM279" s="741"/>
      <c r="JDN279" s="741"/>
      <c r="JDO279" s="741"/>
      <c r="JDP279" s="741"/>
      <c r="JDQ279" s="741"/>
      <c r="JDR279" s="741"/>
      <c r="JDS279" s="741"/>
      <c r="JDT279" s="741"/>
      <c r="JDU279" s="741"/>
      <c r="JDV279" s="741"/>
      <c r="JDW279" s="741"/>
      <c r="JDX279" s="741"/>
      <c r="JDY279" s="741"/>
      <c r="JDZ279" s="741"/>
      <c r="JEA279" s="741"/>
      <c r="JEB279" s="741"/>
      <c r="JEC279" s="741"/>
      <c r="JED279" s="741"/>
      <c r="JEE279" s="741"/>
      <c r="JEF279" s="741"/>
      <c r="JEG279" s="742"/>
      <c r="JEH279" s="742"/>
      <c r="JEI279" s="742"/>
      <c r="JEJ279" s="742"/>
      <c r="JEK279" s="742"/>
      <c r="JEL279" s="741"/>
      <c r="JEM279" s="741"/>
      <c r="JEN279" s="742"/>
      <c r="JEO279" s="742"/>
      <c r="JEP279" s="741"/>
      <c r="JEQ279" s="741"/>
      <c r="JER279" s="742"/>
      <c r="JES279" s="742"/>
      <c r="JET279" s="741"/>
      <c r="JEU279" s="741"/>
      <c r="JEV279" s="741"/>
      <c r="JEW279" s="741"/>
      <c r="JEX279" s="741"/>
      <c r="JEY279" s="741"/>
      <c r="JEZ279" s="741"/>
      <c r="JFA279" s="742"/>
      <c r="JFB279" s="742"/>
      <c r="JFC279" s="741"/>
      <c r="JFD279" s="741"/>
      <c r="JFE279" s="742"/>
      <c r="JFF279" s="742"/>
      <c r="JFG279" s="741"/>
      <c r="JFH279" s="741"/>
      <c r="JFI279" s="741"/>
      <c r="JFJ279" s="741"/>
      <c r="JFK279" s="741"/>
      <c r="JFL279" s="740"/>
      <c r="JFM279" s="743"/>
      <c r="JFN279" s="741"/>
      <c r="JFO279" s="741"/>
      <c r="JFP279" s="741"/>
      <c r="JFQ279" s="741"/>
      <c r="JFR279" s="741"/>
      <c r="JFS279" s="741"/>
      <c r="JFT279" s="741"/>
      <c r="JFU279" s="744"/>
      <c r="JFV279" s="744"/>
      <c r="JFW279" s="744"/>
      <c r="JFX279" s="744"/>
      <c r="JFY279" s="744"/>
      <c r="JFZ279" s="744"/>
      <c r="JGA279" s="744"/>
      <c r="JGB279" s="744"/>
      <c r="JGC279" s="744"/>
      <c r="JGD279" s="744"/>
      <c r="JGE279" s="744"/>
      <c r="JGF279" s="744"/>
      <c r="JGG279" s="744"/>
      <c r="JGH279" s="744"/>
      <c r="JGI279" s="744"/>
      <c r="JGJ279" s="744"/>
      <c r="JGK279" s="744"/>
      <c r="JGL279" s="744"/>
      <c r="JGM279" s="744"/>
      <c r="JGN279" s="744"/>
      <c r="JGO279" s="744"/>
      <c r="JGP279" s="744"/>
      <c r="JGQ279" s="744"/>
      <c r="JGR279" s="744"/>
      <c r="JGS279" s="744"/>
      <c r="JGT279" s="744"/>
      <c r="JGU279" s="744"/>
      <c r="JGV279" s="744"/>
      <c r="JGW279" s="744"/>
      <c r="JGX279" s="744"/>
      <c r="JGY279" s="744"/>
      <c r="JGZ279" s="744"/>
      <c r="JHA279" s="744"/>
      <c r="JHB279" s="744"/>
      <c r="JHC279" s="744"/>
      <c r="JHD279" s="744"/>
      <c r="JHE279" s="744"/>
      <c r="JHF279" s="744"/>
      <c r="JHG279" s="744"/>
      <c r="JHH279" s="744"/>
      <c r="JHI279" s="744"/>
      <c r="JHJ279" s="744"/>
      <c r="JHK279" s="744"/>
      <c r="JHL279" s="744"/>
      <c r="JHM279" s="741"/>
      <c r="JHN279" s="741"/>
      <c r="JHO279" s="741"/>
      <c r="JHP279" s="741"/>
      <c r="JHQ279" s="741"/>
      <c r="JHR279" s="741"/>
      <c r="JHS279" s="741"/>
      <c r="JHT279" s="741"/>
      <c r="JHU279" s="741"/>
      <c r="JHV279" s="741"/>
      <c r="JHW279" s="741"/>
      <c r="JHX279" s="741"/>
      <c r="JHY279" s="741"/>
      <c r="JHZ279" s="741"/>
      <c r="JIA279" s="741"/>
      <c r="JIB279" s="741"/>
      <c r="JIC279" s="741"/>
      <c r="JID279" s="741"/>
      <c r="JIE279" s="741"/>
      <c r="JIF279" s="741"/>
      <c r="JIG279" s="741"/>
      <c r="JIH279" s="741"/>
      <c r="JII279" s="741"/>
      <c r="JIJ279" s="741"/>
      <c r="JIK279" s="742"/>
      <c r="JIL279" s="742"/>
      <c r="JIM279" s="742"/>
      <c r="JIN279" s="742"/>
      <c r="JIO279" s="742"/>
      <c r="JIP279" s="741"/>
      <c r="JIQ279" s="741"/>
      <c r="JIR279" s="742"/>
      <c r="JIS279" s="742"/>
      <c r="JIT279" s="741"/>
      <c r="JIU279" s="741"/>
      <c r="JIV279" s="742"/>
      <c r="JIW279" s="742"/>
      <c r="JIX279" s="741"/>
      <c r="JIY279" s="741"/>
      <c r="JIZ279" s="741"/>
      <c r="JJA279" s="741"/>
      <c r="JJB279" s="741"/>
      <c r="JJC279" s="741"/>
      <c r="JJD279" s="741"/>
      <c r="JJE279" s="742"/>
      <c r="JJF279" s="742"/>
      <c r="JJG279" s="741"/>
      <c r="JJH279" s="741"/>
      <c r="JJI279" s="742"/>
      <c r="JJJ279" s="742"/>
      <c r="JJK279" s="741"/>
      <c r="JJL279" s="741"/>
      <c r="JJM279" s="741"/>
      <c r="JJN279" s="741"/>
      <c r="JJO279" s="741"/>
      <c r="JJP279" s="740"/>
      <c r="JJQ279" s="743"/>
      <c r="JJR279" s="741"/>
      <c r="JJS279" s="741"/>
      <c r="JJT279" s="741"/>
      <c r="JJU279" s="741"/>
      <c r="JJV279" s="741"/>
      <c r="JJW279" s="741"/>
      <c r="JJX279" s="741"/>
      <c r="JJY279" s="744"/>
      <c r="JJZ279" s="744"/>
      <c r="JKA279" s="744"/>
      <c r="JKB279" s="744"/>
      <c r="JKC279" s="744"/>
      <c r="JKD279" s="744"/>
      <c r="JKE279" s="744"/>
      <c r="JKF279" s="744"/>
      <c r="JKG279" s="744"/>
      <c r="JKH279" s="744"/>
      <c r="JKI279" s="744"/>
      <c r="JKJ279" s="744"/>
      <c r="JKK279" s="744"/>
      <c r="JKL279" s="744"/>
      <c r="JKM279" s="744"/>
      <c r="JKN279" s="744"/>
      <c r="JKO279" s="744"/>
      <c r="JKP279" s="744"/>
      <c r="JKQ279" s="744"/>
      <c r="JKR279" s="744"/>
      <c r="JKS279" s="744"/>
      <c r="JKT279" s="744"/>
      <c r="JKU279" s="744"/>
      <c r="JKV279" s="744"/>
      <c r="JKW279" s="744"/>
      <c r="JKX279" s="744"/>
      <c r="JKY279" s="744"/>
      <c r="JKZ279" s="744"/>
      <c r="JLA279" s="744"/>
      <c r="JLB279" s="744"/>
      <c r="JLC279" s="744"/>
      <c r="JLD279" s="744"/>
      <c r="JLE279" s="744"/>
      <c r="JLF279" s="744"/>
      <c r="JLG279" s="744"/>
      <c r="JLH279" s="744"/>
      <c r="JLI279" s="744"/>
      <c r="JLJ279" s="744"/>
      <c r="JLK279" s="744"/>
      <c r="JLL279" s="744"/>
      <c r="JLM279" s="744"/>
      <c r="JLN279" s="744"/>
      <c r="JLO279" s="744"/>
      <c r="JLP279" s="744"/>
      <c r="JLQ279" s="741"/>
      <c r="JLR279" s="741"/>
      <c r="JLS279" s="741"/>
      <c r="JLT279" s="741"/>
      <c r="JLU279" s="741"/>
      <c r="JLV279" s="741"/>
      <c r="JLW279" s="741"/>
      <c r="JLX279" s="741"/>
      <c r="JLY279" s="741"/>
      <c r="JLZ279" s="741"/>
      <c r="JMA279" s="741"/>
      <c r="JMB279" s="741"/>
      <c r="JMC279" s="741"/>
      <c r="JMD279" s="741"/>
      <c r="JME279" s="741"/>
      <c r="JMF279" s="741"/>
      <c r="JMG279" s="741"/>
      <c r="JMH279" s="741"/>
      <c r="JMI279" s="741"/>
      <c r="JMJ279" s="741"/>
      <c r="JMK279" s="741"/>
      <c r="JML279" s="741"/>
      <c r="JMM279" s="741"/>
      <c r="JMN279" s="741"/>
      <c r="JMO279" s="742"/>
      <c r="JMP279" s="742"/>
      <c r="JMQ279" s="742"/>
      <c r="JMR279" s="742"/>
      <c r="JMS279" s="742"/>
      <c r="JMT279" s="741"/>
      <c r="JMU279" s="741"/>
      <c r="JMV279" s="742"/>
      <c r="JMW279" s="742"/>
      <c r="JMX279" s="741"/>
      <c r="JMY279" s="741"/>
      <c r="JMZ279" s="742"/>
      <c r="JNA279" s="742"/>
      <c r="JNB279" s="741"/>
      <c r="JNC279" s="741"/>
      <c r="JND279" s="741"/>
      <c r="JNE279" s="741"/>
      <c r="JNF279" s="741"/>
      <c r="JNG279" s="741"/>
      <c r="JNH279" s="741"/>
      <c r="JNI279" s="742"/>
      <c r="JNJ279" s="742"/>
      <c r="JNK279" s="741"/>
      <c r="JNL279" s="741"/>
      <c r="JNM279" s="742"/>
      <c r="JNN279" s="742"/>
      <c r="JNO279" s="741"/>
      <c r="JNP279" s="741"/>
      <c r="JNQ279" s="741"/>
      <c r="JNR279" s="741"/>
      <c r="JNS279" s="741"/>
      <c r="JNT279" s="740"/>
      <c r="JNU279" s="743"/>
      <c r="JNV279" s="741"/>
      <c r="JNW279" s="741"/>
      <c r="JNX279" s="741"/>
      <c r="JNY279" s="741"/>
      <c r="JNZ279" s="741"/>
      <c r="JOA279" s="741"/>
      <c r="JOB279" s="741"/>
      <c r="JOC279" s="744"/>
      <c r="JOD279" s="744"/>
      <c r="JOE279" s="744"/>
      <c r="JOF279" s="744"/>
      <c r="JOG279" s="744"/>
      <c r="JOH279" s="744"/>
      <c r="JOI279" s="744"/>
      <c r="JOJ279" s="744"/>
      <c r="JOK279" s="744"/>
      <c r="JOL279" s="744"/>
      <c r="JOM279" s="744"/>
      <c r="JON279" s="744"/>
      <c r="JOO279" s="744"/>
      <c r="JOP279" s="744"/>
      <c r="JOQ279" s="744"/>
      <c r="JOR279" s="744"/>
      <c r="JOS279" s="744"/>
      <c r="JOT279" s="744"/>
      <c r="JOU279" s="744"/>
      <c r="JOV279" s="744"/>
      <c r="JOW279" s="744"/>
      <c r="JOX279" s="744"/>
      <c r="JOY279" s="744"/>
      <c r="JOZ279" s="744"/>
      <c r="JPA279" s="744"/>
      <c r="JPB279" s="744"/>
      <c r="JPC279" s="744"/>
      <c r="JPD279" s="744"/>
      <c r="JPE279" s="744"/>
      <c r="JPF279" s="744"/>
      <c r="JPG279" s="744"/>
      <c r="JPH279" s="744"/>
      <c r="JPI279" s="744"/>
      <c r="JPJ279" s="744"/>
      <c r="JPK279" s="744"/>
      <c r="JPL279" s="744"/>
      <c r="JPM279" s="744"/>
      <c r="JPN279" s="744"/>
      <c r="JPO279" s="744"/>
      <c r="JPP279" s="744"/>
      <c r="JPQ279" s="744"/>
      <c r="JPR279" s="744"/>
      <c r="JPS279" s="744"/>
      <c r="JPT279" s="744"/>
      <c r="JPU279" s="741"/>
      <c r="JPV279" s="741"/>
      <c r="JPW279" s="741"/>
      <c r="JPX279" s="741"/>
      <c r="JPY279" s="741"/>
      <c r="JPZ279" s="741"/>
      <c r="JQA279" s="741"/>
      <c r="JQB279" s="741"/>
      <c r="JQC279" s="741"/>
      <c r="JQD279" s="741"/>
      <c r="JQE279" s="741"/>
      <c r="JQF279" s="741"/>
      <c r="JQG279" s="741"/>
      <c r="JQH279" s="741"/>
      <c r="JQI279" s="741"/>
      <c r="JQJ279" s="741"/>
      <c r="JQK279" s="741"/>
      <c r="JQL279" s="741"/>
      <c r="JQM279" s="741"/>
      <c r="JQN279" s="741"/>
      <c r="JQO279" s="741"/>
      <c r="JQP279" s="741"/>
      <c r="JQQ279" s="741"/>
      <c r="JQR279" s="741"/>
      <c r="JQS279" s="742"/>
      <c r="JQT279" s="742"/>
      <c r="JQU279" s="742"/>
      <c r="JQV279" s="742"/>
      <c r="JQW279" s="742"/>
      <c r="JQX279" s="741"/>
      <c r="JQY279" s="741"/>
      <c r="JQZ279" s="742"/>
      <c r="JRA279" s="742"/>
      <c r="JRB279" s="741"/>
      <c r="JRC279" s="741"/>
      <c r="JRD279" s="742"/>
      <c r="JRE279" s="742"/>
      <c r="JRF279" s="741"/>
      <c r="JRG279" s="741"/>
      <c r="JRH279" s="741"/>
      <c r="JRI279" s="741"/>
      <c r="JRJ279" s="741"/>
      <c r="JRK279" s="741"/>
      <c r="JRL279" s="741"/>
      <c r="JRM279" s="742"/>
      <c r="JRN279" s="742"/>
      <c r="JRO279" s="741"/>
      <c r="JRP279" s="741"/>
      <c r="JRQ279" s="742"/>
      <c r="JRR279" s="742"/>
      <c r="JRS279" s="741"/>
      <c r="JRT279" s="741"/>
      <c r="JRU279" s="741"/>
      <c r="JRV279" s="741"/>
      <c r="JRW279" s="741"/>
      <c r="JRX279" s="740"/>
      <c r="JRY279" s="743"/>
      <c r="JRZ279" s="741"/>
      <c r="JSA279" s="741"/>
      <c r="JSB279" s="741"/>
      <c r="JSC279" s="741"/>
      <c r="JSD279" s="741"/>
      <c r="JSE279" s="741"/>
      <c r="JSF279" s="741"/>
      <c r="JSG279" s="744"/>
      <c r="JSH279" s="744"/>
      <c r="JSI279" s="744"/>
      <c r="JSJ279" s="744"/>
      <c r="JSK279" s="744"/>
      <c r="JSL279" s="744"/>
      <c r="JSM279" s="744"/>
      <c r="JSN279" s="744"/>
      <c r="JSO279" s="744"/>
      <c r="JSP279" s="744"/>
      <c r="JSQ279" s="744"/>
      <c r="JSR279" s="744"/>
      <c r="JSS279" s="744"/>
      <c r="JST279" s="744"/>
      <c r="JSU279" s="744"/>
      <c r="JSV279" s="744"/>
      <c r="JSW279" s="744"/>
      <c r="JSX279" s="744"/>
      <c r="JSY279" s="744"/>
      <c r="JSZ279" s="744"/>
      <c r="JTA279" s="744"/>
      <c r="JTB279" s="744"/>
      <c r="JTC279" s="744"/>
      <c r="JTD279" s="744"/>
      <c r="JTE279" s="744"/>
      <c r="JTF279" s="744"/>
      <c r="JTG279" s="744"/>
      <c r="JTH279" s="744"/>
      <c r="JTI279" s="744"/>
      <c r="JTJ279" s="744"/>
      <c r="JTK279" s="744"/>
      <c r="JTL279" s="744"/>
      <c r="JTM279" s="744"/>
      <c r="JTN279" s="744"/>
      <c r="JTO279" s="744"/>
      <c r="JTP279" s="744"/>
      <c r="JTQ279" s="744"/>
      <c r="JTR279" s="744"/>
      <c r="JTS279" s="744"/>
      <c r="JTT279" s="744"/>
      <c r="JTU279" s="744"/>
      <c r="JTV279" s="744"/>
      <c r="JTW279" s="744"/>
      <c r="JTX279" s="744"/>
      <c r="JTY279" s="741"/>
      <c r="JTZ279" s="741"/>
      <c r="JUA279" s="741"/>
      <c r="JUB279" s="741"/>
      <c r="JUC279" s="741"/>
      <c r="JUD279" s="741"/>
      <c r="JUE279" s="741"/>
      <c r="JUF279" s="741"/>
      <c r="JUG279" s="741"/>
      <c r="JUH279" s="741"/>
      <c r="JUI279" s="741"/>
      <c r="JUJ279" s="741"/>
      <c r="JUK279" s="741"/>
      <c r="JUL279" s="741"/>
      <c r="JUM279" s="741"/>
      <c r="JUN279" s="741"/>
      <c r="JUO279" s="741"/>
      <c r="JUP279" s="741"/>
      <c r="JUQ279" s="741"/>
      <c r="JUR279" s="741"/>
      <c r="JUS279" s="741"/>
      <c r="JUT279" s="741"/>
      <c r="JUU279" s="741"/>
      <c r="JUV279" s="741"/>
      <c r="JUW279" s="742"/>
      <c r="JUX279" s="742"/>
      <c r="JUY279" s="742"/>
      <c r="JUZ279" s="742"/>
      <c r="JVA279" s="742"/>
      <c r="JVB279" s="741"/>
      <c r="JVC279" s="741"/>
      <c r="JVD279" s="742"/>
      <c r="JVE279" s="742"/>
      <c r="JVF279" s="741"/>
      <c r="JVG279" s="741"/>
      <c r="JVH279" s="742"/>
      <c r="JVI279" s="742"/>
      <c r="JVJ279" s="741"/>
      <c r="JVK279" s="741"/>
      <c r="JVL279" s="741"/>
      <c r="JVM279" s="741"/>
      <c r="JVN279" s="741"/>
      <c r="JVO279" s="741"/>
      <c r="JVP279" s="741"/>
      <c r="JVQ279" s="742"/>
      <c r="JVR279" s="742"/>
      <c r="JVS279" s="741"/>
      <c r="JVT279" s="741"/>
      <c r="JVU279" s="742"/>
      <c r="JVV279" s="742"/>
      <c r="JVW279" s="741"/>
      <c r="JVX279" s="741"/>
      <c r="JVY279" s="741"/>
      <c r="JVZ279" s="741"/>
      <c r="JWA279" s="741"/>
      <c r="JWB279" s="740"/>
      <c r="JWC279" s="743"/>
      <c r="JWD279" s="741"/>
      <c r="JWE279" s="741"/>
      <c r="JWF279" s="741"/>
      <c r="JWG279" s="741"/>
      <c r="JWH279" s="741"/>
      <c r="JWI279" s="741"/>
      <c r="JWJ279" s="741"/>
      <c r="JWK279" s="744"/>
      <c r="JWL279" s="744"/>
      <c r="JWM279" s="744"/>
      <c r="JWN279" s="744"/>
      <c r="JWO279" s="744"/>
      <c r="JWP279" s="744"/>
      <c r="JWQ279" s="744"/>
      <c r="JWR279" s="744"/>
      <c r="JWS279" s="744"/>
      <c r="JWT279" s="744"/>
      <c r="JWU279" s="744"/>
      <c r="JWV279" s="744"/>
      <c r="JWW279" s="744"/>
      <c r="JWX279" s="744"/>
      <c r="JWY279" s="744"/>
      <c r="JWZ279" s="744"/>
      <c r="JXA279" s="744"/>
      <c r="JXB279" s="744"/>
      <c r="JXC279" s="744"/>
      <c r="JXD279" s="744"/>
      <c r="JXE279" s="744"/>
      <c r="JXF279" s="744"/>
      <c r="JXG279" s="744"/>
      <c r="JXH279" s="744"/>
      <c r="JXI279" s="744"/>
      <c r="JXJ279" s="744"/>
      <c r="JXK279" s="744"/>
      <c r="JXL279" s="744"/>
      <c r="JXM279" s="744"/>
      <c r="JXN279" s="744"/>
      <c r="JXO279" s="744"/>
      <c r="JXP279" s="744"/>
      <c r="JXQ279" s="744"/>
      <c r="JXR279" s="744"/>
      <c r="JXS279" s="744"/>
      <c r="JXT279" s="744"/>
      <c r="JXU279" s="744"/>
      <c r="JXV279" s="744"/>
      <c r="JXW279" s="744"/>
      <c r="JXX279" s="744"/>
      <c r="JXY279" s="744"/>
      <c r="JXZ279" s="744"/>
      <c r="JYA279" s="744"/>
      <c r="JYB279" s="744"/>
      <c r="JYC279" s="741"/>
      <c r="JYD279" s="741"/>
      <c r="JYE279" s="741"/>
      <c r="JYF279" s="741"/>
      <c r="JYG279" s="741"/>
      <c r="JYH279" s="741"/>
      <c r="JYI279" s="741"/>
      <c r="JYJ279" s="741"/>
      <c r="JYK279" s="741"/>
      <c r="JYL279" s="741"/>
      <c r="JYM279" s="741"/>
      <c r="JYN279" s="741"/>
      <c r="JYO279" s="741"/>
      <c r="JYP279" s="741"/>
      <c r="JYQ279" s="741"/>
      <c r="JYR279" s="741"/>
      <c r="JYS279" s="741"/>
      <c r="JYT279" s="741"/>
      <c r="JYU279" s="741"/>
      <c r="JYV279" s="741"/>
      <c r="JYW279" s="741"/>
      <c r="JYX279" s="741"/>
      <c r="JYY279" s="741"/>
      <c r="JYZ279" s="741"/>
      <c r="JZA279" s="742"/>
      <c r="JZB279" s="742"/>
      <c r="JZC279" s="742"/>
      <c r="JZD279" s="742"/>
      <c r="JZE279" s="742"/>
      <c r="JZF279" s="741"/>
      <c r="JZG279" s="741"/>
      <c r="JZH279" s="742"/>
      <c r="JZI279" s="742"/>
      <c r="JZJ279" s="741"/>
      <c r="JZK279" s="741"/>
      <c r="JZL279" s="742"/>
      <c r="JZM279" s="742"/>
      <c r="JZN279" s="741"/>
      <c r="JZO279" s="741"/>
      <c r="JZP279" s="741"/>
      <c r="JZQ279" s="741"/>
      <c r="JZR279" s="741"/>
      <c r="JZS279" s="741"/>
      <c r="JZT279" s="741"/>
      <c r="JZU279" s="742"/>
      <c r="JZV279" s="742"/>
      <c r="JZW279" s="741"/>
      <c r="JZX279" s="741"/>
      <c r="JZY279" s="742"/>
      <c r="JZZ279" s="742"/>
      <c r="KAA279" s="741"/>
      <c r="KAB279" s="741"/>
      <c r="KAC279" s="741"/>
      <c r="KAD279" s="741"/>
      <c r="KAE279" s="741"/>
      <c r="KAF279" s="740"/>
      <c r="KAG279" s="743"/>
      <c r="KAH279" s="741"/>
      <c r="KAI279" s="741"/>
      <c r="KAJ279" s="741"/>
      <c r="KAK279" s="741"/>
      <c r="KAL279" s="741"/>
      <c r="KAM279" s="741"/>
      <c r="KAN279" s="741"/>
      <c r="KAO279" s="744"/>
      <c r="KAP279" s="744"/>
      <c r="KAQ279" s="744"/>
      <c r="KAR279" s="744"/>
      <c r="KAS279" s="744"/>
      <c r="KAT279" s="744"/>
      <c r="KAU279" s="744"/>
      <c r="KAV279" s="744"/>
      <c r="KAW279" s="744"/>
      <c r="KAX279" s="744"/>
      <c r="KAY279" s="744"/>
      <c r="KAZ279" s="744"/>
      <c r="KBA279" s="744"/>
      <c r="KBB279" s="744"/>
      <c r="KBC279" s="744"/>
      <c r="KBD279" s="744"/>
      <c r="KBE279" s="744"/>
      <c r="KBF279" s="744"/>
      <c r="KBG279" s="744"/>
      <c r="KBH279" s="744"/>
      <c r="KBI279" s="744"/>
      <c r="KBJ279" s="744"/>
      <c r="KBK279" s="744"/>
      <c r="KBL279" s="744"/>
      <c r="KBM279" s="744"/>
      <c r="KBN279" s="744"/>
      <c r="KBO279" s="744"/>
      <c r="KBP279" s="744"/>
      <c r="KBQ279" s="744"/>
      <c r="KBR279" s="744"/>
      <c r="KBS279" s="744"/>
      <c r="KBT279" s="744"/>
      <c r="KBU279" s="744"/>
      <c r="KBV279" s="744"/>
      <c r="KBW279" s="744"/>
      <c r="KBX279" s="744"/>
      <c r="KBY279" s="744"/>
      <c r="KBZ279" s="744"/>
      <c r="KCA279" s="744"/>
      <c r="KCB279" s="744"/>
      <c r="KCC279" s="744"/>
      <c r="KCD279" s="744"/>
      <c r="KCE279" s="744"/>
      <c r="KCF279" s="744"/>
      <c r="KCG279" s="741"/>
      <c r="KCH279" s="741"/>
      <c r="KCI279" s="741"/>
      <c r="KCJ279" s="741"/>
      <c r="KCK279" s="741"/>
      <c r="KCL279" s="741"/>
      <c r="KCM279" s="741"/>
      <c r="KCN279" s="741"/>
      <c r="KCO279" s="741"/>
      <c r="KCP279" s="741"/>
      <c r="KCQ279" s="741"/>
      <c r="KCR279" s="741"/>
      <c r="KCS279" s="741"/>
      <c r="KCT279" s="741"/>
      <c r="KCU279" s="741"/>
      <c r="KCV279" s="741"/>
      <c r="KCW279" s="741"/>
      <c r="KCX279" s="741"/>
      <c r="KCY279" s="741"/>
      <c r="KCZ279" s="741"/>
      <c r="KDA279" s="741"/>
      <c r="KDB279" s="741"/>
      <c r="KDC279" s="741"/>
      <c r="KDD279" s="741"/>
      <c r="KDE279" s="742"/>
      <c r="KDF279" s="742"/>
      <c r="KDG279" s="742"/>
      <c r="KDH279" s="742"/>
      <c r="KDI279" s="742"/>
      <c r="KDJ279" s="741"/>
      <c r="KDK279" s="741"/>
      <c r="KDL279" s="742"/>
      <c r="KDM279" s="742"/>
      <c r="KDN279" s="741"/>
      <c r="KDO279" s="741"/>
      <c r="KDP279" s="742"/>
      <c r="KDQ279" s="742"/>
      <c r="KDR279" s="741"/>
      <c r="KDS279" s="741"/>
      <c r="KDT279" s="741"/>
      <c r="KDU279" s="741"/>
      <c r="KDV279" s="741"/>
      <c r="KDW279" s="741"/>
      <c r="KDX279" s="741"/>
      <c r="KDY279" s="742"/>
      <c r="KDZ279" s="742"/>
      <c r="KEA279" s="741"/>
      <c r="KEB279" s="741"/>
      <c r="KEC279" s="742"/>
      <c r="KED279" s="742"/>
      <c r="KEE279" s="741"/>
      <c r="KEF279" s="741"/>
      <c r="KEG279" s="741"/>
      <c r="KEH279" s="741"/>
      <c r="KEI279" s="741"/>
      <c r="KEJ279" s="740"/>
      <c r="KEK279" s="743"/>
      <c r="KEL279" s="741"/>
      <c r="KEM279" s="741"/>
      <c r="KEN279" s="741"/>
      <c r="KEO279" s="741"/>
      <c r="KEP279" s="741"/>
      <c r="KEQ279" s="741"/>
      <c r="KER279" s="741"/>
      <c r="KES279" s="744"/>
      <c r="KET279" s="744"/>
      <c r="KEU279" s="744"/>
      <c r="KEV279" s="744"/>
      <c r="KEW279" s="744"/>
      <c r="KEX279" s="744"/>
      <c r="KEY279" s="744"/>
      <c r="KEZ279" s="744"/>
      <c r="KFA279" s="744"/>
      <c r="KFB279" s="744"/>
      <c r="KFC279" s="744"/>
      <c r="KFD279" s="744"/>
      <c r="KFE279" s="744"/>
      <c r="KFF279" s="744"/>
      <c r="KFG279" s="744"/>
      <c r="KFH279" s="744"/>
      <c r="KFI279" s="744"/>
      <c r="KFJ279" s="744"/>
      <c r="KFK279" s="744"/>
      <c r="KFL279" s="744"/>
      <c r="KFM279" s="744"/>
      <c r="KFN279" s="744"/>
      <c r="KFO279" s="744"/>
      <c r="KFP279" s="744"/>
      <c r="KFQ279" s="744"/>
      <c r="KFR279" s="744"/>
      <c r="KFS279" s="744"/>
      <c r="KFT279" s="744"/>
      <c r="KFU279" s="744"/>
      <c r="KFV279" s="744"/>
      <c r="KFW279" s="744"/>
      <c r="KFX279" s="744"/>
      <c r="KFY279" s="744"/>
      <c r="KFZ279" s="744"/>
      <c r="KGA279" s="744"/>
      <c r="KGB279" s="744"/>
      <c r="KGC279" s="744"/>
      <c r="KGD279" s="744"/>
      <c r="KGE279" s="744"/>
      <c r="KGF279" s="744"/>
      <c r="KGG279" s="744"/>
      <c r="KGH279" s="744"/>
      <c r="KGI279" s="744"/>
      <c r="KGJ279" s="744"/>
      <c r="KGK279" s="741"/>
      <c r="KGL279" s="741"/>
      <c r="KGM279" s="741"/>
      <c r="KGN279" s="741"/>
      <c r="KGO279" s="741"/>
      <c r="KGP279" s="741"/>
      <c r="KGQ279" s="741"/>
      <c r="KGR279" s="741"/>
      <c r="KGS279" s="741"/>
      <c r="KGT279" s="741"/>
      <c r="KGU279" s="741"/>
      <c r="KGV279" s="741"/>
      <c r="KGW279" s="741"/>
      <c r="KGX279" s="741"/>
      <c r="KGY279" s="741"/>
      <c r="KGZ279" s="741"/>
      <c r="KHA279" s="741"/>
      <c r="KHB279" s="741"/>
      <c r="KHC279" s="741"/>
      <c r="KHD279" s="741"/>
      <c r="KHE279" s="741"/>
      <c r="KHF279" s="741"/>
      <c r="KHG279" s="741"/>
      <c r="KHH279" s="741"/>
      <c r="KHI279" s="742"/>
      <c r="KHJ279" s="742"/>
      <c r="KHK279" s="742"/>
      <c r="KHL279" s="742"/>
      <c r="KHM279" s="742"/>
      <c r="KHN279" s="741"/>
      <c r="KHO279" s="741"/>
      <c r="KHP279" s="742"/>
      <c r="KHQ279" s="742"/>
      <c r="KHR279" s="741"/>
      <c r="KHS279" s="741"/>
      <c r="KHT279" s="742"/>
      <c r="KHU279" s="742"/>
      <c r="KHV279" s="741"/>
      <c r="KHW279" s="741"/>
      <c r="KHX279" s="741"/>
      <c r="KHY279" s="741"/>
      <c r="KHZ279" s="741"/>
      <c r="KIA279" s="741"/>
      <c r="KIB279" s="741"/>
      <c r="KIC279" s="742"/>
      <c r="KID279" s="742"/>
      <c r="KIE279" s="741"/>
      <c r="KIF279" s="741"/>
      <c r="KIG279" s="742"/>
      <c r="KIH279" s="742"/>
      <c r="KII279" s="741"/>
      <c r="KIJ279" s="741"/>
      <c r="KIK279" s="741"/>
      <c r="KIL279" s="741"/>
      <c r="KIM279" s="741"/>
      <c r="KIN279" s="740"/>
      <c r="KIO279" s="743"/>
      <c r="KIP279" s="741"/>
      <c r="KIQ279" s="741"/>
      <c r="KIR279" s="741"/>
      <c r="KIS279" s="741"/>
      <c r="KIT279" s="741"/>
      <c r="KIU279" s="741"/>
      <c r="KIV279" s="741"/>
      <c r="KIW279" s="744"/>
      <c r="KIX279" s="744"/>
      <c r="KIY279" s="744"/>
      <c r="KIZ279" s="744"/>
      <c r="KJA279" s="744"/>
      <c r="KJB279" s="744"/>
      <c r="KJC279" s="744"/>
      <c r="KJD279" s="744"/>
      <c r="KJE279" s="744"/>
      <c r="KJF279" s="744"/>
      <c r="KJG279" s="744"/>
      <c r="KJH279" s="744"/>
      <c r="KJI279" s="744"/>
      <c r="KJJ279" s="744"/>
      <c r="KJK279" s="744"/>
      <c r="KJL279" s="744"/>
      <c r="KJM279" s="744"/>
      <c r="KJN279" s="744"/>
      <c r="KJO279" s="744"/>
      <c r="KJP279" s="744"/>
      <c r="KJQ279" s="744"/>
      <c r="KJR279" s="744"/>
      <c r="KJS279" s="744"/>
      <c r="KJT279" s="744"/>
      <c r="KJU279" s="744"/>
      <c r="KJV279" s="744"/>
      <c r="KJW279" s="744"/>
      <c r="KJX279" s="744"/>
      <c r="KJY279" s="744"/>
      <c r="KJZ279" s="744"/>
      <c r="KKA279" s="744"/>
      <c r="KKB279" s="744"/>
      <c r="KKC279" s="744"/>
      <c r="KKD279" s="744"/>
      <c r="KKE279" s="744"/>
      <c r="KKF279" s="744"/>
      <c r="KKG279" s="744"/>
      <c r="KKH279" s="744"/>
      <c r="KKI279" s="744"/>
      <c r="KKJ279" s="744"/>
      <c r="KKK279" s="744"/>
      <c r="KKL279" s="744"/>
      <c r="KKM279" s="744"/>
      <c r="KKN279" s="744"/>
      <c r="KKO279" s="741"/>
      <c r="KKP279" s="741"/>
      <c r="KKQ279" s="741"/>
      <c r="KKR279" s="741"/>
      <c r="KKS279" s="741"/>
      <c r="KKT279" s="741"/>
      <c r="KKU279" s="741"/>
      <c r="KKV279" s="741"/>
      <c r="KKW279" s="741"/>
      <c r="KKX279" s="741"/>
      <c r="KKY279" s="741"/>
      <c r="KKZ279" s="741"/>
      <c r="KLA279" s="741"/>
      <c r="KLB279" s="741"/>
      <c r="KLC279" s="741"/>
      <c r="KLD279" s="741"/>
      <c r="KLE279" s="741"/>
      <c r="KLF279" s="741"/>
      <c r="KLG279" s="741"/>
      <c r="KLH279" s="741"/>
      <c r="KLI279" s="741"/>
      <c r="KLJ279" s="741"/>
      <c r="KLK279" s="741"/>
      <c r="KLL279" s="741"/>
      <c r="KLM279" s="742"/>
      <c r="KLN279" s="742"/>
      <c r="KLO279" s="742"/>
      <c r="KLP279" s="742"/>
      <c r="KLQ279" s="742"/>
      <c r="KLR279" s="741"/>
      <c r="KLS279" s="741"/>
      <c r="KLT279" s="742"/>
      <c r="KLU279" s="742"/>
      <c r="KLV279" s="741"/>
      <c r="KLW279" s="741"/>
      <c r="KLX279" s="742"/>
      <c r="KLY279" s="742"/>
      <c r="KLZ279" s="741"/>
      <c r="KMA279" s="741"/>
      <c r="KMB279" s="741"/>
      <c r="KMC279" s="741"/>
      <c r="KMD279" s="741"/>
      <c r="KME279" s="741"/>
      <c r="KMF279" s="741"/>
      <c r="KMG279" s="742"/>
      <c r="KMH279" s="742"/>
      <c r="KMI279" s="741"/>
      <c r="KMJ279" s="741"/>
      <c r="KMK279" s="742"/>
      <c r="KML279" s="742"/>
      <c r="KMM279" s="741"/>
      <c r="KMN279" s="741"/>
      <c r="KMO279" s="741"/>
      <c r="KMP279" s="741"/>
      <c r="KMQ279" s="741"/>
      <c r="KMR279" s="740"/>
      <c r="KMS279" s="743"/>
      <c r="KMT279" s="741"/>
      <c r="KMU279" s="741"/>
      <c r="KMV279" s="741"/>
      <c r="KMW279" s="741"/>
      <c r="KMX279" s="741"/>
      <c r="KMY279" s="741"/>
      <c r="KMZ279" s="741"/>
      <c r="KNA279" s="744"/>
      <c r="KNB279" s="744"/>
      <c r="KNC279" s="744"/>
      <c r="KND279" s="744"/>
      <c r="KNE279" s="744"/>
      <c r="KNF279" s="744"/>
      <c r="KNG279" s="744"/>
      <c r="KNH279" s="744"/>
      <c r="KNI279" s="744"/>
      <c r="KNJ279" s="744"/>
      <c r="KNK279" s="744"/>
      <c r="KNL279" s="744"/>
      <c r="KNM279" s="744"/>
      <c r="KNN279" s="744"/>
      <c r="KNO279" s="744"/>
      <c r="KNP279" s="744"/>
      <c r="KNQ279" s="744"/>
      <c r="KNR279" s="744"/>
      <c r="KNS279" s="744"/>
      <c r="KNT279" s="744"/>
      <c r="KNU279" s="744"/>
      <c r="KNV279" s="744"/>
      <c r="KNW279" s="744"/>
      <c r="KNX279" s="744"/>
      <c r="KNY279" s="744"/>
      <c r="KNZ279" s="744"/>
      <c r="KOA279" s="744"/>
      <c r="KOB279" s="744"/>
      <c r="KOC279" s="744"/>
      <c r="KOD279" s="744"/>
      <c r="KOE279" s="744"/>
      <c r="KOF279" s="744"/>
      <c r="KOG279" s="744"/>
      <c r="KOH279" s="744"/>
      <c r="KOI279" s="744"/>
      <c r="KOJ279" s="744"/>
      <c r="KOK279" s="744"/>
      <c r="KOL279" s="744"/>
      <c r="KOM279" s="744"/>
      <c r="KON279" s="744"/>
      <c r="KOO279" s="744"/>
      <c r="KOP279" s="744"/>
      <c r="KOQ279" s="744"/>
      <c r="KOR279" s="744"/>
      <c r="KOS279" s="741"/>
      <c r="KOT279" s="741"/>
      <c r="KOU279" s="741"/>
      <c r="KOV279" s="741"/>
      <c r="KOW279" s="741"/>
      <c r="KOX279" s="741"/>
      <c r="KOY279" s="741"/>
      <c r="KOZ279" s="741"/>
      <c r="KPA279" s="741"/>
      <c r="KPB279" s="741"/>
      <c r="KPC279" s="741"/>
      <c r="KPD279" s="741"/>
      <c r="KPE279" s="741"/>
      <c r="KPF279" s="741"/>
      <c r="KPG279" s="741"/>
      <c r="KPH279" s="741"/>
      <c r="KPI279" s="741"/>
      <c r="KPJ279" s="741"/>
      <c r="KPK279" s="741"/>
      <c r="KPL279" s="741"/>
      <c r="KPM279" s="741"/>
      <c r="KPN279" s="741"/>
      <c r="KPO279" s="741"/>
      <c r="KPP279" s="741"/>
      <c r="KPQ279" s="742"/>
      <c r="KPR279" s="742"/>
      <c r="KPS279" s="742"/>
      <c r="KPT279" s="742"/>
      <c r="KPU279" s="742"/>
      <c r="KPV279" s="741"/>
      <c r="KPW279" s="741"/>
      <c r="KPX279" s="742"/>
      <c r="KPY279" s="742"/>
      <c r="KPZ279" s="741"/>
      <c r="KQA279" s="741"/>
      <c r="KQB279" s="742"/>
      <c r="KQC279" s="742"/>
      <c r="KQD279" s="741"/>
      <c r="KQE279" s="741"/>
      <c r="KQF279" s="741"/>
      <c r="KQG279" s="741"/>
      <c r="KQH279" s="741"/>
      <c r="KQI279" s="741"/>
      <c r="KQJ279" s="741"/>
      <c r="KQK279" s="742"/>
      <c r="KQL279" s="742"/>
      <c r="KQM279" s="741"/>
      <c r="KQN279" s="741"/>
      <c r="KQO279" s="742"/>
      <c r="KQP279" s="742"/>
      <c r="KQQ279" s="741"/>
      <c r="KQR279" s="741"/>
      <c r="KQS279" s="741"/>
      <c r="KQT279" s="741"/>
      <c r="KQU279" s="741"/>
      <c r="KQV279" s="740"/>
      <c r="KQW279" s="743"/>
      <c r="KQX279" s="741"/>
      <c r="KQY279" s="741"/>
      <c r="KQZ279" s="741"/>
      <c r="KRA279" s="741"/>
      <c r="KRB279" s="741"/>
      <c r="KRC279" s="741"/>
      <c r="KRD279" s="741"/>
      <c r="KRE279" s="744"/>
      <c r="KRF279" s="744"/>
      <c r="KRG279" s="744"/>
      <c r="KRH279" s="744"/>
      <c r="KRI279" s="744"/>
      <c r="KRJ279" s="744"/>
      <c r="KRK279" s="744"/>
      <c r="KRL279" s="744"/>
      <c r="KRM279" s="744"/>
      <c r="KRN279" s="744"/>
      <c r="KRO279" s="744"/>
      <c r="KRP279" s="744"/>
      <c r="KRQ279" s="744"/>
      <c r="KRR279" s="744"/>
      <c r="KRS279" s="744"/>
      <c r="KRT279" s="744"/>
      <c r="KRU279" s="744"/>
      <c r="KRV279" s="744"/>
      <c r="KRW279" s="744"/>
      <c r="KRX279" s="744"/>
      <c r="KRY279" s="744"/>
      <c r="KRZ279" s="744"/>
      <c r="KSA279" s="744"/>
      <c r="KSB279" s="744"/>
      <c r="KSC279" s="744"/>
      <c r="KSD279" s="744"/>
      <c r="KSE279" s="744"/>
      <c r="KSF279" s="744"/>
      <c r="KSG279" s="744"/>
      <c r="KSH279" s="744"/>
      <c r="KSI279" s="744"/>
      <c r="KSJ279" s="744"/>
      <c r="KSK279" s="744"/>
      <c r="KSL279" s="744"/>
      <c r="KSM279" s="744"/>
      <c r="KSN279" s="744"/>
      <c r="KSO279" s="744"/>
      <c r="KSP279" s="744"/>
      <c r="KSQ279" s="744"/>
      <c r="KSR279" s="744"/>
      <c r="KSS279" s="744"/>
      <c r="KST279" s="744"/>
      <c r="KSU279" s="744"/>
      <c r="KSV279" s="744"/>
      <c r="KSW279" s="741"/>
      <c r="KSX279" s="741"/>
      <c r="KSY279" s="741"/>
      <c r="KSZ279" s="741"/>
      <c r="KTA279" s="741"/>
      <c r="KTB279" s="741"/>
      <c r="KTC279" s="741"/>
      <c r="KTD279" s="741"/>
      <c r="KTE279" s="741"/>
      <c r="KTF279" s="741"/>
      <c r="KTG279" s="741"/>
      <c r="KTH279" s="741"/>
      <c r="KTI279" s="741"/>
      <c r="KTJ279" s="741"/>
      <c r="KTK279" s="741"/>
      <c r="KTL279" s="741"/>
      <c r="KTM279" s="741"/>
      <c r="KTN279" s="741"/>
      <c r="KTO279" s="741"/>
      <c r="KTP279" s="741"/>
      <c r="KTQ279" s="741"/>
      <c r="KTR279" s="741"/>
      <c r="KTS279" s="741"/>
      <c r="KTT279" s="741"/>
      <c r="KTU279" s="742"/>
      <c r="KTV279" s="742"/>
      <c r="KTW279" s="742"/>
      <c r="KTX279" s="742"/>
      <c r="KTY279" s="742"/>
      <c r="KTZ279" s="741"/>
      <c r="KUA279" s="741"/>
      <c r="KUB279" s="742"/>
      <c r="KUC279" s="742"/>
      <c r="KUD279" s="741"/>
      <c r="KUE279" s="741"/>
      <c r="KUF279" s="742"/>
      <c r="KUG279" s="742"/>
      <c r="KUH279" s="741"/>
      <c r="KUI279" s="741"/>
      <c r="KUJ279" s="741"/>
      <c r="KUK279" s="741"/>
      <c r="KUL279" s="741"/>
      <c r="KUM279" s="741"/>
      <c r="KUN279" s="741"/>
      <c r="KUO279" s="742"/>
      <c r="KUP279" s="742"/>
      <c r="KUQ279" s="741"/>
      <c r="KUR279" s="741"/>
      <c r="KUS279" s="742"/>
      <c r="KUT279" s="742"/>
      <c r="KUU279" s="741"/>
      <c r="KUV279" s="741"/>
      <c r="KUW279" s="741"/>
      <c r="KUX279" s="741"/>
      <c r="KUY279" s="741"/>
      <c r="KUZ279" s="740"/>
      <c r="KVA279" s="743"/>
      <c r="KVB279" s="741"/>
      <c r="KVC279" s="741"/>
      <c r="KVD279" s="741"/>
      <c r="KVE279" s="741"/>
      <c r="KVF279" s="741"/>
      <c r="KVG279" s="741"/>
      <c r="KVH279" s="741"/>
      <c r="KVI279" s="744"/>
      <c r="KVJ279" s="744"/>
      <c r="KVK279" s="744"/>
      <c r="KVL279" s="744"/>
      <c r="KVM279" s="744"/>
      <c r="KVN279" s="744"/>
      <c r="KVO279" s="744"/>
      <c r="KVP279" s="744"/>
      <c r="KVQ279" s="744"/>
      <c r="KVR279" s="744"/>
      <c r="KVS279" s="744"/>
      <c r="KVT279" s="744"/>
      <c r="KVU279" s="744"/>
      <c r="KVV279" s="744"/>
      <c r="KVW279" s="744"/>
      <c r="KVX279" s="744"/>
      <c r="KVY279" s="744"/>
      <c r="KVZ279" s="744"/>
      <c r="KWA279" s="744"/>
      <c r="KWB279" s="744"/>
      <c r="KWC279" s="744"/>
      <c r="KWD279" s="744"/>
      <c r="KWE279" s="744"/>
      <c r="KWF279" s="744"/>
      <c r="KWG279" s="744"/>
      <c r="KWH279" s="744"/>
      <c r="KWI279" s="744"/>
      <c r="KWJ279" s="744"/>
      <c r="KWK279" s="744"/>
      <c r="KWL279" s="744"/>
      <c r="KWM279" s="744"/>
      <c r="KWN279" s="744"/>
      <c r="KWO279" s="744"/>
      <c r="KWP279" s="744"/>
      <c r="KWQ279" s="744"/>
      <c r="KWR279" s="744"/>
      <c r="KWS279" s="744"/>
      <c r="KWT279" s="744"/>
      <c r="KWU279" s="744"/>
      <c r="KWV279" s="744"/>
      <c r="KWW279" s="744"/>
      <c r="KWX279" s="744"/>
      <c r="KWY279" s="744"/>
      <c r="KWZ279" s="744"/>
      <c r="KXA279" s="741"/>
      <c r="KXB279" s="741"/>
      <c r="KXC279" s="741"/>
      <c r="KXD279" s="741"/>
      <c r="KXE279" s="741"/>
      <c r="KXF279" s="741"/>
      <c r="KXG279" s="741"/>
      <c r="KXH279" s="741"/>
      <c r="KXI279" s="741"/>
      <c r="KXJ279" s="741"/>
      <c r="KXK279" s="741"/>
      <c r="KXL279" s="741"/>
      <c r="KXM279" s="741"/>
      <c r="KXN279" s="741"/>
      <c r="KXO279" s="741"/>
      <c r="KXP279" s="741"/>
      <c r="KXQ279" s="741"/>
      <c r="KXR279" s="741"/>
      <c r="KXS279" s="741"/>
      <c r="KXT279" s="741"/>
      <c r="KXU279" s="741"/>
      <c r="KXV279" s="741"/>
      <c r="KXW279" s="741"/>
      <c r="KXX279" s="741"/>
      <c r="KXY279" s="742"/>
      <c r="KXZ279" s="742"/>
      <c r="KYA279" s="742"/>
      <c r="KYB279" s="742"/>
      <c r="KYC279" s="742"/>
      <c r="KYD279" s="741"/>
      <c r="KYE279" s="741"/>
      <c r="KYF279" s="742"/>
      <c r="KYG279" s="742"/>
      <c r="KYH279" s="741"/>
      <c r="KYI279" s="741"/>
      <c r="KYJ279" s="742"/>
      <c r="KYK279" s="742"/>
      <c r="KYL279" s="741"/>
      <c r="KYM279" s="741"/>
      <c r="KYN279" s="741"/>
      <c r="KYO279" s="741"/>
      <c r="KYP279" s="741"/>
      <c r="KYQ279" s="741"/>
      <c r="KYR279" s="741"/>
      <c r="KYS279" s="742"/>
      <c r="KYT279" s="742"/>
      <c r="KYU279" s="741"/>
      <c r="KYV279" s="741"/>
      <c r="KYW279" s="742"/>
      <c r="KYX279" s="742"/>
      <c r="KYY279" s="741"/>
      <c r="KYZ279" s="741"/>
      <c r="KZA279" s="741"/>
      <c r="KZB279" s="741"/>
      <c r="KZC279" s="741"/>
      <c r="KZD279" s="740"/>
      <c r="KZE279" s="743"/>
      <c r="KZF279" s="741"/>
      <c r="KZG279" s="741"/>
      <c r="KZH279" s="741"/>
      <c r="KZI279" s="741"/>
      <c r="KZJ279" s="741"/>
      <c r="KZK279" s="741"/>
      <c r="KZL279" s="741"/>
      <c r="KZM279" s="744"/>
      <c r="KZN279" s="744"/>
      <c r="KZO279" s="744"/>
      <c r="KZP279" s="744"/>
      <c r="KZQ279" s="744"/>
      <c r="KZR279" s="744"/>
      <c r="KZS279" s="744"/>
      <c r="KZT279" s="744"/>
      <c r="KZU279" s="744"/>
      <c r="KZV279" s="744"/>
      <c r="KZW279" s="744"/>
      <c r="KZX279" s="744"/>
      <c r="KZY279" s="744"/>
      <c r="KZZ279" s="744"/>
      <c r="LAA279" s="744"/>
      <c r="LAB279" s="744"/>
      <c r="LAC279" s="744"/>
      <c r="LAD279" s="744"/>
      <c r="LAE279" s="744"/>
      <c r="LAF279" s="744"/>
      <c r="LAG279" s="744"/>
      <c r="LAH279" s="744"/>
      <c r="LAI279" s="744"/>
      <c r="LAJ279" s="744"/>
      <c r="LAK279" s="744"/>
      <c r="LAL279" s="744"/>
      <c r="LAM279" s="744"/>
      <c r="LAN279" s="744"/>
      <c r="LAO279" s="744"/>
      <c r="LAP279" s="744"/>
      <c r="LAQ279" s="744"/>
      <c r="LAR279" s="744"/>
      <c r="LAS279" s="744"/>
      <c r="LAT279" s="744"/>
      <c r="LAU279" s="744"/>
      <c r="LAV279" s="744"/>
      <c r="LAW279" s="744"/>
      <c r="LAX279" s="744"/>
      <c r="LAY279" s="744"/>
      <c r="LAZ279" s="744"/>
      <c r="LBA279" s="744"/>
      <c r="LBB279" s="744"/>
      <c r="LBC279" s="744"/>
      <c r="LBD279" s="744"/>
      <c r="LBE279" s="741"/>
      <c r="LBF279" s="741"/>
      <c r="LBG279" s="741"/>
      <c r="LBH279" s="741"/>
      <c r="LBI279" s="741"/>
      <c r="LBJ279" s="741"/>
      <c r="LBK279" s="741"/>
      <c r="LBL279" s="741"/>
      <c r="LBM279" s="741"/>
      <c r="LBN279" s="741"/>
      <c r="LBO279" s="741"/>
      <c r="LBP279" s="741"/>
      <c r="LBQ279" s="741"/>
      <c r="LBR279" s="741"/>
      <c r="LBS279" s="741"/>
      <c r="LBT279" s="741"/>
      <c r="LBU279" s="741"/>
      <c r="LBV279" s="741"/>
      <c r="LBW279" s="741"/>
      <c r="LBX279" s="741"/>
      <c r="LBY279" s="741"/>
      <c r="LBZ279" s="741"/>
      <c r="LCA279" s="741"/>
      <c r="LCB279" s="741"/>
      <c r="LCC279" s="742"/>
      <c r="LCD279" s="742"/>
      <c r="LCE279" s="742"/>
      <c r="LCF279" s="742"/>
      <c r="LCG279" s="742"/>
      <c r="LCH279" s="741"/>
      <c r="LCI279" s="741"/>
      <c r="LCJ279" s="742"/>
      <c r="LCK279" s="742"/>
      <c r="LCL279" s="741"/>
      <c r="LCM279" s="741"/>
      <c r="LCN279" s="742"/>
      <c r="LCO279" s="742"/>
      <c r="LCP279" s="741"/>
      <c r="LCQ279" s="741"/>
      <c r="LCR279" s="741"/>
      <c r="LCS279" s="741"/>
      <c r="LCT279" s="741"/>
      <c r="LCU279" s="741"/>
      <c r="LCV279" s="741"/>
      <c r="LCW279" s="742"/>
      <c r="LCX279" s="742"/>
      <c r="LCY279" s="741"/>
      <c r="LCZ279" s="741"/>
      <c r="LDA279" s="742"/>
      <c r="LDB279" s="742"/>
      <c r="LDC279" s="741"/>
      <c r="LDD279" s="741"/>
      <c r="LDE279" s="741"/>
      <c r="LDF279" s="741"/>
      <c r="LDG279" s="741"/>
      <c r="LDH279" s="740"/>
      <c r="LDI279" s="743"/>
      <c r="LDJ279" s="741"/>
      <c r="LDK279" s="741"/>
      <c r="LDL279" s="741"/>
      <c r="LDM279" s="741"/>
      <c r="LDN279" s="741"/>
      <c r="LDO279" s="741"/>
      <c r="LDP279" s="741"/>
      <c r="LDQ279" s="744"/>
      <c r="LDR279" s="744"/>
      <c r="LDS279" s="744"/>
      <c r="LDT279" s="744"/>
      <c r="LDU279" s="744"/>
      <c r="LDV279" s="744"/>
      <c r="LDW279" s="744"/>
      <c r="LDX279" s="744"/>
      <c r="LDY279" s="744"/>
      <c r="LDZ279" s="744"/>
      <c r="LEA279" s="744"/>
      <c r="LEB279" s="744"/>
      <c r="LEC279" s="744"/>
      <c r="LED279" s="744"/>
      <c r="LEE279" s="744"/>
      <c r="LEF279" s="744"/>
      <c r="LEG279" s="744"/>
      <c r="LEH279" s="744"/>
      <c r="LEI279" s="744"/>
      <c r="LEJ279" s="744"/>
      <c r="LEK279" s="744"/>
      <c r="LEL279" s="744"/>
      <c r="LEM279" s="744"/>
      <c r="LEN279" s="744"/>
      <c r="LEO279" s="744"/>
      <c r="LEP279" s="744"/>
      <c r="LEQ279" s="744"/>
      <c r="LER279" s="744"/>
      <c r="LES279" s="744"/>
      <c r="LET279" s="744"/>
      <c r="LEU279" s="744"/>
      <c r="LEV279" s="744"/>
      <c r="LEW279" s="744"/>
      <c r="LEX279" s="744"/>
      <c r="LEY279" s="744"/>
      <c r="LEZ279" s="744"/>
      <c r="LFA279" s="744"/>
      <c r="LFB279" s="744"/>
      <c r="LFC279" s="744"/>
      <c r="LFD279" s="744"/>
      <c r="LFE279" s="744"/>
      <c r="LFF279" s="744"/>
      <c r="LFG279" s="744"/>
      <c r="LFH279" s="744"/>
      <c r="LFI279" s="741"/>
      <c r="LFJ279" s="741"/>
      <c r="LFK279" s="741"/>
      <c r="LFL279" s="741"/>
      <c r="LFM279" s="741"/>
      <c r="LFN279" s="741"/>
      <c r="LFO279" s="741"/>
      <c r="LFP279" s="741"/>
      <c r="LFQ279" s="741"/>
      <c r="LFR279" s="741"/>
      <c r="LFS279" s="741"/>
      <c r="LFT279" s="741"/>
      <c r="LFU279" s="741"/>
      <c r="LFV279" s="741"/>
      <c r="LFW279" s="741"/>
      <c r="LFX279" s="741"/>
      <c r="LFY279" s="741"/>
      <c r="LFZ279" s="741"/>
      <c r="LGA279" s="741"/>
      <c r="LGB279" s="741"/>
      <c r="LGC279" s="741"/>
      <c r="LGD279" s="741"/>
      <c r="LGE279" s="741"/>
      <c r="LGF279" s="741"/>
      <c r="LGG279" s="742"/>
      <c r="LGH279" s="742"/>
      <c r="LGI279" s="742"/>
      <c r="LGJ279" s="742"/>
      <c r="LGK279" s="742"/>
      <c r="LGL279" s="741"/>
      <c r="LGM279" s="741"/>
      <c r="LGN279" s="742"/>
      <c r="LGO279" s="742"/>
      <c r="LGP279" s="741"/>
      <c r="LGQ279" s="741"/>
      <c r="LGR279" s="742"/>
      <c r="LGS279" s="742"/>
      <c r="LGT279" s="741"/>
      <c r="LGU279" s="741"/>
      <c r="LGV279" s="741"/>
      <c r="LGW279" s="741"/>
      <c r="LGX279" s="741"/>
      <c r="LGY279" s="741"/>
      <c r="LGZ279" s="741"/>
      <c r="LHA279" s="742"/>
      <c r="LHB279" s="742"/>
      <c r="LHC279" s="741"/>
      <c r="LHD279" s="741"/>
      <c r="LHE279" s="742"/>
      <c r="LHF279" s="742"/>
      <c r="LHG279" s="741"/>
      <c r="LHH279" s="741"/>
      <c r="LHI279" s="741"/>
      <c r="LHJ279" s="741"/>
      <c r="LHK279" s="741"/>
      <c r="LHL279" s="740"/>
      <c r="LHM279" s="743"/>
      <c r="LHN279" s="741"/>
      <c r="LHO279" s="741"/>
      <c r="LHP279" s="741"/>
      <c r="LHQ279" s="741"/>
      <c r="LHR279" s="741"/>
      <c r="LHS279" s="741"/>
      <c r="LHT279" s="741"/>
      <c r="LHU279" s="744"/>
      <c r="LHV279" s="744"/>
      <c r="LHW279" s="744"/>
      <c r="LHX279" s="744"/>
      <c r="LHY279" s="744"/>
      <c r="LHZ279" s="744"/>
      <c r="LIA279" s="744"/>
      <c r="LIB279" s="744"/>
      <c r="LIC279" s="744"/>
      <c r="LID279" s="744"/>
      <c r="LIE279" s="744"/>
      <c r="LIF279" s="744"/>
      <c r="LIG279" s="744"/>
      <c r="LIH279" s="744"/>
      <c r="LII279" s="744"/>
      <c r="LIJ279" s="744"/>
      <c r="LIK279" s="744"/>
      <c r="LIL279" s="744"/>
      <c r="LIM279" s="744"/>
      <c r="LIN279" s="744"/>
      <c r="LIO279" s="744"/>
      <c r="LIP279" s="744"/>
      <c r="LIQ279" s="744"/>
      <c r="LIR279" s="744"/>
      <c r="LIS279" s="744"/>
      <c r="LIT279" s="744"/>
      <c r="LIU279" s="744"/>
      <c r="LIV279" s="744"/>
      <c r="LIW279" s="744"/>
      <c r="LIX279" s="744"/>
      <c r="LIY279" s="744"/>
      <c r="LIZ279" s="744"/>
      <c r="LJA279" s="744"/>
      <c r="LJB279" s="744"/>
      <c r="LJC279" s="744"/>
      <c r="LJD279" s="744"/>
      <c r="LJE279" s="744"/>
      <c r="LJF279" s="744"/>
      <c r="LJG279" s="744"/>
      <c r="LJH279" s="744"/>
      <c r="LJI279" s="744"/>
      <c r="LJJ279" s="744"/>
      <c r="LJK279" s="744"/>
      <c r="LJL279" s="744"/>
      <c r="LJM279" s="741"/>
      <c r="LJN279" s="741"/>
      <c r="LJO279" s="741"/>
      <c r="LJP279" s="741"/>
      <c r="LJQ279" s="741"/>
      <c r="LJR279" s="741"/>
      <c r="LJS279" s="741"/>
      <c r="LJT279" s="741"/>
      <c r="LJU279" s="741"/>
      <c r="LJV279" s="741"/>
      <c r="LJW279" s="741"/>
      <c r="LJX279" s="741"/>
      <c r="LJY279" s="741"/>
      <c r="LJZ279" s="741"/>
      <c r="LKA279" s="741"/>
      <c r="LKB279" s="741"/>
      <c r="LKC279" s="741"/>
      <c r="LKD279" s="741"/>
      <c r="LKE279" s="741"/>
      <c r="LKF279" s="741"/>
      <c r="LKG279" s="741"/>
      <c r="LKH279" s="741"/>
      <c r="LKI279" s="741"/>
      <c r="LKJ279" s="741"/>
      <c r="LKK279" s="742"/>
      <c r="LKL279" s="742"/>
      <c r="LKM279" s="742"/>
      <c r="LKN279" s="742"/>
      <c r="LKO279" s="742"/>
      <c r="LKP279" s="741"/>
      <c r="LKQ279" s="741"/>
      <c r="LKR279" s="742"/>
      <c r="LKS279" s="742"/>
      <c r="LKT279" s="741"/>
      <c r="LKU279" s="741"/>
      <c r="LKV279" s="742"/>
      <c r="LKW279" s="742"/>
      <c r="LKX279" s="741"/>
      <c r="LKY279" s="741"/>
      <c r="LKZ279" s="741"/>
      <c r="LLA279" s="741"/>
      <c r="LLB279" s="741"/>
      <c r="LLC279" s="741"/>
      <c r="LLD279" s="741"/>
      <c r="LLE279" s="742"/>
      <c r="LLF279" s="742"/>
      <c r="LLG279" s="741"/>
      <c r="LLH279" s="741"/>
      <c r="LLI279" s="742"/>
      <c r="LLJ279" s="742"/>
      <c r="LLK279" s="741"/>
      <c r="LLL279" s="741"/>
      <c r="LLM279" s="741"/>
      <c r="LLN279" s="741"/>
      <c r="LLO279" s="741"/>
      <c r="LLP279" s="740"/>
      <c r="LLQ279" s="743"/>
      <c r="LLR279" s="741"/>
      <c r="LLS279" s="741"/>
      <c r="LLT279" s="741"/>
      <c r="LLU279" s="741"/>
      <c r="LLV279" s="741"/>
      <c r="LLW279" s="741"/>
      <c r="LLX279" s="741"/>
      <c r="LLY279" s="744"/>
      <c r="LLZ279" s="744"/>
      <c r="LMA279" s="744"/>
      <c r="LMB279" s="744"/>
      <c r="LMC279" s="744"/>
      <c r="LMD279" s="744"/>
      <c r="LME279" s="744"/>
      <c r="LMF279" s="744"/>
      <c r="LMG279" s="744"/>
      <c r="LMH279" s="744"/>
      <c r="LMI279" s="744"/>
      <c r="LMJ279" s="744"/>
      <c r="LMK279" s="744"/>
      <c r="LML279" s="744"/>
      <c r="LMM279" s="744"/>
      <c r="LMN279" s="744"/>
      <c r="LMO279" s="744"/>
      <c r="LMP279" s="744"/>
      <c r="LMQ279" s="744"/>
      <c r="LMR279" s="744"/>
      <c r="LMS279" s="744"/>
      <c r="LMT279" s="744"/>
      <c r="LMU279" s="744"/>
      <c r="LMV279" s="744"/>
      <c r="LMW279" s="744"/>
      <c r="LMX279" s="744"/>
      <c r="LMY279" s="744"/>
      <c r="LMZ279" s="744"/>
      <c r="LNA279" s="744"/>
      <c r="LNB279" s="744"/>
      <c r="LNC279" s="744"/>
      <c r="LND279" s="744"/>
      <c r="LNE279" s="744"/>
      <c r="LNF279" s="744"/>
      <c r="LNG279" s="744"/>
      <c r="LNH279" s="744"/>
      <c r="LNI279" s="744"/>
      <c r="LNJ279" s="744"/>
      <c r="LNK279" s="744"/>
      <c r="LNL279" s="744"/>
      <c r="LNM279" s="744"/>
      <c r="LNN279" s="744"/>
      <c r="LNO279" s="744"/>
      <c r="LNP279" s="744"/>
      <c r="LNQ279" s="741"/>
      <c r="LNR279" s="741"/>
      <c r="LNS279" s="741"/>
      <c r="LNT279" s="741"/>
      <c r="LNU279" s="741"/>
      <c r="LNV279" s="741"/>
      <c r="LNW279" s="741"/>
      <c r="LNX279" s="741"/>
      <c r="LNY279" s="741"/>
      <c r="LNZ279" s="741"/>
      <c r="LOA279" s="741"/>
      <c r="LOB279" s="741"/>
      <c r="LOC279" s="741"/>
      <c r="LOD279" s="741"/>
      <c r="LOE279" s="741"/>
      <c r="LOF279" s="741"/>
      <c r="LOG279" s="741"/>
      <c r="LOH279" s="741"/>
      <c r="LOI279" s="741"/>
      <c r="LOJ279" s="741"/>
      <c r="LOK279" s="741"/>
      <c r="LOL279" s="741"/>
      <c r="LOM279" s="741"/>
      <c r="LON279" s="741"/>
      <c r="LOO279" s="742"/>
      <c r="LOP279" s="742"/>
      <c r="LOQ279" s="742"/>
      <c r="LOR279" s="742"/>
      <c r="LOS279" s="742"/>
      <c r="LOT279" s="741"/>
      <c r="LOU279" s="741"/>
      <c r="LOV279" s="742"/>
      <c r="LOW279" s="742"/>
      <c r="LOX279" s="741"/>
      <c r="LOY279" s="741"/>
      <c r="LOZ279" s="742"/>
      <c r="LPA279" s="742"/>
      <c r="LPB279" s="741"/>
      <c r="LPC279" s="741"/>
      <c r="LPD279" s="741"/>
      <c r="LPE279" s="741"/>
      <c r="LPF279" s="741"/>
      <c r="LPG279" s="741"/>
      <c r="LPH279" s="741"/>
      <c r="LPI279" s="742"/>
      <c r="LPJ279" s="742"/>
      <c r="LPK279" s="741"/>
      <c r="LPL279" s="741"/>
      <c r="LPM279" s="742"/>
      <c r="LPN279" s="742"/>
      <c r="LPO279" s="741"/>
      <c r="LPP279" s="741"/>
      <c r="LPQ279" s="741"/>
      <c r="LPR279" s="741"/>
      <c r="LPS279" s="741"/>
      <c r="LPT279" s="740"/>
      <c r="LPU279" s="743"/>
      <c r="LPV279" s="741"/>
      <c r="LPW279" s="741"/>
      <c r="LPX279" s="741"/>
      <c r="LPY279" s="741"/>
      <c r="LPZ279" s="741"/>
      <c r="LQA279" s="741"/>
      <c r="LQB279" s="741"/>
      <c r="LQC279" s="744"/>
      <c r="LQD279" s="744"/>
      <c r="LQE279" s="744"/>
      <c r="LQF279" s="744"/>
      <c r="LQG279" s="744"/>
      <c r="LQH279" s="744"/>
      <c r="LQI279" s="744"/>
      <c r="LQJ279" s="744"/>
      <c r="LQK279" s="744"/>
      <c r="LQL279" s="744"/>
      <c r="LQM279" s="744"/>
      <c r="LQN279" s="744"/>
      <c r="LQO279" s="744"/>
      <c r="LQP279" s="744"/>
      <c r="LQQ279" s="744"/>
      <c r="LQR279" s="744"/>
      <c r="LQS279" s="744"/>
      <c r="LQT279" s="744"/>
      <c r="LQU279" s="744"/>
      <c r="LQV279" s="744"/>
      <c r="LQW279" s="744"/>
      <c r="LQX279" s="744"/>
      <c r="LQY279" s="744"/>
      <c r="LQZ279" s="744"/>
      <c r="LRA279" s="744"/>
      <c r="LRB279" s="744"/>
      <c r="LRC279" s="744"/>
      <c r="LRD279" s="744"/>
      <c r="LRE279" s="744"/>
      <c r="LRF279" s="744"/>
      <c r="LRG279" s="744"/>
      <c r="LRH279" s="744"/>
      <c r="LRI279" s="744"/>
      <c r="LRJ279" s="744"/>
      <c r="LRK279" s="744"/>
      <c r="LRL279" s="744"/>
      <c r="LRM279" s="744"/>
      <c r="LRN279" s="744"/>
      <c r="LRO279" s="744"/>
      <c r="LRP279" s="744"/>
      <c r="LRQ279" s="744"/>
      <c r="LRR279" s="744"/>
      <c r="LRS279" s="744"/>
      <c r="LRT279" s="744"/>
      <c r="LRU279" s="741"/>
      <c r="LRV279" s="741"/>
      <c r="LRW279" s="741"/>
      <c r="LRX279" s="741"/>
      <c r="LRY279" s="741"/>
      <c r="LRZ279" s="741"/>
      <c r="LSA279" s="741"/>
      <c r="LSB279" s="741"/>
      <c r="LSC279" s="741"/>
      <c r="LSD279" s="741"/>
      <c r="LSE279" s="741"/>
      <c r="LSF279" s="741"/>
      <c r="LSG279" s="741"/>
      <c r="LSH279" s="741"/>
      <c r="LSI279" s="741"/>
      <c r="LSJ279" s="741"/>
      <c r="LSK279" s="741"/>
      <c r="LSL279" s="741"/>
      <c r="LSM279" s="741"/>
      <c r="LSN279" s="741"/>
      <c r="LSO279" s="741"/>
      <c r="LSP279" s="741"/>
      <c r="LSQ279" s="741"/>
      <c r="LSR279" s="741"/>
      <c r="LSS279" s="742"/>
      <c r="LST279" s="742"/>
      <c r="LSU279" s="742"/>
      <c r="LSV279" s="742"/>
      <c r="LSW279" s="742"/>
      <c r="LSX279" s="741"/>
      <c r="LSY279" s="741"/>
      <c r="LSZ279" s="742"/>
      <c r="LTA279" s="742"/>
      <c r="LTB279" s="741"/>
      <c r="LTC279" s="741"/>
      <c r="LTD279" s="742"/>
      <c r="LTE279" s="742"/>
      <c r="LTF279" s="741"/>
      <c r="LTG279" s="741"/>
      <c r="LTH279" s="741"/>
      <c r="LTI279" s="741"/>
      <c r="LTJ279" s="741"/>
      <c r="LTK279" s="741"/>
      <c r="LTL279" s="741"/>
      <c r="LTM279" s="742"/>
      <c r="LTN279" s="742"/>
      <c r="LTO279" s="741"/>
      <c r="LTP279" s="741"/>
      <c r="LTQ279" s="742"/>
      <c r="LTR279" s="742"/>
      <c r="LTS279" s="741"/>
      <c r="LTT279" s="741"/>
      <c r="LTU279" s="741"/>
      <c r="LTV279" s="741"/>
      <c r="LTW279" s="741"/>
      <c r="LTX279" s="740"/>
      <c r="LTY279" s="743"/>
      <c r="LTZ279" s="741"/>
      <c r="LUA279" s="741"/>
      <c r="LUB279" s="741"/>
      <c r="LUC279" s="741"/>
      <c r="LUD279" s="741"/>
      <c r="LUE279" s="741"/>
      <c r="LUF279" s="741"/>
      <c r="LUG279" s="744"/>
      <c r="LUH279" s="744"/>
      <c r="LUI279" s="744"/>
      <c r="LUJ279" s="744"/>
      <c r="LUK279" s="744"/>
      <c r="LUL279" s="744"/>
      <c r="LUM279" s="744"/>
      <c r="LUN279" s="744"/>
      <c r="LUO279" s="744"/>
      <c r="LUP279" s="744"/>
      <c r="LUQ279" s="744"/>
      <c r="LUR279" s="744"/>
      <c r="LUS279" s="744"/>
      <c r="LUT279" s="744"/>
      <c r="LUU279" s="744"/>
      <c r="LUV279" s="744"/>
      <c r="LUW279" s="744"/>
      <c r="LUX279" s="744"/>
      <c r="LUY279" s="744"/>
      <c r="LUZ279" s="744"/>
      <c r="LVA279" s="744"/>
      <c r="LVB279" s="744"/>
      <c r="LVC279" s="744"/>
      <c r="LVD279" s="744"/>
      <c r="LVE279" s="744"/>
      <c r="LVF279" s="744"/>
      <c r="LVG279" s="744"/>
      <c r="LVH279" s="744"/>
      <c r="LVI279" s="744"/>
      <c r="LVJ279" s="744"/>
      <c r="LVK279" s="744"/>
      <c r="LVL279" s="744"/>
      <c r="LVM279" s="744"/>
      <c r="LVN279" s="744"/>
      <c r="LVO279" s="744"/>
      <c r="LVP279" s="744"/>
      <c r="LVQ279" s="744"/>
      <c r="LVR279" s="744"/>
      <c r="LVS279" s="744"/>
      <c r="LVT279" s="744"/>
      <c r="LVU279" s="744"/>
      <c r="LVV279" s="744"/>
      <c r="LVW279" s="744"/>
      <c r="LVX279" s="744"/>
      <c r="LVY279" s="741"/>
      <c r="LVZ279" s="741"/>
      <c r="LWA279" s="741"/>
      <c r="LWB279" s="741"/>
      <c r="LWC279" s="741"/>
      <c r="LWD279" s="741"/>
      <c r="LWE279" s="741"/>
      <c r="LWF279" s="741"/>
      <c r="LWG279" s="741"/>
      <c r="LWH279" s="741"/>
      <c r="LWI279" s="741"/>
      <c r="LWJ279" s="741"/>
      <c r="LWK279" s="741"/>
      <c r="LWL279" s="741"/>
      <c r="LWM279" s="741"/>
      <c r="LWN279" s="741"/>
      <c r="LWO279" s="741"/>
      <c r="LWP279" s="741"/>
      <c r="LWQ279" s="741"/>
      <c r="LWR279" s="741"/>
      <c r="LWS279" s="741"/>
      <c r="LWT279" s="741"/>
      <c r="LWU279" s="741"/>
      <c r="LWV279" s="741"/>
      <c r="LWW279" s="742"/>
      <c r="LWX279" s="742"/>
      <c r="LWY279" s="742"/>
      <c r="LWZ279" s="742"/>
      <c r="LXA279" s="742"/>
      <c r="LXB279" s="741"/>
      <c r="LXC279" s="741"/>
      <c r="LXD279" s="742"/>
      <c r="LXE279" s="742"/>
      <c r="LXF279" s="741"/>
      <c r="LXG279" s="741"/>
      <c r="LXH279" s="742"/>
      <c r="LXI279" s="742"/>
      <c r="LXJ279" s="741"/>
      <c r="LXK279" s="741"/>
      <c r="LXL279" s="741"/>
      <c r="LXM279" s="741"/>
      <c r="LXN279" s="741"/>
      <c r="LXO279" s="741"/>
      <c r="LXP279" s="741"/>
      <c r="LXQ279" s="742"/>
      <c r="LXR279" s="742"/>
      <c r="LXS279" s="741"/>
      <c r="LXT279" s="741"/>
      <c r="LXU279" s="742"/>
      <c r="LXV279" s="742"/>
      <c r="LXW279" s="741"/>
      <c r="LXX279" s="741"/>
      <c r="LXY279" s="741"/>
      <c r="LXZ279" s="741"/>
      <c r="LYA279" s="741"/>
      <c r="LYB279" s="740"/>
      <c r="LYC279" s="743"/>
      <c r="LYD279" s="741"/>
      <c r="LYE279" s="741"/>
      <c r="LYF279" s="741"/>
      <c r="LYG279" s="741"/>
      <c r="LYH279" s="741"/>
      <c r="LYI279" s="741"/>
      <c r="LYJ279" s="741"/>
      <c r="LYK279" s="744"/>
      <c r="LYL279" s="744"/>
      <c r="LYM279" s="744"/>
      <c r="LYN279" s="744"/>
      <c r="LYO279" s="744"/>
      <c r="LYP279" s="744"/>
      <c r="LYQ279" s="744"/>
      <c r="LYR279" s="744"/>
      <c r="LYS279" s="744"/>
      <c r="LYT279" s="744"/>
      <c r="LYU279" s="744"/>
      <c r="LYV279" s="744"/>
      <c r="LYW279" s="744"/>
      <c r="LYX279" s="744"/>
      <c r="LYY279" s="744"/>
      <c r="LYZ279" s="744"/>
      <c r="LZA279" s="744"/>
      <c r="LZB279" s="744"/>
      <c r="LZC279" s="744"/>
      <c r="LZD279" s="744"/>
      <c r="LZE279" s="744"/>
      <c r="LZF279" s="744"/>
      <c r="LZG279" s="744"/>
      <c r="LZH279" s="744"/>
      <c r="LZI279" s="744"/>
      <c r="LZJ279" s="744"/>
      <c r="LZK279" s="744"/>
      <c r="LZL279" s="744"/>
      <c r="LZM279" s="744"/>
      <c r="LZN279" s="744"/>
      <c r="LZO279" s="744"/>
      <c r="LZP279" s="744"/>
      <c r="LZQ279" s="744"/>
      <c r="LZR279" s="744"/>
      <c r="LZS279" s="744"/>
      <c r="LZT279" s="744"/>
      <c r="LZU279" s="744"/>
      <c r="LZV279" s="744"/>
      <c r="LZW279" s="744"/>
      <c r="LZX279" s="744"/>
      <c r="LZY279" s="744"/>
      <c r="LZZ279" s="744"/>
      <c r="MAA279" s="744"/>
      <c r="MAB279" s="744"/>
      <c r="MAC279" s="741"/>
      <c r="MAD279" s="741"/>
      <c r="MAE279" s="741"/>
      <c r="MAF279" s="741"/>
      <c r="MAG279" s="741"/>
      <c r="MAH279" s="741"/>
      <c r="MAI279" s="741"/>
      <c r="MAJ279" s="741"/>
      <c r="MAK279" s="741"/>
      <c r="MAL279" s="741"/>
      <c r="MAM279" s="741"/>
      <c r="MAN279" s="741"/>
      <c r="MAO279" s="741"/>
      <c r="MAP279" s="741"/>
      <c r="MAQ279" s="741"/>
      <c r="MAR279" s="741"/>
      <c r="MAS279" s="741"/>
      <c r="MAT279" s="741"/>
      <c r="MAU279" s="741"/>
      <c r="MAV279" s="741"/>
      <c r="MAW279" s="741"/>
      <c r="MAX279" s="741"/>
      <c r="MAY279" s="741"/>
      <c r="MAZ279" s="741"/>
      <c r="MBA279" s="742"/>
      <c r="MBB279" s="742"/>
      <c r="MBC279" s="742"/>
      <c r="MBD279" s="742"/>
      <c r="MBE279" s="742"/>
      <c r="MBF279" s="741"/>
      <c r="MBG279" s="741"/>
      <c r="MBH279" s="742"/>
      <c r="MBI279" s="742"/>
      <c r="MBJ279" s="741"/>
      <c r="MBK279" s="741"/>
      <c r="MBL279" s="742"/>
      <c r="MBM279" s="742"/>
      <c r="MBN279" s="741"/>
      <c r="MBO279" s="741"/>
      <c r="MBP279" s="741"/>
      <c r="MBQ279" s="741"/>
      <c r="MBR279" s="741"/>
      <c r="MBS279" s="741"/>
      <c r="MBT279" s="741"/>
      <c r="MBU279" s="742"/>
      <c r="MBV279" s="742"/>
      <c r="MBW279" s="741"/>
      <c r="MBX279" s="741"/>
      <c r="MBY279" s="742"/>
      <c r="MBZ279" s="742"/>
      <c r="MCA279" s="741"/>
      <c r="MCB279" s="741"/>
      <c r="MCC279" s="741"/>
      <c r="MCD279" s="741"/>
      <c r="MCE279" s="741"/>
      <c r="MCF279" s="740"/>
      <c r="MCG279" s="743"/>
      <c r="MCH279" s="741"/>
      <c r="MCI279" s="741"/>
      <c r="MCJ279" s="741"/>
      <c r="MCK279" s="741"/>
      <c r="MCL279" s="741"/>
      <c r="MCM279" s="741"/>
      <c r="MCN279" s="741"/>
      <c r="MCO279" s="744"/>
      <c r="MCP279" s="744"/>
      <c r="MCQ279" s="744"/>
      <c r="MCR279" s="744"/>
      <c r="MCS279" s="744"/>
      <c r="MCT279" s="744"/>
      <c r="MCU279" s="744"/>
      <c r="MCV279" s="744"/>
      <c r="MCW279" s="744"/>
      <c r="MCX279" s="744"/>
      <c r="MCY279" s="744"/>
      <c r="MCZ279" s="744"/>
      <c r="MDA279" s="744"/>
      <c r="MDB279" s="744"/>
      <c r="MDC279" s="744"/>
      <c r="MDD279" s="744"/>
      <c r="MDE279" s="744"/>
      <c r="MDF279" s="744"/>
      <c r="MDG279" s="744"/>
      <c r="MDH279" s="744"/>
      <c r="MDI279" s="744"/>
      <c r="MDJ279" s="744"/>
      <c r="MDK279" s="744"/>
      <c r="MDL279" s="744"/>
      <c r="MDM279" s="744"/>
      <c r="MDN279" s="744"/>
      <c r="MDO279" s="744"/>
      <c r="MDP279" s="744"/>
      <c r="MDQ279" s="744"/>
      <c r="MDR279" s="744"/>
      <c r="MDS279" s="744"/>
      <c r="MDT279" s="744"/>
      <c r="MDU279" s="744"/>
      <c r="MDV279" s="744"/>
      <c r="MDW279" s="744"/>
      <c r="MDX279" s="744"/>
      <c r="MDY279" s="744"/>
      <c r="MDZ279" s="744"/>
      <c r="MEA279" s="744"/>
      <c r="MEB279" s="744"/>
      <c r="MEC279" s="744"/>
      <c r="MED279" s="744"/>
      <c r="MEE279" s="744"/>
      <c r="MEF279" s="744"/>
      <c r="MEG279" s="741"/>
      <c r="MEH279" s="741"/>
      <c r="MEI279" s="741"/>
      <c r="MEJ279" s="741"/>
      <c r="MEK279" s="741"/>
      <c r="MEL279" s="741"/>
      <c r="MEM279" s="741"/>
      <c r="MEN279" s="741"/>
      <c r="MEO279" s="741"/>
      <c r="MEP279" s="741"/>
      <c r="MEQ279" s="741"/>
      <c r="MER279" s="741"/>
      <c r="MES279" s="741"/>
      <c r="MET279" s="741"/>
      <c r="MEU279" s="741"/>
      <c r="MEV279" s="741"/>
      <c r="MEW279" s="741"/>
      <c r="MEX279" s="741"/>
      <c r="MEY279" s="741"/>
      <c r="MEZ279" s="741"/>
      <c r="MFA279" s="741"/>
      <c r="MFB279" s="741"/>
      <c r="MFC279" s="741"/>
      <c r="MFD279" s="741"/>
      <c r="MFE279" s="742"/>
      <c r="MFF279" s="742"/>
      <c r="MFG279" s="742"/>
      <c r="MFH279" s="742"/>
      <c r="MFI279" s="742"/>
      <c r="MFJ279" s="741"/>
      <c r="MFK279" s="741"/>
      <c r="MFL279" s="742"/>
      <c r="MFM279" s="742"/>
      <c r="MFN279" s="741"/>
      <c r="MFO279" s="741"/>
      <c r="MFP279" s="742"/>
      <c r="MFQ279" s="742"/>
      <c r="MFR279" s="741"/>
      <c r="MFS279" s="741"/>
      <c r="MFT279" s="741"/>
      <c r="MFU279" s="741"/>
      <c r="MFV279" s="741"/>
      <c r="MFW279" s="741"/>
      <c r="MFX279" s="741"/>
      <c r="MFY279" s="742"/>
      <c r="MFZ279" s="742"/>
      <c r="MGA279" s="741"/>
      <c r="MGB279" s="741"/>
      <c r="MGC279" s="742"/>
      <c r="MGD279" s="742"/>
      <c r="MGE279" s="741"/>
      <c r="MGF279" s="741"/>
      <c r="MGG279" s="741"/>
      <c r="MGH279" s="741"/>
      <c r="MGI279" s="741"/>
      <c r="MGJ279" s="740"/>
      <c r="MGK279" s="743"/>
      <c r="MGL279" s="741"/>
      <c r="MGM279" s="741"/>
      <c r="MGN279" s="741"/>
      <c r="MGO279" s="741"/>
      <c r="MGP279" s="741"/>
      <c r="MGQ279" s="741"/>
      <c r="MGR279" s="741"/>
      <c r="MGS279" s="744"/>
      <c r="MGT279" s="744"/>
      <c r="MGU279" s="744"/>
      <c r="MGV279" s="744"/>
      <c r="MGW279" s="744"/>
      <c r="MGX279" s="744"/>
      <c r="MGY279" s="744"/>
      <c r="MGZ279" s="744"/>
      <c r="MHA279" s="744"/>
      <c r="MHB279" s="744"/>
      <c r="MHC279" s="744"/>
      <c r="MHD279" s="744"/>
      <c r="MHE279" s="744"/>
      <c r="MHF279" s="744"/>
      <c r="MHG279" s="744"/>
      <c r="MHH279" s="744"/>
      <c r="MHI279" s="744"/>
      <c r="MHJ279" s="744"/>
      <c r="MHK279" s="744"/>
      <c r="MHL279" s="744"/>
      <c r="MHM279" s="744"/>
      <c r="MHN279" s="744"/>
      <c r="MHO279" s="744"/>
      <c r="MHP279" s="744"/>
      <c r="MHQ279" s="744"/>
      <c r="MHR279" s="744"/>
      <c r="MHS279" s="744"/>
      <c r="MHT279" s="744"/>
      <c r="MHU279" s="744"/>
      <c r="MHV279" s="744"/>
      <c r="MHW279" s="744"/>
      <c r="MHX279" s="744"/>
      <c r="MHY279" s="744"/>
      <c r="MHZ279" s="744"/>
      <c r="MIA279" s="744"/>
      <c r="MIB279" s="744"/>
      <c r="MIC279" s="744"/>
      <c r="MID279" s="744"/>
      <c r="MIE279" s="744"/>
      <c r="MIF279" s="744"/>
      <c r="MIG279" s="744"/>
      <c r="MIH279" s="744"/>
      <c r="MII279" s="744"/>
      <c r="MIJ279" s="744"/>
      <c r="MIK279" s="741"/>
      <c r="MIL279" s="741"/>
      <c r="MIM279" s="741"/>
      <c r="MIN279" s="741"/>
      <c r="MIO279" s="741"/>
      <c r="MIP279" s="741"/>
      <c r="MIQ279" s="741"/>
      <c r="MIR279" s="741"/>
      <c r="MIS279" s="741"/>
      <c r="MIT279" s="741"/>
      <c r="MIU279" s="741"/>
      <c r="MIV279" s="741"/>
      <c r="MIW279" s="741"/>
      <c r="MIX279" s="741"/>
      <c r="MIY279" s="741"/>
      <c r="MIZ279" s="741"/>
      <c r="MJA279" s="741"/>
      <c r="MJB279" s="741"/>
      <c r="MJC279" s="741"/>
      <c r="MJD279" s="741"/>
      <c r="MJE279" s="741"/>
      <c r="MJF279" s="741"/>
      <c r="MJG279" s="741"/>
      <c r="MJH279" s="741"/>
      <c r="MJI279" s="742"/>
      <c r="MJJ279" s="742"/>
      <c r="MJK279" s="742"/>
      <c r="MJL279" s="742"/>
      <c r="MJM279" s="742"/>
      <c r="MJN279" s="741"/>
      <c r="MJO279" s="741"/>
      <c r="MJP279" s="742"/>
      <c r="MJQ279" s="742"/>
      <c r="MJR279" s="741"/>
      <c r="MJS279" s="741"/>
      <c r="MJT279" s="742"/>
      <c r="MJU279" s="742"/>
      <c r="MJV279" s="741"/>
      <c r="MJW279" s="741"/>
      <c r="MJX279" s="741"/>
      <c r="MJY279" s="741"/>
      <c r="MJZ279" s="741"/>
      <c r="MKA279" s="741"/>
      <c r="MKB279" s="741"/>
      <c r="MKC279" s="742"/>
      <c r="MKD279" s="742"/>
      <c r="MKE279" s="741"/>
      <c r="MKF279" s="741"/>
      <c r="MKG279" s="742"/>
      <c r="MKH279" s="742"/>
      <c r="MKI279" s="741"/>
      <c r="MKJ279" s="741"/>
      <c r="MKK279" s="741"/>
      <c r="MKL279" s="741"/>
      <c r="MKM279" s="741"/>
      <c r="MKN279" s="740"/>
      <c r="MKO279" s="743"/>
      <c r="MKP279" s="741"/>
      <c r="MKQ279" s="741"/>
      <c r="MKR279" s="741"/>
      <c r="MKS279" s="741"/>
      <c r="MKT279" s="741"/>
      <c r="MKU279" s="741"/>
      <c r="MKV279" s="741"/>
      <c r="MKW279" s="744"/>
      <c r="MKX279" s="744"/>
      <c r="MKY279" s="744"/>
      <c r="MKZ279" s="744"/>
      <c r="MLA279" s="744"/>
      <c r="MLB279" s="744"/>
      <c r="MLC279" s="744"/>
      <c r="MLD279" s="744"/>
      <c r="MLE279" s="744"/>
      <c r="MLF279" s="744"/>
      <c r="MLG279" s="744"/>
      <c r="MLH279" s="744"/>
      <c r="MLI279" s="744"/>
      <c r="MLJ279" s="744"/>
      <c r="MLK279" s="744"/>
      <c r="MLL279" s="744"/>
      <c r="MLM279" s="744"/>
      <c r="MLN279" s="744"/>
      <c r="MLO279" s="744"/>
      <c r="MLP279" s="744"/>
      <c r="MLQ279" s="744"/>
      <c r="MLR279" s="744"/>
      <c r="MLS279" s="744"/>
      <c r="MLT279" s="744"/>
      <c r="MLU279" s="744"/>
      <c r="MLV279" s="744"/>
      <c r="MLW279" s="744"/>
      <c r="MLX279" s="744"/>
      <c r="MLY279" s="744"/>
      <c r="MLZ279" s="744"/>
      <c r="MMA279" s="744"/>
      <c r="MMB279" s="744"/>
      <c r="MMC279" s="744"/>
      <c r="MMD279" s="744"/>
      <c r="MME279" s="744"/>
      <c r="MMF279" s="744"/>
      <c r="MMG279" s="744"/>
      <c r="MMH279" s="744"/>
      <c r="MMI279" s="744"/>
      <c r="MMJ279" s="744"/>
      <c r="MMK279" s="744"/>
      <c r="MML279" s="744"/>
      <c r="MMM279" s="744"/>
      <c r="MMN279" s="744"/>
      <c r="MMO279" s="741"/>
      <c r="MMP279" s="741"/>
      <c r="MMQ279" s="741"/>
      <c r="MMR279" s="741"/>
      <c r="MMS279" s="741"/>
      <c r="MMT279" s="741"/>
      <c r="MMU279" s="741"/>
      <c r="MMV279" s="741"/>
      <c r="MMW279" s="741"/>
      <c r="MMX279" s="741"/>
      <c r="MMY279" s="741"/>
      <c r="MMZ279" s="741"/>
      <c r="MNA279" s="741"/>
      <c r="MNB279" s="741"/>
      <c r="MNC279" s="741"/>
      <c r="MND279" s="741"/>
      <c r="MNE279" s="741"/>
      <c r="MNF279" s="741"/>
      <c r="MNG279" s="741"/>
      <c r="MNH279" s="741"/>
      <c r="MNI279" s="741"/>
      <c r="MNJ279" s="741"/>
      <c r="MNK279" s="741"/>
      <c r="MNL279" s="741"/>
      <c r="MNM279" s="742"/>
      <c r="MNN279" s="742"/>
      <c r="MNO279" s="742"/>
      <c r="MNP279" s="742"/>
      <c r="MNQ279" s="742"/>
      <c r="MNR279" s="741"/>
      <c r="MNS279" s="741"/>
      <c r="MNT279" s="742"/>
      <c r="MNU279" s="742"/>
      <c r="MNV279" s="741"/>
      <c r="MNW279" s="741"/>
      <c r="MNX279" s="742"/>
      <c r="MNY279" s="742"/>
      <c r="MNZ279" s="741"/>
      <c r="MOA279" s="741"/>
      <c r="MOB279" s="741"/>
      <c r="MOC279" s="741"/>
      <c r="MOD279" s="741"/>
      <c r="MOE279" s="741"/>
      <c r="MOF279" s="741"/>
      <c r="MOG279" s="742"/>
      <c r="MOH279" s="742"/>
      <c r="MOI279" s="741"/>
      <c r="MOJ279" s="741"/>
      <c r="MOK279" s="742"/>
      <c r="MOL279" s="742"/>
      <c r="MOM279" s="741"/>
      <c r="MON279" s="741"/>
      <c r="MOO279" s="741"/>
      <c r="MOP279" s="741"/>
      <c r="MOQ279" s="741"/>
      <c r="MOR279" s="740"/>
      <c r="MOS279" s="743"/>
      <c r="MOT279" s="741"/>
      <c r="MOU279" s="741"/>
      <c r="MOV279" s="741"/>
      <c r="MOW279" s="741"/>
      <c r="MOX279" s="741"/>
      <c r="MOY279" s="741"/>
      <c r="MOZ279" s="741"/>
      <c r="MPA279" s="744"/>
      <c r="MPB279" s="744"/>
      <c r="MPC279" s="744"/>
      <c r="MPD279" s="744"/>
      <c r="MPE279" s="744"/>
      <c r="MPF279" s="744"/>
      <c r="MPG279" s="744"/>
      <c r="MPH279" s="744"/>
      <c r="MPI279" s="744"/>
      <c r="MPJ279" s="744"/>
      <c r="MPK279" s="744"/>
      <c r="MPL279" s="744"/>
      <c r="MPM279" s="744"/>
      <c r="MPN279" s="744"/>
      <c r="MPO279" s="744"/>
      <c r="MPP279" s="744"/>
      <c r="MPQ279" s="744"/>
      <c r="MPR279" s="744"/>
      <c r="MPS279" s="744"/>
      <c r="MPT279" s="744"/>
      <c r="MPU279" s="744"/>
      <c r="MPV279" s="744"/>
      <c r="MPW279" s="744"/>
      <c r="MPX279" s="744"/>
      <c r="MPY279" s="744"/>
      <c r="MPZ279" s="744"/>
      <c r="MQA279" s="744"/>
      <c r="MQB279" s="744"/>
      <c r="MQC279" s="744"/>
      <c r="MQD279" s="744"/>
      <c r="MQE279" s="744"/>
      <c r="MQF279" s="744"/>
      <c r="MQG279" s="744"/>
      <c r="MQH279" s="744"/>
      <c r="MQI279" s="744"/>
      <c r="MQJ279" s="744"/>
      <c r="MQK279" s="744"/>
      <c r="MQL279" s="744"/>
      <c r="MQM279" s="744"/>
      <c r="MQN279" s="744"/>
      <c r="MQO279" s="744"/>
      <c r="MQP279" s="744"/>
      <c r="MQQ279" s="744"/>
      <c r="MQR279" s="744"/>
      <c r="MQS279" s="741"/>
      <c r="MQT279" s="741"/>
      <c r="MQU279" s="741"/>
      <c r="MQV279" s="741"/>
      <c r="MQW279" s="741"/>
      <c r="MQX279" s="741"/>
      <c r="MQY279" s="741"/>
      <c r="MQZ279" s="741"/>
      <c r="MRA279" s="741"/>
      <c r="MRB279" s="741"/>
      <c r="MRC279" s="741"/>
      <c r="MRD279" s="741"/>
      <c r="MRE279" s="741"/>
      <c r="MRF279" s="741"/>
      <c r="MRG279" s="741"/>
      <c r="MRH279" s="741"/>
      <c r="MRI279" s="741"/>
      <c r="MRJ279" s="741"/>
      <c r="MRK279" s="741"/>
      <c r="MRL279" s="741"/>
      <c r="MRM279" s="741"/>
      <c r="MRN279" s="741"/>
      <c r="MRO279" s="741"/>
      <c r="MRP279" s="741"/>
      <c r="MRQ279" s="742"/>
      <c r="MRR279" s="742"/>
      <c r="MRS279" s="742"/>
      <c r="MRT279" s="742"/>
      <c r="MRU279" s="742"/>
      <c r="MRV279" s="741"/>
      <c r="MRW279" s="741"/>
      <c r="MRX279" s="742"/>
      <c r="MRY279" s="742"/>
      <c r="MRZ279" s="741"/>
      <c r="MSA279" s="741"/>
      <c r="MSB279" s="742"/>
      <c r="MSC279" s="742"/>
      <c r="MSD279" s="741"/>
      <c r="MSE279" s="741"/>
      <c r="MSF279" s="741"/>
      <c r="MSG279" s="741"/>
      <c r="MSH279" s="741"/>
      <c r="MSI279" s="741"/>
      <c r="MSJ279" s="741"/>
      <c r="MSK279" s="742"/>
      <c r="MSL279" s="742"/>
      <c r="MSM279" s="741"/>
      <c r="MSN279" s="741"/>
      <c r="MSO279" s="742"/>
      <c r="MSP279" s="742"/>
      <c r="MSQ279" s="741"/>
      <c r="MSR279" s="741"/>
      <c r="MSS279" s="741"/>
      <c r="MST279" s="741"/>
      <c r="MSU279" s="741"/>
      <c r="MSV279" s="740"/>
      <c r="MSW279" s="743"/>
      <c r="MSX279" s="741"/>
      <c r="MSY279" s="741"/>
      <c r="MSZ279" s="741"/>
      <c r="MTA279" s="741"/>
      <c r="MTB279" s="741"/>
      <c r="MTC279" s="741"/>
      <c r="MTD279" s="741"/>
      <c r="MTE279" s="744"/>
      <c r="MTF279" s="744"/>
      <c r="MTG279" s="744"/>
      <c r="MTH279" s="744"/>
      <c r="MTI279" s="744"/>
      <c r="MTJ279" s="744"/>
      <c r="MTK279" s="744"/>
      <c r="MTL279" s="744"/>
      <c r="MTM279" s="744"/>
      <c r="MTN279" s="744"/>
      <c r="MTO279" s="744"/>
      <c r="MTP279" s="744"/>
      <c r="MTQ279" s="744"/>
      <c r="MTR279" s="744"/>
      <c r="MTS279" s="744"/>
      <c r="MTT279" s="744"/>
      <c r="MTU279" s="744"/>
      <c r="MTV279" s="744"/>
      <c r="MTW279" s="744"/>
      <c r="MTX279" s="744"/>
      <c r="MTY279" s="744"/>
      <c r="MTZ279" s="744"/>
      <c r="MUA279" s="744"/>
      <c r="MUB279" s="744"/>
      <c r="MUC279" s="744"/>
      <c r="MUD279" s="744"/>
      <c r="MUE279" s="744"/>
      <c r="MUF279" s="744"/>
      <c r="MUG279" s="744"/>
      <c r="MUH279" s="744"/>
      <c r="MUI279" s="744"/>
      <c r="MUJ279" s="744"/>
      <c r="MUK279" s="744"/>
      <c r="MUL279" s="744"/>
      <c r="MUM279" s="744"/>
      <c r="MUN279" s="744"/>
      <c r="MUO279" s="744"/>
      <c r="MUP279" s="744"/>
      <c r="MUQ279" s="744"/>
      <c r="MUR279" s="744"/>
      <c r="MUS279" s="744"/>
      <c r="MUT279" s="744"/>
      <c r="MUU279" s="744"/>
      <c r="MUV279" s="744"/>
      <c r="MUW279" s="741"/>
      <c r="MUX279" s="741"/>
      <c r="MUY279" s="741"/>
      <c r="MUZ279" s="741"/>
      <c r="MVA279" s="741"/>
      <c r="MVB279" s="741"/>
      <c r="MVC279" s="741"/>
      <c r="MVD279" s="741"/>
      <c r="MVE279" s="741"/>
      <c r="MVF279" s="741"/>
      <c r="MVG279" s="741"/>
      <c r="MVH279" s="741"/>
      <c r="MVI279" s="741"/>
      <c r="MVJ279" s="741"/>
      <c r="MVK279" s="741"/>
      <c r="MVL279" s="741"/>
      <c r="MVM279" s="741"/>
      <c r="MVN279" s="741"/>
      <c r="MVO279" s="741"/>
      <c r="MVP279" s="741"/>
      <c r="MVQ279" s="741"/>
      <c r="MVR279" s="741"/>
      <c r="MVS279" s="741"/>
      <c r="MVT279" s="741"/>
      <c r="MVU279" s="742"/>
      <c r="MVV279" s="742"/>
      <c r="MVW279" s="742"/>
      <c r="MVX279" s="742"/>
      <c r="MVY279" s="742"/>
      <c r="MVZ279" s="741"/>
      <c r="MWA279" s="741"/>
      <c r="MWB279" s="742"/>
      <c r="MWC279" s="742"/>
      <c r="MWD279" s="741"/>
      <c r="MWE279" s="741"/>
      <c r="MWF279" s="742"/>
      <c r="MWG279" s="742"/>
      <c r="MWH279" s="741"/>
      <c r="MWI279" s="741"/>
      <c r="MWJ279" s="741"/>
      <c r="MWK279" s="741"/>
      <c r="MWL279" s="741"/>
      <c r="MWM279" s="741"/>
      <c r="MWN279" s="741"/>
      <c r="MWO279" s="742"/>
      <c r="MWP279" s="742"/>
      <c r="MWQ279" s="741"/>
      <c r="MWR279" s="741"/>
      <c r="MWS279" s="742"/>
      <c r="MWT279" s="742"/>
      <c r="MWU279" s="741"/>
      <c r="MWV279" s="741"/>
      <c r="MWW279" s="741"/>
      <c r="MWX279" s="741"/>
      <c r="MWY279" s="741"/>
      <c r="MWZ279" s="740"/>
      <c r="MXA279" s="743"/>
      <c r="MXB279" s="741"/>
      <c r="MXC279" s="741"/>
      <c r="MXD279" s="741"/>
      <c r="MXE279" s="741"/>
      <c r="MXF279" s="741"/>
      <c r="MXG279" s="741"/>
      <c r="MXH279" s="741"/>
      <c r="MXI279" s="744"/>
      <c r="MXJ279" s="744"/>
      <c r="MXK279" s="744"/>
      <c r="MXL279" s="744"/>
      <c r="MXM279" s="744"/>
      <c r="MXN279" s="744"/>
      <c r="MXO279" s="744"/>
      <c r="MXP279" s="744"/>
      <c r="MXQ279" s="744"/>
      <c r="MXR279" s="744"/>
      <c r="MXS279" s="744"/>
      <c r="MXT279" s="744"/>
      <c r="MXU279" s="744"/>
      <c r="MXV279" s="744"/>
      <c r="MXW279" s="744"/>
      <c r="MXX279" s="744"/>
      <c r="MXY279" s="744"/>
      <c r="MXZ279" s="744"/>
      <c r="MYA279" s="744"/>
      <c r="MYB279" s="744"/>
      <c r="MYC279" s="744"/>
      <c r="MYD279" s="744"/>
      <c r="MYE279" s="744"/>
      <c r="MYF279" s="744"/>
      <c r="MYG279" s="744"/>
      <c r="MYH279" s="744"/>
      <c r="MYI279" s="744"/>
      <c r="MYJ279" s="744"/>
      <c r="MYK279" s="744"/>
      <c r="MYL279" s="744"/>
      <c r="MYM279" s="744"/>
      <c r="MYN279" s="744"/>
      <c r="MYO279" s="744"/>
      <c r="MYP279" s="744"/>
      <c r="MYQ279" s="744"/>
      <c r="MYR279" s="744"/>
      <c r="MYS279" s="744"/>
      <c r="MYT279" s="744"/>
      <c r="MYU279" s="744"/>
      <c r="MYV279" s="744"/>
      <c r="MYW279" s="744"/>
      <c r="MYX279" s="744"/>
      <c r="MYY279" s="744"/>
      <c r="MYZ279" s="744"/>
      <c r="MZA279" s="741"/>
      <c r="MZB279" s="741"/>
      <c r="MZC279" s="741"/>
      <c r="MZD279" s="741"/>
      <c r="MZE279" s="741"/>
      <c r="MZF279" s="741"/>
      <c r="MZG279" s="741"/>
      <c r="MZH279" s="741"/>
      <c r="MZI279" s="741"/>
      <c r="MZJ279" s="741"/>
      <c r="MZK279" s="741"/>
      <c r="MZL279" s="741"/>
      <c r="MZM279" s="741"/>
      <c r="MZN279" s="741"/>
      <c r="MZO279" s="741"/>
      <c r="MZP279" s="741"/>
      <c r="MZQ279" s="741"/>
      <c r="MZR279" s="741"/>
      <c r="MZS279" s="741"/>
      <c r="MZT279" s="741"/>
      <c r="MZU279" s="741"/>
      <c r="MZV279" s="741"/>
      <c r="MZW279" s="741"/>
      <c r="MZX279" s="741"/>
      <c r="MZY279" s="742"/>
      <c r="MZZ279" s="742"/>
      <c r="NAA279" s="742"/>
      <c r="NAB279" s="742"/>
      <c r="NAC279" s="742"/>
      <c r="NAD279" s="741"/>
      <c r="NAE279" s="741"/>
      <c r="NAF279" s="742"/>
      <c r="NAG279" s="742"/>
      <c r="NAH279" s="741"/>
      <c r="NAI279" s="741"/>
      <c r="NAJ279" s="742"/>
      <c r="NAK279" s="742"/>
      <c r="NAL279" s="741"/>
      <c r="NAM279" s="741"/>
      <c r="NAN279" s="741"/>
      <c r="NAO279" s="741"/>
      <c r="NAP279" s="741"/>
      <c r="NAQ279" s="741"/>
      <c r="NAR279" s="741"/>
      <c r="NAS279" s="742"/>
      <c r="NAT279" s="742"/>
      <c r="NAU279" s="741"/>
      <c r="NAV279" s="741"/>
      <c r="NAW279" s="742"/>
      <c r="NAX279" s="742"/>
      <c r="NAY279" s="741"/>
      <c r="NAZ279" s="741"/>
      <c r="NBA279" s="741"/>
      <c r="NBB279" s="741"/>
      <c r="NBC279" s="741"/>
      <c r="NBD279" s="740"/>
      <c r="NBE279" s="743"/>
      <c r="NBF279" s="741"/>
      <c r="NBG279" s="741"/>
      <c r="NBH279" s="741"/>
      <c r="NBI279" s="741"/>
      <c r="NBJ279" s="741"/>
      <c r="NBK279" s="741"/>
      <c r="NBL279" s="741"/>
      <c r="NBM279" s="744"/>
      <c r="NBN279" s="744"/>
      <c r="NBO279" s="744"/>
      <c r="NBP279" s="744"/>
      <c r="NBQ279" s="744"/>
      <c r="NBR279" s="744"/>
      <c r="NBS279" s="744"/>
      <c r="NBT279" s="744"/>
      <c r="NBU279" s="744"/>
      <c r="NBV279" s="744"/>
      <c r="NBW279" s="744"/>
      <c r="NBX279" s="744"/>
      <c r="NBY279" s="744"/>
      <c r="NBZ279" s="744"/>
      <c r="NCA279" s="744"/>
      <c r="NCB279" s="744"/>
      <c r="NCC279" s="744"/>
      <c r="NCD279" s="744"/>
      <c r="NCE279" s="744"/>
      <c r="NCF279" s="744"/>
      <c r="NCG279" s="744"/>
      <c r="NCH279" s="744"/>
      <c r="NCI279" s="744"/>
      <c r="NCJ279" s="744"/>
      <c r="NCK279" s="744"/>
      <c r="NCL279" s="744"/>
      <c r="NCM279" s="744"/>
      <c r="NCN279" s="744"/>
      <c r="NCO279" s="744"/>
      <c r="NCP279" s="744"/>
      <c r="NCQ279" s="744"/>
      <c r="NCR279" s="744"/>
      <c r="NCS279" s="744"/>
      <c r="NCT279" s="744"/>
      <c r="NCU279" s="744"/>
      <c r="NCV279" s="744"/>
      <c r="NCW279" s="744"/>
      <c r="NCX279" s="744"/>
      <c r="NCY279" s="744"/>
      <c r="NCZ279" s="744"/>
      <c r="NDA279" s="744"/>
      <c r="NDB279" s="744"/>
      <c r="NDC279" s="744"/>
      <c r="NDD279" s="744"/>
      <c r="NDE279" s="741"/>
      <c r="NDF279" s="741"/>
      <c r="NDG279" s="741"/>
      <c r="NDH279" s="741"/>
      <c r="NDI279" s="741"/>
      <c r="NDJ279" s="741"/>
      <c r="NDK279" s="741"/>
      <c r="NDL279" s="741"/>
      <c r="NDM279" s="741"/>
      <c r="NDN279" s="741"/>
      <c r="NDO279" s="741"/>
      <c r="NDP279" s="741"/>
      <c r="NDQ279" s="741"/>
      <c r="NDR279" s="741"/>
      <c r="NDS279" s="741"/>
      <c r="NDT279" s="741"/>
      <c r="NDU279" s="741"/>
      <c r="NDV279" s="741"/>
      <c r="NDW279" s="741"/>
      <c r="NDX279" s="741"/>
      <c r="NDY279" s="741"/>
      <c r="NDZ279" s="741"/>
      <c r="NEA279" s="741"/>
      <c r="NEB279" s="741"/>
      <c r="NEC279" s="742"/>
      <c r="NED279" s="742"/>
      <c r="NEE279" s="742"/>
      <c r="NEF279" s="742"/>
      <c r="NEG279" s="742"/>
      <c r="NEH279" s="741"/>
      <c r="NEI279" s="741"/>
      <c r="NEJ279" s="742"/>
      <c r="NEK279" s="742"/>
      <c r="NEL279" s="741"/>
      <c r="NEM279" s="741"/>
      <c r="NEN279" s="742"/>
      <c r="NEO279" s="742"/>
      <c r="NEP279" s="741"/>
      <c r="NEQ279" s="741"/>
      <c r="NER279" s="741"/>
      <c r="NES279" s="741"/>
      <c r="NET279" s="741"/>
      <c r="NEU279" s="741"/>
      <c r="NEV279" s="741"/>
      <c r="NEW279" s="742"/>
      <c r="NEX279" s="742"/>
      <c r="NEY279" s="741"/>
      <c r="NEZ279" s="741"/>
      <c r="NFA279" s="742"/>
      <c r="NFB279" s="742"/>
      <c r="NFC279" s="741"/>
      <c r="NFD279" s="741"/>
      <c r="NFE279" s="741"/>
      <c r="NFF279" s="741"/>
      <c r="NFG279" s="741"/>
      <c r="NFH279" s="740"/>
      <c r="NFI279" s="743"/>
      <c r="NFJ279" s="741"/>
      <c r="NFK279" s="741"/>
      <c r="NFL279" s="741"/>
      <c r="NFM279" s="741"/>
      <c r="NFN279" s="741"/>
      <c r="NFO279" s="741"/>
      <c r="NFP279" s="741"/>
      <c r="NFQ279" s="744"/>
      <c r="NFR279" s="744"/>
      <c r="NFS279" s="744"/>
      <c r="NFT279" s="744"/>
      <c r="NFU279" s="744"/>
      <c r="NFV279" s="744"/>
      <c r="NFW279" s="744"/>
      <c r="NFX279" s="744"/>
      <c r="NFY279" s="744"/>
      <c r="NFZ279" s="744"/>
      <c r="NGA279" s="744"/>
      <c r="NGB279" s="744"/>
      <c r="NGC279" s="744"/>
      <c r="NGD279" s="744"/>
      <c r="NGE279" s="744"/>
      <c r="NGF279" s="744"/>
      <c r="NGG279" s="744"/>
      <c r="NGH279" s="744"/>
      <c r="NGI279" s="744"/>
      <c r="NGJ279" s="744"/>
      <c r="NGK279" s="744"/>
      <c r="NGL279" s="744"/>
      <c r="NGM279" s="744"/>
      <c r="NGN279" s="744"/>
      <c r="NGO279" s="744"/>
      <c r="NGP279" s="744"/>
      <c r="NGQ279" s="744"/>
      <c r="NGR279" s="744"/>
      <c r="NGS279" s="744"/>
      <c r="NGT279" s="744"/>
      <c r="NGU279" s="744"/>
      <c r="NGV279" s="744"/>
      <c r="NGW279" s="744"/>
      <c r="NGX279" s="744"/>
      <c r="NGY279" s="744"/>
      <c r="NGZ279" s="744"/>
      <c r="NHA279" s="744"/>
      <c r="NHB279" s="744"/>
      <c r="NHC279" s="744"/>
      <c r="NHD279" s="744"/>
      <c r="NHE279" s="744"/>
      <c r="NHF279" s="744"/>
      <c r="NHG279" s="744"/>
      <c r="NHH279" s="744"/>
      <c r="NHI279" s="741"/>
      <c r="NHJ279" s="741"/>
      <c r="NHK279" s="741"/>
      <c r="NHL279" s="741"/>
      <c r="NHM279" s="741"/>
      <c r="NHN279" s="741"/>
      <c r="NHO279" s="741"/>
      <c r="NHP279" s="741"/>
      <c r="NHQ279" s="741"/>
      <c r="NHR279" s="741"/>
      <c r="NHS279" s="741"/>
      <c r="NHT279" s="741"/>
      <c r="NHU279" s="741"/>
      <c r="NHV279" s="741"/>
      <c r="NHW279" s="741"/>
      <c r="NHX279" s="741"/>
      <c r="NHY279" s="741"/>
      <c r="NHZ279" s="741"/>
      <c r="NIA279" s="741"/>
      <c r="NIB279" s="741"/>
      <c r="NIC279" s="741"/>
      <c r="NID279" s="741"/>
      <c r="NIE279" s="741"/>
      <c r="NIF279" s="741"/>
      <c r="NIG279" s="742"/>
      <c r="NIH279" s="742"/>
      <c r="NII279" s="742"/>
      <c r="NIJ279" s="742"/>
      <c r="NIK279" s="742"/>
      <c r="NIL279" s="741"/>
      <c r="NIM279" s="741"/>
      <c r="NIN279" s="742"/>
      <c r="NIO279" s="742"/>
      <c r="NIP279" s="741"/>
      <c r="NIQ279" s="741"/>
      <c r="NIR279" s="742"/>
      <c r="NIS279" s="742"/>
      <c r="NIT279" s="741"/>
      <c r="NIU279" s="741"/>
      <c r="NIV279" s="741"/>
      <c r="NIW279" s="741"/>
      <c r="NIX279" s="741"/>
      <c r="NIY279" s="741"/>
      <c r="NIZ279" s="741"/>
      <c r="NJA279" s="742"/>
      <c r="NJB279" s="742"/>
      <c r="NJC279" s="741"/>
      <c r="NJD279" s="741"/>
      <c r="NJE279" s="742"/>
      <c r="NJF279" s="742"/>
      <c r="NJG279" s="741"/>
      <c r="NJH279" s="741"/>
      <c r="NJI279" s="741"/>
      <c r="NJJ279" s="741"/>
      <c r="NJK279" s="741"/>
      <c r="NJL279" s="740"/>
      <c r="NJM279" s="743"/>
      <c r="NJN279" s="741"/>
      <c r="NJO279" s="741"/>
      <c r="NJP279" s="741"/>
      <c r="NJQ279" s="741"/>
      <c r="NJR279" s="741"/>
      <c r="NJS279" s="741"/>
      <c r="NJT279" s="741"/>
      <c r="NJU279" s="744"/>
      <c r="NJV279" s="744"/>
      <c r="NJW279" s="744"/>
      <c r="NJX279" s="744"/>
      <c r="NJY279" s="744"/>
      <c r="NJZ279" s="744"/>
      <c r="NKA279" s="744"/>
      <c r="NKB279" s="744"/>
      <c r="NKC279" s="744"/>
      <c r="NKD279" s="744"/>
      <c r="NKE279" s="744"/>
      <c r="NKF279" s="744"/>
      <c r="NKG279" s="744"/>
      <c r="NKH279" s="744"/>
      <c r="NKI279" s="744"/>
      <c r="NKJ279" s="744"/>
      <c r="NKK279" s="744"/>
      <c r="NKL279" s="744"/>
      <c r="NKM279" s="744"/>
      <c r="NKN279" s="744"/>
      <c r="NKO279" s="744"/>
      <c r="NKP279" s="744"/>
      <c r="NKQ279" s="744"/>
      <c r="NKR279" s="744"/>
      <c r="NKS279" s="744"/>
      <c r="NKT279" s="744"/>
      <c r="NKU279" s="744"/>
      <c r="NKV279" s="744"/>
      <c r="NKW279" s="744"/>
      <c r="NKX279" s="744"/>
      <c r="NKY279" s="744"/>
      <c r="NKZ279" s="744"/>
      <c r="NLA279" s="744"/>
      <c r="NLB279" s="744"/>
      <c r="NLC279" s="744"/>
      <c r="NLD279" s="744"/>
      <c r="NLE279" s="744"/>
      <c r="NLF279" s="744"/>
      <c r="NLG279" s="744"/>
      <c r="NLH279" s="744"/>
      <c r="NLI279" s="744"/>
      <c r="NLJ279" s="744"/>
      <c r="NLK279" s="744"/>
      <c r="NLL279" s="744"/>
      <c r="NLM279" s="741"/>
      <c r="NLN279" s="741"/>
      <c r="NLO279" s="741"/>
      <c r="NLP279" s="741"/>
      <c r="NLQ279" s="741"/>
      <c r="NLR279" s="741"/>
      <c r="NLS279" s="741"/>
      <c r="NLT279" s="741"/>
      <c r="NLU279" s="741"/>
      <c r="NLV279" s="741"/>
      <c r="NLW279" s="741"/>
      <c r="NLX279" s="741"/>
      <c r="NLY279" s="741"/>
      <c r="NLZ279" s="741"/>
      <c r="NMA279" s="741"/>
      <c r="NMB279" s="741"/>
      <c r="NMC279" s="741"/>
      <c r="NMD279" s="741"/>
      <c r="NME279" s="741"/>
      <c r="NMF279" s="741"/>
      <c r="NMG279" s="741"/>
      <c r="NMH279" s="741"/>
      <c r="NMI279" s="741"/>
      <c r="NMJ279" s="741"/>
      <c r="NMK279" s="742"/>
      <c r="NML279" s="742"/>
      <c r="NMM279" s="742"/>
      <c r="NMN279" s="742"/>
      <c r="NMO279" s="742"/>
      <c r="NMP279" s="741"/>
      <c r="NMQ279" s="741"/>
      <c r="NMR279" s="742"/>
      <c r="NMS279" s="742"/>
      <c r="NMT279" s="741"/>
      <c r="NMU279" s="741"/>
      <c r="NMV279" s="742"/>
      <c r="NMW279" s="742"/>
      <c r="NMX279" s="741"/>
      <c r="NMY279" s="741"/>
      <c r="NMZ279" s="741"/>
      <c r="NNA279" s="741"/>
      <c r="NNB279" s="741"/>
      <c r="NNC279" s="741"/>
      <c r="NND279" s="741"/>
      <c r="NNE279" s="742"/>
      <c r="NNF279" s="742"/>
      <c r="NNG279" s="741"/>
      <c r="NNH279" s="741"/>
      <c r="NNI279" s="742"/>
      <c r="NNJ279" s="742"/>
      <c r="NNK279" s="741"/>
      <c r="NNL279" s="741"/>
      <c r="NNM279" s="741"/>
      <c r="NNN279" s="741"/>
      <c r="NNO279" s="741"/>
      <c r="NNP279" s="740"/>
      <c r="NNQ279" s="743"/>
      <c r="NNR279" s="741"/>
      <c r="NNS279" s="741"/>
      <c r="NNT279" s="741"/>
      <c r="NNU279" s="741"/>
      <c r="NNV279" s="741"/>
      <c r="NNW279" s="741"/>
      <c r="NNX279" s="741"/>
      <c r="NNY279" s="744"/>
      <c r="NNZ279" s="744"/>
      <c r="NOA279" s="744"/>
      <c r="NOB279" s="744"/>
      <c r="NOC279" s="744"/>
      <c r="NOD279" s="744"/>
      <c r="NOE279" s="744"/>
      <c r="NOF279" s="744"/>
      <c r="NOG279" s="744"/>
      <c r="NOH279" s="744"/>
      <c r="NOI279" s="744"/>
      <c r="NOJ279" s="744"/>
      <c r="NOK279" s="744"/>
      <c r="NOL279" s="744"/>
      <c r="NOM279" s="744"/>
      <c r="NON279" s="744"/>
      <c r="NOO279" s="744"/>
      <c r="NOP279" s="744"/>
      <c r="NOQ279" s="744"/>
      <c r="NOR279" s="744"/>
      <c r="NOS279" s="744"/>
      <c r="NOT279" s="744"/>
      <c r="NOU279" s="744"/>
      <c r="NOV279" s="744"/>
      <c r="NOW279" s="744"/>
      <c r="NOX279" s="744"/>
      <c r="NOY279" s="744"/>
      <c r="NOZ279" s="744"/>
      <c r="NPA279" s="744"/>
      <c r="NPB279" s="744"/>
      <c r="NPC279" s="744"/>
      <c r="NPD279" s="744"/>
      <c r="NPE279" s="744"/>
      <c r="NPF279" s="744"/>
      <c r="NPG279" s="744"/>
      <c r="NPH279" s="744"/>
      <c r="NPI279" s="744"/>
      <c r="NPJ279" s="744"/>
      <c r="NPK279" s="744"/>
      <c r="NPL279" s="744"/>
      <c r="NPM279" s="744"/>
      <c r="NPN279" s="744"/>
      <c r="NPO279" s="744"/>
      <c r="NPP279" s="744"/>
      <c r="NPQ279" s="741"/>
      <c r="NPR279" s="741"/>
      <c r="NPS279" s="741"/>
      <c r="NPT279" s="741"/>
      <c r="NPU279" s="741"/>
      <c r="NPV279" s="741"/>
      <c r="NPW279" s="741"/>
      <c r="NPX279" s="741"/>
      <c r="NPY279" s="741"/>
      <c r="NPZ279" s="741"/>
      <c r="NQA279" s="741"/>
      <c r="NQB279" s="741"/>
      <c r="NQC279" s="741"/>
      <c r="NQD279" s="741"/>
      <c r="NQE279" s="741"/>
      <c r="NQF279" s="741"/>
      <c r="NQG279" s="741"/>
      <c r="NQH279" s="741"/>
      <c r="NQI279" s="741"/>
      <c r="NQJ279" s="741"/>
      <c r="NQK279" s="741"/>
      <c r="NQL279" s="741"/>
      <c r="NQM279" s="741"/>
      <c r="NQN279" s="741"/>
      <c r="NQO279" s="742"/>
      <c r="NQP279" s="742"/>
      <c r="NQQ279" s="742"/>
      <c r="NQR279" s="742"/>
      <c r="NQS279" s="742"/>
      <c r="NQT279" s="741"/>
      <c r="NQU279" s="741"/>
      <c r="NQV279" s="742"/>
      <c r="NQW279" s="742"/>
      <c r="NQX279" s="741"/>
      <c r="NQY279" s="741"/>
      <c r="NQZ279" s="742"/>
      <c r="NRA279" s="742"/>
      <c r="NRB279" s="741"/>
      <c r="NRC279" s="741"/>
      <c r="NRD279" s="741"/>
      <c r="NRE279" s="741"/>
      <c r="NRF279" s="741"/>
      <c r="NRG279" s="741"/>
      <c r="NRH279" s="741"/>
      <c r="NRI279" s="742"/>
      <c r="NRJ279" s="742"/>
      <c r="NRK279" s="741"/>
      <c r="NRL279" s="741"/>
      <c r="NRM279" s="742"/>
      <c r="NRN279" s="742"/>
      <c r="NRO279" s="741"/>
      <c r="NRP279" s="741"/>
      <c r="NRQ279" s="741"/>
      <c r="NRR279" s="741"/>
      <c r="NRS279" s="741"/>
      <c r="NRT279" s="740"/>
      <c r="NRU279" s="743"/>
      <c r="NRV279" s="741"/>
      <c r="NRW279" s="741"/>
      <c r="NRX279" s="741"/>
      <c r="NRY279" s="741"/>
      <c r="NRZ279" s="741"/>
      <c r="NSA279" s="741"/>
      <c r="NSB279" s="741"/>
      <c r="NSC279" s="744"/>
      <c r="NSD279" s="744"/>
      <c r="NSE279" s="744"/>
      <c r="NSF279" s="744"/>
      <c r="NSG279" s="744"/>
      <c r="NSH279" s="744"/>
      <c r="NSI279" s="744"/>
      <c r="NSJ279" s="744"/>
      <c r="NSK279" s="744"/>
      <c r="NSL279" s="744"/>
      <c r="NSM279" s="744"/>
      <c r="NSN279" s="744"/>
      <c r="NSO279" s="744"/>
      <c r="NSP279" s="744"/>
      <c r="NSQ279" s="744"/>
      <c r="NSR279" s="744"/>
      <c r="NSS279" s="744"/>
      <c r="NST279" s="744"/>
      <c r="NSU279" s="744"/>
      <c r="NSV279" s="744"/>
      <c r="NSW279" s="744"/>
      <c r="NSX279" s="744"/>
      <c r="NSY279" s="744"/>
      <c r="NSZ279" s="744"/>
      <c r="NTA279" s="744"/>
      <c r="NTB279" s="744"/>
      <c r="NTC279" s="744"/>
      <c r="NTD279" s="744"/>
      <c r="NTE279" s="744"/>
      <c r="NTF279" s="744"/>
      <c r="NTG279" s="744"/>
      <c r="NTH279" s="744"/>
      <c r="NTI279" s="744"/>
      <c r="NTJ279" s="744"/>
      <c r="NTK279" s="744"/>
      <c r="NTL279" s="744"/>
      <c r="NTM279" s="744"/>
      <c r="NTN279" s="744"/>
      <c r="NTO279" s="744"/>
      <c r="NTP279" s="744"/>
      <c r="NTQ279" s="744"/>
      <c r="NTR279" s="744"/>
      <c r="NTS279" s="744"/>
      <c r="NTT279" s="744"/>
      <c r="NTU279" s="741"/>
      <c r="NTV279" s="741"/>
      <c r="NTW279" s="741"/>
      <c r="NTX279" s="741"/>
      <c r="NTY279" s="741"/>
      <c r="NTZ279" s="741"/>
      <c r="NUA279" s="741"/>
      <c r="NUB279" s="741"/>
      <c r="NUC279" s="741"/>
      <c r="NUD279" s="741"/>
      <c r="NUE279" s="741"/>
      <c r="NUF279" s="741"/>
      <c r="NUG279" s="741"/>
      <c r="NUH279" s="741"/>
      <c r="NUI279" s="741"/>
      <c r="NUJ279" s="741"/>
      <c r="NUK279" s="741"/>
      <c r="NUL279" s="741"/>
      <c r="NUM279" s="741"/>
      <c r="NUN279" s="741"/>
      <c r="NUO279" s="741"/>
      <c r="NUP279" s="741"/>
      <c r="NUQ279" s="741"/>
      <c r="NUR279" s="741"/>
      <c r="NUS279" s="742"/>
      <c r="NUT279" s="742"/>
      <c r="NUU279" s="742"/>
      <c r="NUV279" s="742"/>
      <c r="NUW279" s="742"/>
      <c r="NUX279" s="741"/>
      <c r="NUY279" s="741"/>
      <c r="NUZ279" s="742"/>
      <c r="NVA279" s="742"/>
      <c r="NVB279" s="741"/>
      <c r="NVC279" s="741"/>
      <c r="NVD279" s="742"/>
      <c r="NVE279" s="742"/>
      <c r="NVF279" s="741"/>
      <c r="NVG279" s="741"/>
      <c r="NVH279" s="741"/>
      <c r="NVI279" s="741"/>
      <c r="NVJ279" s="741"/>
      <c r="NVK279" s="741"/>
      <c r="NVL279" s="741"/>
      <c r="NVM279" s="742"/>
      <c r="NVN279" s="742"/>
      <c r="NVO279" s="741"/>
      <c r="NVP279" s="741"/>
      <c r="NVQ279" s="742"/>
      <c r="NVR279" s="742"/>
      <c r="NVS279" s="741"/>
      <c r="NVT279" s="741"/>
      <c r="NVU279" s="741"/>
      <c r="NVV279" s="741"/>
      <c r="NVW279" s="741"/>
      <c r="NVX279" s="740"/>
      <c r="NVY279" s="743"/>
      <c r="NVZ279" s="741"/>
      <c r="NWA279" s="741"/>
      <c r="NWB279" s="741"/>
      <c r="NWC279" s="741"/>
      <c r="NWD279" s="741"/>
      <c r="NWE279" s="741"/>
      <c r="NWF279" s="741"/>
      <c r="NWG279" s="744"/>
      <c r="NWH279" s="744"/>
      <c r="NWI279" s="744"/>
      <c r="NWJ279" s="744"/>
      <c r="NWK279" s="744"/>
      <c r="NWL279" s="744"/>
      <c r="NWM279" s="744"/>
      <c r="NWN279" s="744"/>
      <c r="NWO279" s="744"/>
      <c r="NWP279" s="744"/>
      <c r="NWQ279" s="744"/>
      <c r="NWR279" s="744"/>
      <c r="NWS279" s="744"/>
      <c r="NWT279" s="744"/>
      <c r="NWU279" s="744"/>
      <c r="NWV279" s="744"/>
      <c r="NWW279" s="744"/>
      <c r="NWX279" s="744"/>
      <c r="NWY279" s="744"/>
      <c r="NWZ279" s="744"/>
      <c r="NXA279" s="744"/>
      <c r="NXB279" s="744"/>
      <c r="NXC279" s="744"/>
      <c r="NXD279" s="744"/>
      <c r="NXE279" s="744"/>
      <c r="NXF279" s="744"/>
      <c r="NXG279" s="744"/>
      <c r="NXH279" s="744"/>
      <c r="NXI279" s="744"/>
      <c r="NXJ279" s="744"/>
      <c r="NXK279" s="744"/>
      <c r="NXL279" s="744"/>
      <c r="NXM279" s="744"/>
      <c r="NXN279" s="744"/>
      <c r="NXO279" s="744"/>
      <c r="NXP279" s="744"/>
      <c r="NXQ279" s="744"/>
      <c r="NXR279" s="744"/>
      <c r="NXS279" s="744"/>
      <c r="NXT279" s="744"/>
      <c r="NXU279" s="744"/>
      <c r="NXV279" s="744"/>
      <c r="NXW279" s="744"/>
      <c r="NXX279" s="744"/>
      <c r="NXY279" s="741"/>
      <c r="NXZ279" s="741"/>
      <c r="NYA279" s="741"/>
      <c r="NYB279" s="741"/>
      <c r="NYC279" s="741"/>
      <c r="NYD279" s="741"/>
      <c r="NYE279" s="741"/>
      <c r="NYF279" s="741"/>
      <c r="NYG279" s="741"/>
      <c r="NYH279" s="741"/>
      <c r="NYI279" s="741"/>
      <c r="NYJ279" s="741"/>
      <c r="NYK279" s="741"/>
      <c r="NYL279" s="741"/>
      <c r="NYM279" s="741"/>
      <c r="NYN279" s="741"/>
      <c r="NYO279" s="741"/>
      <c r="NYP279" s="741"/>
      <c r="NYQ279" s="741"/>
      <c r="NYR279" s="741"/>
      <c r="NYS279" s="741"/>
      <c r="NYT279" s="741"/>
      <c r="NYU279" s="741"/>
      <c r="NYV279" s="741"/>
      <c r="NYW279" s="742"/>
      <c r="NYX279" s="742"/>
      <c r="NYY279" s="742"/>
      <c r="NYZ279" s="742"/>
      <c r="NZA279" s="742"/>
      <c r="NZB279" s="741"/>
      <c r="NZC279" s="741"/>
      <c r="NZD279" s="742"/>
      <c r="NZE279" s="742"/>
      <c r="NZF279" s="741"/>
      <c r="NZG279" s="741"/>
      <c r="NZH279" s="742"/>
      <c r="NZI279" s="742"/>
      <c r="NZJ279" s="741"/>
      <c r="NZK279" s="741"/>
      <c r="NZL279" s="741"/>
      <c r="NZM279" s="741"/>
      <c r="NZN279" s="741"/>
      <c r="NZO279" s="741"/>
      <c r="NZP279" s="741"/>
      <c r="NZQ279" s="742"/>
      <c r="NZR279" s="742"/>
      <c r="NZS279" s="741"/>
      <c r="NZT279" s="741"/>
      <c r="NZU279" s="742"/>
      <c r="NZV279" s="742"/>
      <c r="NZW279" s="741"/>
      <c r="NZX279" s="741"/>
      <c r="NZY279" s="741"/>
      <c r="NZZ279" s="741"/>
      <c r="OAA279" s="741"/>
      <c r="OAB279" s="740"/>
      <c r="OAC279" s="743"/>
      <c r="OAD279" s="741"/>
      <c r="OAE279" s="741"/>
      <c r="OAF279" s="741"/>
      <c r="OAG279" s="741"/>
      <c r="OAH279" s="741"/>
      <c r="OAI279" s="741"/>
      <c r="OAJ279" s="741"/>
      <c r="OAK279" s="744"/>
      <c r="OAL279" s="744"/>
      <c r="OAM279" s="744"/>
      <c r="OAN279" s="744"/>
      <c r="OAO279" s="744"/>
      <c r="OAP279" s="744"/>
      <c r="OAQ279" s="744"/>
      <c r="OAR279" s="744"/>
      <c r="OAS279" s="744"/>
      <c r="OAT279" s="744"/>
      <c r="OAU279" s="744"/>
      <c r="OAV279" s="744"/>
      <c r="OAW279" s="744"/>
      <c r="OAX279" s="744"/>
      <c r="OAY279" s="744"/>
      <c r="OAZ279" s="744"/>
      <c r="OBA279" s="744"/>
      <c r="OBB279" s="744"/>
      <c r="OBC279" s="744"/>
      <c r="OBD279" s="744"/>
      <c r="OBE279" s="744"/>
      <c r="OBF279" s="744"/>
      <c r="OBG279" s="744"/>
      <c r="OBH279" s="744"/>
      <c r="OBI279" s="744"/>
      <c r="OBJ279" s="744"/>
      <c r="OBK279" s="744"/>
      <c r="OBL279" s="744"/>
      <c r="OBM279" s="744"/>
      <c r="OBN279" s="744"/>
      <c r="OBO279" s="744"/>
      <c r="OBP279" s="744"/>
      <c r="OBQ279" s="744"/>
      <c r="OBR279" s="744"/>
      <c r="OBS279" s="744"/>
      <c r="OBT279" s="744"/>
      <c r="OBU279" s="744"/>
      <c r="OBV279" s="744"/>
      <c r="OBW279" s="744"/>
      <c r="OBX279" s="744"/>
      <c r="OBY279" s="744"/>
      <c r="OBZ279" s="744"/>
      <c r="OCA279" s="744"/>
      <c r="OCB279" s="744"/>
      <c r="OCC279" s="741"/>
      <c r="OCD279" s="741"/>
      <c r="OCE279" s="741"/>
      <c r="OCF279" s="741"/>
      <c r="OCG279" s="741"/>
      <c r="OCH279" s="741"/>
      <c r="OCI279" s="741"/>
      <c r="OCJ279" s="741"/>
      <c r="OCK279" s="741"/>
      <c r="OCL279" s="741"/>
      <c r="OCM279" s="741"/>
      <c r="OCN279" s="741"/>
      <c r="OCO279" s="741"/>
      <c r="OCP279" s="741"/>
      <c r="OCQ279" s="741"/>
      <c r="OCR279" s="741"/>
      <c r="OCS279" s="741"/>
      <c r="OCT279" s="741"/>
      <c r="OCU279" s="741"/>
      <c r="OCV279" s="741"/>
      <c r="OCW279" s="741"/>
      <c r="OCX279" s="741"/>
      <c r="OCY279" s="741"/>
      <c r="OCZ279" s="741"/>
      <c r="ODA279" s="742"/>
      <c r="ODB279" s="742"/>
      <c r="ODC279" s="742"/>
      <c r="ODD279" s="742"/>
      <c r="ODE279" s="742"/>
      <c r="ODF279" s="741"/>
      <c r="ODG279" s="741"/>
      <c r="ODH279" s="742"/>
      <c r="ODI279" s="742"/>
      <c r="ODJ279" s="741"/>
      <c r="ODK279" s="741"/>
      <c r="ODL279" s="742"/>
      <c r="ODM279" s="742"/>
      <c r="ODN279" s="741"/>
      <c r="ODO279" s="741"/>
      <c r="ODP279" s="741"/>
      <c r="ODQ279" s="741"/>
      <c r="ODR279" s="741"/>
      <c r="ODS279" s="741"/>
      <c r="ODT279" s="741"/>
      <c r="ODU279" s="742"/>
      <c r="ODV279" s="742"/>
      <c r="ODW279" s="741"/>
      <c r="ODX279" s="741"/>
      <c r="ODY279" s="742"/>
      <c r="ODZ279" s="742"/>
      <c r="OEA279" s="741"/>
      <c r="OEB279" s="741"/>
      <c r="OEC279" s="741"/>
      <c r="OED279" s="741"/>
      <c r="OEE279" s="741"/>
      <c r="OEF279" s="740"/>
      <c r="OEG279" s="743"/>
      <c r="OEH279" s="741"/>
      <c r="OEI279" s="741"/>
      <c r="OEJ279" s="741"/>
      <c r="OEK279" s="741"/>
      <c r="OEL279" s="741"/>
      <c r="OEM279" s="741"/>
      <c r="OEN279" s="741"/>
      <c r="OEO279" s="744"/>
      <c r="OEP279" s="744"/>
      <c r="OEQ279" s="744"/>
      <c r="OER279" s="744"/>
      <c r="OES279" s="744"/>
      <c r="OET279" s="744"/>
      <c r="OEU279" s="744"/>
      <c r="OEV279" s="744"/>
      <c r="OEW279" s="744"/>
      <c r="OEX279" s="744"/>
      <c r="OEY279" s="744"/>
      <c r="OEZ279" s="744"/>
      <c r="OFA279" s="744"/>
      <c r="OFB279" s="744"/>
      <c r="OFC279" s="744"/>
      <c r="OFD279" s="744"/>
      <c r="OFE279" s="744"/>
      <c r="OFF279" s="744"/>
      <c r="OFG279" s="744"/>
      <c r="OFH279" s="744"/>
      <c r="OFI279" s="744"/>
      <c r="OFJ279" s="744"/>
      <c r="OFK279" s="744"/>
      <c r="OFL279" s="744"/>
      <c r="OFM279" s="744"/>
      <c r="OFN279" s="744"/>
      <c r="OFO279" s="744"/>
      <c r="OFP279" s="744"/>
      <c r="OFQ279" s="744"/>
      <c r="OFR279" s="744"/>
      <c r="OFS279" s="744"/>
      <c r="OFT279" s="744"/>
      <c r="OFU279" s="744"/>
      <c r="OFV279" s="744"/>
      <c r="OFW279" s="744"/>
      <c r="OFX279" s="744"/>
      <c r="OFY279" s="744"/>
      <c r="OFZ279" s="744"/>
      <c r="OGA279" s="744"/>
      <c r="OGB279" s="744"/>
      <c r="OGC279" s="744"/>
      <c r="OGD279" s="744"/>
      <c r="OGE279" s="744"/>
      <c r="OGF279" s="744"/>
      <c r="OGG279" s="741"/>
      <c r="OGH279" s="741"/>
      <c r="OGI279" s="741"/>
      <c r="OGJ279" s="741"/>
      <c r="OGK279" s="741"/>
      <c r="OGL279" s="741"/>
      <c r="OGM279" s="741"/>
      <c r="OGN279" s="741"/>
      <c r="OGO279" s="741"/>
      <c r="OGP279" s="741"/>
      <c r="OGQ279" s="741"/>
      <c r="OGR279" s="741"/>
      <c r="OGS279" s="741"/>
      <c r="OGT279" s="741"/>
      <c r="OGU279" s="741"/>
      <c r="OGV279" s="741"/>
      <c r="OGW279" s="741"/>
      <c r="OGX279" s="741"/>
      <c r="OGY279" s="741"/>
      <c r="OGZ279" s="741"/>
      <c r="OHA279" s="741"/>
      <c r="OHB279" s="741"/>
      <c r="OHC279" s="741"/>
      <c r="OHD279" s="741"/>
      <c r="OHE279" s="742"/>
      <c r="OHF279" s="742"/>
      <c r="OHG279" s="742"/>
      <c r="OHH279" s="742"/>
      <c r="OHI279" s="742"/>
      <c r="OHJ279" s="741"/>
      <c r="OHK279" s="741"/>
      <c r="OHL279" s="742"/>
      <c r="OHM279" s="742"/>
      <c r="OHN279" s="741"/>
      <c r="OHO279" s="741"/>
      <c r="OHP279" s="742"/>
      <c r="OHQ279" s="742"/>
      <c r="OHR279" s="741"/>
      <c r="OHS279" s="741"/>
      <c r="OHT279" s="741"/>
      <c r="OHU279" s="741"/>
      <c r="OHV279" s="741"/>
      <c r="OHW279" s="741"/>
      <c r="OHX279" s="741"/>
      <c r="OHY279" s="742"/>
      <c r="OHZ279" s="742"/>
      <c r="OIA279" s="741"/>
      <c r="OIB279" s="741"/>
      <c r="OIC279" s="742"/>
      <c r="OID279" s="742"/>
      <c r="OIE279" s="741"/>
      <c r="OIF279" s="741"/>
      <c r="OIG279" s="741"/>
      <c r="OIH279" s="741"/>
      <c r="OII279" s="741"/>
      <c r="OIJ279" s="740"/>
      <c r="OIK279" s="743"/>
      <c r="OIL279" s="741"/>
      <c r="OIM279" s="741"/>
      <c r="OIN279" s="741"/>
      <c r="OIO279" s="741"/>
      <c r="OIP279" s="741"/>
      <c r="OIQ279" s="741"/>
      <c r="OIR279" s="741"/>
      <c r="OIS279" s="744"/>
      <c r="OIT279" s="744"/>
      <c r="OIU279" s="744"/>
      <c r="OIV279" s="744"/>
      <c r="OIW279" s="744"/>
      <c r="OIX279" s="744"/>
      <c r="OIY279" s="744"/>
      <c r="OIZ279" s="744"/>
      <c r="OJA279" s="744"/>
      <c r="OJB279" s="744"/>
      <c r="OJC279" s="744"/>
      <c r="OJD279" s="744"/>
      <c r="OJE279" s="744"/>
      <c r="OJF279" s="744"/>
      <c r="OJG279" s="744"/>
      <c r="OJH279" s="744"/>
      <c r="OJI279" s="744"/>
      <c r="OJJ279" s="744"/>
      <c r="OJK279" s="744"/>
      <c r="OJL279" s="744"/>
      <c r="OJM279" s="744"/>
      <c r="OJN279" s="744"/>
      <c r="OJO279" s="744"/>
      <c r="OJP279" s="744"/>
      <c r="OJQ279" s="744"/>
      <c r="OJR279" s="744"/>
      <c r="OJS279" s="744"/>
      <c r="OJT279" s="744"/>
      <c r="OJU279" s="744"/>
      <c r="OJV279" s="744"/>
      <c r="OJW279" s="744"/>
      <c r="OJX279" s="744"/>
      <c r="OJY279" s="744"/>
      <c r="OJZ279" s="744"/>
      <c r="OKA279" s="744"/>
      <c r="OKB279" s="744"/>
      <c r="OKC279" s="744"/>
      <c r="OKD279" s="744"/>
      <c r="OKE279" s="744"/>
      <c r="OKF279" s="744"/>
      <c r="OKG279" s="744"/>
      <c r="OKH279" s="744"/>
      <c r="OKI279" s="744"/>
      <c r="OKJ279" s="744"/>
      <c r="OKK279" s="741"/>
      <c r="OKL279" s="741"/>
      <c r="OKM279" s="741"/>
      <c r="OKN279" s="741"/>
      <c r="OKO279" s="741"/>
      <c r="OKP279" s="741"/>
      <c r="OKQ279" s="741"/>
      <c r="OKR279" s="741"/>
      <c r="OKS279" s="741"/>
      <c r="OKT279" s="741"/>
      <c r="OKU279" s="741"/>
      <c r="OKV279" s="741"/>
      <c r="OKW279" s="741"/>
      <c r="OKX279" s="741"/>
      <c r="OKY279" s="741"/>
      <c r="OKZ279" s="741"/>
      <c r="OLA279" s="741"/>
      <c r="OLB279" s="741"/>
      <c r="OLC279" s="741"/>
      <c r="OLD279" s="741"/>
      <c r="OLE279" s="741"/>
      <c r="OLF279" s="741"/>
      <c r="OLG279" s="741"/>
      <c r="OLH279" s="741"/>
      <c r="OLI279" s="742"/>
      <c r="OLJ279" s="742"/>
      <c r="OLK279" s="742"/>
      <c r="OLL279" s="742"/>
      <c r="OLM279" s="742"/>
      <c r="OLN279" s="741"/>
      <c r="OLO279" s="741"/>
      <c r="OLP279" s="742"/>
      <c r="OLQ279" s="742"/>
      <c r="OLR279" s="741"/>
      <c r="OLS279" s="741"/>
      <c r="OLT279" s="742"/>
      <c r="OLU279" s="742"/>
      <c r="OLV279" s="741"/>
      <c r="OLW279" s="741"/>
      <c r="OLX279" s="741"/>
      <c r="OLY279" s="741"/>
      <c r="OLZ279" s="741"/>
      <c r="OMA279" s="741"/>
      <c r="OMB279" s="741"/>
      <c r="OMC279" s="742"/>
      <c r="OMD279" s="742"/>
      <c r="OME279" s="741"/>
      <c r="OMF279" s="741"/>
      <c r="OMG279" s="742"/>
      <c r="OMH279" s="742"/>
      <c r="OMI279" s="741"/>
      <c r="OMJ279" s="741"/>
      <c r="OMK279" s="741"/>
      <c r="OML279" s="741"/>
      <c r="OMM279" s="741"/>
      <c r="OMN279" s="740"/>
      <c r="OMO279" s="743"/>
      <c r="OMP279" s="741"/>
      <c r="OMQ279" s="741"/>
      <c r="OMR279" s="741"/>
      <c r="OMS279" s="741"/>
      <c r="OMT279" s="741"/>
      <c r="OMU279" s="741"/>
      <c r="OMV279" s="741"/>
      <c r="OMW279" s="744"/>
      <c r="OMX279" s="744"/>
      <c r="OMY279" s="744"/>
      <c r="OMZ279" s="744"/>
      <c r="ONA279" s="744"/>
      <c r="ONB279" s="744"/>
      <c r="ONC279" s="744"/>
      <c r="OND279" s="744"/>
      <c r="ONE279" s="744"/>
      <c r="ONF279" s="744"/>
      <c r="ONG279" s="744"/>
      <c r="ONH279" s="744"/>
      <c r="ONI279" s="744"/>
      <c r="ONJ279" s="744"/>
      <c r="ONK279" s="744"/>
      <c r="ONL279" s="744"/>
      <c r="ONM279" s="744"/>
      <c r="ONN279" s="744"/>
      <c r="ONO279" s="744"/>
      <c r="ONP279" s="744"/>
      <c r="ONQ279" s="744"/>
      <c r="ONR279" s="744"/>
      <c r="ONS279" s="744"/>
      <c r="ONT279" s="744"/>
      <c r="ONU279" s="744"/>
      <c r="ONV279" s="744"/>
      <c r="ONW279" s="744"/>
      <c r="ONX279" s="744"/>
      <c r="ONY279" s="744"/>
      <c r="ONZ279" s="744"/>
      <c r="OOA279" s="744"/>
      <c r="OOB279" s="744"/>
      <c r="OOC279" s="744"/>
      <c r="OOD279" s="744"/>
      <c r="OOE279" s="744"/>
      <c r="OOF279" s="744"/>
      <c r="OOG279" s="744"/>
      <c r="OOH279" s="744"/>
      <c r="OOI279" s="744"/>
      <c r="OOJ279" s="744"/>
      <c r="OOK279" s="744"/>
      <c r="OOL279" s="744"/>
      <c r="OOM279" s="744"/>
      <c r="OON279" s="744"/>
      <c r="OOO279" s="741"/>
      <c r="OOP279" s="741"/>
      <c r="OOQ279" s="741"/>
      <c r="OOR279" s="741"/>
      <c r="OOS279" s="741"/>
      <c r="OOT279" s="741"/>
      <c r="OOU279" s="741"/>
      <c r="OOV279" s="741"/>
      <c r="OOW279" s="741"/>
      <c r="OOX279" s="741"/>
      <c r="OOY279" s="741"/>
      <c r="OOZ279" s="741"/>
      <c r="OPA279" s="741"/>
      <c r="OPB279" s="741"/>
      <c r="OPC279" s="741"/>
      <c r="OPD279" s="741"/>
      <c r="OPE279" s="741"/>
      <c r="OPF279" s="741"/>
      <c r="OPG279" s="741"/>
      <c r="OPH279" s="741"/>
      <c r="OPI279" s="741"/>
      <c r="OPJ279" s="741"/>
      <c r="OPK279" s="741"/>
      <c r="OPL279" s="741"/>
      <c r="OPM279" s="742"/>
      <c r="OPN279" s="742"/>
      <c r="OPO279" s="742"/>
      <c r="OPP279" s="742"/>
      <c r="OPQ279" s="742"/>
      <c r="OPR279" s="741"/>
      <c r="OPS279" s="741"/>
      <c r="OPT279" s="742"/>
      <c r="OPU279" s="742"/>
      <c r="OPV279" s="741"/>
      <c r="OPW279" s="741"/>
      <c r="OPX279" s="742"/>
      <c r="OPY279" s="742"/>
      <c r="OPZ279" s="741"/>
      <c r="OQA279" s="741"/>
      <c r="OQB279" s="741"/>
      <c r="OQC279" s="741"/>
      <c r="OQD279" s="741"/>
      <c r="OQE279" s="741"/>
      <c r="OQF279" s="741"/>
      <c r="OQG279" s="742"/>
      <c r="OQH279" s="742"/>
      <c r="OQI279" s="741"/>
      <c r="OQJ279" s="741"/>
      <c r="OQK279" s="742"/>
      <c r="OQL279" s="742"/>
      <c r="OQM279" s="741"/>
      <c r="OQN279" s="741"/>
      <c r="OQO279" s="741"/>
      <c r="OQP279" s="741"/>
      <c r="OQQ279" s="741"/>
      <c r="OQR279" s="740"/>
      <c r="OQS279" s="743"/>
      <c r="OQT279" s="741"/>
      <c r="OQU279" s="741"/>
      <c r="OQV279" s="741"/>
      <c r="OQW279" s="741"/>
      <c r="OQX279" s="741"/>
      <c r="OQY279" s="741"/>
      <c r="OQZ279" s="741"/>
      <c r="ORA279" s="744"/>
      <c r="ORB279" s="744"/>
      <c r="ORC279" s="744"/>
      <c r="ORD279" s="744"/>
      <c r="ORE279" s="744"/>
      <c r="ORF279" s="744"/>
      <c r="ORG279" s="744"/>
      <c r="ORH279" s="744"/>
      <c r="ORI279" s="744"/>
      <c r="ORJ279" s="744"/>
      <c r="ORK279" s="744"/>
      <c r="ORL279" s="744"/>
      <c r="ORM279" s="744"/>
      <c r="ORN279" s="744"/>
      <c r="ORO279" s="744"/>
      <c r="ORP279" s="744"/>
      <c r="ORQ279" s="744"/>
      <c r="ORR279" s="744"/>
      <c r="ORS279" s="744"/>
      <c r="ORT279" s="744"/>
      <c r="ORU279" s="744"/>
      <c r="ORV279" s="744"/>
      <c r="ORW279" s="744"/>
      <c r="ORX279" s="744"/>
      <c r="ORY279" s="744"/>
      <c r="ORZ279" s="744"/>
      <c r="OSA279" s="744"/>
      <c r="OSB279" s="744"/>
      <c r="OSC279" s="744"/>
      <c r="OSD279" s="744"/>
      <c r="OSE279" s="744"/>
      <c r="OSF279" s="744"/>
      <c r="OSG279" s="744"/>
      <c r="OSH279" s="744"/>
      <c r="OSI279" s="744"/>
      <c r="OSJ279" s="744"/>
      <c r="OSK279" s="744"/>
      <c r="OSL279" s="744"/>
      <c r="OSM279" s="744"/>
      <c r="OSN279" s="744"/>
      <c r="OSO279" s="744"/>
      <c r="OSP279" s="744"/>
      <c r="OSQ279" s="744"/>
      <c r="OSR279" s="744"/>
      <c r="OSS279" s="741"/>
      <c r="OST279" s="741"/>
      <c r="OSU279" s="741"/>
      <c r="OSV279" s="741"/>
      <c r="OSW279" s="741"/>
      <c r="OSX279" s="741"/>
      <c r="OSY279" s="741"/>
      <c r="OSZ279" s="741"/>
      <c r="OTA279" s="741"/>
      <c r="OTB279" s="741"/>
      <c r="OTC279" s="741"/>
      <c r="OTD279" s="741"/>
      <c r="OTE279" s="741"/>
      <c r="OTF279" s="741"/>
      <c r="OTG279" s="741"/>
      <c r="OTH279" s="741"/>
      <c r="OTI279" s="741"/>
      <c r="OTJ279" s="741"/>
      <c r="OTK279" s="741"/>
      <c r="OTL279" s="741"/>
      <c r="OTM279" s="741"/>
      <c r="OTN279" s="741"/>
      <c r="OTO279" s="741"/>
      <c r="OTP279" s="741"/>
      <c r="OTQ279" s="742"/>
      <c r="OTR279" s="742"/>
      <c r="OTS279" s="742"/>
      <c r="OTT279" s="742"/>
      <c r="OTU279" s="742"/>
      <c r="OTV279" s="741"/>
      <c r="OTW279" s="741"/>
      <c r="OTX279" s="742"/>
      <c r="OTY279" s="742"/>
      <c r="OTZ279" s="741"/>
      <c r="OUA279" s="741"/>
      <c r="OUB279" s="742"/>
      <c r="OUC279" s="742"/>
      <c r="OUD279" s="741"/>
      <c r="OUE279" s="741"/>
      <c r="OUF279" s="741"/>
      <c r="OUG279" s="741"/>
      <c r="OUH279" s="741"/>
      <c r="OUI279" s="741"/>
      <c r="OUJ279" s="741"/>
      <c r="OUK279" s="742"/>
      <c r="OUL279" s="742"/>
      <c r="OUM279" s="741"/>
      <c r="OUN279" s="741"/>
      <c r="OUO279" s="742"/>
      <c r="OUP279" s="742"/>
      <c r="OUQ279" s="741"/>
      <c r="OUR279" s="741"/>
      <c r="OUS279" s="741"/>
      <c r="OUT279" s="741"/>
      <c r="OUU279" s="741"/>
      <c r="OUV279" s="740"/>
      <c r="OUW279" s="743"/>
      <c r="OUX279" s="741"/>
      <c r="OUY279" s="741"/>
      <c r="OUZ279" s="741"/>
      <c r="OVA279" s="741"/>
      <c r="OVB279" s="741"/>
      <c r="OVC279" s="741"/>
      <c r="OVD279" s="741"/>
      <c r="OVE279" s="744"/>
      <c r="OVF279" s="744"/>
      <c r="OVG279" s="744"/>
      <c r="OVH279" s="744"/>
      <c r="OVI279" s="744"/>
      <c r="OVJ279" s="744"/>
      <c r="OVK279" s="744"/>
      <c r="OVL279" s="744"/>
      <c r="OVM279" s="744"/>
      <c r="OVN279" s="744"/>
      <c r="OVO279" s="744"/>
      <c r="OVP279" s="744"/>
      <c r="OVQ279" s="744"/>
      <c r="OVR279" s="744"/>
      <c r="OVS279" s="744"/>
      <c r="OVT279" s="744"/>
      <c r="OVU279" s="744"/>
      <c r="OVV279" s="744"/>
      <c r="OVW279" s="744"/>
      <c r="OVX279" s="744"/>
      <c r="OVY279" s="744"/>
      <c r="OVZ279" s="744"/>
      <c r="OWA279" s="744"/>
      <c r="OWB279" s="744"/>
      <c r="OWC279" s="744"/>
      <c r="OWD279" s="744"/>
      <c r="OWE279" s="744"/>
      <c r="OWF279" s="744"/>
      <c r="OWG279" s="744"/>
      <c r="OWH279" s="744"/>
      <c r="OWI279" s="744"/>
      <c r="OWJ279" s="744"/>
      <c r="OWK279" s="744"/>
      <c r="OWL279" s="744"/>
      <c r="OWM279" s="744"/>
      <c r="OWN279" s="744"/>
      <c r="OWO279" s="744"/>
      <c r="OWP279" s="744"/>
      <c r="OWQ279" s="744"/>
      <c r="OWR279" s="744"/>
      <c r="OWS279" s="744"/>
      <c r="OWT279" s="744"/>
      <c r="OWU279" s="744"/>
      <c r="OWV279" s="744"/>
      <c r="OWW279" s="741"/>
      <c r="OWX279" s="741"/>
      <c r="OWY279" s="741"/>
      <c r="OWZ279" s="741"/>
      <c r="OXA279" s="741"/>
      <c r="OXB279" s="741"/>
      <c r="OXC279" s="741"/>
      <c r="OXD279" s="741"/>
      <c r="OXE279" s="741"/>
      <c r="OXF279" s="741"/>
      <c r="OXG279" s="741"/>
      <c r="OXH279" s="741"/>
      <c r="OXI279" s="741"/>
      <c r="OXJ279" s="741"/>
      <c r="OXK279" s="741"/>
      <c r="OXL279" s="741"/>
      <c r="OXM279" s="741"/>
      <c r="OXN279" s="741"/>
      <c r="OXO279" s="741"/>
      <c r="OXP279" s="741"/>
      <c r="OXQ279" s="741"/>
      <c r="OXR279" s="741"/>
      <c r="OXS279" s="741"/>
      <c r="OXT279" s="741"/>
      <c r="OXU279" s="742"/>
      <c r="OXV279" s="742"/>
      <c r="OXW279" s="742"/>
      <c r="OXX279" s="742"/>
      <c r="OXY279" s="742"/>
      <c r="OXZ279" s="741"/>
      <c r="OYA279" s="741"/>
      <c r="OYB279" s="742"/>
      <c r="OYC279" s="742"/>
      <c r="OYD279" s="741"/>
      <c r="OYE279" s="741"/>
      <c r="OYF279" s="742"/>
      <c r="OYG279" s="742"/>
      <c r="OYH279" s="741"/>
      <c r="OYI279" s="741"/>
      <c r="OYJ279" s="741"/>
      <c r="OYK279" s="741"/>
      <c r="OYL279" s="741"/>
      <c r="OYM279" s="741"/>
      <c r="OYN279" s="741"/>
      <c r="OYO279" s="742"/>
      <c r="OYP279" s="742"/>
      <c r="OYQ279" s="741"/>
      <c r="OYR279" s="741"/>
      <c r="OYS279" s="742"/>
      <c r="OYT279" s="742"/>
      <c r="OYU279" s="741"/>
      <c r="OYV279" s="741"/>
      <c r="OYW279" s="741"/>
      <c r="OYX279" s="741"/>
      <c r="OYY279" s="741"/>
      <c r="OYZ279" s="740"/>
      <c r="OZA279" s="743"/>
      <c r="OZB279" s="741"/>
      <c r="OZC279" s="741"/>
      <c r="OZD279" s="741"/>
      <c r="OZE279" s="741"/>
      <c r="OZF279" s="741"/>
      <c r="OZG279" s="741"/>
      <c r="OZH279" s="741"/>
      <c r="OZI279" s="744"/>
      <c r="OZJ279" s="744"/>
      <c r="OZK279" s="744"/>
      <c r="OZL279" s="744"/>
      <c r="OZM279" s="744"/>
      <c r="OZN279" s="744"/>
      <c r="OZO279" s="744"/>
      <c r="OZP279" s="744"/>
      <c r="OZQ279" s="744"/>
      <c r="OZR279" s="744"/>
      <c r="OZS279" s="744"/>
      <c r="OZT279" s="744"/>
      <c r="OZU279" s="744"/>
      <c r="OZV279" s="744"/>
      <c r="OZW279" s="744"/>
      <c r="OZX279" s="744"/>
      <c r="OZY279" s="744"/>
      <c r="OZZ279" s="744"/>
      <c r="PAA279" s="744"/>
      <c r="PAB279" s="744"/>
      <c r="PAC279" s="744"/>
      <c r="PAD279" s="744"/>
      <c r="PAE279" s="744"/>
      <c r="PAF279" s="744"/>
      <c r="PAG279" s="744"/>
      <c r="PAH279" s="744"/>
      <c r="PAI279" s="744"/>
      <c r="PAJ279" s="744"/>
      <c r="PAK279" s="744"/>
      <c r="PAL279" s="744"/>
      <c r="PAM279" s="744"/>
      <c r="PAN279" s="744"/>
      <c r="PAO279" s="744"/>
      <c r="PAP279" s="744"/>
      <c r="PAQ279" s="744"/>
      <c r="PAR279" s="744"/>
      <c r="PAS279" s="744"/>
      <c r="PAT279" s="744"/>
      <c r="PAU279" s="744"/>
      <c r="PAV279" s="744"/>
      <c r="PAW279" s="744"/>
      <c r="PAX279" s="744"/>
      <c r="PAY279" s="744"/>
      <c r="PAZ279" s="744"/>
      <c r="PBA279" s="741"/>
      <c r="PBB279" s="741"/>
      <c r="PBC279" s="741"/>
      <c r="PBD279" s="741"/>
      <c r="PBE279" s="741"/>
      <c r="PBF279" s="741"/>
      <c r="PBG279" s="741"/>
      <c r="PBH279" s="741"/>
      <c r="PBI279" s="741"/>
      <c r="PBJ279" s="741"/>
      <c r="PBK279" s="741"/>
      <c r="PBL279" s="741"/>
      <c r="PBM279" s="741"/>
      <c r="PBN279" s="741"/>
      <c r="PBO279" s="741"/>
      <c r="PBP279" s="741"/>
      <c r="PBQ279" s="741"/>
      <c r="PBR279" s="741"/>
      <c r="PBS279" s="741"/>
      <c r="PBT279" s="741"/>
      <c r="PBU279" s="741"/>
      <c r="PBV279" s="741"/>
      <c r="PBW279" s="741"/>
      <c r="PBX279" s="741"/>
      <c r="PBY279" s="742"/>
      <c r="PBZ279" s="742"/>
      <c r="PCA279" s="742"/>
      <c r="PCB279" s="742"/>
      <c r="PCC279" s="742"/>
      <c r="PCD279" s="741"/>
      <c r="PCE279" s="741"/>
      <c r="PCF279" s="742"/>
      <c r="PCG279" s="742"/>
      <c r="PCH279" s="741"/>
      <c r="PCI279" s="741"/>
      <c r="PCJ279" s="742"/>
      <c r="PCK279" s="742"/>
      <c r="PCL279" s="741"/>
      <c r="PCM279" s="741"/>
      <c r="PCN279" s="741"/>
      <c r="PCO279" s="741"/>
      <c r="PCP279" s="741"/>
      <c r="PCQ279" s="741"/>
      <c r="PCR279" s="741"/>
      <c r="PCS279" s="742"/>
      <c r="PCT279" s="742"/>
      <c r="PCU279" s="741"/>
      <c r="PCV279" s="741"/>
      <c r="PCW279" s="742"/>
      <c r="PCX279" s="742"/>
      <c r="PCY279" s="741"/>
      <c r="PCZ279" s="741"/>
      <c r="PDA279" s="741"/>
      <c r="PDB279" s="741"/>
      <c r="PDC279" s="741"/>
      <c r="PDD279" s="740"/>
      <c r="PDE279" s="743"/>
      <c r="PDF279" s="741"/>
      <c r="PDG279" s="741"/>
      <c r="PDH279" s="741"/>
      <c r="PDI279" s="741"/>
      <c r="PDJ279" s="741"/>
      <c r="PDK279" s="741"/>
      <c r="PDL279" s="741"/>
      <c r="PDM279" s="744"/>
      <c r="PDN279" s="744"/>
      <c r="PDO279" s="744"/>
      <c r="PDP279" s="744"/>
      <c r="PDQ279" s="744"/>
      <c r="PDR279" s="744"/>
      <c r="PDS279" s="744"/>
      <c r="PDT279" s="744"/>
      <c r="PDU279" s="744"/>
      <c r="PDV279" s="744"/>
      <c r="PDW279" s="744"/>
      <c r="PDX279" s="744"/>
      <c r="PDY279" s="744"/>
      <c r="PDZ279" s="744"/>
      <c r="PEA279" s="744"/>
      <c r="PEB279" s="744"/>
      <c r="PEC279" s="744"/>
      <c r="PED279" s="744"/>
      <c r="PEE279" s="744"/>
      <c r="PEF279" s="744"/>
      <c r="PEG279" s="744"/>
      <c r="PEH279" s="744"/>
      <c r="PEI279" s="744"/>
      <c r="PEJ279" s="744"/>
      <c r="PEK279" s="744"/>
      <c r="PEL279" s="744"/>
      <c r="PEM279" s="744"/>
      <c r="PEN279" s="744"/>
      <c r="PEO279" s="744"/>
      <c r="PEP279" s="744"/>
      <c r="PEQ279" s="744"/>
      <c r="PER279" s="744"/>
      <c r="PES279" s="744"/>
      <c r="PET279" s="744"/>
      <c r="PEU279" s="744"/>
      <c r="PEV279" s="744"/>
      <c r="PEW279" s="744"/>
      <c r="PEX279" s="744"/>
      <c r="PEY279" s="744"/>
      <c r="PEZ279" s="744"/>
      <c r="PFA279" s="744"/>
      <c r="PFB279" s="744"/>
      <c r="PFC279" s="744"/>
      <c r="PFD279" s="744"/>
      <c r="PFE279" s="741"/>
      <c r="PFF279" s="741"/>
      <c r="PFG279" s="741"/>
      <c r="PFH279" s="741"/>
      <c r="PFI279" s="741"/>
      <c r="PFJ279" s="741"/>
      <c r="PFK279" s="741"/>
      <c r="PFL279" s="741"/>
      <c r="PFM279" s="741"/>
      <c r="PFN279" s="741"/>
      <c r="PFO279" s="741"/>
      <c r="PFP279" s="741"/>
      <c r="PFQ279" s="741"/>
      <c r="PFR279" s="741"/>
      <c r="PFS279" s="741"/>
      <c r="PFT279" s="741"/>
      <c r="PFU279" s="741"/>
      <c r="PFV279" s="741"/>
      <c r="PFW279" s="741"/>
      <c r="PFX279" s="741"/>
      <c r="PFY279" s="741"/>
      <c r="PFZ279" s="741"/>
      <c r="PGA279" s="741"/>
      <c r="PGB279" s="741"/>
      <c r="PGC279" s="742"/>
      <c r="PGD279" s="742"/>
      <c r="PGE279" s="742"/>
      <c r="PGF279" s="742"/>
      <c r="PGG279" s="742"/>
      <c r="PGH279" s="741"/>
      <c r="PGI279" s="741"/>
      <c r="PGJ279" s="742"/>
      <c r="PGK279" s="742"/>
      <c r="PGL279" s="741"/>
      <c r="PGM279" s="741"/>
      <c r="PGN279" s="742"/>
      <c r="PGO279" s="742"/>
      <c r="PGP279" s="741"/>
      <c r="PGQ279" s="741"/>
      <c r="PGR279" s="741"/>
      <c r="PGS279" s="741"/>
      <c r="PGT279" s="741"/>
      <c r="PGU279" s="741"/>
      <c r="PGV279" s="741"/>
      <c r="PGW279" s="742"/>
      <c r="PGX279" s="742"/>
      <c r="PGY279" s="741"/>
      <c r="PGZ279" s="741"/>
      <c r="PHA279" s="742"/>
      <c r="PHB279" s="742"/>
      <c r="PHC279" s="741"/>
      <c r="PHD279" s="741"/>
      <c r="PHE279" s="741"/>
      <c r="PHF279" s="741"/>
      <c r="PHG279" s="741"/>
      <c r="PHH279" s="740"/>
      <c r="PHI279" s="743"/>
      <c r="PHJ279" s="741"/>
      <c r="PHK279" s="741"/>
      <c r="PHL279" s="741"/>
      <c r="PHM279" s="741"/>
      <c r="PHN279" s="741"/>
      <c r="PHO279" s="741"/>
      <c r="PHP279" s="741"/>
      <c r="PHQ279" s="744"/>
      <c r="PHR279" s="744"/>
      <c r="PHS279" s="744"/>
      <c r="PHT279" s="744"/>
      <c r="PHU279" s="744"/>
      <c r="PHV279" s="744"/>
      <c r="PHW279" s="744"/>
      <c r="PHX279" s="744"/>
      <c r="PHY279" s="744"/>
      <c r="PHZ279" s="744"/>
      <c r="PIA279" s="744"/>
      <c r="PIB279" s="744"/>
      <c r="PIC279" s="744"/>
      <c r="PID279" s="744"/>
      <c r="PIE279" s="744"/>
      <c r="PIF279" s="744"/>
      <c r="PIG279" s="744"/>
      <c r="PIH279" s="744"/>
      <c r="PII279" s="744"/>
      <c r="PIJ279" s="744"/>
      <c r="PIK279" s="744"/>
      <c r="PIL279" s="744"/>
      <c r="PIM279" s="744"/>
      <c r="PIN279" s="744"/>
      <c r="PIO279" s="744"/>
      <c r="PIP279" s="744"/>
      <c r="PIQ279" s="744"/>
      <c r="PIR279" s="744"/>
      <c r="PIS279" s="744"/>
      <c r="PIT279" s="744"/>
      <c r="PIU279" s="744"/>
      <c r="PIV279" s="744"/>
      <c r="PIW279" s="744"/>
      <c r="PIX279" s="744"/>
      <c r="PIY279" s="744"/>
      <c r="PIZ279" s="744"/>
      <c r="PJA279" s="744"/>
      <c r="PJB279" s="744"/>
      <c r="PJC279" s="744"/>
      <c r="PJD279" s="744"/>
      <c r="PJE279" s="744"/>
      <c r="PJF279" s="744"/>
      <c r="PJG279" s="744"/>
      <c r="PJH279" s="744"/>
      <c r="PJI279" s="741"/>
      <c r="PJJ279" s="741"/>
      <c r="PJK279" s="741"/>
      <c r="PJL279" s="741"/>
      <c r="PJM279" s="741"/>
      <c r="PJN279" s="741"/>
      <c r="PJO279" s="741"/>
      <c r="PJP279" s="741"/>
      <c r="PJQ279" s="741"/>
      <c r="PJR279" s="741"/>
      <c r="PJS279" s="741"/>
      <c r="PJT279" s="741"/>
      <c r="PJU279" s="741"/>
      <c r="PJV279" s="741"/>
      <c r="PJW279" s="741"/>
      <c r="PJX279" s="741"/>
      <c r="PJY279" s="741"/>
      <c r="PJZ279" s="741"/>
      <c r="PKA279" s="741"/>
      <c r="PKB279" s="741"/>
      <c r="PKC279" s="741"/>
      <c r="PKD279" s="741"/>
      <c r="PKE279" s="741"/>
      <c r="PKF279" s="741"/>
      <c r="PKG279" s="742"/>
      <c r="PKH279" s="742"/>
      <c r="PKI279" s="742"/>
      <c r="PKJ279" s="742"/>
      <c r="PKK279" s="742"/>
      <c r="PKL279" s="741"/>
      <c r="PKM279" s="741"/>
      <c r="PKN279" s="742"/>
      <c r="PKO279" s="742"/>
      <c r="PKP279" s="741"/>
      <c r="PKQ279" s="741"/>
      <c r="PKR279" s="742"/>
      <c r="PKS279" s="742"/>
      <c r="PKT279" s="741"/>
      <c r="PKU279" s="741"/>
      <c r="PKV279" s="741"/>
      <c r="PKW279" s="741"/>
      <c r="PKX279" s="741"/>
      <c r="PKY279" s="741"/>
      <c r="PKZ279" s="741"/>
      <c r="PLA279" s="742"/>
      <c r="PLB279" s="742"/>
      <c r="PLC279" s="741"/>
      <c r="PLD279" s="741"/>
      <c r="PLE279" s="742"/>
      <c r="PLF279" s="742"/>
      <c r="PLG279" s="741"/>
      <c r="PLH279" s="741"/>
      <c r="PLI279" s="741"/>
      <c r="PLJ279" s="741"/>
      <c r="PLK279" s="741"/>
      <c r="PLL279" s="740"/>
      <c r="PLM279" s="743"/>
      <c r="PLN279" s="741"/>
      <c r="PLO279" s="741"/>
      <c r="PLP279" s="741"/>
      <c r="PLQ279" s="741"/>
      <c r="PLR279" s="741"/>
      <c r="PLS279" s="741"/>
      <c r="PLT279" s="741"/>
      <c r="PLU279" s="744"/>
      <c r="PLV279" s="744"/>
      <c r="PLW279" s="744"/>
      <c r="PLX279" s="744"/>
      <c r="PLY279" s="744"/>
      <c r="PLZ279" s="744"/>
      <c r="PMA279" s="744"/>
      <c r="PMB279" s="744"/>
      <c r="PMC279" s="744"/>
      <c r="PMD279" s="744"/>
      <c r="PME279" s="744"/>
      <c r="PMF279" s="744"/>
      <c r="PMG279" s="744"/>
      <c r="PMH279" s="744"/>
      <c r="PMI279" s="744"/>
      <c r="PMJ279" s="744"/>
      <c r="PMK279" s="744"/>
      <c r="PML279" s="744"/>
      <c r="PMM279" s="744"/>
      <c r="PMN279" s="744"/>
      <c r="PMO279" s="744"/>
      <c r="PMP279" s="744"/>
      <c r="PMQ279" s="744"/>
      <c r="PMR279" s="744"/>
      <c r="PMS279" s="744"/>
      <c r="PMT279" s="744"/>
      <c r="PMU279" s="744"/>
      <c r="PMV279" s="744"/>
      <c r="PMW279" s="744"/>
      <c r="PMX279" s="744"/>
      <c r="PMY279" s="744"/>
      <c r="PMZ279" s="744"/>
      <c r="PNA279" s="744"/>
      <c r="PNB279" s="744"/>
      <c r="PNC279" s="744"/>
      <c r="PND279" s="744"/>
      <c r="PNE279" s="744"/>
      <c r="PNF279" s="744"/>
      <c r="PNG279" s="744"/>
      <c r="PNH279" s="744"/>
      <c r="PNI279" s="744"/>
      <c r="PNJ279" s="744"/>
      <c r="PNK279" s="744"/>
      <c r="PNL279" s="744"/>
      <c r="PNM279" s="741"/>
      <c r="PNN279" s="741"/>
      <c r="PNO279" s="741"/>
      <c r="PNP279" s="741"/>
      <c r="PNQ279" s="741"/>
      <c r="PNR279" s="741"/>
      <c r="PNS279" s="741"/>
      <c r="PNT279" s="741"/>
      <c r="PNU279" s="741"/>
      <c r="PNV279" s="741"/>
      <c r="PNW279" s="741"/>
      <c r="PNX279" s="741"/>
      <c r="PNY279" s="741"/>
      <c r="PNZ279" s="741"/>
      <c r="POA279" s="741"/>
      <c r="POB279" s="741"/>
      <c r="POC279" s="741"/>
      <c r="POD279" s="741"/>
      <c r="POE279" s="741"/>
      <c r="POF279" s="741"/>
      <c r="POG279" s="741"/>
      <c r="POH279" s="741"/>
      <c r="POI279" s="741"/>
      <c r="POJ279" s="741"/>
      <c r="POK279" s="742"/>
      <c r="POL279" s="742"/>
      <c r="POM279" s="742"/>
      <c r="PON279" s="742"/>
      <c r="POO279" s="742"/>
      <c r="POP279" s="741"/>
      <c r="POQ279" s="741"/>
      <c r="POR279" s="742"/>
      <c r="POS279" s="742"/>
      <c r="POT279" s="741"/>
      <c r="POU279" s="741"/>
      <c r="POV279" s="742"/>
      <c r="POW279" s="742"/>
      <c r="POX279" s="741"/>
      <c r="POY279" s="741"/>
      <c r="POZ279" s="741"/>
      <c r="PPA279" s="741"/>
      <c r="PPB279" s="741"/>
      <c r="PPC279" s="741"/>
      <c r="PPD279" s="741"/>
      <c r="PPE279" s="742"/>
      <c r="PPF279" s="742"/>
      <c r="PPG279" s="741"/>
      <c r="PPH279" s="741"/>
      <c r="PPI279" s="742"/>
      <c r="PPJ279" s="742"/>
      <c r="PPK279" s="741"/>
      <c r="PPL279" s="741"/>
      <c r="PPM279" s="741"/>
      <c r="PPN279" s="741"/>
      <c r="PPO279" s="741"/>
      <c r="PPP279" s="740"/>
      <c r="PPQ279" s="743"/>
      <c r="PPR279" s="741"/>
      <c r="PPS279" s="741"/>
      <c r="PPT279" s="741"/>
      <c r="PPU279" s="741"/>
      <c r="PPV279" s="741"/>
      <c r="PPW279" s="741"/>
      <c r="PPX279" s="741"/>
      <c r="PPY279" s="744"/>
      <c r="PPZ279" s="744"/>
      <c r="PQA279" s="744"/>
      <c r="PQB279" s="744"/>
      <c r="PQC279" s="744"/>
      <c r="PQD279" s="744"/>
      <c r="PQE279" s="744"/>
      <c r="PQF279" s="744"/>
      <c r="PQG279" s="744"/>
      <c r="PQH279" s="744"/>
      <c r="PQI279" s="744"/>
      <c r="PQJ279" s="744"/>
      <c r="PQK279" s="744"/>
      <c r="PQL279" s="744"/>
      <c r="PQM279" s="744"/>
      <c r="PQN279" s="744"/>
      <c r="PQO279" s="744"/>
      <c r="PQP279" s="744"/>
      <c r="PQQ279" s="744"/>
      <c r="PQR279" s="744"/>
      <c r="PQS279" s="744"/>
      <c r="PQT279" s="744"/>
      <c r="PQU279" s="744"/>
      <c r="PQV279" s="744"/>
      <c r="PQW279" s="744"/>
      <c r="PQX279" s="744"/>
      <c r="PQY279" s="744"/>
      <c r="PQZ279" s="744"/>
      <c r="PRA279" s="744"/>
      <c r="PRB279" s="744"/>
      <c r="PRC279" s="744"/>
      <c r="PRD279" s="744"/>
      <c r="PRE279" s="744"/>
      <c r="PRF279" s="744"/>
      <c r="PRG279" s="744"/>
      <c r="PRH279" s="744"/>
      <c r="PRI279" s="744"/>
      <c r="PRJ279" s="744"/>
      <c r="PRK279" s="744"/>
      <c r="PRL279" s="744"/>
      <c r="PRM279" s="744"/>
      <c r="PRN279" s="744"/>
      <c r="PRO279" s="744"/>
      <c r="PRP279" s="744"/>
      <c r="PRQ279" s="741"/>
      <c r="PRR279" s="741"/>
      <c r="PRS279" s="741"/>
      <c r="PRT279" s="741"/>
      <c r="PRU279" s="741"/>
      <c r="PRV279" s="741"/>
      <c r="PRW279" s="741"/>
      <c r="PRX279" s="741"/>
      <c r="PRY279" s="741"/>
      <c r="PRZ279" s="741"/>
      <c r="PSA279" s="741"/>
      <c r="PSB279" s="741"/>
      <c r="PSC279" s="741"/>
      <c r="PSD279" s="741"/>
      <c r="PSE279" s="741"/>
      <c r="PSF279" s="741"/>
      <c r="PSG279" s="741"/>
      <c r="PSH279" s="741"/>
      <c r="PSI279" s="741"/>
      <c r="PSJ279" s="741"/>
      <c r="PSK279" s="741"/>
      <c r="PSL279" s="741"/>
      <c r="PSM279" s="741"/>
      <c r="PSN279" s="741"/>
      <c r="PSO279" s="742"/>
      <c r="PSP279" s="742"/>
      <c r="PSQ279" s="742"/>
      <c r="PSR279" s="742"/>
      <c r="PSS279" s="742"/>
      <c r="PST279" s="741"/>
      <c r="PSU279" s="741"/>
      <c r="PSV279" s="742"/>
      <c r="PSW279" s="742"/>
      <c r="PSX279" s="741"/>
      <c r="PSY279" s="741"/>
      <c r="PSZ279" s="742"/>
      <c r="PTA279" s="742"/>
      <c r="PTB279" s="741"/>
      <c r="PTC279" s="741"/>
      <c r="PTD279" s="741"/>
      <c r="PTE279" s="741"/>
      <c r="PTF279" s="741"/>
      <c r="PTG279" s="741"/>
      <c r="PTH279" s="741"/>
      <c r="PTI279" s="742"/>
      <c r="PTJ279" s="742"/>
      <c r="PTK279" s="741"/>
      <c r="PTL279" s="741"/>
      <c r="PTM279" s="742"/>
      <c r="PTN279" s="742"/>
      <c r="PTO279" s="741"/>
      <c r="PTP279" s="741"/>
      <c r="PTQ279" s="741"/>
      <c r="PTR279" s="741"/>
      <c r="PTS279" s="741"/>
      <c r="PTT279" s="740"/>
      <c r="PTU279" s="743"/>
      <c r="PTV279" s="741"/>
      <c r="PTW279" s="741"/>
      <c r="PTX279" s="741"/>
      <c r="PTY279" s="741"/>
      <c r="PTZ279" s="741"/>
      <c r="PUA279" s="741"/>
      <c r="PUB279" s="741"/>
      <c r="PUC279" s="744"/>
      <c r="PUD279" s="744"/>
      <c r="PUE279" s="744"/>
      <c r="PUF279" s="744"/>
      <c r="PUG279" s="744"/>
      <c r="PUH279" s="744"/>
      <c r="PUI279" s="744"/>
      <c r="PUJ279" s="744"/>
      <c r="PUK279" s="744"/>
      <c r="PUL279" s="744"/>
      <c r="PUM279" s="744"/>
      <c r="PUN279" s="744"/>
      <c r="PUO279" s="744"/>
      <c r="PUP279" s="744"/>
      <c r="PUQ279" s="744"/>
      <c r="PUR279" s="744"/>
      <c r="PUS279" s="744"/>
      <c r="PUT279" s="744"/>
      <c r="PUU279" s="744"/>
      <c r="PUV279" s="744"/>
      <c r="PUW279" s="744"/>
      <c r="PUX279" s="744"/>
      <c r="PUY279" s="744"/>
      <c r="PUZ279" s="744"/>
      <c r="PVA279" s="744"/>
      <c r="PVB279" s="744"/>
      <c r="PVC279" s="744"/>
      <c r="PVD279" s="744"/>
      <c r="PVE279" s="744"/>
      <c r="PVF279" s="744"/>
      <c r="PVG279" s="744"/>
      <c r="PVH279" s="744"/>
      <c r="PVI279" s="744"/>
      <c r="PVJ279" s="744"/>
      <c r="PVK279" s="744"/>
      <c r="PVL279" s="744"/>
      <c r="PVM279" s="744"/>
      <c r="PVN279" s="744"/>
      <c r="PVO279" s="744"/>
      <c r="PVP279" s="744"/>
      <c r="PVQ279" s="744"/>
      <c r="PVR279" s="744"/>
      <c r="PVS279" s="744"/>
      <c r="PVT279" s="744"/>
      <c r="PVU279" s="741"/>
      <c r="PVV279" s="741"/>
      <c r="PVW279" s="741"/>
      <c r="PVX279" s="741"/>
      <c r="PVY279" s="741"/>
      <c r="PVZ279" s="741"/>
      <c r="PWA279" s="741"/>
      <c r="PWB279" s="741"/>
      <c r="PWC279" s="741"/>
      <c r="PWD279" s="741"/>
      <c r="PWE279" s="741"/>
      <c r="PWF279" s="741"/>
      <c r="PWG279" s="741"/>
      <c r="PWH279" s="741"/>
      <c r="PWI279" s="741"/>
      <c r="PWJ279" s="741"/>
      <c r="PWK279" s="741"/>
      <c r="PWL279" s="741"/>
      <c r="PWM279" s="741"/>
      <c r="PWN279" s="741"/>
      <c r="PWO279" s="741"/>
      <c r="PWP279" s="741"/>
      <c r="PWQ279" s="741"/>
      <c r="PWR279" s="741"/>
      <c r="PWS279" s="742"/>
      <c r="PWT279" s="742"/>
      <c r="PWU279" s="742"/>
      <c r="PWV279" s="742"/>
      <c r="PWW279" s="742"/>
      <c r="PWX279" s="741"/>
      <c r="PWY279" s="741"/>
      <c r="PWZ279" s="742"/>
      <c r="PXA279" s="742"/>
      <c r="PXB279" s="741"/>
      <c r="PXC279" s="741"/>
      <c r="PXD279" s="742"/>
      <c r="PXE279" s="742"/>
      <c r="PXF279" s="741"/>
      <c r="PXG279" s="741"/>
      <c r="PXH279" s="741"/>
      <c r="PXI279" s="741"/>
      <c r="PXJ279" s="741"/>
      <c r="PXK279" s="741"/>
      <c r="PXL279" s="741"/>
      <c r="PXM279" s="742"/>
      <c r="PXN279" s="742"/>
      <c r="PXO279" s="741"/>
      <c r="PXP279" s="741"/>
      <c r="PXQ279" s="742"/>
      <c r="PXR279" s="742"/>
      <c r="PXS279" s="741"/>
      <c r="PXT279" s="741"/>
      <c r="PXU279" s="741"/>
      <c r="PXV279" s="741"/>
      <c r="PXW279" s="741"/>
      <c r="PXX279" s="740"/>
      <c r="PXY279" s="743"/>
      <c r="PXZ279" s="741"/>
      <c r="PYA279" s="741"/>
      <c r="PYB279" s="741"/>
      <c r="PYC279" s="741"/>
      <c r="PYD279" s="741"/>
      <c r="PYE279" s="741"/>
      <c r="PYF279" s="741"/>
      <c r="PYG279" s="744"/>
      <c r="PYH279" s="744"/>
      <c r="PYI279" s="744"/>
      <c r="PYJ279" s="744"/>
      <c r="PYK279" s="744"/>
      <c r="PYL279" s="744"/>
      <c r="PYM279" s="744"/>
      <c r="PYN279" s="744"/>
      <c r="PYO279" s="744"/>
      <c r="PYP279" s="744"/>
      <c r="PYQ279" s="744"/>
      <c r="PYR279" s="744"/>
      <c r="PYS279" s="744"/>
      <c r="PYT279" s="744"/>
      <c r="PYU279" s="744"/>
      <c r="PYV279" s="744"/>
      <c r="PYW279" s="744"/>
      <c r="PYX279" s="744"/>
      <c r="PYY279" s="744"/>
      <c r="PYZ279" s="744"/>
      <c r="PZA279" s="744"/>
      <c r="PZB279" s="744"/>
      <c r="PZC279" s="744"/>
      <c r="PZD279" s="744"/>
      <c r="PZE279" s="744"/>
      <c r="PZF279" s="744"/>
      <c r="PZG279" s="744"/>
      <c r="PZH279" s="744"/>
      <c r="PZI279" s="744"/>
      <c r="PZJ279" s="744"/>
      <c r="PZK279" s="744"/>
      <c r="PZL279" s="744"/>
      <c r="PZM279" s="744"/>
      <c r="PZN279" s="744"/>
      <c r="PZO279" s="744"/>
      <c r="PZP279" s="744"/>
      <c r="PZQ279" s="744"/>
      <c r="PZR279" s="744"/>
      <c r="PZS279" s="744"/>
      <c r="PZT279" s="744"/>
      <c r="PZU279" s="744"/>
      <c r="PZV279" s="744"/>
      <c r="PZW279" s="744"/>
      <c r="PZX279" s="744"/>
      <c r="PZY279" s="741"/>
      <c r="PZZ279" s="741"/>
      <c r="QAA279" s="741"/>
      <c r="QAB279" s="741"/>
      <c r="QAC279" s="741"/>
      <c r="QAD279" s="741"/>
      <c r="QAE279" s="741"/>
      <c r="QAF279" s="741"/>
      <c r="QAG279" s="741"/>
      <c r="QAH279" s="741"/>
      <c r="QAI279" s="741"/>
      <c r="QAJ279" s="741"/>
      <c r="QAK279" s="741"/>
      <c r="QAL279" s="741"/>
      <c r="QAM279" s="741"/>
      <c r="QAN279" s="741"/>
      <c r="QAO279" s="741"/>
      <c r="QAP279" s="741"/>
      <c r="QAQ279" s="741"/>
      <c r="QAR279" s="741"/>
      <c r="QAS279" s="741"/>
      <c r="QAT279" s="741"/>
      <c r="QAU279" s="741"/>
      <c r="QAV279" s="741"/>
      <c r="QAW279" s="742"/>
      <c r="QAX279" s="742"/>
      <c r="QAY279" s="742"/>
      <c r="QAZ279" s="742"/>
      <c r="QBA279" s="742"/>
      <c r="QBB279" s="741"/>
      <c r="QBC279" s="741"/>
      <c r="QBD279" s="742"/>
      <c r="QBE279" s="742"/>
      <c r="QBF279" s="741"/>
      <c r="QBG279" s="741"/>
      <c r="QBH279" s="742"/>
      <c r="QBI279" s="742"/>
      <c r="QBJ279" s="741"/>
      <c r="QBK279" s="741"/>
      <c r="QBL279" s="741"/>
      <c r="QBM279" s="741"/>
      <c r="QBN279" s="741"/>
      <c r="QBO279" s="741"/>
      <c r="QBP279" s="741"/>
      <c r="QBQ279" s="742"/>
      <c r="QBR279" s="742"/>
      <c r="QBS279" s="741"/>
      <c r="QBT279" s="741"/>
      <c r="QBU279" s="742"/>
      <c r="QBV279" s="742"/>
      <c r="QBW279" s="741"/>
      <c r="QBX279" s="741"/>
      <c r="QBY279" s="741"/>
      <c r="QBZ279" s="741"/>
      <c r="QCA279" s="741"/>
      <c r="QCB279" s="740"/>
      <c r="QCC279" s="743"/>
      <c r="QCD279" s="741"/>
      <c r="QCE279" s="741"/>
      <c r="QCF279" s="741"/>
      <c r="QCG279" s="741"/>
      <c r="QCH279" s="741"/>
      <c r="QCI279" s="741"/>
      <c r="QCJ279" s="741"/>
      <c r="QCK279" s="744"/>
      <c r="QCL279" s="744"/>
      <c r="QCM279" s="744"/>
      <c r="QCN279" s="744"/>
      <c r="QCO279" s="744"/>
      <c r="QCP279" s="744"/>
      <c r="QCQ279" s="744"/>
      <c r="QCR279" s="744"/>
      <c r="QCS279" s="744"/>
      <c r="QCT279" s="744"/>
      <c r="QCU279" s="744"/>
      <c r="QCV279" s="744"/>
      <c r="QCW279" s="744"/>
      <c r="QCX279" s="744"/>
      <c r="QCY279" s="744"/>
      <c r="QCZ279" s="744"/>
      <c r="QDA279" s="744"/>
      <c r="QDB279" s="744"/>
      <c r="QDC279" s="744"/>
      <c r="QDD279" s="744"/>
      <c r="QDE279" s="744"/>
      <c r="QDF279" s="744"/>
      <c r="QDG279" s="744"/>
      <c r="QDH279" s="744"/>
      <c r="QDI279" s="744"/>
      <c r="QDJ279" s="744"/>
      <c r="QDK279" s="744"/>
      <c r="QDL279" s="744"/>
      <c r="QDM279" s="744"/>
      <c r="QDN279" s="744"/>
      <c r="QDO279" s="744"/>
      <c r="QDP279" s="744"/>
      <c r="QDQ279" s="744"/>
      <c r="QDR279" s="744"/>
      <c r="QDS279" s="744"/>
      <c r="QDT279" s="744"/>
      <c r="QDU279" s="744"/>
      <c r="QDV279" s="744"/>
      <c r="QDW279" s="744"/>
      <c r="QDX279" s="744"/>
      <c r="QDY279" s="744"/>
      <c r="QDZ279" s="744"/>
      <c r="QEA279" s="744"/>
      <c r="QEB279" s="744"/>
      <c r="QEC279" s="741"/>
      <c r="QED279" s="741"/>
      <c r="QEE279" s="741"/>
      <c r="QEF279" s="741"/>
      <c r="QEG279" s="741"/>
      <c r="QEH279" s="741"/>
      <c r="QEI279" s="741"/>
      <c r="QEJ279" s="741"/>
      <c r="QEK279" s="741"/>
      <c r="QEL279" s="741"/>
      <c r="QEM279" s="741"/>
      <c r="QEN279" s="741"/>
      <c r="QEO279" s="741"/>
      <c r="QEP279" s="741"/>
      <c r="QEQ279" s="741"/>
      <c r="QER279" s="741"/>
      <c r="QES279" s="741"/>
      <c r="QET279" s="741"/>
      <c r="QEU279" s="741"/>
      <c r="QEV279" s="741"/>
      <c r="QEW279" s="741"/>
      <c r="QEX279" s="741"/>
      <c r="QEY279" s="741"/>
      <c r="QEZ279" s="741"/>
      <c r="QFA279" s="742"/>
      <c r="QFB279" s="742"/>
      <c r="QFC279" s="742"/>
      <c r="QFD279" s="742"/>
      <c r="QFE279" s="742"/>
      <c r="QFF279" s="741"/>
      <c r="QFG279" s="741"/>
      <c r="QFH279" s="742"/>
      <c r="QFI279" s="742"/>
      <c r="QFJ279" s="741"/>
      <c r="QFK279" s="741"/>
      <c r="QFL279" s="742"/>
      <c r="QFM279" s="742"/>
      <c r="QFN279" s="741"/>
      <c r="QFO279" s="741"/>
      <c r="QFP279" s="741"/>
      <c r="QFQ279" s="741"/>
      <c r="QFR279" s="741"/>
      <c r="QFS279" s="741"/>
      <c r="QFT279" s="741"/>
      <c r="QFU279" s="742"/>
      <c r="QFV279" s="742"/>
      <c r="QFW279" s="741"/>
      <c r="QFX279" s="741"/>
      <c r="QFY279" s="742"/>
      <c r="QFZ279" s="742"/>
      <c r="QGA279" s="741"/>
      <c r="QGB279" s="741"/>
      <c r="QGC279" s="741"/>
      <c r="QGD279" s="741"/>
      <c r="QGE279" s="741"/>
      <c r="QGF279" s="740"/>
      <c r="QGG279" s="743"/>
      <c r="QGH279" s="741"/>
      <c r="QGI279" s="741"/>
      <c r="QGJ279" s="741"/>
      <c r="QGK279" s="741"/>
      <c r="QGL279" s="741"/>
      <c r="QGM279" s="741"/>
      <c r="QGN279" s="741"/>
      <c r="QGO279" s="744"/>
      <c r="QGP279" s="744"/>
      <c r="QGQ279" s="744"/>
      <c r="QGR279" s="744"/>
      <c r="QGS279" s="744"/>
      <c r="QGT279" s="744"/>
      <c r="QGU279" s="744"/>
      <c r="QGV279" s="744"/>
      <c r="QGW279" s="744"/>
      <c r="QGX279" s="744"/>
      <c r="QGY279" s="744"/>
      <c r="QGZ279" s="744"/>
      <c r="QHA279" s="744"/>
      <c r="QHB279" s="744"/>
      <c r="QHC279" s="744"/>
      <c r="QHD279" s="744"/>
      <c r="QHE279" s="744"/>
      <c r="QHF279" s="744"/>
      <c r="QHG279" s="744"/>
      <c r="QHH279" s="744"/>
      <c r="QHI279" s="744"/>
      <c r="QHJ279" s="744"/>
      <c r="QHK279" s="744"/>
      <c r="QHL279" s="744"/>
      <c r="QHM279" s="744"/>
      <c r="QHN279" s="744"/>
      <c r="QHO279" s="744"/>
      <c r="QHP279" s="744"/>
      <c r="QHQ279" s="744"/>
      <c r="QHR279" s="744"/>
      <c r="QHS279" s="744"/>
      <c r="QHT279" s="744"/>
      <c r="QHU279" s="744"/>
      <c r="QHV279" s="744"/>
      <c r="QHW279" s="744"/>
      <c r="QHX279" s="744"/>
      <c r="QHY279" s="744"/>
      <c r="QHZ279" s="744"/>
      <c r="QIA279" s="744"/>
      <c r="QIB279" s="744"/>
      <c r="QIC279" s="744"/>
      <c r="QID279" s="744"/>
      <c r="QIE279" s="744"/>
      <c r="QIF279" s="744"/>
      <c r="QIG279" s="741"/>
      <c r="QIH279" s="741"/>
      <c r="QII279" s="741"/>
      <c r="QIJ279" s="741"/>
      <c r="QIK279" s="741"/>
      <c r="QIL279" s="741"/>
      <c r="QIM279" s="741"/>
      <c r="QIN279" s="741"/>
      <c r="QIO279" s="741"/>
      <c r="QIP279" s="741"/>
      <c r="QIQ279" s="741"/>
      <c r="QIR279" s="741"/>
      <c r="QIS279" s="741"/>
      <c r="QIT279" s="741"/>
      <c r="QIU279" s="741"/>
      <c r="QIV279" s="741"/>
      <c r="QIW279" s="741"/>
      <c r="QIX279" s="741"/>
      <c r="QIY279" s="741"/>
      <c r="QIZ279" s="741"/>
      <c r="QJA279" s="741"/>
      <c r="QJB279" s="741"/>
      <c r="QJC279" s="741"/>
      <c r="QJD279" s="741"/>
      <c r="QJE279" s="742"/>
      <c r="QJF279" s="742"/>
      <c r="QJG279" s="742"/>
      <c r="QJH279" s="742"/>
      <c r="QJI279" s="742"/>
      <c r="QJJ279" s="741"/>
      <c r="QJK279" s="741"/>
      <c r="QJL279" s="742"/>
      <c r="QJM279" s="742"/>
      <c r="QJN279" s="741"/>
      <c r="QJO279" s="741"/>
      <c r="QJP279" s="742"/>
      <c r="QJQ279" s="742"/>
      <c r="QJR279" s="741"/>
      <c r="QJS279" s="741"/>
      <c r="QJT279" s="741"/>
      <c r="QJU279" s="741"/>
      <c r="QJV279" s="741"/>
      <c r="QJW279" s="741"/>
      <c r="QJX279" s="741"/>
      <c r="QJY279" s="742"/>
      <c r="QJZ279" s="742"/>
      <c r="QKA279" s="741"/>
      <c r="QKB279" s="741"/>
      <c r="QKC279" s="742"/>
      <c r="QKD279" s="742"/>
      <c r="QKE279" s="741"/>
      <c r="QKF279" s="741"/>
      <c r="QKG279" s="741"/>
      <c r="QKH279" s="741"/>
      <c r="QKI279" s="741"/>
      <c r="QKJ279" s="740"/>
      <c r="QKK279" s="743"/>
      <c r="QKL279" s="741"/>
      <c r="QKM279" s="741"/>
      <c r="QKN279" s="741"/>
      <c r="QKO279" s="741"/>
      <c r="QKP279" s="741"/>
      <c r="QKQ279" s="741"/>
      <c r="QKR279" s="741"/>
      <c r="QKS279" s="744"/>
      <c r="QKT279" s="744"/>
      <c r="QKU279" s="744"/>
      <c r="QKV279" s="744"/>
      <c r="QKW279" s="744"/>
      <c r="QKX279" s="744"/>
      <c r="QKY279" s="744"/>
      <c r="QKZ279" s="744"/>
      <c r="QLA279" s="744"/>
      <c r="QLB279" s="744"/>
      <c r="QLC279" s="744"/>
      <c r="QLD279" s="744"/>
      <c r="QLE279" s="744"/>
      <c r="QLF279" s="744"/>
      <c r="QLG279" s="744"/>
      <c r="QLH279" s="744"/>
      <c r="QLI279" s="744"/>
      <c r="QLJ279" s="744"/>
      <c r="QLK279" s="744"/>
      <c r="QLL279" s="744"/>
      <c r="QLM279" s="744"/>
      <c r="QLN279" s="744"/>
      <c r="QLO279" s="744"/>
      <c r="QLP279" s="744"/>
      <c r="QLQ279" s="744"/>
      <c r="QLR279" s="744"/>
      <c r="QLS279" s="744"/>
      <c r="QLT279" s="744"/>
      <c r="QLU279" s="744"/>
      <c r="QLV279" s="744"/>
      <c r="QLW279" s="744"/>
      <c r="QLX279" s="744"/>
      <c r="QLY279" s="744"/>
      <c r="QLZ279" s="744"/>
      <c r="QMA279" s="744"/>
      <c r="QMB279" s="744"/>
      <c r="QMC279" s="744"/>
      <c r="QMD279" s="744"/>
      <c r="QME279" s="744"/>
      <c r="QMF279" s="744"/>
      <c r="QMG279" s="744"/>
      <c r="QMH279" s="744"/>
      <c r="QMI279" s="744"/>
      <c r="QMJ279" s="744"/>
      <c r="QMK279" s="741"/>
      <c r="QML279" s="741"/>
      <c r="QMM279" s="741"/>
      <c r="QMN279" s="741"/>
      <c r="QMO279" s="741"/>
      <c r="QMP279" s="741"/>
      <c r="QMQ279" s="741"/>
      <c r="QMR279" s="741"/>
      <c r="QMS279" s="741"/>
      <c r="QMT279" s="741"/>
      <c r="QMU279" s="741"/>
      <c r="QMV279" s="741"/>
      <c r="QMW279" s="741"/>
      <c r="QMX279" s="741"/>
      <c r="QMY279" s="741"/>
      <c r="QMZ279" s="741"/>
      <c r="QNA279" s="741"/>
      <c r="QNB279" s="741"/>
      <c r="QNC279" s="741"/>
      <c r="QND279" s="741"/>
      <c r="QNE279" s="741"/>
      <c r="QNF279" s="741"/>
      <c r="QNG279" s="741"/>
      <c r="QNH279" s="741"/>
      <c r="QNI279" s="742"/>
      <c r="QNJ279" s="742"/>
      <c r="QNK279" s="742"/>
      <c r="QNL279" s="742"/>
      <c r="QNM279" s="742"/>
      <c r="QNN279" s="741"/>
      <c r="QNO279" s="741"/>
      <c r="QNP279" s="742"/>
      <c r="QNQ279" s="742"/>
      <c r="QNR279" s="741"/>
      <c r="QNS279" s="741"/>
      <c r="QNT279" s="742"/>
      <c r="QNU279" s="742"/>
      <c r="QNV279" s="741"/>
      <c r="QNW279" s="741"/>
      <c r="QNX279" s="741"/>
      <c r="QNY279" s="741"/>
      <c r="QNZ279" s="741"/>
      <c r="QOA279" s="741"/>
      <c r="QOB279" s="741"/>
      <c r="QOC279" s="742"/>
      <c r="QOD279" s="742"/>
      <c r="QOE279" s="741"/>
      <c r="QOF279" s="741"/>
      <c r="QOG279" s="742"/>
      <c r="QOH279" s="742"/>
      <c r="QOI279" s="741"/>
      <c r="QOJ279" s="741"/>
      <c r="QOK279" s="741"/>
      <c r="QOL279" s="741"/>
      <c r="QOM279" s="741"/>
      <c r="QON279" s="740"/>
      <c r="QOO279" s="743"/>
      <c r="QOP279" s="741"/>
      <c r="QOQ279" s="741"/>
      <c r="QOR279" s="741"/>
      <c r="QOS279" s="741"/>
      <c r="QOT279" s="741"/>
      <c r="QOU279" s="741"/>
      <c r="QOV279" s="741"/>
      <c r="QOW279" s="744"/>
      <c r="QOX279" s="744"/>
      <c r="QOY279" s="744"/>
      <c r="QOZ279" s="744"/>
      <c r="QPA279" s="744"/>
      <c r="QPB279" s="744"/>
      <c r="QPC279" s="744"/>
      <c r="QPD279" s="744"/>
      <c r="QPE279" s="744"/>
      <c r="QPF279" s="744"/>
      <c r="QPG279" s="744"/>
      <c r="QPH279" s="744"/>
      <c r="QPI279" s="744"/>
      <c r="QPJ279" s="744"/>
      <c r="QPK279" s="744"/>
      <c r="QPL279" s="744"/>
      <c r="QPM279" s="744"/>
      <c r="QPN279" s="744"/>
      <c r="QPO279" s="744"/>
      <c r="QPP279" s="744"/>
      <c r="QPQ279" s="744"/>
      <c r="QPR279" s="744"/>
      <c r="QPS279" s="744"/>
      <c r="QPT279" s="744"/>
      <c r="QPU279" s="744"/>
      <c r="QPV279" s="744"/>
      <c r="QPW279" s="744"/>
      <c r="QPX279" s="744"/>
      <c r="QPY279" s="744"/>
      <c r="QPZ279" s="744"/>
      <c r="QQA279" s="744"/>
      <c r="QQB279" s="744"/>
      <c r="QQC279" s="744"/>
      <c r="QQD279" s="744"/>
      <c r="QQE279" s="744"/>
      <c r="QQF279" s="744"/>
      <c r="QQG279" s="744"/>
      <c r="QQH279" s="744"/>
      <c r="QQI279" s="744"/>
      <c r="QQJ279" s="744"/>
      <c r="QQK279" s="744"/>
      <c r="QQL279" s="744"/>
      <c r="QQM279" s="744"/>
      <c r="QQN279" s="744"/>
      <c r="QQO279" s="741"/>
      <c r="QQP279" s="741"/>
      <c r="QQQ279" s="741"/>
      <c r="QQR279" s="741"/>
      <c r="QQS279" s="741"/>
      <c r="QQT279" s="741"/>
      <c r="QQU279" s="741"/>
      <c r="QQV279" s="741"/>
      <c r="QQW279" s="741"/>
      <c r="QQX279" s="741"/>
      <c r="QQY279" s="741"/>
      <c r="QQZ279" s="741"/>
      <c r="QRA279" s="741"/>
      <c r="QRB279" s="741"/>
      <c r="QRC279" s="741"/>
      <c r="QRD279" s="741"/>
      <c r="QRE279" s="741"/>
      <c r="QRF279" s="741"/>
      <c r="QRG279" s="741"/>
      <c r="QRH279" s="741"/>
      <c r="QRI279" s="741"/>
      <c r="QRJ279" s="741"/>
      <c r="QRK279" s="741"/>
      <c r="QRL279" s="741"/>
      <c r="QRM279" s="742"/>
      <c r="QRN279" s="742"/>
      <c r="QRO279" s="742"/>
      <c r="QRP279" s="742"/>
      <c r="QRQ279" s="742"/>
      <c r="QRR279" s="741"/>
      <c r="QRS279" s="741"/>
      <c r="QRT279" s="742"/>
      <c r="QRU279" s="742"/>
      <c r="QRV279" s="741"/>
      <c r="QRW279" s="741"/>
      <c r="QRX279" s="742"/>
      <c r="QRY279" s="742"/>
      <c r="QRZ279" s="741"/>
      <c r="QSA279" s="741"/>
      <c r="QSB279" s="741"/>
      <c r="QSC279" s="741"/>
      <c r="QSD279" s="741"/>
      <c r="QSE279" s="741"/>
      <c r="QSF279" s="741"/>
      <c r="QSG279" s="742"/>
      <c r="QSH279" s="742"/>
      <c r="QSI279" s="741"/>
      <c r="QSJ279" s="741"/>
      <c r="QSK279" s="742"/>
      <c r="QSL279" s="742"/>
      <c r="QSM279" s="741"/>
      <c r="QSN279" s="741"/>
      <c r="QSO279" s="741"/>
      <c r="QSP279" s="741"/>
      <c r="QSQ279" s="741"/>
      <c r="QSR279" s="740"/>
      <c r="QSS279" s="743"/>
      <c r="QST279" s="741"/>
      <c r="QSU279" s="741"/>
      <c r="QSV279" s="741"/>
      <c r="QSW279" s="741"/>
      <c r="QSX279" s="741"/>
      <c r="QSY279" s="741"/>
      <c r="QSZ279" s="741"/>
      <c r="QTA279" s="744"/>
      <c r="QTB279" s="744"/>
      <c r="QTC279" s="744"/>
      <c r="QTD279" s="744"/>
      <c r="QTE279" s="744"/>
      <c r="QTF279" s="744"/>
      <c r="QTG279" s="744"/>
      <c r="QTH279" s="744"/>
      <c r="QTI279" s="744"/>
      <c r="QTJ279" s="744"/>
      <c r="QTK279" s="744"/>
      <c r="QTL279" s="744"/>
      <c r="QTM279" s="744"/>
      <c r="QTN279" s="744"/>
      <c r="QTO279" s="744"/>
      <c r="QTP279" s="744"/>
      <c r="QTQ279" s="744"/>
      <c r="QTR279" s="744"/>
      <c r="QTS279" s="744"/>
      <c r="QTT279" s="744"/>
      <c r="QTU279" s="744"/>
      <c r="QTV279" s="744"/>
      <c r="QTW279" s="744"/>
      <c r="QTX279" s="744"/>
      <c r="QTY279" s="744"/>
      <c r="QTZ279" s="744"/>
      <c r="QUA279" s="744"/>
      <c r="QUB279" s="744"/>
      <c r="QUC279" s="744"/>
      <c r="QUD279" s="744"/>
      <c r="QUE279" s="744"/>
      <c r="QUF279" s="744"/>
      <c r="QUG279" s="744"/>
      <c r="QUH279" s="744"/>
      <c r="QUI279" s="744"/>
      <c r="QUJ279" s="744"/>
      <c r="QUK279" s="744"/>
      <c r="QUL279" s="744"/>
      <c r="QUM279" s="744"/>
      <c r="QUN279" s="744"/>
      <c r="QUO279" s="744"/>
      <c r="QUP279" s="744"/>
      <c r="QUQ279" s="744"/>
      <c r="QUR279" s="744"/>
      <c r="QUS279" s="741"/>
      <c r="QUT279" s="741"/>
      <c r="QUU279" s="741"/>
      <c r="QUV279" s="741"/>
      <c r="QUW279" s="741"/>
      <c r="QUX279" s="741"/>
      <c r="QUY279" s="741"/>
      <c r="QUZ279" s="741"/>
      <c r="QVA279" s="741"/>
      <c r="QVB279" s="741"/>
      <c r="QVC279" s="741"/>
      <c r="QVD279" s="741"/>
      <c r="QVE279" s="741"/>
      <c r="QVF279" s="741"/>
      <c r="QVG279" s="741"/>
      <c r="QVH279" s="741"/>
      <c r="QVI279" s="741"/>
      <c r="QVJ279" s="741"/>
      <c r="QVK279" s="741"/>
      <c r="QVL279" s="741"/>
      <c r="QVM279" s="741"/>
      <c r="QVN279" s="741"/>
      <c r="QVO279" s="741"/>
      <c r="QVP279" s="741"/>
      <c r="QVQ279" s="742"/>
      <c r="QVR279" s="742"/>
      <c r="QVS279" s="742"/>
      <c r="QVT279" s="742"/>
      <c r="QVU279" s="742"/>
      <c r="QVV279" s="741"/>
      <c r="QVW279" s="741"/>
      <c r="QVX279" s="742"/>
      <c r="QVY279" s="742"/>
      <c r="QVZ279" s="741"/>
      <c r="QWA279" s="741"/>
      <c r="QWB279" s="742"/>
      <c r="QWC279" s="742"/>
      <c r="QWD279" s="741"/>
      <c r="QWE279" s="741"/>
      <c r="QWF279" s="741"/>
      <c r="QWG279" s="741"/>
      <c r="QWH279" s="741"/>
      <c r="QWI279" s="741"/>
      <c r="QWJ279" s="741"/>
      <c r="QWK279" s="742"/>
      <c r="QWL279" s="742"/>
      <c r="QWM279" s="741"/>
      <c r="QWN279" s="741"/>
      <c r="QWO279" s="742"/>
      <c r="QWP279" s="742"/>
      <c r="QWQ279" s="741"/>
      <c r="QWR279" s="741"/>
      <c r="QWS279" s="741"/>
      <c r="QWT279" s="741"/>
      <c r="QWU279" s="741"/>
      <c r="QWV279" s="740"/>
      <c r="QWW279" s="743"/>
      <c r="QWX279" s="741"/>
      <c r="QWY279" s="741"/>
      <c r="QWZ279" s="741"/>
      <c r="QXA279" s="741"/>
      <c r="QXB279" s="741"/>
      <c r="QXC279" s="741"/>
      <c r="QXD279" s="741"/>
      <c r="QXE279" s="744"/>
      <c r="QXF279" s="744"/>
      <c r="QXG279" s="744"/>
      <c r="QXH279" s="744"/>
      <c r="QXI279" s="744"/>
      <c r="QXJ279" s="744"/>
      <c r="QXK279" s="744"/>
      <c r="QXL279" s="744"/>
      <c r="QXM279" s="744"/>
      <c r="QXN279" s="744"/>
      <c r="QXO279" s="744"/>
      <c r="QXP279" s="744"/>
      <c r="QXQ279" s="744"/>
      <c r="QXR279" s="744"/>
      <c r="QXS279" s="744"/>
      <c r="QXT279" s="744"/>
      <c r="QXU279" s="744"/>
      <c r="QXV279" s="744"/>
      <c r="QXW279" s="744"/>
      <c r="QXX279" s="744"/>
      <c r="QXY279" s="744"/>
      <c r="QXZ279" s="744"/>
      <c r="QYA279" s="744"/>
      <c r="QYB279" s="744"/>
      <c r="QYC279" s="744"/>
      <c r="QYD279" s="744"/>
      <c r="QYE279" s="744"/>
      <c r="QYF279" s="744"/>
      <c r="QYG279" s="744"/>
      <c r="QYH279" s="744"/>
      <c r="QYI279" s="744"/>
      <c r="QYJ279" s="744"/>
      <c r="QYK279" s="744"/>
      <c r="QYL279" s="744"/>
      <c r="QYM279" s="744"/>
      <c r="QYN279" s="744"/>
      <c r="QYO279" s="744"/>
      <c r="QYP279" s="744"/>
      <c r="QYQ279" s="744"/>
      <c r="QYR279" s="744"/>
      <c r="QYS279" s="744"/>
      <c r="QYT279" s="744"/>
      <c r="QYU279" s="744"/>
      <c r="QYV279" s="744"/>
      <c r="QYW279" s="741"/>
      <c r="QYX279" s="741"/>
      <c r="QYY279" s="741"/>
      <c r="QYZ279" s="741"/>
      <c r="QZA279" s="741"/>
      <c r="QZB279" s="741"/>
      <c r="QZC279" s="741"/>
      <c r="QZD279" s="741"/>
      <c r="QZE279" s="741"/>
      <c r="QZF279" s="741"/>
      <c r="QZG279" s="741"/>
      <c r="QZH279" s="741"/>
      <c r="QZI279" s="741"/>
      <c r="QZJ279" s="741"/>
      <c r="QZK279" s="741"/>
      <c r="QZL279" s="741"/>
      <c r="QZM279" s="741"/>
      <c r="QZN279" s="741"/>
      <c r="QZO279" s="741"/>
      <c r="QZP279" s="741"/>
      <c r="QZQ279" s="741"/>
      <c r="QZR279" s="741"/>
      <c r="QZS279" s="741"/>
      <c r="QZT279" s="741"/>
      <c r="QZU279" s="742"/>
      <c r="QZV279" s="742"/>
      <c r="QZW279" s="742"/>
      <c r="QZX279" s="742"/>
      <c r="QZY279" s="742"/>
      <c r="QZZ279" s="741"/>
      <c r="RAA279" s="741"/>
      <c r="RAB279" s="742"/>
      <c r="RAC279" s="742"/>
      <c r="RAD279" s="741"/>
      <c r="RAE279" s="741"/>
      <c r="RAF279" s="742"/>
      <c r="RAG279" s="742"/>
      <c r="RAH279" s="741"/>
      <c r="RAI279" s="741"/>
      <c r="RAJ279" s="741"/>
      <c r="RAK279" s="741"/>
      <c r="RAL279" s="741"/>
      <c r="RAM279" s="741"/>
      <c r="RAN279" s="741"/>
      <c r="RAO279" s="742"/>
      <c r="RAP279" s="742"/>
      <c r="RAQ279" s="741"/>
      <c r="RAR279" s="741"/>
      <c r="RAS279" s="742"/>
      <c r="RAT279" s="742"/>
      <c r="RAU279" s="741"/>
      <c r="RAV279" s="741"/>
      <c r="RAW279" s="741"/>
      <c r="RAX279" s="741"/>
      <c r="RAY279" s="741"/>
      <c r="RAZ279" s="740"/>
      <c r="RBA279" s="743"/>
      <c r="RBB279" s="741"/>
      <c r="RBC279" s="741"/>
      <c r="RBD279" s="741"/>
      <c r="RBE279" s="741"/>
      <c r="RBF279" s="741"/>
      <c r="RBG279" s="741"/>
      <c r="RBH279" s="741"/>
      <c r="RBI279" s="744"/>
      <c r="RBJ279" s="744"/>
      <c r="RBK279" s="744"/>
      <c r="RBL279" s="744"/>
      <c r="RBM279" s="744"/>
      <c r="RBN279" s="744"/>
      <c r="RBO279" s="744"/>
      <c r="RBP279" s="744"/>
      <c r="RBQ279" s="744"/>
      <c r="RBR279" s="744"/>
      <c r="RBS279" s="744"/>
      <c r="RBT279" s="744"/>
      <c r="RBU279" s="744"/>
      <c r="RBV279" s="744"/>
      <c r="RBW279" s="744"/>
      <c r="RBX279" s="744"/>
      <c r="RBY279" s="744"/>
      <c r="RBZ279" s="744"/>
      <c r="RCA279" s="744"/>
      <c r="RCB279" s="744"/>
      <c r="RCC279" s="744"/>
      <c r="RCD279" s="744"/>
      <c r="RCE279" s="744"/>
      <c r="RCF279" s="744"/>
      <c r="RCG279" s="744"/>
      <c r="RCH279" s="744"/>
      <c r="RCI279" s="744"/>
      <c r="RCJ279" s="744"/>
      <c r="RCK279" s="744"/>
      <c r="RCL279" s="744"/>
      <c r="RCM279" s="744"/>
      <c r="RCN279" s="744"/>
      <c r="RCO279" s="744"/>
      <c r="RCP279" s="744"/>
      <c r="RCQ279" s="744"/>
      <c r="RCR279" s="744"/>
      <c r="RCS279" s="744"/>
      <c r="RCT279" s="744"/>
      <c r="RCU279" s="744"/>
      <c r="RCV279" s="744"/>
      <c r="RCW279" s="744"/>
      <c r="RCX279" s="744"/>
      <c r="RCY279" s="744"/>
      <c r="RCZ279" s="744"/>
      <c r="RDA279" s="741"/>
      <c r="RDB279" s="741"/>
      <c r="RDC279" s="741"/>
      <c r="RDD279" s="741"/>
      <c r="RDE279" s="741"/>
      <c r="RDF279" s="741"/>
      <c r="RDG279" s="741"/>
      <c r="RDH279" s="741"/>
      <c r="RDI279" s="741"/>
      <c r="RDJ279" s="741"/>
      <c r="RDK279" s="741"/>
      <c r="RDL279" s="741"/>
      <c r="RDM279" s="741"/>
      <c r="RDN279" s="741"/>
      <c r="RDO279" s="741"/>
      <c r="RDP279" s="741"/>
      <c r="RDQ279" s="741"/>
      <c r="RDR279" s="741"/>
      <c r="RDS279" s="741"/>
      <c r="RDT279" s="741"/>
      <c r="RDU279" s="741"/>
      <c r="RDV279" s="741"/>
      <c r="RDW279" s="741"/>
    </row>
    <row r="280" spans="1:12295" s="70" customFormat="1" ht="48" hidden="1" customHeight="1" x14ac:dyDescent="0.3">
      <c r="A280" s="740"/>
      <c r="B280" s="692"/>
      <c r="C280" s="692" t="s">
        <v>257</v>
      </c>
      <c r="D280" s="166">
        <f>G280</f>
        <v>11371.193069999999</v>
      </c>
      <c r="E280" s="166"/>
      <c r="F280" s="166"/>
      <c r="G280" s="166">
        <v>11371.193069999999</v>
      </c>
      <c r="H280" s="166"/>
      <c r="I280" s="166"/>
      <c r="J280" s="166"/>
      <c r="K280" s="166">
        <f>Q280</f>
        <v>10413.2536</v>
      </c>
      <c r="L280" s="699">
        <f t="shared" si="821"/>
        <v>0.91575734717518087</v>
      </c>
      <c r="M280" s="166"/>
      <c r="N280" s="687"/>
      <c r="O280" s="687"/>
      <c r="P280" s="687"/>
      <c r="Q280" s="687">
        <v>10413.2536</v>
      </c>
      <c r="R280" s="699">
        <f>Q280/G280</f>
        <v>0.91575734717518087</v>
      </c>
      <c r="S280" s="687"/>
      <c r="T280" s="687"/>
      <c r="U280" s="687"/>
      <c r="V280" s="687"/>
      <c r="W280" s="687"/>
      <c r="X280" s="687"/>
      <c r="Y280" s="687"/>
      <c r="Z280" s="687"/>
      <c r="AA280" s="687"/>
      <c r="AB280" s="687"/>
      <c r="AC280" s="687"/>
      <c r="AD280" s="687"/>
      <c r="AE280" s="166">
        <f>AK280</f>
        <v>10413.2536</v>
      </c>
      <c r="AF280" s="699">
        <f>AE280/D280</f>
        <v>0.91575734717518087</v>
      </c>
      <c r="AG280" s="166"/>
      <c r="AH280" s="699"/>
      <c r="AI280" s="687"/>
      <c r="AJ280" s="687"/>
      <c r="AK280" s="770">
        <v>10413.2536</v>
      </c>
      <c r="AL280" s="699">
        <f>AK280/D280</f>
        <v>0.91575734717518087</v>
      </c>
      <c r="AM280" s="687"/>
      <c r="AN280" s="687"/>
      <c r="AO280" s="687"/>
      <c r="AP280" s="687"/>
      <c r="AQ280" s="687"/>
      <c r="AR280" s="166">
        <f t="shared" si="841"/>
        <v>11371.193069999999</v>
      </c>
      <c r="AS280" s="699">
        <f t="shared" si="823"/>
        <v>1</v>
      </c>
      <c r="AT280" s="166"/>
      <c r="AU280" s="699"/>
      <c r="AV280" s="687"/>
      <c r="AW280" s="699"/>
      <c r="AX280" s="166">
        <v>11371.193069999999</v>
      </c>
      <c r="AY280" s="699">
        <f t="shared" ref="AY280:AY285" si="842">AX280/D280</f>
        <v>1</v>
      </c>
      <c r="AZ280" s="687"/>
      <c r="BA280" s="699"/>
      <c r="BB280" s="687"/>
      <c r="BC280" s="687"/>
      <c r="BD280" s="687"/>
      <c r="BE280" s="687"/>
      <c r="BF280" s="687"/>
      <c r="BG280" s="687"/>
      <c r="BH280" s="687"/>
      <c r="BI280" s="687"/>
      <c r="BJ280" s="687"/>
      <c r="BK280" s="687"/>
      <c r="BL280" s="687"/>
      <c r="BM280" s="687"/>
      <c r="BN280" s="687"/>
      <c r="BO280" s="687"/>
      <c r="BP280" s="687"/>
      <c r="BQ280" s="687"/>
      <c r="BR280" s="687"/>
      <c r="BS280" s="687"/>
      <c r="BT280" s="687"/>
      <c r="BU280" s="687"/>
      <c r="BV280" s="687"/>
      <c r="BW280" s="687"/>
      <c r="BX280" s="687"/>
      <c r="BY280" s="687"/>
      <c r="BZ280" s="200"/>
      <c r="CA280" s="741"/>
      <c r="CB280" s="741"/>
      <c r="CC280" s="741"/>
      <c r="CD280" s="741"/>
      <c r="CE280" s="699"/>
      <c r="CF280" s="741"/>
      <c r="CG280" s="741"/>
      <c r="CH280" s="741"/>
      <c r="CI280" s="741"/>
      <c r="CJ280" s="741"/>
      <c r="CK280" s="741"/>
      <c r="CL280" s="741"/>
      <c r="CM280" s="741"/>
      <c r="CN280" s="741"/>
      <c r="CO280" s="742"/>
      <c r="CP280" s="742"/>
      <c r="CQ280" s="742"/>
      <c r="CR280" s="742"/>
      <c r="CS280" s="742"/>
      <c r="CT280" s="741"/>
      <c r="CU280" s="741"/>
      <c r="CV280" s="742"/>
      <c r="CW280" s="742"/>
      <c r="CX280" s="741"/>
      <c r="CY280" s="741"/>
      <c r="CZ280" s="742"/>
      <c r="DA280" s="742"/>
      <c r="DB280" s="741"/>
      <c r="DC280" s="741"/>
      <c r="DD280" s="741"/>
      <c r="DE280" s="741"/>
      <c r="DF280" s="741"/>
      <c r="DG280" s="741"/>
      <c r="DH280" s="741"/>
      <c r="DI280" s="742"/>
      <c r="DJ280" s="742"/>
      <c r="DK280" s="741"/>
      <c r="DL280" s="741"/>
      <c r="DM280" s="742"/>
      <c r="DN280" s="742"/>
      <c r="DO280" s="741"/>
      <c r="DP280" s="741"/>
      <c r="DQ280" s="741"/>
      <c r="DR280" s="741"/>
      <c r="DS280" s="741"/>
      <c r="DT280" s="740"/>
      <c r="DU280" s="743"/>
      <c r="DV280" s="741"/>
      <c r="DW280" s="741"/>
      <c r="DX280" s="741"/>
      <c r="DY280" s="741"/>
      <c r="DZ280" s="741"/>
      <c r="EA280" s="741"/>
      <c r="EB280" s="741"/>
      <c r="EC280" s="744"/>
      <c r="ED280" s="744"/>
      <c r="EE280" s="744"/>
      <c r="EF280" s="744"/>
      <c r="EG280" s="744"/>
      <c r="EH280" s="744"/>
      <c r="EI280" s="744"/>
      <c r="EJ280" s="744"/>
      <c r="EK280" s="744"/>
      <c r="EL280" s="744"/>
      <c r="EM280" s="744"/>
      <c r="EN280" s="744"/>
      <c r="EO280" s="744"/>
      <c r="EP280" s="744"/>
      <c r="EQ280" s="744"/>
      <c r="ER280" s="744"/>
      <c r="ES280" s="744"/>
      <c r="ET280" s="744"/>
      <c r="EU280" s="744"/>
      <c r="EV280" s="744"/>
      <c r="EW280" s="744"/>
      <c r="EX280" s="744"/>
      <c r="EY280" s="744"/>
      <c r="EZ280" s="744"/>
      <c r="FA280" s="744"/>
      <c r="FB280" s="744"/>
      <c r="FC280" s="744"/>
      <c r="FD280" s="744"/>
      <c r="FE280" s="744"/>
      <c r="FF280" s="744"/>
      <c r="FG280" s="744"/>
      <c r="FH280" s="744"/>
      <c r="FI280" s="744"/>
      <c r="FJ280" s="744"/>
      <c r="FK280" s="744"/>
      <c r="FL280" s="744"/>
      <c r="FM280" s="744"/>
      <c r="FN280" s="744"/>
      <c r="FO280" s="744"/>
      <c r="FP280" s="744"/>
      <c r="FQ280" s="744"/>
      <c r="FR280" s="744"/>
      <c r="FS280" s="744"/>
      <c r="FT280" s="744"/>
      <c r="FU280" s="741"/>
      <c r="FV280" s="741"/>
      <c r="FW280" s="741"/>
      <c r="FX280" s="741"/>
      <c r="FY280" s="741"/>
      <c r="FZ280" s="741"/>
      <c r="GA280" s="741"/>
      <c r="GB280" s="741"/>
      <c r="GC280" s="741"/>
      <c r="GD280" s="741"/>
      <c r="GE280" s="741"/>
      <c r="GF280" s="741"/>
      <c r="GG280" s="741"/>
      <c r="GH280" s="741"/>
      <c r="GI280" s="741"/>
      <c r="GJ280" s="741"/>
      <c r="GK280" s="741"/>
      <c r="GL280" s="741"/>
      <c r="GM280" s="741"/>
      <c r="GN280" s="741"/>
      <c r="GO280" s="741"/>
      <c r="GP280" s="741"/>
      <c r="GQ280" s="741"/>
      <c r="GR280" s="741"/>
      <c r="GS280" s="742"/>
      <c r="GT280" s="742"/>
      <c r="GU280" s="742"/>
      <c r="GV280" s="742"/>
      <c r="GW280" s="742"/>
      <c r="GX280" s="741"/>
      <c r="GY280" s="741"/>
      <c r="GZ280" s="742"/>
      <c r="HA280" s="742"/>
      <c r="HB280" s="741"/>
      <c r="HC280" s="741"/>
      <c r="HD280" s="742"/>
      <c r="HE280" s="742"/>
      <c r="HF280" s="741"/>
      <c r="HG280" s="741"/>
      <c r="HH280" s="741"/>
      <c r="HI280" s="741"/>
      <c r="HJ280" s="741"/>
      <c r="HK280" s="741"/>
      <c r="HL280" s="741"/>
      <c r="HM280" s="742"/>
      <c r="HN280" s="742"/>
      <c r="HO280" s="741"/>
      <c r="HP280" s="741"/>
      <c r="HQ280" s="742"/>
      <c r="HR280" s="742"/>
      <c r="HS280" s="741"/>
      <c r="HT280" s="741"/>
      <c r="HU280" s="741"/>
      <c r="HV280" s="741"/>
      <c r="HW280" s="741"/>
      <c r="HX280" s="740"/>
      <c r="HY280" s="743"/>
      <c r="HZ280" s="741"/>
      <c r="IA280" s="741"/>
      <c r="IB280" s="741"/>
      <c r="IC280" s="741"/>
      <c r="ID280" s="741"/>
      <c r="IE280" s="741"/>
      <c r="IF280" s="741"/>
      <c r="IG280" s="744"/>
      <c r="IH280" s="744"/>
      <c r="II280" s="744"/>
      <c r="IJ280" s="744"/>
      <c r="IK280" s="744"/>
      <c r="IL280" s="744"/>
      <c r="IM280" s="744"/>
      <c r="IN280" s="744"/>
      <c r="IO280" s="744"/>
      <c r="IP280" s="744"/>
      <c r="IQ280" s="744"/>
      <c r="IR280" s="744"/>
      <c r="IS280" s="744"/>
      <c r="IT280" s="744"/>
      <c r="IU280" s="744"/>
      <c r="IV280" s="744"/>
      <c r="IW280" s="744"/>
      <c r="IX280" s="744"/>
      <c r="IY280" s="744"/>
      <c r="IZ280" s="744"/>
      <c r="JA280" s="744"/>
      <c r="JB280" s="744"/>
      <c r="JC280" s="744"/>
      <c r="JD280" s="744"/>
      <c r="JE280" s="744"/>
      <c r="JF280" s="744"/>
      <c r="JG280" s="744"/>
      <c r="JH280" s="744"/>
      <c r="JI280" s="744"/>
      <c r="JJ280" s="744"/>
      <c r="JK280" s="744"/>
      <c r="JL280" s="744"/>
      <c r="JM280" s="744"/>
      <c r="JN280" s="744"/>
      <c r="JO280" s="744"/>
      <c r="JP280" s="744"/>
      <c r="JQ280" s="744"/>
      <c r="JR280" s="744"/>
      <c r="JS280" s="744"/>
      <c r="JT280" s="744"/>
      <c r="JU280" s="744"/>
      <c r="JV280" s="744"/>
      <c r="JW280" s="744"/>
      <c r="JX280" s="744"/>
      <c r="JY280" s="741"/>
      <c r="JZ280" s="741"/>
      <c r="KA280" s="741"/>
      <c r="KB280" s="741"/>
      <c r="KC280" s="741"/>
      <c r="KD280" s="741"/>
      <c r="KE280" s="741"/>
      <c r="KF280" s="741"/>
      <c r="KG280" s="741"/>
      <c r="KH280" s="741"/>
      <c r="KI280" s="741"/>
      <c r="KJ280" s="741"/>
      <c r="KK280" s="741"/>
      <c r="KL280" s="741"/>
      <c r="KM280" s="741"/>
      <c r="KN280" s="741"/>
      <c r="KO280" s="741"/>
      <c r="KP280" s="741"/>
      <c r="KQ280" s="741"/>
      <c r="KR280" s="741"/>
      <c r="KS280" s="741"/>
      <c r="KT280" s="741"/>
      <c r="KU280" s="741"/>
      <c r="KV280" s="741"/>
      <c r="KW280" s="742"/>
      <c r="KX280" s="742"/>
      <c r="KY280" s="742"/>
      <c r="KZ280" s="742"/>
      <c r="LA280" s="742"/>
      <c r="LB280" s="741"/>
      <c r="LC280" s="741"/>
      <c r="LD280" s="742"/>
      <c r="LE280" s="742"/>
      <c r="LF280" s="741"/>
      <c r="LG280" s="741"/>
      <c r="LH280" s="742"/>
      <c r="LI280" s="742"/>
      <c r="LJ280" s="741"/>
      <c r="LK280" s="741"/>
      <c r="LL280" s="741"/>
      <c r="LM280" s="741"/>
      <c r="LN280" s="741"/>
      <c r="LO280" s="741"/>
      <c r="LP280" s="741"/>
      <c r="LQ280" s="742"/>
      <c r="LR280" s="742"/>
      <c r="LS280" s="741"/>
      <c r="LT280" s="741"/>
      <c r="LU280" s="742"/>
      <c r="LV280" s="742"/>
      <c r="LW280" s="741"/>
      <c r="LX280" s="741"/>
      <c r="LY280" s="741"/>
      <c r="LZ280" s="741"/>
      <c r="MA280" s="741"/>
      <c r="MB280" s="740"/>
      <c r="MC280" s="743"/>
      <c r="MD280" s="741"/>
      <c r="ME280" s="741"/>
      <c r="MF280" s="741"/>
      <c r="MG280" s="741"/>
      <c r="MH280" s="741"/>
      <c r="MI280" s="741"/>
      <c r="MJ280" s="741"/>
      <c r="MK280" s="744"/>
      <c r="ML280" s="744"/>
      <c r="MM280" s="744"/>
      <c r="MN280" s="744"/>
      <c r="MO280" s="744"/>
      <c r="MP280" s="744"/>
      <c r="MQ280" s="744"/>
      <c r="MR280" s="744"/>
      <c r="MS280" s="744"/>
      <c r="MT280" s="744"/>
      <c r="MU280" s="744"/>
      <c r="MV280" s="744"/>
      <c r="MW280" s="744"/>
      <c r="MX280" s="744"/>
      <c r="MY280" s="744"/>
      <c r="MZ280" s="744"/>
      <c r="NA280" s="744"/>
      <c r="NB280" s="744"/>
      <c r="NC280" s="744"/>
      <c r="ND280" s="744"/>
      <c r="NE280" s="744"/>
      <c r="NF280" s="744"/>
      <c r="NG280" s="744"/>
      <c r="NH280" s="744"/>
      <c r="NI280" s="744"/>
      <c r="NJ280" s="744"/>
      <c r="NK280" s="744"/>
      <c r="NL280" s="744"/>
      <c r="NM280" s="744"/>
      <c r="NN280" s="744"/>
      <c r="NO280" s="744"/>
      <c r="NP280" s="744"/>
      <c r="NQ280" s="744"/>
      <c r="NR280" s="744"/>
      <c r="NS280" s="744"/>
      <c r="NT280" s="744"/>
      <c r="NU280" s="744"/>
      <c r="NV280" s="744"/>
      <c r="NW280" s="744"/>
      <c r="NX280" s="744"/>
      <c r="NY280" s="744"/>
      <c r="NZ280" s="744"/>
      <c r="OA280" s="744"/>
      <c r="OB280" s="744"/>
      <c r="OC280" s="741"/>
      <c r="OD280" s="741"/>
      <c r="OE280" s="741"/>
      <c r="OF280" s="741"/>
      <c r="OG280" s="741"/>
      <c r="OH280" s="741"/>
      <c r="OI280" s="741"/>
      <c r="OJ280" s="741"/>
      <c r="OK280" s="741"/>
      <c r="OL280" s="741"/>
      <c r="OM280" s="741"/>
      <c r="ON280" s="741"/>
      <c r="OO280" s="741"/>
      <c r="OP280" s="741"/>
      <c r="OQ280" s="741"/>
      <c r="OR280" s="741"/>
      <c r="OS280" s="741"/>
      <c r="OT280" s="741"/>
      <c r="OU280" s="741"/>
      <c r="OV280" s="741"/>
      <c r="OW280" s="741"/>
      <c r="OX280" s="741"/>
      <c r="OY280" s="741"/>
      <c r="OZ280" s="741"/>
      <c r="PA280" s="742"/>
      <c r="PB280" s="742"/>
      <c r="PC280" s="742"/>
      <c r="PD280" s="742"/>
      <c r="PE280" s="742"/>
      <c r="PF280" s="741"/>
      <c r="PG280" s="741"/>
      <c r="PH280" s="742"/>
      <c r="PI280" s="742"/>
      <c r="PJ280" s="741"/>
      <c r="PK280" s="741"/>
      <c r="PL280" s="742"/>
      <c r="PM280" s="742"/>
      <c r="PN280" s="741"/>
      <c r="PO280" s="741"/>
      <c r="PP280" s="741"/>
      <c r="PQ280" s="741"/>
      <c r="PR280" s="741"/>
      <c r="PS280" s="741"/>
      <c r="PT280" s="741"/>
      <c r="PU280" s="742"/>
      <c r="PV280" s="742"/>
      <c r="PW280" s="741"/>
      <c r="PX280" s="741"/>
      <c r="PY280" s="742"/>
      <c r="PZ280" s="742"/>
      <c r="QA280" s="741"/>
      <c r="QB280" s="741"/>
      <c r="QC280" s="741"/>
      <c r="QD280" s="741"/>
      <c r="QE280" s="741"/>
      <c r="QF280" s="740"/>
      <c r="QG280" s="743"/>
      <c r="QH280" s="741"/>
      <c r="QI280" s="741"/>
      <c r="QJ280" s="741"/>
      <c r="QK280" s="741"/>
      <c r="QL280" s="741"/>
      <c r="QM280" s="741"/>
      <c r="QN280" s="741"/>
      <c r="QO280" s="744"/>
      <c r="QP280" s="744"/>
      <c r="QQ280" s="744"/>
      <c r="QR280" s="744"/>
      <c r="QS280" s="744"/>
      <c r="QT280" s="744"/>
      <c r="QU280" s="744"/>
      <c r="QV280" s="744"/>
      <c r="QW280" s="744"/>
      <c r="QX280" s="744"/>
      <c r="QY280" s="744"/>
      <c r="QZ280" s="744"/>
      <c r="RA280" s="744"/>
      <c r="RB280" s="744"/>
      <c r="RC280" s="744"/>
      <c r="RD280" s="744"/>
      <c r="RE280" s="744"/>
      <c r="RF280" s="744"/>
      <c r="RG280" s="744"/>
      <c r="RH280" s="744"/>
      <c r="RI280" s="744"/>
      <c r="RJ280" s="744"/>
      <c r="RK280" s="744"/>
      <c r="RL280" s="744"/>
      <c r="RM280" s="744"/>
      <c r="RN280" s="744"/>
      <c r="RO280" s="744"/>
      <c r="RP280" s="744"/>
      <c r="RQ280" s="744"/>
      <c r="RR280" s="744"/>
      <c r="RS280" s="744"/>
      <c r="RT280" s="744"/>
      <c r="RU280" s="744"/>
      <c r="RV280" s="744"/>
      <c r="RW280" s="744"/>
      <c r="RX280" s="744"/>
      <c r="RY280" s="744"/>
      <c r="RZ280" s="744"/>
      <c r="SA280" s="744"/>
      <c r="SB280" s="744"/>
      <c r="SC280" s="744"/>
      <c r="SD280" s="744"/>
      <c r="SE280" s="744"/>
      <c r="SF280" s="744"/>
      <c r="SG280" s="741"/>
      <c r="SH280" s="741"/>
      <c r="SI280" s="741"/>
      <c r="SJ280" s="741"/>
      <c r="SK280" s="741"/>
      <c r="SL280" s="741"/>
      <c r="SM280" s="741"/>
      <c r="SN280" s="741"/>
      <c r="SO280" s="741"/>
      <c r="SP280" s="741"/>
      <c r="SQ280" s="741"/>
      <c r="SR280" s="741"/>
      <c r="SS280" s="741"/>
      <c r="ST280" s="741"/>
      <c r="SU280" s="741"/>
      <c r="SV280" s="741"/>
      <c r="SW280" s="741"/>
      <c r="SX280" s="741"/>
      <c r="SY280" s="741"/>
      <c r="SZ280" s="741"/>
      <c r="TA280" s="741"/>
      <c r="TB280" s="741"/>
      <c r="TC280" s="741"/>
      <c r="TD280" s="741"/>
      <c r="TE280" s="742"/>
      <c r="TF280" s="742"/>
      <c r="TG280" s="742"/>
      <c r="TH280" s="742"/>
      <c r="TI280" s="742"/>
      <c r="TJ280" s="741"/>
      <c r="TK280" s="741"/>
      <c r="TL280" s="742"/>
      <c r="TM280" s="742"/>
      <c r="TN280" s="741"/>
      <c r="TO280" s="741"/>
      <c r="TP280" s="742"/>
      <c r="TQ280" s="742"/>
      <c r="TR280" s="741"/>
      <c r="TS280" s="741"/>
      <c r="TT280" s="741"/>
      <c r="TU280" s="741"/>
      <c r="TV280" s="741"/>
      <c r="TW280" s="741"/>
      <c r="TX280" s="741"/>
      <c r="TY280" s="742"/>
      <c r="TZ280" s="742"/>
      <c r="UA280" s="741"/>
      <c r="UB280" s="741"/>
      <c r="UC280" s="742"/>
      <c r="UD280" s="742"/>
      <c r="UE280" s="741"/>
      <c r="UF280" s="741"/>
      <c r="UG280" s="741"/>
      <c r="UH280" s="741"/>
      <c r="UI280" s="741"/>
      <c r="UJ280" s="740"/>
      <c r="UK280" s="743"/>
      <c r="UL280" s="741"/>
      <c r="UM280" s="741"/>
      <c r="UN280" s="741"/>
      <c r="UO280" s="741"/>
      <c r="UP280" s="741"/>
      <c r="UQ280" s="741"/>
      <c r="UR280" s="741"/>
      <c r="US280" s="744"/>
      <c r="UT280" s="744"/>
      <c r="UU280" s="744"/>
      <c r="UV280" s="744"/>
      <c r="UW280" s="744"/>
      <c r="UX280" s="744"/>
      <c r="UY280" s="744"/>
      <c r="UZ280" s="744"/>
      <c r="VA280" s="744"/>
      <c r="VB280" s="744"/>
      <c r="VC280" s="744"/>
      <c r="VD280" s="744"/>
      <c r="VE280" s="744"/>
      <c r="VF280" s="744"/>
      <c r="VG280" s="744"/>
      <c r="VH280" s="744"/>
      <c r="VI280" s="744"/>
      <c r="VJ280" s="744"/>
      <c r="VK280" s="744"/>
      <c r="VL280" s="744"/>
      <c r="VM280" s="744"/>
      <c r="VN280" s="744"/>
      <c r="VO280" s="744"/>
      <c r="VP280" s="744"/>
      <c r="VQ280" s="744"/>
      <c r="VR280" s="744"/>
      <c r="VS280" s="744"/>
      <c r="VT280" s="744"/>
      <c r="VU280" s="744"/>
      <c r="VV280" s="744"/>
      <c r="VW280" s="744"/>
      <c r="VX280" s="744"/>
      <c r="VY280" s="744"/>
      <c r="VZ280" s="744"/>
      <c r="WA280" s="744"/>
      <c r="WB280" s="744"/>
      <c r="WC280" s="744"/>
      <c r="WD280" s="744"/>
      <c r="WE280" s="744"/>
      <c r="WF280" s="744"/>
      <c r="WG280" s="744"/>
      <c r="WH280" s="744"/>
      <c r="WI280" s="744"/>
      <c r="WJ280" s="744"/>
      <c r="WK280" s="741"/>
      <c r="WL280" s="741"/>
      <c r="WM280" s="741"/>
      <c r="WN280" s="741"/>
      <c r="WO280" s="741"/>
      <c r="WP280" s="741"/>
      <c r="WQ280" s="741"/>
      <c r="WR280" s="741"/>
      <c r="WS280" s="741"/>
      <c r="WT280" s="741"/>
      <c r="WU280" s="741"/>
      <c r="WV280" s="741"/>
      <c r="WW280" s="741"/>
      <c r="WX280" s="741"/>
      <c r="WY280" s="741"/>
      <c r="WZ280" s="741"/>
      <c r="XA280" s="741"/>
      <c r="XB280" s="741"/>
      <c r="XC280" s="741"/>
      <c r="XD280" s="741"/>
      <c r="XE280" s="741"/>
      <c r="XF280" s="741"/>
      <c r="XG280" s="741"/>
      <c r="XH280" s="741"/>
      <c r="XI280" s="742"/>
      <c r="XJ280" s="742"/>
      <c r="XK280" s="742"/>
      <c r="XL280" s="742"/>
      <c r="XM280" s="742"/>
      <c r="XN280" s="741"/>
      <c r="XO280" s="741"/>
      <c r="XP280" s="742"/>
      <c r="XQ280" s="742"/>
      <c r="XR280" s="741"/>
      <c r="XS280" s="741"/>
      <c r="XT280" s="742"/>
      <c r="XU280" s="742"/>
      <c r="XV280" s="741"/>
      <c r="XW280" s="741"/>
      <c r="XX280" s="741"/>
      <c r="XY280" s="741"/>
      <c r="XZ280" s="741"/>
      <c r="YA280" s="741"/>
      <c r="YB280" s="741"/>
      <c r="YC280" s="742"/>
      <c r="YD280" s="742"/>
      <c r="YE280" s="741"/>
      <c r="YF280" s="741"/>
      <c r="YG280" s="742"/>
      <c r="YH280" s="742"/>
      <c r="YI280" s="741"/>
      <c r="YJ280" s="741"/>
      <c r="YK280" s="741"/>
      <c r="YL280" s="741"/>
      <c r="YM280" s="741"/>
      <c r="YN280" s="740"/>
      <c r="YO280" s="743"/>
      <c r="YP280" s="741"/>
      <c r="YQ280" s="741"/>
      <c r="YR280" s="741"/>
      <c r="YS280" s="741"/>
      <c r="YT280" s="741"/>
      <c r="YU280" s="741"/>
      <c r="YV280" s="741"/>
      <c r="YW280" s="744"/>
      <c r="YX280" s="744"/>
      <c r="YY280" s="744"/>
      <c r="YZ280" s="744"/>
      <c r="ZA280" s="744"/>
      <c r="ZB280" s="744"/>
      <c r="ZC280" s="744"/>
      <c r="ZD280" s="744"/>
      <c r="ZE280" s="744"/>
      <c r="ZF280" s="744"/>
      <c r="ZG280" s="744"/>
      <c r="ZH280" s="744"/>
      <c r="ZI280" s="744"/>
      <c r="ZJ280" s="744"/>
      <c r="ZK280" s="744"/>
      <c r="ZL280" s="744"/>
      <c r="ZM280" s="744"/>
      <c r="ZN280" s="744"/>
      <c r="ZO280" s="744"/>
      <c r="ZP280" s="744"/>
      <c r="ZQ280" s="744"/>
      <c r="ZR280" s="744"/>
      <c r="ZS280" s="744"/>
      <c r="ZT280" s="744"/>
      <c r="ZU280" s="744"/>
      <c r="ZV280" s="744"/>
      <c r="ZW280" s="744"/>
      <c r="ZX280" s="744"/>
      <c r="ZY280" s="744"/>
      <c r="ZZ280" s="744"/>
      <c r="AAA280" s="744"/>
      <c r="AAB280" s="744"/>
      <c r="AAC280" s="744"/>
      <c r="AAD280" s="744"/>
      <c r="AAE280" s="744"/>
      <c r="AAF280" s="744"/>
      <c r="AAG280" s="744"/>
      <c r="AAH280" s="744"/>
      <c r="AAI280" s="744"/>
      <c r="AAJ280" s="744"/>
      <c r="AAK280" s="744"/>
      <c r="AAL280" s="744"/>
      <c r="AAM280" s="744"/>
      <c r="AAN280" s="744"/>
      <c r="AAO280" s="741"/>
      <c r="AAP280" s="741"/>
      <c r="AAQ280" s="741"/>
      <c r="AAR280" s="741"/>
      <c r="AAS280" s="741"/>
      <c r="AAT280" s="741"/>
      <c r="AAU280" s="741"/>
      <c r="AAV280" s="741"/>
      <c r="AAW280" s="741"/>
      <c r="AAX280" s="741"/>
      <c r="AAY280" s="741"/>
      <c r="AAZ280" s="741"/>
      <c r="ABA280" s="741"/>
      <c r="ABB280" s="741"/>
      <c r="ABC280" s="741"/>
      <c r="ABD280" s="741"/>
      <c r="ABE280" s="741"/>
      <c r="ABF280" s="741"/>
      <c r="ABG280" s="741"/>
      <c r="ABH280" s="741"/>
      <c r="ABI280" s="741"/>
      <c r="ABJ280" s="741"/>
      <c r="ABK280" s="741"/>
      <c r="ABL280" s="741"/>
      <c r="ABM280" s="742"/>
      <c r="ABN280" s="742"/>
      <c r="ABO280" s="742"/>
      <c r="ABP280" s="742"/>
      <c r="ABQ280" s="742"/>
      <c r="ABR280" s="741"/>
      <c r="ABS280" s="741"/>
      <c r="ABT280" s="742"/>
      <c r="ABU280" s="742"/>
      <c r="ABV280" s="741"/>
      <c r="ABW280" s="741"/>
      <c r="ABX280" s="742"/>
      <c r="ABY280" s="742"/>
      <c r="ABZ280" s="741"/>
      <c r="ACA280" s="741"/>
      <c r="ACB280" s="741"/>
      <c r="ACC280" s="741"/>
      <c r="ACD280" s="741"/>
      <c r="ACE280" s="741"/>
      <c r="ACF280" s="741"/>
      <c r="ACG280" s="742"/>
      <c r="ACH280" s="742"/>
      <c r="ACI280" s="741"/>
      <c r="ACJ280" s="741"/>
      <c r="ACK280" s="742"/>
      <c r="ACL280" s="742"/>
      <c r="ACM280" s="741"/>
      <c r="ACN280" s="741"/>
      <c r="ACO280" s="741"/>
      <c r="ACP280" s="741"/>
      <c r="ACQ280" s="741"/>
      <c r="ACR280" s="740"/>
      <c r="ACS280" s="743"/>
      <c r="ACT280" s="741"/>
      <c r="ACU280" s="741"/>
      <c r="ACV280" s="741"/>
      <c r="ACW280" s="741"/>
      <c r="ACX280" s="741"/>
      <c r="ACY280" s="741"/>
      <c r="ACZ280" s="741"/>
      <c r="ADA280" s="744"/>
      <c r="ADB280" s="744"/>
      <c r="ADC280" s="744"/>
      <c r="ADD280" s="744"/>
      <c r="ADE280" s="744"/>
      <c r="ADF280" s="744"/>
      <c r="ADG280" s="744"/>
      <c r="ADH280" s="744"/>
      <c r="ADI280" s="744"/>
      <c r="ADJ280" s="744"/>
      <c r="ADK280" s="744"/>
      <c r="ADL280" s="744"/>
      <c r="ADM280" s="744"/>
      <c r="ADN280" s="744"/>
      <c r="ADO280" s="744"/>
      <c r="ADP280" s="744"/>
      <c r="ADQ280" s="744"/>
      <c r="ADR280" s="744"/>
      <c r="ADS280" s="744"/>
      <c r="ADT280" s="744"/>
      <c r="ADU280" s="744"/>
      <c r="ADV280" s="744"/>
      <c r="ADW280" s="744"/>
      <c r="ADX280" s="744"/>
      <c r="ADY280" s="744"/>
      <c r="ADZ280" s="744"/>
      <c r="AEA280" s="744"/>
      <c r="AEB280" s="744"/>
      <c r="AEC280" s="744"/>
      <c r="AED280" s="744"/>
      <c r="AEE280" s="744"/>
      <c r="AEF280" s="744"/>
      <c r="AEG280" s="744"/>
      <c r="AEH280" s="744"/>
      <c r="AEI280" s="744"/>
      <c r="AEJ280" s="744"/>
      <c r="AEK280" s="744"/>
      <c r="AEL280" s="744"/>
      <c r="AEM280" s="744"/>
      <c r="AEN280" s="744"/>
      <c r="AEO280" s="744"/>
      <c r="AEP280" s="744"/>
      <c r="AEQ280" s="744"/>
      <c r="AER280" s="744"/>
      <c r="AES280" s="741"/>
      <c r="AET280" s="741"/>
      <c r="AEU280" s="741"/>
      <c r="AEV280" s="741"/>
      <c r="AEW280" s="741"/>
      <c r="AEX280" s="741"/>
      <c r="AEY280" s="741"/>
      <c r="AEZ280" s="741"/>
      <c r="AFA280" s="741"/>
      <c r="AFB280" s="741"/>
      <c r="AFC280" s="741"/>
      <c r="AFD280" s="741"/>
      <c r="AFE280" s="741"/>
      <c r="AFF280" s="741"/>
      <c r="AFG280" s="741"/>
      <c r="AFH280" s="741"/>
      <c r="AFI280" s="741"/>
      <c r="AFJ280" s="741"/>
      <c r="AFK280" s="741"/>
      <c r="AFL280" s="741"/>
      <c r="AFM280" s="741"/>
      <c r="AFN280" s="741"/>
      <c r="AFO280" s="741"/>
      <c r="AFP280" s="741"/>
      <c r="AFQ280" s="742"/>
      <c r="AFR280" s="742"/>
      <c r="AFS280" s="742"/>
      <c r="AFT280" s="742"/>
      <c r="AFU280" s="742"/>
      <c r="AFV280" s="741"/>
      <c r="AFW280" s="741"/>
      <c r="AFX280" s="742"/>
      <c r="AFY280" s="742"/>
      <c r="AFZ280" s="741"/>
      <c r="AGA280" s="741"/>
      <c r="AGB280" s="742"/>
      <c r="AGC280" s="742"/>
      <c r="AGD280" s="741"/>
      <c r="AGE280" s="741"/>
      <c r="AGF280" s="741"/>
      <c r="AGG280" s="741"/>
      <c r="AGH280" s="741"/>
      <c r="AGI280" s="741"/>
      <c r="AGJ280" s="741"/>
      <c r="AGK280" s="742"/>
      <c r="AGL280" s="742"/>
      <c r="AGM280" s="741"/>
      <c r="AGN280" s="741"/>
      <c r="AGO280" s="742"/>
      <c r="AGP280" s="742"/>
      <c r="AGQ280" s="741"/>
      <c r="AGR280" s="741"/>
      <c r="AGS280" s="741"/>
      <c r="AGT280" s="741"/>
      <c r="AGU280" s="741"/>
      <c r="AGV280" s="740"/>
      <c r="AGW280" s="743"/>
      <c r="AGX280" s="741"/>
      <c r="AGY280" s="741"/>
      <c r="AGZ280" s="741"/>
      <c r="AHA280" s="741"/>
      <c r="AHB280" s="741"/>
      <c r="AHC280" s="741"/>
      <c r="AHD280" s="741"/>
      <c r="AHE280" s="744"/>
      <c r="AHF280" s="744"/>
      <c r="AHG280" s="744"/>
      <c r="AHH280" s="744"/>
      <c r="AHI280" s="744"/>
      <c r="AHJ280" s="744"/>
      <c r="AHK280" s="744"/>
      <c r="AHL280" s="744"/>
      <c r="AHM280" s="744"/>
      <c r="AHN280" s="744"/>
      <c r="AHO280" s="744"/>
      <c r="AHP280" s="744"/>
      <c r="AHQ280" s="744"/>
      <c r="AHR280" s="744"/>
      <c r="AHS280" s="744"/>
      <c r="AHT280" s="744"/>
      <c r="AHU280" s="744"/>
      <c r="AHV280" s="744"/>
      <c r="AHW280" s="744"/>
      <c r="AHX280" s="744"/>
      <c r="AHY280" s="744"/>
      <c r="AHZ280" s="744"/>
      <c r="AIA280" s="744"/>
      <c r="AIB280" s="744"/>
      <c r="AIC280" s="744"/>
      <c r="AID280" s="744"/>
      <c r="AIE280" s="744"/>
      <c r="AIF280" s="744"/>
      <c r="AIG280" s="744"/>
      <c r="AIH280" s="744"/>
      <c r="AII280" s="744"/>
      <c r="AIJ280" s="744"/>
      <c r="AIK280" s="744"/>
      <c r="AIL280" s="744"/>
      <c r="AIM280" s="744"/>
      <c r="AIN280" s="744"/>
      <c r="AIO280" s="744"/>
      <c r="AIP280" s="744"/>
      <c r="AIQ280" s="744"/>
      <c r="AIR280" s="744"/>
      <c r="AIS280" s="744"/>
      <c r="AIT280" s="744"/>
      <c r="AIU280" s="744"/>
      <c r="AIV280" s="744"/>
      <c r="AIW280" s="741"/>
      <c r="AIX280" s="741"/>
      <c r="AIY280" s="741"/>
      <c r="AIZ280" s="741"/>
      <c r="AJA280" s="741"/>
      <c r="AJB280" s="741"/>
      <c r="AJC280" s="741"/>
      <c r="AJD280" s="741"/>
      <c r="AJE280" s="741"/>
      <c r="AJF280" s="741"/>
      <c r="AJG280" s="741"/>
      <c r="AJH280" s="741"/>
      <c r="AJI280" s="741"/>
      <c r="AJJ280" s="741"/>
      <c r="AJK280" s="741"/>
      <c r="AJL280" s="741"/>
      <c r="AJM280" s="741"/>
      <c r="AJN280" s="741"/>
      <c r="AJO280" s="741"/>
      <c r="AJP280" s="741"/>
      <c r="AJQ280" s="741"/>
      <c r="AJR280" s="741"/>
      <c r="AJS280" s="741"/>
      <c r="AJT280" s="741"/>
      <c r="AJU280" s="742"/>
      <c r="AJV280" s="742"/>
      <c r="AJW280" s="742"/>
      <c r="AJX280" s="742"/>
      <c r="AJY280" s="742"/>
      <c r="AJZ280" s="741"/>
      <c r="AKA280" s="741"/>
      <c r="AKB280" s="742"/>
      <c r="AKC280" s="742"/>
      <c r="AKD280" s="741"/>
      <c r="AKE280" s="741"/>
      <c r="AKF280" s="742"/>
      <c r="AKG280" s="742"/>
      <c r="AKH280" s="741"/>
      <c r="AKI280" s="741"/>
      <c r="AKJ280" s="741"/>
      <c r="AKK280" s="741"/>
      <c r="AKL280" s="741"/>
      <c r="AKM280" s="741"/>
      <c r="AKN280" s="741"/>
      <c r="AKO280" s="742"/>
      <c r="AKP280" s="742"/>
      <c r="AKQ280" s="741"/>
      <c r="AKR280" s="741"/>
      <c r="AKS280" s="742"/>
      <c r="AKT280" s="742"/>
      <c r="AKU280" s="741"/>
      <c r="AKV280" s="741"/>
      <c r="AKW280" s="741"/>
      <c r="AKX280" s="741"/>
      <c r="AKY280" s="741"/>
      <c r="AKZ280" s="740"/>
      <c r="ALA280" s="743"/>
      <c r="ALB280" s="741"/>
      <c r="ALC280" s="741"/>
      <c r="ALD280" s="741"/>
      <c r="ALE280" s="741"/>
      <c r="ALF280" s="741"/>
      <c r="ALG280" s="741"/>
      <c r="ALH280" s="741"/>
      <c r="ALI280" s="744"/>
      <c r="ALJ280" s="744"/>
      <c r="ALK280" s="744"/>
      <c r="ALL280" s="744"/>
      <c r="ALM280" s="744"/>
      <c r="ALN280" s="744"/>
      <c r="ALO280" s="744"/>
      <c r="ALP280" s="744"/>
      <c r="ALQ280" s="744"/>
      <c r="ALR280" s="744"/>
      <c r="ALS280" s="744"/>
      <c r="ALT280" s="744"/>
      <c r="ALU280" s="744"/>
      <c r="ALV280" s="744"/>
      <c r="ALW280" s="744"/>
      <c r="ALX280" s="744"/>
      <c r="ALY280" s="744"/>
      <c r="ALZ280" s="744"/>
      <c r="AMA280" s="744"/>
      <c r="AMB280" s="744"/>
      <c r="AMC280" s="744"/>
      <c r="AMD280" s="744"/>
      <c r="AME280" s="744"/>
      <c r="AMF280" s="744"/>
      <c r="AMG280" s="744"/>
      <c r="AMH280" s="744"/>
      <c r="AMI280" s="744"/>
      <c r="AMJ280" s="744"/>
      <c r="AMK280" s="744"/>
      <c r="AML280" s="744"/>
      <c r="AMM280" s="744"/>
      <c r="AMN280" s="744"/>
      <c r="AMO280" s="744"/>
      <c r="AMP280" s="744"/>
      <c r="AMQ280" s="744"/>
      <c r="AMR280" s="744"/>
      <c r="AMS280" s="744"/>
      <c r="AMT280" s="744"/>
      <c r="AMU280" s="744"/>
      <c r="AMV280" s="744"/>
      <c r="AMW280" s="744"/>
      <c r="AMX280" s="744"/>
      <c r="AMY280" s="744"/>
      <c r="AMZ280" s="744"/>
      <c r="ANA280" s="741"/>
      <c r="ANB280" s="741"/>
      <c r="ANC280" s="741"/>
      <c r="AND280" s="741"/>
      <c r="ANE280" s="741"/>
      <c r="ANF280" s="741"/>
      <c r="ANG280" s="741"/>
      <c r="ANH280" s="741"/>
      <c r="ANI280" s="741"/>
      <c r="ANJ280" s="741"/>
      <c r="ANK280" s="741"/>
      <c r="ANL280" s="741"/>
      <c r="ANM280" s="741"/>
      <c r="ANN280" s="741"/>
      <c r="ANO280" s="741"/>
      <c r="ANP280" s="741"/>
      <c r="ANQ280" s="741"/>
      <c r="ANR280" s="741"/>
      <c r="ANS280" s="741"/>
      <c r="ANT280" s="741"/>
      <c r="ANU280" s="741"/>
      <c r="ANV280" s="741"/>
      <c r="ANW280" s="741"/>
      <c r="ANX280" s="741"/>
      <c r="ANY280" s="742"/>
      <c r="ANZ280" s="742"/>
      <c r="AOA280" s="742"/>
      <c r="AOB280" s="742"/>
      <c r="AOC280" s="742"/>
      <c r="AOD280" s="741"/>
      <c r="AOE280" s="741"/>
      <c r="AOF280" s="742"/>
      <c r="AOG280" s="742"/>
      <c r="AOH280" s="741"/>
      <c r="AOI280" s="741"/>
      <c r="AOJ280" s="742"/>
      <c r="AOK280" s="742"/>
      <c r="AOL280" s="741"/>
      <c r="AOM280" s="741"/>
      <c r="AON280" s="741"/>
      <c r="AOO280" s="741"/>
      <c r="AOP280" s="741"/>
      <c r="AOQ280" s="741"/>
      <c r="AOR280" s="741"/>
      <c r="AOS280" s="742"/>
      <c r="AOT280" s="742"/>
      <c r="AOU280" s="741"/>
      <c r="AOV280" s="741"/>
      <c r="AOW280" s="742"/>
      <c r="AOX280" s="742"/>
      <c r="AOY280" s="741"/>
      <c r="AOZ280" s="741"/>
      <c r="APA280" s="741"/>
      <c r="APB280" s="741"/>
      <c r="APC280" s="741"/>
      <c r="APD280" s="740"/>
      <c r="APE280" s="743"/>
      <c r="APF280" s="741"/>
      <c r="APG280" s="741"/>
      <c r="APH280" s="741"/>
      <c r="API280" s="741"/>
      <c r="APJ280" s="741"/>
      <c r="APK280" s="741"/>
      <c r="APL280" s="741"/>
      <c r="APM280" s="744"/>
      <c r="APN280" s="744"/>
      <c r="APO280" s="744"/>
      <c r="APP280" s="744"/>
      <c r="APQ280" s="744"/>
      <c r="APR280" s="744"/>
      <c r="APS280" s="744"/>
      <c r="APT280" s="744"/>
      <c r="APU280" s="744"/>
      <c r="APV280" s="744"/>
      <c r="APW280" s="744"/>
      <c r="APX280" s="744"/>
      <c r="APY280" s="744"/>
      <c r="APZ280" s="744"/>
      <c r="AQA280" s="744"/>
      <c r="AQB280" s="744"/>
      <c r="AQC280" s="744"/>
      <c r="AQD280" s="744"/>
      <c r="AQE280" s="744"/>
      <c r="AQF280" s="744"/>
      <c r="AQG280" s="744"/>
      <c r="AQH280" s="744"/>
      <c r="AQI280" s="744"/>
      <c r="AQJ280" s="744"/>
      <c r="AQK280" s="744"/>
      <c r="AQL280" s="744"/>
      <c r="AQM280" s="744"/>
      <c r="AQN280" s="744"/>
      <c r="AQO280" s="744"/>
      <c r="AQP280" s="744"/>
      <c r="AQQ280" s="744"/>
      <c r="AQR280" s="744"/>
      <c r="AQS280" s="744"/>
      <c r="AQT280" s="744"/>
      <c r="AQU280" s="744"/>
      <c r="AQV280" s="744"/>
      <c r="AQW280" s="744"/>
      <c r="AQX280" s="744"/>
      <c r="AQY280" s="744"/>
      <c r="AQZ280" s="744"/>
      <c r="ARA280" s="744"/>
      <c r="ARB280" s="744"/>
      <c r="ARC280" s="744"/>
      <c r="ARD280" s="744"/>
      <c r="ARE280" s="741"/>
      <c r="ARF280" s="741"/>
      <c r="ARG280" s="741"/>
      <c r="ARH280" s="741"/>
      <c r="ARI280" s="741"/>
      <c r="ARJ280" s="741"/>
      <c r="ARK280" s="741"/>
      <c r="ARL280" s="741"/>
      <c r="ARM280" s="741"/>
      <c r="ARN280" s="741"/>
      <c r="ARO280" s="741"/>
      <c r="ARP280" s="741"/>
      <c r="ARQ280" s="741"/>
      <c r="ARR280" s="741"/>
      <c r="ARS280" s="741"/>
      <c r="ART280" s="741"/>
      <c r="ARU280" s="741"/>
      <c r="ARV280" s="741"/>
      <c r="ARW280" s="741"/>
      <c r="ARX280" s="741"/>
      <c r="ARY280" s="741"/>
      <c r="ARZ280" s="741"/>
      <c r="ASA280" s="741"/>
      <c r="ASB280" s="741"/>
      <c r="ASC280" s="742"/>
      <c r="ASD280" s="742"/>
      <c r="ASE280" s="742"/>
      <c r="ASF280" s="742"/>
      <c r="ASG280" s="742"/>
      <c r="ASH280" s="741"/>
      <c r="ASI280" s="741"/>
      <c r="ASJ280" s="742"/>
      <c r="ASK280" s="742"/>
      <c r="ASL280" s="741"/>
      <c r="ASM280" s="741"/>
      <c r="ASN280" s="742"/>
      <c r="ASO280" s="742"/>
      <c r="ASP280" s="741"/>
      <c r="ASQ280" s="741"/>
      <c r="ASR280" s="741"/>
      <c r="ASS280" s="741"/>
      <c r="AST280" s="741"/>
      <c r="ASU280" s="741"/>
      <c r="ASV280" s="741"/>
      <c r="ASW280" s="742"/>
      <c r="ASX280" s="742"/>
      <c r="ASY280" s="741"/>
      <c r="ASZ280" s="741"/>
      <c r="ATA280" s="742"/>
      <c r="ATB280" s="742"/>
      <c r="ATC280" s="741"/>
      <c r="ATD280" s="741"/>
      <c r="ATE280" s="741"/>
      <c r="ATF280" s="741"/>
      <c r="ATG280" s="741"/>
      <c r="ATH280" s="740"/>
      <c r="ATI280" s="743"/>
      <c r="ATJ280" s="741"/>
      <c r="ATK280" s="741"/>
      <c r="ATL280" s="741"/>
      <c r="ATM280" s="741"/>
      <c r="ATN280" s="741"/>
      <c r="ATO280" s="741"/>
      <c r="ATP280" s="741"/>
      <c r="ATQ280" s="744"/>
      <c r="ATR280" s="744"/>
      <c r="ATS280" s="744"/>
      <c r="ATT280" s="744"/>
      <c r="ATU280" s="744"/>
      <c r="ATV280" s="744"/>
      <c r="ATW280" s="744"/>
      <c r="ATX280" s="744"/>
      <c r="ATY280" s="744"/>
      <c r="ATZ280" s="744"/>
      <c r="AUA280" s="744"/>
      <c r="AUB280" s="744"/>
      <c r="AUC280" s="744"/>
      <c r="AUD280" s="744"/>
      <c r="AUE280" s="744"/>
      <c r="AUF280" s="744"/>
      <c r="AUG280" s="744"/>
      <c r="AUH280" s="744"/>
      <c r="AUI280" s="744"/>
      <c r="AUJ280" s="744"/>
      <c r="AUK280" s="744"/>
      <c r="AUL280" s="744"/>
      <c r="AUM280" s="744"/>
      <c r="AUN280" s="744"/>
      <c r="AUO280" s="744"/>
      <c r="AUP280" s="744"/>
      <c r="AUQ280" s="744"/>
      <c r="AUR280" s="744"/>
      <c r="AUS280" s="744"/>
      <c r="AUT280" s="744"/>
      <c r="AUU280" s="744"/>
      <c r="AUV280" s="744"/>
      <c r="AUW280" s="744"/>
      <c r="AUX280" s="744"/>
      <c r="AUY280" s="744"/>
      <c r="AUZ280" s="744"/>
      <c r="AVA280" s="744"/>
      <c r="AVB280" s="744"/>
      <c r="AVC280" s="744"/>
      <c r="AVD280" s="744"/>
      <c r="AVE280" s="744"/>
      <c r="AVF280" s="744"/>
      <c r="AVG280" s="744"/>
      <c r="AVH280" s="744"/>
      <c r="AVI280" s="741"/>
      <c r="AVJ280" s="741"/>
      <c r="AVK280" s="741"/>
      <c r="AVL280" s="741"/>
      <c r="AVM280" s="741"/>
      <c r="AVN280" s="741"/>
      <c r="AVO280" s="741"/>
      <c r="AVP280" s="741"/>
      <c r="AVQ280" s="741"/>
      <c r="AVR280" s="741"/>
      <c r="AVS280" s="741"/>
      <c r="AVT280" s="741"/>
      <c r="AVU280" s="741"/>
      <c r="AVV280" s="741"/>
      <c r="AVW280" s="741"/>
      <c r="AVX280" s="741"/>
      <c r="AVY280" s="741"/>
      <c r="AVZ280" s="741"/>
      <c r="AWA280" s="741"/>
      <c r="AWB280" s="741"/>
      <c r="AWC280" s="741"/>
      <c r="AWD280" s="741"/>
      <c r="AWE280" s="741"/>
      <c r="AWF280" s="741"/>
      <c r="AWG280" s="742"/>
      <c r="AWH280" s="742"/>
      <c r="AWI280" s="742"/>
      <c r="AWJ280" s="742"/>
      <c r="AWK280" s="742"/>
      <c r="AWL280" s="741"/>
      <c r="AWM280" s="741"/>
      <c r="AWN280" s="742"/>
      <c r="AWO280" s="742"/>
      <c r="AWP280" s="741"/>
      <c r="AWQ280" s="741"/>
      <c r="AWR280" s="742"/>
      <c r="AWS280" s="742"/>
      <c r="AWT280" s="741"/>
      <c r="AWU280" s="741"/>
      <c r="AWV280" s="741"/>
      <c r="AWW280" s="741"/>
      <c r="AWX280" s="741"/>
      <c r="AWY280" s="741"/>
      <c r="AWZ280" s="741"/>
      <c r="AXA280" s="742"/>
      <c r="AXB280" s="742"/>
      <c r="AXC280" s="741"/>
      <c r="AXD280" s="741"/>
      <c r="AXE280" s="742"/>
      <c r="AXF280" s="742"/>
      <c r="AXG280" s="741"/>
      <c r="AXH280" s="741"/>
      <c r="AXI280" s="741"/>
      <c r="AXJ280" s="741"/>
      <c r="AXK280" s="741"/>
      <c r="AXL280" s="740"/>
      <c r="AXM280" s="743"/>
      <c r="AXN280" s="741"/>
      <c r="AXO280" s="741"/>
      <c r="AXP280" s="741"/>
      <c r="AXQ280" s="741"/>
      <c r="AXR280" s="741"/>
      <c r="AXS280" s="741"/>
      <c r="AXT280" s="741"/>
      <c r="AXU280" s="744"/>
      <c r="AXV280" s="744"/>
      <c r="AXW280" s="744"/>
      <c r="AXX280" s="744"/>
      <c r="AXY280" s="744"/>
      <c r="AXZ280" s="744"/>
      <c r="AYA280" s="744"/>
      <c r="AYB280" s="744"/>
      <c r="AYC280" s="744"/>
      <c r="AYD280" s="744"/>
      <c r="AYE280" s="744"/>
      <c r="AYF280" s="744"/>
      <c r="AYG280" s="744"/>
      <c r="AYH280" s="744"/>
      <c r="AYI280" s="744"/>
      <c r="AYJ280" s="744"/>
      <c r="AYK280" s="744"/>
      <c r="AYL280" s="744"/>
      <c r="AYM280" s="744"/>
      <c r="AYN280" s="744"/>
      <c r="AYO280" s="744"/>
      <c r="AYP280" s="744"/>
      <c r="AYQ280" s="744"/>
      <c r="AYR280" s="744"/>
      <c r="AYS280" s="744"/>
      <c r="AYT280" s="744"/>
      <c r="AYU280" s="744"/>
      <c r="AYV280" s="744"/>
      <c r="AYW280" s="744"/>
      <c r="AYX280" s="744"/>
      <c r="AYY280" s="744"/>
      <c r="AYZ280" s="744"/>
      <c r="AZA280" s="744"/>
      <c r="AZB280" s="744"/>
      <c r="AZC280" s="744"/>
      <c r="AZD280" s="744"/>
      <c r="AZE280" s="744"/>
      <c r="AZF280" s="744"/>
      <c r="AZG280" s="744"/>
      <c r="AZH280" s="744"/>
      <c r="AZI280" s="744"/>
      <c r="AZJ280" s="744"/>
      <c r="AZK280" s="744"/>
      <c r="AZL280" s="744"/>
      <c r="AZM280" s="741"/>
      <c r="AZN280" s="741"/>
      <c r="AZO280" s="741"/>
      <c r="AZP280" s="741"/>
      <c r="AZQ280" s="741"/>
      <c r="AZR280" s="741"/>
      <c r="AZS280" s="741"/>
      <c r="AZT280" s="741"/>
      <c r="AZU280" s="741"/>
      <c r="AZV280" s="741"/>
      <c r="AZW280" s="741"/>
      <c r="AZX280" s="741"/>
      <c r="AZY280" s="741"/>
      <c r="AZZ280" s="741"/>
      <c r="BAA280" s="741"/>
      <c r="BAB280" s="741"/>
      <c r="BAC280" s="741"/>
      <c r="BAD280" s="741"/>
      <c r="BAE280" s="741"/>
      <c r="BAF280" s="741"/>
      <c r="BAG280" s="741"/>
      <c r="BAH280" s="741"/>
      <c r="BAI280" s="741"/>
      <c r="BAJ280" s="741"/>
      <c r="BAK280" s="742"/>
      <c r="BAL280" s="742"/>
      <c r="BAM280" s="742"/>
      <c r="BAN280" s="742"/>
      <c r="BAO280" s="742"/>
      <c r="BAP280" s="741"/>
      <c r="BAQ280" s="741"/>
      <c r="BAR280" s="742"/>
      <c r="BAS280" s="742"/>
      <c r="BAT280" s="741"/>
      <c r="BAU280" s="741"/>
      <c r="BAV280" s="742"/>
      <c r="BAW280" s="742"/>
      <c r="BAX280" s="741"/>
      <c r="BAY280" s="741"/>
      <c r="BAZ280" s="741"/>
      <c r="BBA280" s="741"/>
      <c r="BBB280" s="741"/>
      <c r="BBC280" s="741"/>
      <c r="BBD280" s="741"/>
      <c r="BBE280" s="742"/>
      <c r="BBF280" s="742"/>
      <c r="BBG280" s="741"/>
      <c r="BBH280" s="741"/>
      <c r="BBI280" s="742"/>
      <c r="BBJ280" s="742"/>
      <c r="BBK280" s="741"/>
      <c r="BBL280" s="741"/>
      <c r="BBM280" s="741"/>
      <c r="BBN280" s="741"/>
      <c r="BBO280" s="741"/>
      <c r="BBP280" s="740"/>
      <c r="BBQ280" s="743"/>
      <c r="BBR280" s="741"/>
      <c r="BBS280" s="741"/>
      <c r="BBT280" s="741"/>
      <c r="BBU280" s="741"/>
      <c r="BBV280" s="741"/>
      <c r="BBW280" s="741"/>
      <c r="BBX280" s="741"/>
      <c r="BBY280" s="744"/>
      <c r="BBZ280" s="744"/>
      <c r="BCA280" s="744"/>
      <c r="BCB280" s="744"/>
      <c r="BCC280" s="744"/>
      <c r="BCD280" s="744"/>
      <c r="BCE280" s="744"/>
      <c r="BCF280" s="744"/>
      <c r="BCG280" s="744"/>
      <c r="BCH280" s="744"/>
      <c r="BCI280" s="744"/>
      <c r="BCJ280" s="744"/>
      <c r="BCK280" s="744"/>
      <c r="BCL280" s="744"/>
      <c r="BCM280" s="744"/>
      <c r="BCN280" s="744"/>
      <c r="BCO280" s="744"/>
      <c r="BCP280" s="744"/>
      <c r="BCQ280" s="744"/>
      <c r="BCR280" s="744"/>
      <c r="BCS280" s="744"/>
      <c r="BCT280" s="744"/>
      <c r="BCU280" s="744"/>
      <c r="BCV280" s="744"/>
      <c r="BCW280" s="744"/>
      <c r="BCX280" s="744"/>
      <c r="BCY280" s="744"/>
      <c r="BCZ280" s="744"/>
      <c r="BDA280" s="744"/>
      <c r="BDB280" s="744"/>
      <c r="BDC280" s="744"/>
      <c r="BDD280" s="744"/>
      <c r="BDE280" s="744"/>
      <c r="BDF280" s="744"/>
      <c r="BDG280" s="744"/>
      <c r="BDH280" s="744"/>
      <c r="BDI280" s="744"/>
      <c r="BDJ280" s="744"/>
      <c r="BDK280" s="744"/>
      <c r="BDL280" s="744"/>
      <c r="BDM280" s="744"/>
      <c r="BDN280" s="744"/>
      <c r="BDO280" s="744"/>
      <c r="BDP280" s="744"/>
      <c r="BDQ280" s="741"/>
      <c r="BDR280" s="741"/>
      <c r="BDS280" s="741"/>
      <c r="BDT280" s="741"/>
      <c r="BDU280" s="741"/>
      <c r="BDV280" s="741"/>
      <c r="BDW280" s="741"/>
      <c r="BDX280" s="741"/>
      <c r="BDY280" s="741"/>
      <c r="BDZ280" s="741"/>
      <c r="BEA280" s="741"/>
      <c r="BEB280" s="741"/>
      <c r="BEC280" s="741"/>
      <c r="BED280" s="741"/>
      <c r="BEE280" s="741"/>
      <c r="BEF280" s="741"/>
      <c r="BEG280" s="741"/>
      <c r="BEH280" s="741"/>
      <c r="BEI280" s="741"/>
      <c r="BEJ280" s="741"/>
      <c r="BEK280" s="741"/>
      <c r="BEL280" s="741"/>
      <c r="BEM280" s="741"/>
      <c r="BEN280" s="741"/>
      <c r="BEO280" s="742"/>
      <c r="BEP280" s="742"/>
      <c r="BEQ280" s="742"/>
      <c r="BER280" s="742"/>
      <c r="BES280" s="742"/>
      <c r="BET280" s="741"/>
      <c r="BEU280" s="741"/>
      <c r="BEV280" s="742"/>
      <c r="BEW280" s="742"/>
      <c r="BEX280" s="741"/>
      <c r="BEY280" s="741"/>
      <c r="BEZ280" s="742"/>
      <c r="BFA280" s="742"/>
      <c r="BFB280" s="741"/>
      <c r="BFC280" s="741"/>
      <c r="BFD280" s="741"/>
      <c r="BFE280" s="741"/>
      <c r="BFF280" s="741"/>
      <c r="BFG280" s="741"/>
      <c r="BFH280" s="741"/>
      <c r="BFI280" s="742"/>
      <c r="BFJ280" s="742"/>
      <c r="BFK280" s="741"/>
      <c r="BFL280" s="741"/>
      <c r="BFM280" s="742"/>
      <c r="BFN280" s="742"/>
      <c r="BFO280" s="741"/>
      <c r="BFP280" s="741"/>
      <c r="BFQ280" s="741"/>
      <c r="BFR280" s="741"/>
      <c r="BFS280" s="741"/>
      <c r="BFT280" s="740"/>
      <c r="BFU280" s="743"/>
      <c r="BFV280" s="741"/>
      <c r="BFW280" s="741"/>
      <c r="BFX280" s="741"/>
      <c r="BFY280" s="741"/>
      <c r="BFZ280" s="741"/>
      <c r="BGA280" s="741"/>
      <c r="BGB280" s="741"/>
      <c r="BGC280" s="744"/>
      <c r="BGD280" s="744"/>
      <c r="BGE280" s="744"/>
      <c r="BGF280" s="744"/>
      <c r="BGG280" s="744"/>
      <c r="BGH280" s="744"/>
      <c r="BGI280" s="744"/>
      <c r="BGJ280" s="744"/>
      <c r="BGK280" s="744"/>
      <c r="BGL280" s="744"/>
      <c r="BGM280" s="744"/>
      <c r="BGN280" s="744"/>
      <c r="BGO280" s="744"/>
      <c r="BGP280" s="744"/>
      <c r="BGQ280" s="744"/>
      <c r="BGR280" s="744"/>
      <c r="BGS280" s="744"/>
      <c r="BGT280" s="744"/>
      <c r="BGU280" s="744"/>
      <c r="BGV280" s="744"/>
      <c r="BGW280" s="744"/>
      <c r="BGX280" s="744"/>
      <c r="BGY280" s="744"/>
      <c r="BGZ280" s="744"/>
      <c r="BHA280" s="744"/>
      <c r="BHB280" s="744"/>
      <c r="BHC280" s="744"/>
      <c r="BHD280" s="744"/>
      <c r="BHE280" s="744"/>
      <c r="BHF280" s="744"/>
      <c r="BHG280" s="744"/>
      <c r="BHH280" s="744"/>
      <c r="BHI280" s="744"/>
      <c r="BHJ280" s="744"/>
      <c r="BHK280" s="744"/>
      <c r="BHL280" s="744"/>
      <c r="BHM280" s="744"/>
      <c r="BHN280" s="744"/>
      <c r="BHO280" s="744"/>
      <c r="BHP280" s="744"/>
      <c r="BHQ280" s="744"/>
      <c r="BHR280" s="744"/>
      <c r="BHS280" s="744"/>
      <c r="BHT280" s="744"/>
      <c r="BHU280" s="741"/>
      <c r="BHV280" s="741"/>
      <c r="BHW280" s="741"/>
      <c r="BHX280" s="741"/>
      <c r="BHY280" s="741"/>
      <c r="BHZ280" s="741"/>
      <c r="BIA280" s="741"/>
      <c r="BIB280" s="741"/>
      <c r="BIC280" s="741"/>
      <c r="BID280" s="741"/>
      <c r="BIE280" s="741"/>
      <c r="BIF280" s="741"/>
      <c r="BIG280" s="741"/>
      <c r="BIH280" s="741"/>
      <c r="BII280" s="741"/>
      <c r="BIJ280" s="741"/>
      <c r="BIK280" s="741"/>
      <c r="BIL280" s="741"/>
      <c r="BIM280" s="741"/>
      <c r="BIN280" s="741"/>
      <c r="BIO280" s="741"/>
      <c r="BIP280" s="741"/>
      <c r="BIQ280" s="741"/>
      <c r="BIR280" s="741"/>
      <c r="BIS280" s="742"/>
      <c r="BIT280" s="742"/>
      <c r="BIU280" s="742"/>
      <c r="BIV280" s="742"/>
      <c r="BIW280" s="742"/>
      <c r="BIX280" s="741"/>
      <c r="BIY280" s="741"/>
      <c r="BIZ280" s="742"/>
      <c r="BJA280" s="742"/>
      <c r="BJB280" s="741"/>
      <c r="BJC280" s="741"/>
      <c r="BJD280" s="742"/>
      <c r="BJE280" s="742"/>
      <c r="BJF280" s="741"/>
      <c r="BJG280" s="741"/>
      <c r="BJH280" s="741"/>
      <c r="BJI280" s="741"/>
      <c r="BJJ280" s="741"/>
      <c r="BJK280" s="741"/>
      <c r="BJL280" s="741"/>
      <c r="BJM280" s="742"/>
      <c r="BJN280" s="742"/>
      <c r="BJO280" s="741"/>
      <c r="BJP280" s="741"/>
      <c r="BJQ280" s="742"/>
      <c r="BJR280" s="742"/>
      <c r="BJS280" s="741"/>
      <c r="BJT280" s="741"/>
      <c r="BJU280" s="741"/>
      <c r="BJV280" s="741"/>
      <c r="BJW280" s="741"/>
      <c r="BJX280" s="740"/>
      <c r="BJY280" s="743"/>
      <c r="BJZ280" s="741"/>
      <c r="BKA280" s="741"/>
      <c r="BKB280" s="741"/>
      <c r="BKC280" s="741"/>
      <c r="BKD280" s="741"/>
      <c r="BKE280" s="741"/>
      <c r="BKF280" s="741"/>
      <c r="BKG280" s="744"/>
      <c r="BKH280" s="744"/>
      <c r="BKI280" s="744"/>
      <c r="BKJ280" s="744"/>
      <c r="BKK280" s="744"/>
      <c r="BKL280" s="744"/>
      <c r="BKM280" s="744"/>
      <c r="BKN280" s="744"/>
      <c r="BKO280" s="744"/>
      <c r="BKP280" s="744"/>
      <c r="BKQ280" s="744"/>
      <c r="BKR280" s="744"/>
      <c r="BKS280" s="744"/>
      <c r="BKT280" s="744"/>
      <c r="BKU280" s="744"/>
      <c r="BKV280" s="744"/>
      <c r="BKW280" s="744"/>
      <c r="BKX280" s="744"/>
      <c r="BKY280" s="744"/>
      <c r="BKZ280" s="744"/>
      <c r="BLA280" s="744"/>
      <c r="BLB280" s="744"/>
      <c r="BLC280" s="744"/>
      <c r="BLD280" s="744"/>
      <c r="BLE280" s="744"/>
      <c r="BLF280" s="744"/>
      <c r="BLG280" s="744"/>
      <c r="BLH280" s="744"/>
      <c r="BLI280" s="744"/>
      <c r="BLJ280" s="744"/>
      <c r="BLK280" s="744"/>
      <c r="BLL280" s="744"/>
      <c r="BLM280" s="744"/>
      <c r="BLN280" s="744"/>
      <c r="BLO280" s="744"/>
      <c r="BLP280" s="744"/>
      <c r="BLQ280" s="744"/>
      <c r="BLR280" s="744"/>
      <c r="BLS280" s="744"/>
      <c r="BLT280" s="744"/>
      <c r="BLU280" s="744"/>
      <c r="BLV280" s="744"/>
      <c r="BLW280" s="744"/>
      <c r="BLX280" s="744"/>
      <c r="BLY280" s="741"/>
      <c r="BLZ280" s="741"/>
      <c r="BMA280" s="741"/>
      <c r="BMB280" s="741"/>
      <c r="BMC280" s="741"/>
      <c r="BMD280" s="741"/>
      <c r="BME280" s="741"/>
      <c r="BMF280" s="741"/>
      <c r="BMG280" s="741"/>
      <c r="BMH280" s="741"/>
      <c r="BMI280" s="741"/>
      <c r="BMJ280" s="741"/>
      <c r="BMK280" s="741"/>
      <c r="BML280" s="741"/>
      <c r="BMM280" s="741"/>
      <c r="BMN280" s="741"/>
      <c r="BMO280" s="741"/>
      <c r="BMP280" s="741"/>
      <c r="BMQ280" s="741"/>
      <c r="BMR280" s="741"/>
      <c r="BMS280" s="741"/>
      <c r="BMT280" s="741"/>
      <c r="BMU280" s="741"/>
      <c r="BMV280" s="741"/>
      <c r="BMW280" s="742"/>
      <c r="BMX280" s="742"/>
      <c r="BMY280" s="742"/>
      <c r="BMZ280" s="742"/>
      <c r="BNA280" s="742"/>
      <c r="BNB280" s="741"/>
      <c r="BNC280" s="741"/>
      <c r="BND280" s="742"/>
      <c r="BNE280" s="742"/>
      <c r="BNF280" s="741"/>
      <c r="BNG280" s="741"/>
      <c r="BNH280" s="742"/>
      <c r="BNI280" s="742"/>
      <c r="BNJ280" s="741"/>
      <c r="BNK280" s="741"/>
      <c r="BNL280" s="741"/>
      <c r="BNM280" s="741"/>
      <c r="BNN280" s="741"/>
      <c r="BNO280" s="741"/>
      <c r="BNP280" s="741"/>
      <c r="BNQ280" s="742"/>
      <c r="BNR280" s="742"/>
      <c r="BNS280" s="741"/>
      <c r="BNT280" s="741"/>
      <c r="BNU280" s="742"/>
      <c r="BNV280" s="742"/>
      <c r="BNW280" s="741"/>
      <c r="BNX280" s="741"/>
      <c r="BNY280" s="741"/>
      <c r="BNZ280" s="741"/>
      <c r="BOA280" s="741"/>
      <c r="BOB280" s="740"/>
      <c r="BOC280" s="743"/>
      <c r="BOD280" s="741"/>
      <c r="BOE280" s="741"/>
      <c r="BOF280" s="741"/>
      <c r="BOG280" s="741"/>
      <c r="BOH280" s="741"/>
      <c r="BOI280" s="741"/>
      <c r="BOJ280" s="741"/>
      <c r="BOK280" s="744"/>
      <c r="BOL280" s="744"/>
      <c r="BOM280" s="744"/>
      <c r="BON280" s="744"/>
      <c r="BOO280" s="744"/>
      <c r="BOP280" s="744"/>
      <c r="BOQ280" s="744"/>
      <c r="BOR280" s="744"/>
      <c r="BOS280" s="744"/>
      <c r="BOT280" s="744"/>
      <c r="BOU280" s="744"/>
      <c r="BOV280" s="744"/>
      <c r="BOW280" s="744"/>
      <c r="BOX280" s="744"/>
      <c r="BOY280" s="744"/>
      <c r="BOZ280" s="744"/>
      <c r="BPA280" s="744"/>
      <c r="BPB280" s="744"/>
      <c r="BPC280" s="744"/>
      <c r="BPD280" s="744"/>
      <c r="BPE280" s="744"/>
      <c r="BPF280" s="744"/>
      <c r="BPG280" s="744"/>
      <c r="BPH280" s="744"/>
      <c r="BPI280" s="744"/>
      <c r="BPJ280" s="744"/>
      <c r="BPK280" s="744"/>
      <c r="BPL280" s="744"/>
      <c r="BPM280" s="744"/>
      <c r="BPN280" s="744"/>
      <c r="BPO280" s="744"/>
      <c r="BPP280" s="744"/>
      <c r="BPQ280" s="744"/>
      <c r="BPR280" s="744"/>
      <c r="BPS280" s="744"/>
      <c r="BPT280" s="744"/>
      <c r="BPU280" s="744"/>
      <c r="BPV280" s="744"/>
      <c r="BPW280" s="744"/>
      <c r="BPX280" s="744"/>
      <c r="BPY280" s="744"/>
      <c r="BPZ280" s="744"/>
      <c r="BQA280" s="744"/>
      <c r="BQB280" s="744"/>
      <c r="BQC280" s="741"/>
      <c r="BQD280" s="741"/>
      <c r="BQE280" s="741"/>
      <c r="BQF280" s="741"/>
      <c r="BQG280" s="741"/>
      <c r="BQH280" s="741"/>
      <c r="BQI280" s="741"/>
      <c r="BQJ280" s="741"/>
      <c r="BQK280" s="741"/>
      <c r="BQL280" s="741"/>
      <c r="BQM280" s="741"/>
      <c r="BQN280" s="741"/>
      <c r="BQO280" s="741"/>
      <c r="BQP280" s="741"/>
      <c r="BQQ280" s="741"/>
      <c r="BQR280" s="741"/>
      <c r="BQS280" s="741"/>
      <c r="BQT280" s="741"/>
      <c r="BQU280" s="741"/>
      <c r="BQV280" s="741"/>
      <c r="BQW280" s="741"/>
      <c r="BQX280" s="741"/>
      <c r="BQY280" s="741"/>
      <c r="BQZ280" s="741"/>
      <c r="BRA280" s="742"/>
      <c r="BRB280" s="742"/>
      <c r="BRC280" s="742"/>
      <c r="BRD280" s="742"/>
      <c r="BRE280" s="742"/>
      <c r="BRF280" s="741"/>
      <c r="BRG280" s="741"/>
      <c r="BRH280" s="742"/>
      <c r="BRI280" s="742"/>
      <c r="BRJ280" s="741"/>
      <c r="BRK280" s="741"/>
      <c r="BRL280" s="742"/>
      <c r="BRM280" s="742"/>
      <c r="BRN280" s="741"/>
      <c r="BRO280" s="741"/>
      <c r="BRP280" s="741"/>
      <c r="BRQ280" s="741"/>
      <c r="BRR280" s="741"/>
      <c r="BRS280" s="741"/>
      <c r="BRT280" s="741"/>
      <c r="BRU280" s="742"/>
      <c r="BRV280" s="742"/>
      <c r="BRW280" s="741"/>
      <c r="BRX280" s="741"/>
      <c r="BRY280" s="742"/>
      <c r="BRZ280" s="742"/>
      <c r="BSA280" s="741"/>
      <c r="BSB280" s="741"/>
      <c r="BSC280" s="741"/>
      <c r="BSD280" s="741"/>
      <c r="BSE280" s="741"/>
      <c r="BSF280" s="740"/>
      <c r="BSG280" s="743"/>
      <c r="BSH280" s="741"/>
      <c r="BSI280" s="741"/>
      <c r="BSJ280" s="741"/>
      <c r="BSK280" s="741"/>
      <c r="BSL280" s="741"/>
      <c r="BSM280" s="741"/>
      <c r="BSN280" s="741"/>
      <c r="BSO280" s="744"/>
      <c r="BSP280" s="744"/>
      <c r="BSQ280" s="744"/>
      <c r="BSR280" s="744"/>
      <c r="BSS280" s="744"/>
      <c r="BST280" s="744"/>
      <c r="BSU280" s="744"/>
      <c r="BSV280" s="744"/>
      <c r="BSW280" s="744"/>
      <c r="BSX280" s="744"/>
      <c r="BSY280" s="744"/>
      <c r="BSZ280" s="744"/>
      <c r="BTA280" s="744"/>
      <c r="BTB280" s="744"/>
      <c r="BTC280" s="744"/>
      <c r="BTD280" s="744"/>
      <c r="BTE280" s="744"/>
      <c r="BTF280" s="744"/>
      <c r="BTG280" s="744"/>
      <c r="BTH280" s="744"/>
      <c r="BTI280" s="744"/>
      <c r="BTJ280" s="744"/>
      <c r="BTK280" s="744"/>
      <c r="BTL280" s="744"/>
      <c r="BTM280" s="744"/>
      <c r="BTN280" s="744"/>
      <c r="BTO280" s="744"/>
      <c r="BTP280" s="744"/>
      <c r="BTQ280" s="744"/>
      <c r="BTR280" s="744"/>
      <c r="BTS280" s="744"/>
      <c r="BTT280" s="744"/>
      <c r="BTU280" s="744"/>
      <c r="BTV280" s="744"/>
      <c r="BTW280" s="744"/>
      <c r="BTX280" s="744"/>
      <c r="BTY280" s="744"/>
      <c r="BTZ280" s="744"/>
      <c r="BUA280" s="744"/>
      <c r="BUB280" s="744"/>
      <c r="BUC280" s="744"/>
      <c r="BUD280" s="744"/>
      <c r="BUE280" s="744"/>
      <c r="BUF280" s="744"/>
      <c r="BUG280" s="741"/>
      <c r="BUH280" s="741"/>
      <c r="BUI280" s="741"/>
      <c r="BUJ280" s="741"/>
      <c r="BUK280" s="741"/>
      <c r="BUL280" s="741"/>
      <c r="BUM280" s="741"/>
      <c r="BUN280" s="741"/>
      <c r="BUO280" s="741"/>
      <c r="BUP280" s="741"/>
      <c r="BUQ280" s="741"/>
      <c r="BUR280" s="741"/>
      <c r="BUS280" s="741"/>
      <c r="BUT280" s="741"/>
      <c r="BUU280" s="741"/>
      <c r="BUV280" s="741"/>
      <c r="BUW280" s="741"/>
      <c r="BUX280" s="741"/>
      <c r="BUY280" s="741"/>
      <c r="BUZ280" s="741"/>
      <c r="BVA280" s="741"/>
      <c r="BVB280" s="741"/>
      <c r="BVC280" s="741"/>
      <c r="BVD280" s="741"/>
      <c r="BVE280" s="742"/>
      <c r="BVF280" s="742"/>
      <c r="BVG280" s="742"/>
      <c r="BVH280" s="742"/>
      <c r="BVI280" s="742"/>
      <c r="BVJ280" s="741"/>
      <c r="BVK280" s="741"/>
      <c r="BVL280" s="742"/>
      <c r="BVM280" s="742"/>
      <c r="BVN280" s="741"/>
      <c r="BVO280" s="741"/>
      <c r="BVP280" s="742"/>
      <c r="BVQ280" s="742"/>
      <c r="BVR280" s="741"/>
      <c r="BVS280" s="741"/>
      <c r="BVT280" s="741"/>
      <c r="BVU280" s="741"/>
      <c r="BVV280" s="741"/>
      <c r="BVW280" s="741"/>
      <c r="BVX280" s="741"/>
      <c r="BVY280" s="742"/>
      <c r="BVZ280" s="742"/>
      <c r="BWA280" s="741"/>
      <c r="BWB280" s="741"/>
      <c r="BWC280" s="742"/>
      <c r="BWD280" s="742"/>
      <c r="BWE280" s="741"/>
      <c r="BWF280" s="741"/>
      <c r="BWG280" s="741"/>
      <c r="BWH280" s="741"/>
      <c r="BWI280" s="741"/>
      <c r="BWJ280" s="740"/>
      <c r="BWK280" s="743"/>
      <c r="BWL280" s="741"/>
      <c r="BWM280" s="741"/>
      <c r="BWN280" s="741"/>
      <c r="BWO280" s="741"/>
      <c r="BWP280" s="741"/>
      <c r="BWQ280" s="741"/>
      <c r="BWR280" s="741"/>
      <c r="BWS280" s="744"/>
      <c r="BWT280" s="744"/>
      <c r="BWU280" s="744"/>
      <c r="BWV280" s="744"/>
      <c r="BWW280" s="744"/>
      <c r="BWX280" s="744"/>
      <c r="BWY280" s="744"/>
      <c r="BWZ280" s="744"/>
      <c r="BXA280" s="744"/>
      <c r="BXB280" s="744"/>
      <c r="BXC280" s="744"/>
      <c r="BXD280" s="744"/>
      <c r="BXE280" s="744"/>
      <c r="BXF280" s="744"/>
      <c r="BXG280" s="744"/>
      <c r="BXH280" s="744"/>
      <c r="BXI280" s="744"/>
      <c r="BXJ280" s="744"/>
      <c r="BXK280" s="744"/>
      <c r="BXL280" s="744"/>
      <c r="BXM280" s="744"/>
      <c r="BXN280" s="744"/>
      <c r="BXO280" s="744"/>
      <c r="BXP280" s="744"/>
      <c r="BXQ280" s="744"/>
      <c r="BXR280" s="744"/>
      <c r="BXS280" s="744"/>
      <c r="BXT280" s="744"/>
      <c r="BXU280" s="744"/>
      <c r="BXV280" s="744"/>
      <c r="BXW280" s="744"/>
      <c r="BXX280" s="744"/>
      <c r="BXY280" s="744"/>
      <c r="BXZ280" s="744"/>
      <c r="BYA280" s="744"/>
      <c r="BYB280" s="744"/>
      <c r="BYC280" s="744"/>
      <c r="BYD280" s="744"/>
      <c r="BYE280" s="744"/>
      <c r="BYF280" s="744"/>
      <c r="BYG280" s="744"/>
      <c r="BYH280" s="744"/>
      <c r="BYI280" s="744"/>
      <c r="BYJ280" s="744"/>
      <c r="BYK280" s="741"/>
      <c r="BYL280" s="741"/>
      <c r="BYM280" s="741"/>
      <c r="BYN280" s="741"/>
      <c r="BYO280" s="741"/>
      <c r="BYP280" s="741"/>
      <c r="BYQ280" s="741"/>
      <c r="BYR280" s="741"/>
      <c r="BYS280" s="741"/>
      <c r="BYT280" s="741"/>
      <c r="BYU280" s="741"/>
      <c r="BYV280" s="741"/>
      <c r="BYW280" s="741"/>
      <c r="BYX280" s="741"/>
      <c r="BYY280" s="741"/>
      <c r="BYZ280" s="741"/>
      <c r="BZA280" s="741"/>
      <c r="BZB280" s="741"/>
      <c r="BZC280" s="741"/>
      <c r="BZD280" s="741"/>
      <c r="BZE280" s="741"/>
      <c r="BZF280" s="741"/>
      <c r="BZG280" s="741"/>
      <c r="BZH280" s="741"/>
      <c r="BZI280" s="742"/>
      <c r="BZJ280" s="742"/>
      <c r="BZK280" s="742"/>
      <c r="BZL280" s="742"/>
      <c r="BZM280" s="742"/>
      <c r="BZN280" s="741"/>
      <c r="BZO280" s="741"/>
      <c r="BZP280" s="742"/>
      <c r="BZQ280" s="742"/>
      <c r="BZR280" s="741"/>
      <c r="BZS280" s="741"/>
      <c r="BZT280" s="742"/>
      <c r="BZU280" s="742"/>
      <c r="BZV280" s="741"/>
      <c r="BZW280" s="741"/>
      <c r="BZX280" s="741"/>
      <c r="BZY280" s="741"/>
      <c r="BZZ280" s="741"/>
      <c r="CAA280" s="741"/>
      <c r="CAB280" s="741"/>
      <c r="CAC280" s="742"/>
      <c r="CAD280" s="742"/>
      <c r="CAE280" s="741"/>
      <c r="CAF280" s="741"/>
      <c r="CAG280" s="742"/>
      <c r="CAH280" s="742"/>
      <c r="CAI280" s="741"/>
      <c r="CAJ280" s="741"/>
      <c r="CAK280" s="741"/>
      <c r="CAL280" s="741"/>
      <c r="CAM280" s="741"/>
      <c r="CAN280" s="740"/>
      <c r="CAO280" s="743"/>
      <c r="CAP280" s="741"/>
      <c r="CAQ280" s="741"/>
      <c r="CAR280" s="741"/>
      <c r="CAS280" s="741"/>
      <c r="CAT280" s="741"/>
      <c r="CAU280" s="741"/>
      <c r="CAV280" s="741"/>
      <c r="CAW280" s="744"/>
      <c r="CAX280" s="744"/>
      <c r="CAY280" s="744"/>
      <c r="CAZ280" s="744"/>
      <c r="CBA280" s="744"/>
      <c r="CBB280" s="744"/>
      <c r="CBC280" s="744"/>
      <c r="CBD280" s="744"/>
      <c r="CBE280" s="744"/>
      <c r="CBF280" s="744"/>
      <c r="CBG280" s="744"/>
      <c r="CBH280" s="744"/>
      <c r="CBI280" s="744"/>
      <c r="CBJ280" s="744"/>
      <c r="CBK280" s="744"/>
      <c r="CBL280" s="744"/>
      <c r="CBM280" s="744"/>
      <c r="CBN280" s="744"/>
      <c r="CBO280" s="744"/>
      <c r="CBP280" s="744"/>
      <c r="CBQ280" s="744"/>
      <c r="CBR280" s="744"/>
      <c r="CBS280" s="744"/>
      <c r="CBT280" s="744"/>
      <c r="CBU280" s="744"/>
      <c r="CBV280" s="744"/>
      <c r="CBW280" s="744"/>
      <c r="CBX280" s="744"/>
      <c r="CBY280" s="744"/>
      <c r="CBZ280" s="744"/>
      <c r="CCA280" s="744"/>
      <c r="CCB280" s="744"/>
      <c r="CCC280" s="744"/>
      <c r="CCD280" s="744"/>
      <c r="CCE280" s="744"/>
      <c r="CCF280" s="744"/>
      <c r="CCG280" s="744"/>
      <c r="CCH280" s="744"/>
      <c r="CCI280" s="744"/>
      <c r="CCJ280" s="744"/>
      <c r="CCK280" s="744"/>
      <c r="CCL280" s="744"/>
      <c r="CCM280" s="744"/>
      <c r="CCN280" s="744"/>
      <c r="CCO280" s="741"/>
      <c r="CCP280" s="741"/>
      <c r="CCQ280" s="741"/>
      <c r="CCR280" s="741"/>
      <c r="CCS280" s="741"/>
      <c r="CCT280" s="741"/>
      <c r="CCU280" s="741"/>
      <c r="CCV280" s="741"/>
      <c r="CCW280" s="741"/>
      <c r="CCX280" s="741"/>
      <c r="CCY280" s="741"/>
      <c r="CCZ280" s="741"/>
      <c r="CDA280" s="741"/>
      <c r="CDB280" s="741"/>
      <c r="CDC280" s="741"/>
      <c r="CDD280" s="741"/>
      <c r="CDE280" s="741"/>
      <c r="CDF280" s="741"/>
      <c r="CDG280" s="741"/>
      <c r="CDH280" s="741"/>
      <c r="CDI280" s="741"/>
      <c r="CDJ280" s="741"/>
      <c r="CDK280" s="741"/>
      <c r="CDL280" s="741"/>
      <c r="CDM280" s="742"/>
      <c r="CDN280" s="742"/>
      <c r="CDO280" s="742"/>
      <c r="CDP280" s="742"/>
      <c r="CDQ280" s="742"/>
      <c r="CDR280" s="741"/>
      <c r="CDS280" s="741"/>
      <c r="CDT280" s="742"/>
      <c r="CDU280" s="742"/>
      <c r="CDV280" s="741"/>
      <c r="CDW280" s="741"/>
      <c r="CDX280" s="742"/>
      <c r="CDY280" s="742"/>
      <c r="CDZ280" s="741"/>
      <c r="CEA280" s="741"/>
      <c r="CEB280" s="741"/>
      <c r="CEC280" s="741"/>
      <c r="CED280" s="741"/>
      <c r="CEE280" s="741"/>
      <c r="CEF280" s="741"/>
      <c r="CEG280" s="742"/>
      <c r="CEH280" s="742"/>
      <c r="CEI280" s="741"/>
      <c r="CEJ280" s="741"/>
      <c r="CEK280" s="742"/>
      <c r="CEL280" s="742"/>
      <c r="CEM280" s="741"/>
      <c r="CEN280" s="741"/>
      <c r="CEO280" s="741"/>
      <c r="CEP280" s="741"/>
      <c r="CEQ280" s="741"/>
      <c r="CER280" s="740"/>
      <c r="CES280" s="743"/>
      <c r="CET280" s="741"/>
      <c r="CEU280" s="741"/>
      <c r="CEV280" s="741"/>
      <c r="CEW280" s="741"/>
      <c r="CEX280" s="741"/>
      <c r="CEY280" s="741"/>
      <c r="CEZ280" s="741"/>
      <c r="CFA280" s="744"/>
      <c r="CFB280" s="744"/>
      <c r="CFC280" s="744"/>
      <c r="CFD280" s="744"/>
      <c r="CFE280" s="744"/>
      <c r="CFF280" s="744"/>
      <c r="CFG280" s="744"/>
      <c r="CFH280" s="744"/>
      <c r="CFI280" s="744"/>
      <c r="CFJ280" s="744"/>
      <c r="CFK280" s="744"/>
      <c r="CFL280" s="744"/>
      <c r="CFM280" s="744"/>
      <c r="CFN280" s="744"/>
      <c r="CFO280" s="744"/>
      <c r="CFP280" s="744"/>
      <c r="CFQ280" s="744"/>
      <c r="CFR280" s="744"/>
      <c r="CFS280" s="744"/>
      <c r="CFT280" s="744"/>
      <c r="CFU280" s="744"/>
      <c r="CFV280" s="744"/>
      <c r="CFW280" s="744"/>
      <c r="CFX280" s="744"/>
      <c r="CFY280" s="744"/>
      <c r="CFZ280" s="744"/>
      <c r="CGA280" s="744"/>
      <c r="CGB280" s="744"/>
      <c r="CGC280" s="744"/>
      <c r="CGD280" s="744"/>
      <c r="CGE280" s="744"/>
      <c r="CGF280" s="744"/>
      <c r="CGG280" s="744"/>
      <c r="CGH280" s="744"/>
      <c r="CGI280" s="744"/>
      <c r="CGJ280" s="744"/>
      <c r="CGK280" s="744"/>
      <c r="CGL280" s="744"/>
      <c r="CGM280" s="744"/>
      <c r="CGN280" s="744"/>
      <c r="CGO280" s="744"/>
      <c r="CGP280" s="744"/>
      <c r="CGQ280" s="744"/>
      <c r="CGR280" s="744"/>
      <c r="CGS280" s="741"/>
      <c r="CGT280" s="741"/>
      <c r="CGU280" s="741"/>
      <c r="CGV280" s="741"/>
      <c r="CGW280" s="741"/>
      <c r="CGX280" s="741"/>
      <c r="CGY280" s="741"/>
      <c r="CGZ280" s="741"/>
      <c r="CHA280" s="741"/>
      <c r="CHB280" s="741"/>
      <c r="CHC280" s="741"/>
      <c r="CHD280" s="741"/>
      <c r="CHE280" s="741"/>
      <c r="CHF280" s="741"/>
      <c r="CHG280" s="741"/>
      <c r="CHH280" s="741"/>
      <c r="CHI280" s="741"/>
      <c r="CHJ280" s="741"/>
      <c r="CHK280" s="741"/>
      <c r="CHL280" s="741"/>
      <c r="CHM280" s="741"/>
      <c r="CHN280" s="741"/>
      <c r="CHO280" s="741"/>
      <c r="CHP280" s="741"/>
      <c r="CHQ280" s="742"/>
      <c r="CHR280" s="742"/>
      <c r="CHS280" s="742"/>
      <c r="CHT280" s="742"/>
      <c r="CHU280" s="742"/>
      <c r="CHV280" s="741"/>
      <c r="CHW280" s="741"/>
      <c r="CHX280" s="742"/>
      <c r="CHY280" s="742"/>
      <c r="CHZ280" s="741"/>
      <c r="CIA280" s="741"/>
      <c r="CIB280" s="742"/>
      <c r="CIC280" s="742"/>
      <c r="CID280" s="741"/>
      <c r="CIE280" s="741"/>
      <c r="CIF280" s="741"/>
      <c r="CIG280" s="741"/>
      <c r="CIH280" s="741"/>
      <c r="CII280" s="741"/>
      <c r="CIJ280" s="741"/>
      <c r="CIK280" s="742"/>
      <c r="CIL280" s="742"/>
      <c r="CIM280" s="741"/>
      <c r="CIN280" s="741"/>
      <c r="CIO280" s="742"/>
      <c r="CIP280" s="742"/>
      <c r="CIQ280" s="741"/>
      <c r="CIR280" s="741"/>
      <c r="CIS280" s="741"/>
      <c r="CIT280" s="741"/>
      <c r="CIU280" s="741"/>
      <c r="CIV280" s="740"/>
      <c r="CIW280" s="743"/>
      <c r="CIX280" s="741"/>
      <c r="CIY280" s="741"/>
      <c r="CIZ280" s="741"/>
      <c r="CJA280" s="741"/>
      <c r="CJB280" s="741"/>
      <c r="CJC280" s="741"/>
      <c r="CJD280" s="741"/>
      <c r="CJE280" s="744"/>
      <c r="CJF280" s="744"/>
      <c r="CJG280" s="744"/>
      <c r="CJH280" s="744"/>
      <c r="CJI280" s="744"/>
      <c r="CJJ280" s="744"/>
      <c r="CJK280" s="744"/>
      <c r="CJL280" s="744"/>
      <c r="CJM280" s="744"/>
      <c r="CJN280" s="744"/>
      <c r="CJO280" s="744"/>
      <c r="CJP280" s="744"/>
      <c r="CJQ280" s="744"/>
      <c r="CJR280" s="744"/>
      <c r="CJS280" s="744"/>
      <c r="CJT280" s="744"/>
      <c r="CJU280" s="744"/>
      <c r="CJV280" s="744"/>
      <c r="CJW280" s="744"/>
      <c r="CJX280" s="744"/>
      <c r="CJY280" s="744"/>
      <c r="CJZ280" s="744"/>
      <c r="CKA280" s="744"/>
      <c r="CKB280" s="744"/>
      <c r="CKC280" s="744"/>
      <c r="CKD280" s="744"/>
      <c r="CKE280" s="744"/>
      <c r="CKF280" s="744"/>
      <c r="CKG280" s="744"/>
      <c r="CKH280" s="744"/>
      <c r="CKI280" s="744"/>
      <c r="CKJ280" s="744"/>
      <c r="CKK280" s="744"/>
      <c r="CKL280" s="744"/>
      <c r="CKM280" s="744"/>
      <c r="CKN280" s="744"/>
      <c r="CKO280" s="744"/>
      <c r="CKP280" s="744"/>
      <c r="CKQ280" s="744"/>
      <c r="CKR280" s="744"/>
      <c r="CKS280" s="744"/>
      <c r="CKT280" s="744"/>
      <c r="CKU280" s="744"/>
      <c r="CKV280" s="744"/>
      <c r="CKW280" s="741"/>
      <c r="CKX280" s="741"/>
      <c r="CKY280" s="741"/>
      <c r="CKZ280" s="741"/>
      <c r="CLA280" s="741"/>
      <c r="CLB280" s="741"/>
      <c r="CLC280" s="741"/>
      <c r="CLD280" s="741"/>
      <c r="CLE280" s="741"/>
      <c r="CLF280" s="741"/>
      <c r="CLG280" s="741"/>
      <c r="CLH280" s="741"/>
      <c r="CLI280" s="741"/>
      <c r="CLJ280" s="741"/>
      <c r="CLK280" s="741"/>
      <c r="CLL280" s="741"/>
      <c r="CLM280" s="741"/>
      <c r="CLN280" s="741"/>
      <c r="CLO280" s="741"/>
      <c r="CLP280" s="741"/>
      <c r="CLQ280" s="741"/>
      <c r="CLR280" s="741"/>
      <c r="CLS280" s="741"/>
      <c r="CLT280" s="741"/>
      <c r="CLU280" s="742"/>
      <c r="CLV280" s="742"/>
      <c r="CLW280" s="742"/>
      <c r="CLX280" s="742"/>
      <c r="CLY280" s="742"/>
      <c r="CLZ280" s="741"/>
      <c r="CMA280" s="741"/>
      <c r="CMB280" s="742"/>
      <c r="CMC280" s="742"/>
      <c r="CMD280" s="741"/>
      <c r="CME280" s="741"/>
      <c r="CMF280" s="742"/>
      <c r="CMG280" s="742"/>
      <c r="CMH280" s="741"/>
      <c r="CMI280" s="741"/>
      <c r="CMJ280" s="741"/>
      <c r="CMK280" s="741"/>
      <c r="CML280" s="741"/>
      <c r="CMM280" s="741"/>
      <c r="CMN280" s="741"/>
      <c r="CMO280" s="742"/>
      <c r="CMP280" s="742"/>
      <c r="CMQ280" s="741"/>
      <c r="CMR280" s="741"/>
      <c r="CMS280" s="742"/>
      <c r="CMT280" s="742"/>
      <c r="CMU280" s="741"/>
      <c r="CMV280" s="741"/>
      <c r="CMW280" s="741"/>
      <c r="CMX280" s="741"/>
      <c r="CMY280" s="741"/>
      <c r="CMZ280" s="740"/>
      <c r="CNA280" s="743"/>
      <c r="CNB280" s="741"/>
      <c r="CNC280" s="741"/>
      <c r="CND280" s="741"/>
      <c r="CNE280" s="741"/>
      <c r="CNF280" s="741"/>
      <c r="CNG280" s="741"/>
      <c r="CNH280" s="741"/>
      <c r="CNI280" s="744"/>
      <c r="CNJ280" s="744"/>
      <c r="CNK280" s="744"/>
      <c r="CNL280" s="744"/>
      <c r="CNM280" s="744"/>
      <c r="CNN280" s="744"/>
      <c r="CNO280" s="744"/>
      <c r="CNP280" s="744"/>
      <c r="CNQ280" s="744"/>
      <c r="CNR280" s="744"/>
      <c r="CNS280" s="744"/>
      <c r="CNT280" s="744"/>
      <c r="CNU280" s="744"/>
      <c r="CNV280" s="744"/>
      <c r="CNW280" s="744"/>
      <c r="CNX280" s="744"/>
      <c r="CNY280" s="744"/>
      <c r="CNZ280" s="744"/>
      <c r="COA280" s="744"/>
      <c r="COB280" s="744"/>
      <c r="COC280" s="744"/>
      <c r="COD280" s="744"/>
      <c r="COE280" s="744"/>
      <c r="COF280" s="744"/>
      <c r="COG280" s="744"/>
      <c r="COH280" s="744"/>
      <c r="COI280" s="744"/>
      <c r="COJ280" s="744"/>
      <c r="COK280" s="744"/>
      <c r="COL280" s="744"/>
      <c r="COM280" s="744"/>
      <c r="CON280" s="744"/>
      <c r="COO280" s="744"/>
      <c r="COP280" s="744"/>
      <c r="COQ280" s="744"/>
      <c r="COR280" s="744"/>
      <c r="COS280" s="744"/>
      <c r="COT280" s="744"/>
      <c r="COU280" s="744"/>
      <c r="COV280" s="744"/>
      <c r="COW280" s="744"/>
      <c r="COX280" s="744"/>
      <c r="COY280" s="744"/>
      <c r="COZ280" s="744"/>
      <c r="CPA280" s="741"/>
      <c r="CPB280" s="741"/>
      <c r="CPC280" s="741"/>
      <c r="CPD280" s="741"/>
      <c r="CPE280" s="741"/>
      <c r="CPF280" s="741"/>
      <c r="CPG280" s="741"/>
      <c r="CPH280" s="741"/>
      <c r="CPI280" s="741"/>
      <c r="CPJ280" s="741"/>
      <c r="CPK280" s="741"/>
      <c r="CPL280" s="741"/>
      <c r="CPM280" s="741"/>
      <c r="CPN280" s="741"/>
      <c r="CPO280" s="741"/>
      <c r="CPP280" s="741"/>
      <c r="CPQ280" s="741"/>
      <c r="CPR280" s="741"/>
      <c r="CPS280" s="741"/>
      <c r="CPT280" s="741"/>
      <c r="CPU280" s="741"/>
      <c r="CPV280" s="741"/>
      <c r="CPW280" s="741"/>
      <c r="CPX280" s="741"/>
      <c r="CPY280" s="742"/>
      <c r="CPZ280" s="742"/>
      <c r="CQA280" s="742"/>
      <c r="CQB280" s="742"/>
      <c r="CQC280" s="742"/>
      <c r="CQD280" s="741"/>
      <c r="CQE280" s="741"/>
      <c r="CQF280" s="742"/>
      <c r="CQG280" s="742"/>
      <c r="CQH280" s="741"/>
      <c r="CQI280" s="741"/>
      <c r="CQJ280" s="742"/>
      <c r="CQK280" s="742"/>
      <c r="CQL280" s="741"/>
      <c r="CQM280" s="741"/>
      <c r="CQN280" s="741"/>
      <c r="CQO280" s="741"/>
      <c r="CQP280" s="741"/>
      <c r="CQQ280" s="741"/>
      <c r="CQR280" s="741"/>
      <c r="CQS280" s="742"/>
      <c r="CQT280" s="742"/>
      <c r="CQU280" s="741"/>
      <c r="CQV280" s="741"/>
      <c r="CQW280" s="742"/>
      <c r="CQX280" s="742"/>
      <c r="CQY280" s="741"/>
      <c r="CQZ280" s="741"/>
      <c r="CRA280" s="741"/>
      <c r="CRB280" s="741"/>
      <c r="CRC280" s="741"/>
      <c r="CRD280" s="740"/>
      <c r="CRE280" s="743"/>
      <c r="CRF280" s="741"/>
      <c r="CRG280" s="741"/>
      <c r="CRH280" s="741"/>
      <c r="CRI280" s="741"/>
      <c r="CRJ280" s="741"/>
      <c r="CRK280" s="741"/>
      <c r="CRL280" s="741"/>
      <c r="CRM280" s="744"/>
      <c r="CRN280" s="744"/>
      <c r="CRO280" s="744"/>
      <c r="CRP280" s="744"/>
      <c r="CRQ280" s="744"/>
      <c r="CRR280" s="744"/>
      <c r="CRS280" s="744"/>
      <c r="CRT280" s="744"/>
      <c r="CRU280" s="744"/>
      <c r="CRV280" s="744"/>
      <c r="CRW280" s="744"/>
      <c r="CRX280" s="744"/>
      <c r="CRY280" s="744"/>
      <c r="CRZ280" s="744"/>
      <c r="CSA280" s="744"/>
      <c r="CSB280" s="744"/>
      <c r="CSC280" s="744"/>
      <c r="CSD280" s="744"/>
      <c r="CSE280" s="744"/>
      <c r="CSF280" s="744"/>
      <c r="CSG280" s="744"/>
      <c r="CSH280" s="744"/>
      <c r="CSI280" s="744"/>
      <c r="CSJ280" s="744"/>
      <c r="CSK280" s="744"/>
      <c r="CSL280" s="744"/>
      <c r="CSM280" s="744"/>
      <c r="CSN280" s="744"/>
      <c r="CSO280" s="744"/>
      <c r="CSP280" s="744"/>
      <c r="CSQ280" s="744"/>
      <c r="CSR280" s="744"/>
      <c r="CSS280" s="744"/>
      <c r="CST280" s="744"/>
      <c r="CSU280" s="744"/>
      <c r="CSV280" s="744"/>
      <c r="CSW280" s="744"/>
      <c r="CSX280" s="744"/>
      <c r="CSY280" s="744"/>
      <c r="CSZ280" s="744"/>
      <c r="CTA280" s="744"/>
      <c r="CTB280" s="744"/>
      <c r="CTC280" s="744"/>
      <c r="CTD280" s="744"/>
      <c r="CTE280" s="741"/>
      <c r="CTF280" s="741"/>
      <c r="CTG280" s="741"/>
      <c r="CTH280" s="741"/>
      <c r="CTI280" s="741"/>
      <c r="CTJ280" s="741"/>
      <c r="CTK280" s="741"/>
      <c r="CTL280" s="741"/>
      <c r="CTM280" s="741"/>
      <c r="CTN280" s="741"/>
      <c r="CTO280" s="741"/>
      <c r="CTP280" s="741"/>
      <c r="CTQ280" s="741"/>
      <c r="CTR280" s="741"/>
      <c r="CTS280" s="741"/>
      <c r="CTT280" s="741"/>
      <c r="CTU280" s="741"/>
      <c r="CTV280" s="741"/>
      <c r="CTW280" s="741"/>
      <c r="CTX280" s="741"/>
      <c r="CTY280" s="741"/>
      <c r="CTZ280" s="741"/>
      <c r="CUA280" s="741"/>
      <c r="CUB280" s="741"/>
      <c r="CUC280" s="742"/>
      <c r="CUD280" s="742"/>
      <c r="CUE280" s="742"/>
      <c r="CUF280" s="742"/>
      <c r="CUG280" s="742"/>
      <c r="CUH280" s="741"/>
      <c r="CUI280" s="741"/>
      <c r="CUJ280" s="742"/>
      <c r="CUK280" s="742"/>
      <c r="CUL280" s="741"/>
      <c r="CUM280" s="741"/>
      <c r="CUN280" s="742"/>
      <c r="CUO280" s="742"/>
      <c r="CUP280" s="741"/>
      <c r="CUQ280" s="741"/>
      <c r="CUR280" s="741"/>
      <c r="CUS280" s="741"/>
      <c r="CUT280" s="741"/>
      <c r="CUU280" s="741"/>
      <c r="CUV280" s="741"/>
      <c r="CUW280" s="742"/>
      <c r="CUX280" s="742"/>
      <c r="CUY280" s="741"/>
      <c r="CUZ280" s="741"/>
      <c r="CVA280" s="742"/>
      <c r="CVB280" s="742"/>
      <c r="CVC280" s="741"/>
      <c r="CVD280" s="741"/>
      <c r="CVE280" s="741"/>
      <c r="CVF280" s="741"/>
      <c r="CVG280" s="741"/>
      <c r="CVH280" s="740"/>
      <c r="CVI280" s="743"/>
      <c r="CVJ280" s="741"/>
      <c r="CVK280" s="741"/>
      <c r="CVL280" s="741"/>
      <c r="CVM280" s="741"/>
      <c r="CVN280" s="741"/>
      <c r="CVO280" s="741"/>
      <c r="CVP280" s="741"/>
      <c r="CVQ280" s="744"/>
      <c r="CVR280" s="744"/>
      <c r="CVS280" s="744"/>
      <c r="CVT280" s="744"/>
      <c r="CVU280" s="744"/>
      <c r="CVV280" s="744"/>
      <c r="CVW280" s="744"/>
      <c r="CVX280" s="744"/>
      <c r="CVY280" s="744"/>
      <c r="CVZ280" s="744"/>
      <c r="CWA280" s="744"/>
      <c r="CWB280" s="744"/>
      <c r="CWC280" s="744"/>
      <c r="CWD280" s="744"/>
      <c r="CWE280" s="744"/>
      <c r="CWF280" s="744"/>
      <c r="CWG280" s="744"/>
      <c r="CWH280" s="744"/>
      <c r="CWI280" s="744"/>
      <c r="CWJ280" s="744"/>
      <c r="CWK280" s="744"/>
      <c r="CWL280" s="744"/>
      <c r="CWM280" s="744"/>
      <c r="CWN280" s="744"/>
      <c r="CWO280" s="744"/>
      <c r="CWP280" s="744"/>
      <c r="CWQ280" s="744"/>
      <c r="CWR280" s="744"/>
      <c r="CWS280" s="744"/>
      <c r="CWT280" s="744"/>
      <c r="CWU280" s="744"/>
      <c r="CWV280" s="744"/>
      <c r="CWW280" s="744"/>
      <c r="CWX280" s="744"/>
      <c r="CWY280" s="744"/>
      <c r="CWZ280" s="744"/>
      <c r="CXA280" s="744"/>
      <c r="CXB280" s="744"/>
      <c r="CXC280" s="744"/>
      <c r="CXD280" s="744"/>
      <c r="CXE280" s="744"/>
      <c r="CXF280" s="744"/>
      <c r="CXG280" s="744"/>
      <c r="CXH280" s="744"/>
      <c r="CXI280" s="741"/>
      <c r="CXJ280" s="741"/>
      <c r="CXK280" s="741"/>
      <c r="CXL280" s="741"/>
      <c r="CXM280" s="741"/>
      <c r="CXN280" s="741"/>
      <c r="CXO280" s="741"/>
      <c r="CXP280" s="741"/>
      <c r="CXQ280" s="741"/>
      <c r="CXR280" s="741"/>
      <c r="CXS280" s="741"/>
      <c r="CXT280" s="741"/>
      <c r="CXU280" s="741"/>
      <c r="CXV280" s="741"/>
      <c r="CXW280" s="741"/>
      <c r="CXX280" s="741"/>
      <c r="CXY280" s="741"/>
      <c r="CXZ280" s="741"/>
      <c r="CYA280" s="741"/>
      <c r="CYB280" s="741"/>
      <c r="CYC280" s="741"/>
      <c r="CYD280" s="741"/>
      <c r="CYE280" s="741"/>
      <c r="CYF280" s="741"/>
      <c r="CYG280" s="742"/>
      <c r="CYH280" s="742"/>
      <c r="CYI280" s="742"/>
      <c r="CYJ280" s="742"/>
      <c r="CYK280" s="742"/>
      <c r="CYL280" s="741"/>
      <c r="CYM280" s="741"/>
      <c r="CYN280" s="742"/>
      <c r="CYO280" s="742"/>
      <c r="CYP280" s="741"/>
      <c r="CYQ280" s="741"/>
      <c r="CYR280" s="742"/>
      <c r="CYS280" s="742"/>
      <c r="CYT280" s="741"/>
      <c r="CYU280" s="741"/>
      <c r="CYV280" s="741"/>
      <c r="CYW280" s="741"/>
      <c r="CYX280" s="741"/>
      <c r="CYY280" s="741"/>
      <c r="CYZ280" s="741"/>
      <c r="CZA280" s="742"/>
      <c r="CZB280" s="742"/>
      <c r="CZC280" s="741"/>
      <c r="CZD280" s="741"/>
      <c r="CZE280" s="742"/>
      <c r="CZF280" s="742"/>
      <c r="CZG280" s="741"/>
      <c r="CZH280" s="741"/>
      <c r="CZI280" s="741"/>
      <c r="CZJ280" s="741"/>
      <c r="CZK280" s="741"/>
      <c r="CZL280" s="740"/>
      <c r="CZM280" s="743"/>
      <c r="CZN280" s="741"/>
      <c r="CZO280" s="741"/>
      <c r="CZP280" s="741"/>
      <c r="CZQ280" s="741"/>
      <c r="CZR280" s="741"/>
      <c r="CZS280" s="741"/>
      <c r="CZT280" s="741"/>
      <c r="CZU280" s="744"/>
      <c r="CZV280" s="744"/>
      <c r="CZW280" s="744"/>
      <c r="CZX280" s="744"/>
      <c r="CZY280" s="744"/>
      <c r="CZZ280" s="744"/>
      <c r="DAA280" s="744"/>
      <c r="DAB280" s="744"/>
      <c r="DAC280" s="744"/>
      <c r="DAD280" s="744"/>
      <c r="DAE280" s="744"/>
      <c r="DAF280" s="744"/>
      <c r="DAG280" s="744"/>
      <c r="DAH280" s="744"/>
      <c r="DAI280" s="744"/>
      <c r="DAJ280" s="744"/>
      <c r="DAK280" s="744"/>
      <c r="DAL280" s="744"/>
      <c r="DAM280" s="744"/>
      <c r="DAN280" s="744"/>
      <c r="DAO280" s="744"/>
      <c r="DAP280" s="744"/>
      <c r="DAQ280" s="744"/>
      <c r="DAR280" s="744"/>
      <c r="DAS280" s="744"/>
      <c r="DAT280" s="744"/>
      <c r="DAU280" s="744"/>
      <c r="DAV280" s="744"/>
      <c r="DAW280" s="744"/>
      <c r="DAX280" s="744"/>
      <c r="DAY280" s="744"/>
      <c r="DAZ280" s="744"/>
      <c r="DBA280" s="744"/>
      <c r="DBB280" s="744"/>
      <c r="DBC280" s="744"/>
      <c r="DBD280" s="744"/>
      <c r="DBE280" s="744"/>
      <c r="DBF280" s="744"/>
      <c r="DBG280" s="744"/>
      <c r="DBH280" s="744"/>
      <c r="DBI280" s="744"/>
      <c r="DBJ280" s="744"/>
      <c r="DBK280" s="744"/>
      <c r="DBL280" s="744"/>
      <c r="DBM280" s="741"/>
      <c r="DBN280" s="741"/>
      <c r="DBO280" s="741"/>
      <c r="DBP280" s="741"/>
      <c r="DBQ280" s="741"/>
      <c r="DBR280" s="741"/>
      <c r="DBS280" s="741"/>
      <c r="DBT280" s="741"/>
      <c r="DBU280" s="741"/>
      <c r="DBV280" s="741"/>
      <c r="DBW280" s="741"/>
      <c r="DBX280" s="741"/>
      <c r="DBY280" s="741"/>
      <c r="DBZ280" s="741"/>
      <c r="DCA280" s="741"/>
      <c r="DCB280" s="741"/>
      <c r="DCC280" s="741"/>
      <c r="DCD280" s="741"/>
      <c r="DCE280" s="741"/>
      <c r="DCF280" s="741"/>
      <c r="DCG280" s="741"/>
      <c r="DCH280" s="741"/>
      <c r="DCI280" s="741"/>
      <c r="DCJ280" s="741"/>
      <c r="DCK280" s="742"/>
      <c r="DCL280" s="742"/>
      <c r="DCM280" s="742"/>
      <c r="DCN280" s="742"/>
      <c r="DCO280" s="742"/>
      <c r="DCP280" s="741"/>
      <c r="DCQ280" s="741"/>
      <c r="DCR280" s="742"/>
      <c r="DCS280" s="742"/>
      <c r="DCT280" s="741"/>
      <c r="DCU280" s="741"/>
      <c r="DCV280" s="742"/>
      <c r="DCW280" s="742"/>
      <c r="DCX280" s="741"/>
      <c r="DCY280" s="741"/>
      <c r="DCZ280" s="741"/>
      <c r="DDA280" s="741"/>
      <c r="DDB280" s="741"/>
      <c r="DDC280" s="741"/>
      <c r="DDD280" s="741"/>
      <c r="DDE280" s="742"/>
      <c r="DDF280" s="742"/>
      <c r="DDG280" s="741"/>
      <c r="DDH280" s="741"/>
      <c r="DDI280" s="742"/>
      <c r="DDJ280" s="742"/>
      <c r="DDK280" s="741"/>
      <c r="DDL280" s="741"/>
      <c r="DDM280" s="741"/>
      <c r="DDN280" s="741"/>
      <c r="DDO280" s="741"/>
      <c r="DDP280" s="740"/>
      <c r="DDQ280" s="743"/>
      <c r="DDR280" s="741"/>
      <c r="DDS280" s="741"/>
      <c r="DDT280" s="741"/>
      <c r="DDU280" s="741"/>
      <c r="DDV280" s="741"/>
      <c r="DDW280" s="741"/>
      <c r="DDX280" s="741"/>
      <c r="DDY280" s="744"/>
      <c r="DDZ280" s="744"/>
      <c r="DEA280" s="744"/>
      <c r="DEB280" s="744"/>
      <c r="DEC280" s="744"/>
      <c r="DED280" s="744"/>
      <c r="DEE280" s="744"/>
      <c r="DEF280" s="744"/>
      <c r="DEG280" s="744"/>
      <c r="DEH280" s="744"/>
      <c r="DEI280" s="744"/>
      <c r="DEJ280" s="744"/>
      <c r="DEK280" s="744"/>
      <c r="DEL280" s="744"/>
      <c r="DEM280" s="744"/>
      <c r="DEN280" s="744"/>
      <c r="DEO280" s="744"/>
      <c r="DEP280" s="744"/>
      <c r="DEQ280" s="744"/>
      <c r="DER280" s="744"/>
      <c r="DES280" s="744"/>
      <c r="DET280" s="744"/>
      <c r="DEU280" s="744"/>
      <c r="DEV280" s="744"/>
      <c r="DEW280" s="744"/>
      <c r="DEX280" s="744"/>
      <c r="DEY280" s="744"/>
      <c r="DEZ280" s="744"/>
      <c r="DFA280" s="744"/>
      <c r="DFB280" s="744"/>
      <c r="DFC280" s="744"/>
      <c r="DFD280" s="744"/>
      <c r="DFE280" s="744"/>
      <c r="DFF280" s="744"/>
      <c r="DFG280" s="744"/>
      <c r="DFH280" s="744"/>
      <c r="DFI280" s="744"/>
      <c r="DFJ280" s="744"/>
      <c r="DFK280" s="744"/>
      <c r="DFL280" s="744"/>
      <c r="DFM280" s="744"/>
      <c r="DFN280" s="744"/>
      <c r="DFO280" s="744"/>
      <c r="DFP280" s="744"/>
      <c r="DFQ280" s="741"/>
      <c r="DFR280" s="741"/>
      <c r="DFS280" s="741"/>
      <c r="DFT280" s="741"/>
      <c r="DFU280" s="741"/>
      <c r="DFV280" s="741"/>
      <c r="DFW280" s="741"/>
      <c r="DFX280" s="741"/>
      <c r="DFY280" s="741"/>
      <c r="DFZ280" s="741"/>
      <c r="DGA280" s="741"/>
      <c r="DGB280" s="741"/>
      <c r="DGC280" s="741"/>
      <c r="DGD280" s="741"/>
      <c r="DGE280" s="741"/>
      <c r="DGF280" s="741"/>
      <c r="DGG280" s="741"/>
      <c r="DGH280" s="741"/>
      <c r="DGI280" s="741"/>
      <c r="DGJ280" s="741"/>
      <c r="DGK280" s="741"/>
      <c r="DGL280" s="741"/>
      <c r="DGM280" s="741"/>
      <c r="DGN280" s="741"/>
      <c r="DGO280" s="742"/>
      <c r="DGP280" s="742"/>
      <c r="DGQ280" s="742"/>
      <c r="DGR280" s="742"/>
      <c r="DGS280" s="742"/>
      <c r="DGT280" s="741"/>
      <c r="DGU280" s="741"/>
      <c r="DGV280" s="742"/>
      <c r="DGW280" s="742"/>
      <c r="DGX280" s="741"/>
      <c r="DGY280" s="741"/>
      <c r="DGZ280" s="742"/>
      <c r="DHA280" s="742"/>
      <c r="DHB280" s="741"/>
      <c r="DHC280" s="741"/>
      <c r="DHD280" s="741"/>
      <c r="DHE280" s="741"/>
      <c r="DHF280" s="741"/>
      <c r="DHG280" s="741"/>
      <c r="DHH280" s="741"/>
      <c r="DHI280" s="742"/>
      <c r="DHJ280" s="742"/>
      <c r="DHK280" s="741"/>
      <c r="DHL280" s="741"/>
      <c r="DHM280" s="742"/>
      <c r="DHN280" s="742"/>
      <c r="DHO280" s="741"/>
      <c r="DHP280" s="741"/>
      <c r="DHQ280" s="741"/>
      <c r="DHR280" s="741"/>
      <c r="DHS280" s="741"/>
      <c r="DHT280" s="740"/>
      <c r="DHU280" s="743"/>
      <c r="DHV280" s="741"/>
      <c r="DHW280" s="741"/>
      <c r="DHX280" s="741"/>
      <c r="DHY280" s="741"/>
      <c r="DHZ280" s="741"/>
      <c r="DIA280" s="741"/>
      <c r="DIB280" s="741"/>
      <c r="DIC280" s="744"/>
      <c r="DID280" s="744"/>
      <c r="DIE280" s="744"/>
      <c r="DIF280" s="744"/>
      <c r="DIG280" s="744"/>
      <c r="DIH280" s="744"/>
      <c r="DII280" s="744"/>
      <c r="DIJ280" s="744"/>
      <c r="DIK280" s="744"/>
      <c r="DIL280" s="744"/>
      <c r="DIM280" s="744"/>
      <c r="DIN280" s="744"/>
      <c r="DIO280" s="744"/>
      <c r="DIP280" s="744"/>
      <c r="DIQ280" s="744"/>
      <c r="DIR280" s="744"/>
      <c r="DIS280" s="744"/>
      <c r="DIT280" s="744"/>
      <c r="DIU280" s="744"/>
      <c r="DIV280" s="744"/>
      <c r="DIW280" s="744"/>
      <c r="DIX280" s="744"/>
      <c r="DIY280" s="744"/>
      <c r="DIZ280" s="744"/>
      <c r="DJA280" s="744"/>
      <c r="DJB280" s="744"/>
      <c r="DJC280" s="744"/>
      <c r="DJD280" s="744"/>
      <c r="DJE280" s="744"/>
      <c r="DJF280" s="744"/>
      <c r="DJG280" s="744"/>
      <c r="DJH280" s="744"/>
      <c r="DJI280" s="744"/>
      <c r="DJJ280" s="744"/>
      <c r="DJK280" s="744"/>
      <c r="DJL280" s="744"/>
      <c r="DJM280" s="744"/>
      <c r="DJN280" s="744"/>
      <c r="DJO280" s="744"/>
      <c r="DJP280" s="744"/>
      <c r="DJQ280" s="744"/>
      <c r="DJR280" s="744"/>
      <c r="DJS280" s="744"/>
      <c r="DJT280" s="744"/>
      <c r="DJU280" s="741"/>
      <c r="DJV280" s="741"/>
      <c r="DJW280" s="741"/>
      <c r="DJX280" s="741"/>
      <c r="DJY280" s="741"/>
      <c r="DJZ280" s="741"/>
      <c r="DKA280" s="741"/>
      <c r="DKB280" s="741"/>
      <c r="DKC280" s="741"/>
      <c r="DKD280" s="741"/>
      <c r="DKE280" s="741"/>
      <c r="DKF280" s="741"/>
      <c r="DKG280" s="741"/>
      <c r="DKH280" s="741"/>
      <c r="DKI280" s="741"/>
      <c r="DKJ280" s="741"/>
      <c r="DKK280" s="741"/>
      <c r="DKL280" s="741"/>
      <c r="DKM280" s="741"/>
      <c r="DKN280" s="741"/>
      <c r="DKO280" s="741"/>
      <c r="DKP280" s="741"/>
      <c r="DKQ280" s="741"/>
      <c r="DKR280" s="741"/>
      <c r="DKS280" s="742"/>
      <c r="DKT280" s="742"/>
      <c r="DKU280" s="742"/>
      <c r="DKV280" s="742"/>
      <c r="DKW280" s="742"/>
      <c r="DKX280" s="741"/>
      <c r="DKY280" s="741"/>
      <c r="DKZ280" s="742"/>
      <c r="DLA280" s="742"/>
      <c r="DLB280" s="741"/>
      <c r="DLC280" s="741"/>
      <c r="DLD280" s="742"/>
      <c r="DLE280" s="742"/>
      <c r="DLF280" s="741"/>
      <c r="DLG280" s="741"/>
      <c r="DLH280" s="741"/>
      <c r="DLI280" s="741"/>
      <c r="DLJ280" s="741"/>
      <c r="DLK280" s="741"/>
      <c r="DLL280" s="741"/>
      <c r="DLM280" s="742"/>
      <c r="DLN280" s="742"/>
      <c r="DLO280" s="741"/>
      <c r="DLP280" s="741"/>
      <c r="DLQ280" s="742"/>
      <c r="DLR280" s="742"/>
      <c r="DLS280" s="741"/>
      <c r="DLT280" s="741"/>
      <c r="DLU280" s="741"/>
      <c r="DLV280" s="741"/>
      <c r="DLW280" s="741"/>
      <c r="DLX280" s="740"/>
      <c r="DLY280" s="743"/>
      <c r="DLZ280" s="741"/>
      <c r="DMA280" s="741"/>
      <c r="DMB280" s="741"/>
      <c r="DMC280" s="741"/>
      <c r="DMD280" s="741"/>
      <c r="DME280" s="741"/>
      <c r="DMF280" s="741"/>
      <c r="DMG280" s="744"/>
      <c r="DMH280" s="744"/>
      <c r="DMI280" s="744"/>
      <c r="DMJ280" s="744"/>
      <c r="DMK280" s="744"/>
      <c r="DML280" s="744"/>
      <c r="DMM280" s="744"/>
      <c r="DMN280" s="744"/>
      <c r="DMO280" s="744"/>
      <c r="DMP280" s="744"/>
      <c r="DMQ280" s="744"/>
      <c r="DMR280" s="744"/>
      <c r="DMS280" s="744"/>
      <c r="DMT280" s="744"/>
      <c r="DMU280" s="744"/>
      <c r="DMV280" s="744"/>
      <c r="DMW280" s="744"/>
      <c r="DMX280" s="744"/>
      <c r="DMY280" s="744"/>
      <c r="DMZ280" s="744"/>
      <c r="DNA280" s="744"/>
      <c r="DNB280" s="744"/>
      <c r="DNC280" s="744"/>
      <c r="DND280" s="744"/>
      <c r="DNE280" s="744"/>
      <c r="DNF280" s="744"/>
      <c r="DNG280" s="744"/>
      <c r="DNH280" s="744"/>
      <c r="DNI280" s="744"/>
      <c r="DNJ280" s="744"/>
      <c r="DNK280" s="744"/>
      <c r="DNL280" s="744"/>
      <c r="DNM280" s="744"/>
      <c r="DNN280" s="744"/>
      <c r="DNO280" s="744"/>
      <c r="DNP280" s="744"/>
      <c r="DNQ280" s="744"/>
      <c r="DNR280" s="744"/>
      <c r="DNS280" s="744"/>
      <c r="DNT280" s="744"/>
      <c r="DNU280" s="744"/>
      <c r="DNV280" s="744"/>
      <c r="DNW280" s="744"/>
      <c r="DNX280" s="744"/>
      <c r="DNY280" s="741"/>
      <c r="DNZ280" s="741"/>
      <c r="DOA280" s="741"/>
      <c r="DOB280" s="741"/>
      <c r="DOC280" s="741"/>
      <c r="DOD280" s="741"/>
      <c r="DOE280" s="741"/>
      <c r="DOF280" s="741"/>
      <c r="DOG280" s="741"/>
      <c r="DOH280" s="741"/>
      <c r="DOI280" s="741"/>
      <c r="DOJ280" s="741"/>
      <c r="DOK280" s="741"/>
      <c r="DOL280" s="741"/>
      <c r="DOM280" s="741"/>
      <c r="DON280" s="741"/>
      <c r="DOO280" s="741"/>
      <c r="DOP280" s="741"/>
      <c r="DOQ280" s="741"/>
      <c r="DOR280" s="741"/>
      <c r="DOS280" s="741"/>
      <c r="DOT280" s="741"/>
      <c r="DOU280" s="741"/>
      <c r="DOV280" s="741"/>
      <c r="DOW280" s="742"/>
      <c r="DOX280" s="742"/>
      <c r="DOY280" s="742"/>
      <c r="DOZ280" s="742"/>
      <c r="DPA280" s="742"/>
      <c r="DPB280" s="741"/>
      <c r="DPC280" s="741"/>
      <c r="DPD280" s="742"/>
      <c r="DPE280" s="742"/>
      <c r="DPF280" s="741"/>
      <c r="DPG280" s="741"/>
      <c r="DPH280" s="742"/>
      <c r="DPI280" s="742"/>
      <c r="DPJ280" s="741"/>
      <c r="DPK280" s="741"/>
      <c r="DPL280" s="741"/>
      <c r="DPM280" s="741"/>
      <c r="DPN280" s="741"/>
      <c r="DPO280" s="741"/>
      <c r="DPP280" s="741"/>
      <c r="DPQ280" s="742"/>
      <c r="DPR280" s="742"/>
      <c r="DPS280" s="741"/>
      <c r="DPT280" s="741"/>
      <c r="DPU280" s="742"/>
      <c r="DPV280" s="742"/>
      <c r="DPW280" s="741"/>
      <c r="DPX280" s="741"/>
      <c r="DPY280" s="741"/>
      <c r="DPZ280" s="741"/>
      <c r="DQA280" s="741"/>
      <c r="DQB280" s="740"/>
      <c r="DQC280" s="743"/>
      <c r="DQD280" s="741"/>
      <c r="DQE280" s="741"/>
      <c r="DQF280" s="741"/>
      <c r="DQG280" s="741"/>
      <c r="DQH280" s="741"/>
      <c r="DQI280" s="741"/>
      <c r="DQJ280" s="741"/>
      <c r="DQK280" s="744"/>
      <c r="DQL280" s="744"/>
      <c r="DQM280" s="744"/>
      <c r="DQN280" s="744"/>
      <c r="DQO280" s="744"/>
      <c r="DQP280" s="744"/>
      <c r="DQQ280" s="744"/>
      <c r="DQR280" s="744"/>
      <c r="DQS280" s="744"/>
      <c r="DQT280" s="744"/>
      <c r="DQU280" s="744"/>
      <c r="DQV280" s="744"/>
      <c r="DQW280" s="744"/>
      <c r="DQX280" s="744"/>
      <c r="DQY280" s="744"/>
      <c r="DQZ280" s="744"/>
      <c r="DRA280" s="744"/>
      <c r="DRB280" s="744"/>
      <c r="DRC280" s="744"/>
      <c r="DRD280" s="744"/>
      <c r="DRE280" s="744"/>
      <c r="DRF280" s="744"/>
      <c r="DRG280" s="744"/>
      <c r="DRH280" s="744"/>
      <c r="DRI280" s="744"/>
      <c r="DRJ280" s="744"/>
      <c r="DRK280" s="744"/>
      <c r="DRL280" s="744"/>
      <c r="DRM280" s="744"/>
      <c r="DRN280" s="744"/>
      <c r="DRO280" s="744"/>
      <c r="DRP280" s="744"/>
      <c r="DRQ280" s="744"/>
      <c r="DRR280" s="744"/>
      <c r="DRS280" s="744"/>
      <c r="DRT280" s="744"/>
      <c r="DRU280" s="744"/>
      <c r="DRV280" s="744"/>
      <c r="DRW280" s="744"/>
      <c r="DRX280" s="744"/>
      <c r="DRY280" s="744"/>
      <c r="DRZ280" s="744"/>
      <c r="DSA280" s="744"/>
      <c r="DSB280" s="744"/>
      <c r="DSC280" s="741"/>
      <c r="DSD280" s="741"/>
      <c r="DSE280" s="741"/>
      <c r="DSF280" s="741"/>
      <c r="DSG280" s="741"/>
      <c r="DSH280" s="741"/>
      <c r="DSI280" s="741"/>
      <c r="DSJ280" s="741"/>
      <c r="DSK280" s="741"/>
      <c r="DSL280" s="741"/>
      <c r="DSM280" s="741"/>
      <c r="DSN280" s="741"/>
      <c r="DSO280" s="741"/>
      <c r="DSP280" s="741"/>
      <c r="DSQ280" s="741"/>
      <c r="DSR280" s="741"/>
      <c r="DSS280" s="741"/>
      <c r="DST280" s="741"/>
      <c r="DSU280" s="741"/>
      <c r="DSV280" s="741"/>
      <c r="DSW280" s="741"/>
      <c r="DSX280" s="741"/>
      <c r="DSY280" s="741"/>
      <c r="DSZ280" s="741"/>
      <c r="DTA280" s="742"/>
      <c r="DTB280" s="742"/>
      <c r="DTC280" s="742"/>
      <c r="DTD280" s="742"/>
      <c r="DTE280" s="742"/>
      <c r="DTF280" s="741"/>
      <c r="DTG280" s="741"/>
      <c r="DTH280" s="742"/>
      <c r="DTI280" s="742"/>
      <c r="DTJ280" s="741"/>
      <c r="DTK280" s="741"/>
      <c r="DTL280" s="742"/>
      <c r="DTM280" s="742"/>
      <c r="DTN280" s="741"/>
      <c r="DTO280" s="741"/>
      <c r="DTP280" s="741"/>
      <c r="DTQ280" s="741"/>
      <c r="DTR280" s="741"/>
      <c r="DTS280" s="741"/>
      <c r="DTT280" s="741"/>
      <c r="DTU280" s="742"/>
      <c r="DTV280" s="742"/>
      <c r="DTW280" s="741"/>
      <c r="DTX280" s="741"/>
      <c r="DTY280" s="742"/>
      <c r="DTZ280" s="742"/>
      <c r="DUA280" s="741"/>
      <c r="DUB280" s="741"/>
      <c r="DUC280" s="741"/>
      <c r="DUD280" s="741"/>
      <c r="DUE280" s="741"/>
      <c r="DUF280" s="740"/>
      <c r="DUG280" s="743"/>
      <c r="DUH280" s="741"/>
      <c r="DUI280" s="741"/>
      <c r="DUJ280" s="741"/>
      <c r="DUK280" s="741"/>
      <c r="DUL280" s="741"/>
      <c r="DUM280" s="741"/>
      <c r="DUN280" s="741"/>
      <c r="DUO280" s="744"/>
      <c r="DUP280" s="744"/>
      <c r="DUQ280" s="744"/>
      <c r="DUR280" s="744"/>
      <c r="DUS280" s="744"/>
      <c r="DUT280" s="744"/>
      <c r="DUU280" s="744"/>
      <c r="DUV280" s="744"/>
      <c r="DUW280" s="744"/>
      <c r="DUX280" s="744"/>
      <c r="DUY280" s="744"/>
      <c r="DUZ280" s="744"/>
      <c r="DVA280" s="744"/>
      <c r="DVB280" s="744"/>
      <c r="DVC280" s="744"/>
      <c r="DVD280" s="744"/>
      <c r="DVE280" s="744"/>
      <c r="DVF280" s="744"/>
      <c r="DVG280" s="744"/>
      <c r="DVH280" s="744"/>
      <c r="DVI280" s="744"/>
      <c r="DVJ280" s="744"/>
      <c r="DVK280" s="744"/>
      <c r="DVL280" s="744"/>
      <c r="DVM280" s="744"/>
      <c r="DVN280" s="744"/>
      <c r="DVO280" s="744"/>
      <c r="DVP280" s="744"/>
      <c r="DVQ280" s="744"/>
      <c r="DVR280" s="744"/>
      <c r="DVS280" s="744"/>
      <c r="DVT280" s="744"/>
      <c r="DVU280" s="744"/>
      <c r="DVV280" s="744"/>
      <c r="DVW280" s="744"/>
      <c r="DVX280" s="744"/>
      <c r="DVY280" s="744"/>
      <c r="DVZ280" s="744"/>
      <c r="DWA280" s="744"/>
      <c r="DWB280" s="744"/>
      <c r="DWC280" s="744"/>
      <c r="DWD280" s="744"/>
      <c r="DWE280" s="744"/>
      <c r="DWF280" s="744"/>
      <c r="DWG280" s="741"/>
      <c r="DWH280" s="741"/>
      <c r="DWI280" s="741"/>
      <c r="DWJ280" s="741"/>
      <c r="DWK280" s="741"/>
      <c r="DWL280" s="741"/>
      <c r="DWM280" s="741"/>
      <c r="DWN280" s="741"/>
      <c r="DWO280" s="741"/>
      <c r="DWP280" s="741"/>
      <c r="DWQ280" s="741"/>
      <c r="DWR280" s="741"/>
      <c r="DWS280" s="741"/>
      <c r="DWT280" s="741"/>
      <c r="DWU280" s="741"/>
      <c r="DWV280" s="741"/>
      <c r="DWW280" s="741"/>
      <c r="DWX280" s="741"/>
      <c r="DWY280" s="741"/>
      <c r="DWZ280" s="741"/>
      <c r="DXA280" s="741"/>
      <c r="DXB280" s="741"/>
      <c r="DXC280" s="741"/>
      <c r="DXD280" s="741"/>
      <c r="DXE280" s="742"/>
      <c r="DXF280" s="742"/>
      <c r="DXG280" s="742"/>
      <c r="DXH280" s="742"/>
      <c r="DXI280" s="742"/>
      <c r="DXJ280" s="741"/>
      <c r="DXK280" s="741"/>
      <c r="DXL280" s="742"/>
      <c r="DXM280" s="742"/>
      <c r="DXN280" s="741"/>
      <c r="DXO280" s="741"/>
      <c r="DXP280" s="742"/>
      <c r="DXQ280" s="742"/>
      <c r="DXR280" s="741"/>
      <c r="DXS280" s="741"/>
      <c r="DXT280" s="741"/>
      <c r="DXU280" s="741"/>
      <c r="DXV280" s="741"/>
      <c r="DXW280" s="741"/>
      <c r="DXX280" s="741"/>
      <c r="DXY280" s="742"/>
      <c r="DXZ280" s="742"/>
      <c r="DYA280" s="741"/>
      <c r="DYB280" s="741"/>
      <c r="DYC280" s="742"/>
      <c r="DYD280" s="742"/>
      <c r="DYE280" s="741"/>
      <c r="DYF280" s="741"/>
      <c r="DYG280" s="741"/>
      <c r="DYH280" s="741"/>
      <c r="DYI280" s="741"/>
      <c r="DYJ280" s="740"/>
      <c r="DYK280" s="743"/>
      <c r="DYL280" s="741"/>
      <c r="DYM280" s="741"/>
      <c r="DYN280" s="741"/>
      <c r="DYO280" s="741"/>
      <c r="DYP280" s="741"/>
      <c r="DYQ280" s="741"/>
      <c r="DYR280" s="741"/>
      <c r="DYS280" s="744"/>
      <c r="DYT280" s="744"/>
      <c r="DYU280" s="744"/>
      <c r="DYV280" s="744"/>
      <c r="DYW280" s="744"/>
      <c r="DYX280" s="744"/>
      <c r="DYY280" s="744"/>
      <c r="DYZ280" s="744"/>
      <c r="DZA280" s="744"/>
      <c r="DZB280" s="744"/>
      <c r="DZC280" s="744"/>
      <c r="DZD280" s="744"/>
      <c r="DZE280" s="744"/>
      <c r="DZF280" s="744"/>
      <c r="DZG280" s="744"/>
      <c r="DZH280" s="744"/>
      <c r="DZI280" s="744"/>
      <c r="DZJ280" s="744"/>
      <c r="DZK280" s="744"/>
      <c r="DZL280" s="744"/>
      <c r="DZM280" s="744"/>
      <c r="DZN280" s="744"/>
      <c r="DZO280" s="744"/>
      <c r="DZP280" s="744"/>
      <c r="DZQ280" s="744"/>
      <c r="DZR280" s="744"/>
      <c r="DZS280" s="744"/>
      <c r="DZT280" s="744"/>
      <c r="DZU280" s="744"/>
      <c r="DZV280" s="744"/>
      <c r="DZW280" s="744"/>
      <c r="DZX280" s="744"/>
      <c r="DZY280" s="744"/>
      <c r="DZZ280" s="744"/>
      <c r="EAA280" s="744"/>
      <c r="EAB280" s="744"/>
      <c r="EAC280" s="744"/>
      <c r="EAD280" s="744"/>
      <c r="EAE280" s="744"/>
      <c r="EAF280" s="744"/>
      <c r="EAG280" s="744"/>
      <c r="EAH280" s="744"/>
      <c r="EAI280" s="744"/>
      <c r="EAJ280" s="744"/>
      <c r="EAK280" s="741"/>
      <c r="EAL280" s="741"/>
      <c r="EAM280" s="741"/>
      <c r="EAN280" s="741"/>
      <c r="EAO280" s="741"/>
      <c r="EAP280" s="741"/>
      <c r="EAQ280" s="741"/>
      <c r="EAR280" s="741"/>
      <c r="EAS280" s="741"/>
      <c r="EAT280" s="741"/>
      <c r="EAU280" s="741"/>
      <c r="EAV280" s="741"/>
      <c r="EAW280" s="741"/>
      <c r="EAX280" s="741"/>
      <c r="EAY280" s="741"/>
      <c r="EAZ280" s="741"/>
      <c r="EBA280" s="741"/>
      <c r="EBB280" s="741"/>
      <c r="EBC280" s="741"/>
      <c r="EBD280" s="741"/>
      <c r="EBE280" s="741"/>
      <c r="EBF280" s="741"/>
      <c r="EBG280" s="741"/>
      <c r="EBH280" s="741"/>
      <c r="EBI280" s="742"/>
      <c r="EBJ280" s="742"/>
      <c r="EBK280" s="742"/>
      <c r="EBL280" s="742"/>
      <c r="EBM280" s="742"/>
      <c r="EBN280" s="741"/>
      <c r="EBO280" s="741"/>
      <c r="EBP280" s="742"/>
      <c r="EBQ280" s="742"/>
      <c r="EBR280" s="741"/>
      <c r="EBS280" s="741"/>
      <c r="EBT280" s="742"/>
      <c r="EBU280" s="742"/>
      <c r="EBV280" s="741"/>
      <c r="EBW280" s="741"/>
      <c r="EBX280" s="741"/>
      <c r="EBY280" s="741"/>
      <c r="EBZ280" s="741"/>
      <c r="ECA280" s="741"/>
      <c r="ECB280" s="741"/>
      <c r="ECC280" s="742"/>
      <c r="ECD280" s="742"/>
      <c r="ECE280" s="741"/>
      <c r="ECF280" s="741"/>
      <c r="ECG280" s="742"/>
      <c r="ECH280" s="742"/>
      <c r="ECI280" s="741"/>
      <c r="ECJ280" s="741"/>
      <c r="ECK280" s="741"/>
      <c r="ECL280" s="741"/>
      <c r="ECM280" s="741"/>
      <c r="ECN280" s="740"/>
      <c r="ECO280" s="743"/>
      <c r="ECP280" s="741"/>
      <c r="ECQ280" s="741"/>
      <c r="ECR280" s="741"/>
      <c r="ECS280" s="741"/>
      <c r="ECT280" s="741"/>
      <c r="ECU280" s="741"/>
      <c r="ECV280" s="741"/>
      <c r="ECW280" s="744"/>
      <c r="ECX280" s="744"/>
      <c r="ECY280" s="744"/>
      <c r="ECZ280" s="744"/>
      <c r="EDA280" s="744"/>
      <c r="EDB280" s="744"/>
      <c r="EDC280" s="744"/>
      <c r="EDD280" s="744"/>
      <c r="EDE280" s="744"/>
      <c r="EDF280" s="744"/>
      <c r="EDG280" s="744"/>
      <c r="EDH280" s="744"/>
      <c r="EDI280" s="744"/>
      <c r="EDJ280" s="744"/>
      <c r="EDK280" s="744"/>
      <c r="EDL280" s="744"/>
      <c r="EDM280" s="744"/>
      <c r="EDN280" s="744"/>
      <c r="EDO280" s="744"/>
      <c r="EDP280" s="744"/>
      <c r="EDQ280" s="744"/>
      <c r="EDR280" s="744"/>
      <c r="EDS280" s="744"/>
      <c r="EDT280" s="744"/>
      <c r="EDU280" s="744"/>
      <c r="EDV280" s="744"/>
      <c r="EDW280" s="744"/>
      <c r="EDX280" s="744"/>
      <c r="EDY280" s="744"/>
      <c r="EDZ280" s="744"/>
      <c r="EEA280" s="744"/>
      <c r="EEB280" s="744"/>
      <c r="EEC280" s="744"/>
      <c r="EED280" s="744"/>
      <c r="EEE280" s="744"/>
      <c r="EEF280" s="744"/>
      <c r="EEG280" s="744"/>
      <c r="EEH280" s="744"/>
      <c r="EEI280" s="744"/>
      <c r="EEJ280" s="744"/>
      <c r="EEK280" s="744"/>
      <c r="EEL280" s="744"/>
      <c r="EEM280" s="744"/>
      <c r="EEN280" s="744"/>
      <c r="EEO280" s="741"/>
      <c r="EEP280" s="741"/>
      <c r="EEQ280" s="741"/>
      <c r="EER280" s="741"/>
      <c r="EES280" s="741"/>
      <c r="EET280" s="741"/>
      <c r="EEU280" s="741"/>
      <c r="EEV280" s="741"/>
      <c r="EEW280" s="741"/>
      <c r="EEX280" s="741"/>
      <c r="EEY280" s="741"/>
      <c r="EEZ280" s="741"/>
      <c r="EFA280" s="741"/>
      <c r="EFB280" s="741"/>
      <c r="EFC280" s="741"/>
      <c r="EFD280" s="741"/>
      <c r="EFE280" s="741"/>
      <c r="EFF280" s="741"/>
      <c r="EFG280" s="741"/>
      <c r="EFH280" s="741"/>
      <c r="EFI280" s="741"/>
      <c r="EFJ280" s="741"/>
      <c r="EFK280" s="741"/>
      <c r="EFL280" s="741"/>
      <c r="EFM280" s="742"/>
      <c r="EFN280" s="742"/>
      <c r="EFO280" s="742"/>
      <c r="EFP280" s="742"/>
      <c r="EFQ280" s="742"/>
      <c r="EFR280" s="741"/>
      <c r="EFS280" s="741"/>
      <c r="EFT280" s="742"/>
      <c r="EFU280" s="742"/>
      <c r="EFV280" s="741"/>
      <c r="EFW280" s="741"/>
      <c r="EFX280" s="742"/>
      <c r="EFY280" s="742"/>
      <c r="EFZ280" s="741"/>
      <c r="EGA280" s="741"/>
      <c r="EGB280" s="741"/>
      <c r="EGC280" s="741"/>
      <c r="EGD280" s="741"/>
      <c r="EGE280" s="741"/>
      <c r="EGF280" s="741"/>
      <c r="EGG280" s="742"/>
      <c r="EGH280" s="742"/>
      <c r="EGI280" s="741"/>
      <c r="EGJ280" s="741"/>
      <c r="EGK280" s="742"/>
      <c r="EGL280" s="742"/>
      <c r="EGM280" s="741"/>
      <c r="EGN280" s="741"/>
      <c r="EGO280" s="741"/>
      <c r="EGP280" s="741"/>
      <c r="EGQ280" s="741"/>
      <c r="EGR280" s="740"/>
      <c r="EGS280" s="743"/>
      <c r="EGT280" s="741"/>
      <c r="EGU280" s="741"/>
      <c r="EGV280" s="741"/>
      <c r="EGW280" s="741"/>
      <c r="EGX280" s="741"/>
      <c r="EGY280" s="741"/>
      <c r="EGZ280" s="741"/>
      <c r="EHA280" s="744"/>
      <c r="EHB280" s="744"/>
      <c r="EHC280" s="744"/>
      <c r="EHD280" s="744"/>
      <c r="EHE280" s="744"/>
      <c r="EHF280" s="744"/>
      <c r="EHG280" s="744"/>
      <c r="EHH280" s="744"/>
      <c r="EHI280" s="744"/>
      <c r="EHJ280" s="744"/>
      <c r="EHK280" s="744"/>
      <c r="EHL280" s="744"/>
      <c r="EHM280" s="744"/>
      <c r="EHN280" s="744"/>
      <c r="EHO280" s="744"/>
      <c r="EHP280" s="744"/>
      <c r="EHQ280" s="744"/>
      <c r="EHR280" s="744"/>
      <c r="EHS280" s="744"/>
      <c r="EHT280" s="744"/>
      <c r="EHU280" s="744"/>
      <c r="EHV280" s="744"/>
      <c r="EHW280" s="744"/>
      <c r="EHX280" s="744"/>
      <c r="EHY280" s="744"/>
      <c r="EHZ280" s="744"/>
      <c r="EIA280" s="744"/>
      <c r="EIB280" s="744"/>
      <c r="EIC280" s="744"/>
      <c r="EID280" s="744"/>
      <c r="EIE280" s="744"/>
      <c r="EIF280" s="744"/>
      <c r="EIG280" s="744"/>
      <c r="EIH280" s="744"/>
      <c r="EII280" s="744"/>
      <c r="EIJ280" s="744"/>
      <c r="EIK280" s="744"/>
      <c r="EIL280" s="744"/>
      <c r="EIM280" s="744"/>
      <c r="EIN280" s="744"/>
      <c r="EIO280" s="744"/>
      <c r="EIP280" s="744"/>
      <c r="EIQ280" s="744"/>
      <c r="EIR280" s="744"/>
      <c r="EIS280" s="741"/>
      <c r="EIT280" s="741"/>
      <c r="EIU280" s="741"/>
      <c r="EIV280" s="741"/>
      <c r="EIW280" s="741"/>
      <c r="EIX280" s="741"/>
      <c r="EIY280" s="741"/>
      <c r="EIZ280" s="741"/>
      <c r="EJA280" s="741"/>
      <c r="EJB280" s="741"/>
      <c r="EJC280" s="741"/>
      <c r="EJD280" s="741"/>
      <c r="EJE280" s="741"/>
      <c r="EJF280" s="741"/>
      <c r="EJG280" s="741"/>
      <c r="EJH280" s="741"/>
      <c r="EJI280" s="741"/>
      <c r="EJJ280" s="741"/>
      <c r="EJK280" s="741"/>
      <c r="EJL280" s="741"/>
      <c r="EJM280" s="741"/>
      <c r="EJN280" s="741"/>
      <c r="EJO280" s="741"/>
      <c r="EJP280" s="741"/>
      <c r="EJQ280" s="742"/>
      <c r="EJR280" s="742"/>
      <c r="EJS280" s="742"/>
      <c r="EJT280" s="742"/>
      <c r="EJU280" s="742"/>
      <c r="EJV280" s="741"/>
      <c r="EJW280" s="741"/>
      <c r="EJX280" s="742"/>
      <c r="EJY280" s="742"/>
      <c r="EJZ280" s="741"/>
      <c r="EKA280" s="741"/>
      <c r="EKB280" s="742"/>
      <c r="EKC280" s="742"/>
      <c r="EKD280" s="741"/>
      <c r="EKE280" s="741"/>
      <c r="EKF280" s="741"/>
      <c r="EKG280" s="741"/>
      <c r="EKH280" s="741"/>
      <c r="EKI280" s="741"/>
      <c r="EKJ280" s="741"/>
      <c r="EKK280" s="742"/>
      <c r="EKL280" s="742"/>
      <c r="EKM280" s="741"/>
      <c r="EKN280" s="741"/>
      <c r="EKO280" s="742"/>
      <c r="EKP280" s="742"/>
      <c r="EKQ280" s="741"/>
      <c r="EKR280" s="741"/>
      <c r="EKS280" s="741"/>
      <c r="EKT280" s="741"/>
      <c r="EKU280" s="741"/>
      <c r="EKV280" s="740"/>
      <c r="EKW280" s="743"/>
      <c r="EKX280" s="741"/>
      <c r="EKY280" s="741"/>
      <c r="EKZ280" s="741"/>
      <c r="ELA280" s="741"/>
      <c r="ELB280" s="741"/>
      <c r="ELC280" s="741"/>
      <c r="ELD280" s="741"/>
      <c r="ELE280" s="744"/>
      <c r="ELF280" s="744"/>
      <c r="ELG280" s="744"/>
      <c r="ELH280" s="744"/>
      <c r="ELI280" s="744"/>
      <c r="ELJ280" s="744"/>
      <c r="ELK280" s="744"/>
      <c r="ELL280" s="744"/>
      <c r="ELM280" s="744"/>
      <c r="ELN280" s="744"/>
      <c r="ELO280" s="744"/>
      <c r="ELP280" s="744"/>
      <c r="ELQ280" s="744"/>
      <c r="ELR280" s="744"/>
      <c r="ELS280" s="744"/>
      <c r="ELT280" s="744"/>
      <c r="ELU280" s="744"/>
      <c r="ELV280" s="744"/>
      <c r="ELW280" s="744"/>
      <c r="ELX280" s="744"/>
      <c r="ELY280" s="744"/>
      <c r="ELZ280" s="744"/>
      <c r="EMA280" s="744"/>
      <c r="EMB280" s="744"/>
      <c r="EMC280" s="744"/>
      <c r="EMD280" s="744"/>
      <c r="EME280" s="744"/>
      <c r="EMF280" s="744"/>
      <c r="EMG280" s="744"/>
      <c r="EMH280" s="744"/>
      <c r="EMI280" s="744"/>
      <c r="EMJ280" s="744"/>
      <c r="EMK280" s="744"/>
      <c r="EML280" s="744"/>
      <c r="EMM280" s="744"/>
      <c r="EMN280" s="744"/>
      <c r="EMO280" s="744"/>
      <c r="EMP280" s="744"/>
      <c r="EMQ280" s="744"/>
      <c r="EMR280" s="744"/>
      <c r="EMS280" s="744"/>
      <c r="EMT280" s="744"/>
      <c r="EMU280" s="744"/>
      <c r="EMV280" s="744"/>
      <c r="EMW280" s="741"/>
      <c r="EMX280" s="741"/>
      <c r="EMY280" s="741"/>
      <c r="EMZ280" s="741"/>
      <c r="ENA280" s="741"/>
      <c r="ENB280" s="741"/>
      <c r="ENC280" s="741"/>
      <c r="END280" s="741"/>
      <c r="ENE280" s="741"/>
      <c r="ENF280" s="741"/>
      <c r="ENG280" s="741"/>
      <c r="ENH280" s="741"/>
      <c r="ENI280" s="741"/>
      <c r="ENJ280" s="741"/>
      <c r="ENK280" s="741"/>
      <c r="ENL280" s="741"/>
      <c r="ENM280" s="741"/>
      <c r="ENN280" s="741"/>
      <c r="ENO280" s="741"/>
      <c r="ENP280" s="741"/>
      <c r="ENQ280" s="741"/>
      <c r="ENR280" s="741"/>
      <c r="ENS280" s="741"/>
      <c r="ENT280" s="741"/>
      <c r="ENU280" s="742"/>
      <c r="ENV280" s="742"/>
      <c r="ENW280" s="742"/>
      <c r="ENX280" s="742"/>
      <c r="ENY280" s="742"/>
      <c r="ENZ280" s="741"/>
      <c r="EOA280" s="741"/>
      <c r="EOB280" s="742"/>
      <c r="EOC280" s="742"/>
      <c r="EOD280" s="741"/>
      <c r="EOE280" s="741"/>
      <c r="EOF280" s="742"/>
      <c r="EOG280" s="742"/>
      <c r="EOH280" s="741"/>
      <c r="EOI280" s="741"/>
      <c r="EOJ280" s="741"/>
      <c r="EOK280" s="741"/>
      <c r="EOL280" s="741"/>
      <c r="EOM280" s="741"/>
      <c r="EON280" s="741"/>
      <c r="EOO280" s="742"/>
      <c r="EOP280" s="742"/>
      <c r="EOQ280" s="741"/>
      <c r="EOR280" s="741"/>
      <c r="EOS280" s="742"/>
      <c r="EOT280" s="742"/>
      <c r="EOU280" s="741"/>
      <c r="EOV280" s="741"/>
      <c r="EOW280" s="741"/>
      <c r="EOX280" s="741"/>
      <c r="EOY280" s="741"/>
      <c r="EOZ280" s="740"/>
      <c r="EPA280" s="743"/>
      <c r="EPB280" s="741"/>
      <c r="EPC280" s="741"/>
      <c r="EPD280" s="741"/>
      <c r="EPE280" s="741"/>
      <c r="EPF280" s="741"/>
      <c r="EPG280" s="741"/>
      <c r="EPH280" s="741"/>
      <c r="EPI280" s="744"/>
      <c r="EPJ280" s="744"/>
      <c r="EPK280" s="744"/>
      <c r="EPL280" s="744"/>
      <c r="EPM280" s="744"/>
      <c r="EPN280" s="744"/>
      <c r="EPO280" s="744"/>
      <c r="EPP280" s="744"/>
      <c r="EPQ280" s="744"/>
      <c r="EPR280" s="744"/>
      <c r="EPS280" s="744"/>
      <c r="EPT280" s="744"/>
      <c r="EPU280" s="744"/>
      <c r="EPV280" s="744"/>
      <c r="EPW280" s="744"/>
      <c r="EPX280" s="744"/>
      <c r="EPY280" s="744"/>
      <c r="EPZ280" s="744"/>
      <c r="EQA280" s="744"/>
      <c r="EQB280" s="744"/>
      <c r="EQC280" s="744"/>
      <c r="EQD280" s="744"/>
      <c r="EQE280" s="744"/>
      <c r="EQF280" s="744"/>
      <c r="EQG280" s="744"/>
      <c r="EQH280" s="744"/>
      <c r="EQI280" s="744"/>
      <c r="EQJ280" s="744"/>
      <c r="EQK280" s="744"/>
      <c r="EQL280" s="744"/>
      <c r="EQM280" s="744"/>
      <c r="EQN280" s="744"/>
      <c r="EQO280" s="744"/>
      <c r="EQP280" s="744"/>
      <c r="EQQ280" s="744"/>
      <c r="EQR280" s="744"/>
      <c r="EQS280" s="744"/>
      <c r="EQT280" s="744"/>
      <c r="EQU280" s="744"/>
      <c r="EQV280" s="744"/>
      <c r="EQW280" s="744"/>
      <c r="EQX280" s="744"/>
      <c r="EQY280" s="744"/>
      <c r="EQZ280" s="744"/>
      <c r="ERA280" s="741"/>
      <c r="ERB280" s="741"/>
      <c r="ERC280" s="741"/>
      <c r="ERD280" s="741"/>
      <c r="ERE280" s="741"/>
      <c r="ERF280" s="741"/>
      <c r="ERG280" s="741"/>
      <c r="ERH280" s="741"/>
      <c r="ERI280" s="741"/>
      <c r="ERJ280" s="741"/>
      <c r="ERK280" s="741"/>
      <c r="ERL280" s="741"/>
      <c r="ERM280" s="741"/>
      <c r="ERN280" s="741"/>
      <c r="ERO280" s="741"/>
      <c r="ERP280" s="741"/>
      <c r="ERQ280" s="741"/>
      <c r="ERR280" s="741"/>
      <c r="ERS280" s="741"/>
      <c r="ERT280" s="741"/>
      <c r="ERU280" s="741"/>
      <c r="ERV280" s="741"/>
      <c r="ERW280" s="741"/>
      <c r="ERX280" s="741"/>
      <c r="ERY280" s="742"/>
      <c r="ERZ280" s="742"/>
      <c r="ESA280" s="742"/>
      <c r="ESB280" s="742"/>
      <c r="ESC280" s="742"/>
      <c r="ESD280" s="741"/>
      <c r="ESE280" s="741"/>
      <c r="ESF280" s="742"/>
      <c r="ESG280" s="742"/>
      <c r="ESH280" s="741"/>
      <c r="ESI280" s="741"/>
      <c r="ESJ280" s="742"/>
      <c r="ESK280" s="742"/>
      <c r="ESL280" s="741"/>
      <c r="ESM280" s="741"/>
      <c r="ESN280" s="741"/>
      <c r="ESO280" s="741"/>
      <c r="ESP280" s="741"/>
      <c r="ESQ280" s="741"/>
      <c r="ESR280" s="741"/>
      <c r="ESS280" s="742"/>
      <c r="EST280" s="742"/>
      <c r="ESU280" s="741"/>
      <c r="ESV280" s="741"/>
      <c r="ESW280" s="742"/>
      <c r="ESX280" s="742"/>
      <c r="ESY280" s="741"/>
      <c r="ESZ280" s="741"/>
      <c r="ETA280" s="741"/>
      <c r="ETB280" s="741"/>
      <c r="ETC280" s="741"/>
      <c r="ETD280" s="740"/>
      <c r="ETE280" s="743"/>
      <c r="ETF280" s="741"/>
      <c r="ETG280" s="741"/>
      <c r="ETH280" s="741"/>
      <c r="ETI280" s="741"/>
      <c r="ETJ280" s="741"/>
      <c r="ETK280" s="741"/>
      <c r="ETL280" s="741"/>
      <c r="ETM280" s="744"/>
      <c r="ETN280" s="744"/>
      <c r="ETO280" s="744"/>
      <c r="ETP280" s="744"/>
      <c r="ETQ280" s="744"/>
      <c r="ETR280" s="744"/>
      <c r="ETS280" s="744"/>
      <c r="ETT280" s="744"/>
      <c r="ETU280" s="744"/>
      <c r="ETV280" s="744"/>
      <c r="ETW280" s="744"/>
      <c r="ETX280" s="744"/>
      <c r="ETY280" s="744"/>
      <c r="ETZ280" s="744"/>
      <c r="EUA280" s="744"/>
      <c r="EUB280" s="744"/>
      <c r="EUC280" s="744"/>
      <c r="EUD280" s="744"/>
      <c r="EUE280" s="744"/>
      <c r="EUF280" s="744"/>
      <c r="EUG280" s="744"/>
      <c r="EUH280" s="744"/>
      <c r="EUI280" s="744"/>
      <c r="EUJ280" s="744"/>
      <c r="EUK280" s="744"/>
      <c r="EUL280" s="744"/>
      <c r="EUM280" s="744"/>
      <c r="EUN280" s="744"/>
      <c r="EUO280" s="744"/>
      <c r="EUP280" s="744"/>
      <c r="EUQ280" s="744"/>
      <c r="EUR280" s="744"/>
      <c r="EUS280" s="744"/>
      <c r="EUT280" s="744"/>
      <c r="EUU280" s="744"/>
      <c r="EUV280" s="744"/>
      <c r="EUW280" s="744"/>
      <c r="EUX280" s="744"/>
      <c r="EUY280" s="744"/>
      <c r="EUZ280" s="744"/>
      <c r="EVA280" s="744"/>
      <c r="EVB280" s="744"/>
      <c r="EVC280" s="744"/>
      <c r="EVD280" s="744"/>
      <c r="EVE280" s="741"/>
      <c r="EVF280" s="741"/>
      <c r="EVG280" s="741"/>
      <c r="EVH280" s="741"/>
      <c r="EVI280" s="741"/>
      <c r="EVJ280" s="741"/>
      <c r="EVK280" s="741"/>
      <c r="EVL280" s="741"/>
      <c r="EVM280" s="741"/>
      <c r="EVN280" s="741"/>
      <c r="EVO280" s="741"/>
      <c r="EVP280" s="741"/>
      <c r="EVQ280" s="741"/>
      <c r="EVR280" s="741"/>
      <c r="EVS280" s="741"/>
      <c r="EVT280" s="741"/>
      <c r="EVU280" s="741"/>
      <c r="EVV280" s="741"/>
      <c r="EVW280" s="741"/>
      <c r="EVX280" s="741"/>
      <c r="EVY280" s="741"/>
      <c r="EVZ280" s="741"/>
      <c r="EWA280" s="741"/>
      <c r="EWB280" s="741"/>
      <c r="EWC280" s="742"/>
      <c r="EWD280" s="742"/>
      <c r="EWE280" s="742"/>
      <c r="EWF280" s="742"/>
      <c r="EWG280" s="742"/>
      <c r="EWH280" s="741"/>
      <c r="EWI280" s="741"/>
      <c r="EWJ280" s="742"/>
      <c r="EWK280" s="742"/>
      <c r="EWL280" s="741"/>
      <c r="EWM280" s="741"/>
      <c r="EWN280" s="742"/>
      <c r="EWO280" s="742"/>
      <c r="EWP280" s="741"/>
      <c r="EWQ280" s="741"/>
      <c r="EWR280" s="741"/>
      <c r="EWS280" s="741"/>
      <c r="EWT280" s="741"/>
      <c r="EWU280" s="741"/>
      <c r="EWV280" s="741"/>
      <c r="EWW280" s="742"/>
      <c r="EWX280" s="742"/>
      <c r="EWY280" s="741"/>
      <c r="EWZ280" s="741"/>
      <c r="EXA280" s="742"/>
      <c r="EXB280" s="742"/>
      <c r="EXC280" s="741"/>
      <c r="EXD280" s="741"/>
      <c r="EXE280" s="741"/>
      <c r="EXF280" s="741"/>
      <c r="EXG280" s="741"/>
      <c r="EXH280" s="740"/>
      <c r="EXI280" s="743"/>
      <c r="EXJ280" s="741"/>
      <c r="EXK280" s="741"/>
      <c r="EXL280" s="741"/>
      <c r="EXM280" s="741"/>
      <c r="EXN280" s="741"/>
      <c r="EXO280" s="741"/>
      <c r="EXP280" s="741"/>
      <c r="EXQ280" s="744"/>
      <c r="EXR280" s="744"/>
      <c r="EXS280" s="744"/>
      <c r="EXT280" s="744"/>
      <c r="EXU280" s="744"/>
      <c r="EXV280" s="744"/>
      <c r="EXW280" s="744"/>
      <c r="EXX280" s="744"/>
      <c r="EXY280" s="744"/>
      <c r="EXZ280" s="744"/>
      <c r="EYA280" s="744"/>
      <c r="EYB280" s="744"/>
      <c r="EYC280" s="744"/>
      <c r="EYD280" s="744"/>
      <c r="EYE280" s="744"/>
      <c r="EYF280" s="744"/>
      <c r="EYG280" s="744"/>
      <c r="EYH280" s="744"/>
      <c r="EYI280" s="744"/>
      <c r="EYJ280" s="744"/>
      <c r="EYK280" s="744"/>
      <c r="EYL280" s="744"/>
      <c r="EYM280" s="744"/>
      <c r="EYN280" s="744"/>
      <c r="EYO280" s="744"/>
      <c r="EYP280" s="744"/>
      <c r="EYQ280" s="744"/>
      <c r="EYR280" s="744"/>
      <c r="EYS280" s="744"/>
      <c r="EYT280" s="744"/>
      <c r="EYU280" s="744"/>
      <c r="EYV280" s="744"/>
      <c r="EYW280" s="744"/>
      <c r="EYX280" s="744"/>
      <c r="EYY280" s="744"/>
      <c r="EYZ280" s="744"/>
      <c r="EZA280" s="744"/>
      <c r="EZB280" s="744"/>
      <c r="EZC280" s="744"/>
      <c r="EZD280" s="744"/>
      <c r="EZE280" s="744"/>
      <c r="EZF280" s="744"/>
      <c r="EZG280" s="744"/>
      <c r="EZH280" s="744"/>
      <c r="EZI280" s="741"/>
      <c r="EZJ280" s="741"/>
      <c r="EZK280" s="741"/>
      <c r="EZL280" s="741"/>
      <c r="EZM280" s="741"/>
      <c r="EZN280" s="741"/>
      <c r="EZO280" s="741"/>
      <c r="EZP280" s="741"/>
      <c r="EZQ280" s="741"/>
      <c r="EZR280" s="741"/>
      <c r="EZS280" s="741"/>
      <c r="EZT280" s="741"/>
      <c r="EZU280" s="741"/>
      <c r="EZV280" s="741"/>
      <c r="EZW280" s="741"/>
      <c r="EZX280" s="741"/>
      <c r="EZY280" s="741"/>
      <c r="EZZ280" s="741"/>
      <c r="FAA280" s="741"/>
      <c r="FAB280" s="741"/>
      <c r="FAC280" s="741"/>
      <c r="FAD280" s="741"/>
      <c r="FAE280" s="741"/>
      <c r="FAF280" s="741"/>
      <c r="FAG280" s="742"/>
      <c r="FAH280" s="742"/>
      <c r="FAI280" s="742"/>
      <c r="FAJ280" s="742"/>
      <c r="FAK280" s="742"/>
      <c r="FAL280" s="741"/>
      <c r="FAM280" s="741"/>
      <c r="FAN280" s="742"/>
      <c r="FAO280" s="742"/>
      <c r="FAP280" s="741"/>
      <c r="FAQ280" s="741"/>
      <c r="FAR280" s="742"/>
      <c r="FAS280" s="742"/>
      <c r="FAT280" s="741"/>
      <c r="FAU280" s="741"/>
      <c r="FAV280" s="741"/>
      <c r="FAW280" s="741"/>
      <c r="FAX280" s="741"/>
      <c r="FAY280" s="741"/>
      <c r="FAZ280" s="741"/>
      <c r="FBA280" s="742"/>
      <c r="FBB280" s="742"/>
      <c r="FBC280" s="741"/>
      <c r="FBD280" s="741"/>
      <c r="FBE280" s="742"/>
      <c r="FBF280" s="742"/>
      <c r="FBG280" s="741"/>
      <c r="FBH280" s="741"/>
      <c r="FBI280" s="741"/>
      <c r="FBJ280" s="741"/>
      <c r="FBK280" s="741"/>
      <c r="FBL280" s="740"/>
      <c r="FBM280" s="743"/>
      <c r="FBN280" s="741"/>
      <c r="FBO280" s="741"/>
      <c r="FBP280" s="741"/>
      <c r="FBQ280" s="741"/>
      <c r="FBR280" s="741"/>
      <c r="FBS280" s="741"/>
      <c r="FBT280" s="741"/>
      <c r="FBU280" s="744"/>
      <c r="FBV280" s="744"/>
      <c r="FBW280" s="744"/>
      <c r="FBX280" s="744"/>
      <c r="FBY280" s="744"/>
      <c r="FBZ280" s="744"/>
      <c r="FCA280" s="744"/>
      <c r="FCB280" s="744"/>
      <c r="FCC280" s="744"/>
      <c r="FCD280" s="744"/>
      <c r="FCE280" s="744"/>
      <c r="FCF280" s="744"/>
      <c r="FCG280" s="744"/>
      <c r="FCH280" s="744"/>
      <c r="FCI280" s="744"/>
      <c r="FCJ280" s="744"/>
      <c r="FCK280" s="744"/>
      <c r="FCL280" s="744"/>
      <c r="FCM280" s="744"/>
      <c r="FCN280" s="744"/>
      <c r="FCO280" s="744"/>
      <c r="FCP280" s="744"/>
      <c r="FCQ280" s="744"/>
      <c r="FCR280" s="744"/>
      <c r="FCS280" s="744"/>
      <c r="FCT280" s="744"/>
      <c r="FCU280" s="744"/>
      <c r="FCV280" s="744"/>
      <c r="FCW280" s="744"/>
      <c r="FCX280" s="744"/>
      <c r="FCY280" s="744"/>
      <c r="FCZ280" s="744"/>
      <c r="FDA280" s="744"/>
      <c r="FDB280" s="744"/>
      <c r="FDC280" s="744"/>
      <c r="FDD280" s="744"/>
      <c r="FDE280" s="744"/>
      <c r="FDF280" s="744"/>
      <c r="FDG280" s="744"/>
      <c r="FDH280" s="744"/>
      <c r="FDI280" s="744"/>
      <c r="FDJ280" s="744"/>
      <c r="FDK280" s="744"/>
      <c r="FDL280" s="744"/>
      <c r="FDM280" s="741"/>
      <c r="FDN280" s="741"/>
      <c r="FDO280" s="741"/>
      <c r="FDP280" s="741"/>
      <c r="FDQ280" s="741"/>
      <c r="FDR280" s="741"/>
      <c r="FDS280" s="741"/>
      <c r="FDT280" s="741"/>
      <c r="FDU280" s="741"/>
      <c r="FDV280" s="741"/>
      <c r="FDW280" s="741"/>
      <c r="FDX280" s="741"/>
      <c r="FDY280" s="741"/>
      <c r="FDZ280" s="741"/>
      <c r="FEA280" s="741"/>
      <c r="FEB280" s="741"/>
      <c r="FEC280" s="741"/>
      <c r="FED280" s="741"/>
      <c r="FEE280" s="741"/>
      <c r="FEF280" s="741"/>
      <c r="FEG280" s="741"/>
      <c r="FEH280" s="741"/>
      <c r="FEI280" s="741"/>
      <c r="FEJ280" s="741"/>
      <c r="FEK280" s="742"/>
      <c r="FEL280" s="742"/>
      <c r="FEM280" s="742"/>
      <c r="FEN280" s="742"/>
      <c r="FEO280" s="742"/>
      <c r="FEP280" s="741"/>
      <c r="FEQ280" s="741"/>
      <c r="FER280" s="742"/>
      <c r="FES280" s="742"/>
      <c r="FET280" s="741"/>
      <c r="FEU280" s="741"/>
      <c r="FEV280" s="742"/>
      <c r="FEW280" s="742"/>
      <c r="FEX280" s="741"/>
      <c r="FEY280" s="741"/>
      <c r="FEZ280" s="741"/>
      <c r="FFA280" s="741"/>
      <c r="FFB280" s="741"/>
      <c r="FFC280" s="741"/>
      <c r="FFD280" s="741"/>
      <c r="FFE280" s="742"/>
      <c r="FFF280" s="742"/>
      <c r="FFG280" s="741"/>
      <c r="FFH280" s="741"/>
      <c r="FFI280" s="742"/>
      <c r="FFJ280" s="742"/>
      <c r="FFK280" s="741"/>
      <c r="FFL280" s="741"/>
      <c r="FFM280" s="741"/>
      <c r="FFN280" s="741"/>
      <c r="FFO280" s="741"/>
      <c r="FFP280" s="740"/>
      <c r="FFQ280" s="743"/>
      <c r="FFR280" s="741"/>
      <c r="FFS280" s="741"/>
      <c r="FFT280" s="741"/>
      <c r="FFU280" s="741"/>
      <c r="FFV280" s="741"/>
      <c r="FFW280" s="741"/>
      <c r="FFX280" s="741"/>
      <c r="FFY280" s="744"/>
      <c r="FFZ280" s="744"/>
      <c r="FGA280" s="744"/>
      <c r="FGB280" s="744"/>
      <c r="FGC280" s="744"/>
      <c r="FGD280" s="744"/>
      <c r="FGE280" s="744"/>
      <c r="FGF280" s="744"/>
      <c r="FGG280" s="744"/>
      <c r="FGH280" s="744"/>
      <c r="FGI280" s="744"/>
      <c r="FGJ280" s="744"/>
      <c r="FGK280" s="744"/>
      <c r="FGL280" s="744"/>
      <c r="FGM280" s="744"/>
      <c r="FGN280" s="744"/>
      <c r="FGO280" s="744"/>
      <c r="FGP280" s="744"/>
      <c r="FGQ280" s="744"/>
      <c r="FGR280" s="744"/>
      <c r="FGS280" s="744"/>
      <c r="FGT280" s="744"/>
      <c r="FGU280" s="744"/>
      <c r="FGV280" s="744"/>
      <c r="FGW280" s="744"/>
      <c r="FGX280" s="744"/>
      <c r="FGY280" s="744"/>
      <c r="FGZ280" s="744"/>
      <c r="FHA280" s="744"/>
      <c r="FHB280" s="744"/>
      <c r="FHC280" s="744"/>
      <c r="FHD280" s="744"/>
      <c r="FHE280" s="744"/>
      <c r="FHF280" s="744"/>
      <c r="FHG280" s="744"/>
      <c r="FHH280" s="744"/>
      <c r="FHI280" s="744"/>
      <c r="FHJ280" s="744"/>
      <c r="FHK280" s="744"/>
      <c r="FHL280" s="744"/>
      <c r="FHM280" s="744"/>
      <c r="FHN280" s="744"/>
      <c r="FHO280" s="744"/>
      <c r="FHP280" s="744"/>
      <c r="FHQ280" s="741"/>
      <c r="FHR280" s="741"/>
      <c r="FHS280" s="741"/>
      <c r="FHT280" s="741"/>
      <c r="FHU280" s="741"/>
      <c r="FHV280" s="741"/>
      <c r="FHW280" s="741"/>
      <c r="FHX280" s="741"/>
      <c r="FHY280" s="741"/>
      <c r="FHZ280" s="741"/>
      <c r="FIA280" s="741"/>
      <c r="FIB280" s="741"/>
      <c r="FIC280" s="741"/>
      <c r="FID280" s="741"/>
      <c r="FIE280" s="741"/>
      <c r="FIF280" s="741"/>
      <c r="FIG280" s="741"/>
      <c r="FIH280" s="741"/>
      <c r="FII280" s="741"/>
      <c r="FIJ280" s="741"/>
      <c r="FIK280" s="741"/>
      <c r="FIL280" s="741"/>
      <c r="FIM280" s="741"/>
      <c r="FIN280" s="741"/>
      <c r="FIO280" s="742"/>
      <c r="FIP280" s="742"/>
      <c r="FIQ280" s="742"/>
      <c r="FIR280" s="742"/>
      <c r="FIS280" s="742"/>
      <c r="FIT280" s="741"/>
      <c r="FIU280" s="741"/>
      <c r="FIV280" s="742"/>
      <c r="FIW280" s="742"/>
      <c r="FIX280" s="741"/>
      <c r="FIY280" s="741"/>
      <c r="FIZ280" s="742"/>
      <c r="FJA280" s="742"/>
      <c r="FJB280" s="741"/>
      <c r="FJC280" s="741"/>
      <c r="FJD280" s="741"/>
      <c r="FJE280" s="741"/>
      <c r="FJF280" s="741"/>
      <c r="FJG280" s="741"/>
      <c r="FJH280" s="741"/>
      <c r="FJI280" s="742"/>
      <c r="FJJ280" s="742"/>
      <c r="FJK280" s="741"/>
      <c r="FJL280" s="741"/>
      <c r="FJM280" s="742"/>
      <c r="FJN280" s="742"/>
      <c r="FJO280" s="741"/>
      <c r="FJP280" s="741"/>
      <c r="FJQ280" s="741"/>
      <c r="FJR280" s="741"/>
      <c r="FJS280" s="741"/>
      <c r="FJT280" s="740"/>
      <c r="FJU280" s="743"/>
      <c r="FJV280" s="741"/>
      <c r="FJW280" s="741"/>
      <c r="FJX280" s="741"/>
      <c r="FJY280" s="741"/>
      <c r="FJZ280" s="741"/>
      <c r="FKA280" s="741"/>
      <c r="FKB280" s="741"/>
      <c r="FKC280" s="744"/>
      <c r="FKD280" s="744"/>
      <c r="FKE280" s="744"/>
      <c r="FKF280" s="744"/>
      <c r="FKG280" s="744"/>
      <c r="FKH280" s="744"/>
      <c r="FKI280" s="744"/>
      <c r="FKJ280" s="744"/>
      <c r="FKK280" s="744"/>
      <c r="FKL280" s="744"/>
      <c r="FKM280" s="744"/>
      <c r="FKN280" s="744"/>
      <c r="FKO280" s="744"/>
      <c r="FKP280" s="744"/>
      <c r="FKQ280" s="744"/>
      <c r="FKR280" s="744"/>
      <c r="FKS280" s="744"/>
      <c r="FKT280" s="744"/>
      <c r="FKU280" s="744"/>
      <c r="FKV280" s="744"/>
      <c r="FKW280" s="744"/>
      <c r="FKX280" s="744"/>
      <c r="FKY280" s="744"/>
      <c r="FKZ280" s="744"/>
      <c r="FLA280" s="744"/>
      <c r="FLB280" s="744"/>
      <c r="FLC280" s="744"/>
      <c r="FLD280" s="744"/>
      <c r="FLE280" s="744"/>
      <c r="FLF280" s="744"/>
      <c r="FLG280" s="744"/>
      <c r="FLH280" s="744"/>
      <c r="FLI280" s="744"/>
      <c r="FLJ280" s="744"/>
      <c r="FLK280" s="744"/>
      <c r="FLL280" s="744"/>
      <c r="FLM280" s="744"/>
      <c r="FLN280" s="744"/>
      <c r="FLO280" s="744"/>
      <c r="FLP280" s="744"/>
      <c r="FLQ280" s="744"/>
      <c r="FLR280" s="744"/>
      <c r="FLS280" s="744"/>
      <c r="FLT280" s="744"/>
      <c r="FLU280" s="741"/>
      <c r="FLV280" s="741"/>
      <c r="FLW280" s="741"/>
      <c r="FLX280" s="741"/>
      <c r="FLY280" s="741"/>
      <c r="FLZ280" s="741"/>
      <c r="FMA280" s="741"/>
      <c r="FMB280" s="741"/>
      <c r="FMC280" s="741"/>
      <c r="FMD280" s="741"/>
      <c r="FME280" s="741"/>
      <c r="FMF280" s="741"/>
      <c r="FMG280" s="741"/>
      <c r="FMH280" s="741"/>
      <c r="FMI280" s="741"/>
      <c r="FMJ280" s="741"/>
      <c r="FMK280" s="741"/>
      <c r="FML280" s="741"/>
      <c r="FMM280" s="741"/>
      <c r="FMN280" s="741"/>
      <c r="FMO280" s="741"/>
      <c r="FMP280" s="741"/>
      <c r="FMQ280" s="741"/>
      <c r="FMR280" s="741"/>
      <c r="FMS280" s="742"/>
      <c r="FMT280" s="742"/>
      <c r="FMU280" s="742"/>
      <c r="FMV280" s="742"/>
      <c r="FMW280" s="742"/>
      <c r="FMX280" s="741"/>
      <c r="FMY280" s="741"/>
      <c r="FMZ280" s="742"/>
      <c r="FNA280" s="742"/>
      <c r="FNB280" s="741"/>
      <c r="FNC280" s="741"/>
      <c r="FND280" s="742"/>
      <c r="FNE280" s="742"/>
      <c r="FNF280" s="741"/>
      <c r="FNG280" s="741"/>
      <c r="FNH280" s="741"/>
      <c r="FNI280" s="741"/>
      <c r="FNJ280" s="741"/>
      <c r="FNK280" s="741"/>
      <c r="FNL280" s="741"/>
      <c r="FNM280" s="742"/>
      <c r="FNN280" s="742"/>
      <c r="FNO280" s="741"/>
      <c r="FNP280" s="741"/>
      <c r="FNQ280" s="742"/>
      <c r="FNR280" s="742"/>
      <c r="FNS280" s="741"/>
      <c r="FNT280" s="741"/>
      <c r="FNU280" s="741"/>
      <c r="FNV280" s="741"/>
      <c r="FNW280" s="741"/>
      <c r="FNX280" s="740"/>
      <c r="FNY280" s="743"/>
      <c r="FNZ280" s="741"/>
      <c r="FOA280" s="741"/>
      <c r="FOB280" s="741"/>
      <c r="FOC280" s="741"/>
      <c r="FOD280" s="741"/>
      <c r="FOE280" s="741"/>
      <c r="FOF280" s="741"/>
      <c r="FOG280" s="744"/>
      <c r="FOH280" s="744"/>
      <c r="FOI280" s="744"/>
      <c r="FOJ280" s="744"/>
      <c r="FOK280" s="744"/>
      <c r="FOL280" s="744"/>
      <c r="FOM280" s="744"/>
      <c r="FON280" s="744"/>
      <c r="FOO280" s="744"/>
      <c r="FOP280" s="744"/>
      <c r="FOQ280" s="744"/>
      <c r="FOR280" s="744"/>
      <c r="FOS280" s="744"/>
      <c r="FOT280" s="744"/>
      <c r="FOU280" s="744"/>
      <c r="FOV280" s="744"/>
      <c r="FOW280" s="744"/>
      <c r="FOX280" s="744"/>
      <c r="FOY280" s="744"/>
      <c r="FOZ280" s="744"/>
      <c r="FPA280" s="744"/>
      <c r="FPB280" s="744"/>
      <c r="FPC280" s="744"/>
      <c r="FPD280" s="744"/>
      <c r="FPE280" s="744"/>
      <c r="FPF280" s="744"/>
      <c r="FPG280" s="744"/>
      <c r="FPH280" s="744"/>
      <c r="FPI280" s="744"/>
      <c r="FPJ280" s="744"/>
      <c r="FPK280" s="744"/>
      <c r="FPL280" s="744"/>
      <c r="FPM280" s="744"/>
      <c r="FPN280" s="744"/>
      <c r="FPO280" s="744"/>
      <c r="FPP280" s="744"/>
      <c r="FPQ280" s="744"/>
      <c r="FPR280" s="744"/>
      <c r="FPS280" s="744"/>
      <c r="FPT280" s="744"/>
      <c r="FPU280" s="744"/>
      <c r="FPV280" s="744"/>
      <c r="FPW280" s="744"/>
      <c r="FPX280" s="744"/>
      <c r="FPY280" s="741"/>
      <c r="FPZ280" s="741"/>
      <c r="FQA280" s="741"/>
      <c r="FQB280" s="741"/>
      <c r="FQC280" s="741"/>
      <c r="FQD280" s="741"/>
      <c r="FQE280" s="741"/>
      <c r="FQF280" s="741"/>
      <c r="FQG280" s="741"/>
      <c r="FQH280" s="741"/>
      <c r="FQI280" s="741"/>
      <c r="FQJ280" s="741"/>
      <c r="FQK280" s="741"/>
      <c r="FQL280" s="741"/>
      <c r="FQM280" s="741"/>
      <c r="FQN280" s="741"/>
      <c r="FQO280" s="741"/>
      <c r="FQP280" s="741"/>
      <c r="FQQ280" s="741"/>
      <c r="FQR280" s="741"/>
      <c r="FQS280" s="741"/>
      <c r="FQT280" s="741"/>
      <c r="FQU280" s="741"/>
      <c r="FQV280" s="741"/>
      <c r="FQW280" s="742"/>
      <c r="FQX280" s="742"/>
      <c r="FQY280" s="742"/>
      <c r="FQZ280" s="742"/>
      <c r="FRA280" s="742"/>
      <c r="FRB280" s="741"/>
      <c r="FRC280" s="741"/>
      <c r="FRD280" s="742"/>
      <c r="FRE280" s="742"/>
      <c r="FRF280" s="741"/>
      <c r="FRG280" s="741"/>
      <c r="FRH280" s="742"/>
      <c r="FRI280" s="742"/>
      <c r="FRJ280" s="741"/>
      <c r="FRK280" s="741"/>
      <c r="FRL280" s="741"/>
      <c r="FRM280" s="741"/>
      <c r="FRN280" s="741"/>
      <c r="FRO280" s="741"/>
      <c r="FRP280" s="741"/>
      <c r="FRQ280" s="742"/>
      <c r="FRR280" s="742"/>
      <c r="FRS280" s="741"/>
      <c r="FRT280" s="741"/>
      <c r="FRU280" s="742"/>
      <c r="FRV280" s="742"/>
      <c r="FRW280" s="741"/>
      <c r="FRX280" s="741"/>
      <c r="FRY280" s="741"/>
      <c r="FRZ280" s="741"/>
      <c r="FSA280" s="741"/>
      <c r="FSB280" s="740"/>
      <c r="FSC280" s="743"/>
      <c r="FSD280" s="741"/>
      <c r="FSE280" s="741"/>
      <c r="FSF280" s="741"/>
      <c r="FSG280" s="741"/>
      <c r="FSH280" s="741"/>
      <c r="FSI280" s="741"/>
      <c r="FSJ280" s="741"/>
      <c r="FSK280" s="744"/>
      <c r="FSL280" s="744"/>
      <c r="FSM280" s="744"/>
      <c r="FSN280" s="744"/>
      <c r="FSO280" s="744"/>
      <c r="FSP280" s="744"/>
      <c r="FSQ280" s="744"/>
      <c r="FSR280" s="744"/>
      <c r="FSS280" s="744"/>
      <c r="FST280" s="744"/>
      <c r="FSU280" s="744"/>
      <c r="FSV280" s="744"/>
      <c r="FSW280" s="744"/>
      <c r="FSX280" s="744"/>
      <c r="FSY280" s="744"/>
      <c r="FSZ280" s="744"/>
      <c r="FTA280" s="744"/>
      <c r="FTB280" s="744"/>
      <c r="FTC280" s="744"/>
      <c r="FTD280" s="744"/>
      <c r="FTE280" s="744"/>
      <c r="FTF280" s="744"/>
      <c r="FTG280" s="744"/>
      <c r="FTH280" s="744"/>
      <c r="FTI280" s="744"/>
      <c r="FTJ280" s="744"/>
      <c r="FTK280" s="744"/>
      <c r="FTL280" s="744"/>
      <c r="FTM280" s="744"/>
      <c r="FTN280" s="744"/>
      <c r="FTO280" s="744"/>
      <c r="FTP280" s="744"/>
      <c r="FTQ280" s="744"/>
      <c r="FTR280" s="744"/>
      <c r="FTS280" s="744"/>
      <c r="FTT280" s="744"/>
      <c r="FTU280" s="744"/>
      <c r="FTV280" s="744"/>
      <c r="FTW280" s="744"/>
      <c r="FTX280" s="744"/>
      <c r="FTY280" s="744"/>
      <c r="FTZ280" s="744"/>
      <c r="FUA280" s="744"/>
      <c r="FUB280" s="744"/>
      <c r="FUC280" s="741"/>
      <c r="FUD280" s="741"/>
      <c r="FUE280" s="741"/>
      <c r="FUF280" s="741"/>
      <c r="FUG280" s="741"/>
      <c r="FUH280" s="741"/>
      <c r="FUI280" s="741"/>
      <c r="FUJ280" s="741"/>
      <c r="FUK280" s="741"/>
      <c r="FUL280" s="741"/>
      <c r="FUM280" s="741"/>
      <c r="FUN280" s="741"/>
      <c r="FUO280" s="741"/>
      <c r="FUP280" s="741"/>
      <c r="FUQ280" s="741"/>
      <c r="FUR280" s="741"/>
      <c r="FUS280" s="741"/>
      <c r="FUT280" s="741"/>
      <c r="FUU280" s="741"/>
      <c r="FUV280" s="741"/>
      <c r="FUW280" s="741"/>
      <c r="FUX280" s="741"/>
      <c r="FUY280" s="741"/>
      <c r="FUZ280" s="741"/>
      <c r="FVA280" s="742"/>
      <c r="FVB280" s="742"/>
      <c r="FVC280" s="742"/>
      <c r="FVD280" s="742"/>
      <c r="FVE280" s="742"/>
      <c r="FVF280" s="741"/>
      <c r="FVG280" s="741"/>
      <c r="FVH280" s="742"/>
      <c r="FVI280" s="742"/>
      <c r="FVJ280" s="741"/>
      <c r="FVK280" s="741"/>
      <c r="FVL280" s="742"/>
      <c r="FVM280" s="742"/>
      <c r="FVN280" s="741"/>
      <c r="FVO280" s="741"/>
      <c r="FVP280" s="741"/>
      <c r="FVQ280" s="741"/>
      <c r="FVR280" s="741"/>
      <c r="FVS280" s="741"/>
      <c r="FVT280" s="741"/>
      <c r="FVU280" s="742"/>
      <c r="FVV280" s="742"/>
      <c r="FVW280" s="741"/>
      <c r="FVX280" s="741"/>
      <c r="FVY280" s="742"/>
      <c r="FVZ280" s="742"/>
      <c r="FWA280" s="741"/>
      <c r="FWB280" s="741"/>
      <c r="FWC280" s="741"/>
      <c r="FWD280" s="741"/>
      <c r="FWE280" s="741"/>
      <c r="FWF280" s="740"/>
      <c r="FWG280" s="743"/>
      <c r="FWH280" s="741"/>
      <c r="FWI280" s="741"/>
      <c r="FWJ280" s="741"/>
      <c r="FWK280" s="741"/>
      <c r="FWL280" s="741"/>
      <c r="FWM280" s="741"/>
      <c r="FWN280" s="741"/>
      <c r="FWO280" s="744"/>
      <c r="FWP280" s="744"/>
      <c r="FWQ280" s="744"/>
      <c r="FWR280" s="744"/>
      <c r="FWS280" s="744"/>
      <c r="FWT280" s="744"/>
      <c r="FWU280" s="744"/>
      <c r="FWV280" s="744"/>
      <c r="FWW280" s="744"/>
      <c r="FWX280" s="744"/>
      <c r="FWY280" s="744"/>
      <c r="FWZ280" s="744"/>
      <c r="FXA280" s="744"/>
      <c r="FXB280" s="744"/>
      <c r="FXC280" s="744"/>
      <c r="FXD280" s="744"/>
      <c r="FXE280" s="744"/>
      <c r="FXF280" s="744"/>
      <c r="FXG280" s="744"/>
      <c r="FXH280" s="744"/>
      <c r="FXI280" s="744"/>
      <c r="FXJ280" s="744"/>
      <c r="FXK280" s="744"/>
      <c r="FXL280" s="744"/>
      <c r="FXM280" s="744"/>
      <c r="FXN280" s="744"/>
      <c r="FXO280" s="744"/>
      <c r="FXP280" s="744"/>
      <c r="FXQ280" s="744"/>
      <c r="FXR280" s="744"/>
      <c r="FXS280" s="744"/>
      <c r="FXT280" s="744"/>
      <c r="FXU280" s="744"/>
      <c r="FXV280" s="744"/>
      <c r="FXW280" s="744"/>
      <c r="FXX280" s="744"/>
      <c r="FXY280" s="744"/>
      <c r="FXZ280" s="744"/>
      <c r="FYA280" s="744"/>
      <c r="FYB280" s="744"/>
      <c r="FYC280" s="744"/>
      <c r="FYD280" s="744"/>
      <c r="FYE280" s="744"/>
      <c r="FYF280" s="744"/>
      <c r="FYG280" s="741"/>
      <c r="FYH280" s="741"/>
      <c r="FYI280" s="741"/>
      <c r="FYJ280" s="741"/>
      <c r="FYK280" s="741"/>
      <c r="FYL280" s="741"/>
      <c r="FYM280" s="741"/>
      <c r="FYN280" s="741"/>
      <c r="FYO280" s="741"/>
      <c r="FYP280" s="741"/>
      <c r="FYQ280" s="741"/>
      <c r="FYR280" s="741"/>
      <c r="FYS280" s="741"/>
      <c r="FYT280" s="741"/>
      <c r="FYU280" s="741"/>
      <c r="FYV280" s="741"/>
      <c r="FYW280" s="741"/>
      <c r="FYX280" s="741"/>
      <c r="FYY280" s="741"/>
      <c r="FYZ280" s="741"/>
      <c r="FZA280" s="741"/>
      <c r="FZB280" s="741"/>
      <c r="FZC280" s="741"/>
      <c r="FZD280" s="741"/>
      <c r="FZE280" s="742"/>
      <c r="FZF280" s="742"/>
      <c r="FZG280" s="742"/>
      <c r="FZH280" s="742"/>
      <c r="FZI280" s="742"/>
      <c r="FZJ280" s="741"/>
      <c r="FZK280" s="741"/>
      <c r="FZL280" s="742"/>
      <c r="FZM280" s="742"/>
      <c r="FZN280" s="741"/>
      <c r="FZO280" s="741"/>
      <c r="FZP280" s="742"/>
      <c r="FZQ280" s="742"/>
      <c r="FZR280" s="741"/>
      <c r="FZS280" s="741"/>
      <c r="FZT280" s="741"/>
      <c r="FZU280" s="741"/>
      <c r="FZV280" s="741"/>
      <c r="FZW280" s="741"/>
      <c r="FZX280" s="741"/>
      <c r="FZY280" s="742"/>
      <c r="FZZ280" s="742"/>
      <c r="GAA280" s="741"/>
      <c r="GAB280" s="741"/>
      <c r="GAC280" s="742"/>
      <c r="GAD280" s="742"/>
      <c r="GAE280" s="741"/>
      <c r="GAF280" s="741"/>
      <c r="GAG280" s="741"/>
      <c r="GAH280" s="741"/>
      <c r="GAI280" s="741"/>
      <c r="GAJ280" s="740"/>
      <c r="GAK280" s="743"/>
      <c r="GAL280" s="741"/>
      <c r="GAM280" s="741"/>
      <c r="GAN280" s="741"/>
      <c r="GAO280" s="741"/>
      <c r="GAP280" s="741"/>
      <c r="GAQ280" s="741"/>
      <c r="GAR280" s="741"/>
      <c r="GAS280" s="744"/>
      <c r="GAT280" s="744"/>
      <c r="GAU280" s="744"/>
      <c r="GAV280" s="744"/>
      <c r="GAW280" s="744"/>
      <c r="GAX280" s="744"/>
      <c r="GAY280" s="744"/>
      <c r="GAZ280" s="744"/>
      <c r="GBA280" s="744"/>
      <c r="GBB280" s="744"/>
      <c r="GBC280" s="744"/>
      <c r="GBD280" s="744"/>
      <c r="GBE280" s="744"/>
      <c r="GBF280" s="744"/>
      <c r="GBG280" s="744"/>
      <c r="GBH280" s="744"/>
      <c r="GBI280" s="744"/>
      <c r="GBJ280" s="744"/>
      <c r="GBK280" s="744"/>
      <c r="GBL280" s="744"/>
      <c r="GBM280" s="744"/>
      <c r="GBN280" s="744"/>
      <c r="GBO280" s="744"/>
      <c r="GBP280" s="744"/>
      <c r="GBQ280" s="744"/>
      <c r="GBR280" s="744"/>
      <c r="GBS280" s="744"/>
      <c r="GBT280" s="744"/>
      <c r="GBU280" s="744"/>
      <c r="GBV280" s="744"/>
      <c r="GBW280" s="744"/>
      <c r="GBX280" s="744"/>
      <c r="GBY280" s="744"/>
      <c r="GBZ280" s="744"/>
      <c r="GCA280" s="744"/>
      <c r="GCB280" s="744"/>
      <c r="GCC280" s="744"/>
      <c r="GCD280" s="744"/>
      <c r="GCE280" s="744"/>
      <c r="GCF280" s="744"/>
      <c r="GCG280" s="744"/>
      <c r="GCH280" s="744"/>
      <c r="GCI280" s="744"/>
      <c r="GCJ280" s="744"/>
      <c r="GCK280" s="741"/>
      <c r="GCL280" s="741"/>
      <c r="GCM280" s="741"/>
      <c r="GCN280" s="741"/>
      <c r="GCO280" s="741"/>
      <c r="GCP280" s="741"/>
      <c r="GCQ280" s="741"/>
      <c r="GCR280" s="741"/>
      <c r="GCS280" s="741"/>
      <c r="GCT280" s="741"/>
      <c r="GCU280" s="741"/>
      <c r="GCV280" s="741"/>
      <c r="GCW280" s="741"/>
      <c r="GCX280" s="741"/>
      <c r="GCY280" s="741"/>
      <c r="GCZ280" s="741"/>
      <c r="GDA280" s="741"/>
      <c r="GDB280" s="741"/>
      <c r="GDC280" s="741"/>
      <c r="GDD280" s="741"/>
      <c r="GDE280" s="741"/>
      <c r="GDF280" s="741"/>
      <c r="GDG280" s="741"/>
      <c r="GDH280" s="741"/>
      <c r="GDI280" s="742"/>
      <c r="GDJ280" s="742"/>
      <c r="GDK280" s="742"/>
      <c r="GDL280" s="742"/>
      <c r="GDM280" s="742"/>
      <c r="GDN280" s="741"/>
      <c r="GDO280" s="741"/>
      <c r="GDP280" s="742"/>
      <c r="GDQ280" s="742"/>
      <c r="GDR280" s="741"/>
      <c r="GDS280" s="741"/>
      <c r="GDT280" s="742"/>
      <c r="GDU280" s="742"/>
      <c r="GDV280" s="741"/>
      <c r="GDW280" s="741"/>
      <c r="GDX280" s="741"/>
      <c r="GDY280" s="741"/>
      <c r="GDZ280" s="741"/>
      <c r="GEA280" s="741"/>
      <c r="GEB280" s="741"/>
      <c r="GEC280" s="742"/>
      <c r="GED280" s="742"/>
      <c r="GEE280" s="741"/>
      <c r="GEF280" s="741"/>
      <c r="GEG280" s="742"/>
      <c r="GEH280" s="742"/>
      <c r="GEI280" s="741"/>
      <c r="GEJ280" s="741"/>
      <c r="GEK280" s="741"/>
      <c r="GEL280" s="741"/>
      <c r="GEM280" s="741"/>
      <c r="GEN280" s="740"/>
      <c r="GEO280" s="743"/>
      <c r="GEP280" s="741"/>
      <c r="GEQ280" s="741"/>
      <c r="GER280" s="741"/>
      <c r="GES280" s="741"/>
      <c r="GET280" s="741"/>
      <c r="GEU280" s="741"/>
      <c r="GEV280" s="741"/>
      <c r="GEW280" s="744"/>
      <c r="GEX280" s="744"/>
      <c r="GEY280" s="744"/>
      <c r="GEZ280" s="744"/>
      <c r="GFA280" s="744"/>
      <c r="GFB280" s="744"/>
      <c r="GFC280" s="744"/>
      <c r="GFD280" s="744"/>
      <c r="GFE280" s="744"/>
      <c r="GFF280" s="744"/>
      <c r="GFG280" s="744"/>
      <c r="GFH280" s="744"/>
      <c r="GFI280" s="744"/>
      <c r="GFJ280" s="744"/>
      <c r="GFK280" s="744"/>
      <c r="GFL280" s="744"/>
      <c r="GFM280" s="744"/>
      <c r="GFN280" s="744"/>
      <c r="GFO280" s="744"/>
      <c r="GFP280" s="744"/>
      <c r="GFQ280" s="744"/>
      <c r="GFR280" s="744"/>
      <c r="GFS280" s="744"/>
      <c r="GFT280" s="744"/>
      <c r="GFU280" s="744"/>
      <c r="GFV280" s="744"/>
      <c r="GFW280" s="744"/>
      <c r="GFX280" s="744"/>
      <c r="GFY280" s="744"/>
      <c r="GFZ280" s="744"/>
      <c r="GGA280" s="744"/>
      <c r="GGB280" s="744"/>
      <c r="GGC280" s="744"/>
      <c r="GGD280" s="744"/>
      <c r="GGE280" s="744"/>
      <c r="GGF280" s="744"/>
      <c r="GGG280" s="744"/>
      <c r="GGH280" s="744"/>
      <c r="GGI280" s="744"/>
      <c r="GGJ280" s="744"/>
      <c r="GGK280" s="744"/>
      <c r="GGL280" s="744"/>
      <c r="GGM280" s="744"/>
      <c r="GGN280" s="744"/>
      <c r="GGO280" s="741"/>
      <c r="GGP280" s="741"/>
      <c r="GGQ280" s="741"/>
      <c r="GGR280" s="741"/>
      <c r="GGS280" s="741"/>
      <c r="GGT280" s="741"/>
      <c r="GGU280" s="741"/>
      <c r="GGV280" s="741"/>
      <c r="GGW280" s="741"/>
      <c r="GGX280" s="741"/>
      <c r="GGY280" s="741"/>
      <c r="GGZ280" s="741"/>
      <c r="GHA280" s="741"/>
      <c r="GHB280" s="741"/>
      <c r="GHC280" s="741"/>
      <c r="GHD280" s="741"/>
      <c r="GHE280" s="741"/>
      <c r="GHF280" s="741"/>
      <c r="GHG280" s="741"/>
      <c r="GHH280" s="741"/>
      <c r="GHI280" s="741"/>
      <c r="GHJ280" s="741"/>
      <c r="GHK280" s="741"/>
      <c r="GHL280" s="741"/>
      <c r="GHM280" s="742"/>
      <c r="GHN280" s="742"/>
      <c r="GHO280" s="742"/>
      <c r="GHP280" s="742"/>
      <c r="GHQ280" s="742"/>
      <c r="GHR280" s="741"/>
      <c r="GHS280" s="741"/>
      <c r="GHT280" s="742"/>
      <c r="GHU280" s="742"/>
      <c r="GHV280" s="741"/>
      <c r="GHW280" s="741"/>
      <c r="GHX280" s="742"/>
      <c r="GHY280" s="742"/>
      <c r="GHZ280" s="741"/>
      <c r="GIA280" s="741"/>
      <c r="GIB280" s="741"/>
      <c r="GIC280" s="741"/>
      <c r="GID280" s="741"/>
      <c r="GIE280" s="741"/>
      <c r="GIF280" s="741"/>
      <c r="GIG280" s="742"/>
      <c r="GIH280" s="742"/>
      <c r="GII280" s="741"/>
      <c r="GIJ280" s="741"/>
      <c r="GIK280" s="742"/>
      <c r="GIL280" s="742"/>
      <c r="GIM280" s="741"/>
      <c r="GIN280" s="741"/>
      <c r="GIO280" s="741"/>
      <c r="GIP280" s="741"/>
      <c r="GIQ280" s="741"/>
      <c r="GIR280" s="740"/>
      <c r="GIS280" s="743"/>
      <c r="GIT280" s="741"/>
      <c r="GIU280" s="741"/>
      <c r="GIV280" s="741"/>
      <c r="GIW280" s="741"/>
      <c r="GIX280" s="741"/>
      <c r="GIY280" s="741"/>
      <c r="GIZ280" s="741"/>
      <c r="GJA280" s="744"/>
      <c r="GJB280" s="744"/>
      <c r="GJC280" s="744"/>
      <c r="GJD280" s="744"/>
      <c r="GJE280" s="744"/>
      <c r="GJF280" s="744"/>
      <c r="GJG280" s="744"/>
      <c r="GJH280" s="744"/>
      <c r="GJI280" s="744"/>
      <c r="GJJ280" s="744"/>
      <c r="GJK280" s="744"/>
      <c r="GJL280" s="744"/>
      <c r="GJM280" s="744"/>
      <c r="GJN280" s="744"/>
      <c r="GJO280" s="744"/>
      <c r="GJP280" s="744"/>
      <c r="GJQ280" s="744"/>
      <c r="GJR280" s="744"/>
      <c r="GJS280" s="744"/>
      <c r="GJT280" s="744"/>
      <c r="GJU280" s="744"/>
      <c r="GJV280" s="744"/>
      <c r="GJW280" s="744"/>
      <c r="GJX280" s="744"/>
      <c r="GJY280" s="744"/>
      <c r="GJZ280" s="744"/>
      <c r="GKA280" s="744"/>
      <c r="GKB280" s="744"/>
      <c r="GKC280" s="744"/>
      <c r="GKD280" s="744"/>
      <c r="GKE280" s="744"/>
      <c r="GKF280" s="744"/>
      <c r="GKG280" s="744"/>
      <c r="GKH280" s="744"/>
      <c r="GKI280" s="744"/>
      <c r="GKJ280" s="744"/>
      <c r="GKK280" s="744"/>
      <c r="GKL280" s="744"/>
      <c r="GKM280" s="744"/>
      <c r="GKN280" s="744"/>
      <c r="GKO280" s="744"/>
      <c r="GKP280" s="744"/>
      <c r="GKQ280" s="744"/>
      <c r="GKR280" s="744"/>
      <c r="GKS280" s="741"/>
      <c r="GKT280" s="741"/>
      <c r="GKU280" s="741"/>
      <c r="GKV280" s="741"/>
      <c r="GKW280" s="741"/>
      <c r="GKX280" s="741"/>
      <c r="GKY280" s="741"/>
      <c r="GKZ280" s="741"/>
      <c r="GLA280" s="741"/>
      <c r="GLB280" s="741"/>
      <c r="GLC280" s="741"/>
      <c r="GLD280" s="741"/>
      <c r="GLE280" s="741"/>
      <c r="GLF280" s="741"/>
      <c r="GLG280" s="741"/>
      <c r="GLH280" s="741"/>
      <c r="GLI280" s="741"/>
      <c r="GLJ280" s="741"/>
      <c r="GLK280" s="741"/>
      <c r="GLL280" s="741"/>
      <c r="GLM280" s="741"/>
      <c r="GLN280" s="741"/>
      <c r="GLO280" s="741"/>
      <c r="GLP280" s="741"/>
      <c r="GLQ280" s="742"/>
      <c r="GLR280" s="742"/>
      <c r="GLS280" s="742"/>
      <c r="GLT280" s="742"/>
      <c r="GLU280" s="742"/>
      <c r="GLV280" s="741"/>
      <c r="GLW280" s="741"/>
      <c r="GLX280" s="742"/>
      <c r="GLY280" s="742"/>
      <c r="GLZ280" s="741"/>
      <c r="GMA280" s="741"/>
      <c r="GMB280" s="742"/>
      <c r="GMC280" s="742"/>
      <c r="GMD280" s="741"/>
      <c r="GME280" s="741"/>
      <c r="GMF280" s="741"/>
      <c r="GMG280" s="741"/>
      <c r="GMH280" s="741"/>
      <c r="GMI280" s="741"/>
      <c r="GMJ280" s="741"/>
      <c r="GMK280" s="742"/>
      <c r="GML280" s="742"/>
      <c r="GMM280" s="741"/>
      <c r="GMN280" s="741"/>
      <c r="GMO280" s="742"/>
      <c r="GMP280" s="742"/>
      <c r="GMQ280" s="741"/>
      <c r="GMR280" s="741"/>
      <c r="GMS280" s="741"/>
      <c r="GMT280" s="741"/>
      <c r="GMU280" s="741"/>
      <c r="GMV280" s="740"/>
      <c r="GMW280" s="743"/>
      <c r="GMX280" s="741"/>
      <c r="GMY280" s="741"/>
      <c r="GMZ280" s="741"/>
      <c r="GNA280" s="741"/>
      <c r="GNB280" s="741"/>
      <c r="GNC280" s="741"/>
      <c r="GND280" s="741"/>
      <c r="GNE280" s="744"/>
      <c r="GNF280" s="744"/>
      <c r="GNG280" s="744"/>
      <c r="GNH280" s="744"/>
      <c r="GNI280" s="744"/>
      <c r="GNJ280" s="744"/>
      <c r="GNK280" s="744"/>
      <c r="GNL280" s="744"/>
      <c r="GNM280" s="744"/>
      <c r="GNN280" s="744"/>
      <c r="GNO280" s="744"/>
      <c r="GNP280" s="744"/>
      <c r="GNQ280" s="744"/>
      <c r="GNR280" s="744"/>
      <c r="GNS280" s="744"/>
      <c r="GNT280" s="744"/>
      <c r="GNU280" s="744"/>
      <c r="GNV280" s="744"/>
      <c r="GNW280" s="744"/>
      <c r="GNX280" s="744"/>
      <c r="GNY280" s="744"/>
      <c r="GNZ280" s="744"/>
      <c r="GOA280" s="744"/>
      <c r="GOB280" s="744"/>
      <c r="GOC280" s="744"/>
      <c r="GOD280" s="744"/>
      <c r="GOE280" s="744"/>
      <c r="GOF280" s="744"/>
      <c r="GOG280" s="744"/>
      <c r="GOH280" s="744"/>
      <c r="GOI280" s="744"/>
      <c r="GOJ280" s="744"/>
      <c r="GOK280" s="744"/>
      <c r="GOL280" s="744"/>
      <c r="GOM280" s="744"/>
      <c r="GON280" s="744"/>
      <c r="GOO280" s="744"/>
      <c r="GOP280" s="744"/>
      <c r="GOQ280" s="744"/>
      <c r="GOR280" s="744"/>
      <c r="GOS280" s="744"/>
      <c r="GOT280" s="744"/>
      <c r="GOU280" s="744"/>
      <c r="GOV280" s="744"/>
      <c r="GOW280" s="741"/>
      <c r="GOX280" s="741"/>
      <c r="GOY280" s="741"/>
      <c r="GOZ280" s="741"/>
      <c r="GPA280" s="741"/>
      <c r="GPB280" s="741"/>
      <c r="GPC280" s="741"/>
      <c r="GPD280" s="741"/>
      <c r="GPE280" s="741"/>
      <c r="GPF280" s="741"/>
      <c r="GPG280" s="741"/>
      <c r="GPH280" s="741"/>
      <c r="GPI280" s="741"/>
      <c r="GPJ280" s="741"/>
      <c r="GPK280" s="741"/>
      <c r="GPL280" s="741"/>
      <c r="GPM280" s="741"/>
      <c r="GPN280" s="741"/>
      <c r="GPO280" s="741"/>
      <c r="GPP280" s="741"/>
      <c r="GPQ280" s="741"/>
      <c r="GPR280" s="741"/>
      <c r="GPS280" s="741"/>
      <c r="GPT280" s="741"/>
      <c r="GPU280" s="742"/>
      <c r="GPV280" s="742"/>
      <c r="GPW280" s="742"/>
      <c r="GPX280" s="742"/>
      <c r="GPY280" s="742"/>
      <c r="GPZ280" s="741"/>
      <c r="GQA280" s="741"/>
      <c r="GQB280" s="742"/>
      <c r="GQC280" s="742"/>
      <c r="GQD280" s="741"/>
      <c r="GQE280" s="741"/>
      <c r="GQF280" s="742"/>
      <c r="GQG280" s="742"/>
      <c r="GQH280" s="741"/>
      <c r="GQI280" s="741"/>
      <c r="GQJ280" s="741"/>
      <c r="GQK280" s="741"/>
      <c r="GQL280" s="741"/>
      <c r="GQM280" s="741"/>
      <c r="GQN280" s="741"/>
      <c r="GQO280" s="742"/>
      <c r="GQP280" s="742"/>
      <c r="GQQ280" s="741"/>
      <c r="GQR280" s="741"/>
      <c r="GQS280" s="742"/>
      <c r="GQT280" s="742"/>
      <c r="GQU280" s="741"/>
      <c r="GQV280" s="741"/>
      <c r="GQW280" s="741"/>
      <c r="GQX280" s="741"/>
      <c r="GQY280" s="741"/>
      <c r="GQZ280" s="740"/>
      <c r="GRA280" s="743"/>
      <c r="GRB280" s="741"/>
      <c r="GRC280" s="741"/>
      <c r="GRD280" s="741"/>
      <c r="GRE280" s="741"/>
      <c r="GRF280" s="741"/>
      <c r="GRG280" s="741"/>
      <c r="GRH280" s="741"/>
      <c r="GRI280" s="744"/>
      <c r="GRJ280" s="744"/>
      <c r="GRK280" s="744"/>
      <c r="GRL280" s="744"/>
      <c r="GRM280" s="744"/>
      <c r="GRN280" s="744"/>
      <c r="GRO280" s="744"/>
      <c r="GRP280" s="744"/>
      <c r="GRQ280" s="744"/>
      <c r="GRR280" s="744"/>
      <c r="GRS280" s="744"/>
      <c r="GRT280" s="744"/>
      <c r="GRU280" s="744"/>
      <c r="GRV280" s="744"/>
      <c r="GRW280" s="744"/>
      <c r="GRX280" s="744"/>
      <c r="GRY280" s="744"/>
      <c r="GRZ280" s="744"/>
      <c r="GSA280" s="744"/>
      <c r="GSB280" s="744"/>
      <c r="GSC280" s="744"/>
      <c r="GSD280" s="744"/>
      <c r="GSE280" s="744"/>
      <c r="GSF280" s="744"/>
      <c r="GSG280" s="744"/>
      <c r="GSH280" s="744"/>
      <c r="GSI280" s="744"/>
      <c r="GSJ280" s="744"/>
      <c r="GSK280" s="744"/>
      <c r="GSL280" s="744"/>
      <c r="GSM280" s="744"/>
      <c r="GSN280" s="744"/>
      <c r="GSO280" s="744"/>
      <c r="GSP280" s="744"/>
      <c r="GSQ280" s="744"/>
      <c r="GSR280" s="744"/>
      <c r="GSS280" s="744"/>
      <c r="GST280" s="744"/>
      <c r="GSU280" s="744"/>
      <c r="GSV280" s="744"/>
      <c r="GSW280" s="744"/>
      <c r="GSX280" s="744"/>
      <c r="GSY280" s="744"/>
      <c r="GSZ280" s="744"/>
      <c r="GTA280" s="741"/>
      <c r="GTB280" s="741"/>
      <c r="GTC280" s="741"/>
      <c r="GTD280" s="741"/>
      <c r="GTE280" s="741"/>
      <c r="GTF280" s="741"/>
      <c r="GTG280" s="741"/>
      <c r="GTH280" s="741"/>
      <c r="GTI280" s="741"/>
      <c r="GTJ280" s="741"/>
      <c r="GTK280" s="741"/>
      <c r="GTL280" s="741"/>
      <c r="GTM280" s="741"/>
      <c r="GTN280" s="741"/>
      <c r="GTO280" s="741"/>
      <c r="GTP280" s="741"/>
      <c r="GTQ280" s="741"/>
      <c r="GTR280" s="741"/>
      <c r="GTS280" s="741"/>
      <c r="GTT280" s="741"/>
      <c r="GTU280" s="741"/>
      <c r="GTV280" s="741"/>
      <c r="GTW280" s="741"/>
      <c r="GTX280" s="741"/>
      <c r="GTY280" s="742"/>
      <c r="GTZ280" s="742"/>
      <c r="GUA280" s="742"/>
      <c r="GUB280" s="742"/>
      <c r="GUC280" s="742"/>
      <c r="GUD280" s="741"/>
      <c r="GUE280" s="741"/>
      <c r="GUF280" s="742"/>
      <c r="GUG280" s="742"/>
      <c r="GUH280" s="741"/>
      <c r="GUI280" s="741"/>
      <c r="GUJ280" s="742"/>
      <c r="GUK280" s="742"/>
      <c r="GUL280" s="741"/>
      <c r="GUM280" s="741"/>
      <c r="GUN280" s="741"/>
      <c r="GUO280" s="741"/>
      <c r="GUP280" s="741"/>
      <c r="GUQ280" s="741"/>
      <c r="GUR280" s="741"/>
      <c r="GUS280" s="742"/>
      <c r="GUT280" s="742"/>
      <c r="GUU280" s="741"/>
      <c r="GUV280" s="741"/>
      <c r="GUW280" s="742"/>
      <c r="GUX280" s="742"/>
      <c r="GUY280" s="741"/>
      <c r="GUZ280" s="741"/>
      <c r="GVA280" s="741"/>
      <c r="GVB280" s="741"/>
      <c r="GVC280" s="741"/>
      <c r="GVD280" s="740"/>
      <c r="GVE280" s="743"/>
      <c r="GVF280" s="741"/>
      <c r="GVG280" s="741"/>
      <c r="GVH280" s="741"/>
      <c r="GVI280" s="741"/>
      <c r="GVJ280" s="741"/>
      <c r="GVK280" s="741"/>
      <c r="GVL280" s="741"/>
      <c r="GVM280" s="744"/>
      <c r="GVN280" s="744"/>
      <c r="GVO280" s="744"/>
      <c r="GVP280" s="744"/>
      <c r="GVQ280" s="744"/>
      <c r="GVR280" s="744"/>
      <c r="GVS280" s="744"/>
      <c r="GVT280" s="744"/>
      <c r="GVU280" s="744"/>
      <c r="GVV280" s="744"/>
      <c r="GVW280" s="744"/>
      <c r="GVX280" s="744"/>
      <c r="GVY280" s="744"/>
      <c r="GVZ280" s="744"/>
      <c r="GWA280" s="744"/>
      <c r="GWB280" s="744"/>
      <c r="GWC280" s="744"/>
      <c r="GWD280" s="744"/>
      <c r="GWE280" s="744"/>
      <c r="GWF280" s="744"/>
      <c r="GWG280" s="744"/>
      <c r="GWH280" s="744"/>
      <c r="GWI280" s="744"/>
      <c r="GWJ280" s="744"/>
      <c r="GWK280" s="744"/>
      <c r="GWL280" s="744"/>
      <c r="GWM280" s="744"/>
      <c r="GWN280" s="744"/>
      <c r="GWO280" s="744"/>
      <c r="GWP280" s="744"/>
      <c r="GWQ280" s="744"/>
      <c r="GWR280" s="744"/>
      <c r="GWS280" s="744"/>
      <c r="GWT280" s="744"/>
      <c r="GWU280" s="744"/>
      <c r="GWV280" s="744"/>
      <c r="GWW280" s="744"/>
      <c r="GWX280" s="744"/>
      <c r="GWY280" s="744"/>
      <c r="GWZ280" s="744"/>
      <c r="GXA280" s="744"/>
      <c r="GXB280" s="744"/>
      <c r="GXC280" s="744"/>
      <c r="GXD280" s="744"/>
      <c r="GXE280" s="741"/>
      <c r="GXF280" s="741"/>
      <c r="GXG280" s="741"/>
      <c r="GXH280" s="741"/>
      <c r="GXI280" s="741"/>
      <c r="GXJ280" s="741"/>
      <c r="GXK280" s="741"/>
      <c r="GXL280" s="741"/>
      <c r="GXM280" s="741"/>
      <c r="GXN280" s="741"/>
      <c r="GXO280" s="741"/>
      <c r="GXP280" s="741"/>
      <c r="GXQ280" s="741"/>
      <c r="GXR280" s="741"/>
      <c r="GXS280" s="741"/>
      <c r="GXT280" s="741"/>
      <c r="GXU280" s="741"/>
      <c r="GXV280" s="741"/>
      <c r="GXW280" s="741"/>
      <c r="GXX280" s="741"/>
      <c r="GXY280" s="741"/>
      <c r="GXZ280" s="741"/>
      <c r="GYA280" s="741"/>
      <c r="GYB280" s="741"/>
      <c r="GYC280" s="742"/>
      <c r="GYD280" s="742"/>
      <c r="GYE280" s="742"/>
      <c r="GYF280" s="742"/>
      <c r="GYG280" s="742"/>
      <c r="GYH280" s="741"/>
      <c r="GYI280" s="741"/>
      <c r="GYJ280" s="742"/>
      <c r="GYK280" s="742"/>
      <c r="GYL280" s="741"/>
      <c r="GYM280" s="741"/>
      <c r="GYN280" s="742"/>
      <c r="GYO280" s="742"/>
      <c r="GYP280" s="741"/>
      <c r="GYQ280" s="741"/>
      <c r="GYR280" s="741"/>
      <c r="GYS280" s="741"/>
      <c r="GYT280" s="741"/>
      <c r="GYU280" s="741"/>
      <c r="GYV280" s="741"/>
      <c r="GYW280" s="742"/>
      <c r="GYX280" s="742"/>
      <c r="GYY280" s="741"/>
      <c r="GYZ280" s="741"/>
      <c r="GZA280" s="742"/>
      <c r="GZB280" s="742"/>
      <c r="GZC280" s="741"/>
      <c r="GZD280" s="741"/>
      <c r="GZE280" s="741"/>
      <c r="GZF280" s="741"/>
      <c r="GZG280" s="741"/>
      <c r="GZH280" s="740"/>
      <c r="GZI280" s="743"/>
      <c r="GZJ280" s="741"/>
      <c r="GZK280" s="741"/>
      <c r="GZL280" s="741"/>
      <c r="GZM280" s="741"/>
      <c r="GZN280" s="741"/>
      <c r="GZO280" s="741"/>
      <c r="GZP280" s="741"/>
      <c r="GZQ280" s="744"/>
      <c r="GZR280" s="744"/>
      <c r="GZS280" s="744"/>
      <c r="GZT280" s="744"/>
      <c r="GZU280" s="744"/>
      <c r="GZV280" s="744"/>
      <c r="GZW280" s="744"/>
      <c r="GZX280" s="744"/>
      <c r="GZY280" s="744"/>
      <c r="GZZ280" s="744"/>
      <c r="HAA280" s="744"/>
      <c r="HAB280" s="744"/>
      <c r="HAC280" s="744"/>
      <c r="HAD280" s="744"/>
      <c r="HAE280" s="744"/>
      <c r="HAF280" s="744"/>
      <c r="HAG280" s="744"/>
      <c r="HAH280" s="744"/>
      <c r="HAI280" s="744"/>
      <c r="HAJ280" s="744"/>
      <c r="HAK280" s="744"/>
      <c r="HAL280" s="744"/>
      <c r="HAM280" s="744"/>
      <c r="HAN280" s="744"/>
      <c r="HAO280" s="744"/>
      <c r="HAP280" s="744"/>
      <c r="HAQ280" s="744"/>
      <c r="HAR280" s="744"/>
      <c r="HAS280" s="744"/>
      <c r="HAT280" s="744"/>
      <c r="HAU280" s="744"/>
      <c r="HAV280" s="744"/>
      <c r="HAW280" s="744"/>
      <c r="HAX280" s="744"/>
      <c r="HAY280" s="744"/>
      <c r="HAZ280" s="744"/>
      <c r="HBA280" s="744"/>
      <c r="HBB280" s="744"/>
      <c r="HBC280" s="744"/>
      <c r="HBD280" s="744"/>
      <c r="HBE280" s="744"/>
      <c r="HBF280" s="744"/>
      <c r="HBG280" s="744"/>
      <c r="HBH280" s="744"/>
      <c r="HBI280" s="741"/>
      <c r="HBJ280" s="741"/>
      <c r="HBK280" s="741"/>
      <c r="HBL280" s="741"/>
      <c r="HBM280" s="741"/>
      <c r="HBN280" s="741"/>
      <c r="HBO280" s="741"/>
      <c r="HBP280" s="741"/>
      <c r="HBQ280" s="741"/>
      <c r="HBR280" s="741"/>
      <c r="HBS280" s="741"/>
      <c r="HBT280" s="741"/>
      <c r="HBU280" s="741"/>
      <c r="HBV280" s="741"/>
      <c r="HBW280" s="741"/>
      <c r="HBX280" s="741"/>
      <c r="HBY280" s="741"/>
      <c r="HBZ280" s="741"/>
      <c r="HCA280" s="741"/>
      <c r="HCB280" s="741"/>
      <c r="HCC280" s="741"/>
      <c r="HCD280" s="741"/>
      <c r="HCE280" s="741"/>
      <c r="HCF280" s="741"/>
      <c r="HCG280" s="742"/>
      <c r="HCH280" s="742"/>
      <c r="HCI280" s="742"/>
      <c r="HCJ280" s="742"/>
      <c r="HCK280" s="742"/>
      <c r="HCL280" s="741"/>
      <c r="HCM280" s="741"/>
      <c r="HCN280" s="742"/>
      <c r="HCO280" s="742"/>
      <c r="HCP280" s="741"/>
      <c r="HCQ280" s="741"/>
      <c r="HCR280" s="742"/>
      <c r="HCS280" s="742"/>
      <c r="HCT280" s="741"/>
      <c r="HCU280" s="741"/>
      <c r="HCV280" s="741"/>
      <c r="HCW280" s="741"/>
      <c r="HCX280" s="741"/>
      <c r="HCY280" s="741"/>
      <c r="HCZ280" s="741"/>
      <c r="HDA280" s="742"/>
      <c r="HDB280" s="742"/>
      <c r="HDC280" s="741"/>
      <c r="HDD280" s="741"/>
      <c r="HDE280" s="742"/>
      <c r="HDF280" s="742"/>
      <c r="HDG280" s="741"/>
      <c r="HDH280" s="741"/>
      <c r="HDI280" s="741"/>
      <c r="HDJ280" s="741"/>
      <c r="HDK280" s="741"/>
      <c r="HDL280" s="740"/>
      <c r="HDM280" s="743"/>
      <c r="HDN280" s="741"/>
      <c r="HDO280" s="741"/>
      <c r="HDP280" s="741"/>
      <c r="HDQ280" s="741"/>
      <c r="HDR280" s="741"/>
      <c r="HDS280" s="741"/>
      <c r="HDT280" s="741"/>
      <c r="HDU280" s="744"/>
      <c r="HDV280" s="744"/>
      <c r="HDW280" s="744"/>
      <c r="HDX280" s="744"/>
      <c r="HDY280" s="744"/>
      <c r="HDZ280" s="744"/>
      <c r="HEA280" s="744"/>
      <c r="HEB280" s="744"/>
      <c r="HEC280" s="744"/>
      <c r="HED280" s="744"/>
      <c r="HEE280" s="744"/>
      <c r="HEF280" s="744"/>
      <c r="HEG280" s="744"/>
      <c r="HEH280" s="744"/>
      <c r="HEI280" s="744"/>
      <c r="HEJ280" s="744"/>
      <c r="HEK280" s="744"/>
      <c r="HEL280" s="744"/>
      <c r="HEM280" s="744"/>
      <c r="HEN280" s="744"/>
      <c r="HEO280" s="744"/>
      <c r="HEP280" s="744"/>
      <c r="HEQ280" s="744"/>
      <c r="HER280" s="744"/>
      <c r="HES280" s="744"/>
      <c r="HET280" s="744"/>
      <c r="HEU280" s="744"/>
      <c r="HEV280" s="744"/>
      <c r="HEW280" s="744"/>
      <c r="HEX280" s="744"/>
      <c r="HEY280" s="744"/>
      <c r="HEZ280" s="744"/>
      <c r="HFA280" s="744"/>
      <c r="HFB280" s="744"/>
      <c r="HFC280" s="744"/>
      <c r="HFD280" s="744"/>
      <c r="HFE280" s="744"/>
      <c r="HFF280" s="744"/>
      <c r="HFG280" s="744"/>
      <c r="HFH280" s="744"/>
      <c r="HFI280" s="744"/>
      <c r="HFJ280" s="744"/>
      <c r="HFK280" s="744"/>
      <c r="HFL280" s="744"/>
      <c r="HFM280" s="741"/>
      <c r="HFN280" s="741"/>
      <c r="HFO280" s="741"/>
      <c r="HFP280" s="741"/>
      <c r="HFQ280" s="741"/>
      <c r="HFR280" s="741"/>
      <c r="HFS280" s="741"/>
      <c r="HFT280" s="741"/>
      <c r="HFU280" s="741"/>
      <c r="HFV280" s="741"/>
      <c r="HFW280" s="741"/>
      <c r="HFX280" s="741"/>
      <c r="HFY280" s="741"/>
      <c r="HFZ280" s="741"/>
      <c r="HGA280" s="741"/>
      <c r="HGB280" s="741"/>
      <c r="HGC280" s="741"/>
      <c r="HGD280" s="741"/>
      <c r="HGE280" s="741"/>
      <c r="HGF280" s="741"/>
      <c r="HGG280" s="741"/>
      <c r="HGH280" s="741"/>
      <c r="HGI280" s="741"/>
      <c r="HGJ280" s="741"/>
      <c r="HGK280" s="742"/>
      <c r="HGL280" s="742"/>
      <c r="HGM280" s="742"/>
      <c r="HGN280" s="742"/>
      <c r="HGO280" s="742"/>
      <c r="HGP280" s="741"/>
      <c r="HGQ280" s="741"/>
      <c r="HGR280" s="742"/>
      <c r="HGS280" s="742"/>
      <c r="HGT280" s="741"/>
      <c r="HGU280" s="741"/>
      <c r="HGV280" s="742"/>
      <c r="HGW280" s="742"/>
      <c r="HGX280" s="741"/>
      <c r="HGY280" s="741"/>
      <c r="HGZ280" s="741"/>
      <c r="HHA280" s="741"/>
      <c r="HHB280" s="741"/>
      <c r="HHC280" s="741"/>
      <c r="HHD280" s="741"/>
      <c r="HHE280" s="742"/>
      <c r="HHF280" s="742"/>
      <c r="HHG280" s="741"/>
      <c r="HHH280" s="741"/>
      <c r="HHI280" s="742"/>
      <c r="HHJ280" s="742"/>
      <c r="HHK280" s="741"/>
      <c r="HHL280" s="741"/>
      <c r="HHM280" s="741"/>
      <c r="HHN280" s="741"/>
      <c r="HHO280" s="741"/>
      <c r="HHP280" s="740"/>
      <c r="HHQ280" s="743"/>
      <c r="HHR280" s="741"/>
      <c r="HHS280" s="741"/>
      <c r="HHT280" s="741"/>
      <c r="HHU280" s="741"/>
      <c r="HHV280" s="741"/>
      <c r="HHW280" s="741"/>
      <c r="HHX280" s="741"/>
      <c r="HHY280" s="744"/>
      <c r="HHZ280" s="744"/>
      <c r="HIA280" s="744"/>
      <c r="HIB280" s="744"/>
      <c r="HIC280" s="744"/>
      <c r="HID280" s="744"/>
      <c r="HIE280" s="744"/>
      <c r="HIF280" s="744"/>
      <c r="HIG280" s="744"/>
      <c r="HIH280" s="744"/>
      <c r="HII280" s="744"/>
      <c r="HIJ280" s="744"/>
      <c r="HIK280" s="744"/>
      <c r="HIL280" s="744"/>
      <c r="HIM280" s="744"/>
      <c r="HIN280" s="744"/>
      <c r="HIO280" s="744"/>
      <c r="HIP280" s="744"/>
      <c r="HIQ280" s="744"/>
      <c r="HIR280" s="744"/>
      <c r="HIS280" s="744"/>
      <c r="HIT280" s="744"/>
      <c r="HIU280" s="744"/>
      <c r="HIV280" s="744"/>
      <c r="HIW280" s="744"/>
      <c r="HIX280" s="744"/>
      <c r="HIY280" s="744"/>
      <c r="HIZ280" s="744"/>
      <c r="HJA280" s="744"/>
      <c r="HJB280" s="744"/>
      <c r="HJC280" s="744"/>
      <c r="HJD280" s="744"/>
      <c r="HJE280" s="744"/>
      <c r="HJF280" s="744"/>
      <c r="HJG280" s="744"/>
      <c r="HJH280" s="744"/>
      <c r="HJI280" s="744"/>
      <c r="HJJ280" s="744"/>
      <c r="HJK280" s="744"/>
      <c r="HJL280" s="744"/>
      <c r="HJM280" s="744"/>
      <c r="HJN280" s="744"/>
      <c r="HJO280" s="744"/>
      <c r="HJP280" s="744"/>
      <c r="HJQ280" s="741"/>
      <c r="HJR280" s="741"/>
      <c r="HJS280" s="741"/>
      <c r="HJT280" s="741"/>
      <c r="HJU280" s="741"/>
      <c r="HJV280" s="741"/>
      <c r="HJW280" s="741"/>
      <c r="HJX280" s="741"/>
      <c r="HJY280" s="741"/>
      <c r="HJZ280" s="741"/>
      <c r="HKA280" s="741"/>
      <c r="HKB280" s="741"/>
      <c r="HKC280" s="741"/>
      <c r="HKD280" s="741"/>
      <c r="HKE280" s="741"/>
      <c r="HKF280" s="741"/>
      <c r="HKG280" s="741"/>
      <c r="HKH280" s="741"/>
      <c r="HKI280" s="741"/>
      <c r="HKJ280" s="741"/>
      <c r="HKK280" s="741"/>
      <c r="HKL280" s="741"/>
      <c r="HKM280" s="741"/>
      <c r="HKN280" s="741"/>
      <c r="HKO280" s="742"/>
      <c r="HKP280" s="742"/>
      <c r="HKQ280" s="742"/>
      <c r="HKR280" s="742"/>
      <c r="HKS280" s="742"/>
      <c r="HKT280" s="741"/>
      <c r="HKU280" s="741"/>
      <c r="HKV280" s="742"/>
      <c r="HKW280" s="742"/>
      <c r="HKX280" s="741"/>
      <c r="HKY280" s="741"/>
      <c r="HKZ280" s="742"/>
      <c r="HLA280" s="742"/>
      <c r="HLB280" s="741"/>
      <c r="HLC280" s="741"/>
      <c r="HLD280" s="741"/>
      <c r="HLE280" s="741"/>
      <c r="HLF280" s="741"/>
      <c r="HLG280" s="741"/>
      <c r="HLH280" s="741"/>
      <c r="HLI280" s="742"/>
      <c r="HLJ280" s="742"/>
      <c r="HLK280" s="741"/>
      <c r="HLL280" s="741"/>
      <c r="HLM280" s="742"/>
      <c r="HLN280" s="742"/>
      <c r="HLO280" s="741"/>
      <c r="HLP280" s="741"/>
      <c r="HLQ280" s="741"/>
      <c r="HLR280" s="741"/>
      <c r="HLS280" s="741"/>
      <c r="HLT280" s="740"/>
      <c r="HLU280" s="743"/>
      <c r="HLV280" s="741"/>
      <c r="HLW280" s="741"/>
      <c r="HLX280" s="741"/>
      <c r="HLY280" s="741"/>
      <c r="HLZ280" s="741"/>
      <c r="HMA280" s="741"/>
      <c r="HMB280" s="741"/>
      <c r="HMC280" s="744"/>
      <c r="HMD280" s="744"/>
      <c r="HME280" s="744"/>
      <c r="HMF280" s="744"/>
      <c r="HMG280" s="744"/>
      <c r="HMH280" s="744"/>
      <c r="HMI280" s="744"/>
      <c r="HMJ280" s="744"/>
      <c r="HMK280" s="744"/>
      <c r="HML280" s="744"/>
      <c r="HMM280" s="744"/>
      <c r="HMN280" s="744"/>
      <c r="HMO280" s="744"/>
      <c r="HMP280" s="744"/>
      <c r="HMQ280" s="744"/>
      <c r="HMR280" s="744"/>
      <c r="HMS280" s="744"/>
      <c r="HMT280" s="744"/>
      <c r="HMU280" s="744"/>
      <c r="HMV280" s="744"/>
      <c r="HMW280" s="744"/>
      <c r="HMX280" s="744"/>
      <c r="HMY280" s="744"/>
      <c r="HMZ280" s="744"/>
      <c r="HNA280" s="744"/>
      <c r="HNB280" s="744"/>
      <c r="HNC280" s="744"/>
      <c r="HND280" s="744"/>
      <c r="HNE280" s="744"/>
      <c r="HNF280" s="744"/>
      <c r="HNG280" s="744"/>
      <c r="HNH280" s="744"/>
      <c r="HNI280" s="744"/>
      <c r="HNJ280" s="744"/>
      <c r="HNK280" s="744"/>
      <c r="HNL280" s="744"/>
      <c r="HNM280" s="744"/>
      <c r="HNN280" s="744"/>
      <c r="HNO280" s="744"/>
      <c r="HNP280" s="744"/>
      <c r="HNQ280" s="744"/>
      <c r="HNR280" s="744"/>
      <c r="HNS280" s="744"/>
      <c r="HNT280" s="744"/>
      <c r="HNU280" s="741"/>
      <c r="HNV280" s="741"/>
      <c r="HNW280" s="741"/>
      <c r="HNX280" s="741"/>
      <c r="HNY280" s="741"/>
      <c r="HNZ280" s="741"/>
      <c r="HOA280" s="741"/>
      <c r="HOB280" s="741"/>
      <c r="HOC280" s="741"/>
      <c r="HOD280" s="741"/>
      <c r="HOE280" s="741"/>
      <c r="HOF280" s="741"/>
      <c r="HOG280" s="741"/>
      <c r="HOH280" s="741"/>
      <c r="HOI280" s="741"/>
      <c r="HOJ280" s="741"/>
      <c r="HOK280" s="741"/>
      <c r="HOL280" s="741"/>
      <c r="HOM280" s="741"/>
      <c r="HON280" s="741"/>
      <c r="HOO280" s="741"/>
      <c r="HOP280" s="741"/>
      <c r="HOQ280" s="741"/>
      <c r="HOR280" s="741"/>
      <c r="HOS280" s="742"/>
      <c r="HOT280" s="742"/>
      <c r="HOU280" s="742"/>
      <c r="HOV280" s="742"/>
      <c r="HOW280" s="742"/>
      <c r="HOX280" s="741"/>
      <c r="HOY280" s="741"/>
      <c r="HOZ280" s="742"/>
      <c r="HPA280" s="742"/>
      <c r="HPB280" s="741"/>
      <c r="HPC280" s="741"/>
      <c r="HPD280" s="742"/>
      <c r="HPE280" s="742"/>
      <c r="HPF280" s="741"/>
      <c r="HPG280" s="741"/>
      <c r="HPH280" s="741"/>
      <c r="HPI280" s="741"/>
      <c r="HPJ280" s="741"/>
      <c r="HPK280" s="741"/>
      <c r="HPL280" s="741"/>
      <c r="HPM280" s="742"/>
      <c r="HPN280" s="742"/>
      <c r="HPO280" s="741"/>
      <c r="HPP280" s="741"/>
      <c r="HPQ280" s="742"/>
      <c r="HPR280" s="742"/>
      <c r="HPS280" s="741"/>
      <c r="HPT280" s="741"/>
      <c r="HPU280" s="741"/>
      <c r="HPV280" s="741"/>
      <c r="HPW280" s="741"/>
      <c r="HPX280" s="740"/>
      <c r="HPY280" s="743"/>
      <c r="HPZ280" s="741"/>
      <c r="HQA280" s="741"/>
      <c r="HQB280" s="741"/>
      <c r="HQC280" s="741"/>
      <c r="HQD280" s="741"/>
      <c r="HQE280" s="741"/>
      <c r="HQF280" s="741"/>
      <c r="HQG280" s="744"/>
      <c r="HQH280" s="744"/>
      <c r="HQI280" s="744"/>
      <c r="HQJ280" s="744"/>
      <c r="HQK280" s="744"/>
      <c r="HQL280" s="744"/>
      <c r="HQM280" s="744"/>
      <c r="HQN280" s="744"/>
      <c r="HQO280" s="744"/>
      <c r="HQP280" s="744"/>
      <c r="HQQ280" s="744"/>
      <c r="HQR280" s="744"/>
      <c r="HQS280" s="744"/>
      <c r="HQT280" s="744"/>
      <c r="HQU280" s="744"/>
      <c r="HQV280" s="744"/>
      <c r="HQW280" s="744"/>
      <c r="HQX280" s="744"/>
      <c r="HQY280" s="744"/>
      <c r="HQZ280" s="744"/>
      <c r="HRA280" s="744"/>
      <c r="HRB280" s="744"/>
      <c r="HRC280" s="744"/>
      <c r="HRD280" s="744"/>
      <c r="HRE280" s="744"/>
      <c r="HRF280" s="744"/>
      <c r="HRG280" s="744"/>
      <c r="HRH280" s="744"/>
      <c r="HRI280" s="744"/>
      <c r="HRJ280" s="744"/>
      <c r="HRK280" s="744"/>
      <c r="HRL280" s="744"/>
      <c r="HRM280" s="744"/>
      <c r="HRN280" s="744"/>
      <c r="HRO280" s="744"/>
      <c r="HRP280" s="744"/>
      <c r="HRQ280" s="744"/>
      <c r="HRR280" s="744"/>
      <c r="HRS280" s="744"/>
      <c r="HRT280" s="744"/>
      <c r="HRU280" s="744"/>
      <c r="HRV280" s="744"/>
      <c r="HRW280" s="744"/>
      <c r="HRX280" s="744"/>
      <c r="HRY280" s="741"/>
      <c r="HRZ280" s="741"/>
      <c r="HSA280" s="741"/>
      <c r="HSB280" s="741"/>
      <c r="HSC280" s="741"/>
      <c r="HSD280" s="741"/>
      <c r="HSE280" s="741"/>
      <c r="HSF280" s="741"/>
      <c r="HSG280" s="741"/>
      <c r="HSH280" s="741"/>
      <c r="HSI280" s="741"/>
      <c r="HSJ280" s="741"/>
      <c r="HSK280" s="741"/>
      <c r="HSL280" s="741"/>
      <c r="HSM280" s="741"/>
      <c r="HSN280" s="741"/>
      <c r="HSO280" s="741"/>
      <c r="HSP280" s="741"/>
      <c r="HSQ280" s="741"/>
      <c r="HSR280" s="741"/>
      <c r="HSS280" s="741"/>
      <c r="HST280" s="741"/>
      <c r="HSU280" s="741"/>
      <c r="HSV280" s="741"/>
      <c r="HSW280" s="742"/>
      <c r="HSX280" s="742"/>
      <c r="HSY280" s="742"/>
      <c r="HSZ280" s="742"/>
      <c r="HTA280" s="742"/>
      <c r="HTB280" s="741"/>
      <c r="HTC280" s="741"/>
      <c r="HTD280" s="742"/>
      <c r="HTE280" s="742"/>
      <c r="HTF280" s="741"/>
      <c r="HTG280" s="741"/>
      <c r="HTH280" s="742"/>
      <c r="HTI280" s="742"/>
      <c r="HTJ280" s="741"/>
      <c r="HTK280" s="741"/>
      <c r="HTL280" s="741"/>
      <c r="HTM280" s="741"/>
      <c r="HTN280" s="741"/>
      <c r="HTO280" s="741"/>
      <c r="HTP280" s="741"/>
      <c r="HTQ280" s="742"/>
      <c r="HTR280" s="742"/>
      <c r="HTS280" s="741"/>
      <c r="HTT280" s="741"/>
      <c r="HTU280" s="742"/>
      <c r="HTV280" s="742"/>
      <c r="HTW280" s="741"/>
      <c r="HTX280" s="741"/>
      <c r="HTY280" s="741"/>
      <c r="HTZ280" s="741"/>
      <c r="HUA280" s="741"/>
      <c r="HUB280" s="740"/>
      <c r="HUC280" s="743"/>
      <c r="HUD280" s="741"/>
      <c r="HUE280" s="741"/>
      <c r="HUF280" s="741"/>
      <c r="HUG280" s="741"/>
      <c r="HUH280" s="741"/>
      <c r="HUI280" s="741"/>
      <c r="HUJ280" s="741"/>
      <c r="HUK280" s="744"/>
      <c r="HUL280" s="744"/>
      <c r="HUM280" s="744"/>
      <c r="HUN280" s="744"/>
      <c r="HUO280" s="744"/>
      <c r="HUP280" s="744"/>
      <c r="HUQ280" s="744"/>
      <c r="HUR280" s="744"/>
      <c r="HUS280" s="744"/>
      <c r="HUT280" s="744"/>
      <c r="HUU280" s="744"/>
      <c r="HUV280" s="744"/>
      <c r="HUW280" s="744"/>
      <c r="HUX280" s="744"/>
      <c r="HUY280" s="744"/>
      <c r="HUZ280" s="744"/>
      <c r="HVA280" s="744"/>
      <c r="HVB280" s="744"/>
      <c r="HVC280" s="744"/>
      <c r="HVD280" s="744"/>
      <c r="HVE280" s="744"/>
      <c r="HVF280" s="744"/>
      <c r="HVG280" s="744"/>
      <c r="HVH280" s="744"/>
      <c r="HVI280" s="744"/>
      <c r="HVJ280" s="744"/>
      <c r="HVK280" s="744"/>
      <c r="HVL280" s="744"/>
      <c r="HVM280" s="744"/>
      <c r="HVN280" s="744"/>
      <c r="HVO280" s="744"/>
      <c r="HVP280" s="744"/>
      <c r="HVQ280" s="744"/>
      <c r="HVR280" s="744"/>
      <c r="HVS280" s="744"/>
      <c r="HVT280" s="744"/>
      <c r="HVU280" s="744"/>
      <c r="HVV280" s="744"/>
      <c r="HVW280" s="744"/>
      <c r="HVX280" s="744"/>
      <c r="HVY280" s="744"/>
      <c r="HVZ280" s="744"/>
      <c r="HWA280" s="744"/>
      <c r="HWB280" s="744"/>
      <c r="HWC280" s="741"/>
      <c r="HWD280" s="741"/>
      <c r="HWE280" s="741"/>
      <c r="HWF280" s="741"/>
      <c r="HWG280" s="741"/>
      <c r="HWH280" s="741"/>
      <c r="HWI280" s="741"/>
      <c r="HWJ280" s="741"/>
      <c r="HWK280" s="741"/>
      <c r="HWL280" s="741"/>
      <c r="HWM280" s="741"/>
      <c r="HWN280" s="741"/>
      <c r="HWO280" s="741"/>
      <c r="HWP280" s="741"/>
      <c r="HWQ280" s="741"/>
      <c r="HWR280" s="741"/>
      <c r="HWS280" s="741"/>
      <c r="HWT280" s="741"/>
      <c r="HWU280" s="741"/>
      <c r="HWV280" s="741"/>
      <c r="HWW280" s="741"/>
      <c r="HWX280" s="741"/>
      <c r="HWY280" s="741"/>
      <c r="HWZ280" s="741"/>
      <c r="HXA280" s="742"/>
      <c r="HXB280" s="742"/>
      <c r="HXC280" s="742"/>
      <c r="HXD280" s="742"/>
      <c r="HXE280" s="742"/>
      <c r="HXF280" s="741"/>
      <c r="HXG280" s="741"/>
      <c r="HXH280" s="742"/>
      <c r="HXI280" s="742"/>
      <c r="HXJ280" s="741"/>
      <c r="HXK280" s="741"/>
      <c r="HXL280" s="742"/>
      <c r="HXM280" s="742"/>
      <c r="HXN280" s="741"/>
      <c r="HXO280" s="741"/>
      <c r="HXP280" s="741"/>
      <c r="HXQ280" s="741"/>
      <c r="HXR280" s="741"/>
      <c r="HXS280" s="741"/>
      <c r="HXT280" s="741"/>
      <c r="HXU280" s="742"/>
      <c r="HXV280" s="742"/>
      <c r="HXW280" s="741"/>
      <c r="HXX280" s="741"/>
      <c r="HXY280" s="742"/>
      <c r="HXZ280" s="742"/>
      <c r="HYA280" s="741"/>
      <c r="HYB280" s="741"/>
      <c r="HYC280" s="741"/>
      <c r="HYD280" s="741"/>
      <c r="HYE280" s="741"/>
      <c r="HYF280" s="740"/>
      <c r="HYG280" s="743"/>
      <c r="HYH280" s="741"/>
      <c r="HYI280" s="741"/>
      <c r="HYJ280" s="741"/>
      <c r="HYK280" s="741"/>
      <c r="HYL280" s="741"/>
      <c r="HYM280" s="741"/>
      <c r="HYN280" s="741"/>
      <c r="HYO280" s="744"/>
      <c r="HYP280" s="744"/>
      <c r="HYQ280" s="744"/>
      <c r="HYR280" s="744"/>
      <c r="HYS280" s="744"/>
      <c r="HYT280" s="744"/>
      <c r="HYU280" s="744"/>
      <c r="HYV280" s="744"/>
      <c r="HYW280" s="744"/>
      <c r="HYX280" s="744"/>
      <c r="HYY280" s="744"/>
      <c r="HYZ280" s="744"/>
      <c r="HZA280" s="744"/>
      <c r="HZB280" s="744"/>
      <c r="HZC280" s="744"/>
      <c r="HZD280" s="744"/>
      <c r="HZE280" s="744"/>
      <c r="HZF280" s="744"/>
      <c r="HZG280" s="744"/>
      <c r="HZH280" s="744"/>
      <c r="HZI280" s="744"/>
      <c r="HZJ280" s="744"/>
      <c r="HZK280" s="744"/>
      <c r="HZL280" s="744"/>
      <c r="HZM280" s="744"/>
      <c r="HZN280" s="744"/>
      <c r="HZO280" s="744"/>
      <c r="HZP280" s="744"/>
      <c r="HZQ280" s="744"/>
      <c r="HZR280" s="744"/>
      <c r="HZS280" s="744"/>
      <c r="HZT280" s="744"/>
      <c r="HZU280" s="744"/>
      <c r="HZV280" s="744"/>
      <c r="HZW280" s="744"/>
      <c r="HZX280" s="744"/>
      <c r="HZY280" s="744"/>
      <c r="HZZ280" s="744"/>
      <c r="IAA280" s="744"/>
      <c r="IAB280" s="744"/>
      <c r="IAC280" s="744"/>
      <c r="IAD280" s="744"/>
      <c r="IAE280" s="744"/>
      <c r="IAF280" s="744"/>
      <c r="IAG280" s="741"/>
      <c r="IAH280" s="741"/>
      <c r="IAI280" s="741"/>
      <c r="IAJ280" s="741"/>
      <c r="IAK280" s="741"/>
      <c r="IAL280" s="741"/>
      <c r="IAM280" s="741"/>
      <c r="IAN280" s="741"/>
      <c r="IAO280" s="741"/>
      <c r="IAP280" s="741"/>
      <c r="IAQ280" s="741"/>
      <c r="IAR280" s="741"/>
      <c r="IAS280" s="741"/>
      <c r="IAT280" s="741"/>
      <c r="IAU280" s="741"/>
      <c r="IAV280" s="741"/>
      <c r="IAW280" s="741"/>
      <c r="IAX280" s="741"/>
      <c r="IAY280" s="741"/>
      <c r="IAZ280" s="741"/>
      <c r="IBA280" s="741"/>
      <c r="IBB280" s="741"/>
      <c r="IBC280" s="741"/>
      <c r="IBD280" s="741"/>
      <c r="IBE280" s="742"/>
      <c r="IBF280" s="742"/>
      <c r="IBG280" s="742"/>
      <c r="IBH280" s="742"/>
      <c r="IBI280" s="742"/>
      <c r="IBJ280" s="741"/>
      <c r="IBK280" s="741"/>
      <c r="IBL280" s="742"/>
      <c r="IBM280" s="742"/>
      <c r="IBN280" s="741"/>
      <c r="IBO280" s="741"/>
      <c r="IBP280" s="742"/>
      <c r="IBQ280" s="742"/>
      <c r="IBR280" s="741"/>
      <c r="IBS280" s="741"/>
      <c r="IBT280" s="741"/>
      <c r="IBU280" s="741"/>
      <c r="IBV280" s="741"/>
      <c r="IBW280" s="741"/>
      <c r="IBX280" s="741"/>
      <c r="IBY280" s="742"/>
      <c r="IBZ280" s="742"/>
      <c r="ICA280" s="741"/>
      <c r="ICB280" s="741"/>
      <c r="ICC280" s="742"/>
      <c r="ICD280" s="742"/>
      <c r="ICE280" s="741"/>
      <c r="ICF280" s="741"/>
      <c r="ICG280" s="741"/>
      <c r="ICH280" s="741"/>
      <c r="ICI280" s="741"/>
      <c r="ICJ280" s="740"/>
      <c r="ICK280" s="743"/>
      <c r="ICL280" s="741"/>
      <c r="ICM280" s="741"/>
      <c r="ICN280" s="741"/>
      <c r="ICO280" s="741"/>
      <c r="ICP280" s="741"/>
      <c r="ICQ280" s="741"/>
      <c r="ICR280" s="741"/>
      <c r="ICS280" s="744"/>
      <c r="ICT280" s="744"/>
      <c r="ICU280" s="744"/>
      <c r="ICV280" s="744"/>
      <c r="ICW280" s="744"/>
      <c r="ICX280" s="744"/>
      <c r="ICY280" s="744"/>
      <c r="ICZ280" s="744"/>
      <c r="IDA280" s="744"/>
      <c r="IDB280" s="744"/>
      <c r="IDC280" s="744"/>
      <c r="IDD280" s="744"/>
      <c r="IDE280" s="744"/>
      <c r="IDF280" s="744"/>
      <c r="IDG280" s="744"/>
      <c r="IDH280" s="744"/>
      <c r="IDI280" s="744"/>
      <c r="IDJ280" s="744"/>
      <c r="IDK280" s="744"/>
      <c r="IDL280" s="744"/>
      <c r="IDM280" s="744"/>
      <c r="IDN280" s="744"/>
      <c r="IDO280" s="744"/>
      <c r="IDP280" s="744"/>
      <c r="IDQ280" s="744"/>
      <c r="IDR280" s="744"/>
      <c r="IDS280" s="744"/>
      <c r="IDT280" s="744"/>
      <c r="IDU280" s="744"/>
      <c r="IDV280" s="744"/>
      <c r="IDW280" s="744"/>
      <c r="IDX280" s="744"/>
      <c r="IDY280" s="744"/>
      <c r="IDZ280" s="744"/>
      <c r="IEA280" s="744"/>
      <c r="IEB280" s="744"/>
      <c r="IEC280" s="744"/>
      <c r="IED280" s="744"/>
      <c r="IEE280" s="744"/>
      <c r="IEF280" s="744"/>
      <c r="IEG280" s="744"/>
      <c r="IEH280" s="744"/>
      <c r="IEI280" s="744"/>
      <c r="IEJ280" s="744"/>
      <c r="IEK280" s="741"/>
      <c r="IEL280" s="741"/>
      <c r="IEM280" s="741"/>
      <c r="IEN280" s="741"/>
      <c r="IEO280" s="741"/>
      <c r="IEP280" s="741"/>
      <c r="IEQ280" s="741"/>
      <c r="IER280" s="741"/>
      <c r="IES280" s="741"/>
      <c r="IET280" s="741"/>
      <c r="IEU280" s="741"/>
      <c r="IEV280" s="741"/>
      <c r="IEW280" s="741"/>
      <c r="IEX280" s="741"/>
      <c r="IEY280" s="741"/>
      <c r="IEZ280" s="741"/>
      <c r="IFA280" s="741"/>
      <c r="IFB280" s="741"/>
      <c r="IFC280" s="741"/>
      <c r="IFD280" s="741"/>
      <c r="IFE280" s="741"/>
      <c r="IFF280" s="741"/>
      <c r="IFG280" s="741"/>
      <c r="IFH280" s="741"/>
      <c r="IFI280" s="742"/>
      <c r="IFJ280" s="742"/>
      <c r="IFK280" s="742"/>
      <c r="IFL280" s="742"/>
      <c r="IFM280" s="742"/>
      <c r="IFN280" s="741"/>
      <c r="IFO280" s="741"/>
      <c r="IFP280" s="742"/>
      <c r="IFQ280" s="742"/>
      <c r="IFR280" s="741"/>
      <c r="IFS280" s="741"/>
      <c r="IFT280" s="742"/>
      <c r="IFU280" s="742"/>
      <c r="IFV280" s="741"/>
      <c r="IFW280" s="741"/>
      <c r="IFX280" s="741"/>
      <c r="IFY280" s="741"/>
      <c r="IFZ280" s="741"/>
      <c r="IGA280" s="741"/>
      <c r="IGB280" s="741"/>
      <c r="IGC280" s="742"/>
      <c r="IGD280" s="742"/>
      <c r="IGE280" s="741"/>
      <c r="IGF280" s="741"/>
      <c r="IGG280" s="742"/>
      <c r="IGH280" s="742"/>
      <c r="IGI280" s="741"/>
      <c r="IGJ280" s="741"/>
      <c r="IGK280" s="741"/>
      <c r="IGL280" s="741"/>
      <c r="IGM280" s="741"/>
      <c r="IGN280" s="740"/>
      <c r="IGO280" s="743"/>
      <c r="IGP280" s="741"/>
      <c r="IGQ280" s="741"/>
      <c r="IGR280" s="741"/>
      <c r="IGS280" s="741"/>
      <c r="IGT280" s="741"/>
      <c r="IGU280" s="741"/>
      <c r="IGV280" s="741"/>
      <c r="IGW280" s="744"/>
      <c r="IGX280" s="744"/>
      <c r="IGY280" s="744"/>
      <c r="IGZ280" s="744"/>
      <c r="IHA280" s="744"/>
      <c r="IHB280" s="744"/>
      <c r="IHC280" s="744"/>
      <c r="IHD280" s="744"/>
      <c r="IHE280" s="744"/>
      <c r="IHF280" s="744"/>
      <c r="IHG280" s="744"/>
      <c r="IHH280" s="744"/>
      <c r="IHI280" s="744"/>
      <c r="IHJ280" s="744"/>
      <c r="IHK280" s="744"/>
      <c r="IHL280" s="744"/>
      <c r="IHM280" s="744"/>
      <c r="IHN280" s="744"/>
      <c r="IHO280" s="744"/>
      <c r="IHP280" s="744"/>
      <c r="IHQ280" s="744"/>
      <c r="IHR280" s="744"/>
      <c r="IHS280" s="744"/>
      <c r="IHT280" s="744"/>
      <c r="IHU280" s="744"/>
      <c r="IHV280" s="744"/>
      <c r="IHW280" s="744"/>
      <c r="IHX280" s="744"/>
      <c r="IHY280" s="744"/>
      <c r="IHZ280" s="744"/>
      <c r="IIA280" s="744"/>
      <c r="IIB280" s="744"/>
      <c r="IIC280" s="744"/>
      <c r="IID280" s="744"/>
      <c r="IIE280" s="744"/>
      <c r="IIF280" s="744"/>
      <c r="IIG280" s="744"/>
      <c r="IIH280" s="744"/>
      <c r="III280" s="744"/>
      <c r="IIJ280" s="744"/>
      <c r="IIK280" s="744"/>
      <c r="IIL280" s="744"/>
      <c r="IIM280" s="744"/>
      <c r="IIN280" s="744"/>
      <c r="IIO280" s="741"/>
      <c r="IIP280" s="741"/>
      <c r="IIQ280" s="741"/>
      <c r="IIR280" s="741"/>
      <c r="IIS280" s="741"/>
      <c r="IIT280" s="741"/>
      <c r="IIU280" s="741"/>
      <c r="IIV280" s="741"/>
      <c r="IIW280" s="741"/>
      <c r="IIX280" s="741"/>
      <c r="IIY280" s="741"/>
      <c r="IIZ280" s="741"/>
      <c r="IJA280" s="741"/>
      <c r="IJB280" s="741"/>
      <c r="IJC280" s="741"/>
      <c r="IJD280" s="741"/>
      <c r="IJE280" s="741"/>
      <c r="IJF280" s="741"/>
      <c r="IJG280" s="741"/>
      <c r="IJH280" s="741"/>
      <c r="IJI280" s="741"/>
      <c r="IJJ280" s="741"/>
      <c r="IJK280" s="741"/>
      <c r="IJL280" s="741"/>
      <c r="IJM280" s="742"/>
      <c r="IJN280" s="742"/>
      <c r="IJO280" s="742"/>
      <c r="IJP280" s="742"/>
      <c r="IJQ280" s="742"/>
      <c r="IJR280" s="741"/>
      <c r="IJS280" s="741"/>
      <c r="IJT280" s="742"/>
      <c r="IJU280" s="742"/>
      <c r="IJV280" s="741"/>
      <c r="IJW280" s="741"/>
      <c r="IJX280" s="742"/>
      <c r="IJY280" s="742"/>
      <c r="IJZ280" s="741"/>
      <c r="IKA280" s="741"/>
      <c r="IKB280" s="741"/>
      <c r="IKC280" s="741"/>
      <c r="IKD280" s="741"/>
      <c r="IKE280" s="741"/>
      <c r="IKF280" s="741"/>
      <c r="IKG280" s="742"/>
      <c r="IKH280" s="742"/>
      <c r="IKI280" s="741"/>
      <c r="IKJ280" s="741"/>
      <c r="IKK280" s="742"/>
      <c r="IKL280" s="742"/>
      <c r="IKM280" s="741"/>
      <c r="IKN280" s="741"/>
      <c r="IKO280" s="741"/>
      <c r="IKP280" s="741"/>
      <c r="IKQ280" s="741"/>
      <c r="IKR280" s="740"/>
      <c r="IKS280" s="743"/>
      <c r="IKT280" s="741"/>
      <c r="IKU280" s="741"/>
      <c r="IKV280" s="741"/>
      <c r="IKW280" s="741"/>
      <c r="IKX280" s="741"/>
      <c r="IKY280" s="741"/>
      <c r="IKZ280" s="741"/>
      <c r="ILA280" s="744"/>
      <c r="ILB280" s="744"/>
      <c r="ILC280" s="744"/>
      <c r="ILD280" s="744"/>
      <c r="ILE280" s="744"/>
      <c r="ILF280" s="744"/>
      <c r="ILG280" s="744"/>
      <c r="ILH280" s="744"/>
      <c r="ILI280" s="744"/>
      <c r="ILJ280" s="744"/>
      <c r="ILK280" s="744"/>
      <c r="ILL280" s="744"/>
      <c r="ILM280" s="744"/>
      <c r="ILN280" s="744"/>
      <c r="ILO280" s="744"/>
      <c r="ILP280" s="744"/>
      <c r="ILQ280" s="744"/>
      <c r="ILR280" s="744"/>
      <c r="ILS280" s="744"/>
      <c r="ILT280" s="744"/>
      <c r="ILU280" s="744"/>
      <c r="ILV280" s="744"/>
      <c r="ILW280" s="744"/>
      <c r="ILX280" s="744"/>
      <c r="ILY280" s="744"/>
      <c r="ILZ280" s="744"/>
      <c r="IMA280" s="744"/>
      <c r="IMB280" s="744"/>
      <c r="IMC280" s="744"/>
      <c r="IMD280" s="744"/>
      <c r="IME280" s="744"/>
      <c r="IMF280" s="744"/>
      <c r="IMG280" s="744"/>
      <c r="IMH280" s="744"/>
      <c r="IMI280" s="744"/>
      <c r="IMJ280" s="744"/>
      <c r="IMK280" s="744"/>
      <c r="IML280" s="744"/>
      <c r="IMM280" s="744"/>
      <c r="IMN280" s="744"/>
      <c r="IMO280" s="744"/>
      <c r="IMP280" s="744"/>
      <c r="IMQ280" s="744"/>
      <c r="IMR280" s="744"/>
      <c r="IMS280" s="741"/>
      <c r="IMT280" s="741"/>
      <c r="IMU280" s="741"/>
      <c r="IMV280" s="741"/>
      <c r="IMW280" s="741"/>
      <c r="IMX280" s="741"/>
      <c r="IMY280" s="741"/>
      <c r="IMZ280" s="741"/>
      <c r="INA280" s="741"/>
      <c r="INB280" s="741"/>
      <c r="INC280" s="741"/>
      <c r="IND280" s="741"/>
      <c r="INE280" s="741"/>
      <c r="INF280" s="741"/>
      <c r="ING280" s="741"/>
      <c r="INH280" s="741"/>
      <c r="INI280" s="741"/>
      <c r="INJ280" s="741"/>
      <c r="INK280" s="741"/>
      <c r="INL280" s="741"/>
      <c r="INM280" s="741"/>
      <c r="INN280" s="741"/>
      <c r="INO280" s="741"/>
      <c r="INP280" s="741"/>
      <c r="INQ280" s="742"/>
      <c r="INR280" s="742"/>
      <c r="INS280" s="742"/>
      <c r="INT280" s="742"/>
      <c r="INU280" s="742"/>
      <c r="INV280" s="741"/>
      <c r="INW280" s="741"/>
      <c r="INX280" s="742"/>
      <c r="INY280" s="742"/>
      <c r="INZ280" s="741"/>
      <c r="IOA280" s="741"/>
      <c r="IOB280" s="742"/>
      <c r="IOC280" s="742"/>
      <c r="IOD280" s="741"/>
      <c r="IOE280" s="741"/>
      <c r="IOF280" s="741"/>
      <c r="IOG280" s="741"/>
      <c r="IOH280" s="741"/>
      <c r="IOI280" s="741"/>
      <c r="IOJ280" s="741"/>
      <c r="IOK280" s="742"/>
      <c r="IOL280" s="742"/>
      <c r="IOM280" s="741"/>
      <c r="ION280" s="741"/>
      <c r="IOO280" s="742"/>
      <c r="IOP280" s="742"/>
      <c r="IOQ280" s="741"/>
      <c r="IOR280" s="741"/>
      <c r="IOS280" s="741"/>
      <c r="IOT280" s="741"/>
      <c r="IOU280" s="741"/>
      <c r="IOV280" s="740"/>
      <c r="IOW280" s="743"/>
      <c r="IOX280" s="741"/>
      <c r="IOY280" s="741"/>
      <c r="IOZ280" s="741"/>
      <c r="IPA280" s="741"/>
      <c r="IPB280" s="741"/>
      <c r="IPC280" s="741"/>
      <c r="IPD280" s="741"/>
      <c r="IPE280" s="744"/>
      <c r="IPF280" s="744"/>
      <c r="IPG280" s="744"/>
      <c r="IPH280" s="744"/>
      <c r="IPI280" s="744"/>
      <c r="IPJ280" s="744"/>
      <c r="IPK280" s="744"/>
      <c r="IPL280" s="744"/>
      <c r="IPM280" s="744"/>
      <c r="IPN280" s="744"/>
      <c r="IPO280" s="744"/>
      <c r="IPP280" s="744"/>
      <c r="IPQ280" s="744"/>
      <c r="IPR280" s="744"/>
      <c r="IPS280" s="744"/>
      <c r="IPT280" s="744"/>
      <c r="IPU280" s="744"/>
      <c r="IPV280" s="744"/>
      <c r="IPW280" s="744"/>
      <c r="IPX280" s="744"/>
      <c r="IPY280" s="744"/>
      <c r="IPZ280" s="744"/>
      <c r="IQA280" s="744"/>
      <c r="IQB280" s="744"/>
      <c r="IQC280" s="744"/>
      <c r="IQD280" s="744"/>
      <c r="IQE280" s="744"/>
      <c r="IQF280" s="744"/>
      <c r="IQG280" s="744"/>
      <c r="IQH280" s="744"/>
      <c r="IQI280" s="744"/>
      <c r="IQJ280" s="744"/>
      <c r="IQK280" s="744"/>
      <c r="IQL280" s="744"/>
      <c r="IQM280" s="744"/>
      <c r="IQN280" s="744"/>
      <c r="IQO280" s="744"/>
      <c r="IQP280" s="744"/>
      <c r="IQQ280" s="744"/>
      <c r="IQR280" s="744"/>
      <c r="IQS280" s="744"/>
      <c r="IQT280" s="744"/>
      <c r="IQU280" s="744"/>
      <c r="IQV280" s="744"/>
      <c r="IQW280" s="741"/>
      <c r="IQX280" s="741"/>
      <c r="IQY280" s="741"/>
      <c r="IQZ280" s="741"/>
      <c r="IRA280" s="741"/>
      <c r="IRB280" s="741"/>
      <c r="IRC280" s="741"/>
      <c r="IRD280" s="741"/>
      <c r="IRE280" s="741"/>
      <c r="IRF280" s="741"/>
      <c r="IRG280" s="741"/>
      <c r="IRH280" s="741"/>
      <c r="IRI280" s="741"/>
      <c r="IRJ280" s="741"/>
      <c r="IRK280" s="741"/>
      <c r="IRL280" s="741"/>
      <c r="IRM280" s="741"/>
      <c r="IRN280" s="741"/>
      <c r="IRO280" s="741"/>
      <c r="IRP280" s="741"/>
      <c r="IRQ280" s="741"/>
      <c r="IRR280" s="741"/>
      <c r="IRS280" s="741"/>
      <c r="IRT280" s="741"/>
      <c r="IRU280" s="742"/>
      <c r="IRV280" s="742"/>
      <c r="IRW280" s="742"/>
      <c r="IRX280" s="742"/>
      <c r="IRY280" s="742"/>
      <c r="IRZ280" s="741"/>
      <c r="ISA280" s="741"/>
      <c r="ISB280" s="742"/>
      <c r="ISC280" s="742"/>
      <c r="ISD280" s="741"/>
      <c r="ISE280" s="741"/>
      <c r="ISF280" s="742"/>
      <c r="ISG280" s="742"/>
      <c r="ISH280" s="741"/>
      <c r="ISI280" s="741"/>
      <c r="ISJ280" s="741"/>
      <c r="ISK280" s="741"/>
      <c r="ISL280" s="741"/>
      <c r="ISM280" s="741"/>
      <c r="ISN280" s="741"/>
      <c r="ISO280" s="742"/>
      <c r="ISP280" s="742"/>
      <c r="ISQ280" s="741"/>
      <c r="ISR280" s="741"/>
      <c r="ISS280" s="742"/>
      <c r="IST280" s="742"/>
      <c r="ISU280" s="741"/>
      <c r="ISV280" s="741"/>
      <c r="ISW280" s="741"/>
      <c r="ISX280" s="741"/>
      <c r="ISY280" s="741"/>
      <c r="ISZ280" s="740"/>
      <c r="ITA280" s="743"/>
      <c r="ITB280" s="741"/>
      <c r="ITC280" s="741"/>
      <c r="ITD280" s="741"/>
      <c r="ITE280" s="741"/>
      <c r="ITF280" s="741"/>
      <c r="ITG280" s="741"/>
      <c r="ITH280" s="741"/>
      <c r="ITI280" s="744"/>
      <c r="ITJ280" s="744"/>
      <c r="ITK280" s="744"/>
      <c r="ITL280" s="744"/>
      <c r="ITM280" s="744"/>
      <c r="ITN280" s="744"/>
      <c r="ITO280" s="744"/>
      <c r="ITP280" s="744"/>
      <c r="ITQ280" s="744"/>
      <c r="ITR280" s="744"/>
      <c r="ITS280" s="744"/>
      <c r="ITT280" s="744"/>
      <c r="ITU280" s="744"/>
      <c r="ITV280" s="744"/>
      <c r="ITW280" s="744"/>
      <c r="ITX280" s="744"/>
      <c r="ITY280" s="744"/>
      <c r="ITZ280" s="744"/>
      <c r="IUA280" s="744"/>
      <c r="IUB280" s="744"/>
      <c r="IUC280" s="744"/>
      <c r="IUD280" s="744"/>
      <c r="IUE280" s="744"/>
      <c r="IUF280" s="744"/>
      <c r="IUG280" s="744"/>
      <c r="IUH280" s="744"/>
      <c r="IUI280" s="744"/>
      <c r="IUJ280" s="744"/>
      <c r="IUK280" s="744"/>
      <c r="IUL280" s="744"/>
      <c r="IUM280" s="744"/>
      <c r="IUN280" s="744"/>
      <c r="IUO280" s="744"/>
      <c r="IUP280" s="744"/>
      <c r="IUQ280" s="744"/>
      <c r="IUR280" s="744"/>
      <c r="IUS280" s="744"/>
      <c r="IUT280" s="744"/>
      <c r="IUU280" s="744"/>
      <c r="IUV280" s="744"/>
      <c r="IUW280" s="744"/>
      <c r="IUX280" s="744"/>
      <c r="IUY280" s="744"/>
      <c r="IUZ280" s="744"/>
      <c r="IVA280" s="741"/>
      <c r="IVB280" s="741"/>
      <c r="IVC280" s="741"/>
      <c r="IVD280" s="741"/>
      <c r="IVE280" s="741"/>
      <c r="IVF280" s="741"/>
      <c r="IVG280" s="741"/>
      <c r="IVH280" s="741"/>
      <c r="IVI280" s="741"/>
      <c r="IVJ280" s="741"/>
      <c r="IVK280" s="741"/>
      <c r="IVL280" s="741"/>
      <c r="IVM280" s="741"/>
      <c r="IVN280" s="741"/>
      <c r="IVO280" s="741"/>
      <c r="IVP280" s="741"/>
      <c r="IVQ280" s="741"/>
      <c r="IVR280" s="741"/>
      <c r="IVS280" s="741"/>
      <c r="IVT280" s="741"/>
      <c r="IVU280" s="741"/>
      <c r="IVV280" s="741"/>
      <c r="IVW280" s="741"/>
      <c r="IVX280" s="741"/>
      <c r="IVY280" s="742"/>
      <c r="IVZ280" s="742"/>
      <c r="IWA280" s="742"/>
      <c r="IWB280" s="742"/>
      <c r="IWC280" s="742"/>
      <c r="IWD280" s="741"/>
      <c r="IWE280" s="741"/>
      <c r="IWF280" s="742"/>
      <c r="IWG280" s="742"/>
      <c r="IWH280" s="741"/>
      <c r="IWI280" s="741"/>
      <c r="IWJ280" s="742"/>
      <c r="IWK280" s="742"/>
      <c r="IWL280" s="741"/>
      <c r="IWM280" s="741"/>
      <c r="IWN280" s="741"/>
      <c r="IWO280" s="741"/>
      <c r="IWP280" s="741"/>
      <c r="IWQ280" s="741"/>
      <c r="IWR280" s="741"/>
      <c r="IWS280" s="742"/>
      <c r="IWT280" s="742"/>
      <c r="IWU280" s="741"/>
      <c r="IWV280" s="741"/>
      <c r="IWW280" s="742"/>
      <c r="IWX280" s="742"/>
      <c r="IWY280" s="741"/>
      <c r="IWZ280" s="741"/>
      <c r="IXA280" s="741"/>
      <c r="IXB280" s="741"/>
      <c r="IXC280" s="741"/>
      <c r="IXD280" s="740"/>
      <c r="IXE280" s="743"/>
      <c r="IXF280" s="741"/>
      <c r="IXG280" s="741"/>
      <c r="IXH280" s="741"/>
      <c r="IXI280" s="741"/>
      <c r="IXJ280" s="741"/>
      <c r="IXK280" s="741"/>
      <c r="IXL280" s="741"/>
      <c r="IXM280" s="744"/>
      <c r="IXN280" s="744"/>
      <c r="IXO280" s="744"/>
      <c r="IXP280" s="744"/>
      <c r="IXQ280" s="744"/>
      <c r="IXR280" s="744"/>
      <c r="IXS280" s="744"/>
      <c r="IXT280" s="744"/>
      <c r="IXU280" s="744"/>
      <c r="IXV280" s="744"/>
      <c r="IXW280" s="744"/>
      <c r="IXX280" s="744"/>
      <c r="IXY280" s="744"/>
      <c r="IXZ280" s="744"/>
      <c r="IYA280" s="744"/>
      <c r="IYB280" s="744"/>
      <c r="IYC280" s="744"/>
      <c r="IYD280" s="744"/>
      <c r="IYE280" s="744"/>
      <c r="IYF280" s="744"/>
      <c r="IYG280" s="744"/>
      <c r="IYH280" s="744"/>
      <c r="IYI280" s="744"/>
      <c r="IYJ280" s="744"/>
      <c r="IYK280" s="744"/>
      <c r="IYL280" s="744"/>
      <c r="IYM280" s="744"/>
      <c r="IYN280" s="744"/>
      <c r="IYO280" s="744"/>
      <c r="IYP280" s="744"/>
      <c r="IYQ280" s="744"/>
      <c r="IYR280" s="744"/>
      <c r="IYS280" s="744"/>
      <c r="IYT280" s="744"/>
      <c r="IYU280" s="744"/>
      <c r="IYV280" s="744"/>
      <c r="IYW280" s="744"/>
      <c r="IYX280" s="744"/>
      <c r="IYY280" s="744"/>
      <c r="IYZ280" s="744"/>
      <c r="IZA280" s="744"/>
      <c r="IZB280" s="744"/>
      <c r="IZC280" s="744"/>
      <c r="IZD280" s="744"/>
      <c r="IZE280" s="741"/>
      <c r="IZF280" s="741"/>
      <c r="IZG280" s="741"/>
      <c r="IZH280" s="741"/>
      <c r="IZI280" s="741"/>
      <c r="IZJ280" s="741"/>
      <c r="IZK280" s="741"/>
      <c r="IZL280" s="741"/>
      <c r="IZM280" s="741"/>
      <c r="IZN280" s="741"/>
      <c r="IZO280" s="741"/>
      <c r="IZP280" s="741"/>
      <c r="IZQ280" s="741"/>
      <c r="IZR280" s="741"/>
      <c r="IZS280" s="741"/>
      <c r="IZT280" s="741"/>
      <c r="IZU280" s="741"/>
      <c r="IZV280" s="741"/>
      <c r="IZW280" s="741"/>
      <c r="IZX280" s="741"/>
      <c r="IZY280" s="741"/>
      <c r="IZZ280" s="741"/>
      <c r="JAA280" s="741"/>
      <c r="JAB280" s="741"/>
      <c r="JAC280" s="742"/>
      <c r="JAD280" s="742"/>
      <c r="JAE280" s="742"/>
      <c r="JAF280" s="742"/>
      <c r="JAG280" s="742"/>
      <c r="JAH280" s="741"/>
      <c r="JAI280" s="741"/>
      <c r="JAJ280" s="742"/>
      <c r="JAK280" s="742"/>
      <c r="JAL280" s="741"/>
      <c r="JAM280" s="741"/>
      <c r="JAN280" s="742"/>
      <c r="JAO280" s="742"/>
      <c r="JAP280" s="741"/>
      <c r="JAQ280" s="741"/>
      <c r="JAR280" s="741"/>
      <c r="JAS280" s="741"/>
      <c r="JAT280" s="741"/>
      <c r="JAU280" s="741"/>
      <c r="JAV280" s="741"/>
      <c r="JAW280" s="742"/>
      <c r="JAX280" s="742"/>
      <c r="JAY280" s="741"/>
      <c r="JAZ280" s="741"/>
      <c r="JBA280" s="742"/>
      <c r="JBB280" s="742"/>
      <c r="JBC280" s="741"/>
      <c r="JBD280" s="741"/>
      <c r="JBE280" s="741"/>
      <c r="JBF280" s="741"/>
      <c r="JBG280" s="741"/>
      <c r="JBH280" s="740"/>
      <c r="JBI280" s="743"/>
      <c r="JBJ280" s="741"/>
      <c r="JBK280" s="741"/>
      <c r="JBL280" s="741"/>
      <c r="JBM280" s="741"/>
      <c r="JBN280" s="741"/>
      <c r="JBO280" s="741"/>
      <c r="JBP280" s="741"/>
      <c r="JBQ280" s="744"/>
      <c r="JBR280" s="744"/>
      <c r="JBS280" s="744"/>
      <c r="JBT280" s="744"/>
      <c r="JBU280" s="744"/>
      <c r="JBV280" s="744"/>
      <c r="JBW280" s="744"/>
      <c r="JBX280" s="744"/>
      <c r="JBY280" s="744"/>
      <c r="JBZ280" s="744"/>
      <c r="JCA280" s="744"/>
      <c r="JCB280" s="744"/>
      <c r="JCC280" s="744"/>
      <c r="JCD280" s="744"/>
      <c r="JCE280" s="744"/>
      <c r="JCF280" s="744"/>
      <c r="JCG280" s="744"/>
      <c r="JCH280" s="744"/>
      <c r="JCI280" s="744"/>
      <c r="JCJ280" s="744"/>
      <c r="JCK280" s="744"/>
      <c r="JCL280" s="744"/>
      <c r="JCM280" s="744"/>
      <c r="JCN280" s="744"/>
      <c r="JCO280" s="744"/>
      <c r="JCP280" s="744"/>
      <c r="JCQ280" s="744"/>
      <c r="JCR280" s="744"/>
      <c r="JCS280" s="744"/>
      <c r="JCT280" s="744"/>
      <c r="JCU280" s="744"/>
      <c r="JCV280" s="744"/>
      <c r="JCW280" s="744"/>
      <c r="JCX280" s="744"/>
      <c r="JCY280" s="744"/>
      <c r="JCZ280" s="744"/>
      <c r="JDA280" s="744"/>
      <c r="JDB280" s="744"/>
      <c r="JDC280" s="744"/>
      <c r="JDD280" s="744"/>
      <c r="JDE280" s="744"/>
      <c r="JDF280" s="744"/>
      <c r="JDG280" s="744"/>
      <c r="JDH280" s="744"/>
      <c r="JDI280" s="741"/>
      <c r="JDJ280" s="741"/>
      <c r="JDK280" s="741"/>
      <c r="JDL280" s="741"/>
      <c r="JDM280" s="741"/>
      <c r="JDN280" s="741"/>
      <c r="JDO280" s="741"/>
      <c r="JDP280" s="741"/>
      <c r="JDQ280" s="741"/>
      <c r="JDR280" s="741"/>
      <c r="JDS280" s="741"/>
      <c r="JDT280" s="741"/>
      <c r="JDU280" s="741"/>
      <c r="JDV280" s="741"/>
      <c r="JDW280" s="741"/>
      <c r="JDX280" s="741"/>
      <c r="JDY280" s="741"/>
      <c r="JDZ280" s="741"/>
      <c r="JEA280" s="741"/>
      <c r="JEB280" s="741"/>
      <c r="JEC280" s="741"/>
      <c r="JED280" s="741"/>
      <c r="JEE280" s="741"/>
      <c r="JEF280" s="741"/>
      <c r="JEG280" s="742"/>
      <c r="JEH280" s="742"/>
      <c r="JEI280" s="742"/>
      <c r="JEJ280" s="742"/>
      <c r="JEK280" s="742"/>
      <c r="JEL280" s="741"/>
      <c r="JEM280" s="741"/>
      <c r="JEN280" s="742"/>
      <c r="JEO280" s="742"/>
      <c r="JEP280" s="741"/>
      <c r="JEQ280" s="741"/>
      <c r="JER280" s="742"/>
      <c r="JES280" s="742"/>
      <c r="JET280" s="741"/>
      <c r="JEU280" s="741"/>
      <c r="JEV280" s="741"/>
      <c r="JEW280" s="741"/>
      <c r="JEX280" s="741"/>
      <c r="JEY280" s="741"/>
      <c r="JEZ280" s="741"/>
      <c r="JFA280" s="742"/>
      <c r="JFB280" s="742"/>
      <c r="JFC280" s="741"/>
      <c r="JFD280" s="741"/>
      <c r="JFE280" s="742"/>
      <c r="JFF280" s="742"/>
      <c r="JFG280" s="741"/>
      <c r="JFH280" s="741"/>
      <c r="JFI280" s="741"/>
      <c r="JFJ280" s="741"/>
      <c r="JFK280" s="741"/>
      <c r="JFL280" s="740"/>
      <c r="JFM280" s="743"/>
      <c r="JFN280" s="741"/>
      <c r="JFO280" s="741"/>
      <c r="JFP280" s="741"/>
      <c r="JFQ280" s="741"/>
      <c r="JFR280" s="741"/>
      <c r="JFS280" s="741"/>
      <c r="JFT280" s="741"/>
      <c r="JFU280" s="744"/>
      <c r="JFV280" s="744"/>
      <c r="JFW280" s="744"/>
      <c r="JFX280" s="744"/>
      <c r="JFY280" s="744"/>
      <c r="JFZ280" s="744"/>
      <c r="JGA280" s="744"/>
      <c r="JGB280" s="744"/>
      <c r="JGC280" s="744"/>
      <c r="JGD280" s="744"/>
      <c r="JGE280" s="744"/>
      <c r="JGF280" s="744"/>
      <c r="JGG280" s="744"/>
      <c r="JGH280" s="744"/>
      <c r="JGI280" s="744"/>
      <c r="JGJ280" s="744"/>
      <c r="JGK280" s="744"/>
      <c r="JGL280" s="744"/>
      <c r="JGM280" s="744"/>
      <c r="JGN280" s="744"/>
      <c r="JGO280" s="744"/>
      <c r="JGP280" s="744"/>
      <c r="JGQ280" s="744"/>
      <c r="JGR280" s="744"/>
      <c r="JGS280" s="744"/>
      <c r="JGT280" s="744"/>
      <c r="JGU280" s="744"/>
      <c r="JGV280" s="744"/>
      <c r="JGW280" s="744"/>
      <c r="JGX280" s="744"/>
      <c r="JGY280" s="744"/>
      <c r="JGZ280" s="744"/>
      <c r="JHA280" s="744"/>
      <c r="JHB280" s="744"/>
      <c r="JHC280" s="744"/>
      <c r="JHD280" s="744"/>
      <c r="JHE280" s="744"/>
      <c r="JHF280" s="744"/>
      <c r="JHG280" s="744"/>
      <c r="JHH280" s="744"/>
      <c r="JHI280" s="744"/>
      <c r="JHJ280" s="744"/>
      <c r="JHK280" s="744"/>
      <c r="JHL280" s="744"/>
      <c r="JHM280" s="741"/>
      <c r="JHN280" s="741"/>
      <c r="JHO280" s="741"/>
      <c r="JHP280" s="741"/>
      <c r="JHQ280" s="741"/>
      <c r="JHR280" s="741"/>
      <c r="JHS280" s="741"/>
      <c r="JHT280" s="741"/>
      <c r="JHU280" s="741"/>
      <c r="JHV280" s="741"/>
      <c r="JHW280" s="741"/>
      <c r="JHX280" s="741"/>
      <c r="JHY280" s="741"/>
      <c r="JHZ280" s="741"/>
      <c r="JIA280" s="741"/>
      <c r="JIB280" s="741"/>
      <c r="JIC280" s="741"/>
      <c r="JID280" s="741"/>
      <c r="JIE280" s="741"/>
      <c r="JIF280" s="741"/>
      <c r="JIG280" s="741"/>
      <c r="JIH280" s="741"/>
      <c r="JII280" s="741"/>
      <c r="JIJ280" s="741"/>
      <c r="JIK280" s="742"/>
      <c r="JIL280" s="742"/>
      <c r="JIM280" s="742"/>
      <c r="JIN280" s="742"/>
      <c r="JIO280" s="742"/>
      <c r="JIP280" s="741"/>
      <c r="JIQ280" s="741"/>
      <c r="JIR280" s="742"/>
      <c r="JIS280" s="742"/>
      <c r="JIT280" s="741"/>
      <c r="JIU280" s="741"/>
      <c r="JIV280" s="742"/>
      <c r="JIW280" s="742"/>
      <c r="JIX280" s="741"/>
      <c r="JIY280" s="741"/>
      <c r="JIZ280" s="741"/>
      <c r="JJA280" s="741"/>
      <c r="JJB280" s="741"/>
      <c r="JJC280" s="741"/>
      <c r="JJD280" s="741"/>
      <c r="JJE280" s="742"/>
      <c r="JJF280" s="742"/>
      <c r="JJG280" s="741"/>
      <c r="JJH280" s="741"/>
      <c r="JJI280" s="742"/>
      <c r="JJJ280" s="742"/>
      <c r="JJK280" s="741"/>
      <c r="JJL280" s="741"/>
      <c r="JJM280" s="741"/>
      <c r="JJN280" s="741"/>
      <c r="JJO280" s="741"/>
      <c r="JJP280" s="740"/>
      <c r="JJQ280" s="743"/>
      <c r="JJR280" s="741"/>
      <c r="JJS280" s="741"/>
      <c r="JJT280" s="741"/>
      <c r="JJU280" s="741"/>
      <c r="JJV280" s="741"/>
      <c r="JJW280" s="741"/>
      <c r="JJX280" s="741"/>
      <c r="JJY280" s="744"/>
      <c r="JJZ280" s="744"/>
      <c r="JKA280" s="744"/>
      <c r="JKB280" s="744"/>
      <c r="JKC280" s="744"/>
      <c r="JKD280" s="744"/>
      <c r="JKE280" s="744"/>
      <c r="JKF280" s="744"/>
      <c r="JKG280" s="744"/>
      <c r="JKH280" s="744"/>
      <c r="JKI280" s="744"/>
      <c r="JKJ280" s="744"/>
      <c r="JKK280" s="744"/>
      <c r="JKL280" s="744"/>
      <c r="JKM280" s="744"/>
      <c r="JKN280" s="744"/>
      <c r="JKO280" s="744"/>
      <c r="JKP280" s="744"/>
      <c r="JKQ280" s="744"/>
      <c r="JKR280" s="744"/>
      <c r="JKS280" s="744"/>
      <c r="JKT280" s="744"/>
      <c r="JKU280" s="744"/>
      <c r="JKV280" s="744"/>
      <c r="JKW280" s="744"/>
      <c r="JKX280" s="744"/>
      <c r="JKY280" s="744"/>
      <c r="JKZ280" s="744"/>
      <c r="JLA280" s="744"/>
      <c r="JLB280" s="744"/>
      <c r="JLC280" s="744"/>
      <c r="JLD280" s="744"/>
      <c r="JLE280" s="744"/>
      <c r="JLF280" s="744"/>
      <c r="JLG280" s="744"/>
      <c r="JLH280" s="744"/>
      <c r="JLI280" s="744"/>
      <c r="JLJ280" s="744"/>
      <c r="JLK280" s="744"/>
      <c r="JLL280" s="744"/>
      <c r="JLM280" s="744"/>
      <c r="JLN280" s="744"/>
      <c r="JLO280" s="744"/>
      <c r="JLP280" s="744"/>
      <c r="JLQ280" s="741"/>
      <c r="JLR280" s="741"/>
      <c r="JLS280" s="741"/>
      <c r="JLT280" s="741"/>
      <c r="JLU280" s="741"/>
      <c r="JLV280" s="741"/>
      <c r="JLW280" s="741"/>
      <c r="JLX280" s="741"/>
      <c r="JLY280" s="741"/>
      <c r="JLZ280" s="741"/>
      <c r="JMA280" s="741"/>
      <c r="JMB280" s="741"/>
      <c r="JMC280" s="741"/>
      <c r="JMD280" s="741"/>
      <c r="JME280" s="741"/>
      <c r="JMF280" s="741"/>
      <c r="JMG280" s="741"/>
      <c r="JMH280" s="741"/>
      <c r="JMI280" s="741"/>
      <c r="JMJ280" s="741"/>
      <c r="JMK280" s="741"/>
      <c r="JML280" s="741"/>
      <c r="JMM280" s="741"/>
      <c r="JMN280" s="741"/>
      <c r="JMO280" s="742"/>
      <c r="JMP280" s="742"/>
      <c r="JMQ280" s="742"/>
      <c r="JMR280" s="742"/>
      <c r="JMS280" s="742"/>
      <c r="JMT280" s="741"/>
      <c r="JMU280" s="741"/>
      <c r="JMV280" s="742"/>
      <c r="JMW280" s="742"/>
      <c r="JMX280" s="741"/>
      <c r="JMY280" s="741"/>
      <c r="JMZ280" s="742"/>
      <c r="JNA280" s="742"/>
      <c r="JNB280" s="741"/>
      <c r="JNC280" s="741"/>
      <c r="JND280" s="741"/>
      <c r="JNE280" s="741"/>
      <c r="JNF280" s="741"/>
      <c r="JNG280" s="741"/>
      <c r="JNH280" s="741"/>
      <c r="JNI280" s="742"/>
      <c r="JNJ280" s="742"/>
      <c r="JNK280" s="741"/>
      <c r="JNL280" s="741"/>
      <c r="JNM280" s="742"/>
      <c r="JNN280" s="742"/>
      <c r="JNO280" s="741"/>
      <c r="JNP280" s="741"/>
      <c r="JNQ280" s="741"/>
      <c r="JNR280" s="741"/>
      <c r="JNS280" s="741"/>
      <c r="JNT280" s="740"/>
      <c r="JNU280" s="743"/>
      <c r="JNV280" s="741"/>
      <c r="JNW280" s="741"/>
      <c r="JNX280" s="741"/>
      <c r="JNY280" s="741"/>
      <c r="JNZ280" s="741"/>
      <c r="JOA280" s="741"/>
      <c r="JOB280" s="741"/>
      <c r="JOC280" s="744"/>
      <c r="JOD280" s="744"/>
      <c r="JOE280" s="744"/>
      <c r="JOF280" s="744"/>
      <c r="JOG280" s="744"/>
      <c r="JOH280" s="744"/>
      <c r="JOI280" s="744"/>
      <c r="JOJ280" s="744"/>
      <c r="JOK280" s="744"/>
      <c r="JOL280" s="744"/>
      <c r="JOM280" s="744"/>
      <c r="JON280" s="744"/>
      <c r="JOO280" s="744"/>
      <c r="JOP280" s="744"/>
      <c r="JOQ280" s="744"/>
      <c r="JOR280" s="744"/>
      <c r="JOS280" s="744"/>
      <c r="JOT280" s="744"/>
      <c r="JOU280" s="744"/>
      <c r="JOV280" s="744"/>
      <c r="JOW280" s="744"/>
      <c r="JOX280" s="744"/>
      <c r="JOY280" s="744"/>
      <c r="JOZ280" s="744"/>
      <c r="JPA280" s="744"/>
      <c r="JPB280" s="744"/>
      <c r="JPC280" s="744"/>
      <c r="JPD280" s="744"/>
      <c r="JPE280" s="744"/>
      <c r="JPF280" s="744"/>
      <c r="JPG280" s="744"/>
      <c r="JPH280" s="744"/>
      <c r="JPI280" s="744"/>
      <c r="JPJ280" s="744"/>
      <c r="JPK280" s="744"/>
      <c r="JPL280" s="744"/>
      <c r="JPM280" s="744"/>
      <c r="JPN280" s="744"/>
      <c r="JPO280" s="744"/>
      <c r="JPP280" s="744"/>
      <c r="JPQ280" s="744"/>
      <c r="JPR280" s="744"/>
      <c r="JPS280" s="744"/>
      <c r="JPT280" s="744"/>
      <c r="JPU280" s="741"/>
      <c r="JPV280" s="741"/>
      <c r="JPW280" s="741"/>
      <c r="JPX280" s="741"/>
      <c r="JPY280" s="741"/>
      <c r="JPZ280" s="741"/>
      <c r="JQA280" s="741"/>
      <c r="JQB280" s="741"/>
      <c r="JQC280" s="741"/>
      <c r="JQD280" s="741"/>
      <c r="JQE280" s="741"/>
      <c r="JQF280" s="741"/>
      <c r="JQG280" s="741"/>
      <c r="JQH280" s="741"/>
      <c r="JQI280" s="741"/>
      <c r="JQJ280" s="741"/>
      <c r="JQK280" s="741"/>
      <c r="JQL280" s="741"/>
      <c r="JQM280" s="741"/>
      <c r="JQN280" s="741"/>
      <c r="JQO280" s="741"/>
      <c r="JQP280" s="741"/>
      <c r="JQQ280" s="741"/>
      <c r="JQR280" s="741"/>
      <c r="JQS280" s="742"/>
      <c r="JQT280" s="742"/>
      <c r="JQU280" s="742"/>
      <c r="JQV280" s="742"/>
      <c r="JQW280" s="742"/>
      <c r="JQX280" s="741"/>
      <c r="JQY280" s="741"/>
      <c r="JQZ280" s="742"/>
      <c r="JRA280" s="742"/>
      <c r="JRB280" s="741"/>
      <c r="JRC280" s="741"/>
      <c r="JRD280" s="742"/>
      <c r="JRE280" s="742"/>
      <c r="JRF280" s="741"/>
      <c r="JRG280" s="741"/>
      <c r="JRH280" s="741"/>
      <c r="JRI280" s="741"/>
      <c r="JRJ280" s="741"/>
      <c r="JRK280" s="741"/>
      <c r="JRL280" s="741"/>
      <c r="JRM280" s="742"/>
      <c r="JRN280" s="742"/>
      <c r="JRO280" s="741"/>
      <c r="JRP280" s="741"/>
      <c r="JRQ280" s="742"/>
      <c r="JRR280" s="742"/>
      <c r="JRS280" s="741"/>
      <c r="JRT280" s="741"/>
      <c r="JRU280" s="741"/>
      <c r="JRV280" s="741"/>
      <c r="JRW280" s="741"/>
      <c r="JRX280" s="740"/>
      <c r="JRY280" s="743"/>
      <c r="JRZ280" s="741"/>
      <c r="JSA280" s="741"/>
      <c r="JSB280" s="741"/>
      <c r="JSC280" s="741"/>
      <c r="JSD280" s="741"/>
      <c r="JSE280" s="741"/>
      <c r="JSF280" s="741"/>
      <c r="JSG280" s="744"/>
      <c r="JSH280" s="744"/>
      <c r="JSI280" s="744"/>
      <c r="JSJ280" s="744"/>
      <c r="JSK280" s="744"/>
      <c r="JSL280" s="744"/>
      <c r="JSM280" s="744"/>
      <c r="JSN280" s="744"/>
      <c r="JSO280" s="744"/>
      <c r="JSP280" s="744"/>
      <c r="JSQ280" s="744"/>
      <c r="JSR280" s="744"/>
      <c r="JSS280" s="744"/>
      <c r="JST280" s="744"/>
      <c r="JSU280" s="744"/>
      <c r="JSV280" s="744"/>
      <c r="JSW280" s="744"/>
      <c r="JSX280" s="744"/>
      <c r="JSY280" s="744"/>
      <c r="JSZ280" s="744"/>
      <c r="JTA280" s="744"/>
      <c r="JTB280" s="744"/>
      <c r="JTC280" s="744"/>
      <c r="JTD280" s="744"/>
      <c r="JTE280" s="744"/>
      <c r="JTF280" s="744"/>
      <c r="JTG280" s="744"/>
      <c r="JTH280" s="744"/>
      <c r="JTI280" s="744"/>
      <c r="JTJ280" s="744"/>
      <c r="JTK280" s="744"/>
      <c r="JTL280" s="744"/>
      <c r="JTM280" s="744"/>
      <c r="JTN280" s="744"/>
      <c r="JTO280" s="744"/>
      <c r="JTP280" s="744"/>
      <c r="JTQ280" s="744"/>
      <c r="JTR280" s="744"/>
      <c r="JTS280" s="744"/>
      <c r="JTT280" s="744"/>
      <c r="JTU280" s="744"/>
      <c r="JTV280" s="744"/>
      <c r="JTW280" s="744"/>
      <c r="JTX280" s="744"/>
      <c r="JTY280" s="741"/>
      <c r="JTZ280" s="741"/>
      <c r="JUA280" s="741"/>
      <c r="JUB280" s="741"/>
      <c r="JUC280" s="741"/>
      <c r="JUD280" s="741"/>
      <c r="JUE280" s="741"/>
      <c r="JUF280" s="741"/>
      <c r="JUG280" s="741"/>
      <c r="JUH280" s="741"/>
      <c r="JUI280" s="741"/>
      <c r="JUJ280" s="741"/>
      <c r="JUK280" s="741"/>
      <c r="JUL280" s="741"/>
      <c r="JUM280" s="741"/>
      <c r="JUN280" s="741"/>
      <c r="JUO280" s="741"/>
      <c r="JUP280" s="741"/>
      <c r="JUQ280" s="741"/>
      <c r="JUR280" s="741"/>
      <c r="JUS280" s="741"/>
      <c r="JUT280" s="741"/>
      <c r="JUU280" s="741"/>
      <c r="JUV280" s="741"/>
      <c r="JUW280" s="742"/>
      <c r="JUX280" s="742"/>
      <c r="JUY280" s="742"/>
      <c r="JUZ280" s="742"/>
      <c r="JVA280" s="742"/>
      <c r="JVB280" s="741"/>
      <c r="JVC280" s="741"/>
      <c r="JVD280" s="742"/>
      <c r="JVE280" s="742"/>
      <c r="JVF280" s="741"/>
      <c r="JVG280" s="741"/>
      <c r="JVH280" s="742"/>
      <c r="JVI280" s="742"/>
      <c r="JVJ280" s="741"/>
      <c r="JVK280" s="741"/>
      <c r="JVL280" s="741"/>
      <c r="JVM280" s="741"/>
      <c r="JVN280" s="741"/>
      <c r="JVO280" s="741"/>
      <c r="JVP280" s="741"/>
      <c r="JVQ280" s="742"/>
      <c r="JVR280" s="742"/>
      <c r="JVS280" s="741"/>
      <c r="JVT280" s="741"/>
      <c r="JVU280" s="742"/>
      <c r="JVV280" s="742"/>
      <c r="JVW280" s="741"/>
      <c r="JVX280" s="741"/>
      <c r="JVY280" s="741"/>
      <c r="JVZ280" s="741"/>
      <c r="JWA280" s="741"/>
      <c r="JWB280" s="740"/>
      <c r="JWC280" s="743"/>
      <c r="JWD280" s="741"/>
      <c r="JWE280" s="741"/>
      <c r="JWF280" s="741"/>
      <c r="JWG280" s="741"/>
      <c r="JWH280" s="741"/>
      <c r="JWI280" s="741"/>
      <c r="JWJ280" s="741"/>
      <c r="JWK280" s="744"/>
      <c r="JWL280" s="744"/>
      <c r="JWM280" s="744"/>
      <c r="JWN280" s="744"/>
      <c r="JWO280" s="744"/>
      <c r="JWP280" s="744"/>
      <c r="JWQ280" s="744"/>
      <c r="JWR280" s="744"/>
      <c r="JWS280" s="744"/>
      <c r="JWT280" s="744"/>
      <c r="JWU280" s="744"/>
      <c r="JWV280" s="744"/>
      <c r="JWW280" s="744"/>
      <c r="JWX280" s="744"/>
      <c r="JWY280" s="744"/>
      <c r="JWZ280" s="744"/>
      <c r="JXA280" s="744"/>
      <c r="JXB280" s="744"/>
      <c r="JXC280" s="744"/>
      <c r="JXD280" s="744"/>
      <c r="JXE280" s="744"/>
      <c r="JXF280" s="744"/>
      <c r="JXG280" s="744"/>
      <c r="JXH280" s="744"/>
      <c r="JXI280" s="744"/>
      <c r="JXJ280" s="744"/>
      <c r="JXK280" s="744"/>
      <c r="JXL280" s="744"/>
      <c r="JXM280" s="744"/>
      <c r="JXN280" s="744"/>
      <c r="JXO280" s="744"/>
      <c r="JXP280" s="744"/>
      <c r="JXQ280" s="744"/>
      <c r="JXR280" s="744"/>
      <c r="JXS280" s="744"/>
      <c r="JXT280" s="744"/>
      <c r="JXU280" s="744"/>
      <c r="JXV280" s="744"/>
      <c r="JXW280" s="744"/>
      <c r="JXX280" s="744"/>
      <c r="JXY280" s="744"/>
      <c r="JXZ280" s="744"/>
      <c r="JYA280" s="744"/>
      <c r="JYB280" s="744"/>
      <c r="JYC280" s="741"/>
      <c r="JYD280" s="741"/>
      <c r="JYE280" s="741"/>
      <c r="JYF280" s="741"/>
      <c r="JYG280" s="741"/>
      <c r="JYH280" s="741"/>
      <c r="JYI280" s="741"/>
      <c r="JYJ280" s="741"/>
      <c r="JYK280" s="741"/>
      <c r="JYL280" s="741"/>
      <c r="JYM280" s="741"/>
      <c r="JYN280" s="741"/>
      <c r="JYO280" s="741"/>
      <c r="JYP280" s="741"/>
      <c r="JYQ280" s="741"/>
      <c r="JYR280" s="741"/>
      <c r="JYS280" s="741"/>
      <c r="JYT280" s="741"/>
      <c r="JYU280" s="741"/>
      <c r="JYV280" s="741"/>
      <c r="JYW280" s="741"/>
      <c r="JYX280" s="741"/>
      <c r="JYY280" s="741"/>
      <c r="JYZ280" s="741"/>
      <c r="JZA280" s="742"/>
      <c r="JZB280" s="742"/>
      <c r="JZC280" s="742"/>
      <c r="JZD280" s="742"/>
      <c r="JZE280" s="742"/>
      <c r="JZF280" s="741"/>
      <c r="JZG280" s="741"/>
      <c r="JZH280" s="742"/>
      <c r="JZI280" s="742"/>
      <c r="JZJ280" s="741"/>
      <c r="JZK280" s="741"/>
      <c r="JZL280" s="742"/>
      <c r="JZM280" s="742"/>
      <c r="JZN280" s="741"/>
      <c r="JZO280" s="741"/>
      <c r="JZP280" s="741"/>
      <c r="JZQ280" s="741"/>
      <c r="JZR280" s="741"/>
      <c r="JZS280" s="741"/>
      <c r="JZT280" s="741"/>
      <c r="JZU280" s="742"/>
      <c r="JZV280" s="742"/>
      <c r="JZW280" s="741"/>
      <c r="JZX280" s="741"/>
      <c r="JZY280" s="742"/>
      <c r="JZZ280" s="742"/>
      <c r="KAA280" s="741"/>
      <c r="KAB280" s="741"/>
      <c r="KAC280" s="741"/>
      <c r="KAD280" s="741"/>
      <c r="KAE280" s="741"/>
      <c r="KAF280" s="740"/>
      <c r="KAG280" s="743"/>
      <c r="KAH280" s="741"/>
      <c r="KAI280" s="741"/>
      <c r="KAJ280" s="741"/>
      <c r="KAK280" s="741"/>
      <c r="KAL280" s="741"/>
      <c r="KAM280" s="741"/>
      <c r="KAN280" s="741"/>
      <c r="KAO280" s="744"/>
      <c r="KAP280" s="744"/>
      <c r="KAQ280" s="744"/>
      <c r="KAR280" s="744"/>
      <c r="KAS280" s="744"/>
      <c r="KAT280" s="744"/>
      <c r="KAU280" s="744"/>
      <c r="KAV280" s="744"/>
      <c r="KAW280" s="744"/>
      <c r="KAX280" s="744"/>
      <c r="KAY280" s="744"/>
      <c r="KAZ280" s="744"/>
      <c r="KBA280" s="744"/>
      <c r="KBB280" s="744"/>
      <c r="KBC280" s="744"/>
      <c r="KBD280" s="744"/>
      <c r="KBE280" s="744"/>
      <c r="KBF280" s="744"/>
      <c r="KBG280" s="744"/>
      <c r="KBH280" s="744"/>
      <c r="KBI280" s="744"/>
      <c r="KBJ280" s="744"/>
      <c r="KBK280" s="744"/>
      <c r="KBL280" s="744"/>
      <c r="KBM280" s="744"/>
      <c r="KBN280" s="744"/>
      <c r="KBO280" s="744"/>
      <c r="KBP280" s="744"/>
      <c r="KBQ280" s="744"/>
      <c r="KBR280" s="744"/>
      <c r="KBS280" s="744"/>
      <c r="KBT280" s="744"/>
      <c r="KBU280" s="744"/>
      <c r="KBV280" s="744"/>
      <c r="KBW280" s="744"/>
      <c r="KBX280" s="744"/>
      <c r="KBY280" s="744"/>
      <c r="KBZ280" s="744"/>
      <c r="KCA280" s="744"/>
      <c r="KCB280" s="744"/>
      <c r="KCC280" s="744"/>
      <c r="KCD280" s="744"/>
      <c r="KCE280" s="744"/>
      <c r="KCF280" s="744"/>
      <c r="KCG280" s="741"/>
      <c r="KCH280" s="741"/>
      <c r="KCI280" s="741"/>
      <c r="KCJ280" s="741"/>
      <c r="KCK280" s="741"/>
      <c r="KCL280" s="741"/>
      <c r="KCM280" s="741"/>
      <c r="KCN280" s="741"/>
      <c r="KCO280" s="741"/>
      <c r="KCP280" s="741"/>
      <c r="KCQ280" s="741"/>
      <c r="KCR280" s="741"/>
      <c r="KCS280" s="741"/>
      <c r="KCT280" s="741"/>
      <c r="KCU280" s="741"/>
      <c r="KCV280" s="741"/>
      <c r="KCW280" s="741"/>
      <c r="KCX280" s="741"/>
      <c r="KCY280" s="741"/>
      <c r="KCZ280" s="741"/>
      <c r="KDA280" s="741"/>
      <c r="KDB280" s="741"/>
      <c r="KDC280" s="741"/>
      <c r="KDD280" s="741"/>
      <c r="KDE280" s="742"/>
      <c r="KDF280" s="742"/>
      <c r="KDG280" s="742"/>
      <c r="KDH280" s="742"/>
      <c r="KDI280" s="742"/>
      <c r="KDJ280" s="741"/>
      <c r="KDK280" s="741"/>
      <c r="KDL280" s="742"/>
      <c r="KDM280" s="742"/>
      <c r="KDN280" s="741"/>
      <c r="KDO280" s="741"/>
      <c r="KDP280" s="742"/>
      <c r="KDQ280" s="742"/>
      <c r="KDR280" s="741"/>
      <c r="KDS280" s="741"/>
      <c r="KDT280" s="741"/>
      <c r="KDU280" s="741"/>
      <c r="KDV280" s="741"/>
      <c r="KDW280" s="741"/>
      <c r="KDX280" s="741"/>
      <c r="KDY280" s="742"/>
      <c r="KDZ280" s="742"/>
      <c r="KEA280" s="741"/>
      <c r="KEB280" s="741"/>
      <c r="KEC280" s="742"/>
      <c r="KED280" s="742"/>
      <c r="KEE280" s="741"/>
      <c r="KEF280" s="741"/>
      <c r="KEG280" s="741"/>
      <c r="KEH280" s="741"/>
      <c r="KEI280" s="741"/>
      <c r="KEJ280" s="740"/>
      <c r="KEK280" s="743"/>
      <c r="KEL280" s="741"/>
      <c r="KEM280" s="741"/>
      <c r="KEN280" s="741"/>
      <c r="KEO280" s="741"/>
      <c r="KEP280" s="741"/>
      <c r="KEQ280" s="741"/>
      <c r="KER280" s="741"/>
      <c r="KES280" s="744"/>
      <c r="KET280" s="744"/>
      <c r="KEU280" s="744"/>
      <c r="KEV280" s="744"/>
      <c r="KEW280" s="744"/>
      <c r="KEX280" s="744"/>
      <c r="KEY280" s="744"/>
      <c r="KEZ280" s="744"/>
      <c r="KFA280" s="744"/>
      <c r="KFB280" s="744"/>
      <c r="KFC280" s="744"/>
      <c r="KFD280" s="744"/>
      <c r="KFE280" s="744"/>
      <c r="KFF280" s="744"/>
      <c r="KFG280" s="744"/>
      <c r="KFH280" s="744"/>
      <c r="KFI280" s="744"/>
      <c r="KFJ280" s="744"/>
      <c r="KFK280" s="744"/>
      <c r="KFL280" s="744"/>
      <c r="KFM280" s="744"/>
      <c r="KFN280" s="744"/>
      <c r="KFO280" s="744"/>
      <c r="KFP280" s="744"/>
      <c r="KFQ280" s="744"/>
      <c r="KFR280" s="744"/>
      <c r="KFS280" s="744"/>
      <c r="KFT280" s="744"/>
      <c r="KFU280" s="744"/>
      <c r="KFV280" s="744"/>
      <c r="KFW280" s="744"/>
      <c r="KFX280" s="744"/>
      <c r="KFY280" s="744"/>
      <c r="KFZ280" s="744"/>
      <c r="KGA280" s="744"/>
      <c r="KGB280" s="744"/>
      <c r="KGC280" s="744"/>
      <c r="KGD280" s="744"/>
      <c r="KGE280" s="744"/>
      <c r="KGF280" s="744"/>
      <c r="KGG280" s="744"/>
      <c r="KGH280" s="744"/>
      <c r="KGI280" s="744"/>
      <c r="KGJ280" s="744"/>
      <c r="KGK280" s="741"/>
      <c r="KGL280" s="741"/>
      <c r="KGM280" s="741"/>
      <c r="KGN280" s="741"/>
      <c r="KGO280" s="741"/>
      <c r="KGP280" s="741"/>
      <c r="KGQ280" s="741"/>
      <c r="KGR280" s="741"/>
      <c r="KGS280" s="741"/>
      <c r="KGT280" s="741"/>
      <c r="KGU280" s="741"/>
      <c r="KGV280" s="741"/>
      <c r="KGW280" s="741"/>
      <c r="KGX280" s="741"/>
      <c r="KGY280" s="741"/>
      <c r="KGZ280" s="741"/>
      <c r="KHA280" s="741"/>
      <c r="KHB280" s="741"/>
      <c r="KHC280" s="741"/>
      <c r="KHD280" s="741"/>
      <c r="KHE280" s="741"/>
      <c r="KHF280" s="741"/>
      <c r="KHG280" s="741"/>
      <c r="KHH280" s="741"/>
      <c r="KHI280" s="742"/>
      <c r="KHJ280" s="742"/>
      <c r="KHK280" s="742"/>
      <c r="KHL280" s="742"/>
      <c r="KHM280" s="742"/>
      <c r="KHN280" s="741"/>
      <c r="KHO280" s="741"/>
      <c r="KHP280" s="742"/>
      <c r="KHQ280" s="742"/>
      <c r="KHR280" s="741"/>
      <c r="KHS280" s="741"/>
      <c r="KHT280" s="742"/>
      <c r="KHU280" s="742"/>
      <c r="KHV280" s="741"/>
      <c r="KHW280" s="741"/>
      <c r="KHX280" s="741"/>
      <c r="KHY280" s="741"/>
      <c r="KHZ280" s="741"/>
      <c r="KIA280" s="741"/>
      <c r="KIB280" s="741"/>
      <c r="KIC280" s="742"/>
      <c r="KID280" s="742"/>
      <c r="KIE280" s="741"/>
      <c r="KIF280" s="741"/>
      <c r="KIG280" s="742"/>
      <c r="KIH280" s="742"/>
      <c r="KII280" s="741"/>
      <c r="KIJ280" s="741"/>
      <c r="KIK280" s="741"/>
      <c r="KIL280" s="741"/>
      <c r="KIM280" s="741"/>
      <c r="KIN280" s="740"/>
      <c r="KIO280" s="743"/>
      <c r="KIP280" s="741"/>
      <c r="KIQ280" s="741"/>
      <c r="KIR280" s="741"/>
      <c r="KIS280" s="741"/>
      <c r="KIT280" s="741"/>
      <c r="KIU280" s="741"/>
      <c r="KIV280" s="741"/>
      <c r="KIW280" s="744"/>
      <c r="KIX280" s="744"/>
      <c r="KIY280" s="744"/>
      <c r="KIZ280" s="744"/>
      <c r="KJA280" s="744"/>
      <c r="KJB280" s="744"/>
      <c r="KJC280" s="744"/>
      <c r="KJD280" s="744"/>
      <c r="KJE280" s="744"/>
      <c r="KJF280" s="744"/>
      <c r="KJG280" s="744"/>
      <c r="KJH280" s="744"/>
      <c r="KJI280" s="744"/>
      <c r="KJJ280" s="744"/>
      <c r="KJK280" s="744"/>
      <c r="KJL280" s="744"/>
      <c r="KJM280" s="744"/>
      <c r="KJN280" s="744"/>
      <c r="KJO280" s="744"/>
      <c r="KJP280" s="744"/>
      <c r="KJQ280" s="744"/>
      <c r="KJR280" s="744"/>
      <c r="KJS280" s="744"/>
      <c r="KJT280" s="744"/>
      <c r="KJU280" s="744"/>
      <c r="KJV280" s="744"/>
      <c r="KJW280" s="744"/>
      <c r="KJX280" s="744"/>
      <c r="KJY280" s="744"/>
      <c r="KJZ280" s="744"/>
      <c r="KKA280" s="744"/>
      <c r="KKB280" s="744"/>
      <c r="KKC280" s="744"/>
      <c r="KKD280" s="744"/>
      <c r="KKE280" s="744"/>
      <c r="KKF280" s="744"/>
      <c r="KKG280" s="744"/>
      <c r="KKH280" s="744"/>
      <c r="KKI280" s="744"/>
      <c r="KKJ280" s="744"/>
      <c r="KKK280" s="744"/>
      <c r="KKL280" s="744"/>
      <c r="KKM280" s="744"/>
      <c r="KKN280" s="744"/>
      <c r="KKO280" s="741"/>
      <c r="KKP280" s="741"/>
      <c r="KKQ280" s="741"/>
      <c r="KKR280" s="741"/>
      <c r="KKS280" s="741"/>
      <c r="KKT280" s="741"/>
      <c r="KKU280" s="741"/>
      <c r="KKV280" s="741"/>
      <c r="KKW280" s="741"/>
      <c r="KKX280" s="741"/>
      <c r="KKY280" s="741"/>
      <c r="KKZ280" s="741"/>
      <c r="KLA280" s="741"/>
      <c r="KLB280" s="741"/>
      <c r="KLC280" s="741"/>
      <c r="KLD280" s="741"/>
      <c r="KLE280" s="741"/>
      <c r="KLF280" s="741"/>
      <c r="KLG280" s="741"/>
      <c r="KLH280" s="741"/>
      <c r="KLI280" s="741"/>
      <c r="KLJ280" s="741"/>
      <c r="KLK280" s="741"/>
      <c r="KLL280" s="741"/>
      <c r="KLM280" s="742"/>
      <c r="KLN280" s="742"/>
      <c r="KLO280" s="742"/>
      <c r="KLP280" s="742"/>
      <c r="KLQ280" s="742"/>
      <c r="KLR280" s="741"/>
      <c r="KLS280" s="741"/>
      <c r="KLT280" s="742"/>
      <c r="KLU280" s="742"/>
      <c r="KLV280" s="741"/>
      <c r="KLW280" s="741"/>
      <c r="KLX280" s="742"/>
      <c r="KLY280" s="742"/>
      <c r="KLZ280" s="741"/>
      <c r="KMA280" s="741"/>
      <c r="KMB280" s="741"/>
      <c r="KMC280" s="741"/>
      <c r="KMD280" s="741"/>
      <c r="KME280" s="741"/>
      <c r="KMF280" s="741"/>
      <c r="KMG280" s="742"/>
      <c r="KMH280" s="742"/>
      <c r="KMI280" s="741"/>
      <c r="KMJ280" s="741"/>
      <c r="KMK280" s="742"/>
      <c r="KML280" s="742"/>
      <c r="KMM280" s="741"/>
      <c r="KMN280" s="741"/>
      <c r="KMO280" s="741"/>
      <c r="KMP280" s="741"/>
      <c r="KMQ280" s="741"/>
      <c r="KMR280" s="740"/>
      <c r="KMS280" s="743"/>
      <c r="KMT280" s="741"/>
      <c r="KMU280" s="741"/>
      <c r="KMV280" s="741"/>
      <c r="KMW280" s="741"/>
      <c r="KMX280" s="741"/>
      <c r="KMY280" s="741"/>
      <c r="KMZ280" s="741"/>
      <c r="KNA280" s="744"/>
      <c r="KNB280" s="744"/>
      <c r="KNC280" s="744"/>
      <c r="KND280" s="744"/>
      <c r="KNE280" s="744"/>
      <c r="KNF280" s="744"/>
      <c r="KNG280" s="744"/>
      <c r="KNH280" s="744"/>
      <c r="KNI280" s="744"/>
      <c r="KNJ280" s="744"/>
      <c r="KNK280" s="744"/>
      <c r="KNL280" s="744"/>
      <c r="KNM280" s="744"/>
      <c r="KNN280" s="744"/>
      <c r="KNO280" s="744"/>
      <c r="KNP280" s="744"/>
      <c r="KNQ280" s="744"/>
      <c r="KNR280" s="744"/>
      <c r="KNS280" s="744"/>
      <c r="KNT280" s="744"/>
      <c r="KNU280" s="744"/>
      <c r="KNV280" s="744"/>
      <c r="KNW280" s="744"/>
      <c r="KNX280" s="744"/>
      <c r="KNY280" s="744"/>
      <c r="KNZ280" s="744"/>
      <c r="KOA280" s="744"/>
      <c r="KOB280" s="744"/>
      <c r="KOC280" s="744"/>
      <c r="KOD280" s="744"/>
      <c r="KOE280" s="744"/>
      <c r="KOF280" s="744"/>
      <c r="KOG280" s="744"/>
      <c r="KOH280" s="744"/>
      <c r="KOI280" s="744"/>
      <c r="KOJ280" s="744"/>
      <c r="KOK280" s="744"/>
      <c r="KOL280" s="744"/>
      <c r="KOM280" s="744"/>
      <c r="KON280" s="744"/>
      <c r="KOO280" s="744"/>
      <c r="KOP280" s="744"/>
      <c r="KOQ280" s="744"/>
      <c r="KOR280" s="744"/>
      <c r="KOS280" s="741"/>
      <c r="KOT280" s="741"/>
      <c r="KOU280" s="741"/>
      <c r="KOV280" s="741"/>
      <c r="KOW280" s="741"/>
      <c r="KOX280" s="741"/>
      <c r="KOY280" s="741"/>
      <c r="KOZ280" s="741"/>
      <c r="KPA280" s="741"/>
      <c r="KPB280" s="741"/>
      <c r="KPC280" s="741"/>
      <c r="KPD280" s="741"/>
      <c r="KPE280" s="741"/>
      <c r="KPF280" s="741"/>
      <c r="KPG280" s="741"/>
      <c r="KPH280" s="741"/>
      <c r="KPI280" s="741"/>
      <c r="KPJ280" s="741"/>
      <c r="KPK280" s="741"/>
      <c r="KPL280" s="741"/>
      <c r="KPM280" s="741"/>
      <c r="KPN280" s="741"/>
      <c r="KPO280" s="741"/>
      <c r="KPP280" s="741"/>
      <c r="KPQ280" s="742"/>
      <c r="KPR280" s="742"/>
      <c r="KPS280" s="742"/>
      <c r="KPT280" s="742"/>
      <c r="KPU280" s="742"/>
      <c r="KPV280" s="741"/>
      <c r="KPW280" s="741"/>
      <c r="KPX280" s="742"/>
      <c r="KPY280" s="742"/>
      <c r="KPZ280" s="741"/>
      <c r="KQA280" s="741"/>
      <c r="KQB280" s="742"/>
      <c r="KQC280" s="742"/>
      <c r="KQD280" s="741"/>
      <c r="KQE280" s="741"/>
      <c r="KQF280" s="741"/>
      <c r="KQG280" s="741"/>
      <c r="KQH280" s="741"/>
      <c r="KQI280" s="741"/>
      <c r="KQJ280" s="741"/>
      <c r="KQK280" s="742"/>
      <c r="KQL280" s="742"/>
      <c r="KQM280" s="741"/>
      <c r="KQN280" s="741"/>
      <c r="KQO280" s="742"/>
      <c r="KQP280" s="742"/>
      <c r="KQQ280" s="741"/>
      <c r="KQR280" s="741"/>
      <c r="KQS280" s="741"/>
      <c r="KQT280" s="741"/>
      <c r="KQU280" s="741"/>
      <c r="KQV280" s="740"/>
      <c r="KQW280" s="743"/>
      <c r="KQX280" s="741"/>
      <c r="KQY280" s="741"/>
      <c r="KQZ280" s="741"/>
      <c r="KRA280" s="741"/>
      <c r="KRB280" s="741"/>
      <c r="KRC280" s="741"/>
      <c r="KRD280" s="741"/>
      <c r="KRE280" s="744"/>
      <c r="KRF280" s="744"/>
      <c r="KRG280" s="744"/>
      <c r="KRH280" s="744"/>
      <c r="KRI280" s="744"/>
      <c r="KRJ280" s="744"/>
      <c r="KRK280" s="744"/>
      <c r="KRL280" s="744"/>
      <c r="KRM280" s="744"/>
      <c r="KRN280" s="744"/>
      <c r="KRO280" s="744"/>
      <c r="KRP280" s="744"/>
      <c r="KRQ280" s="744"/>
      <c r="KRR280" s="744"/>
      <c r="KRS280" s="744"/>
      <c r="KRT280" s="744"/>
      <c r="KRU280" s="744"/>
      <c r="KRV280" s="744"/>
      <c r="KRW280" s="744"/>
      <c r="KRX280" s="744"/>
      <c r="KRY280" s="744"/>
      <c r="KRZ280" s="744"/>
      <c r="KSA280" s="744"/>
      <c r="KSB280" s="744"/>
      <c r="KSC280" s="744"/>
      <c r="KSD280" s="744"/>
      <c r="KSE280" s="744"/>
      <c r="KSF280" s="744"/>
      <c r="KSG280" s="744"/>
      <c r="KSH280" s="744"/>
      <c r="KSI280" s="744"/>
      <c r="KSJ280" s="744"/>
      <c r="KSK280" s="744"/>
      <c r="KSL280" s="744"/>
      <c r="KSM280" s="744"/>
      <c r="KSN280" s="744"/>
      <c r="KSO280" s="744"/>
      <c r="KSP280" s="744"/>
      <c r="KSQ280" s="744"/>
      <c r="KSR280" s="744"/>
      <c r="KSS280" s="744"/>
      <c r="KST280" s="744"/>
      <c r="KSU280" s="744"/>
      <c r="KSV280" s="744"/>
      <c r="KSW280" s="741"/>
      <c r="KSX280" s="741"/>
      <c r="KSY280" s="741"/>
      <c r="KSZ280" s="741"/>
      <c r="KTA280" s="741"/>
      <c r="KTB280" s="741"/>
      <c r="KTC280" s="741"/>
      <c r="KTD280" s="741"/>
      <c r="KTE280" s="741"/>
      <c r="KTF280" s="741"/>
      <c r="KTG280" s="741"/>
      <c r="KTH280" s="741"/>
      <c r="KTI280" s="741"/>
      <c r="KTJ280" s="741"/>
      <c r="KTK280" s="741"/>
      <c r="KTL280" s="741"/>
      <c r="KTM280" s="741"/>
      <c r="KTN280" s="741"/>
      <c r="KTO280" s="741"/>
      <c r="KTP280" s="741"/>
      <c r="KTQ280" s="741"/>
      <c r="KTR280" s="741"/>
      <c r="KTS280" s="741"/>
      <c r="KTT280" s="741"/>
      <c r="KTU280" s="742"/>
      <c r="KTV280" s="742"/>
      <c r="KTW280" s="742"/>
      <c r="KTX280" s="742"/>
      <c r="KTY280" s="742"/>
      <c r="KTZ280" s="741"/>
      <c r="KUA280" s="741"/>
      <c r="KUB280" s="742"/>
      <c r="KUC280" s="742"/>
      <c r="KUD280" s="741"/>
      <c r="KUE280" s="741"/>
      <c r="KUF280" s="742"/>
      <c r="KUG280" s="742"/>
      <c r="KUH280" s="741"/>
      <c r="KUI280" s="741"/>
      <c r="KUJ280" s="741"/>
      <c r="KUK280" s="741"/>
      <c r="KUL280" s="741"/>
      <c r="KUM280" s="741"/>
      <c r="KUN280" s="741"/>
      <c r="KUO280" s="742"/>
      <c r="KUP280" s="742"/>
      <c r="KUQ280" s="741"/>
      <c r="KUR280" s="741"/>
      <c r="KUS280" s="742"/>
      <c r="KUT280" s="742"/>
      <c r="KUU280" s="741"/>
      <c r="KUV280" s="741"/>
      <c r="KUW280" s="741"/>
      <c r="KUX280" s="741"/>
      <c r="KUY280" s="741"/>
      <c r="KUZ280" s="740"/>
      <c r="KVA280" s="743"/>
      <c r="KVB280" s="741"/>
      <c r="KVC280" s="741"/>
      <c r="KVD280" s="741"/>
      <c r="KVE280" s="741"/>
      <c r="KVF280" s="741"/>
      <c r="KVG280" s="741"/>
      <c r="KVH280" s="741"/>
      <c r="KVI280" s="744"/>
      <c r="KVJ280" s="744"/>
      <c r="KVK280" s="744"/>
      <c r="KVL280" s="744"/>
      <c r="KVM280" s="744"/>
      <c r="KVN280" s="744"/>
      <c r="KVO280" s="744"/>
      <c r="KVP280" s="744"/>
      <c r="KVQ280" s="744"/>
      <c r="KVR280" s="744"/>
      <c r="KVS280" s="744"/>
      <c r="KVT280" s="744"/>
      <c r="KVU280" s="744"/>
      <c r="KVV280" s="744"/>
      <c r="KVW280" s="744"/>
      <c r="KVX280" s="744"/>
      <c r="KVY280" s="744"/>
      <c r="KVZ280" s="744"/>
      <c r="KWA280" s="744"/>
      <c r="KWB280" s="744"/>
      <c r="KWC280" s="744"/>
      <c r="KWD280" s="744"/>
      <c r="KWE280" s="744"/>
      <c r="KWF280" s="744"/>
      <c r="KWG280" s="744"/>
      <c r="KWH280" s="744"/>
      <c r="KWI280" s="744"/>
      <c r="KWJ280" s="744"/>
      <c r="KWK280" s="744"/>
      <c r="KWL280" s="744"/>
      <c r="KWM280" s="744"/>
      <c r="KWN280" s="744"/>
      <c r="KWO280" s="744"/>
      <c r="KWP280" s="744"/>
      <c r="KWQ280" s="744"/>
      <c r="KWR280" s="744"/>
      <c r="KWS280" s="744"/>
      <c r="KWT280" s="744"/>
      <c r="KWU280" s="744"/>
      <c r="KWV280" s="744"/>
      <c r="KWW280" s="744"/>
      <c r="KWX280" s="744"/>
      <c r="KWY280" s="744"/>
      <c r="KWZ280" s="744"/>
      <c r="KXA280" s="741"/>
      <c r="KXB280" s="741"/>
      <c r="KXC280" s="741"/>
      <c r="KXD280" s="741"/>
      <c r="KXE280" s="741"/>
      <c r="KXF280" s="741"/>
      <c r="KXG280" s="741"/>
      <c r="KXH280" s="741"/>
      <c r="KXI280" s="741"/>
      <c r="KXJ280" s="741"/>
      <c r="KXK280" s="741"/>
      <c r="KXL280" s="741"/>
      <c r="KXM280" s="741"/>
      <c r="KXN280" s="741"/>
      <c r="KXO280" s="741"/>
      <c r="KXP280" s="741"/>
      <c r="KXQ280" s="741"/>
      <c r="KXR280" s="741"/>
      <c r="KXS280" s="741"/>
      <c r="KXT280" s="741"/>
      <c r="KXU280" s="741"/>
      <c r="KXV280" s="741"/>
      <c r="KXW280" s="741"/>
      <c r="KXX280" s="741"/>
      <c r="KXY280" s="742"/>
      <c r="KXZ280" s="742"/>
      <c r="KYA280" s="742"/>
      <c r="KYB280" s="742"/>
      <c r="KYC280" s="742"/>
      <c r="KYD280" s="741"/>
      <c r="KYE280" s="741"/>
      <c r="KYF280" s="742"/>
      <c r="KYG280" s="742"/>
      <c r="KYH280" s="741"/>
      <c r="KYI280" s="741"/>
      <c r="KYJ280" s="742"/>
      <c r="KYK280" s="742"/>
      <c r="KYL280" s="741"/>
      <c r="KYM280" s="741"/>
      <c r="KYN280" s="741"/>
      <c r="KYO280" s="741"/>
      <c r="KYP280" s="741"/>
      <c r="KYQ280" s="741"/>
      <c r="KYR280" s="741"/>
      <c r="KYS280" s="742"/>
      <c r="KYT280" s="742"/>
      <c r="KYU280" s="741"/>
      <c r="KYV280" s="741"/>
      <c r="KYW280" s="742"/>
      <c r="KYX280" s="742"/>
      <c r="KYY280" s="741"/>
      <c r="KYZ280" s="741"/>
      <c r="KZA280" s="741"/>
      <c r="KZB280" s="741"/>
      <c r="KZC280" s="741"/>
      <c r="KZD280" s="740"/>
      <c r="KZE280" s="743"/>
      <c r="KZF280" s="741"/>
      <c r="KZG280" s="741"/>
      <c r="KZH280" s="741"/>
      <c r="KZI280" s="741"/>
      <c r="KZJ280" s="741"/>
      <c r="KZK280" s="741"/>
      <c r="KZL280" s="741"/>
      <c r="KZM280" s="744"/>
      <c r="KZN280" s="744"/>
      <c r="KZO280" s="744"/>
      <c r="KZP280" s="744"/>
      <c r="KZQ280" s="744"/>
      <c r="KZR280" s="744"/>
      <c r="KZS280" s="744"/>
      <c r="KZT280" s="744"/>
      <c r="KZU280" s="744"/>
      <c r="KZV280" s="744"/>
      <c r="KZW280" s="744"/>
      <c r="KZX280" s="744"/>
      <c r="KZY280" s="744"/>
      <c r="KZZ280" s="744"/>
      <c r="LAA280" s="744"/>
      <c r="LAB280" s="744"/>
      <c r="LAC280" s="744"/>
      <c r="LAD280" s="744"/>
      <c r="LAE280" s="744"/>
      <c r="LAF280" s="744"/>
      <c r="LAG280" s="744"/>
      <c r="LAH280" s="744"/>
      <c r="LAI280" s="744"/>
      <c r="LAJ280" s="744"/>
      <c r="LAK280" s="744"/>
      <c r="LAL280" s="744"/>
      <c r="LAM280" s="744"/>
      <c r="LAN280" s="744"/>
      <c r="LAO280" s="744"/>
      <c r="LAP280" s="744"/>
      <c r="LAQ280" s="744"/>
      <c r="LAR280" s="744"/>
      <c r="LAS280" s="744"/>
      <c r="LAT280" s="744"/>
      <c r="LAU280" s="744"/>
      <c r="LAV280" s="744"/>
      <c r="LAW280" s="744"/>
      <c r="LAX280" s="744"/>
      <c r="LAY280" s="744"/>
      <c r="LAZ280" s="744"/>
      <c r="LBA280" s="744"/>
      <c r="LBB280" s="744"/>
      <c r="LBC280" s="744"/>
      <c r="LBD280" s="744"/>
      <c r="LBE280" s="741"/>
      <c r="LBF280" s="741"/>
      <c r="LBG280" s="741"/>
      <c r="LBH280" s="741"/>
      <c r="LBI280" s="741"/>
      <c r="LBJ280" s="741"/>
      <c r="LBK280" s="741"/>
      <c r="LBL280" s="741"/>
      <c r="LBM280" s="741"/>
      <c r="LBN280" s="741"/>
      <c r="LBO280" s="741"/>
      <c r="LBP280" s="741"/>
      <c r="LBQ280" s="741"/>
      <c r="LBR280" s="741"/>
      <c r="LBS280" s="741"/>
      <c r="LBT280" s="741"/>
      <c r="LBU280" s="741"/>
      <c r="LBV280" s="741"/>
      <c r="LBW280" s="741"/>
      <c r="LBX280" s="741"/>
      <c r="LBY280" s="741"/>
      <c r="LBZ280" s="741"/>
      <c r="LCA280" s="741"/>
      <c r="LCB280" s="741"/>
      <c r="LCC280" s="742"/>
      <c r="LCD280" s="742"/>
      <c r="LCE280" s="742"/>
      <c r="LCF280" s="742"/>
      <c r="LCG280" s="742"/>
      <c r="LCH280" s="741"/>
      <c r="LCI280" s="741"/>
      <c r="LCJ280" s="742"/>
      <c r="LCK280" s="742"/>
      <c r="LCL280" s="741"/>
      <c r="LCM280" s="741"/>
      <c r="LCN280" s="742"/>
      <c r="LCO280" s="742"/>
      <c r="LCP280" s="741"/>
      <c r="LCQ280" s="741"/>
      <c r="LCR280" s="741"/>
      <c r="LCS280" s="741"/>
      <c r="LCT280" s="741"/>
      <c r="LCU280" s="741"/>
      <c r="LCV280" s="741"/>
      <c r="LCW280" s="742"/>
      <c r="LCX280" s="742"/>
      <c r="LCY280" s="741"/>
      <c r="LCZ280" s="741"/>
      <c r="LDA280" s="742"/>
      <c r="LDB280" s="742"/>
      <c r="LDC280" s="741"/>
      <c r="LDD280" s="741"/>
      <c r="LDE280" s="741"/>
      <c r="LDF280" s="741"/>
      <c r="LDG280" s="741"/>
      <c r="LDH280" s="740"/>
      <c r="LDI280" s="743"/>
      <c r="LDJ280" s="741"/>
      <c r="LDK280" s="741"/>
      <c r="LDL280" s="741"/>
      <c r="LDM280" s="741"/>
      <c r="LDN280" s="741"/>
      <c r="LDO280" s="741"/>
      <c r="LDP280" s="741"/>
      <c r="LDQ280" s="744"/>
      <c r="LDR280" s="744"/>
      <c r="LDS280" s="744"/>
      <c r="LDT280" s="744"/>
      <c r="LDU280" s="744"/>
      <c r="LDV280" s="744"/>
      <c r="LDW280" s="744"/>
      <c r="LDX280" s="744"/>
      <c r="LDY280" s="744"/>
      <c r="LDZ280" s="744"/>
      <c r="LEA280" s="744"/>
      <c r="LEB280" s="744"/>
      <c r="LEC280" s="744"/>
      <c r="LED280" s="744"/>
      <c r="LEE280" s="744"/>
      <c r="LEF280" s="744"/>
      <c r="LEG280" s="744"/>
      <c r="LEH280" s="744"/>
      <c r="LEI280" s="744"/>
      <c r="LEJ280" s="744"/>
      <c r="LEK280" s="744"/>
      <c r="LEL280" s="744"/>
      <c r="LEM280" s="744"/>
      <c r="LEN280" s="744"/>
      <c r="LEO280" s="744"/>
      <c r="LEP280" s="744"/>
      <c r="LEQ280" s="744"/>
      <c r="LER280" s="744"/>
      <c r="LES280" s="744"/>
      <c r="LET280" s="744"/>
      <c r="LEU280" s="744"/>
      <c r="LEV280" s="744"/>
      <c r="LEW280" s="744"/>
      <c r="LEX280" s="744"/>
      <c r="LEY280" s="744"/>
      <c r="LEZ280" s="744"/>
      <c r="LFA280" s="744"/>
      <c r="LFB280" s="744"/>
      <c r="LFC280" s="744"/>
      <c r="LFD280" s="744"/>
      <c r="LFE280" s="744"/>
      <c r="LFF280" s="744"/>
      <c r="LFG280" s="744"/>
      <c r="LFH280" s="744"/>
      <c r="LFI280" s="741"/>
      <c r="LFJ280" s="741"/>
      <c r="LFK280" s="741"/>
      <c r="LFL280" s="741"/>
      <c r="LFM280" s="741"/>
      <c r="LFN280" s="741"/>
      <c r="LFO280" s="741"/>
      <c r="LFP280" s="741"/>
      <c r="LFQ280" s="741"/>
      <c r="LFR280" s="741"/>
      <c r="LFS280" s="741"/>
      <c r="LFT280" s="741"/>
      <c r="LFU280" s="741"/>
      <c r="LFV280" s="741"/>
      <c r="LFW280" s="741"/>
      <c r="LFX280" s="741"/>
      <c r="LFY280" s="741"/>
      <c r="LFZ280" s="741"/>
      <c r="LGA280" s="741"/>
      <c r="LGB280" s="741"/>
      <c r="LGC280" s="741"/>
      <c r="LGD280" s="741"/>
      <c r="LGE280" s="741"/>
      <c r="LGF280" s="741"/>
      <c r="LGG280" s="742"/>
      <c r="LGH280" s="742"/>
      <c r="LGI280" s="742"/>
      <c r="LGJ280" s="742"/>
      <c r="LGK280" s="742"/>
      <c r="LGL280" s="741"/>
      <c r="LGM280" s="741"/>
      <c r="LGN280" s="742"/>
      <c r="LGO280" s="742"/>
      <c r="LGP280" s="741"/>
      <c r="LGQ280" s="741"/>
      <c r="LGR280" s="742"/>
      <c r="LGS280" s="742"/>
      <c r="LGT280" s="741"/>
      <c r="LGU280" s="741"/>
      <c r="LGV280" s="741"/>
      <c r="LGW280" s="741"/>
      <c r="LGX280" s="741"/>
      <c r="LGY280" s="741"/>
      <c r="LGZ280" s="741"/>
      <c r="LHA280" s="742"/>
      <c r="LHB280" s="742"/>
      <c r="LHC280" s="741"/>
      <c r="LHD280" s="741"/>
      <c r="LHE280" s="742"/>
      <c r="LHF280" s="742"/>
      <c r="LHG280" s="741"/>
      <c r="LHH280" s="741"/>
      <c r="LHI280" s="741"/>
      <c r="LHJ280" s="741"/>
      <c r="LHK280" s="741"/>
      <c r="LHL280" s="740"/>
      <c r="LHM280" s="743"/>
      <c r="LHN280" s="741"/>
      <c r="LHO280" s="741"/>
      <c r="LHP280" s="741"/>
      <c r="LHQ280" s="741"/>
      <c r="LHR280" s="741"/>
      <c r="LHS280" s="741"/>
      <c r="LHT280" s="741"/>
      <c r="LHU280" s="744"/>
      <c r="LHV280" s="744"/>
      <c r="LHW280" s="744"/>
      <c r="LHX280" s="744"/>
      <c r="LHY280" s="744"/>
      <c r="LHZ280" s="744"/>
      <c r="LIA280" s="744"/>
      <c r="LIB280" s="744"/>
      <c r="LIC280" s="744"/>
      <c r="LID280" s="744"/>
      <c r="LIE280" s="744"/>
      <c r="LIF280" s="744"/>
      <c r="LIG280" s="744"/>
      <c r="LIH280" s="744"/>
      <c r="LII280" s="744"/>
      <c r="LIJ280" s="744"/>
      <c r="LIK280" s="744"/>
      <c r="LIL280" s="744"/>
      <c r="LIM280" s="744"/>
      <c r="LIN280" s="744"/>
      <c r="LIO280" s="744"/>
      <c r="LIP280" s="744"/>
      <c r="LIQ280" s="744"/>
      <c r="LIR280" s="744"/>
      <c r="LIS280" s="744"/>
      <c r="LIT280" s="744"/>
      <c r="LIU280" s="744"/>
      <c r="LIV280" s="744"/>
      <c r="LIW280" s="744"/>
      <c r="LIX280" s="744"/>
      <c r="LIY280" s="744"/>
      <c r="LIZ280" s="744"/>
      <c r="LJA280" s="744"/>
      <c r="LJB280" s="744"/>
      <c r="LJC280" s="744"/>
      <c r="LJD280" s="744"/>
      <c r="LJE280" s="744"/>
      <c r="LJF280" s="744"/>
      <c r="LJG280" s="744"/>
      <c r="LJH280" s="744"/>
      <c r="LJI280" s="744"/>
      <c r="LJJ280" s="744"/>
      <c r="LJK280" s="744"/>
      <c r="LJL280" s="744"/>
      <c r="LJM280" s="741"/>
      <c r="LJN280" s="741"/>
      <c r="LJO280" s="741"/>
      <c r="LJP280" s="741"/>
      <c r="LJQ280" s="741"/>
      <c r="LJR280" s="741"/>
      <c r="LJS280" s="741"/>
      <c r="LJT280" s="741"/>
      <c r="LJU280" s="741"/>
      <c r="LJV280" s="741"/>
      <c r="LJW280" s="741"/>
      <c r="LJX280" s="741"/>
      <c r="LJY280" s="741"/>
      <c r="LJZ280" s="741"/>
      <c r="LKA280" s="741"/>
      <c r="LKB280" s="741"/>
      <c r="LKC280" s="741"/>
      <c r="LKD280" s="741"/>
      <c r="LKE280" s="741"/>
      <c r="LKF280" s="741"/>
      <c r="LKG280" s="741"/>
      <c r="LKH280" s="741"/>
      <c r="LKI280" s="741"/>
      <c r="LKJ280" s="741"/>
      <c r="LKK280" s="742"/>
      <c r="LKL280" s="742"/>
      <c r="LKM280" s="742"/>
      <c r="LKN280" s="742"/>
      <c r="LKO280" s="742"/>
      <c r="LKP280" s="741"/>
      <c r="LKQ280" s="741"/>
      <c r="LKR280" s="742"/>
      <c r="LKS280" s="742"/>
      <c r="LKT280" s="741"/>
      <c r="LKU280" s="741"/>
      <c r="LKV280" s="742"/>
      <c r="LKW280" s="742"/>
      <c r="LKX280" s="741"/>
      <c r="LKY280" s="741"/>
      <c r="LKZ280" s="741"/>
      <c r="LLA280" s="741"/>
      <c r="LLB280" s="741"/>
      <c r="LLC280" s="741"/>
      <c r="LLD280" s="741"/>
      <c r="LLE280" s="742"/>
      <c r="LLF280" s="742"/>
      <c r="LLG280" s="741"/>
      <c r="LLH280" s="741"/>
      <c r="LLI280" s="742"/>
      <c r="LLJ280" s="742"/>
      <c r="LLK280" s="741"/>
      <c r="LLL280" s="741"/>
      <c r="LLM280" s="741"/>
      <c r="LLN280" s="741"/>
      <c r="LLO280" s="741"/>
      <c r="LLP280" s="740"/>
      <c r="LLQ280" s="743"/>
      <c r="LLR280" s="741"/>
      <c r="LLS280" s="741"/>
      <c r="LLT280" s="741"/>
      <c r="LLU280" s="741"/>
      <c r="LLV280" s="741"/>
      <c r="LLW280" s="741"/>
      <c r="LLX280" s="741"/>
      <c r="LLY280" s="744"/>
      <c r="LLZ280" s="744"/>
      <c r="LMA280" s="744"/>
      <c r="LMB280" s="744"/>
      <c r="LMC280" s="744"/>
      <c r="LMD280" s="744"/>
      <c r="LME280" s="744"/>
      <c r="LMF280" s="744"/>
      <c r="LMG280" s="744"/>
      <c r="LMH280" s="744"/>
      <c r="LMI280" s="744"/>
      <c r="LMJ280" s="744"/>
      <c r="LMK280" s="744"/>
      <c r="LML280" s="744"/>
      <c r="LMM280" s="744"/>
      <c r="LMN280" s="744"/>
      <c r="LMO280" s="744"/>
      <c r="LMP280" s="744"/>
      <c r="LMQ280" s="744"/>
      <c r="LMR280" s="744"/>
      <c r="LMS280" s="744"/>
      <c r="LMT280" s="744"/>
      <c r="LMU280" s="744"/>
      <c r="LMV280" s="744"/>
      <c r="LMW280" s="744"/>
      <c r="LMX280" s="744"/>
      <c r="LMY280" s="744"/>
      <c r="LMZ280" s="744"/>
      <c r="LNA280" s="744"/>
      <c r="LNB280" s="744"/>
      <c r="LNC280" s="744"/>
      <c r="LND280" s="744"/>
      <c r="LNE280" s="744"/>
      <c r="LNF280" s="744"/>
      <c r="LNG280" s="744"/>
      <c r="LNH280" s="744"/>
      <c r="LNI280" s="744"/>
      <c r="LNJ280" s="744"/>
      <c r="LNK280" s="744"/>
      <c r="LNL280" s="744"/>
      <c r="LNM280" s="744"/>
      <c r="LNN280" s="744"/>
      <c r="LNO280" s="744"/>
      <c r="LNP280" s="744"/>
      <c r="LNQ280" s="741"/>
      <c r="LNR280" s="741"/>
      <c r="LNS280" s="741"/>
      <c r="LNT280" s="741"/>
      <c r="LNU280" s="741"/>
      <c r="LNV280" s="741"/>
      <c r="LNW280" s="741"/>
      <c r="LNX280" s="741"/>
      <c r="LNY280" s="741"/>
      <c r="LNZ280" s="741"/>
      <c r="LOA280" s="741"/>
      <c r="LOB280" s="741"/>
      <c r="LOC280" s="741"/>
      <c r="LOD280" s="741"/>
      <c r="LOE280" s="741"/>
      <c r="LOF280" s="741"/>
      <c r="LOG280" s="741"/>
      <c r="LOH280" s="741"/>
      <c r="LOI280" s="741"/>
      <c r="LOJ280" s="741"/>
      <c r="LOK280" s="741"/>
      <c r="LOL280" s="741"/>
      <c r="LOM280" s="741"/>
      <c r="LON280" s="741"/>
      <c r="LOO280" s="742"/>
      <c r="LOP280" s="742"/>
      <c r="LOQ280" s="742"/>
      <c r="LOR280" s="742"/>
      <c r="LOS280" s="742"/>
      <c r="LOT280" s="741"/>
      <c r="LOU280" s="741"/>
      <c r="LOV280" s="742"/>
      <c r="LOW280" s="742"/>
      <c r="LOX280" s="741"/>
      <c r="LOY280" s="741"/>
      <c r="LOZ280" s="742"/>
      <c r="LPA280" s="742"/>
      <c r="LPB280" s="741"/>
      <c r="LPC280" s="741"/>
      <c r="LPD280" s="741"/>
      <c r="LPE280" s="741"/>
      <c r="LPF280" s="741"/>
      <c r="LPG280" s="741"/>
      <c r="LPH280" s="741"/>
      <c r="LPI280" s="742"/>
      <c r="LPJ280" s="742"/>
      <c r="LPK280" s="741"/>
      <c r="LPL280" s="741"/>
      <c r="LPM280" s="742"/>
      <c r="LPN280" s="742"/>
      <c r="LPO280" s="741"/>
      <c r="LPP280" s="741"/>
      <c r="LPQ280" s="741"/>
      <c r="LPR280" s="741"/>
      <c r="LPS280" s="741"/>
      <c r="LPT280" s="740"/>
      <c r="LPU280" s="743"/>
      <c r="LPV280" s="741"/>
      <c r="LPW280" s="741"/>
      <c r="LPX280" s="741"/>
      <c r="LPY280" s="741"/>
      <c r="LPZ280" s="741"/>
      <c r="LQA280" s="741"/>
      <c r="LQB280" s="741"/>
      <c r="LQC280" s="744"/>
      <c r="LQD280" s="744"/>
      <c r="LQE280" s="744"/>
      <c r="LQF280" s="744"/>
      <c r="LQG280" s="744"/>
      <c r="LQH280" s="744"/>
      <c r="LQI280" s="744"/>
      <c r="LQJ280" s="744"/>
      <c r="LQK280" s="744"/>
      <c r="LQL280" s="744"/>
      <c r="LQM280" s="744"/>
      <c r="LQN280" s="744"/>
      <c r="LQO280" s="744"/>
      <c r="LQP280" s="744"/>
      <c r="LQQ280" s="744"/>
      <c r="LQR280" s="744"/>
      <c r="LQS280" s="744"/>
      <c r="LQT280" s="744"/>
      <c r="LQU280" s="744"/>
      <c r="LQV280" s="744"/>
      <c r="LQW280" s="744"/>
      <c r="LQX280" s="744"/>
      <c r="LQY280" s="744"/>
      <c r="LQZ280" s="744"/>
      <c r="LRA280" s="744"/>
      <c r="LRB280" s="744"/>
      <c r="LRC280" s="744"/>
      <c r="LRD280" s="744"/>
      <c r="LRE280" s="744"/>
      <c r="LRF280" s="744"/>
      <c r="LRG280" s="744"/>
      <c r="LRH280" s="744"/>
      <c r="LRI280" s="744"/>
      <c r="LRJ280" s="744"/>
      <c r="LRK280" s="744"/>
      <c r="LRL280" s="744"/>
      <c r="LRM280" s="744"/>
      <c r="LRN280" s="744"/>
      <c r="LRO280" s="744"/>
      <c r="LRP280" s="744"/>
      <c r="LRQ280" s="744"/>
      <c r="LRR280" s="744"/>
      <c r="LRS280" s="744"/>
      <c r="LRT280" s="744"/>
      <c r="LRU280" s="741"/>
      <c r="LRV280" s="741"/>
      <c r="LRW280" s="741"/>
      <c r="LRX280" s="741"/>
      <c r="LRY280" s="741"/>
      <c r="LRZ280" s="741"/>
      <c r="LSA280" s="741"/>
      <c r="LSB280" s="741"/>
      <c r="LSC280" s="741"/>
      <c r="LSD280" s="741"/>
      <c r="LSE280" s="741"/>
      <c r="LSF280" s="741"/>
      <c r="LSG280" s="741"/>
      <c r="LSH280" s="741"/>
      <c r="LSI280" s="741"/>
      <c r="LSJ280" s="741"/>
      <c r="LSK280" s="741"/>
      <c r="LSL280" s="741"/>
      <c r="LSM280" s="741"/>
      <c r="LSN280" s="741"/>
      <c r="LSO280" s="741"/>
      <c r="LSP280" s="741"/>
      <c r="LSQ280" s="741"/>
      <c r="LSR280" s="741"/>
      <c r="LSS280" s="742"/>
      <c r="LST280" s="742"/>
      <c r="LSU280" s="742"/>
      <c r="LSV280" s="742"/>
      <c r="LSW280" s="742"/>
      <c r="LSX280" s="741"/>
      <c r="LSY280" s="741"/>
      <c r="LSZ280" s="742"/>
      <c r="LTA280" s="742"/>
      <c r="LTB280" s="741"/>
      <c r="LTC280" s="741"/>
      <c r="LTD280" s="742"/>
      <c r="LTE280" s="742"/>
      <c r="LTF280" s="741"/>
      <c r="LTG280" s="741"/>
      <c r="LTH280" s="741"/>
      <c r="LTI280" s="741"/>
      <c r="LTJ280" s="741"/>
      <c r="LTK280" s="741"/>
      <c r="LTL280" s="741"/>
      <c r="LTM280" s="742"/>
      <c r="LTN280" s="742"/>
      <c r="LTO280" s="741"/>
      <c r="LTP280" s="741"/>
      <c r="LTQ280" s="742"/>
      <c r="LTR280" s="742"/>
      <c r="LTS280" s="741"/>
      <c r="LTT280" s="741"/>
      <c r="LTU280" s="741"/>
      <c r="LTV280" s="741"/>
      <c r="LTW280" s="741"/>
      <c r="LTX280" s="740"/>
      <c r="LTY280" s="743"/>
      <c r="LTZ280" s="741"/>
      <c r="LUA280" s="741"/>
      <c r="LUB280" s="741"/>
      <c r="LUC280" s="741"/>
      <c r="LUD280" s="741"/>
      <c r="LUE280" s="741"/>
      <c r="LUF280" s="741"/>
      <c r="LUG280" s="744"/>
      <c r="LUH280" s="744"/>
      <c r="LUI280" s="744"/>
      <c r="LUJ280" s="744"/>
      <c r="LUK280" s="744"/>
      <c r="LUL280" s="744"/>
      <c r="LUM280" s="744"/>
      <c r="LUN280" s="744"/>
      <c r="LUO280" s="744"/>
      <c r="LUP280" s="744"/>
      <c r="LUQ280" s="744"/>
      <c r="LUR280" s="744"/>
      <c r="LUS280" s="744"/>
      <c r="LUT280" s="744"/>
      <c r="LUU280" s="744"/>
      <c r="LUV280" s="744"/>
      <c r="LUW280" s="744"/>
      <c r="LUX280" s="744"/>
      <c r="LUY280" s="744"/>
      <c r="LUZ280" s="744"/>
      <c r="LVA280" s="744"/>
      <c r="LVB280" s="744"/>
      <c r="LVC280" s="744"/>
      <c r="LVD280" s="744"/>
      <c r="LVE280" s="744"/>
      <c r="LVF280" s="744"/>
      <c r="LVG280" s="744"/>
      <c r="LVH280" s="744"/>
      <c r="LVI280" s="744"/>
      <c r="LVJ280" s="744"/>
      <c r="LVK280" s="744"/>
      <c r="LVL280" s="744"/>
      <c r="LVM280" s="744"/>
      <c r="LVN280" s="744"/>
      <c r="LVO280" s="744"/>
      <c r="LVP280" s="744"/>
      <c r="LVQ280" s="744"/>
      <c r="LVR280" s="744"/>
      <c r="LVS280" s="744"/>
      <c r="LVT280" s="744"/>
      <c r="LVU280" s="744"/>
      <c r="LVV280" s="744"/>
      <c r="LVW280" s="744"/>
      <c r="LVX280" s="744"/>
      <c r="LVY280" s="741"/>
      <c r="LVZ280" s="741"/>
      <c r="LWA280" s="741"/>
      <c r="LWB280" s="741"/>
      <c r="LWC280" s="741"/>
      <c r="LWD280" s="741"/>
      <c r="LWE280" s="741"/>
      <c r="LWF280" s="741"/>
      <c r="LWG280" s="741"/>
      <c r="LWH280" s="741"/>
      <c r="LWI280" s="741"/>
      <c r="LWJ280" s="741"/>
      <c r="LWK280" s="741"/>
      <c r="LWL280" s="741"/>
      <c r="LWM280" s="741"/>
      <c r="LWN280" s="741"/>
      <c r="LWO280" s="741"/>
      <c r="LWP280" s="741"/>
      <c r="LWQ280" s="741"/>
      <c r="LWR280" s="741"/>
      <c r="LWS280" s="741"/>
      <c r="LWT280" s="741"/>
      <c r="LWU280" s="741"/>
      <c r="LWV280" s="741"/>
      <c r="LWW280" s="742"/>
      <c r="LWX280" s="742"/>
      <c r="LWY280" s="742"/>
      <c r="LWZ280" s="742"/>
      <c r="LXA280" s="742"/>
      <c r="LXB280" s="741"/>
      <c r="LXC280" s="741"/>
      <c r="LXD280" s="742"/>
      <c r="LXE280" s="742"/>
      <c r="LXF280" s="741"/>
      <c r="LXG280" s="741"/>
      <c r="LXH280" s="742"/>
      <c r="LXI280" s="742"/>
      <c r="LXJ280" s="741"/>
      <c r="LXK280" s="741"/>
      <c r="LXL280" s="741"/>
      <c r="LXM280" s="741"/>
      <c r="LXN280" s="741"/>
      <c r="LXO280" s="741"/>
      <c r="LXP280" s="741"/>
      <c r="LXQ280" s="742"/>
      <c r="LXR280" s="742"/>
      <c r="LXS280" s="741"/>
      <c r="LXT280" s="741"/>
      <c r="LXU280" s="742"/>
      <c r="LXV280" s="742"/>
      <c r="LXW280" s="741"/>
      <c r="LXX280" s="741"/>
      <c r="LXY280" s="741"/>
      <c r="LXZ280" s="741"/>
      <c r="LYA280" s="741"/>
      <c r="LYB280" s="740"/>
      <c r="LYC280" s="743"/>
      <c r="LYD280" s="741"/>
      <c r="LYE280" s="741"/>
      <c r="LYF280" s="741"/>
      <c r="LYG280" s="741"/>
      <c r="LYH280" s="741"/>
      <c r="LYI280" s="741"/>
      <c r="LYJ280" s="741"/>
      <c r="LYK280" s="744"/>
      <c r="LYL280" s="744"/>
      <c r="LYM280" s="744"/>
      <c r="LYN280" s="744"/>
      <c r="LYO280" s="744"/>
      <c r="LYP280" s="744"/>
      <c r="LYQ280" s="744"/>
      <c r="LYR280" s="744"/>
      <c r="LYS280" s="744"/>
      <c r="LYT280" s="744"/>
      <c r="LYU280" s="744"/>
      <c r="LYV280" s="744"/>
      <c r="LYW280" s="744"/>
      <c r="LYX280" s="744"/>
      <c r="LYY280" s="744"/>
      <c r="LYZ280" s="744"/>
      <c r="LZA280" s="744"/>
      <c r="LZB280" s="744"/>
      <c r="LZC280" s="744"/>
      <c r="LZD280" s="744"/>
      <c r="LZE280" s="744"/>
      <c r="LZF280" s="744"/>
      <c r="LZG280" s="744"/>
      <c r="LZH280" s="744"/>
      <c r="LZI280" s="744"/>
      <c r="LZJ280" s="744"/>
      <c r="LZK280" s="744"/>
      <c r="LZL280" s="744"/>
      <c r="LZM280" s="744"/>
      <c r="LZN280" s="744"/>
      <c r="LZO280" s="744"/>
      <c r="LZP280" s="744"/>
      <c r="LZQ280" s="744"/>
      <c r="LZR280" s="744"/>
      <c r="LZS280" s="744"/>
      <c r="LZT280" s="744"/>
      <c r="LZU280" s="744"/>
      <c r="LZV280" s="744"/>
      <c r="LZW280" s="744"/>
      <c r="LZX280" s="744"/>
      <c r="LZY280" s="744"/>
      <c r="LZZ280" s="744"/>
      <c r="MAA280" s="744"/>
      <c r="MAB280" s="744"/>
      <c r="MAC280" s="741"/>
      <c r="MAD280" s="741"/>
      <c r="MAE280" s="741"/>
      <c r="MAF280" s="741"/>
      <c r="MAG280" s="741"/>
      <c r="MAH280" s="741"/>
      <c r="MAI280" s="741"/>
      <c r="MAJ280" s="741"/>
      <c r="MAK280" s="741"/>
      <c r="MAL280" s="741"/>
      <c r="MAM280" s="741"/>
      <c r="MAN280" s="741"/>
      <c r="MAO280" s="741"/>
      <c r="MAP280" s="741"/>
      <c r="MAQ280" s="741"/>
      <c r="MAR280" s="741"/>
      <c r="MAS280" s="741"/>
      <c r="MAT280" s="741"/>
      <c r="MAU280" s="741"/>
      <c r="MAV280" s="741"/>
      <c r="MAW280" s="741"/>
      <c r="MAX280" s="741"/>
      <c r="MAY280" s="741"/>
      <c r="MAZ280" s="741"/>
      <c r="MBA280" s="742"/>
      <c r="MBB280" s="742"/>
      <c r="MBC280" s="742"/>
      <c r="MBD280" s="742"/>
      <c r="MBE280" s="742"/>
      <c r="MBF280" s="741"/>
      <c r="MBG280" s="741"/>
      <c r="MBH280" s="742"/>
      <c r="MBI280" s="742"/>
      <c r="MBJ280" s="741"/>
      <c r="MBK280" s="741"/>
      <c r="MBL280" s="742"/>
      <c r="MBM280" s="742"/>
      <c r="MBN280" s="741"/>
      <c r="MBO280" s="741"/>
      <c r="MBP280" s="741"/>
      <c r="MBQ280" s="741"/>
      <c r="MBR280" s="741"/>
      <c r="MBS280" s="741"/>
      <c r="MBT280" s="741"/>
      <c r="MBU280" s="742"/>
      <c r="MBV280" s="742"/>
      <c r="MBW280" s="741"/>
      <c r="MBX280" s="741"/>
      <c r="MBY280" s="742"/>
      <c r="MBZ280" s="742"/>
      <c r="MCA280" s="741"/>
      <c r="MCB280" s="741"/>
      <c r="MCC280" s="741"/>
      <c r="MCD280" s="741"/>
      <c r="MCE280" s="741"/>
      <c r="MCF280" s="740"/>
      <c r="MCG280" s="743"/>
      <c r="MCH280" s="741"/>
      <c r="MCI280" s="741"/>
      <c r="MCJ280" s="741"/>
      <c r="MCK280" s="741"/>
      <c r="MCL280" s="741"/>
      <c r="MCM280" s="741"/>
      <c r="MCN280" s="741"/>
      <c r="MCO280" s="744"/>
      <c r="MCP280" s="744"/>
      <c r="MCQ280" s="744"/>
      <c r="MCR280" s="744"/>
      <c r="MCS280" s="744"/>
      <c r="MCT280" s="744"/>
      <c r="MCU280" s="744"/>
      <c r="MCV280" s="744"/>
      <c r="MCW280" s="744"/>
      <c r="MCX280" s="744"/>
      <c r="MCY280" s="744"/>
      <c r="MCZ280" s="744"/>
      <c r="MDA280" s="744"/>
      <c r="MDB280" s="744"/>
      <c r="MDC280" s="744"/>
      <c r="MDD280" s="744"/>
      <c r="MDE280" s="744"/>
      <c r="MDF280" s="744"/>
      <c r="MDG280" s="744"/>
      <c r="MDH280" s="744"/>
      <c r="MDI280" s="744"/>
      <c r="MDJ280" s="744"/>
      <c r="MDK280" s="744"/>
      <c r="MDL280" s="744"/>
      <c r="MDM280" s="744"/>
      <c r="MDN280" s="744"/>
      <c r="MDO280" s="744"/>
      <c r="MDP280" s="744"/>
      <c r="MDQ280" s="744"/>
      <c r="MDR280" s="744"/>
      <c r="MDS280" s="744"/>
      <c r="MDT280" s="744"/>
      <c r="MDU280" s="744"/>
      <c r="MDV280" s="744"/>
      <c r="MDW280" s="744"/>
      <c r="MDX280" s="744"/>
      <c r="MDY280" s="744"/>
      <c r="MDZ280" s="744"/>
      <c r="MEA280" s="744"/>
      <c r="MEB280" s="744"/>
      <c r="MEC280" s="744"/>
      <c r="MED280" s="744"/>
      <c r="MEE280" s="744"/>
      <c r="MEF280" s="744"/>
      <c r="MEG280" s="741"/>
      <c r="MEH280" s="741"/>
      <c r="MEI280" s="741"/>
      <c r="MEJ280" s="741"/>
      <c r="MEK280" s="741"/>
      <c r="MEL280" s="741"/>
      <c r="MEM280" s="741"/>
      <c r="MEN280" s="741"/>
      <c r="MEO280" s="741"/>
      <c r="MEP280" s="741"/>
      <c r="MEQ280" s="741"/>
      <c r="MER280" s="741"/>
      <c r="MES280" s="741"/>
      <c r="MET280" s="741"/>
      <c r="MEU280" s="741"/>
      <c r="MEV280" s="741"/>
      <c r="MEW280" s="741"/>
      <c r="MEX280" s="741"/>
      <c r="MEY280" s="741"/>
      <c r="MEZ280" s="741"/>
      <c r="MFA280" s="741"/>
      <c r="MFB280" s="741"/>
      <c r="MFC280" s="741"/>
      <c r="MFD280" s="741"/>
      <c r="MFE280" s="742"/>
      <c r="MFF280" s="742"/>
      <c r="MFG280" s="742"/>
      <c r="MFH280" s="742"/>
      <c r="MFI280" s="742"/>
      <c r="MFJ280" s="741"/>
      <c r="MFK280" s="741"/>
      <c r="MFL280" s="742"/>
      <c r="MFM280" s="742"/>
      <c r="MFN280" s="741"/>
      <c r="MFO280" s="741"/>
      <c r="MFP280" s="742"/>
      <c r="MFQ280" s="742"/>
      <c r="MFR280" s="741"/>
      <c r="MFS280" s="741"/>
      <c r="MFT280" s="741"/>
      <c r="MFU280" s="741"/>
      <c r="MFV280" s="741"/>
      <c r="MFW280" s="741"/>
      <c r="MFX280" s="741"/>
      <c r="MFY280" s="742"/>
      <c r="MFZ280" s="742"/>
      <c r="MGA280" s="741"/>
      <c r="MGB280" s="741"/>
      <c r="MGC280" s="742"/>
      <c r="MGD280" s="742"/>
      <c r="MGE280" s="741"/>
      <c r="MGF280" s="741"/>
      <c r="MGG280" s="741"/>
      <c r="MGH280" s="741"/>
      <c r="MGI280" s="741"/>
      <c r="MGJ280" s="740"/>
      <c r="MGK280" s="743"/>
      <c r="MGL280" s="741"/>
      <c r="MGM280" s="741"/>
      <c r="MGN280" s="741"/>
      <c r="MGO280" s="741"/>
      <c r="MGP280" s="741"/>
      <c r="MGQ280" s="741"/>
      <c r="MGR280" s="741"/>
      <c r="MGS280" s="744"/>
      <c r="MGT280" s="744"/>
      <c r="MGU280" s="744"/>
      <c r="MGV280" s="744"/>
      <c r="MGW280" s="744"/>
      <c r="MGX280" s="744"/>
      <c r="MGY280" s="744"/>
      <c r="MGZ280" s="744"/>
      <c r="MHA280" s="744"/>
      <c r="MHB280" s="744"/>
      <c r="MHC280" s="744"/>
      <c r="MHD280" s="744"/>
      <c r="MHE280" s="744"/>
      <c r="MHF280" s="744"/>
      <c r="MHG280" s="744"/>
      <c r="MHH280" s="744"/>
      <c r="MHI280" s="744"/>
      <c r="MHJ280" s="744"/>
      <c r="MHK280" s="744"/>
      <c r="MHL280" s="744"/>
      <c r="MHM280" s="744"/>
      <c r="MHN280" s="744"/>
      <c r="MHO280" s="744"/>
      <c r="MHP280" s="744"/>
      <c r="MHQ280" s="744"/>
      <c r="MHR280" s="744"/>
      <c r="MHS280" s="744"/>
      <c r="MHT280" s="744"/>
      <c r="MHU280" s="744"/>
      <c r="MHV280" s="744"/>
      <c r="MHW280" s="744"/>
      <c r="MHX280" s="744"/>
      <c r="MHY280" s="744"/>
      <c r="MHZ280" s="744"/>
      <c r="MIA280" s="744"/>
      <c r="MIB280" s="744"/>
      <c r="MIC280" s="744"/>
      <c r="MID280" s="744"/>
      <c r="MIE280" s="744"/>
      <c r="MIF280" s="744"/>
      <c r="MIG280" s="744"/>
      <c r="MIH280" s="744"/>
      <c r="MII280" s="744"/>
      <c r="MIJ280" s="744"/>
      <c r="MIK280" s="741"/>
      <c r="MIL280" s="741"/>
      <c r="MIM280" s="741"/>
      <c r="MIN280" s="741"/>
      <c r="MIO280" s="741"/>
      <c r="MIP280" s="741"/>
      <c r="MIQ280" s="741"/>
      <c r="MIR280" s="741"/>
      <c r="MIS280" s="741"/>
      <c r="MIT280" s="741"/>
      <c r="MIU280" s="741"/>
      <c r="MIV280" s="741"/>
      <c r="MIW280" s="741"/>
      <c r="MIX280" s="741"/>
      <c r="MIY280" s="741"/>
      <c r="MIZ280" s="741"/>
      <c r="MJA280" s="741"/>
      <c r="MJB280" s="741"/>
      <c r="MJC280" s="741"/>
      <c r="MJD280" s="741"/>
      <c r="MJE280" s="741"/>
      <c r="MJF280" s="741"/>
      <c r="MJG280" s="741"/>
      <c r="MJH280" s="741"/>
      <c r="MJI280" s="742"/>
      <c r="MJJ280" s="742"/>
      <c r="MJK280" s="742"/>
      <c r="MJL280" s="742"/>
      <c r="MJM280" s="742"/>
      <c r="MJN280" s="741"/>
      <c r="MJO280" s="741"/>
      <c r="MJP280" s="742"/>
      <c r="MJQ280" s="742"/>
      <c r="MJR280" s="741"/>
      <c r="MJS280" s="741"/>
      <c r="MJT280" s="742"/>
      <c r="MJU280" s="742"/>
      <c r="MJV280" s="741"/>
      <c r="MJW280" s="741"/>
      <c r="MJX280" s="741"/>
      <c r="MJY280" s="741"/>
      <c r="MJZ280" s="741"/>
      <c r="MKA280" s="741"/>
      <c r="MKB280" s="741"/>
      <c r="MKC280" s="742"/>
      <c r="MKD280" s="742"/>
      <c r="MKE280" s="741"/>
      <c r="MKF280" s="741"/>
      <c r="MKG280" s="742"/>
      <c r="MKH280" s="742"/>
      <c r="MKI280" s="741"/>
      <c r="MKJ280" s="741"/>
      <c r="MKK280" s="741"/>
      <c r="MKL280" s="741"/>
      <c r="MKM280" s="741"/>
      <c r="MKN280" s="740"/>
      <c r="MKO280" s="743"/>
      <c r="MKP280" s="741"/>
      <c r="MKQ280" s="741"/>
      <c r="MKR280" s="741"/>
      <c r="MKS280" s="741"/>
      <c r="MKT280" s="741"/>
      <c r="MKU280" s="741"/>
      <c r="MKV280" s="741"/>
      <c r="MKW280" s="744"/>
      <c r="MKX280" s="744"/>
      <c r="MKY280" s="744"/>
      <c r="MKZ280" s="744"/>
      <c r="MLA280" s="744"/>
      <c r="MLB280" s="744"/>
      <c r="MLC280" s="744"/>
      <c r="MLD280" s="744"/>
      <c r="MLE280" s="744"/>
      <c r="MLF280" s="744"/>
      <c r="MLG280" s="744"/>
      <c r="MLH280" s="744"/>
      <c r="MLI280" s="744"/>
      <c r="MLJ280" s="744"/>
      <c r="MLK280" s="744"/>
      <c r="MLL280" s="744"/>
      <c r="MLM280" s="744"/>
      <c r="MLN280" s="744"/>
      <c r="MLO280" s="744"/>
      <c r="MLP280" s="744"/>
      <c r="MLQ280" s="744"/>
      <c r="MLR280" s="744"/>
      <c r="MLS280" s="744"/>
      <c r="MLT280" s="744"/>
      <c r="MLU280" s="744"/>
      <c r="MLV280" s="744"/>
      <c r="MLW280" s="744"/>
      <c r="MLX280" s="744"/>
      <c r="MLY280" s="744"/>
      <c r="MLZ280" s="744"/>
      <c r="MMA280" s="744"/>
      <c r="MMB280" s="744"/>
      <c r="MMC280" s="744"/>
      <c r="MMD280" s="744"/>
      <c r="MME280" s="744"/>
      <c r="MMF280" s="744"/>
      <c r="MMG280" s="744"/>
      <c r="MMH280" s="744"/>
      <c r="MMI280" s="744"/>
      <c r="MMJ280" s="744"/>
      <c r="MMK280" s="744"/>
      <c r="MML280" s="744"/>
      <c r="MMM280" s="744"/>
      <c r="MMN280" s="744"/>
      <c r="MMO280" s="741"/>
      <c r="MMP280" s="741"/>
      <c r="MMQ280" s="741"/>
      <c r="MMR280" s="741"/>
      <c r="MMS280" s="741"/>
      <c r="MMT280" s="741"/>
      <c r="MMU280" s="741"/>
      <c r="MMV280" s="741"/>
      <c r="MMW280" s="741"/>
      <c r="MMX280" s="741"/>
      <c r="MMY280" s="741"/>
      <c r="MMZ280" s="741"/>
      <c r="MNA280" s="741"/>
      <c r="MNB280" s="741"/>
      <c r="MNC280" s="741"/>
      <c r="MND280" s="741"/>
      <c r="MNE280" s="741"/>
      <c r="MNF280" s="741"/>
      <c r="MNG280" s="741"/>
      <c r="MNH280" s="741"/>
      <c r="MNI280" s="741"/>
      <c r="MNJ280" s="741"/>
      <c r="MNK280" s="741"/>
      <c r="MNL280" s="741"/>
      <c r="MNM280" s="742"/>
      <c r="MNN280" s="742"/>
      <c r="MNO280" s="742"/>
      <c r="MNP280" s="742"/>
      <c r="MNQ280" s="742"/>
      <c r="MNR280" s="741"/>
      <c r="MNS280" s="741"/>
      <c r="MNT280" s="742"/>
      <c r="MNU280" s="742"/>
      <c r="MNV280" s="741"/>
      <c r="MNW280" s="741"/>
      <c r="MNX280" s="742"/>
      <c r="MNY280" s="742"/>
      <c r="MNZ280" s="741"/>
      <c r="MOA280" s="741"/>
      <c r="MOB280" s="741"/>
      <c r="MOC280" s="741"/>
      <c r="MOD280" s="741"/>
      <c r="MOE280" s="741"/>
      <c r="MOF280" s="741"/>
      <c r="MOG280" s="742"/>
      <c r="MOH280" s="742"/>
      <c r="MOI280" s="741"/>
      <c r="MOJ280" s="741"/>
      <c r="MOK280" s="742"/>
      <c r="MOL280" s="742"/>
      <c r="MOM280" s="741"/>
      <c r="MON280" s="741"/>
      <c r="MOO280" s="741"/>
      <c r="MOP280" s="741"/>
      <c r="MOQ280" s="741"/>
      <c r="MOR280" s="740"/>
      <c r="MOS280" s="743"/>
      <c r="MOT280" s="741"/>
      <c r="MOU280" s="741"/>
      <c r="MOV280" s="741"/>
      <c r="MOW280" s="741"/>
      <c r="MOX280" s="741"/>
      <c r="MOY280" s="741"/>
      <c r="MOZ280" s="741"/>
      <c r="MPA280" s="744"/>
      <c r="MPB280" s="744"/>
      <c r="MPC280" s="744"/>
      <c r="MPD280" s="744"/>
      <c r="MPE280" s="744"/>
      <c r="MPF280" s="744"/>
      <c r="MPG280" s="744"/>
      <c r="MPH280" s="744"/>
      <c r="MPI280" s="744"/>
      <c r="MPJ280" s="744"/>
      <c r="MPK280" s="744"/>
      <c r="MPL280" s="744"/>
      <c r="MPM280" s="744"/>
      <c r="MPN280" s="744"/>
      <c r="MPO280" s="744"/>
      <c r="MPP280" s="744"/>
      <c r="MPQ280" s="744"/>
      <c r="MPR280" s="744"/>
      <c r="MPS280" s="744"/>
      <c r="MPT280" s="744"/>
      <c r="MPU280" s="744"/>
      <c r="MPV280" s="744"/>
      <c r="MPW280" s="744"/>
      <c r="MPX280" s="744"/>
      <c r="MPY280" s="744"/>
      <c r="MPZ280" s="744"/>
      <c r="MQA280" s="744"/>
      <c r="MQB280" s="744"/>
      <c r="MQC280" s="744"/>
      <c r="MQD280" s="744"/>
      <c r="MQE280" s="744"/>
      <c r="MQF280" s="744"/>
      <c r="MQG280" s="744"/>
      <c r="MQH280" s="744"/>
      <c r="MQI280" s="744"/>
      <c r="MQJ280" s="744"/>
      <c r="MQK280" s="744"/>
      <c r="MQL280" s="744"/>
      <c r="MQM280" s="744"/>
      <c r="MQN280" s="744"/>
      <c r="MQO280" s="744"/>
      <c r="MQP280" s="744"/>
      <c r="MQQ280" s="744"/>
      <c r="MQR280" s="744"/>
      <c r="MQS280" s="741"/>
      <c r="MQT280" s="741"/>
      <c r="MQU280" s="741"/>
      <c r="MQV280" s="741"/>
      <c r="MQW280" s="741"/>
      <c r="MQX280" s="741"/>
      <c r="MQY280" s="741"/>
      <c r="MQZ280" s="741"/>
      <c r="MRA280" s="741"/>
      <c r="MRB280" s="741"/>
      <c r="MRC280" s="741"/>
      <c r="MRD280" s="741"/>
      <c r="MRE280" s="741"/>
      <c r="MRF280" s="741"/>
      <c r="MRG280" s="741"/>
      <c r="MRH280" s="741"/>
      <c r="MRI280" s="741"/>
      <c r="MRJ280" s="741"/>
      <c r="MRK280" s="741"/>
      <c r="MRL280" s="741"/>
      <c r="MRM280" s="741"/>
      <c r="MRN280" s="741"/>
      <c r="MRO280" s="741"/>
      <c r="MRP280" s="741"/>
      <c r="MRQ280" s="742"/>
      <c r="MRR280" s="742"/>
      <c r="MRS280" s="742"/>
      <c r="MRT280" s="742"/>
      <c r="MRU280" s="742"/>
      <c r="MRV280" s="741"/>
      <c r="MRW280" s="741"/>
      <c r="MRX280" s="742"/>
      <c r="MRY280" s="742"/>
      <c r="MRZ280" s="741"/>
      <c r="MSA280" s="741"/>
      <c r="MSB280" s="742"/>
      <c r="MSC280" s="742"/>
      <c r="MSD280" s="741"/>
      <c r="MSE280" s="741"/>
      <c r="MSF280" s="741"/>
      <c r="MSG280" s="741"/>
      <c r="MSH280" s="741"/>
      <c r="MSI280" s="741"/>
      <c r="MSJ280" s="741"/>
      <c r="MSK280" s="742"/>
      <c r="MSL280" s="742"/>
      <c r="MSM280" s="741"/>
      <c r="MSN280" s="741"/>
      <c r="MSO280" s="742"/>
      <c r="MSP280" s="742"/>
      <c r="MSQ280" s="741"/>
      <c r="MSR280" s="741"/>
      <c r="MSS280" s="741"/>
      <c r="MST280" s="741"/>
      <c r="MSU280" s="741"/>
      <c r="MSV280" s="740"/>
      <c r="MSW280" s="743"/>
      <c r="MSX280" s="741"/>
      <c r="MSY280" s="741"/>
      <c r="MSZ280" s="741"/>
      <c r="MTA280" s="741"/>
      <c r="MTB280" s="741"/>
      <c r="MTC280" s="741"/>
      <c r="MTD280" s="741"/>
      <c r="MTE280" s="744"/>
      <c r="MTF280" s="744"/>
      <c r="MTG280" s="744"/>
      <c r="MTH280" s="744"/>
      <c r="MTI280" s="744"/>
      <c r="MTJ280" s="744"/>
      <c r="MTK280" s="744"/>
      <c r="MTL280" s="744"/>
      <c r="MTM280" s="744"/>
      <c r="MTN280" s="744"/>
      <c r="MTO280" s="744"/>
      <c r="MTP280" s="744"/>
      <c r="MTQ280" s="744"/>
      <c r="MTR280" s="744"/>
      <c r="MTS280" s="744"/>
      <c r="MTT280" s="744"/>
      <c r="MTU280" s="744"/>
      <c r="MTV280" s="744"/>
      <c r="MTW280" s="744"/>
      <c r="MTX280" s="744"/>
      <c r="MTY280" s="744"/>
      <c r="MTZ280" s="744"/>
      <c r="MUA280" s="744"/>
      <c r="MUB280" s="744"/>
      <c r="MUC280" s="744"/>
      <c r="MUD280" s="744"/>
      <c r="MUE280" s="744"/>
      <c r="MUF280" s="744"/>
      <c r="MUG280" s="744"/>
      <c r="MUH280" s="744"/>
      <c r="MUI280" s="744"/>
      <c r="MUJ280" s="744"/>
      <c r="MUK280" s="744"/>
      <c r="MUL280" s="744"/>
      <c r="MUM280" s="744"/>
      <c r="MUN280" s="744"/>
      <c r="MUO280" s="744"/>
      <c r="MUP280" s="744"/>
      <c r="MUQ280" s="744"/>
      <c r="MUR280" s="744"/>
      <c r="MUS280" s="744"/>
      <c r="MUT280" s="744"/>
      <c r="MUU280" s="744"/>
      <c r="MUV280" s="744"/>
      <c r="MUW280" s="741"/>
      <c r="MUX280" s="741"/>
      <c r="MUY280" s="741"/>
      <c r="MUZ280" s="741"/>
      <c r="MVA280" s="741"/>
      <c r="MVB280" s="741"/>
      <c r="MVC280" s="741"/>
      <c r="MVD280" s="741"/>
      <c r="MVE280" s="741"/>
      <c r="MVF280" s="741"/>
      <c r="MVG280" s="741"/>
      <c r="MVH280" s="741"/>
      <c r="MVI280" s="741"/>
      <c r="MVJ280" s="741"/>
      <c r="MVK280" s="741"/>
      <c r="MVL280" s="741"/>
      <c r="MVM280" s="741"/>
      <c r="MVN280" s="741"/>
      <c r="MVO280" s="741"/>
      <c r="MVP280" s="741"/>
      <c r="MVQ280" s="741"/>
      <c r="MVR280" s="741"/>
      <c r="MVS280" s="741"/>
      <c r="MVT280" s="741"/>
      <c r="MVU280" s="742"/>
      <c r="MVV280" s="742"/>
      <c r="MVW280" s="742"/>
      <c r="MVX280" s="742"/>
      <c r="MVY280" s="742"/>
      <c r="MVZ280" s="741"/>
      <c r="MWA280" s="741"/>
      <c r="MWB280" s="742"/>
      <c r="MWC280" s="742"/>
      <c r="MWD280" s="741"/>
      <c r="MWE280" s="741"/>
      <c r="MWF280" s="742"/>
      <c r="MWG280" s="742"/>
      <c r="MWH280" s="741"/>
      <c r="MWI280" s="741"/>
      <c r="MWJ280" s="741"/>
      <c r="MWK280" s="741"/>
      <c r="MWL280" s="741"/>
      <c r="MWM280" s="741"/>
      <c r="MWN280" s="741"/>
      <c r="MWO280" s="742"/>
      <c r="MWP280" s="742"/>
      <c r="MWQ280" s="741"/>
      <c r="MWR280" s="741"/>
      <c r="MWS280" s="742"/>
      <c r="MWT280" s="742"/>
      <c r="MWU280" s="741"/>
      <c r="MWV280" s="741"/>
      <c r="MWW280" s="741"/>
      <c r="MWX280" s="741"/>
      <c r="MWY280" s="741"/>
      <c r="MWZ280" s="740"/>
      <c r="MXA280" s="743"/>
      <c r="MXB280" s="741"/>
      <c r="MXC280" s="741"/>
      <c r="MXD280" s="741"/>
      <c r="MXE280" s="741"/>
      <c r="MXF280" s="741"/>
      <c r="MXG280" s="741"/>
      <c r="MXH280" s="741"/>
      <c r="MXI280" s="744"/>
      <c r="MXJ280" s="744"/>
      <c r="MXK280" s="744"/>
      <c r="MXL280" s="744"/>
      <c r="MXM280" s="744"/>
      <c r="MXN280" s="744"/>
      <c r="MXO280" s="744"/>
      <c r="MXP280" s="744"/>
      <c r="MXQ280" s="744"/>
      <c r="MXR280" s="744"/>
      <c r="MXS280" s="744"/>
      <c r="MXT280" s="744"/>
      <c r="MXU280" s="744"/>
      <c r="MXV280" s="744"/>
      <c r="MXW280" s="744"/>
      <c r="MXX280" s="744"/>
      <c r="MXY280" s="744"/>
      <c r="MXZ280" s="744"/>
      <c r="MYA280" s="744"/>
      <c r="MYB280" s="744"/>
      <c r="MYC280" s="744"/>
      <c r="MYD280" s="744"/>
      <c r="MYE280" s="744"/>
      <c r="MYF280" s="744"/>
      <c r="MYG280" s="744"/>
      <c r="MYH280" s="744"/>
      <c r="MYI280" s="744"/>
      <c r="MYJ280" s="744"/>
      <c r="MYK280" s="744"/>
      <c r="MYL280" s="744"/>
      <c r="MYM280" s="744"/>
      <c r="MYN280" s="744"/>
      <c r="MYO280" s="744"/>
      <c r="MYP280" s="744"/>
      <c r="MYQ280" s="744"/>
      <c r="MYR280" s="744"/>
      <c r="MYS280" s="744"/>
      <c r="MYT280" s="744"/>
      <c r="MYU280" s="744"/>
      <c r="MYV280" s="744"/>
      <c r="MYW280" s="744"/>
      <c r="MYX280" s="744"/>
      <c r="MYY280" s="744"/>
      <c r="MYZ280" s="744"/>
      <c r="MZA280" s="741"/>
      <c r="MZB280" s="741"/>
      <c r="MZC280" s="741"/>
      <c r="MZD280" s="741"/>
      <c r="MZE280" s="741"/>
      <c r="MZF280" s="741"/>
      <c r="MZG280" s="741"/>
      <c r="MZH280" s="741"/>
      <c r="MZI280" s="741"/>
      <c r="MZJ280" s="741"/>
      <c r="MZK280" s="741"/>
      <c r="MZL280" s="741"/>
      <c r="MZM280" s="741"/>
      <c r="MZN280" s="741"/>
      <c r="MZO280" s="741"/>
      <c r="MZP280" s="741"/>
      <c r="MZQ280" s="741"/>
      <c r="MZR280" s="741"/>
      <c r="MZS280" s="741"/>
      <c r="MZT280" s="741"/>
      <c r="MZU280" s="741"/>
      <c r="MZV280" s="741"/>
      <c r="MZW280" s="741"/>
      <c r="MZX280" s="741"/>
      <c r="MZY280" s="742"/>
      <c r="MZZ280" s="742"/>
      <c r="NAA280" s="742"/>
      <c r="NAB280" s="742"/>
      <c r="NAC280" s="742"/>
      <c r="NAD280" s="741"/>
      <c r="NAE280" s="741"/>
      <c r="NAF280" s="742"/>
      <c r="NAG280" s="742"/>
      <c r="NAH280" s="741"/>
      <c r="NAI280" s="741"/>
      <c r="NAJ280" s="742"/>
      <c r="NAK280" s="742"/>
      <c r="NAL280" s="741"/>
      <c r="NAM280" s="741"/>
      <c r="NAN280" s="741"/>
      <c r="NAO280" s="741"/>
      <c r="NAP280" s="741"/>
      <c r="NAQ280" s="741"/>
      <c r="NAR280" s="741"/>
      <c r="NAS280" s="742"/>
      <c r="NAT280" s="742"/>
      <c r="NAU280" s="741"/>
      <c r="NAV280" s="741"/>
      <c r="NAW280" s="742"/>
      <c r="NAX280" s="742"/>
      <c r="NAY280" s="741"/>
      <c r="NAZ280" s="741"/>
      <c r="NBA280" s="741"/>
      <c r="NBB280" s="741"/>
      <c r="NBC280" s="741"/>
      <c r="NBD280" s="740"/>
      <c r="NBE280" s="743"/>
      <c r="NBF280" s="741"/>
      <c r="NBG280" s="741"/>
      <c r="NBH280" s="741"/>
      <c r="NBI280" s="741"/>
      <c r="NBJ280" s="741"/>
      <c r="NBK280" s="741"/>
      <c r="NBL280" s="741"/>
      <c r="NBM280" s="744"/>
      <c r="NBN280" s="744"/>
      <c r="NBO280" s="744"/>
      <c r="NBP280" s="744"/>
      <c r="NBQ280" s="744"/>
      <c r="NBR280" s="744"/>
      <c r="NBS280" s="744"/>
      <c r="NBT280" s="744"/>
      <c r="NBU280" s="744"/>
      <c r="NBV280" s="744"/>
      <c r="NBW280" s="744"/>
      <c r="NBX280" s="744"/>
      <c r="NBY280" s="744"/>
      <c r="NBZ280" s="744"/>
      <c r="NCA280" s="744"/>
      <c r="NCB280" s="744"/>
      <c r="NCC280" s="744"/>
      <c r="NCD280" s="744"/>
      <c r="NCE280" s="744"/>
      <c r="NCF280" s="744"/>
      <c r="NCG280" s="744"/>
      <c r="NCH280" s="744"/>
      <c r="NCI280" s="744"/>
      <c r="NCJ280" s="744"/>
      <c r="NCK280" s="744"/>
      <c r="NCL280" s="744"/>
      <c r="NCM280" s="744"/>
      <c r="NCN280" s="744"/>
      <c r="NCO280" s="744"/>
      <c r="NCP280" s="744"/>
      <c r="NCQ280" s="744"/>
      <c r="NCR280" s="744"/>
      <c r="NCS280" s="744"/>
      <c r="NCT280" s="744"/>
      <c r="NCU280" s="744"/>
      <c r="NCV280" s="744"/>
      <c r="NCW280" s="744"/>
      <c r="NCX280" s="744"/>
      <c r="NCY280" s="744"/>
      <c r="NCZ280" s="744"/>
      <c r="NDA280" s="744"/>
      <c r="NDB280" s="744"/>
      <c r="NDC280" s="744"/>
      <c r="NDD280" s="744"/>
      <c r="NDE280" s="741"/>
      <c r="NDF280" s="741"/>
      <c r="NDG280" s="741"/>
      <c r="NDH280" s="741"/>
      <c r="NDI280" s="741"/>
      <c r="NDJ280" s="741"/>
      <c r="NDK280" s="741"/>
      <c r="NDL280" s="741"/>
      <c r="NDM280" s="741"/>
      <c r="NDN280" s="741"/>
      <c r="NDO280" s="741"/>
      <c r="NDP280" s="741"/>
      <c r="NDQ280" s="741"/>
      <c r="NDR280" s="741"/>
      <c r="NDS280" s="741"/>
      <c r="NDT280" s="741"/>
      <c r="NDU280" s="741"/>
      <c r="NDV280" s="741"/>
      <c r="NDW280" s="741"/>
      <c r="NDX280" s="741"/>
      <c r="NDY280" s="741"/>
      <c r="NDZ280" s="741"/>
      <c r="NEA280" s="741"/>
      <c r="NEB280" s="741"/>
      <c r="NEC280" s="742"/>
      <c r="NED280" s="742"/>
      <c r="NEE280" s="742"/>
      <c r="NEF280" s="742"/>
      <c r="NEG280" s="742"/>
      <c r="NEH280" s="741"/>
      <c r="NEI280" s="741"/>
      <c r="NEJ280" s="742"/>
      <c r="NEK280" s="742"/>
      <c r="NEL280" s="741"/>
      <c r="NEM280" s="741"/>
      <c r="NEN280" s="742"/>
      <c r="NEO280" s="742"/>
      <c r="NEP280" s="741"/>
      <c r="NEQ280" s="741"/>
      <c r="NER280" s="741"/>
      <c r="NES280" s="741"/>
      <c r="NET280" s="741"/>
      <c r="NEU280" s="741"/>
      <c r="NEV280" s="741"/>
      <c r="NEW280" s="742"/>
      <c r="NEX280" s="742"/>
      <c r="NEY280" s="741"/>
      <c r="NEZ280" s="741"/>
      <c r="NFA280" s="742"/>
      <c r="NFB280" s="742"/>
      <c r="NFC280" s="741"/>
      <c r="NFD280" s="741"/>
      <c r="NFE280" s="741"/>
      <c r="NFF280" s="741"/>
      <c r="NFG280" s="741"/>
      <c r="NFH280" s="740"/>
      <c r="NFI280" s="743"/>
      <c r="NFJ280" s="741"/>
      <c r="NFK280" s="741"/>
      <c r="NFL280" s="741"/>
      <c r="NFM280" s="741"/>
      <c r="NFN280" s="741"/>
      <c r="NFO280" s="741"/>
      <c r="NFP280" s="741"/>
      <c r="NFQ280" s="744"/>
      <c r="NFR280" s="744"/>
      <c r="NFS280" s="744"/>
      <c r="NFT280" s="744"/>
      <c r="NFU280" s="744"/>
      <c r="NFV280" s="744"/>
      <c r="NFW280" s="744"/>
      <c r="NFX280" s="744"/>
      <c r="NFY280" s="744"/>
      <c r="NFZ280" s="744"/>
      <c r="NGA280" s="744"/>
      <c r="NGB280" s="744"/>
      <c r="NGC280" s="744"/>
      <c r="NGD280" s="744"/>
      <c r="NGE280" s="744"/>
      <c r="NGF280" s="744"/>
      <c r="NGG280" s="744"/>
      <c r="NGH280" s="744"/>
      <c r="NGI280" s="744"/>
      <c r="NGJ280" s="744"/>
      <c r="NGK280" s="744"/>
      <c r="NGL280" s="744"/>
      <c r="NGM280" s="744"/>
      <c r="NGN280" s="744"/>
      <c r="NGO280" s="744"/>
      <c r="NGP280" s="744"/>
      <c r="NGQ280" s="744"/>
      <c r="NGR280" s="744"/>
      <c r="NGS280" s="744"/>
      <c r="NGT280" s="744"/>
      <c r="NGU280" s="744"/>
      <c r="NGV280" s="744"/>
      <c r="NGW280" s="744"/>
      <c r="NGX280" s="744"/>
      <c r="NGY280" s="744"/>
      <c r="NGZ280" s="744"/>
      <c r="NHA280" s="744"/>
      <c r="NHB280" s="744"/>
      <c r="NHC280" s="744"/>
      <c r="NHD280" s="744"/>
      <c r="NHE280" s="744"/>
      <c r="NHF280" s="744"/>
      <c r="NHG280" s="744"/>
      <c r="NHH280" s="744"/>
      <c r="NHI280" s="741"/>
      <c r="NHJ280" s="741"/>
      <c r="NHK280" s="741"/>
      <c r="NHL280" s="741"/>
      <c r="NHM280" s="741"/>
      <c r="NHN280" s="741"/>
      <c r="NHO280" s="741"/>
      <c r="NHP280" s="741"/>
      <c r="NHQ280" s="741"/>
      <c r="NHR280" s="741"/>
      <c r="NHS280" s="741"/>
      <c r="NHT280" s="741"/>
      <c r="NHU280" s="741"/>
      <c r="NHV280" s="741"/>
      <c r="NHW280" s="741"/>
      <c r="NHX280" s="741"/>
      <c r="NHY280" s="741"/>
      <c r="NHZ280" s="741"/>
      <c r="NIA280" s="741"/>
      <c r="NIB280" s="741"/>
      <c r="NIC280" s="741"/>
      <c r="NID280" s="741"/>
      <c r="NIE280" s="741"/>
      <c r="NIF280" s="741"/>
      <c r="NIG280" s="742"/>
      <c r="NIH280" s="742"/>
      <c r="NII280" s="742"/>
      <c r="NIJ280" s="742"/>
      <c r="NIK280" s="742"/>
      <c r="NIL280" s="741"/>
      <c r="NIM280" s="741"/>
      <c r="NIN280" s="742"/>
      <c r="NIO280" s="742"/>
      <c r="NIP280" s="741"/>
      <c r="NIQ280" s="741"/>
      <c r="NIR280" s="742"/>
      <c r="NIS280" s="742"/>
      <c r="NIT280" s="741"/>
      <c r="NIU280" s="741"/>
      <c r="NIV280" s="741"/>
      <c r="NIW280" s="741"/>
      <c r="NIX280" s="741"/>
      <c r="NIY280" s="741"/>
      <c r="NIZ280" s="741"/>
      <c r="NJA280" s="742"/>
      <c r="NJB280" s="742"/>
      <c r="NJC280" s="741"/>
      <c r="NJD280" s="741"/>
      <c r="NJE280" s="742"/>
      <c r="NJF280" s="742"/>
      <c r="NJG280" s="741"/>
      <c r="NJH280" s="741"/>
      <c r="NJI280" s="741"/>
      <c r="NJJ280" s="741"/>
      <c r="NJK280" s="741"/>
      <c r="NJL280" s="740"/>
      <c r="NJM280" s="743"/>
      <c r="NJN280" s="741"/>
      <c r="NJO280" s="741"/>
      <c r="NJP280" s="741"/>
      <c r="NJQ280" s="741"/>
      <c r="NJR280" s="741"/>
      <c r="NJS280" s="741"/>
      <c r="NJT280" s="741"/>
      <c r="NJU280" s="744"/>
      <c r="NJV280" s="744"/>
      <c r="NJW280" s="744"/>
      <c r="NJX280" s="744"/>
      <c r="NJY280" s="744"/>
      <c r="NJZ280" s="744"/>
      <c r="NKA280" s="744"/>
      <c r="NKB280" s="744"/>
      <c r="NKC280" s="744"/>
      <c r="NKD280" s="744"/>
      <c r="NKE280" s="744"/>
      <c r="NKF280" s="744"/>
      <c r="NKG280" s="744"/>
      <c r="NKH280" s="744"/>
      <c r="NKI280" s="744"/>
      <c r="NKJ280" s="744"/>
      <c r="NKK280" s="744"/>
      <c r="NKL280" s="744"/>
      <c r="NKM280" s="744"/>
      <c r="NKN280" s="744"/>
      <c r="NKO280" s="744"/>
      <c r="NKP280" s="744"/>
      <c r="NKQ280" s="744"/>
      <c r="NKR280" s="744"/>
      <c r="NKS280" s="744"/>
      <c r="NKT280" s="744"/>
      <c r="NKU280" s="744"/>
      <c r="NKV280" s="744"/>
      <c r="NKW280" s="744"/>
      <c r="NKX280" s="744"/>
      <c r="NKY280" s="744"/>
      <c r="NKZ280" s="744"/>
      <c r="NLA280" s="744"/>
      <c r="NLB280" s="744"/>
      <c r="NLC280" s="744"/>
      <c r="NLD280" s="744"/>
      <c r="NLE280" s="744"/>
      <c r="NLF280" s="744"/>
      <c r="NLG280" s="744"/>
      <c r="NLH280" s="744"/>
      <c r="NLI280" s="744"/>
      <c r="NLJ280" s="744"/>
      <c r="NLK280" s="744"/>
      <c r="NLL280" s="744"/>
      <c r="NLM280" s="741"/>
      <c r="NLN280" s="741"/>
      <c r="NLO280" s="741"/>
      <c r="NLP280" s="741"/>
      <c r="NLQ280" s="741"/>
      <c r="NLR280" s="741"/>
      <c r="NLS280" s="741"/>
      <c r="NLT280" s="741"/>
      <c r="NLU280" s="741"/>
      <c r="NLV280" s="741"/>
      <c r="NLW280" s="741"/>
      <c r="NLX280" s="741"/>
      <c r="NLY280" s="741"/>
      <c r="NLZ280" s="741"/>
      <c r="NMA280" s="741"/>
      <c r="NMB280" s="741"/>
      <c r="NMC280" s="741"/>
      <c r="NMD280" s="741"/>
      <c r="NME280" s="741"/>
      <c r="NMF280" s="741"/>
      <c r="NMG280" s="741"/>
      <c r="NMH280" s="741"/>
      <c r="NMI280" s="741"/>
      <c r="NMJ280" s="741"/>
      <c r="NMK280" s="742"/>
      <c r="NML280" s="742"/>
      <c r="NMM280" s="742"/>
      <c r="NMN280" s="742"/>
      <c r="NMO280" s="742"/>
      <c r="NMP280" s="741"/>
      <c r="NMQ280" s="741"/>
      <c r="NMR280" s="742"/>
      <c r="NMS280" s="742"/>
      <c r="NMT280" s="741"/>
      <c r="NMU280" s="741"/>
      <c r="NMV280" s="742"/>
      <c r="NMW280" s="742"/>
      <c r="NMX280" s="741"/>
      <c r="NMY280" s="741"/>
      <c r="NMZ280" s="741"/>
      <c r="NNA280" s="741"/>
      <c r="NNB280" s="741"/>
      <c r="NNC280" s="741"/>
      <c r="NND280" s="741"/>
      <c r="NNE280" s="742"/>
      <c r="NNF280" s="742"/>
      <c r="NNG280" s="741"/>
      <c r="NNH280" s="741"/>
      <c r="NNI280" s="742"/>
      <c r="NNJ280" s="742"/>
      <c r="NNK280" s="741"/>
      <c r="NNL280" s="741"/>
      <c r="NNM280" s="741"/>
      <c r="NNN280" s="741"/>
      <c r="NNO280" s="741"/>
      <c r="NNP280" s="740"/>
      <c r="NNQ280" s="743"/>
      <c r="NNR280" s="741"/>
      <c r="NNS280" s="741"/>
      <c r="NNT280" s="741"/>
      <c r="NNU280" s="741"/>
      <c r="NNV280" s="741"/>
      <c r="NNW280" s="741"/>
      <c r="NNX280" s="741"/>
      <c r="NNY280" s="744"/>
      <c r="NNZ280" s="744"/>
      <c r="NOA280" s="744"/>
      <c r="NOB280" s="744"/>
      <c r="NOC280" s="744"/>
      <c r="NOD280" s="744"/>
      <c r="NOE280" s="744"/>
      <c r="NOF280" s="744"/>
      <c r="NOG280" s="744"/>
      <c r="NOH280" s="744"/>
      <c r="NOI280" s="744"/>
      <c r="NOJ280" s="744"/>
      <c r="NOK280" s="744"/>
      <c r="NOL280" s="744"/>
      <c r="NOM280" s="744"/>
      <c r="NON280" s="744"/>
      <c r="NOO280" s="744"/>
      <c r="NOP280" s="744"/>
      <c r="NOQ280" s="744"/>
      <c r="NOR280" s="744"/>
      <c r="NOS280" s="744"/>
      <c r="NOT280" s="744"/>
      <c r="NOU280" s="744"/>
      <c r="NOV280" s="744"/>
      <c r="NOW280" s="744"/>
      <c r="NOX280" s="744"/>
      <c r="NOY280" s="744"/>
      <c r="NOZ280" s="744"/>
      <c r="NPA280" s="744"/>
      <c r="NPB280" s="744"/>
      <c r="NPC280" s="744"/>
      <c r="NPD280" s="744"/>
      <c r="NPE280" s="744"/>
      <c r="NPF280" s="744"/>
      <c r="NPG280" s="744"/>
      <c r="NPH280" s="744"/>
      <c r="NPI280" s="744"/>
      <c r="NPJ280" s="744"/>
      <c r="NPK280" s="744"/>
      <c r="NPL280" s="744"/>
      <c r="NPM280" s="744"/>
      <c r="NPN280" s="744"/>
      <c r="NPO280" s="744"/>
      <c r="NPP280" s="744"/>
      <c r="NPQ280" s="741"/>
      <c r="NPR280" s="741"/>
      <c r="NPS280" s="741"/>
      <c r="NPT280" s="741"/>
      <c r="NPU280" s="741"/>
      <c r="NPV280" s="741"/>
      <c r="NPW280" s="741"/>
      <c r="NPX280" s="741"/>
      <c r="NPY280" s="741"/>
      <c r="NPZ280" s="741"/>
      <c r="NQA280" s="741"/>
      <c r="NQB280" s="741"/>
      <c r="NQC280" s="741"/>
      <c r="NQD280" s="741"/>
      <c r="NQE280" s="741"/>
      <c r="NQF280" s="741"/>
      <c r="NQG280" s="741"/>
      <c r="NQH280" s="741"/>
      <c r="NQI280" s="741"/>
      <c r="NQJ280" s="741"/>
      <c r="NQK280" s="741"/>
      <c r="NQL280" s="741"/>
      <c r="NQM280" s="741"/>
      <c r="NQN280" s="741"/>
      <c r="NQO280" s="742"/>
      <c r="NQP280" s="742"/>
      <c r="NQQ280" s="742"/>
      <c r="NQR280" s="742"/>
      <c r="NQS280" s="742"/>
      <c r="NQT280" s="741"/>
      <c r="NQU280" s="741"/>
      <c r="NQV280" s="742"/>
      <c r="NQW280" s="742"/>
      <c r="NQX280" s="741"/>
      <c r="NQY280" s="741"/>
      <c r="NQZ280" s="742"/>
      <c r="NRA280" s="742"/>
      <c r="NRB280" s="741"/>
      <c r="NRC280" s="741"/>
      <c r="NRD280" s="741"/>
      <c r="NRE280" s="741"/>
      <c r="NRF280" s="741"/>
      <c r="NRG280" s="741"/>
      <c r="NRH280" s="741"/>
      <c r="NRI280" s="742"/>
      <c r="NRJ280" s="742"/>
      <c r="NRK280" s="741"/>
      <c r="NRL280" s="741"/>
      <c r="NRM280" s="742"/>
      <c r="NRN280" s="742"/>
      <c r="NRO280" s="741"/>
      <c r="NRP280" s="741"/>
      <c r="NRQ280" s="741"/>
      <c r="NRR280" s="741"/>
      <c r="NRS280" s="741"/>
      <c r="NRT280" s="740"/>
      <c r="NRU280" s="743"/>
      <c r="NRV280" s="741"/>
      <c r="NRW280" s="741"/>
      <c r="NRX280" s="741"/>
      <c r="NRY280" s="741"/>
      <c r="NRZ280" s="741"/>
      <c r="NSA280" s="741"/>
      <c r="NSB280" s="741"/>
      <c r="NSC280" s="744"/>
      <c r="NSD280" s="744"/>
      <c r="NSE280" s="744"/>
      <c r="NSF280" s="744"/>
      <c r="NSG280" s="744"/>
      <c r="NSH280" s="744"/>
      <c r="NSI280" s="744"/>
      <c r="NSJ280" s="744"/>
      <c r="NSK280" s="744"/>
      <c r="NSL280" s="744"/>
      <c r="NSM280" s="744"/>
      <c r="NSN280" s="744"/>
      <c r="NSO280" s="744"/>
      <c r="NSP280" s="744"/>
      <c r="NSQ280" s="744"/>
      <c r="NSR280" s="744"/>
      <c r="NSS280" s="744"/>
      <c r="NST280" s="744"/>
      <c r="NSU280" s="744"/>
      <c r="NSV280" s="744"/>
      <c r="NSW280" s="744"/>
      <c r="NSX280" s="744"/>
      <c r="NSY280" s="744"/>
      <c r="NSZ280" s="744"/>
      <c r="NTA280" s="744"/>
      <c r="NTB280" s="744"/>
      <c r="NTC280" s="744"/>
      <c r="NTD280" s="744"/>
      <c r="NTE280" s="744"/>
      <c r="NTF280" s="744"/>
      <c r="NTG280" s="744"/>
      <c r="NTH280" s="744"/>
      <c r="NTI280" s="744"/>
      <c r="NTJ280" s="744"/>
      <c r="NTK280" s="744"/>
      <c r="NTL280" s="744"/>
      <c r="NTM280" s="744"/>
      <c r="NTN280" s="744"/>
      <c r="NTO280" s="744"/>
      <c r="NTP280" s="744"/>
      <c r="NTQ280" s="744"/>
      <c r="NTR280" s="744"/>
      <c r="NTS280" s="744"/>
      <c r="NTT280" s="744"/>
      <c r="NTU280" s="741"/>
      <c r="NTV280" s="741"/>
      <c r="NTW280" s="741"/>
      <c r="NTX280" s="741"/>
      <c r="NTY280" s="741"/>
      <c r="NTZ280" s="741"/>
      <c r="NUA280" s="741"/>
      <c r="NUB280" s="741"/>
      <c r="NUC280" s="741"/>
      <c r="NUD280" s="741"/>
      <c r="NUE280" s="741"/>
      <c r="NUF280" s="741"/>
      <c r="NUG280" s="741"/>
      <c r="NUH280" s="741"/>
      <c r="NUI280" s="741"/>
      <c r="NUJ280" s="741"/>
      <c r="NUK280" s="741"/>
      <c r="NUL280" s="741"/>
      <c r="NUM280" s="741"/>
      <c r="NUN280" s="741"/>
      <c r="NUO280" s="741"/>
      <c r="NUP280" s="741"/>
      <c r="NUQ280" s="741"/>
      <c r="NUR280" s="741"/>
      <c r="NUS280" s="742"/>
      <c r="NUT280" s="742"/>
      <c r="NUU280" s="742"/>
      <c r="NUV280" s="742"/>
      <c r="NUW280" s="742"/>
      <c r="NUX280" s="741"/>
      <c r="NUY280" s="741"/>
      <c r="NUZ280" s="742"/>
      <c r="NVA280" s="742"/>
      <c r="NVB280" s="741"/>
      <c r="NVC280" s="741"/>
      <c r="NVD280" s="742"/>
      <c r="NVE280" s="742"/>
      <c r="NVF280" s="741"/>
      <c r="NVG280" s="741"/>
      <c r="NVH280" s="741"/>
      <c r="NVI280" s="741"/>
      <c r="NVJ280" s="741"/>
      <c r="NVK280" s="741"/>
      <c r="NVL280" s="741"/>
      <c r="NVM280" s="742"/>
      <c r="NVN280" s="742"/>
      <c r="NVO280" s="741"/>
      <c r="NVP280" s="741"/>
      <c r="NVQ280" s="742"/>
      <c r="NVR280" s="742"/>
      <c r="NVS280" s="741"/>
      <c r="NVT280" s="741"/>
      <c r="NVU280" s="741"/>
      <c r="NVV280" s="741"/>
      <c r="NVW280" s="741"/>
      <c r="NVX280" s="740"/>
      <c r="NVY280" s="743"/>
      <c r="NVZ280" s="741"/>
      <c r="NWA280" s="741"/>
      <c r="NWB280" s="741"/>
      <c r="NWC280" s="741"/>
      <c r="NWD280" s="741"/>
      <c r="NWE280" s="741"/>
      <c r="NWF280" s="741"/>
      <c r="NWG280" s="744"/>
      <c r="NWH280" s="744"/>
      <c r="NWI280" s="744"/>
      <c r="NWJ280" s="744"/>
      <c r="NWK280" s="744"/>
      <c r="NWL280" s="744"/>
      <c r="NWM280" s="744"/>
      <c r="NWN280" s="744"/>
      <c r="NWO280" s="744"/>
      <c r="NWP280" s="744"/>
      <c r="NWQ280" s="744"/>
      <c r="NWR280" s="744"/>
      <c r="NWS280" s="744"/>
      <c r="NWT280" s="744"/>
      <c r="NWU280" s="744"/>
      <c r="NWV280" s="744"/>
      <c r="NWW280" s="744"/>
      <c r="NWX280" s="744"/>
      <c r="NWY280" s="744"/>
      <c r="NWZ280" s="744"/>
      <c r="NXA280" s="744"/>
      <c r="NXB280" s="744"/>
      <c r="NXC280" s="744"/>
      <c r="NXD280" s="744"/>
      <c r="NXE280" s="744"/>
      <c r="NXF280" s="744"/>
      <c r="NXG280" s="744"/>
      <c r="NXH280" s="744"/>
      <c r="NXI280" s="744"/>
      <c r="NXJ280" s="744"/>
      <c r="NXK280" s="744"/>
      <c r="NXL280" s="744"/>
      <c r="NXM280" s="744"/>
      <c r="NXN280" s="744"/>
      <c r="NXO280" s="744"/>
      <c r="NXP280" s="744"/>
      <c r="NXQ280" s="744"/>
      <c r="NXR280" s="744"/>
      <c r="NXS280" s="744"/>
      <c r="NXT280" s="744"/>
      <c r="NXU280" s="744"/>
      <c r="NXV280" s="744"/>
      <c r="NXW280" s="744"/>
      <c r="NXX280" s="744"/>
      <c r="NXY280" s="741"/>
      <c r="NXZ280" s="741"/>
      <c r="NYA280" s="741"/>
      <c r="NYB280" s="741"/>
      <c r="NYC280" s="741"/>
      <c r="NYD280" s="741"/>
      <c r="NYE280" s="741"/>
      <c r="NYF280" s="741"/>
      <c r="NYG280" s="741"/>
      <c r="NYH280" s="741"/>
      <c r="NYI280" s="741"/>
      <c r="NYJ280" s="741"/>
      <c r="NYK280" s="741"/>
      <c r="NYL280" s="741"/>
      <c r="NYM280" s="741"/>
      <c r="NYN280" s="741"/>
      <c r="NYO280" s="741"/>
      <c r="NYP280" s="741"/>
      <c r="NYQ280" s="741"/>
      <c r="NYR280" s="741"/>
      <c r="NYS280" s="741"/>
      <c r="NYT280" s="741"/>
      <c r="NYU280" s="741"/>
      <c r="NYV280" s="741"/>
      <c r="NYW280" s="742"/>
      <c r="NYX280" s="742"/>
      <c r="NYY280" s="742"/>
      <c r="NYZ280" s="742"/>
      <c r="NZA280" s="742"/>
      <c r="NZB280" s="741"/>
      <c r="NZC280" s="741"/>
      <c r="NZD280" s="742"/>
      <c r="NZE280" s="742"/>
      <c r="NZF280" s="741"/>
      <c r="NZG280" s="741"/>
      <c r="NZH280" s="742"/>
      <c r="NZI280" s="742"/>
      <c r="NZJ280" s="741"/>
      <c r="NZK280" s="741"/>
      <c r="NZL280" s="741"/>
      <c r="NZM280" s="741"/>
      <c r="NZN280" s="741"/>
      <c r="NZO280" s="741"/>
      <c r="NZP280" s="741"/>
      <c r="NZQ280" s="742"/>
      <c r="NZR280" s="742"/>
      <c r="NZS280" s="741"/>
      <c r="NZT280" s="741"/>
      <c r="NZU280" s="742"/>
      <c r="NZV280" s="742"/>
      <c r="NZW280" s="741"/>
      <c r="NZX280" s="741"/>
      <c r="NZY280" s="741"/>
      <c r="NZZ280" s="741"/>
      <c r="OAA280" s="741"/>
      <c r="OAB280" s="740"/>
      <c r="OAC280" s="743"/>
      <c r="OAD280" s="741"/>
      <c r="OAE280" s="741"/>
      <c r="OAF280" s="741"/>
      <c r="OAG280" s="741"/>
      <c r="OAH280" s="741"/>
      <c r="OAI280" s="741"/>
      <c r="OAJ280" s="741"/>
      <c r="OAK280" s="744"/>
      <c r="OAL280" s="744"/>
      <c r="OAM280" s="744"/>
      <c r="OAN280" s="744"/>
      <c r="OAO280" s="744"/>
      <c r="OAP280" s="744"/>
      <c r="OAQ280" s="744"/>
      <c r="OAR280" s="744"/>
      <c r="OAS280" s="744"/>
      <c r="OAT280" s="744"/>
      <c r="OAU280" s="744"/>
      <c r="OAV280" s="744"/>
      <c r="OAW280" s="744"/>
      <c r="OAX280" s="744"/>
      <c r="OAY280" s="744"/>
      <c r="OAZ280" s="744"/>
      <c r="OBA280" s="744"/>
      <c r="OBB280" s="744"/>
      <c r="OBC280" s="744"/>
      <c r="OBD280" s="744"/>
      <c r="OBE280" s="744"/>
      <c r="OBF280" s="744"/>
      <c r="OBG280" s="744"/>
      <c r="OBH280" s="744"/>
      <c r="OBI280" s="744"/>
      <c r="OBJ280" s="744"/>
      <c r="OBK280" s="744"/>
      <c r="OBL280" s="744"/>
      <c r="OBM280" s="744"/>
      <c r="OBN280" s="744"/>
      <c r="OBO280" s="744"/>
      <c r="OBP280" s="744"/>
      <c r="OBQ280" s="744"/>
      <c r="OBR280" s="744"/>
      <c r="OBS280" s="744"/>
      <c r="OBT280" s="744"/>
      <c r="OBU280" s="744"/>
      <c r="OBV280" s="744"/>
      <c r="OBW280" s="744"/>
      <c r="OBX280" s="744"/>
      <c r="OBY280" s="744"/>
      <c r="OBZ280" s="744"/>
      <c r="OCA280" s="744"/>
      <c r="OCB280" s="744"/>
      <c r="OCC280" s="741"/>
      <c r="OCD280" s="741"/>
      <c r="OCE280" s="741"/>
      <c r="OCF280" s="741"/>
      <c r="OCG280" s="741"/>
      <c r="OCH280" s="741"/>
      <c r="OCI280" s="741"/>
      <c r="OCJ280" s="741"/>
      <c r="OCK280" s="741"/>
      <c r="OCL280" s="741"/>
      <c r="OCM280" s="741"/>
      <c r="OCN280" s="741"/>
      <c r="OCO280" s="741"/>
      <c r="OCP280" s="741"/>
      <c r="OCQ280" s="741"/>
      <c r="OCR280" s="741"/>
      <c r="OCS280" s="741"/>
      <c r="OCT280" s="741"/>
      <c r="OCU280" s="741"/>
      <c r="OCV280" s="741"/>
      <c r="OCW280" s="741"/>
      <c r="OCX280" s="741"/>
      <c r="OCY280" s="741"/>
      <c r="OCZ280" s="741"/>
      <c r="ODA280" s="742"/>
      <c r="ODB280" s="742"/>
      <c r="ODC280" s="742"/>
      <c r="ODD280" s="742"/>
      <c r="ODE280" s="742"/>
      <c r="ODF280" s="741"/>
      <c r="ODG280" s="741"/>
      <c r="ODH280" s="742"/>
      <c r="ODI280" s="742"/>
      <c r="ODJ280" s="741"/>
      <c r="ODK280" s="741"/>
      <c r="ODL280" s="742"/>
      <c r="ODM280" s="742"/>
      <c r="ODN280" s="741"/>
      <c r="ODO280" s="741"/>
      <c r="ODP280" s="741"/>
      <c r="ODQ280" s="741"/>
      <c r="ODR280" s="741"/>
      <c r="ODS280" s="741"/>
      <c r="ODT280" s="741"/>
      <c r="ODU280" s="742"/>
      <c r="ODV280" s="742"/>
      <c r="ODW280" s="741"/>
      <c r="ODX280" s="741"/>
      <c r="ODY280" s="742"/>
      <c r="ODZ280" s="742"/>
      <c r="OEA280" s="741"/>
      <c r="OEB280" s="741"/>
      <c r="OEC280" s="741"/>
      <c r="OED280" s="741"/>
      <c r="OEE280" s="741"/>
      <c r="OEF280" s="740"/>
      <c r="OEG280" s="743"/>
      <c r="OEH280" s="741"/>
      <c r="OEI280" s="741"/>
      <c r="OEJ280" s="741"/>
      <c r="OEK280" s="741"/>
      <c r="OEL280" s="741"/>
      <c r="OEM280" s="741"/>
      <c r="OEN280" s="741"/>
      <c r="OEO280" s="744"/>
      <c r="OEP280" s="744"/>
      <c r="OEQ280" s="744"/>
      <c r="OER280" s="744"/>
      <c r="OES280" s="744"/>
      <c r="OET280" s="744"/>
      <c r="OEU280" s="744"/>
      <c r="OEV280" s="744"/>
      <c r="OEW280" s="744"/>
      <c r="OEX280" s="744"/>
      <c r="OEY280" s="744"/>
      <c r="OEZ280" s="744"/>
      <c r="OFA280" s="744"/>
      <c r="OFB280" s="744"/>
      <c r="OFC280" s="744"/>
      <c r="OFD280" s="744"/>
      <c r="OFE280" s="744"/>
      <c r="OFF280" s="744"/>
      <c r="OFG280" s="744"/>
      <c r="OFH280" s="744"/>
      <c r="OFI280" s="744"/>
      <c r="OFJ280" s="744"/>
      <c r="OFK280" s="744"/>
      <c r="OFL280" s="744"/>
      <c r="OFM280" s="744"/>
      <c r="OFN280" s="744"/>
      <c r="OFO280" s="744"/>
      <c r="OFP280" s="744"/>
      <c r="OFQ280" s="744"/>
      <c r="OFR280" s="744"/>
      <c r="OFS280" s="744"/>
      <c r="OFT280" s="744"/>
      <c r="OFU280" s="744"/>
      <c r="OFV280" s="744"/>
      <c r="OFW280" s="744"/>
      <c r="OFX280" s="744"/>
      <c r="OFY280" s="744"/>
      <c r="OFZ280" s="744"/>
      <c r="OGA280" s="744"/>
      <c r="OGB280" s="744"/>
      <c r="OGC280" s="744"/>
      <c r="OGD280" s="744"/>
      <c r="OGE280" s="744"/>
      <c r="OGF280" s="744"/>
      <c r="OGG280" s="741"/>
      <c r="OGH280" s="741"/>
      <c r="OGI280" s="741"/>
      <c r="OGJ280" s="741"/>
      <c r="OGK280" s="741"/>
      <c r="OGL280" s="741"/>
      <c r="OGM280" s="741"/>
      <c r="OGN280" s="741"/>
      <c r="OGO280" s="741"/>
      <c r="OGP280" s="741"/>
      <c r="OGQ280" s="741"/>
      <c r="OGR280" s="741"/>
      <c r="OGS280" s="741"/>
      <c r="OGT280" s="741"/>
      <c r="OGU280" s="741"/>
      <c r="OGV280" s="741"/>
      <c r="OGW280" s="741"/>
      <c r="OGX280" s="741"/>
      <c r="OGY280" s="741"/>
      <c r="OGZ280" s="741"/>
      <c r="OHA280" s="741"/>
      <c r="OHB280" s="741"/>
      <c r="OHC280" s="741"/>
      <c r="OHD280" s="741"/>
      <c r="OHE280" s="742"/>
      <c r="OHF280" s="742"/>
      <c r="OHG280" s="742"/>
      <c r="OHH280" s="742"/>
      <c r="OHI280" s="742"/>
      <c r="OHJ280" s="741"/>
      <c r="OHK280" s="741"/>
      <c r="OHL280" s="742"/>
      <c r="OHM280" s="742"/>
      <c r="OHN280" s="741"/>
      <c r="OHO280" s="741"/>
      <c r="OHP280" s="742"/>
      <c r="OHQ280" s="742"/>
      <c r="OHR280" s="741"/>
      <c r="OHS280" s="741"/>
      <c r="OHT280" s="741"/>
      <c r="OHU280" s="741"/>
      <c r="OHV280" s="741"/>
      <c r="OHW280" s="741"/>
      <c r="OHX280" s="741"/>
      <c r="OHY280" s="742"/>
      <c r="OHZ280" s="742"/>
      <c r="OIA280" s="741"/>
      <c r="OIB280" s="741"/>
      <c r="OIC280" s="742"/>
      <c r="OID280" s="742"/>
      <c r="OIE280" s="741"/>
      <c r="OIF280" s="741"/>
      <c r="OIG280" s="741"/>
      <c r="OIH280" s="741"/>
      <c r="OII280" s="741"/>
      <c r="OIJ280" s="740"/>
      <c r="OIK280" s="743"/>
      <c r="OIL280" s="741"/>
      <c r="OIM280" s="741"/>
      <c r="OIN280" s="741"/>
      <c r="OIO280" s="741"/>
      <c r="OIP280" s="741"/>
      <c r="OIQ280" s="741"/>
      <c r="OIR280" s="741"/>
      <c r="OIS280" s="744"/>
      <c r="OIT280" s="744"/>
      <c r="OIU280" s="744"/>
      <c r="OIV280" s="744"/>
      <c r="OIW280" s="744"/>
      <c r="OIX280" s="744"/>
      <c r="OIY280" s="744"/>
      <c r="OIZ280" s="744"/>
      <c r="OJA280" s="744"/>
      <c r="OJB280" s="744"/>
      <c r="OJC280" s="744"/>
      <c r="OJD280" s="744"/>
      <c r="OJE280" s="744"/>
      <c r="OJF280" s="744"/>
      <c r="OJG280" s="744"/>
      <c r="OJH280" s="744"/>
      <c r="OJI280" s="744"/>
      <c r="OJJ280" s="744"/>
      <c r="OJK280" s="744"/>
      <c r="OJL280" s="744"/>
      <c r="OJM280" s="744"/>
      <c r="OJN280" s="744"/>
      <c r="OJO280" s="744"/>
      <c r="OJP280" s="744"/>
      <c r="OJQ280" s="744"/>
      <c r="OJR280" s="744"/>
      <c r="OJS280" s="744"/>
      <c r="OJT280" s="744"/>
      <c r="OJU280" s="744"/>
      <c r="OJV280" s="744"/>
      <c r="OJW280" s="744"/>
      <c r="OJX280" s="744"/>
      <c r="OJY280" s="744"/>
      <c r="OJZ280" s="744"/>
      <c r="OKA280" s="744"/>
      <c r="OKB280" s="744"/>
      <c r="OKC280" s="744"/>
      <c r="OKD280" s="744"/>
      <c r="OKE280" s="744"/>
      <c r="OKF280" s="744"/>
      <c r="OKG280" s="744"/>
      <c r="OKH280" s="744"/>
      <c r="OKI280" s="744"/>
      <c r="OKJ280" s="744"/>
      <c r="OKK280" s="741"/>
      <c r="OKL280" s="741"/>
      <c r="OKM280" s="741"/>
      <c r="OKN280" s="741"/>
      <c r="OKO280" s="741"/>
      <c r="OKP280" s="741"/>
      <c r="OKQ280" s="741"/>
      <c r="OKR280" s="741"/>
      <c r="OKS280" s="741"/>
      <c r="OKT280" s="741"/>
      <c r="OKU280" s="741"/>
      <c r="OKV280" s="741"/>
      <c r="OKW280" s="741"/>
      <c r="OKX280" s="741"/>
      <c r="OKY280" s="741"/>
      <c r="OKZ280" s="741"/>
      <c r="OLA280" s="741"/>
      <c r="OLB280" s="741"/>
      <c r="OLC280" s="741"/>
      <c r="OLD280" s="741"/>
      <c r="OLE280" s="741"/>
      <c r="OLF280" s="741"/>
      <c r="OLG280" s="741"/>
      <c r="OLH280" s="741"/>
      <c r="OLI280" s="742"/>
      <c r="OLJ280" s="742"/>
      <c r="OLK280" s="742"/>
      <c r="OLL280" s="742"/>
      <c r="OLM280" s="742"/>
      <c r="OLN280" s="741"/>
      <c r="OLO280" s="741"/>
      <c r="OLP280" s="742"/>
      <c r="OLQ280" s="742"/>
      <c r="OLR280" s="741"/>
      <c r="OLS280" s="741"/>
      <c r="OLT280" s="742"/>
      <c r="OLU280" s="742"/>
      <c r="OLV280" s="741"/>
      <c r="OLW280" s="741"/>
      <c r="OLX280" s="741"/>
      <c r="OLY280" s="741"/>
      <c r="OLZ280" s="741"/>
      <c r="OMA280" s="741"/>
      <c r="OMB280" s="741"/>
      <c r="OMC280" s="742"/>
      <c r="OMD280" s="742"/>
      <c r="OME280" s="741"/>
      <c r="OMF280" s="741"/>
      <c r="OMG280" s="742"/>
      <c r="OMH280" s="742"/>
      <c r="OMI280" s="741"/>
      <c r="OMJ280" s="741"/>
      <c r="OMK280" s="741"/>
      <c r="OML280" s="741"/>
      <c r="OMM280" s="741"/>
      <c r="OMN280" s="740"/>
      <c r="OMO280" s="743"/>
      <c r="OMP280" s="741"/>
      <c r="OMQ280" s="741"/>
      <c r="OMR280" s="741"/>
      <c r="OMS280" s="741"/>
      <c r="OMT280" s="741"/>
      <c r="OMU280" s="741"/>
      <c r="OMV280" s="741"/>
      <c r="OMW280" s="744"/>
      <c r="OMX280" s="744"/>
      <c r="OMY280" s="744"/>
      <c r="OMZ280" s="744"/>
      <c r="ONA280" s="744"/>
      <c r="ONB280" s="744"/>
      <c r="ONC280" s="744"/>
      <c r="OND280" s="744"/>
      <c r="ONE280" s="744"/>
      <c r="ONF280" s="744"/>
      <c r="ONG280" s="744"/>
      <c r="ONH280" s="744"/>
      <c r="ONI280" s="744"/>
      <c r="ONJ280" s="744"/>
      <c r="ONK280" s="744"/>
      <c r="ONL280" s="744"/>
      <c r="ONM280" s="744"/>
      <c r="ONN280" s="744"/>
      <c r="ONO280" s="744"/>
      <c r="ONP280" s="744"/>
      <c r="ONQ280" s="744"/>
      <c r="ONR280" s="744"/>
      <c r="ONS280" s="744"/>
      <c r="ONT280" s="744"/>
      <c r="ONU280" s="744"/>
      <c r="ONV280" s="744"/>
      <c r="ONW280" s="744"/>
      <c r="ONX280" s="744"/>
      <c r="ONY280" s="744"/>
      <c r="ONZ280" s="744"/>
      <c r="OOA280" s="744"/>
      <c r="OOB280" s="744"/>
      <c r="OOC280" s="744"/>
      <c r="OOD280" s="744"/>
      <c r="OOE280" s="744"/>
      <c r="OOF280" s="744"/>
      <c r="OOG280" s="744"/>
      <c r="OOH280" s="744"/>
      <c r="OOI280" s="744"/>
      <c r="OOJ280" s="744"/>
      <c r="OOK280" s="744"/>
      <c r="OOL280" s="744"/>
      <c r="OOM280" s="744"/>
      <c r="OON280" s="744"/>
      <c r="OOO280" s="741"/>
      <c r="OOP280" s="741"/>
      <c r="OOQ280" s="741"/>
      <c r="OOR280" s="741"/>
      <c r="OOS280" s="741"/>
      <c r="OOT280" s="741"/>
      <c r="OOU280" s="741"/>
      <c r="OOV280" s="741"/>
      <c r="OOW280" s="741"/>
      <c r="OOX280" s="741"/>
      <c r="OOY280" s="741"/>
      <c r="OOZ280" s="741"/>
      <c r="OPA280" s="741"/>
      <c r="OPB280" s="741"/>
      <c r="OPC280" s="741"/>
      <c r="OPD280" s="741"/>
      <c r="OPE280" s="741"/>
      <c r="OPF280" s="741"/>
      <c r="OPG280" s="741"/>
      <c r="OPH280" s="741"/>
      <c r="OPI280" s="741"/>
      <c r="OPJ280" s="741"/>
      <c r="OPK280" s="741"/>
      <c r="OPL280" s="741"/>
      <c r="OPM280" s="742"/>
      <c r="OPN280" s="742"/>
      <c r="OPO280" s="742"/>
      <c r="OPP280" s="742"/>
      <c r="OPQ280" s="742"/>
      <c r="OPR280" s="741"/>
      <c r="OPS280" s="741"/>
      <c r="OPT280" s="742"/>
      <c r="OPU280" s="742"/>
      <c r="OPV280" s="741"/>
      <c r="OPW280" s="741"/>
      <c r="OPX280" s="742"/>
      <c r="OPY280" s="742"/>
      <c r="OPZ280" s="741"/>
      <c r="OQA280" s="741"/>
      <c r="OQB280" s="741"/>
      <c r="OQC280" s="741"/>
      <c r="OQD280" s="741"/>
      <c r="OQE280" s="741"/>
      <c r="OQF280" s="741"/>
      <c r="OQG280" s="742"/>
      <c r="OQH280" s="742"/>
      <c r="OQI280" s="741"/>
      <c r="OQJ280" s="741"/>
      <c r="OQK280" s="742"/>
      <c r="OQL280" s="742"/>
      <c r="OQM280" s="741"/>
      <c r="OQN280" s="741"/>
      <c r="OQO280" s="741"/>
      <c r="OQP280" s="741"/>
      <c r="OQQ280" s="741"/>
      <c r="OQR280" s="740"/>
      <c r="OQS280" s="743"/>
      <c r="OQT280" s="741"/>
      <c r="OQU280" s="741"/>
      <c r="OQV280" s="741"/>
      <c r="OQW280" s="741"/>
      <c r="OQX280" s="741"/>
      <c r="OQY280" s="741"/>
      <c r="OQZ280" s="741"/>
      <c r="ORA280" s="744"/>
      <c r="ORB280" s="744"/>
      <c r="ORC280" s="744"/>
      <c r="ORD280" s="744"/>
      <c r="ORE280" s="744"/>
      <c r="ORF280" s="744"/>
      <c r="ORG280" s="744"/>
      <c r="ORH280" s="744"/>
      <c r="ORI280" s="744"/>
      <c r="ORJ280" s="744"/>
      <c r="ORK280" s="744"/>
      <c r="ORL280" s="744"/>
      <c r="ORM280" s="744"/>
      <c r="ORN280" s="744"/>
      <c r="ORO280" s="744"/>
      <c r="ORP280" s="744"/>
      <c r="ORQ280" s="744"/>
      <c r="ORR280" s="744"/>
      <c r="ORS280" s="744"/>
      <c r="ORT280" s="744"/>
      <c r="ORU280" s="744"/>
      <c r="ORV280" s="744"/>
      <c r="ORW280" s="744"/>
      <c r="ORX280" s="744"/>
      <c r="ORY280" s="744"/>
      <c r="ORZ280" s="744"/>
      <c r="OSA280" s="744"/>
      <c r="OSB280" s="744"/>
      <c r="OSC280" s="744"/>
      <c r="OSD280" s="744"/>
      <c r="OSE280" s="744"/>
      <c r="OSF280" s="744"/>
      <c r="OSG280" s="744"/>
      <c r="OSH280" s="744"/>
      <c r="OSI280" s="744"/>
      <c r="OSJ280" s="744"/>
      <c r="OSK280" s="744"/>
      <c r="OSL280" s="744"/>
      <c r="OSM280" s="744"/>
      <c r="OSN280" s="744"/>
      <c r="OSO280" s="744"/>
      <c r="OSP280" s="744"/>
      <c r="OSQ280" s="744"/>
      <c r="OSR280" s="744"/>
      <c r="OSS280" s="741"/>
      <c r="OST280" s="741"/>
      <c r="OSU280" s="741"/>
      <c r="OSV280" s="741"/>
      <c r="OSW280" s="741"/>
      <c r="OSX280" s="741"/>
      <c r="OSY280" s="741"/>
      <c r="OSZ280" s="741"/>
      <c r="OTA280" s="741"/>
      <c r="OTB280" s="741"/>
      <c r="OTC280" s="741"/>
      <c r="OTD280" s="741"/>
      <c r="OTE280" s="741"/>
      <c r="OTF280" s="741"/>
      <c r="OTG280" s="741"/>
      <c r="OTH280" s="741"/>
      <c r="OTI280" s="741"/>
      <c r="OTJ280" s="741"/>
      <c r="OTK280" s="741"/>
      <c r="OTL280" s="741"/>
      <c r="OTM280" s="741"/>
      <c r="OTN280" s="741"/>
      <c r="OTO280" s="741"/>
      <c r="OTP280" s="741"/>
      <c r="OTQ280" s="742"/>
      <c r="OTR280" s="742"/>
      <c r="OTS280" s="742"/>
      <c r="OTT280" s="742"/>
      <c r="OTU280" s="742"/>
      <c r="OTV280" s="741"/>
      <c r="OTW280" s="741"/>
      <c r="OTX280" s="742"/>
      <c r="OTY280" s="742"/>
      <c r="OTZ280" s="741"/>
      <c r="OUA280" s="741"/>
      <c r="OUB280" s="742"/>
      <c r="OUC280" s="742"/>
      <c r="OUD280" s="741"/>
      <c r="OUE280" s="741"/>
      <c r="OUF280" s="741"/>
      <c r="OUG280" s="741"/>
      <c r="OUH280" s="741"/>
      <c r="OUI280" s="741"/>
      <c r="OUJ280" s="741"/>
      <c r="OUK280" s="742"/>
      <c r="OUL280" s="742"/>
      <c r="OUM280" s="741"/>
      <c r="OUN280" s="741"/>
      <c r="OUO280" s="742"/>
      <c r="OUP280" s="742"/>
      <c r="OUQ280" s="741"/>
      <c r="OUR280" s="741"/>
      <c r="OUS280" s="741"/>
      <c r="OUT280" s="741"/>
      <c r="OUU280" s="741"/>
      <c r="OUV280" s="740"/>
      <c r="OUW280" s="743"/>
      <c r="OUX280" s="741"/>
      <c r="OUY280" s="741"/>
      <c r="OUZ280" s="741"/>
      <c r="OVA280" s="741"/>
      <c r="OVB280" s="741"/>
      <c r="OVC280" s="741"/>
      <c r="OVD280" s="741"/>
      <c r="OVE280" s="744"/>
      <c r="OVF280" s="744"/>
      <c r="OVG280" s="744"/>
      <c r="OVH280" s="744"/>
      <c r="OVI280" s="744"/>
      <c r="OVJ280" s="744"/>
      <c r="OVK280" s="744"/>
      <c r="OVL280" s="744"/>
      <c r="OVM280" s="744"/>
      <c r="OVN280" s="744"/>
      <c r="OVO280" s="744"/>
      <c r="OVP280" s="744"/>
      <c r="OVQ280" s="744"/>
      <c r="OVR280" s="744"/>
      <c r="OVS280" s="744"/>
      <c r="OVT280" s="744"/>
      <c r="OVU280" s="744"/>
      <c r="OVV280" s="744"/>
      <c r="OVW280" s="744"/>
      <c r="OVX280" s="744"/>
      <c r="OVY280" s="744"/>
      <c r="OVZ280" s="744"/>
      <c r="OWA280" s="744"/>
      <c r="OWB280" s="744"/>
      <c r="OWC280" s="744"/>
      <c r="OWD280" s="744"/>
      <c r="OWE280" s="744"/>
      <c r="OWF280" s="744"/>
      <c r="OWG280" s="744"/>
      <c r="OWH280" s="744"/>
      <c r="OWI280" s="744"/>
      <c r="OWJ280" s="744"/>
      <c r="OWK280" s="744"/>
      <c r="OWL280" s="744"/>
      <c r="OWM280" s="744"/>
      <c r="OWN280" s="744"/>
      <c r="OWO280" s="744"/>
      <c r="OWP280" s="744"/>
      <c r="OWQ280" s="744"/>
      <c r="OWR280" s="744"/>
      <c r="OWS280" s="744"/>
      <c r="OWT280" s="744"/>
      <c r="OWU280" s="744"/>
      <c r="OWV280" s="744"/>
      <c r="OWW280" s="741"/>
      <c r="OWX280" s="741"/>
      <c r="OWY280" s="741"/>
      <c r="OWZ280" s="741"/>
      <c r="OXA280" s="741"/>
      <c r="OXB280" s="741"/>
      <c r="OXC280" s="741"/>
      <c r="OXD280" s="741"/>
      <c r="OXE280" s="741"/>
      <c r="OXF280" s="741"/>
      <c r="OXG280" s="741"/>
      <c r="OXH280" s="741"/>
      <c r="OXI280" s="741"/>
      <c r="OXJ280" s="741"/>
      <c r="OXK280" s="741"/>
      <c r="OXL280" s="741"/>
      <c r="OXM280" s="741"/>
      <c r="OXN280" s="741"/>
      <c r="OXO280" s="741"/>
      <c r="OXP280" s="741"/>
      <c r="OXQ280" s="741"/>
      <c r="OXR280" s="741"/>
      <c r="OXS280" s="741"/>
      <c r="OXT280" s="741"/>
      <c r="OXU280" s="742"/>
      <c r="OXV280" s="742"/>
      <c r="OXW280" s="742"/>
      <c r="OXX280" s="742"/>
      <c r="OXY280" s="742"/>
      <c r="OXZ280" s="741"/>
      <c r="OYA280" s="741"/>
      <c r="OYB280" s="742"/>
      <c r="OYC280" s="742"/>
      <c r="OYD280" s="741"/>
      <c r="OYE280" s="741"/>
      <c r="OYF280" s="742"/>
      <c r="OYG280" s="742"/>
      <c r="OYH280" s="741"/>
      <c r="OYI280" s="741"/>
      <c r="OYJ280" s="741"/>
      <c r="OYK280" s="741"/>
      <c r="OYL280" s="741"/>
      <c r="OYM280" s="741"/>
      <c r="OYN280" s="741"/>
      <c r="OYO280" s="742"/>
      <c r="OYP280" s="742"/>
      <c r="OYQ280" s="741"/>
      <c r="OYR280" s="741"/>
      <c r="OYS280" s="742"/>
      <c r="OYT280" s="742"/>
      <c r="OYU280" s="741"/>
      <c r="OYV280" s="741"/>
      <c r="OYW280" s="741"/>
      <c r="OYX280" s="741"/>
      <c r="OYY280" s="741"/>
      <c r="OYZ280" s="740"/>
      <c r="OZA280" s="743"/>
      <c r="OZB280" s="741"/>
      <c r="OZC280" s="741"/>
      <c r="OZD280" s="741"/>
      <c r="OZE280" s="741"/>
      <c r="OZF280" s="741"/>
      <c r="OZG280" s="741"/>
      <c r="OZH280" s="741"/>
      <c r="OZI280" s="744"/>
      <c r="OZJ280" s="744"/>
      <c r="OZK280" s="744"/>
      <c r="OZL280" s="744"/>
      <c r="OZM280" s="744"/>
      <c r="OZN280" s="744"/>
      <c r="OZO280" s="744"/>
      <c r="OZP280" s="744"/>
      <c r="OZQ280" s="744"/>
      <c r="OZR280" s="744"/>
      <c r="OZS280" s="744"/>
      <c r="OZT280" s="744"/>
      <c r="OZU280" s="744"/>
      <c r="OZV280" s="744"/>
      <c r="OZW280" s="744"/>
      <c r="OZX280" s="744"/>
      <c r="OZY280" s="744"/>
      <c r="OZZ280" s="744"/>
      <c r="PAA280" s="744"/>
      <c r="PAB280" s="744"/>
      <c r="PAC280" s="744"/>
      <c r="PAD280" s="744"/>
      <c r="PAE280" s="744"/>
      <c r="PAF280" s="744"/>
      <c r="PAG280" s="744"/>
      <c r="PAH280" s="744"/>
      <c r="PAI280" s="744"/>
      <c r="PAJ280" s="744"/>
      <c r="PAK280" s="744"/>
      <c r="PAL280" s="744"/>
      <c r="PAM280" s="744"/>
      <c r="PAN280" s="744"/>
      <c r="PAO280" s="744"/>
      <c r="PAP280" s="744"/>
      <c r="PAQ280" s="744"/>
      <c r="PAR280" s="744"/>
      <c r="PAS280" s="744"/>
      <c r="PAT280" s="744"/>
      <c r="PAU280" s="744"/>
      <c r="PAV280" s="744"/>
      <c r="PAW280" s="744"/>
      <c r="PAX280" s="744"/>
      <c r="PAY280" s="744"/>
      <c r="PAZ280" s="744"/>
      <c r="PBA280" s="741"/>
      <c r="PBB280" s="741"/>
      <c r="PBC280" s="741"/>
      <c r="PBD280" s="741"/>
      <c r="PBE280" s="741"/>
      <c r="PBF280" s="741"/>
      <c r="PBG280" s="741"/>
      <c r="PBH280" s="741"/>
      <c r="PBI280" s="741"/>
      <c r="PBJ280" s="741"/>
      <c r="PBK280" s="741"/>
      <c r="PBL280" s="741"/>
      <c r="PBM280" s="741"/>
      <c r="PBN280" s="741"/>
      <c r="PBO280" s="741"/>
      <c r="PBP280" s="741"/>
      <c r="PBQ280" s="741"/>
      <c r="PBR280" s="741"/>
      <c r="PBS280" s="741"/>
      <c r="PBT280" s="741"/>
      <c r="PBU280" s="741"/>
      <c r="PBV280" s="741"/>
      <c r="PBW280" s="741"/>
      <c r="PBX280" s="741"/>
      <c r="PBY280" s="742"/>
      <c r="PBZ280" s="742"/>
      <c r="PCA280" s="742"/>
      <c r="PCB280" s="742"/>
      <c r="PCC280" s="742"/>
      <c r="PCD280" s="741"/>
      <c r="PCE280" s="741"/>
      <c r="PCF280" s="742"/>
      <c r="PCG280" s="742"/>
      <c r="PCH280" s="741"/>
      <c r="PCI280" s="741"/>
      <c r="PCJ280" s="742"/>
      <c r="PCK280" s="742"/>
      <c r="PCL280" s="741"/>
      <c r="PCM280" s="741"/>
      <c r="PCN280" s="741"/>
      <c r="PCO280" s="741"/>
      <c r="PCP280" s="741"/>
      <c r="PCQ280" s="741"/>
      <c r="PCR280" s="741"/>
      <c r="PCS280" s="742"/>
      <c r="PCT280" s="742"/>
      <c r="PCU280" s="741"/>
      <c r="PCV280" s="741"/>
      <c r="PCW280" s="742"/>
      <c r="PCX280" s="742"/>
      <c r="PCY280" s="741"/>
      <c r="PCZ280" s="741"/>
      <c r="PDA280" s="741"/>
      <c r="PDB280" s="741"/>
      <c r="PDC280" s="741"/>
      <c r="PDD280" s="740"/>
      <c r="PDE280" s="743"/>
      <c r="PDF280" s="741"/>
      <c r="PDG280" s="741"/>
      <c r="PDH280" s="741"/>
      <c r="PDI280" s="741"/>
      <c r="PDJ280" s="741"/>
      <c r="PDK280" s="741"/>
      <c r="PDL280" s="741"/>
      <c r="PDM280" s="744"/>
      <c r="PDN280" s="744"/>
      <c r="PDO280" s="744"/>
      <c r="PDP280" s="744"/>
      <c r="PDQ280" s="744"/>
      <c r="PDR280" s="744"/>
      <c r="PDS280" s="744"/>
      <c r="PDT280" s="744"/>
      <c r="PDU280" s="744"/>
      <c r="PDV280" s="744"/>
      <c r="PDW280" s="744"/>
      <c r="PDX280" s="744"/>
      <c r="PDY280" s="744"/>
      <c r="PDZ280" s="744"/>
      <c r="PEA280" s="744"/>
      <c r="PEB280" s="744"/>
      <c r="PEC280" s="744"/>
      <c r="PED280" s="744"/>
      <c r="PEE280" s="744"/>
      <c r="PEF280" s="744"/>
      <c r="PEG280" s="744"/>
      <c r="PEH280" s="744"/>
      <c r="PEI280" s="744"/>
      <c r="PEJ280" s="744"/>
      <c r="PEK280" s="744"/>
      <c r="PEL280" s="744"/>
      <c r="PEM280" s="744"/>
      <c r="PEN280" s="744"/>
      <c r="PEO280" s="744"/>
      <c r="PEP280" s="744"/>
      <c r="PEQ280" s="744"/>
      <c r="PER280" s="744"/>
      <c r="PES280" s="744"/>
      <c r="PET280" s="744"/>
      <c r="PEU280" s="744"/>
      <c r="PEV280" s="744"/>
      <c r="PEW280" s="744"/>
      <c r="PEX280" s="744"/>
      <c r="PEY280" s="744"/>
      <c r="PEZ280" s="744"/>
      <c r="PFA280" s="744"/>
      <c r="PFB280" s="744"/>
      <c r="PFC280" s="744"/>
      <c r="PFD280" s="744"/>
      <c r="PFE280" s="741"/>
      <c r="PFF280" s="741"/>
      <c r="PFG280" s="741"/>
      <c r="PFH280" s="741"/>
      <c r="PFI280" s="741"/>
      <c r="PFJ280" s="741"/>
      <c r="PFK280" s="741"/>
      <c r="PFL280" s="741"/>
      <c r="PFM280" s="741"/>
      <c r="PFN280" s="741"/>
      <c r="PFO280" s="741"/>
      <c r="PFP280" s="741"/>
      <c r="PFQ280" s="741"/>
      <c r="PFR280" s="741"/>
      <c r="PFS280" s="741"/>
      <c r="PFT280" s="741"/>
      <c r="PFU280" s="741"/>
      <c r="PFV280" s="741"/>
      <c r="PFW280" s="741"/>
      <c r="PFX280" s="741"/>
      <c r="PFY280" s="741"/>
      <c r="PFZ280" s="741"/>
      <c r="PGA280" s="741"/>
      <c r="PGB280" s="741"/>
      <c r="PGC280" s="742"/>
      <c r="PGD280" s="742"/>
      <c r="PGE280" s="742"/>
      <c r="PGF280" s="742"/>
      <c r="PGG280" s="742"/>
      <c r="PGH280" s="741"/>
      <c r="PGI280" s="741"/>
      <c r="PGJ280" s="742"/>
      <c r="PGK280" s="742"/>
      <c r="PGL280" s="741"/>
      <c r="PGM280" s="741"/>
      <c r="PGN280" s="742"/>
      <c r="PGO280" s="742"/>
      <c r="PGP280" s="741"/>
      <c r="PGQ280" s="741"/>
      <c r="PGR280" s="741"/>
      <c r="PGS280" s="741"/>
      <c r="PGT280" s="741"/>
      <c r="PGU280" s="741"/>
      <c r="PGV280" s="741"/>
      <c r="PGW280" s="742"/>
      <c r="PGX280" s="742"/>
      <c r="PGY280" s="741"/>
      <c r="PGZ280" s="741"/>
      <c r="PHA280" s="742"/>
      <c r="PHB280" s="742"/>
      <c r="PHC280" s="741"/>
      <c r="PHD280" s="741"/>
      <c r="PHE280" s="741"/>
      <c r="PHF280" s="741"/>
      <c r="PHG280" s="741"/>
      <c r="PHH280" s="740"/>
      <c r="PHI280" s="743"/>
      <c r="PHJ280" s="741"/>
      <c r="PHK280" s="741"/>
      <c r="PHL280" s="741"/>
      <c r="PHM280" s="741"/>
      <c r="PHN280" s="741"/>
      <c r="PHO280" s="741"/>
      <c r="PHP280" s="741"/>
      <c r="PHQ280" s="744"/>
      <c r="PHR280" s="744"/>
      <c r="PHS280" s="744"/>
      <c r="PHT280" s="744"/>
      <c r="PHU280" s="744"/>
      <c r="PHV280" s="744"/>
      <c r="PHW280" s="744"/>
      <c r="PHX280" s="744"/>
      <c r="PHY280" s="744"/>
      <c r="PHZ280" s="744"/>
      <c r="PIA280" s="744"/>
      <c r="PIB280" s="744"/>
      <c r="PIC280" s="744"/>
      <c r="PID280" s="744"/>
      <c r="PIE280" s="744"/>
      <c r="PIF280" s="744"/>
      <c r="PIG280" s="744"/>
      <c r="PIH280" s="744"/>
      <c r="PII280" s="744"/>
      <c r="PIJ280" s="744"/>
      <c r="PIK280" s="744"/>
      <c r="PIL280" s="744"/>
      <c r="PIM280" s="744"/>
      <c r="PIN280" s="744"/>
      <c r="PIO280" s="744"/>
      <c r="PIP280" s="744"/>
      <c r="PIQ280" s="744"/>
      <c r="PIR280" s="744"/>
      <c r="PIS280" s="744"/>
      <c r="PIT280" s="744"/>
      <c r="PIU280" s="744"/>
      <c r="PIV280" s="744"/>
      <c r="PIW280" s="744"/>
      <c r="PIX280" s="744"/>
      <c r="PIY280" s="744"/>
      <c r="PIZ280" s="744"/>
      <c r="PJA280" s="744"/>
      <c r="PJB280" s="744"/>
      <c r="PJC280" s="744"/>
      <c r="PJD280" s="744"/>
      <c r="PJE280" s="744"/>
      <c r="PJF280" s="744"/>
      <c r="PJG280" s="744"/>
      <c r="PJH280" s="744"/>
      <c r="PJI280" s="741"/>
      <c r="PJJ280" s="741"/>
      <c r="PJK280" s="741"/>
      <c r="PJL280" s="741"/>
      <c r="PJM280" s="741"/>
      <c r="PJN280" s="741"/>
      <c r="PJO280" s="741"/>
      <c r="PJP280" s="741"/>
      <c r="PJQ280" s="741"/>
      <c r="PJR280" s="741"/>
      <c r="PJS280" s="741"/>
      <c r="PJT280" s="741"/>
      <c r="PJU280" s="741"/>
      <c r="PJV280" s="741"/>
      <c r="PJW280" s="741"/>
      <c r="PJX280" s="741"/>
      <c r="PJY280" s="741"/>
      <c r="PJZ280" s="741"/>
      <c r="PKA280" s="741"/>
      <c r="PKB280" s="741"/>
      <c r="PKC280" s="741"/>
      <c r="PKD280" s="741"/>
      <c r="PKE280" s="741"/>
      <c r="PKF280" s="741"/>
      <c r="PKG280" s="742"/>
      <c r="PKH280" s="742"/>
      <c r="PKI280" s="742"/>
      <c r="PKJ280" s="742"/>
      <c r="PKK280" s="742"/>
      <c r="PKL280" s="741"/>
      <c r="PKM280" s="741"/>
      <c r="PKN280" s="742"/>
      <c r="PKO280" s="742"/>
      <c r="PKP280" s="741"/>
      <c r="PKQ280" s="741"/>
      <c r="PKR280" s="742"/>
      <c r="PKS280" s="742"/>
      <c r="PKT280" s="741"/>
      <c r="PKU280" s="741"/>
      <c r="PKV280" s="741"/>
      <c r="PKW280" s="741"/>
      <c r="PKX280" s="741"/>
      <c r="PKY280" s="741"/>
      <c r="PKZ280" s="741"/>
      <c r="PLA280" s="742"/>
      <c r="PLB280" s="742"/>
      <c r="PLC280" s="741"/>
      <c r="PLD280" s="741"/>
      <c r="PLE280" s="742"/>
      <c r="PLF280" s="742"/>
      <c r="PLG280" s="741"/>
      <c r="PLH280" s="741"/>
      <c r="PLI280" s="741"/>
      <c r="PLJ280" s="741"/>
      <c r="PLK280" s="741"/>
      <c r="PLL280" s="740"/>
      <c r="PLM280" s="743"/>
      <c r="PLN280" s="741"/>
      <c r="PLO280" s="741"/>
      <c r="PLP280" s="741"/>
      <c r="PLQ280" s="741"/>
      <c r="PLR280" s="741"/>
      <c r="PLS280" s="741"/>
      <c r="PLT280" s="741"/>
      <c r="PLU280" s="744"/>
      <c r="PLV280" s="744"/>
      <c r="PLW280" s="744"/>
      <c r="PLX280" s="744"/>
      <c r="PLY280" s="744"/>
      <c r="PLZ280" s="744"/>
      <c r="PMA280" s="744"/>
      <c r="PMB280" s="744"/>
      <c r="PMC280" s="744"/>
      <c r="PMD280" s="744"/>
      <c r="PME280" s="744"/>
      <c r="PMF280" s="744"/>
      <c r="PMG280" s="744"/>
      <c r="PMH280" s="744"/>
      <c r="PMI280" s="744"/>
      <c r="PMJ280" s="744"/>
      <c r="PMK280" s="744"/>
      <c r="PML280" s="744"/>
      <c r="PMM280" s="744"/>
      <c r="PMN280" s="744"/>
      <c r="PMO280" s="744"/>
      <c r="PMP280" s="744"/>
      <c r="PMQ280" s="744"/>
      <c r="PMR280" s="744"/>
      <c r="PMS280" s="744"/>
      <c r="PMT280" s="744"/>
      <c r="PMU280" s="744"/>
      <c r="PMV280" s="744"/>
      <c r="PMW280" s="744"/>
      <c r="PMX280" s="744"/>
      <c r="PMY280" s="744"/>
      <c r="PMZ280" s="744"/>
      <c r="PNA280" s="744"/>
      <c r="PNB280" s="744"/>
      <c r="PNC280" s="744"/>
      <c r="PND280" s="744"/>
      <c r="PNE280" s="744"/>
      <c r="PNF280" s="744"/>
      <c r="PNG280" s="744"/>
      <c r="PNH280" s="744"/>
      <c r="PNI280" s="744"/>
      <c r="PNJ280" s="744"/>
      <c r="PNK280" s="744"/>
      <c r="PNL280" s="744"/>
      <c r="PNM280" s="741"/>
      <c r="PNN280" s="741"/>
      <c r="PNO280" s="741"/>
      <c r="PNP280" s="741"/>
      <c r="PNQ280" s="741"/>
      <c r="PNR280" s="741"/>
      <c r="PNS280" s="741"/>
      <c r="PNT280" s="741"/>
      <c r="PNU280" s="741"/>
      <c r="PNV280" s="741"/>
      <c r="PNW280" s="741"/>
      <c r="PNX280" s="741"/>
      <c r="PNY280" s="741"/>
      <c r="PNZ280" s="741"/>
      <c r="POA280" s="741"/>
      <c r="POB280" s="741"/>
      <c r="POC280" s="741"/>
      <c r="POD280" s="741"/>
      <c r="POE280" s="741"/>
      <c r="POF280" s="741"/>
      <c r="POG280" s="741"/>
      <c r="POH280" s="741"/>
      <c r="POI280" s="741"/>
      <c r="POJ280" s="741"/>
      <c r="POK280" s="742"/>
      <c r="POL280" s="742"/>
      <c r="POM280" s="742"/>
      <c r="PON280" s="742"/>
      <c r="POO280" s="742"/>
      <c r="POP280" s="741"/>
      <c r="POQ280" s="741"/>
      <c r="POR280" s="742"/>
      <c r="POS280" s="742"/>
      <c r="POT280" s="741"/>
      <c r="POU280" s="741"/>
      <c r="POV280" s="742"/>
      <c r="POW280" s="742"/>
      <c r="POX280" s="741"/>
      <c r="POY280" s="741"/>
      <c r="POZ280" s="741"/>
      <c r="PPA280" s="741"/>
      <c r="PPB280" s="741"/>
      <c r="PPC280" s="741"/>
      <c r="PPD280" s="741"/>
      <c r="PPE280" s="742"/>
      <c r="PPF280" s="742"/>
      <c r="PPG280" s="741"/>
      <c r="PPH280" s="741"/>
      <c r="PPI280" s="742"/>
      <c r="PPJ280" s="742"/>
      <c r="PPK280" s="741"/>
      <c r="PPL280" s="741"/>
      <c r="PPM280" s="741"/>
      <c r="PPN280" s="741"/>
      <c r="PPO280" s="741"/>
      <c r="PPP280" s="740"/>
      <c r="PPQ280" s="743"/>
      <c r="PPR280" s="741"/>
      <c r="PPS280" s="741"/>
      <c r="PPT280" s="741"/>
      <c r="PPU280" s="741"/>
      <c r="PPV280" s="741"/>
      <c r="PPW280" s="741"/>
      <c r="PPX280" s="741"/>
      <c r="PPY280" s="744"/>
      <c r="PPZ280" s="744"/>
      <c r="PQA280" s="744"/>
      <c r="PQB280" s="744"/>
      <c r="PQC280" s="744"/>
      <c r="PQD280" s="744"/>
      <c r="PQE280" s="744"/>
      <c r="PQF280" s="744"/>
      <c r="PQG280" s="744"/>
      <c r="PQH280" s="744"/>
      <c r="PQI280" s="744"/>
      <c r="PQJ280" s="744"/>
      <c r="PQK280" s="744"/>
      <c r="PQL280" s="744"/>
      <c r="PQM280" s="744"/>
      <c r="PQN280" s="744"/>
      <c r="PQO280" s="744"/>
      <c r="PQP280" s="744"/>
      <c r="PQQ280" s="744"/>
      <c r="PQR280" s="744"/>
      <c r="PQS280" s="744"/>
      <c r="PQT280" s="744"/>
      <c r="PQU280" s="744"/>
      <c r="PQV280" s="744"/>
      <c r="PQW280" s="744"/>
      <c r="PQX280" s="744"/>
      <c r="PQY280" s="744"/>
      <c r="PQZ280" s="744"/>
      <c r="PRA280" s="744"/>
      <c r="PRB280" s="744"/>
      <c r="PRC280" s="744"/>
      <c r="PRD280" s="744"/>
      <c r="PRE280" s="744"/>
      <c r="PRF280" s="744"/>
      <c r="PRG280" s="744"/>
      <c r="PRH280" s="744"/>
      <c r="PRI280" s="744"/>
      <c r="PRJ280" s="744"/>
      <c r="PRK280" s="744"/>
      <c r="PRL280" s="744"/>
      <c r="PRM280" s="744"/>
      <c r="PRN280" s="744"/>
      <c r="PRO280" s="744"/>
      <c r="PRP280" s="744"/>
      <c r="PRQ280" s="741"/>
      <c r="PRR280" s="741"/>
      <c r="PRS280" s="741"/>
      <c r="PRT280" s="741"/>
      <c r="PRU280" s="741"/>
      <c r="PRV280" s="741"/>
      <c r="PRW280" s="741"/>
      <c r="PRX280" s="741"/>
      <c r="PRY280" s="741"/>
      <c r="PRZ280" s="741"/>
      <c r="PSA280" s="741"/>
      <c r="PSB280" s="741"/>
      <c r="PSC280" s="741"/>
      <c r="PSD280" s="741"/>
      <c r="PSE280" s="741"/>
      <c r="PSF280" s="741"/>
      <c r="PSG280" s="741"/>
      <c r="PSH280" s="741"/>
      <c r="PSI280" s="741"/>
      <c r="PSJ280" s="741"/>
      <c r="PSK280" s="741"/>
      <c r="PSL280" s="741"/>
      <c r="PSM280" s="741"/>
      <c r="PSN280" s="741"/>
      <c r="PSO280" s="742"/>
      <c r="PSP280" s="742"/>
      <c r="PSQ280" s="742"/>
      <c r="PSR280" s="742"/>
      <c r="PSS280" s="742"/>
      <c r="PST280" s="741"/>
      <c r="PSU280" s="741"/>
      <c r="PSV280" s="742"/>
      <c r="PSW280" s="742"/>
      <c r="PSX280" s="741"/>
      <c r="PSY280" s="741"/>
      <c r="PSZ280" s="742"/>
      <c r="PTA280" s="742"/>
      <c r="PTB280" s="741"/>
      <c r="PTC280" s="741"/>
      <c r="PTD280" s="741"/>
      <c r="PTE280" s="741"/>
      <c r="PTF280" s="741"/>
      <c r="PTG280" s="741"/>
      <c r="PTH280" s="741"/>
      <c r="PTI280" s="742"/>
      <c r="PTJ280" s="742"/>
      <c r="PTK280" s="741"/>
      <c r="PTL280" s="741"/>
      <c r="PTM280" s="742"/>
      <c r="PTN280" s="742"/>
      <c r="PTO280" s="741"/>
      <c r="PTP280" s="741"/>
      <c r="PTQ280" s="741"/>
      <c r="PTR280" s="741"/>
      <c r="PTS280" s="741"/>
      <c r="PTT280" s="740"/>
      <c r="PTU280" s="743"/>
      <c r="PTV280" s="741"/>
      <c r="PTW280" s="741"/>
      <c r="PTX280" s="741"/>
      <c r="PTY280" s="741"/>
      <c r="PTZ280" s="741"/>
      <c r="PUA280" s="741"/>
      <c r="PUB280" s="741"/>
      <c r="PUC280" s="744"/>
      <c r="PUD280" s="744"/>
      <c r="PUE280" s="744"/>
      <c r="PUF280" s="744"/>
      <c r="PUG280" s="744"/>
      <c r="PUH280" s="744"/>
      <c r="PUI280" s="744"/>
      <c r="PUJ280" s="744"/>
      <c r="PUK280" s="744"/>
      <c r="PUL280" s="744"/>
      <c r="PUM280" s="744"/>
      <c r="PUN280" s="744"/>
      <c r="PUO280" s="744"/>
      <c r="PUP280" s="744"/>
      <c r="PUQ280" s="744"/>
      <c r="PUR280" s="744"/>
      <c r="PUS280" s="744"/>
      <c r="PUT280" s="744"/>
      <c r="PUU280" s="744"/>
      <c r="PUV280" s="744"/>
      <c r="PUW280" s="744"/>
      <c r="PUX280" s="744"/>
      <c r="PUY280" s="744"/>
      <c r="PUZ280" s="744"/>
      <c r="PVA280" s="744"/>
      <c r="PVB280" s="744"/>
      <c r="PVC280" s="744"/>
      <c r="PVD280" s="744"/>
      <c r="PVE280" s="744"/>
      <c r="PVF280" s="744"/>
      <c r="PVG280" s="744"/>
      <c r="PVH280" s="744"/>
      <c r="PVI280" s="744"/>
      <c r="PVJ280" s="744"/>
      <c r="PVK280" s="744"/>
      <c r="PVL280" s="744"/>
      <c r="PVM280" s="744"/>
      <c r="PVN280" s="744"/>
      <c r="PVO280" s="744"/>
      <c r="PVP280" s="744"/>
      <c r="PVQ280" s="744"/>
      <c r="PVR280" s="744"/>
      <c r="PVS280" s="744"/>
      <c r="PVT280" s="744"/>
      <c r="PVU280" s="741"/>
      <c r="PVV280" s="741"/>
      <c r="PVW280" s="741"/>
      <c r="PVX280" s="741"/>
      <c r="PVY280" s="741"/>
      <c r="PVZ280" s="741"/>
      <c r="PWA280" s="741"/>
      <c r="PWB280" s="741"/>
      <c r="PWC280" s="741"/>
      <c r="PWD280" s="741"/>
      <c r="PWE280" s="741"/>
      <c r="PWF280" s="741"/>
      <c r="PWG280" s="741"/>
      <c r="PWH280" s="741"/>
      <c r="PWI280" s="741"/>
      <c r="PWJ280" s="741"/>
      <c r="PWK280" s="741"/>
      <c r="PWL280" s="741"/>
      <c r="PWM280" s="741"/>
      <c r="PWN280" s="741"/>
      <c r="PWO280" s="741"/>
      <c r="PWP280" s="741"/>
      <c r="PWQ280" s="741"/>
      <c r="PWR280" s="741"/>
      <c r="PWS280" s="742"/>
      <c r="PWT280" s="742"/>
      <c r="PWU280" s="742"/>
      <c r="PWV280" s="742"/>
      <c r="PWW280" s="742"/>
      <c r="PWX280" s="741"/>
      <c r="PWY280" s="741"/>
      <c r="PWZ280" s="742"/>
      <c r="PXA280" s="742"/>
      <c r="PXB280" s="741"/>
      <c r="PXC280" s="741"/>
      <c r="PXD280" s="742"/>
      <c r="PXE280" s="742"/>
      <c r="PXF280" s="741"/>
      <c r="PXG280" s="741"/>
      <c r="PXH280" s="741"/>
      <c r="PXI280" s="741"/>
      <c r="PXJ280" s="741"/>
      <c r="PXK280" s="741"/>
      <c r="PXL280" s="741"/>
      <c r="PXM280" s="742"/>
      <c r="PXN280" s="742"/>
      <c r="PXO280" s="741"/>
      <c r="PXP280" s="741"/>
      <c r="PXQ280" s="742"/>
      <c r="PXR280" s="742"/>
      <c r="PXS280" s="741"/>
      <c r="PXT280" s="741"/>
      <c r="PXU280" s="741"/>
      <c r="PXV280" s="741"/>
      <c r="PXW280" s="741"/>
      <c r="PXX280" s="740"/>
      <c r="PXY280" s="743"/>
      <c r="PXZ280" s="741"/>
      <c r="PYA280" s="741"/>
      <c r="PYB280" s="741"/>
      <c r="PYC280" s="741"/>
      <c r="PYD280" s="741"/>
      <c r="PYE280" s="741"/>
      <c r="PYF280" s="741"/>
      <c r="PYG280" s="744"/>
      <c r="PYH280" s="744"/>
      <c r="PYI280" s="744"/>
      <c r="PYJ280" s="744"/>
      <c r="PYK280" s="744"/>
      <c r="PYL280" s="744"/>
      <c r="PYM280" s="744"/>
      <c r="PYN280" s="744"/>
      <c r="PYO280" s="744"/>
      <c r="PYP280" s="744"/>
      <c r="PYQ280" s="744"/>
      <c r="PYR280" s="744"/>
      <c r="PYS280" s="744"/>
      <c r="PYT280" s="744"/>
      <c r="PYU280" s="744"/>
      <c r="PYV280" s="744"/>
      <c r="PYW280" s="744"/>
      <c r="PYX280" s="744"/>
      <c r="PYY280" s="744"/>
      <c r="PYZ280" s="744"/>
      <c r="PZA280" s="744"/>
      <c r="PZB280" s="744"/>
      <c r="PZC280" s="744"/>
      <c r="PZD280" s="744"/>
      <c r="PZE280" s="744"/>
      <c r="PZF280" s="744"/>
      <c r="PZG280" s="744"/>
      <c r="PZH280" s="744"/>
      <c r="PZI280" s="744"/>
      <c r="PZJ280" s="744"/>
      <c r="PZK280" s="744"/>
      <c r="PZL280" s="744"/>
      <c r="PZM280" s="744"/>
      <c r="PZN280" s="744"/>
      <c r="PZO280" s="744"/>
      <c r="PZP280" s="744"/>
      <c r="PZQ280" s="744"/>
      <c r="PZR280" s="744"/>
      <c r="PZS280" s="744"/>
      <c r="PZT280" s="744"/>
      <c r="PZU280" s="744"/>
      <c r="PZV280" s="744"/>
      <c r="PZW280" s="744"/>
      <c r="PZX280" s="744"/>
      <c r="PZY280" s="741"/>
      <c r="PZZ280" s="741"/>
      <c r="QAA280" s="741"/>
      <c r="QAB280" s="741"/>
      <c r="QAC280" s="741"/>
      <c r="QAD280" s="741"/>
      <c r="QAE280" s="741"/>
      <c r="QAF280" s="741"/>
      <c r="QAG280" s="741"/>
      <c r="QAH280" s="741"/>
      <c r="QAI280" s="741"/>
      <c r="QAJ280" s="741"/>
      <c r="QAK280" s="741"/>
      <c r="QAL280" s="741"/>
      <c r="QAM280" s="741"/>
      <c r="QAN280" s="741"/>
      <c r="QAO280" s="741"/>
      <c r="QAP280" s="741"/>
      <c r="QAQ280" s="741"/>
      <c r="QAR280" s="741"/>
      <c r="QAS280" s="741"/>
      <c r="QAT280" s="741"/>
      <c r="QAU280" s="741"/>
      <c r="QAV280" s="741"/>
      <c r="QAW280" s="742"/>
      <c r="QAX280" s="742"/>
      <c r="QAY280" s="742"/>
      <c r="QAZ280" s="742"/>
      <c r="QBA280" s="742"/>
      <c r="QBB280" s="741"/>
      <c r="QBC280" s="741"/>
      <c r="QBD280" s="742"/>
      <c r="QBE280" s="742"/>
      <c r="QBF280" s="741"/>
      <c r="QBG280" s="741"/>
      <c r="QBH280" s="742"/>
      <c r="QBI280" s="742"/>
      <c r="QBJ280" s="741"/>
      <c r="QBK280" s="741"/>
      <c r="QBL280" s="741"/>
      <c r="QBM280" s="741"/>
      <c r="QBN280" s="741"/>
      <c r="QBO280" s="741"/>
      <c r="QBP280" s="741"/>
      <c r="QBQ280" s="742"/>
      <c r="QBR280" s="742"/>
      <c r="QBS280" s="741"/>
      <c r="QBT280" s="741"/>
      <c r="QBU280" s="742"/>
      <c r="QBV280" s="742"/>
      <c r="QBW280" s="741"/>
      <c r="QBX280" s="741"/>
      <c r="QBY280" s="741"/>
      <c r="QBZ280" s="741"/>
      <c r="QCA280" s="741"/>
      <c r="QCB280" s="740"/>
      <c r="QCC280" s="743"/>
      <c r="QCD280" s="741"/>
      <c r="QCE280" s="741"/>
      <c r="QCF280" s="741"/>
      <c r="QCG280" s="741"/>
      <c r="QCH280" s="741"/>
      <c r="QCI280" s="741"/>
      <c r="QCJ280" s="741"/>
      <c r="QCK280" s="744"/>
      <c r="QCL280" s="744"/>
      <c r="QCM280" s="744"/>
      <c r="QCN280" s="744"/>
      <c r="QCO280" s="744"/>
      <c r="QCP280" s="744"/>
      <c r="QCQ280" s="744"/>
      <c r="QCR280" s="744"/>
      <c r="QCS280" s="744"/>
      <c r="QCT280" s="744"/>
      <c r="QCU280" s="744"/>
      <c r="QCV280" s="744"/>
      <c r="QCW280" s="744"/>
      <c r="QCX280" s="744"/>
      <c r="QCY280" s="744"/>
      <c r="QCZ280" s="744"/>
      <c r="QDA280" s="744"/>
      <c r="QDB280" s="744"/>
      <c r="QDC280" s="744"/>
      <c r="QDD280" s="744"/>
      <c r="QDE280" s="744"/>
      <c r="QDF280" s="744"/>
      <c r="QDG280" s="744"/>
      <c r="QDH280" s="744"/>
      <c r="QDI280" s="744"/>
      <c r="QDJ280" s="744"/>
      <c r="QDK280" s="744"/>
      <c r="QDL280" s="744"/>
      <c r="QDM280" s="744"/>
      <c r="QDN280" s="744"/>
      <c r="QDO280" s="744"/>
      <c r="QDP280" s="744"/>
      <c r="QDQ280" s="744"/>
      <c r="QDR280" s="744"/>
      <c r="QDS280" s="744"/>
      <c r="QDT280" s="744"/>
      <c r="QDU280" s="744"/>
      <c r="QDV280" s="744"/>
      <c r="QDW280" s="744"/>
      <c r="QDX280" s="744"/>
      <c r="QDY280" s="744"/>
      <c r="QDZ280" s="744"/>
      <c r="QEA280" s="744"/>
      <c r="QEB280" s="744"/>
      <c r="QEC280" s="741"/>
      <c r="QED280" s="741"/>
      <c r="QEE280" s="741"/>
      <c r="QEF280" s="741"/>
      <c r="QEG280" s="741"/>
      <c r="QEH280" s="741"/>
      <c r="QEI280" s="741"/>
      <c r="QEJ280" s="741"/>
      <c r="QEK280" s="741"/>
      <c r="QEL280" s="741"/>
      <c r="QEM280" s="741"/>
      <c r="QEN280" s="741"/>
      <c r="QEO280" s="741"/>
      <c r="QEP280" s="741"/>
      <c r="QEQ280" s="741"/>
      <c r="QER280" s="741"/>
      <c r="QES280" s="741"/>
      <c r="QET280" s="741"/>
      <c r="QEU280" s="741"/>
      <c r="QEV280" s="741"/>
      <c r="QEW280" s="741"/>
      <c r="QEX280" s="741"/>
      <c r="QEY280" s="741"/>
      <c r="QEZ280" s="741"/>
      <c r="QFA280" s="742"/>
      <c r="QFB280" s="742"/>
      <c r="QFC280" s="742"/>
      <c r="QFD280" s="742"/>
      <c r="QFE280" s="742"/>
      <c r="QFF280" s="741"/>
      <c r="QFG280" s="741"/>
      <c r="QFH280" s="742"/>
      <c r="QFI280" s="742"/>
      <c r="QFJ280" s="741"/>
      <c r="QFK280" s="741"/>
      <c r="QFL280" s="742"/>
      <c r="QFM280" s="742"/>
      <c r="QFN280" s="741"/>
      <c r="QFO280" s="741"/>
      <c r="QFP280" s="741"/>
      <c r="QFQ280" s="741"/>
      <c r="QFR280" s="741"/>
      <c r="QFS280" s="741"/>
      <c r="QFT280" s="741"/>
      <c r="QFU280" s="742"/>
      <c r="QFV280" s="742"/>
      <c r="QFW280" s="741"/>
      <c r="QFX280" s="741"/>
      <c r="QFY280" s="742"/>
      <c r="QFZ280" s="742"/>
      <c r="QGA280" s="741"/>
      <c r="QGB280" s="741"/>
      <c r="QGC280" s="741"/>
      <c r="QGD280" s="741"/>
      <c r="QGE280" s="741"/>
      <c r="QGF280" s="740"/>
      <c r="QGG280" s="743"/>
      <c r="QGH280" s="741"/>
      <c r="QGI280" s="741"/>
      <c r="QGJ280" s="741"/>
      <c r="QGK280" s="741"/>
      <c r="QGL280" s="741"/>
      <c r="QGM280" s="741"/>
      <c r="QGN280" s="741"/>
      <c r="QGO280" s="744"/>
      <c r="QGP280" s="744"/>
      <c r="QGQ280" s="744"/>
      <c r="QGR280" s="744"/>
      <c r="QGS280" s="744"/>
      <c r="QGT280" s="744"/>
      <c r="QGU280" s="744"/>
      <c r="QGV280" s="744"/>
      <c r="QGW280" s="744"/>
      <c r="QGX280" s="744"/>
      <c r="QGY280" s="744"/>
      <c r="QGZ280" s="744"/>
      <c r="QHA280" s="744"/>
      <c r="QHB280" s="744"/>
      <c r="QHC280" s="744"/>
      <c r="QHD280" s="744"/>
      <c r="QHE280" s="744"/>
      <c r="QHF280" s="744"/>
      <c r="QHG280" s="744"/>
      <c r="QHH280" s="744"/>
      <c r="QHI280" s="744"/>
      <c r="QHJ280" s="744"/>
      <c r="QHK280" s="744"/>
      <c r="QHL280" s="744"/>
      <c r="QHM280" s="744"/>
      <c r="QHN280" s="744"/>
      <c r="QHO280" s="744"/>
      <c r="QHP280" s="744"/>
      <c r="QHQ280" s="744"/>
      <c r="QHR280" s="744"/>
      <c r="QHS280" s="744"/>
      <c r="QHT280" s="744"/>
      <c r="QHU280" s="744"/>
      <c r="QHV280" s="744"/>
      <c r="QHW280" s="744"/>
      <c r="QHX280" s="744"/>
      <c r="QHY280" s="744"/>
      <c r="QHZ280" s="744"/>
      <c r="QIA280" s="744"/>
      <c r="QIB280" s="744"/>
      <c r="QIC280" s="744"/>
      <c r="QID280" s="744"/>
      <c r="QIE280" s="744"/>
      <c r="QIF280" s="744"/>
      <c r="QIG280" s="741"/>
      <c r="QIH280" s="741"/>
      <c r="QII280" s="741"/>
      <c r="QIJ280" s="741"/>
      <c r="QIK280" s="741"/>
      <c r="QIL280" s="741"/>
      <c r="QIM280" s="741"/>
      <c r="QIN280" s="741"/>
      <c r="QIO280" s="741"/>
      <c r="QIP280" s="741"/>
      <c r="QIQ280" s="741"/>
      <c r="QIR280" s="741"/>
      <c r="QIS280" s="741"/>
      <c r="QIT280" s="741"/>
      <c r="QIU280" s="741"/>
      <c r="QIV280" s="741"/>
      <c r="QIW280" s="741"/>
      <c r="QIX280" s="741"/>
      <c r="QIY280" s="741"/>
      <c r="QIZ280" s="741"/>
      <c r="QJA280" s="741"/>
      <c r="QJB280" s="741"/>
      <c r="QJC280" s="741"/>
      <c r="QJD280" s="741"/>
      <c r="QJE280" s="742"/>
      <c r="QJF280" s="742"/>
      <c r="QJG280" s="742"/>
      <c r="QJH280" s="742"/>
      <c r="QJI280" s="742"/>
      <c r="QJJ280" s="741"/>
      <c r="QJK280" s="741"/>
      <c r="QJL280" s="742"/>
      <c r="QJM280" s="742"/>
      <c r="QJN280" s="741"/>
      <c r="QJO280" s="741"/>
      <c r="QJP280" s="742"/>
      <c r="QJQ280" s="742"/>
      <c r="QJR280" s="741"/>
      <c r="QJS280" s="741"/>
      <c r="QJT280" s="741"/>
      <c r="QJU280" s="741"/>
      <c r="QJV280" s="741"/>
      <c r="QJW280" s="741"/>
      <c r="QJX280" s="741"/>
      <c r="QJY280" s="742"/>
      <c r="QJZ280" s="742"/>
      <c r="QKA280" s="741"/>
      <c r="QKB280" s="741"/>
      <c r="QKC280" s="742"/>
      <c r="QKD280" s="742"/>
      <c r="QKE280" s="741"/>
      <c r="QKF280" s="741"/>
      <c r="QKG280" s="741"/>
      <c r="QKH280" s="741"/>
      <c r="QKI280" s="741"/>
      <c r="QKJ280" s="740"/>
      <c r="QKK280" s="743"/>
      <c r="QKL280" s="741"/>
      <c r="QKM280" s="741"/>
      <c r="QKN280" s="741"/>
      <c r="QKO280" s="741"/>
      <c r="QKP280" s="741"/>
      <c r="QKQ280" s="741"/>
      <c r="QKR280" s="741"/>
      <c r="QKS280" s="744"/>
      <c r="QKT280" s="744"/>
      <c r="QKU280" s="744"/>
      <c r="QKV280" s="744"/>
      <c r="QKW280" s="744"/>
      <c r="QKX280" s="744"/>
      <c r="QKY280" s="744"/>
      <c r="QKZ280" s="744"/>
      <c r="QLA280" s="744"/>
      <c r="QLB280" s="744"/>
      <c r="QLC280" s="744"/>
      <c r="QLD280" s="744"/>
      <c r="QLE280" s="744"/>
      <c r="QLF280" s="744"/>
      <c r="QLG280" s="744"/>
      <c r="QLH280" s="744"/>
      <c r="QLI280" s="744"/>
      <c r="QLJ280" s="744"/>
      <c r="QLK280" s="744"/>
      <c r="QLL280" s="744"/>
      <c r="QLM280" s="744"/>
      <c r="QLN280" s="744"/>
      <c r="QLO280" s="744"/>
      <c r="QLP280" s="744"/>
      <c r="QLQ280" s="744"/>
      <c r="QLR280" s="744"/>
      <c r="QLS280" s="744"/>
      <c r="QLT280" s="744"/>
      <c r="QLU280" s="744"/>
      <c r="QLV280" s="744"/>
      <c r="QLW280" s="744"/>
      <c r="QLX280" s="744"/>
      <c r="QLY280" s="744"/>
      <c r="QLZ280" s="744"/>
      <c r="QMA280" s="744"/>
      <c r="QMB280" s="744"/>
      <c r="QMC280" s="744"/>
      <c r="QMD280" s="744"/>
      <c r="QME280" s="744"/>
      <c r="QMF280" s="744"/>
      <c r="QMG280" s="744"/>
      <c r="QMH280" s="744"/>
      <c r="QMI280" s="744"/>
      <c r="QMJ280" s="744"/>
      <c r="QMK280" s="741"/>
      <c r="QML280" s="741"/>
      <c r="QMM280" s="741"/>
      <c r="QMN280" s="741"/>
      <c r="QMO280" s="741"/>
      <c r="QMP280" s="741"/>
      <c r="QMQ280" s="741"/>
      <c r="QMR280" s="741"/>
      <c r="QMS280" s="741"/>
      <c r="QMT280" s="741"/>
      <c r="QMU280" s="741"/>
      <c r="QMV280" s="741"/>
      <c r="QMW280" s="741"/>
      <c r="QMX280" s="741"/>
      <c r="QMY280" s="741"/>
      <c r="QMZ280" s="741"/>
      <c r="QNA280" s="741"/>
      <c r="QNB280" s="741"/>
      <c r="QNC280" s="741"/>
      <c r="QND280" s="741"/>
      <c r="QNE280" s="741"/>
      <c r="QNF280" s="741"/>
      <c r="QNG280" s="741"/>
      <c r="QNH280" s="741"/>
      <c r="QNI280" s="742"/>
      <c r="QNJ280" s="742"/>
      <c r="QNK280" s="742"/>
      <c r="QNL280" s="742"/>
      <c r="QNM280" s="742"/>
      <c r="QNN280" s="741"/>
      <c r="QNO280" s="741"/>
      <c r="QNP280" s="742"/>
      <c r="QNQ280" s="742"/>
      <c r="QNR280" s="741"/>
      <c r="QNS280" s="741"/>
      <c r="QNT280" s="742"/>
      <c r="QNU280" s="742"/>
      <c r="QNV280" s="741"/>
      <c r="QNW280" s="741"/>
      <c r="QNX280" s="741"/>
      <c r="QNY280" s="741"/>
      <c r="QNZ280" s="741"/>
      <c r="QOA280" s="741"/>
      <c r="QOB280" s="741"/>
      <c r="QOC280" s="742"/>
      <c r="QOD280" s="742"/>
      <c r="QOE280" s="741"/>
      <c r="QOF280" s="741"/>
      <c r="QOG280" s="742"/>
      <c r="QOH280" s="742"/>
      <c r="QOI280" s="741"/>
      <c r="QOJ280" s="741"/>
      <c r="QOK280" s="741"/>
      <c r="QOL280" s="741"/>
      <c r="QOM280" s="741"/>
      <c r="QON280" s="740"/>
      <c r="QOO280" s="743"/>
      <c r="QOP280" s="741"/>
      <c r="QOQ280" s="741"/>
      <c r="QOR280" s="741"/>
      <c r="QOS280" s="741"/>
      <c r="QOT280" s="741"/>
      <c r="QOU280" s="741"/>
      <c r="QOV280" s="741"/>
      <c r="QOW280" s="744"/>
      <c r="QOX280" s="744"/>
      <c r="QOY280" s="744"/>
      <c r="QOZ280" s="744"/>
      <c r="QPA280" s="744"/>
      <c r="QPB280" s="744"/>
      <c r="QPC280" s="744"/>
      <c r="QPD280" s="744"/>
      <c r="QPE280" s="744"/>
      <c r="QPF280" s="744"/>
      <c r="QPG280" s="744"/>
      <c r="QPH280" s="744"/>
      <c r="QPI280" s="744"/>
      <c r="QPJ280" s="744"/>
      <c r="QPK280" s="744"/>
      <c r="QPL280" s="744"/>
      <c r="QPM280" s="744"/>
      <c r="QPN280" s="744"/>
      <c r="QPO280" s="744"/>
      <c r="QPP280" s="744"/>
      <c r="QPQ280" s="744"/>
      <c r="QPR280" s="744"/>
      <c r="QPS280" s="744"/>
      <c r="QPT280" s="744"/>
      <c r="QPU280" s="744"/>
      <c r="QPV280" s="744"/>
      <c r="QPW280" s="744"/>
      <c r="QPX280" s="744"/>
      <c r="QPY280" s="744"/>
      <c r="QPZ280" s="744"/>
      <c r="QQA280" s="744"/>
      <c r="QQB280" s="744"/>
      <c r="QQC280" s="744"/>
      <c r="QQD280" s="744"/>
      <c r="QQE280" s="744"/>
      <c r="QQF280" s="744"/>
      <c r="QQG280" s="744"/>
      <c r="QQH280" s="744"/>
      <c r="QQI280" s="744"/>
      <c r="QQJ280" s="744"/>
      <c r="QQK280" s="744"/>
      <c r="QQL280" s="744"/>
      <c r="QQM280" s="744"/>
      <c r="QQN280" s="744"/>
      <c r="QQO280" s="741"/>
      <c r="QQP280" s="741"/>
      <c r="QQQ280" s="741"/>
      <c r="QQR280" s="741"/>
      <c r="QQS280" s="741"/>
      <c r="QQT280" s="741"/>
      <c r="QQU280" s="741"/>
      <c r="QQV280" s="741"/>
      <c r="QQW280" s="741"/>
      <c r="QQX280" s="741"/>
      <c r="QQY280" s="741"/>
      <c r="QQZ280" s="741"/>
      <c r="QRA280" s="741"/>
      <c r="QRB280" s="741"/>
      <c r="QRC280" s="741"/>
      <c r="QRD280" s="741"/>
      <c r="QRE280" s="741"/>
      <c r="QRF280" s="741"/>
      <c r="QRG280" s="741"/>
      <c r="QRH280" s="741"/>
      <c r="QRI280" s="741"/>
      <c r="QRJ280" s="741"/>
      <c r="QRK280" s="741"/>
      <c r="QRL280" s="741"/>
      <c r="QRM280" s="742"/>
      <c r="QRN280" s="742"/>
      <c r="QRO280" s="742"/>
      <c r="QRP280" s="742"/>
      <c r="QRQ280" s="742"/>
      <c r="QRR280" s="741"/>
      <c r="QRS280" s="741"/>
      <c r="QRT280" s="742"/>
      <c r="QRU280" s="742"/>
      <c r="QRV280" s="741"/>
      <c r="QRW280" s="741"/>
      <c r="QRX280" s="742"/>
      <c r="QRY280" s="742"/>
      <c r="QRZ280" s="741"/>
      <c r="QSA280" s="741"/>
      <c r="QSB280" s="741"/>
      <c r="QSC280" s="741"/>
      <c r="QSD280" s="741"/>
      <c r="QSE280" s="741"/>
      <c r="QSF280" s="741"/>
      <c r="QSG280" s="742"/>
      <c r="QSH280" s="742"/>
      <c r="QSI280" s="741"/>
      <c r="QSJ280" s="741"/>
      <c r="QSK280" s="742"/>
      <c r="QSL280" s="742"/>
      <c r="QSM280" s="741"/>
      <c r="QSN280" s="741"/>
      <c r="QSO280" s="741"/>
      <c r="QSP280" s="741"/>
      <c r="QSQ280" s="741"/>
      <c r="QSR280" s="740"/>
      <c r="QSS280" s="743"/>
      <c r="QST280" s="741"/>
      <c r="QSU280" s="741"/>
      <c r="QSV280" s="741"/>
      <c r="QSW280" s="741"/>
      <c r="QSX280" s="741"/>
      <c r="QSY280" s="741"/>
      <c r="QSZ280" s="741"/>
      <c r="QTA280" s="744"/>
      <c r="QTB280" s="744"/>
      <c r="QTC280" s="744"/>
      <c r="QTD280" s="744"/>
      <c r="QTE280" s="744"/>
      <c r="QTF280" s="744"/>
      <c r="QTG280" s="744"/>
      <c r="QTH280" s="744"/>
      <c r="QTI280" s="744"/>
      <c r="QTJ280" s="744"/>
      <c r="QTK280" s="744"/>
      <c r="QTL280" s="744"/>
      <c r="QTM280" s="744"/>
      <c r="QTN280" s="744"/>
      <c r="QTO280" s="744"/>
      <c r="QTP280" s="744"/>
      <c r="QTQ280" s="744"/>
      <c r="QTR280" s="744"/>
      <c r="QTS280" s="744"/>
      <c r="QTT280" s="744"/>
      <c r="QTU280" s="744"/>
      <c r="QTV280" s="744"/>
      <c r="QTW280" s="744"/>
      <c r="QTX280" s="744"/>
      <c r="QTY280" s="744"/>
      <c r="QTZ280" s="744"/>
      <c r="QUA280" s="744"/>
      <c r="QUB280" s="744"/>
      <c r="QUC280" s="744"/>
      <c r="QUD280" s="744"/>
      <c r="QUE280" s="744"/>
      <c r="QUF280" s="744"/>
      <c r="QUG280" s="744"/>
      <c r="QUH280" s="744"/>
      <c r="QUI280" s="744"/>
      <c r="QUJ280" s="744"/>
      <c r="QUK280" s="744"/>
      <c r="QUL280" s="744"/>
      <c r="QUM280" s="744"/>
      <c r="QUN280" s="744"/>
      <c r="QUO280" s="744"/>
      <c r="QUP280" s="744"/>
      <c r="QUQ280" s="744"/>
      <c r="QUR280" s="744"/>
      <c r="QUS280" s="741"/>
      <c r="QUT280" s="741"/>
      <c r="QUU280" s="741"/>
      <c r="QUV280" s="741"/>
      <c r="QUW280" s="741"/>
      <c r="QUX280" s="741"/>
      <c r="QUY280" s="741"/>
      <c r="QUZ280" s="741"/>
      <c r="QVA280" s="741"/>
      <c r="QVB280" s="741"/>
      <c r="QVC280" s="741"/>
      <c r="QVD280" s="741"/>
      <c r="QVE280" s="741"/>
      <c r="QVF280" s="741"/>
      <c r="QVG280" s="741"/>
      <c r="QVH280" s="741"/>
      <c r="QVI280" s="741"/>
      <c r="QVJ280" s="741"/>
      <c r="QVK280" s="741"/>
      <c r="QVL280" s="741"/>
      <c r="QVM280" s="741"/>
      <c r="QVN280" s="741"/>
      <c r="QVO280" s="741"/>
      <c r="QVP280" s="741"/>
      <c r="QVQ280" s="742"/>
      <c r="QVR280" s="742"/>
      <c r="QVS280" s="742"/>
      <c r="QVT280" s="742"/>
      <c r="QVU280" s="742"/>
      <c r="QVV280" s="741"/>
      <c r="QVW280" s="741"/>
      <c r="QVX280" s="742"/>
      <c r="QVY280" s="742"/>
      <c r="QVZ280" s="741"/>
      <c r="QWA280" s="741"/>
      <c r="QWB280" s="742"/>
      <c r="QWC280" s="742"/>
      <c r="QWD280" s="741"/>
      <c r="QWE280" s="741"/>
      <c r="QWF280" s="741"/>
      <c r="QWG280" s="741"/>
      <c r="QWH280" s="741"/>
      <c r="QWI280" s="741"/>
      <c r="QWJ280" s="741"/>
      <c r="QWK280" s="742"/>
      <c r="QWL280" s="742"/>
      <c r="QWM280" s="741"/>
      <c r="QWN280" s="741"/>
      <c r="QWO280" s="742"/>
      <c r="QWP280" s="742"/>
      <c r="QWQ280" s="741"/>
      <c r="QWR280" s="741"/>
      <c r="QWS280" s="741"/>
      <c r="QWT280" s="741"/>
      <c r="QWU280" s="741"/>
      <c r="QWV280" s="740"/>
      <c r="QWW280" s="743"/>
      <c r="QWX280" s="741"/>
      <c r="QWY280" s="741"/>
      <c r="QWZ280" s="741"/>
      <c r="QXA280" s="741"/>
      <c r="QXB280" s="741"/>
      <c r="QXC280" s="741"/>
      <c r="QXD280" s="741"/>
      <c r="QXE280" s="744"/>
      <c r="QXF280" s="744"/>
      <c r="QXG280" s="744"/>
      <c r="QXH280" s="744"/>
      <c r="QXI280" s="744"/>
      <c r="QXJ280" s="744"/>
      <c r="QXK280" s="744"/>
      <c r="QXL280" s="744"/>
      <c r="QXM280" s="744"/>
      <c r="QXN280" s="744"/>
      <c r="QXO280" s="744"/>
      <c r="QXP280" s="744"/>
      <c r="QXQ280" s="744"/>
      <c r="QXR280" s="744"/>
      <c r="QXS280" s="744"/>
      <c r="QXT280" s="744"/>
      <c r="QXU280" s="744"/>
      <c r="QXV280" s="744"/>
      <c r="QXW280" s="744"/>
      <c r="QXX280" s="744"/>
      <c r="QXY280" s="744"/>
      <c r="QXZ280" s="744"/>
      <c r="QYA280" s="744"/>
      <c r="QYB280" s="744"/>
      <c r="QYC280" s="744"/>
      <c r="QYD280" s="744"/>
      <c r="QYE280" s="744"/>
      <c r="QYF280" s="744"/>
      <c r="QYG280" s="744"/>
      <c r="QYH280" s="744"/>
      <c r="QYI280" s="744"/>
      <c r="QYJ280" s="744"/>
      <c r="QYK280" s="744"/>
      <c r="QYL280" s="744"/>
      <c r="QYM280" s="744"/>
      <c r="QYN280" s="744"/>
      <c r="QYO280" s="744"/>
      <c r="QYP280" s="744"/>
      <c r="QYQ280" s="744"/>
      <c r="QYR280" s="744"/>
      <c r="QYS280" s="744"/>
      <c r="QYT280" s="744"/>
      <c r="QYU280" s="744"/>
      <c r="QYV280" s="744"/>
      <c r="QYW280" s="741"/>
      <c r="QYX280" s="741"/>
      <c r="QYY280" s="741"/>
      <c r="QYZ280" s="741"/>
      <c r="QZA280" s="741"/>
      <c r="QZB280" s="741"/>
      <c r="QZC280" s="741"/>
      <c r="QZD280" s="741"/>
      <c r="QZE280" s="741"/>
      <c r="QZF280" s="741"/>
      <c r="QZG280" s="741"/>
      <c r="QZH280" s="741"/>
      <c r="QZI280" s="741"/>
      <c r="QZJ280" s="741"/>
      <c r="QZK280" s="741"/>
      <c r="QZL280" s="741"/>
      <c r="QZM280" s="741"/>
      <c r="QZN280" s="741"/>
      <c r="QZO280" s="741"/>
      <c r="QZP280" s="741"/>
      <c r="QZQ280" s="741"/>
      <c r="QZR280" s="741"/>
      <c r="QZS280" s="741"/>
      <c r="QZT280" s="741"/>
      <c r="QZU280" s="742"/>
      <c r="QZV280" s="742"/>
      <c r="QZW280" s="742"/>
      <c r="QZX280" s="742"/>
      <c r="QZY280" s="742"/>
      <c r="QZZ280" s="741"/>
      <c r="RAA280" s="741"/>
      <c r="RAB280" s="742"/>
      <c r="RAC280" s="742"/>
      <c r="RAD280" s="741"/>
      <c r="RAE280" s="741"/>
      <c r="RAF280" s="742"/>
      <c r="RAG280" s="742"/>
      <c r="RAH280" s="741"/>
      <c r="RAI280" s="741"/>
      <c r="RAJ280" s="741"/>
      <c r="RAK280" s="741"/>
      <c r="RAL280" s="741"/>
      <c r="RAM280" s="741"/>
      <c r="RAN280" s="741"/>
      <c r="RAO280" s="742"/>
      <c r="RAP280" s="742"/>
      <c r="RAQ280" s="741"/>
      <c r="RAR280" s="741"/>
      <c r="RAS280" s="742"/>
      <c r="RAT280" s="742"/>
      <c r="RAU280" s="741"/>
      <c r="RAV280" s="741"/>
      <c r="RAW280" s="741"/>
      <c r="RAX280" s="741"/>
      <c r="RAY280" s="741"/>
      <c r="RAZ280" s="740"/>
      <c r="RBA280" s="743"/>
      <c r="RBB280" s="741"/>
      <c r="RBC280" s="741"/>
      <c r="RBD280" s="741"/>
      <c r="RBE280" s="741"/>
      <c r="RBF280" s="741"/>
      <c r="RBG280" s="741"/>
      <c r="RBH280" s="741"/>
      <c r="RBI280" s="744"/>
      <c r="RBJ280" s="744"/>
      <c r="RBK280" s="744"/>
      <c r="RBL280" s="744"/>
      <c r="RBM280" s="744"/>
      <c r="RBN280" s="744"/>
      <c r="RBO280" s="744"/>
      <c r="RBP280" s="744"/>
      <c r="RBQ280" s="744"/>
      <c r="RBR280" s="744"/>
      <c r="RBS280" s="744"/>
      <c r="RBT280" s="744"/>
      <c r="RBU280" s="744"/>
      <c r="RBV280" s="744"/>
      <c r="RBW280" s="744"/>
      <c r="RBX280" s="744"/>
      <c r="RBY280" s="744"/>
      <c r="RBZ280" s="744"/>
      <c r="RCA280" s="744"/>
      <c r="RCB280" s="744"/>
      <c r="RCC280" s="744"/>
      <c r="RCD280" s="744"/>
      <c r="RCE280" s="744"/>
      <c r="RCF280" s="744"/>
      <c r="RCG280" s="744"/>
      <c r="RCH280" s="744"/>
      <c r="RCI280" s="744"/>
      <c r="RCJ280" s="744"/>
      <c r="RCK280" s="744"/>
      <c r="RCL280" s="744"/>
      <c r="RCM280" s="744"/>
      <c r="RCN280" s="744"/>
      <c r="RCO280" s="744"/>
      <c r="RCP280" s="744"/>
      <c r="RCQ280" s="744"/>
      <c r="RCR280" s="744"/>
      <c r="RCS280" s="744"/>
      <c r="RCT280" s="744"/>
      <c r="RCU280" s="744"/>
      <c r="RCV280" s="744"/>
      <c r="RCW280" s="744"/>
      <c r="RCX280" s="744"/>
      <c r="RCY280" s="744"/>
      <c r="RCZ280" s="744"/>
      <c r="RDA280" s="741"/>
      <c r="RDB280" s="741"/>
      <c r="RDC280" s="741"/>
      <c r="RDD280" s="741"/>
      <c r="RDE280" s="741"/>
      <c r="RDF280" s="741"/>
      <c r="RDG280" s="741"/>
      <c r="RDH280" s="741"/>
      <c r="RDI280" s="741"/>
      <c r="RDJ280" s="741"/>
      <c r="RDK280" s="741"/>
      <c r="RDL280" s="741"/>
      <c r="RDM280" s="741"/>
      <c r="RDN280" s="741"/>
      <c r="RDO280" s="741"/>
      <c r="RDP280" s="741"/>
      <c r="RDQ280" s="741"/>
      <c r="RDR280" s="741"/>
      <c r="RDS280" s="741"/>
      <c r="RDT280" s="741"/>
      <c r="RDU280" s="741"/>
      <c r="RDV280" s="741"/>
      <c r="RDW280" s="741"/>
    </row>
    <row r="281" spans="1:12295" s="355" customFormat="1" ht="75.75" customHeight="1" x14ac:dyDescent="0.3">
      <c r="B281" s="353" t="s">
        <v>347</v>
      </c>
      <c r="C281" s="350" t="s">
        <v>566</v>
      </c>
      <c r="D281" s="879">
        <f>H281</f>
        <v>278186.09600000002</v>
      </c>
      <c r="E281" s="879">
        <f>E282</f>
        <v>0</v>
      </c>
      <c r="F281" s="879"/>
      <c r="G281" s="879">
        <f>G282</f>
        <v>0</v>
      </c>
      <c r="H281" s="879">
        <f>H282</f>
        <v>278186.09600000002</v>
      </c>
      <c r="I281" s="881"/>
      <c r="J281" s="879">
        <f>J282</f>
        <v>0</v>
      </c>
      <c r="K281" s="879">
        <f>S281</f>
        <v>278186.09600000002</v>
      </c>
      <c r="L281" s="772">
        <f t="shared" si="821"/>
        <v>1</v>
      </c>
      <c r="M281" s="879">
        <f>M282</f>
        <v>0</v>
      </c>
      <c r="N281" s="700"/>
      <c r="O281" s="937"/>
      <c r="P281" s="700"/>
      <c r="Q281" s="937">
        <f>Q282</f>
        <v>0</v>
      </c>
      <c r="R281" s="700"/>
      <c r="S281" s="937">
        <f>S282</f>
        <v>278186.09600000002</v>
      </c>
      <c r="T281" s="772">
        <f>S281/H281</f>
        <v>1</v>
      </c>
      <c r="U281" s="937"/>
      <c r="V281" s="937">
        <f t="shared" ref="V281" si="843">W281+X281+Y281</f>
        <v>0</v>
      </c>
      <c r="W281" s="937"/>
      <c r="X281" s="937"/>
      <c r="Y281" s="937"/>
      <c r="Z281" s="937">
        <f t="shared" ref="Z281" si="844">AA281+AB281+AC281</f>
        <v>278186.09600000002</v>
      </c>
      <c r="AA281" s="937">
        <f>E281</f>
        <v>0</v>
      </c>
      <c r="AB281" s="937">
        <f>H281</f>
        <v>278186.09600000002</v>
      </c>
      <c r="AC281" s="937"/>
      <c r="AD281" s="700"/>
      <c r="AE281" s="879">
        <f>SUM(AG281:AM281)</f>
        <v>177710.82381999999</v>
      </c>
      <c r="AF281" s="772">
        <f t="shared" si="822"/>
        <v>0.63881993519906177</v>
      </c>
      <c r="AG281" s="879">
        <f>AG282</f>
        <v>0</v>
      </c>
      <c r="AH281" s="772"/>
      <c r="AI281" s="937"/>
      <c r="AJ281" s="700"/>
      <c r="AK281" s="937">
        <f>AK282</f>
        <v>0</v>
      </c>
      <c r="AL281" s="772"/>
      <c r="AM281" s="937">
        <f>AM282</f>
        <v>177710.82381999999</v>
      </c>
      <c r="AN281" s="700">
        <f>AM281/D281</f>
        <v>0.63881993519906177</v>
      </c>
      <c r="AO281" s="937"/>
      <c r="AP281" s="937">
        <f>AP282</f>
        <v>100475.27218000003</v>
      </c>
      <c r="AQ281" s="700"/>
      <c r="AR281" s="879">
        <f>AZ281</f>
        <v>278186.09600000002</v>
      </c>
      <c r="AS281" s="772">
        <f t="shared" si="823"/>
        <v>1</v>
      </c>
      <c r="AT281" s="879">
        <f>AT282</f>
        <v>0</v>
      </c>
      <c r="AU281" s="772"/>
      <c r="AV281" s="937"/>
      <c r="AW281" s="772"/>
      <c r="AX281" s="879">
        <f>AX282</f>
        <v>0</v>
      </c>
      <c r="AY281" s="772">
        <f t="shared" si="842"/>
        <v>0</v>
      </c>
      <c r="AZ281" s="937">
        <f>AZ284</f>
        <v>278186.09600000002</v>
      </c>
      <c r="BA281" s="772">
        <f t="shared" ref="BA281:BA285" si="845">AZ281/H281</f>
        <v>1</v>
      </c>
      <c r="BB281" s="937"/>
      <c r="BC281" s="937"/>
      <c r="BD281" s="937"/>
      <c r="BE281" s="937" t="e">
        <f>BF281</f>
        <v>#REF!</v>
      </c>
      <c r="BF281" s="937" t="e">
        <f>BF284</f>
        <v>#REF!</v>
      </c>
      <c r="BG281" s="937"/>
      <c r="BH281" s="937"/>
      <c r="BI281" s="937"/>
      <c r="BJ281" s="937">
        <f t="shared" ref="BJ281" si="846">BK281+BL281+BM281</f>
        <v>0</v>
      </c>
      <c r="BK281" s="937"/>
      <c r="BL281" s="937"/>
      <c r="BM281" s="937"/>
      <c r="BN281" s="937">
        <f>SUM(BO281:BQ281)</f>
        <v>0</v>
      </c>
      <c r="BO281" s="937">
        <f>BO282</f>
        <v>0</v>
      </c>
      <c r="BP281" s="937"/>
      <c r="BQ281" s="937">
        <f>AX281</f>
        <v>0</v>
      </c>
      <c r="BR281" s="937"/>
      <c r="BS281" s="937"/>
      <c r="BT281" s="937">
        <f>BU281</f>
        <v>278186.09600000002</v>
      </c>
      <c r="BU281" s="937">
        <f>BY281</f>
        <v>278186.09600000002</v>
      </c>
      <c r="BV281" s="937">
        <f>BV282</f>
        <v>0</v>
      </c>
      <c r="BW281" s="937"/>
      <c r="BX281" s="937">
        <f>BQ281</f>
        <v>0</v>
      </c>
      <c r="BY281" s="937">
        <f>BY282</f>
        <v>278186.09600000002</v>
      </c>
      <c r="BZ281" s="354"/>
      <c r="CA281" s="772"/>
      <c r="CE281" s="772"/>
    </row>
    <row r="282" spans="1:12295" s="68" customFormat="1" ht="57.75" customHeight="1" x14ac:dyDescent="0.3">
      <c r="B282" s="200"/>
      <c r="C282" s="97" t="s">
        <v>31</v>
      </c>
      <c r="D282" s="678">
        <f>H282</f>
        <v>278186.09600000002</v>
      </c>
      <c r="E282" s="678">
        <v>0</v>
      </c>
      <c r="F282" s="678"/>
      <c r="G282" s="678">
        <f>G284</f>
        <v>0</v>
      </c>
      <c r="H282" s="678">
        <f>H284</f>
        <v>278186.09600000002</v>
      </c>
      <c r="I282" s="678"/>
      <c r="J282" s="678">
        <f>J284</f>
        <v>0</v>
      </c>
      <c r="K282" s="678">
        <f>S282</f>
        <v>278186.09600000002</v>
      </c>
      <c r="L282" s="699">
        <f t="shared" si="821"/>
        <v>1</v>
      </c>
      <c r="M282" s="166">
        <v>0</v>
      </c>
      <c r="N282" s="687"/>
      <c r="O282" s="678"/>
      <c r="P282" s="687"/>
      <c r="Q282" s="678">
        <f>Q284</f>
        <v>0</v>
      </c>
      <c r="R282" s="687"/>
      <c r="S282" s="934">
        <f>S284</f>
        <v>278186.09600000002</v>
      </c>
      <c r="T282" s="699">
        <f t="shared" ref="T282:T288" si="847">S282/H282</f>
        <v>1</v>
      </c>
      <c r="U282" s="678"/>
      <c r="V282" s="678" t="e">
        <f>W282+X282+Y282</f>
        <v>#REF!</v>
      </c>
      <c r="W282" s="678" t="e">
        <f>#REF!+#REF!</f>
        <v>#REF!</v>
      </c>
      <c r="X282" s="678" t="e">
        <f>#REF!+#REF!</f>
        <v>#REF!</v>
      </c>
      <c r="Y282" s="678" t="e">
        <f>#REF!+#REF!</f>
        <v>#REF!</v>
      </c>
      <c r="Z282" s="678" t="e">
        <f>AA282+AB282+AC282</f>
        <v>#REF!</v>
      </c>
      <c r="AA282" s="678" t="e">
        <f>#REF!+#REF!</f>
        <v>#REF!</v>
      </c>
      <c r="AB282" s="678" t="e">
        <f>#REF!+#REF!</f>
        <v>#REF!</v>
      </c>
      <c r="AC282" s="678" t="e">
        <f>#REF!+#REF!</f>
        <v>#REF!</v>
      </c>
      <c r="AD282" s="687"/>
      <c r="AE282" s="166">
        <f t="shared" si="836"/>
        <v>0</v>
      </c>
      <c r="AF282" s="699">
        <f t="shared" si="822"/>
        <v>0</v>
      </c>
      <c r="AG282" s="166">
        <v>0</v>
      </c>
      <c r="AH282" s="699"/>
      <c r="AI282" s="678"/>
      <c r="AJ282" s="687"/>
      <c r="AK282" s="678">
        <f>AK284</f>
        <v>0</v>
      </c>
      <c r="AL282" s="687"/>
      <c r="AM282" s="678">
        <f>AM284</f>
        <v>177710.82381999999</v>
      </c>
      <c r="AN282" s="945">
        <f t="shared" ref="AN282:AN288" si="848">AM282/D282</f>
        <v>0.63881993519906177</v>
      </c>
      <c r="AO282" s="678"/>
      <c r="AP282" s="678">
        <f>AP284</f>
        <v>100475.27218000003</v>
      </c>
      <c r="AQ282" s="687"/>
      <c r="AR282" s="166">
        <f>AZ282</f>
        <v>278186.09600000002</v>
      </c>
      <c r="AS282" s="699">
        <f t="shared" si="823"/>
        <v>1</v>
      </c>
      <c r="AT282" s="166">
        <f>AT284</f>
        <v>0</v>
      </c>
      <c r="AU282" s="699"/>
      <c r="AV282" s="678"/>
      <c r="AW282" s="699"/>
      <c r="AX282" s="166">
        <f>AX284</f>
        <v>0</v>
      </c>
      <c r="AY282" s="699">
        <f t="shared" si="842"/>
        <v>0</v>
      </c>
      <c r="AZ282" s="678">
        <f>AZ284</f>
        <v>278186.09600000002</v>
      </c>
      <c r="BA282" s="699">
        <f t="shared" si="845"/>
        <v>1</v>
      </c>
      <c r="BB282" s="678"/>
      <c r="BC282" s="678" t="e">
        <f>#REF!+#REF!</f>
        <v>#REF!</v>
      </c>
      <c r="BD282" s="678" t="e">
        <f>#REF!+#REF!</f>
        <v>#REF!</v>
      </c>
      <c r="BE282" s="678" t="e">
        <f>BF282+BH282+BI282</f>
        <v>#REF!</v>
      </c>
      <c r="BF282" s="678" t="e">
        <f>BF284+#REF!</f>
        <v>#REF!</v>
      </c>
      <c r="BG282" s="678"/>
      <c r="BH282" s="678" t="e">
        <f>BH284+#REF!</f>
        <v>#REF!</v>
      </c>
      <c r="BI282" s="678" t="e">
        <f>#REF!+#REF!</f>
        <v>#REF!</v>
      </c>
      <c r="BJ282" s="678" t="e">
        <f>BK282+BL282+BM282</f>
        <v>#REF!</v>
      </c>
      <c r="BK282" s="678" t="e">
        <f>BK284+#REF!</f>
        <v>#REF!</v>
      </c>
      <c r="BL282" s="678" t="e">
        <f>BL284+#REF!</f>
        <v>#REF!</v>
      </c>
      <c r="BM282" s="678" t="e">
        <f>#REF!+#REF!</f>
        <v>#REF!</v>
      </c>
      <c r="BN282" s="678">
        <f>BQ282</f>
        <v>0</v>
      </c>
      <c r="BO282" s="678"/>
      <c r="BP282" s="678"/>
      <c r="BQ282" s="678">
        <f>AX282</f>
        <v>0</v>
      </c>
      <c r="BR282" s="678"/>
      <c r="BS282" s="678"/>
      <c r="BT282" s="678">
        <f>BU282</f>
        <v>278186.09600000002</v>
      </c>
      <c r="BU282" s="678">
        <f>BY282</f>
        <v>278186.09600000002</v>
      </c>
      <c r="BV282" s="678"/>
      <c r="BW282" s="678"/>
      <c r="BX282" s="678">
        <f>BQ282</f>
        <v>0</v>
      </c>
      <c r="BY282" s="678">
        <f>BY284</f>
        <v>278186.09600000002</v>
      </c>
      <c r="BZ282" s="678"/>
      <c r="CE282" s="699"/>
    </row>
    <row r="283" spans="1:12295" s="359" customFormat="1" ht="209.25" hidden="1" customHeight="1" x14ac:dyDescent="0.3">
      <c r="B283" s="356" t="s">
        <v>7</v>
      </c>
      <c r="C283" s="357" t="s">
        <v>342</v>
      </c>
      <c r="D283" s="358">
        <f t="shared" si="833"/>
        <v>0</v>
      </c>
      <c r="E283" s="358">
        <f>E284</f>
        <v>0</v>
      </c>
      <c r="F283" s="358"/>
      <c r="G283" s="358">
        <f>G284</f>
        <v>0</v>
      </c>
      <c r="H283" s="358"/>
      <c r="I283" s="358"/>
      <c r="J283" s="358"/>
      <c r="K283" s="680">
        <f>SUM(M283:Q283)</f>
        <v>0</v>
      </c>
      <c r="L283" s="699" t="e">
        <f t="shared" si="821"/>
        <v>#DIV/0!</v>
      </c>
      <c r="M283" s="880">
        <f>M284</f>
        <v>0</v>
      </c>
      <c r="N283" s="421"/>
      <c r="O283" s="358"/>
      <c r="P283" s="421"/>
      <c r="Q283" s="358">
        <f>Q284</f>
        <v>0</v>
      </c>
      <c r="R283" s="421"/>
      <c r="S283" s="358"/>
      <c r="T283" s="699" t="e">
        <f t="shared" si="847"/>
        <v>#DIV/0!</v>
      </c>
      <c r="U283" s="358"/>
      <c r="V283" s="358"/>
      <c r="W283" s="358"/>
      <c r="X283" s="358"/>
      <c r="Y283" s="358"/>
      <c r="Z283" s="358"/>
      <c r="AA283" s="358"/>
      <c r="AB283" s="358"/>
      <c r="AC283" s="358"/>
      <c r="AD283" s="421"/>
      <c r="AE283" s="880">
        <f t="shared" si="836"/>
        <v>0</v>
      </c>
      <c r="AF283" s="699" t="e">
        <f t="shared" si="822"/>
        <v>#DIV/0!</v>
      </c>
      <c r="AG283" s="880">
        <f>AG284</f>
        <v>0</v>
      </c>
      <c r="AH283" s="699"/>
      <c r="AI283" s="358"/>
      <c r="AJ283" s="421"/>
      <c r="AK283" s="358">
        <f>AK284</f>
        <v>0</v>
      </c>
      <c r="AL283" s="421"/>
      <c r="AM283" s="358"/>
      <c r="AN283" s="700" t="e">
        <f t="shared" si="848"/>
        <v>#DIV/0!</v>
      </c>
      <c r="AO283" s="358"/>
      <c r="AP283" s="358"/>
      <c r="AQ283" s="421"/>
      <c r="AR283" s="882">
        <f>SUM(AT283:AX283)</f>
        <v>0</v>
      </c>
      <c r="AS283" s="699" t="e">
        <f t="shared" si="823"/>
        <v>#DIV/0!</v>
      </c>
      <c r="AT283" s="880">
        <f>AT284</f>
        <v>0</v>
      </c>
      <c r="AU283" s="699"/>
      <c r="AV283" s="358"/>
      <c r="AW283" s="699"/>
      <c r="AX283" s="880">
        <f>AX284</f>
        <v>0</v>
      </c>
      <c r="AY283" s="699" t="e">
        <f t="shared" si="842"/>
        <v>#DIV/0!</v>
      </c>
      <c r="AZ283" s="358"/>
      <c r="BA283" s="699" t="e">
        <f t="shared" si="845"/>
        <v>#DIV/0!</v>
      </c>
      <c r="BB283" s="358"/>
      <c r="BC283" s="358"/>
      <c r="BD283" s="358"/>
      <c r="BE283" s="680" t="e">
        <f>BF283</f>
        <v>#REF!</v>
      </c>
      <c r="BF283" s="358" t="e">
        <f>BF284</f>
        <v>#REF!</v>
      </c>
      <c r="BG283" s="358"/>
      <c r="BH283" s="358"/>
      <c r="BI283" s="358"/>
      <c r="BJ283" s="358"/>
      <c r="BK283" s="358"/>
      <c r="BL283" s="358"/>
      <c r="BM283" s="358"/>
      <c r="BN283" s="358"/>
      <c r="BO283" s="358"/>
      <c r="BP283" s="358"/>
      <c r="BQ283" s="358"/>
      <c r="BR283" s="358"/>
      <c r="BS283" s="358"/>
      <c r="BT283" s="358"/>
      <c r="BU283" s="680"/>
      <c r="BV283" s="358"/>
      <c r="BW283" s="358"/>
      <c r="BX283" s="358"/>
      <c r="BY283" s="358"/>
      <c r="BZ283" s="358"/>
      <c r="CE283" s="699"/>
    </row>
    <row r="284" spans="1:12295" s="70" customFormat="1" ht="224.25" customHeight="1" x14ac:dyDescent="0.3">
      <c r="A284" s="370"/>
      <c r="B284" s="398" t="s">
        <v>34</v>
      </c>
      <c r="C284" s="398" t="s">
        <v>499</v>
      </c>
      <c r="D284" s="375">
        <f>H284</f>
        <v>278186.09600000002</v>
      </c>
      <c r="E284" s="375">
        <v>0</v>
      </c>
      <c r="F284" s="375"/>
      <c r="G284" s="375">
        <v>0</v>
      </c>
      <c r="H284" s="375">
        <f>H285</f>
        <v>278186.09600000002</v>
      </c>
      <c r="I284" s="375"/>
      <c r="J284" s="375">
        <f>K284-D284</f>
        <v>0</v>
      </c>
      <c r="K284" s="375">
        <f>S284</f>
        <v>278186.09600000002</v>
      </c>
      <c r="L284" s="745">
        <f t="shared" si="821"/>
        <v>1</v>
      </c>
      <c r="M284" s="375"/>
      <c r="N284" s="421"/>
      <c r="O284" s="376"/>
      <c r="P284" s="421"/>
      <c r="Q284" s="376"/>
      <c r="R284" s="745"/>
      <c r="S284" s="376">
        <f>S285</f>
        <v>278186.09600000002</v>
      </c>
      <c r="T284" s="745">
        <f t="shared" si="847"/>
        <v>1</v>
      </c>
      <c r="U284" s="376"/>
      <c r="V284" s="376">
        <f t="shared" ref="V284" si="849">W284+X284+Y284</f>
        <v>0</v>
      </c>
      <c r="W284" s="376"/>
      <c r="X284" s="376"/>
      <c r="Y284" s="376"/>
      <c r="Z284" s="376">
        <f t="shared" ref="Z284" si="850">AA284+AB284+AC284</f>
        <v>278186.09600000002</v>
      </c>
      <c r="AA284" s="376">
        <f t="shared" ref="AA284" si="851">E284</f>
        <v>0</v>
      </c>
      <c r="AB284" s="376">
        <f t="shared" ref="AB284" si="852">H284</f>
        <v>278186.09600000002</v>
      </c>
      <c r="AC284" s="376"/>
      <c r="AD284" s="421"/>
      <c r="AE284" s="375">
        <f>AM284</f>
        <v>177710.82381999999</v>
      </c>
      <c r="AF284" s="745">
        <f t="shared" si="822"/>
        <v>0.63881993519906177</v>
      </c>
      <c r="AG284" s="375">
        <v>0</v>
      </c>
      <c r="AH284" s="745"/>
      <c r="AI284" s="376"/>
      <c r="AJ284" s="421"/>
      <c r="AK284" s="376">
        <v>0</v>
      </c>
      <c r="AL284" s="745"/>
      <c r="AM284" s="376">
        <f>AM285</f>
        <v>177710.82381999999</v>
      </c>
      <c r="AN284" s="745">
        <f t="shared" si="848"/>
        <v>0.63881993519906177</v>
      </c>
      <c r="AO284" s="376"/>
      <c r="AP284" s="376">
        <f>AR284-AE284</f>
        <v>100475.27218000003</v>
      </c>
      <c r="AQ284" s="421"/>
      <c r="AR284" s="375">
        <f>AZ284</f>
        <v>278186.09600000002</v>
      </c>
      <c r="AS284" s="745">
        <f t="shared" si="823"/>
        <v>1</v>
      </c>
      <c r="AT284" s="375">
        <v>0</v>
      </c>
      <c r="AU284" s="745"/>
      <c r="AV284" s="376"/>
      <c r="AW284" s="745"/>
      <c r="AX284" s="375">
        <v>0</v>
      </c>
      <c r="AY284" s="745">
        <f t="shared" si="842"/>
        <v>0</v>
      </c>
      <c r="AZ284" s="376">
        <f>AZ285</f>
        <v>278186.09600000002</v>
      </c>
      <c r="BA284" s="745">
        <f t="shared" si="845"/>
        <v>1</v>
      </c>
      <c r="BB284" s="376"/>
      <c r="BC284" s="376"/>
      <c r="BD284" s="376"/>
      <c r="BE284" s="376" t="e">
        <f>BF284</f>
        <v>#REF!</v>
      </c>
      <c r="BF284" s="376" t="e">
        <f>SUM(#REF!)</f>
        <v>#REF!</v>
      </c>
      <c r="BG284" s="376"/>
      <c r="BH284" s="376"/>
      <c r="BI284" s="376"/>
      <c r="BJ284" s="376">
        <f t="shared" ref="BJ284" si="853">BK284+BL284+BM284</f>
        <v>0</v>
      </c>
      <c r="BK284" s="376"/>
      <c r="BL284" s="376"/>
      <c r="BM284" s="376"/>
      <c r="BN284" s="376">
        <f>BQ284</f>
        <v>0</v>
      </c>
      <c r="BO284" s="376"/>
      <c r="BP284" s="376"/>
      <c r="BQ284" s="376">
        <f>AX284</f>
        <v>0</v>
      </c>
      <c r="BR284" s="376"/>
      <c r="BS284" s="376"/>
      <c r="BT284" s="376">
        <f>BU284-BN284</f>
        <v>278186.09600000002</v>
      </c>
      <c r="BU284" s="376">
        <f>BY284</f>
        <v>278186.09600000002</v>
      </c>
      <c r="BV284" s="376"/>
      <c r="BW284" s="376"/>
      <c r="BX284" s="376">
        <f>BQ284</f>
        <v>0</v>
      </c>
      <c r="BY284" s="376">
        <v>278186.09600000002</v>
      </c>
      <c r="BZ284" s="745"/>
      <c r="CA284" s="376"/>
      <c r="CB284" s="376"/>
      <c r="CC284" s="376"/>
      <c r="CD284" s="376"/>
      <c r="CE284" s="745"/>
      <c r="CF284" s="376"/>
      <c r="CG284" s="376"/>
      <c r="CH284" s="376"/>
      <c r="CI284" s="376"/>
      <c r="CJ284" s="376"/>
      <c r="CK284" s="376"/>
      <c r="CL284" s="376"/>
      <c r="CM284" s="376"/>
      <c r="CN284" s="376"/>
      <c r="CO284" s="377"/>
      <c r="CP284" s="377"/>
      <c r="CQ284" s="377"/>
      <c r="CR284" s="377"/>
      <c r="CS284" s="377"/>
      <c r="CT284" s="376"/>
      <c r="CU284" s="376"/>
      <c r="CV284" s="377"/>
      <c r="CW284" s="377"/>
      <c r="CX284" s="376"/>
      <c r="CY284" s="376"/>
      <c r="CZ284" s="377"/>
      <c r="DA284" s="377"/>
      <c r="DB284" s="376"/>
      <c r="DC284" s="376"/>
      <c r="DD284" s="376"/>
      <c r="DE284" s="376"/>
      <c r="DF284" s="376"/>
      <c r="DG284" s="376"/>
      <c r="DH284" s="376"/>
      <c r="DI284" s="377"/>
      <c r="DJ284" s="377"/>
      <c r="DK284" s="376"/>
      <c r="DL284" s="376"/>
      <c r="DM284" s="377"/>
      <c r="DN284" s="377"/>
      <c r="DO284" s="376"/>
      <c r="DP284" s="376"/>
      <c r="DQ284" s="376"/>
      <c r="DR284" s="376"/>
      <c r="DS284" s="376"/>
      <c r="DT284" s="370"/>
      <c r="DU284" s="396"/>
      <c r="DV284" s="376"/>
      <c r="DW284" s="376"/>
      <c r="DX284" s="376"/>
      <c r="DY284" s="376"/>
      <c r="DZ284" s="376"/>
      <c r="EA284" s="376"/>
      <c r="EB284" s="376"/>
      <c r="EC284" s="375"/>
      <c r="ED284" s="375"/>
      <c r="EE284" s="375"/>
      <c r="EF284" s="375"/>
      <c r="EG284" s="375"/>
      <c r="EH284" s="375"/>
      <c r="EI284" s="375"/>
      <c r="EJ284" s="375"/>
      <c r="EK284" s="375"/>
      <c r="EL284" s="375"/>
      <c r="EM284" s="375"/>
      <c r="EN284" s="375"/>
      <c r="EO284" s="375"/>
      <c r="EP284" s="375"/>
      <c r="EQ284" s="375"/>
      <c r="ER284" s="375"/>
      <c r="ES284" s="375"/>
      <c r="ET284" s="375"/>
      <c r="EU284" s="375"/>
      <c r="EV284" s="375"/>
      <c r="EW284" s="375"/>
      <c r="EX284" s="375"/>
      <c r="EY284" s="375"/>
      <c r="EZ284" s="375"/>
      <c r="FA284" s="375"/>
      <c r="FB284" s="375"/>
      <c r="FC284" s="375"/>
      <c r="FD284" s="375"/>
      <c r="FE284" s="375"/>
      <c r="FF284" s="375"/>
      <c r="FG284" s="375"/>
      <c r="FH284" s="375"/>
      <c r="FI284" s="375"/>
      <c r="FJ284" s="375"/>
      <c r="FK284" s="375"/>
      <c r="FL284" s="375"/>
      <c r="FM284" s="375"/>
      <c r="FN284" s="375"/>
      <c r="FO284" s="375"/>
      <c r="FP284" s="375"/>
      <c r="FQ284" s="375"/>
      <c r="FR284" s="375"/>
      <c r="FS284" s="375"/>
      <c r="FT284" s="375"/>
      <c r="FU284" s="376"/>
      <c r="FV284" s="376"/>
      <c r="FW284" s="376"/>
      <c r="FX284" s="376"/>
      <c r="FY284" s="376"/>
      <c r="FZ284" s="376"/>
      <c r="GA284" s="376"/>
      <c r="GB284" s="376"/>
      <c r="GC284" s="376"/>
      <c r="GD284" s="376"/>
      <c r="GE284" s="376"/>
      <c r="GF284" s="376"/>
      <c r="GG284" s="376"/>
      <c r="GH284" s="376"/>
      <c r="GI284" s="376"/>
      <c r="GJ284" s="376"/>
      <c r="GK284" s="376"/>
      <c r="GL284" s="376"/>
      <c r="GM284" s="376"/>
      <c r="GN284" s="376"/>
      <c r="GO284" s="376"/>
      <c r="GP284" s="376"/>
      <c r="GQ284" s="376"/>
      <c r="GR284" s="376"/>
      <c r="GS284" s="377"/>
      <c r="GT284" s="377"/>
      <c r="GU284" s="377"/>
      <c r="GV284" s="377"/>
      <c r="GW284" s="377"/>
      <c r="GX284" s="376"/>
      <c r="GY284" s="376"/>
      <c r="GZ284" s="377"/>
      <c r="HA284" s="377"/>
      <c r="HB284" s="376"/>
      <c r="HC284" s="376"/>
      <c r="HD284" s="377"/>
      <c r="HE284" s="377"/>
      <c r="HF284" s="376"/>
      <c r="HG284" s="376"/>
      <c r="HH284" s="376"/>
      <c r="HI284" s="376"/>
      <c r="HJ284" s="376"/>
      <c r="HK284" s="376"/>
      <c r="HL284" s="376"/>
      <c r="HM284" s="377"/>
      <c r="HN284" s="377"/>
      <c r="HO284" s="376"/>
      <c r="HP284" s="376"/>
      <c r="HQ284" s="377"/>
      <c r="HR284" s="377"/>
      <c r="HS284" s="376"/>
      <c r="HT284" s="376"/>
      <c r="HU284" s="376"/>
      <c r="HV284" s="376"/>
      <c r="HW284" s="376"/>
      <c r="HX284" s="370"/>
      <c r="HY284" s="396"/>
      <c r="HZ284" s="376"/>
      <c r="IA284" s="376"/>
      <c r="IB284" s="376"/>
      <c r="IC284" s="376"/>
      <c r="ID284" s="376"/>
      <c r="IE284" s="376"/>
      <c r="IF284" s="376"/>
      <c r="IG284" s="375"/>
      <c r="IH284" s="375"/>
      <c r="II284" s="375"/>
      <c r="IJ284" s="375"/>
      <c r="IK284" s="375"/>
      <c r="IL284" s="375"/>
      <c r="IM284" s="375"/>
      <c r="IN284" s="375"/>
      <c r="IO284" s="375"/>
      <c r="IP284" s="375"/>
      <c r="IQ284" s="375"/>
      <c r="IR284" s="375"/>
      <c r="IS284" s="375"/>
      <c r="IT284" s="375"/>
      <c r="IU284" s="375"/>
      <c r="IV284" s="375"/>
      <c r="IW284" s="375"/>
      <c r="IX284" s="375"/>
      <c r="IY284" s="375"/>
      <c r="IZ284" s="375"/>
      <c r="JA284" s="375"/>
      <c r="JB284" s="375"/>
      <c r="JC284" s="375"/>
      <c r="JD284" s="375"/>
      <c r="JE284" s="375"/>
      <c r="JF284" s="375"/>
      <c r="JG284" s="375"/>
      <c r="JH284" s="375"/>
      <c r="JI284" s="375"/>
      <c r="JJ284" s="375"/>
      <c r="JK284" s="375"/>
      <c r="JL284" s="375"/>
      <c r="JM284" s="375"/>
      <c r="JN284" s="375"/>
      <c r="JO284" s="375"/>
      <c r="JP284" s="375"/>
      <c r="JQ284" s="375"/>
      <c r="JR284" s="375"/>
      <c r="JS284" s="375"/>
      <c r="JT284" s="375"/>
      <c r="JU284" s="375"/>
      <c r="JV284" s="375"/>
      <c r="JW284" s="375"/>
      <c r="JX284" s="375"/>
      <c r="JY284" s="376"/>
      <c r="JZ284" s="376"/>
      <c r="KA284" s="376"/>
      <c r="KB284" s="376"/>
      <c r="KC284" s="376"/>
      <c r="KD284" s="376"/>
      <c r="KE284" s="376"/>
      <c r="KF284" s="376"/>
      <c r="KG284" s="376"/>
      <c r="KH284" s="376"/>
      <c r="KI284" s="376"/>
      <c r="KJ284" s="376"/>
      <c r="KK284" s="376"/>
      <c r="KL284" s="376"/>
      <c r="KM284" s="376"/>
      <c r="KN284" s="376"/>
      <c r="KO284" s="376"/>
      <c r="KP284" s="376"/>
      <c r="KQ284" s="376"/>
      <c r="KR284" s="376"/>
      <c r="KS284" s="376"/>
      <c r="KT284" s="376"/>
      <c r="KU284" s="376"/>
      <c r="KV284" s="376"/>
      <c r="KW284" s="377"/>
      <c r="KX284" s="377"/>
      <c r="KY284" s="377"/>
      <c r="KZ284" s="377"/>
      <c r="LA284" s="377"/>
      <c r="LB284" s="376"/>
      <c r="LC284" s="376"/>
      <c r="LD284" s="377"/>
      <c r="LE284" s="377"/>
      <c r="LF284" s="376"/>
      <c r="LG284" s="376"/>
      <c r="LH284" s="377"/>
      <c r="LI284" s="377"/>
      <c r="LJ284" s="376"/>
      <c r="LK284" s="376"/>
      <c r="LL284" s="376"/>
      <c r="LM284" s="376"/>
      <c r="LN284" s="376"/>
      <c r="LO284" s="376"/>
      <c r="LP284" s="376"/>
      <c r="LQ284" s="377"/>
      <c r="LR284" s="377"/>
      <c r="LS284" s="376"/>
      <c r="LT284" s="376"/>
      <c r="LU284" s="377"/>
      <c r="LV284" s="377"/>
      <c r="LW284" s="376"/>
      <c r="LX284" s="376"/>
      <c r="LY284" s="376"/>
      <c r="LZ284" s="376"/>
      <c r="MA284" s="376"/>
      <c r="MB284" s="370"/>
      <c r="MC284" s="396"/>
      <c r="MD284" s="376"/>
      <c r="ME284" s="376"/>
      <c r="MF284" s="376"/>
      <c r="MG284" s="376"/>
      <c r="MH284" s="376"/>
      <c r="MI284" s="376"/>
      <c r="MJ284" s="376"/>
      <c r="MK284" s="375"/>
      <c r="ML284" s="375"/>
      <c r="MM284" s="375"/>
      <c r="MN284" s="375"/>
      <c r="MO284" s="375"/>
      <c r="MP284" s="375"/>
      <c r="MQ284" s="375"/>
      <c r="MR284" s="375"/>
      <c r="MS284" s="375"/>
      <c r="MT284" s="375"/>
      <c r="MU284" s="375"/>
      <c r="MV284" s="375"/>
      <c r="MW284" s="375"/>
      <c r="MX284" s="375"/>
      <c r="MY284" s="375"/>
      <c r="MZ284" s="375"/>
      <c r="NA284" s="375"/>
      <c r="NB284" s="375"/>
      <c r="NC284" s="375"/>
      <c r="ND284" s="375"/>
      <c r="NE284" s="375"/>
      <c r="NF284" s="375"/>
      <c r="NG284" s="375"/>
      <c r="NH284" s="375"/>
      <c r="NI284" s="375"/>
      <c r="NJ284" s="375"/>
      <c r="NK284" s="375"/>
      <c r="NL284" s="375"/>
      <c r="NM284" s="375"/>
      <c r="NN284" s="375"/>
      <c r="NO284" s="375"/>
      <c r="NP284" s="375"/>
      <c r="NQ284" s="375"/>
      <c r="NR284" s="375"/>
      <c r="NS284" s="375"/>
      <c r="NT284" s="375"/>
      <c r="NU284" s="375"/>
      <c r="NV284" s="375"/>
      <c r="NW284" s="375"/>
      <c r="NX284" s="375"/>
      <c r="NY284" s="375"/>
      <c r="NZ284" s="375"/>
      <c r="OA284" s="375"/>
      <c r="OB284" s="375"/>
      <c r="OC284" s="376"/>
      <c r="OD284" s="376"/>
      <c r="OE284" s="376"/>
      <c r="OF284" s="376"/>
      <c r="OG284" s="376"/>
      <c r="OH284" s="376"/>
      <c r="OI284" s="376"/>
      <c r="OJ284" s="376"/>
      <c r="OK284" s="376"/>
      <c r="OL284" s="376"/>
      <c r="OM284" s="376"/>
      <c r="ON284" s="376"/>
      <c r="OO284" s="376"/>
      <c r="OP284" s="376"/>
      <c r="OQ284" s="376"/>
      <c r="OR284" s="376"/>
      <c r="OS284" s="376"/>
      <c r="OT284" s="376"/>
      <c r="OU284" s="376"/>
      <c r="OV284" s="376"/>
      <c r="OW284" s="376"/>
      <c r="OX284" s="376"/>
      <c r="OY284" s="376"/>
      <c r="OZ284" s="376"/>
      <c r="PA284" s="377"/>
      <c r="PB284" s="377"/>
      <c r="PC284" s="377"/>
      <c r="PD284" s="377"/>
      <c r="PE284" s="377"/>
      <c r="PF284" s="376"/>
      <c r="PG284" s="376"/>
      <c r="PH284" s="377"/>
      <c r="PI284" s="377"/>
      <c r="PJ284" s="376"/>
      <c r="PK284" s="376"/>
      <c r="PL284" s="377"/>
      <c r="PM284" s="377"/>
      <c r="PN284" s="376"/>
      <c r="PO284" s="376"/>
      <c r="PP284" s="376"/>
      <c r="PQ284" s="376"/>
      <c r="PR284" s="376"/>
      <c r="PS284" s="376"/>
      <c r="PT284" s="376"/>
      <c r="PU284" s="377"/>
      <c r="PV284" s="377"/>
      <c r="PW284" s="376"/>
      <c r="PX284" s="376"/>
      <c r="PY284" s="377"/>
      <c r="PZ284" s="377"/>
      <c r="QA284" s="376"/>
      <c r="QB284" s="376"/>
      <c r="QC284" s="376"/>
      <c r="QD284" s="376"/>
      <c r="QE284" s="376"/>
      <c r="QF284" s="370"/>
      <c r="QG284" s="396"/>
      <c r="QH284" s="376"/>
      <c r="QI284" s="376"/>
      <c r="QJ284" s="376"/>
      <c r="QK284" s="376"/>
      <c r="QL284" s="376"/>
      <c r="QM284" s="376"/>
      <c r="QN284" s="376"/>
      <c r="QO284" s="375"/>
      <c r="QP284" s="375"/>
      <c r="QQ284" s="375"/>
      <c r="QR284" s="375"/>
      <c r="QS284" s="375"/>
      <c r="QT284" s="375"/>
      <c r="QU284" s="375"/>
      <c r="QV284" s="375"/>
      <c r="QW284" s="375"/>
      <c r="QX284" s="375"/>
      <c r="QY284" s="375"/>
      <c r="QZ284" s="375"/>
      <c r="RA284" s="375"/>
      <c r="RB284" s="375"/>
      <c r="RC284" s="375"/>
      <c r="RD284" s="375"/>
      <c r="RE284" s="375"/>
      <c r="RF284" s="375"/>
      <c r="RG284" s="375"/>
      <c r="RH284" s="375"/>
      <c r="RI284" s="375"/>
      <c r="RJ284" s="375"/>
      <c r="RK284" s="375"/>
      <c r="RL284" s="375"/>
      <c r="RM284" s="375"/>
      <c r="RN284" s="375"/>
      <c r="RO284" s="375"/>
      <c r="RP284" s="375"/>
      <c r="RQ284" s="375"/>
      <c r="RR284" s="375"/>
      <c r="RS284" s="375"/>
      <c r="RT284" s="375"/>
      <c r="RU284" s="375"/>
      <c r="RV284" s="375"/>
      <c r="RW284" s="375"/>
      <c r="RX284" s="375"/>
      <c r="RY284" s="375"/>
      <c r="RZ284" s="375"/>
      <c r="SA284" s="375"/>
      <c r="SB284" s="375"/>
      <c r="SC284" s="375"/>
      <c r="SD284" s="375"/>
      <c r="SE284" s="375"/>
      <c r="SF284" s="375"/>
      <c r="SG284" s="376"/>
      <c r="SH284" s="376"/>
      <c r="SI284" s="376"/>
      <c r="SJ284" s="376"/>
      <c r="SK284" s="376"/>
      <c r="SL284" s="376"/>
      <c r="SM284" s="376"/>
      <c r="SN284" s="376"/>
      <c r="SO284" s="376"/>
      <c r="SP284" s="376"/>
      <c r="SQ284" s="376"/>
      <c r="SR284" s="376"/>
      <c r="SS284" s="376"/>
      <c r="ST284" s="376"/>
      <c r="SU284" s="376"/>
      <c r="SV284" s="376"/>
      <c r="SW284" s="376"/>
      <c r="SX284" s="376"/>
      <c r="SY284" s="376"/>
      <c r="SZ284" s="376"/>
      <c r="TA284" s="376"/>
      <c r="TB284" s="376"/>
      <c r="TC284" s="376"/>
      <c r="TD284" s="376"/>
      <c r="TE284" s="377"/>
      <c r="TF284" s="377"/>
      <c r="TG284" s="377"/>
      <c r="TH284" s="377"/>
      <c r="TI284" s="377"/>
      <c r="TJ284" s="376"/>
      <c r="TK284" s="376"/>
      <c r="TL284" s="377"/>
      <c r="TM284" s="377"/>
      <c r="TN284" s="376"/>
      <c r="TO284" s="376"/>
      <c r="TP284" s="377"/>
      <c r="TQ284" s="377"/>
      <c r="TR284" s="376"/>
      <c r="TS284" s="376"/>
      <c r="TT284" s="376"/>
      <c r="TU284" s="376"/>
      <c r="TV284" s="376"/>
      <c r="TW284" s="376"/>
      <c r="TX284" s="376"/>
      <c r="TY284" s="377"/>
      <c r="TZ284" s="377"/>
      <c r="UA284" s="376"/>
      <c r="UB284" s="376"/>
      <c r="UC284" s="377"/>
      <c r="UD284" s="377"/>
      <c r="UE284" s="376"/>
      <c r="UF284" s="376"/>
      <c r="UG284" s="376"/>
      <c r="UH284" s="376"/>
      <c r="UI284" s="376"/>
      <c r="UJ284" s="370"/>
      <c r="UK284" s="396"/>
      <c r="UL284" s="376"/>
      <c r="UM284" s="376"/>
      <c r="UN284" s="376"/>
      <c r="UO284" s="376"/>
      <c r="UP284" s="376"/>
      <c r="UQ284" s="376"/>
      <c r="UR284" s="376"/>
      <c r="US284" s="375"/>
      <c r="UT284" s="375"/>
      <c r="UU284" s="375"/>
      <c r="UV284" s="375"/>
      <c r="UW284" s="375"/>
      <c r="UX284" s="375"/>
      <c r="UY284" s="375"/>
      <c r="UZ284" s="375"/>
      <c r="VA284" s="375"/>
      <c r="VB284" s="375"/>
      <c r="VC284" s="375"/>
      <c r="VD284" s="375"/>
      <c r="VE284" s="375"/>
      <c r="VF284" s="375"/>
      <c r="VG284" s="375"/>
      <c r="VH284" s="375"/>
      <c r="VI284" s="375"/>
      <c r="VJ284" s="375"/>
      <c r="VK284" s="375"/>
      <c r="VL284" s="375"/>
      <c r="VM284" s="375"/>
      <c r="VN284" s="375"/>
      <c r="VO284" s="375"/>
      <c r="VP284" s="375"/>
      <c r="VQ284" s="375"/>
      <c r="VR284" s="375"/>
      <c r="VS284" s="375"/>
      <c r="VT284" s="375"/>
      <c r="VU284" s="375"/>
      <c r="VV284" s="375"/>
      <c r="VW284" s="375"/>
      <c r="VX284" s="375"/>
      <c r="VY284" s="375"/>
      <c r="VZ284" s="375"/>
      <c r="WA284" s="375"/>
      <c r="WB284" s="375"/>
      <c r="WC284" s="375"/>
      <c r="WD284" s="375"/>
      <c r="WE284" s="375"/>
      <c r="WF284" s="375"/>
      <c r="WG284" s="375"/>
      <c r="WH284" s="375"/>
      <c r="WI284" s="375"/>
      <c r="WJ284" s="375"/>
      <c r="WK284" s="376"/>
      <c r="WL284" s="376"/>
      <c r="WM284" s="376"/>
      <c r="WN284" s="376"/>
      <c r="WO284" s="376"/>
      <c r="WP284" s="376"/>
      <c r="WQ284" s="376"/>
      <c r="WR284" s="376"/>
      <c r="WS284" s="376"/>
      <c r="WT284" s="376"/>
      <c r="WU284" s="376"/>
      <c r="WV284" s="376"/>
      <c r="WW284" s="376"/>
      <c r="WX284" s="376"/>
      <c r="WY284" s="376"/>
      <c r="WZ284" s="376"/>
      <c r="XA284" s="376"/>
      <c r="XB284" s="376"/>
      <c r="XC284" s="376"/>
      <c r="XD284" s="376"/>
      <c r="XE284" s="376"/>
      <c r="XF284" s="376"/>
      <c r="XG284" s="376"/>
      <c r="XH284" s="376"/>
      <c r="XI284" s="377"/>
      <c r="XJ284" s="377"/>
      <c r="XK284" s="377"/>
      <c r="XL284" s="377"/>
      <c r="XM284" s="377"/>
      <c r="XN284" s="376"/>
      <c r="XO284" s="376"/>
      <c r="XP284" s="377"/>
      <c r="XQ284" s="377"/>
      <c r="XR284" s="376"/>
      <c r="XS284" s="376"/>
      <c r="XT284" s="377"/>
      <c r="XU284" s="377"/>
      <c r="XV284" s="376"/>
      <c r="XW284" s="376"/>
      <c r="XX284" s="376"/>
      <c r="XY284" s="376"/>
      <c r="XZ284" s="376"/>
      <c r="YA284" s="376"/>
      <c r="YB284" s="376"/>
      <c r="YC284" s="377"/>
      <c r="YD284" s="377"/>
      <c r="YE284" s="376"/>
      <c r="YF284" s="376"/>
      <c r="YG284" s="377"/>
      <c r="YH284" s="377"/>
      <c r="YI284" s="376"/>
      <c r="YJ284" s="376"/>
      <c r="YK284" s="376"/>
      <c r="YL284" s="376"/>
      <c r="YM284" s="376"/>
      <c r="YN284" s="370"/>
      <c r="YO284" s="396"/>
      <c r="YP284" s="376"/>
      <c r="YQ284" s="376"/>
      <c r="YR284" s="376"/>
      <c r="YS284" s="376"/>
      <c r="YT284" s="376"/>
      <c r="YU284" s="376"/>
      <c r="YV284" s="376"/>
      <c r="YW284" s="375"/>
      <c r="YX284" s="375"/>
      <c r="YY284" s="375"/>
      <c r="YZ284" s="375"/>
      <c r="ZA284" s="375"/>
      <c r="ZB284" s="375"/>
      <c r="ZC284" s="375"/>
      <c r="ZD284" s="375"/>
      <c r="ZE284" s="375"/>
      <c r="ZF284" s="375"/>
      <c r="ZG284" s="375"/>
      <c r="ZH284" s="375"/>
      <c r="ZI284" s="375"/>
      <c r="ZJ284" s="375"/>
      <c r="ZK284" s="375"/>
      <c r="ZL284" s="375"/>
      <c r="ZM284" s="375"/>
      <c r="ZN284" s="375"/>
      <c r="ZO284" s="375"/>
      <c r="ZP284" s="375"/>
      <c r="ZQ284" s="375"/>
      <c r="ZR284" s="375"/>
      <c r="ZS284" s="375"/>
      <c r="ZT284" s="375"/>
      <c r="ZU284" s="375"/>
      <c r="ZV284" s="375"/>
      <c r="ZW284" s="375"/>
      <c r="ZX284" s="375"/>
      <c r="ZY284" s="375"/>
      <c r="ZZ284" s="375"/>
      <c r="AAA284" s="375"/>
      <c r="AAB284" s="375"/>
      <c r="AAC284" s="375"/>
      <c r="AAD284" s="375"/>
      <c r="AAE284" s="375"/>
      <c r="AAF284" s="375"/>
      <c r="AAG284" s="375"/>
      <c r="AAH284" s="375"/>
      <c r="AAI284" s="375"/>
      <c r="AAJ284" s="375"/>
      <c r="AAK284" s="375"/>
      <c r="AAL284" s="375"/>
      <c r="AAM284" s="375"/>
      <c r="AAN284" s="375"/>
      <c r="AAO284" s="376"/>
      <c r="AAP284" s="376"/>
      <c r="AAQ284" s="376"/>
      <c r="AAR284" s="376"/>
      <c r="AAS284" s="376"/>
      <c r="AAT284" s="376"/>
      <c r="AAU284" s="376"/>
      <c r="AAV284" s="376"/>
      <c r="AAW284" s="376"/>
      <c r="AAX284" s="376"/>
      <c r="AAY284" s="376"/>
      <c r="AAZ284" s="376"/>
      <c r="ABA284" s="376"/>
      <c r="ABB284" s="376"/>
      <c r="ABC284" s="376"/>
      <c r="ABD284" s="376"/>
      <c r="ABE284" s="376"/>
      <c r="ABF284" s="376"/>
      <c r="ABG284" s="376"/>
      <c r="ABH284" s="376"/>
      <c r="ABI284" s="376"/>
      <c r="ABJ284" s="376"/>
      <c r="ABK284" s="376"/>
      <c r="ABL284" s="376"/>
      <c r="ABM284" s="377"/>
      <c r="ABN284" s="377"/>
      <c r="ABO284" s="377"/>
      <c r="ABP284" s="377"/>
      <c r="ABQ284" s="377"/>
      <c r="ABR284" s="376"/>
      <c r="ABS284" s="376"/>
      <c r="ABT284" s="377"/>
      <c r="ABU284" s="377"/>
      <c r="ABV284" s="376"/>
      <c r="ABW284" s="376"/>
      <c r="ABX284" s="377"/>
      <c r="ABY284" s="377"/>
      <c r="ABZ284" s="376"/>
      <c r="ACA284" s="376"/>
      <c r="ACB284" s="376"/>
      <c r="ACC284" s="376"/>
      <c r="ACD284" s="376"/>
      <c r="ACE284" s="376"/>
      <c r="ACF284" s="376"/>
      <c r="ACG284" s="377"/>
      <c r="ACH284" s="377"/>
      <c r="ACI284" s="376"/>
      <c r="ACJ284" s="376"/>
      <c r="ACK284" s="377"/>
      <c r="ACL284" s="377"/>
      <c r="ACM284" s="376"/>
      <c r="ACN284" s="376"/>
      <c r="ACO284" s="376"/>
      <c r="ACP284" s="376"/>
      <c r="ACQ284" s="376"/>
      <c r="ACR284" s="370"/>
      <c r="ACS284" s="396"/>
      <c r="ACT284" s="376"/>
      <c r="ACU284" s="376"/>
      <c r="ACV284" s="376"/>
      <c r="ACW284" s="376"/>
      <c r="ACX284" s="376"/>
      <c r="ACY284" s="376"/>
      <c r="ACZ284" s="376"/>
      <c r="ADA284" s="375"/>
      <c r="ADB284" s="375"/>
      <c r="ADC284" s="375"/>
      <c r="ADD284" s="375"/>
      <c r="ADE284" s="375"/>
      <c r="ADF284" s="375"/>
      <c r="ADG284" s="375"/>
      <c r="ADH284" s="375"/>
      <c r="ADI284" s="375"/>
      <c r="ADJ284" s="375"/>
      <c r="ADK284" s="375"/>
      <c r="ADL284" s="375"/>
      <c r="ADM284" s="375"/>
      <c r="ADN284" s="375"/>
      <c r="ADO284" s="375"/>
      <c r="ADP284" s="375"/>
      <c r="ADQ284" s="375"/>
      <c r="ADR284" s="375"/>
      <c r="ADS284" s="375"/>
      <c r="ADT284" s="375"/>
      <c r="ADU284" s="375"/>
      <c r="ADV284" s="375"/>
      <c r="ADW284" s="375"/>
      <c r="ADX284" s="375"/>
      <c r="ADY284" s="375"/>
      <c r="ADZ284" s="375"/>
      <c r="AEA284" s="375"/>
      <c r="AEB284" s="375"/>
      <c r="AEC284" s="375"/>
      <c r="AED284" s="375"/>
      <c r="AEE284" s="375"/>
      <c r="AEF284" s="375"/>
      <c r="AEG284" s="375"/>
      <c r="AEH284" s="375"/>
      <c r="AEI284" s="375"/>
      <c r="AEJ284" s="375"/>
      <c r="AEK284" s="375"/>
      <c r="AEL284" s="375"/>
      <c r="AEM284" s="375"/>
      <c r="AEN284" s="375"/>
      <c r="AEO284" s="375"/>
      <c r="AEP284" s="375"/>
      <c r="AEQ284" s="375"/>
      <c r="AER284" s="375"/>
      <c r="AES284" s="376"/>
      <c r="AET284" s="376"/>
      <c r="AEU284" s="376"/>
      <c r="AEV284" s="376"/>
      <c r="AEW284" s="376"/>
      <c r="AEX284" s="376"/>
      <c r="AEY284" s="376"/>
      <c r="AEZ284" s="376"/>
      <c r="AFA284" s="376"/>
      <c r="AFB284" s="376"/>
      <c r="AFC284" s="376"/>
      <c r="AFD284" s="376"/>
      <c r="AFE284" s="376"/>
      <c r="AFF284" s="376"/>
      <c r="AFG284" s="376"/>
      <c r="AFH284" s="376"/>
      <c r="AFI284" s="376"/>
      <c r="AFJ284" s="376"/>
      <c r="AFK284" s="376"/>
      <c r="AFL284" s="376"/>
      <c r="AFM284" s="376"/>
      <c r="AFN284" s="376"/>
      <c r="AFO284" s="376"/>
      <c r="AFP284" s="376"/>
      <c r="AFQ284" s="377"/>
      <c r="AFR284" s="377"/>
      <c r="AFS284" s="377"/>
      <c r="AFT284" s="377"/>
      <c r="AFU284" s="377"/>
      <c r="AFV284" s="376"/>
      <c r="AFW284" s="376"/>
      <c r="AFX284" s="377"/>
      <c r="AFY284" s="377"/>
      <c r="AFZ284" s="376"/>
      <c r="AGA284" s="376"/>
      <c r="AGB284" s="377"/>
      <c r="AGC284" s="377"/>
      <c r="AGD284" s="376"/>
      <c r="AGE284" s="376"/>
      <c r="AGF284" s="376"/>
      <c r="AGG284" s="376"/>
      <c r="AGH284" s="376"/>
      <c r="AGI284" s="376"/>
      <c r="AGJ284" s="376"/>
      <c r="AGK284" s="377"/>
      <c r="AGL284" s="377"/>
      <c r="AGM284" s="376"/>
      <c r="AGN284" s="376"/>
      <c r="AGO284" s="377"/>
      <c r="AGP284" s="377"/>
      <c r="AGQ284" s="376"/>
      <c r="AGR284" s="376"/>
      <c r="AGS284" s="376"/>
      <c r="AGT284" s="376"/>
      <c r="AGU284" s="376"/>
      <c r="AGV284" s="370"/>
      <c r="AGW284" s="396"/>
      <c r="AGX284" s="376"/>
      <c r="AGY284" s="376"/>
      <c r="AGZ284" s="376"/>
      <c r="AHA284" s="376"/>
      <c r="AHB284" s="376"/>
      <c r="AHC284" s="376"/>
      <c r="AHD284" s="376"/>
      <c r="AHE284" s="375"/>
      <c r="AHF284" s="375"/>
      <c r="AHG284" s="375"/>
      <c r="AHH284" s="375"/>
      <c r="AHI284" s="375"/>
      <c r="AHJ284" s="375"/>
      <c r="AHK284" s="375"/>
      <c r="AHL284" s="375"/>
      <c r="AHM284" s="375"/>
      <c r="AHN284" s="375"/>
      <c r="AHO284" s="375"/>
      <c r="AHP284" s="375"/>
      <c r="AHQ284" s="375"/>
      <c r="AHR284" s="375"/>
      <c r="AHS284" s="375"/>
      <c r="AHT284" s="375"/>
      <c r="AHU284" s="375"/>
      <c r="AHV284" s="375"/>
      <c r="AHW284" s="375"/>
      <c r="AHX284" s="375"/>
      <c r="AHY284" s="375"/>
      <c r="AHZ284" s="375"/>
      <c r="AIA284" s="375"/>
      <c r="AIB284" s="375"/>
      <c r="AIC284" s="375"/>
      <c r="AID284" s="375"/>
      <c r="AIE284" s="375"/>
      <c r="AIF284" s="375"/>
      <c r="AIG284" s="375"/>
      <c r="AIH284" s="375"/>
      <c r="AII284" s="375"/>
      <c r="AIJ284" s="375"/>
      <c r="AIK284" s="375"/>
      <c r="AIL284" s="375"/>
      <c r="AIM284" s="375"/>
      <c r="AIN284" s="375"/>
      <c r="AIO284" s="375"/>
      <c r="AIP284" s="375"/>
      <c r="AIQ284" s="375"/>
      <c r="AIR284" s="375"/>
      <c r="AIS284" s="375"/>
      <c r="AIT284" s="375"/>
      <c r="AIU284" s="375"/>
      <c r="AIV284" s="375"/>
      <c r="AIW284" s="376"/>
      <c r="AIX284" s="376"/>
      <c r="AIY284" s="376"/>
      <c r="AIZ284" s="376"/>
      <c r="AJA284" s="376"/>
      <c r="AJB284" s="376"/>
      <c r="AJC284" s="376"/>
      <c r="AJD284" s="376"/>
      <c r="AJE284" s="376"/>
      <c r="AJF284" s="376"/>
      <c r="AJG284" s="376"/>
      <c r="AJH284" s="376"/>
      <c r="AJI284" s="376"/>
      <c r="AJJ284" s="376"/>
      <c r="AJK284" s="376"/>
      <c r="AJL284" s="376"/>
      <c r="AJM284" s="376"/>
      <c r="AJN284" s="376"/>
      <c r="AJO284" s="376"/>
      <c r="AJP284" s="376"/>
      <c r="AJQ284" s="376"/>
      <c r="AJR284" s="376"/>
      <c r="AJS284" s="376"/>
      <c r="AJT284" s="376"/>
      <c r="AJU284" s="377"/>
      <c r="AJV284" s="377"/>
      <c r="AJW284" s="377"/>
      <c r="AJX284" s="377"/>
      <c r="AJY284" s="377"/>
      <c r="AJZ284" s="376"/>
      <c r="AKA284" s="376"/>
      <c r="AKB284" s="377"/>
      <c r="AKC284" s="377"/>
      <c r="AKD284" s="376"/>
      <c r="AKE284" s="376"/>
      <c r="AKF284" s="377"/>
      <c r="AKG284" s="377"/>
      <c r="AKH284" s="376"/>
      <c r="AKI284" s="376"/>
      <c r="AKJ284" s="376"/>
      <c r="AKK284" s="376"/>
      <c r="AKL284" s="376"/>
      <c r="AKM284" s="376"/>
      <c r="AKN284" s="376"/>
      <c r="AKO284" s="377"/>
      <c r="AKP284" s="377"/>
      <c r="AKQ284" s="376"/>
      <c r="AKR284" s="376"/>
      <c r="AKS284" s="377"/>
      <c r="AKT284" s="377"/>
      <c r="AKU284" s="376"/>
      <c r="AKV284" s="376"/>
      <c r="AKW284" s="376"/>
      <c r="AKX284" s="376"/>
      <c r="AKY284" s="376"/>
      <c r="AKZ284" s="370"/>
      <c r="ALA284" s="396"/>
      <c r="ALB284" s="376"/>
      <c r="ALC284" s="376"/>
      <c r="ALD284" s="376"/>
      <c r="ALE284" s="376"/>
      <c r="ALF284" s="376"/>
      <c r="ALG284" s="376"/>
      <c r="ALH284" s="376"/>
      <c r="ALI284" s="375"/>
      <c r="ALJ284" s="375"/>
      <c r="ALK284" s="375"/>
      <c r="ALL284" s="375"/>
      <c r="ALM284" s="375"/>
      <c r="ALN284" s="375"/>
      <c r="ALO284" s="375"/>
      <c r="ALP284" s="375"/>
      <c r="ALQ284" s="375"/>
      <c r="ALR284" s="375"/>
      <c r="ALS284" s="375"/>
      <c r="ALT284" s="375"/>
      <c r="ALU284" s="375"/>
      <c r="ALV284" s="375"/>
      <c r="ALW284" s="375"/>
      <c r="ALX284" s="375"/>
      <c r="ALY284" s="375"/>
      <c r="ALZ284" s="375"/>
      <c r="AMA284" s="375"/>
      <c r="AMB284" s="375"/>
      <c r="AMC284" s="375"/>
      <c r="AMD284" s="375"/>
      <c r="AME284" s="375"/>
      <c r="AMF284" s="375"/>
      <c r="AMG284" s="375"/>
      <c r="AMH284" s="375"/>
      <c r="AMI284" s="375"/>
      <c r="AMJ284" s="375"/>
      <c r="AMK284" s="375"/>
      <c r="AML284" s="375"/>
      <c r="AMM284" s="375"/>
      <c r="AMN284" s="375"/>
      <c r="AMO284" s="375"/>
      <c r="AMP284" s="375"/>
      <c r="AMQ284" s="375"/>
      <c r="AMR284" s="375"/>
      <c r="AMS284" s="375"/>
      <c r="AMT284" s="375"/>
      <c r="AMU284" s="375"/>
      <c r="AMV284" s="375"/>
      <c r="AMW284" s="375"/>
      <c r="AMX284" s="375"/>
      <c r="AMY284" s="375"/>
      <c r="AMZ284" s="375"/>
      <c r="ANA284" s="376"/>
      <c r="ANB284" s="376"/>
      <c r="ANC284" s="376"/>
      <c r="AND284" s="376"/>
      <c r="ANE284" s="376"/>
      <c r="ANF284" s="376"/>
      <c r="ANG284" s="376"/>
      <c r="ANH284" s="376"/>
      <c r="ANI284" s="376"/>
      <c r="ANJ284" s="376"/>
      <c r="ANK284" s="376"/>
      <c r="ANL284" s="376"/>
      <c r="ANM284" s="376"/>
      <c r="ANN284" s="376"/>
      <c r="ANO284" s="376"/>
      <c r="ANP284" s="376"/>
      <c r="ANQ284" s="376"/>
      <c r="ANR284" s="376"/>
      <c r="ANS284" s="376"/>
      <c r="ANT284" s="376"/>
      <c r="ANU284" s="376"/>
      <c r="ANV284" s="376"/>
      <c r="ANW284" s="376"/>
      <c r="ANX284" s="376"/>
      <c r="ANY284" s="377"/>
      <c r="ANZ284" s="377"/>
      <c r="AOA284" s="377"/>
      <c r="AOB284" s="377"/>
      <c r="AOC284" s="377"/>
      <c r="AOD284" s="376"/>
      <c r="AOE284" s="376"/>
      <c r="AOF284" s="377"/>
      <c r="AOG284" s="377"/>
      <c r="AOH284" s="376"/>
      <c r="AOI284" s="376"/>
      <c r="AOJ284" s="377"/>
      <c r="AOK284" s="377"/>
      <c r="AOL284" s="376"/>
      <c r="AOM284" s="376"/>
      <c r="AON284" s="376"/>
      <c r="AOO284" s="376"/>
      <c r="AOP284" s="376"/>
      <c r="AOQ284" s="376"/>
      <c r="AOR284" s="376"/>
      <c r="AOS284" s="377"/>
      <c r="AOT284" s="377"/>
      <c r="AOU284" s="376"/>
      <c r="AOV284" s="376"/>
      <c r="AOW284" s="377"/>
      <c r="AOX284" s="377"/>
      <c r="AOY284" s="376"/>
      <c r="AOZ284" s="376"/>
      <c r="APA284" s="376"/>
      <c r="APB284" s="376"/>
      <c r="APC284" s="376"/>
      <c r="APD284" s="370"/>
      <c r="APE284" s="396"/>
      <c r="APF284" s="376"/>
      <c r="APG284" s="376"/>
      <c r="APH284" s="376"/>
      <c r="API284" s="376"/>
      <c r="APJ284" s="376"/>
      <c r="APK284" s="376"/>
      <c r="APL284" s="376"/>
      <c r="APM284" s="375"/>
      <c r="APN284" s="375"/>
      <c r="APO284" s="375"/>
      <c r="APP284" s="375"/>
      <c r="APQ284" s="375"/>
      <c r="APR284" s="375"/>
      <c r="APS284" s="375"/>
      <c r="APT284" s="375"/>
      <c r="APU284" s="375"/>
      <c r="APV284" s="375"/>
      <c r="APW284" s="375"/>
      <c r="APX284" s="375"/>
      <c r="APY284" s="375"/>
      <c r="APZ284" s="375"/>
      <c r="AQA284" s="375"/>
      <c r="AQB284" s="375"/>
      <c r="AQC284" s="375"/>
      <c r="AQD284" s="375"/>
      <c r="AQE284" s="375"/>
      <c r="AQF284" s="375"/>
      <c r="AQG284" s="375"/>
      <c r="AQH284" s="375"/>
      <c r="AQI284" s="375"/>
      <c r="AQJ284" s="375"/>
      <c r="AQK284" s="375"/>
      <c r="AQL284" s="375"/>
      <c r="AQM284" s="375"/>
      <c r="AQN284" s="375"/>
      <c r="AQO284" s="375"/>
      <c r="AQP284" s="375"/>
      <c r="AQQ284" s="375"/>
      <c r="AQR284" s="375"/>
      <c r="AQS284" s="375"/>
      <c r="AQT284" s="375"/>
      <c r="AQU284" s="375"/>
      <c r="AQV284" s="375"/>
      <c r="AQW284" s="375"/>
      <c r="AQX284" s="375"/>
      <c r="AQY284" s="375"/>
      <c r="AQZ284" s="375"/>
      <c r="ARA284" s="375"/>
      <c r="ARB284" s="375"/>
      <c r="ARC284" s="375"/>
      <c r="ARD284" s="375"/>
      <c r="ARE284" s="376"/>
      <c r="ARF284" s="376"/>
      <c r="ARG284" s="376"/>
      <c r="ARH284" s="376"/>
      <c r="ARI284" s="376"/>
      <c r="ARJ284" s="376"/>
      <c r="ARK284" s="376"/>
      <c r="ARL284" s="376"/>
      <c r="ARM284" s="376"/>
      <c r="ARN284" s="376"/>
      <c r="ARO284" s="376"/>
      <c r="ARP284" s="376"/>
      <c r="ARQ284" s="376"/>
      <c r="ARR284" s="376"/>
      <c r="ARS284" s="376"/>
      <c r="ART284" s="376"/>
      <c r="ARU284" s="376"/>
      <c r="ARV284" s="376"/>
      <c r="ARW284" s="376"/>
      <c r="ARX284" s="376"/>
      <c r="ARY284" s="376"/>
      <c r="ARZ284" s="376"/>
      <c r="ASA284" s="376"/>
      <c r="ASB284" s="376"/>
      <c r="ASC284" s="377"/>
      <c r="ASD284" s="377"/>
      <c r="ASE284" s="377"/>
      <c r="ASF284" s="377"/>
      <c r="ASG284" s="377"/>
      <c r="ASH284" s="376"/>
      <c r="ASI284" s="376"/>
      <c r="ASJ284" s="377"/>
      <c r="ASK284" s="377"/>
      <c r="ASL284" s="376"/>
      <c r="ASM284" s="376"/>
      <c r="ASN284" s="377"/>
      <c r="ASO284" s="377"/>
      <c r="ASP284" s="376"/>
      <c r="ASQ284" s="376"/>
      <c r="ASR284" s="376"/>
      <c r="ASS284" s="376"/>
      <c r="AST284" s="376"/>
      <c r="ASU284" s="376"/>
      <c r="ASV284" s="376"/>
      <c r="ASW284" s="377"/>
      <c r="ASX284" s="377"/>
      <c r="ASY284" s="376"/>
      <c r="ASZ284" s="376"/>
      <c r="ATA284" s="377"/>
      <c r="ATB284" s="377"/>
      <c r="ATC284" s="376"/>
      <c r="ATD284" s="376"/>
      <c r="ATE284" s="376"/>
      <c r="ATF284" s="376"/>
      <c r="ATG284" s="376"/>
      <c r="ATH284" s="370"/>
      <c r="ATI284" s="396"/>
      <c r="ATJ284" s="376"/>
      <c r="ATK284" s="376"/>
      <c r="ATL284" s="376"/>
      <c r="ATM284" s="376"/>
      <c r="ATN284" s="376"/>
      <c r="ATO284" s="376"/>
      <c r="ATP284" s="376"/>
      <c r="ATQ284" s="375"/>
      <c r="ATR284" s="375"/>
      <c r="ATS284" s="375"/>
      <c r="ATT284" s="375"/>
      <c r="ATU284" s="375"/>
      <c r="ATV284" s="375"/>
      <c r="ATW284" s="375"/>
      <c r="ATX284" s="375"/>
      <c r="ATY284" s="375"/>
      <c r="ATZ284" s="375"/>
      <c r="AUA284" s="375"/>
      <c r="AUB284" s="375"/>
      <c r="AUC284" s="375"/>
      <c r="AUD284" s="375"/>
      <c r="AUE284" s="375"/>
      <c r="AUF284" s="375"/>
      <c r="AUG284" s="375"/>
      <c r="AUH284" s="375"/>
      <c r="AUI284" s="375"/>
      <c r="AUJ284" s="375"/>
      <c r="AUK284" s="375"/>
      <c r="AUL284" s="375"/>
      <c r="AUM284" s="375"/>
      <c r="AUN284" s="375"/>
      <c r="AUO284" s="375"/>
      <c r="AUP284" s="375"/>
      <c r="AUQ284" s="375"/>
      <c r="AUR284" s="375"/>
      <c r="AUS284" s="375"/>
      <c r="AUT284" s="375"/>
      <c r="AUU284" s="375"/>
      <c r="AUV284" s="375"/>
      <c r="AUW284" s="375"/>
      <c r="AUX284" s="375"/>
      <c r="AUY284" s="375"/>
      <c r="AUZ284" s="375"/>
      <c r="AVA284" s="375"/>
      <c r="AVB284" s="375"/>
      <c r="AVC284" s="375"/>
      <c r="AVD284" s="375"/>
      <c r="AVE284" s="375"/>
      <c r="AVF284" s="375"/>
      <c r="AVG284" s="375"/>
      <c r="AVH284" s="375"/>
      <c r="AVI284" s="376"/>
      <c r="AVJ284" s="376"/>
      <c r="AVK284" s="376"/>
      <c r="AVL284" s="376"/>
      <c r="AVM284" s="376"/>
      <c r="AVN284" s="376"/>
      <c r="AVO284" s="376"/>
      <c r="AVP284" s="376"/>
      <c r="AVQ284" s="376"/>
      <c r="AVR284" s="376"/>
      <c r="AVS284" s="376"/>
      <c r="AVT284" s="376"/>
      <c r="AVU284" s="376"/>
      <c r="AVV284" s="376"/>
      <c r="AVW284" s="376"/>
      <c r="AVX284" s="376"/>
      <c r="AVY284" s="376"/>
      <c r="AVZ284" s="376"/>
      <c r="AWA284" s="376"/>
      <c r="AWB284" s="376"/>
      <c r="AWC284" s="376"/>
      <c r="AWD284" s="376"/>
      <c r="AWE284" s="376"/>
      <c r="AWF284" s="376"/>
      <c r="AWG284" s="377"/>
      <c r="AWH284" s="377"/>
      <c r="AWI284" s="377"/>
      <c r="AWJ284" s="377"/>
      <c r="AWK284" s="377"/>
      <c r="AWL284" s="376"/>
      <c r="AWM284" s="376"/>
      <c r="AWN284" s="377"/>
      <c r="AWO284" s="377"/>
      <c r="AWP284" s="376"/>
      <c r="AWQ284" s="376"/>
      <c r="AWR284" s="377"/>
      <c r="AWS284" s="377"/>
      <c r="AWT284" s="376"/>
      <c r="AWU284" s="376"/>
      <c r="AWV284" s="376"/>
      <c r="AWW284" s="376"/>
      <c r="AWX284" s="376"/>
      <c r="AWY284" s="376"/>
      <c r="AWZ284" s="376"/>
      <c r="AXA284" s="377"/>
      <c r="AXB284" s="377"/>
      <c r="AXC284" s="376"/>
      <c r="AXD284" s="376"/>
      <c r="AXE284" s="377"/>
      <c r="AXF284" s="377"/>
      <c r="AXG284" s="376"/>
      <c r="AXH284" s="376"/>
      <c r="AXI284" s="376"/>
      <c r="AXJ284" s="376"/>
      <c r="AXK284" s="376"/>
      <c r="AXL284" s="370"/>
      <c r="AXM284" s="396"/>
      <c r="AXN284" s="376"/>
      <c r="AXO284" s="376"/>
      <c r="AXP284" s="376"/>
      <c r="AXQ284" s="376"/>
      <c r="AXR284" s="376"/>
      <c r="AXS284" s="376"/>
      <c r="AXT284" s="376"/>
      <c r="AXU284" s="375"/>
      <c r="AXV284" s="375"/>
      <c r="AXW284" s="375"/>
      <c r="AXX284" s="375"/>
      <c r="AXY284" s="375"/>
      <c r="AXZ284" s="375"/>
      <c r="AYA284" s="375"/>
      <c r="AYB284" s="375"/>
      <c r="AYC284" s="375"/>
      <c r="AYD284" s="375"/>
      <c r="AYE284" s="375"/>
      <c r="AYF284" s="375"/>
      <c r="AYG284" s="375"/>
      <c r="AYH284" s="375"/>
      <c r="AYI284" s="375"/>
      <c r="AYJ284" s="375"/>
      <c r="AYK284" s="375"/>
      <c r="AYL284" s="375"/>
      <c r="AYM284" s="375"/>
      <c r="AYN284" s="375"/>
      <c r="AYO284" s="375"/>
      <c r="AYP284" s="375"/>
      <c r="AYQ284" s="375"/>
      <c r="AYR284" s="375"/>
      <c r="AYS284" s="375"/>
      <c r="AYT284" s="375"/>
      <c r="AYU284" s="375"/>
      <c r="AYV284" s="375"/>
      <c r="AYW284" s="375"/>
      <c r="AYX284" s="375"/>
      <c r="AYY284" s="375"/>
      <c r="AYZ284" s="375"/>
      <c r="AZA284" s="375"/>
      <c r="AZB284" s="375"/>
      <c r="AZC284" s="375"/>
      <c r="AZD284" s="375"/>
      <c r="AZE284" s="375"/>
      <c r="AZF284" s="375"/>
      <c r="AZG284" s="375"/>
      <c r="AZH284" s="375"/>
      <c r="AZI284" s="375"/>
      <c r="AZJ284" s="375"/>
      <c r="AZK284" s="375"/>
      <c r="AZL284" s="375"/>
      <c r="AZM284" s="376"/>
      <c r="AZN284" s="376"/>
      <c r="AZO284" s="376"/>
      <c r="AZP284" s="376"/>
      <c r="AZQ284" s="376"/>
      <c r="AZR284" s="376"/>
      <c r="AZS284" s="376"/>
      <c r="AZT284" s="376"/>
      <c r="AZU284" s="376"/>
      <c r="AZV284" s="376"/>
      <c r="AZW284" s="376"/>
      <c r="AZX284" s="376"/>
      <c r="AZY284" s="376"/>
      <c r="AZZ284" s="376"/>
      <c r="BAA284" s="376"/>
      <c r="BAB284" s="376"/>
      <c r="BAC284" s="376"/>
      <c r="BAD284" s="376"/>
      <c r="BAE284" s="376"/>
      <c r="BAF284" s="376"/>
      <c r="BAG284" s="376"/>
      <c r="BAH284" s="376"/>
      <c r="BAI284" s="376"/>
      <c r="BAJ284" s="376"/>
      <c r="BAK284" s="377"/>
      <c r="BAL284" s="377"/>
      <c r="BAM284" s="377"/>
      <c r="BAN284" s="377"/>
      <c r="BAO284" s="377"/>
      <c r="BAP284" s="376"/>
      <c r="BAQ284" s="376"/>
      <c r="BAR284" s="377"/>
      <c r="BAS284" s="377"/>
      <c r="BAT284" s="376"/>
      <c r="BAU284" s="376"/>
      <c r="BAV284" s="377"/>
      <c r="BAW284" s="377"/>
      <c r="BAX284" s="376"/>
      <c r="BAY284" s="376"/>
      <c r="BAZ284" s="376"/>
      <c r="BBA284" s="376"/>
      <c r="BBB284" s="376"/>
      <c r="BBC284" s="376"/>
      <c r="BBD284" s="376"/>
      <c r="BBE284" s="377"/>
      <c r="BBF284" s="377"/>
      <c r="BBG284" s="376"/>
      <c r="BBH284" s="376"/>
      <c r="BBI284" s="377"/>
      <c r="BBJ284" s="377"/>
      <c r="BBK284" s="376"/>
      <c r="BBL284" s="376"/>
      <c r="BBM284" s="376"/>
      <c r="BBN284" s="376"/>
      <c r="BBO284" s="376"/>
      <c r="BBP284" s="370"/>
      <c r="BBQ284" s="396"/>
      <c r="BBR284" s="376"/>
      <c r="BBS284" s="376"/>
      <c r="BBT284" s="376"/>
      <c r="BBU284" s="376"/>
      <c r="BBV284" s="376"/>
      <c r="BBW284" s="376"/>
      <c r="BBX284" s="376"/>
      <c r="BBY284" s="375"/>
      <c r="BBZ284" s="375"/>
      <c r="BCA284" s="375"/>
      <c r="BCB284" s="375"/>
      <c r="BCC284" s="375"/>
      <c r="BCD284" s="375"/>
      <c r="BCE284" s="375"/>
      <c r="BCF284" s="375"/>
      <c r="BCG284" s="375"/>
      <c r="BCH284" s="375"/>
      <c r="BCI284" s="375"/>
      <c r="BCJ284" s="375"/>
      <c r="BCK284" s="375"/>
      <c r="BCL284" s="375"/>
      <c r="BCM284" s="375"/>
      <c r="BCN284" s="375"/>
      <c r="BCO284" s="375"/>
      <c r="BCP284" s="375"/>
      <c r="BCQ284" s="375"/>
      <c r="BCR284" s="375"/>
      <c r="BCS284" s="375"/>
      <c r="BCT284" s="375"/>
      <c r="BCU284" s="375"/>
      <c r="BCV284" s="375"/>
      <c r="BCW284" s="375"/>
      <c r="BCX284" s="375"/>
      <c r="BCY284" s="375"/>
      <c r="BCZ284" s="375"/>
      <c r="BDA284" s="375"/>
      <c r="BDB284" s="375"/>
      <c r="BDC284" s="375"/>
      <c r="BDD284" s="375"/>
      <c r="BDE284" s="375"/>
      <c r="BDF284" s="375"/>
      <c r="BDG284" s="375"/>
      <c r="BDH284" s="375"/>
      <c r="BDI284" s="375"/>
      <c r="BDJ284" s="375"/>
      <c r="BDK284" s="375"/>
      <c r="BDL284" s="375"/>
      <c r="BDM284" s="375"/>
      <c r="BDN284" s="375"/>
      <c r="BDO284" s="375"/>
      <c r="BDP284" s="375"/>
      <c r="BDQ284" s="376"/>
      <c r="BDR284" s="376"/>
      <c r="BDS284" s="376"/>
      <c r="BDT284" s="376"/>
      <c r="BDU284" s="376"/>
      <c r="BDV284" s="376"/>
      <c r="BDW284" s="376"/>
      <c r="BDX284" s="376"/>
      <c r="BDY284" s="376"/>
      <c r="BDZ284" s="376"/>
      <c r="BEA284" s="376"/>
      <c r="BEB284" s="376"/>
      <c r="BEC284" s="376"/>
      <c r="BED284" s="376"/>
      <c r="BEE284" s="376"/>
      <c r="BEF284" s="376"/>
      <c r="BEG284" s="376"/>
      <c r="BEH284" s="376"/>
      <c r="BEI284" s="376"/>
      <c r="BEJ284" s="376"/>
      <c r="BEK284" s="376"/>
      <c r="BEL284" s="376"/>
      <c r="BEM284" s="376"/>
      <c r="BEN284" s="376"/>
      <c r="BEO284" s="377"/>
      <c r="BEP284" s="377"/>
      <c r="BEQ284" s="377"/>
      <c r="BER284" s="377"/>
      <c r="BES284" s="377"/>
      <c r="BET284" s="376"/>
      <c r="BEU284" s="376"/>
      <c r="BEV284" s="377"/>
      <c r="BEW284" s="377"/>
      <c r="BEX284" s="376"/>
      <c r="BEY284" s="376"/>
      <c r="BEZ284" s="377"/>
      <c r="BFA284" s="377"/>
      <c r="BFB284" s="376"/>
      <c r="BFC284" s="376"/>
      <c r="BFD284" s="376"/>
      <c r="BFE284" s="376"/>
      <c r="BFF284" s="376"/>
      <c r="BFG284" s="376"/>
      <c r="BFH284" s="376"/>
      <c r="BFI284" s="377"/>
      <c r="BFJ284" s="377"/>
      <c r="BFK284" s="376"/>
      <c r="BFL284" s="376"/>
      <c r="BFM284" s="377"/>
      <c r="BFN284" s="377"/>
      <c r="BFO284" s="376"/>
      <c r="BFP284" s="376"/>
      <c r="BFQ284" s="376"/>
      <c r="BFR284" s="376"/>
      <c r="BFS284" s="376"/>
      <c r="BFT284" s="370"/>
      <c r="BFU284" s="396"/>
      <c r="BFV284" s="376"/>
      <c r="BFW284" s="376"/>
      <c r="BFX284" s="376"/>
      <c r="BFY284" s="376"/>
      <c r="BFZ284" s="376"/>
      <c r="BGA284" s="376"/>
      <c r="BGB284" s="376"/>
      <c r="BGC284" s="375"/>
      <c r="BGD284" s="375"/>
      <c r="BGE284" s="375"/>
      <c r="BGF284" s="375"/>
      <c r="BGG284" s="375"/>
      <c r="BGH284" s="375"/>
      <c r="BGI284" s="375"/>
      <c r="BGJ284" s="375"/>
      <c r="BGK284" s="375"/>
      <c r="BGL284" s="375"/>
      <c r="BGM284" s="375"/>
      <c r="BGN284" s="375"/>
      <c r="BGO284" s="375"/>
      <c r="BGP284" s="375"/>
      <c r="BGQ284" s="375"/>
      <c r="BGR284" s="375"/>
      <c r="BGS284" s="375"/>
      <c r="BGT284" s="375"/>
      <c r="BGU284" s="375"/>
      <c r="BGV284" s="375"/>
      <c r="BGW284" s="375"/>
      <c r="BGX284" s="375"/>
      <c r="BGY284" s="375"/>
      <c r="BGZ284" s="375"/>
      <c r="BHA284" s="375"/>
      <c r="BHB284" s="375"/>
      <c r="BHC284" s="375"/>
      <c r="BHD284" s="375"/>
      <c r="BHE284" s="375"/>
      <c r="BHF284" s="375"/>
      <c r="BHG284" s="375"/>
      <c r="BHH284" s="375"/>
      <c r="BHI284" s="375"/>
      <c r="BHJ284" s="375"/>
      <c r="BHK284" s="375"/>
      <c r="BHL284" s="375"/>
      <c r="BHM284" s="375"/>
      <c r="BHN284" s="375"/>
      <c r="BHO284" s="375"/>
      <c r="BHP284" s="375"/>
      <c r="BHQ284" s="375"/>
      <c r="BHR284" s="375"/>
      <c r="BHS284" s="375"/>
      <c r="BHT284" s="375"/>
      <c r="BHU284" s="376"/>
      <c r="BHV284" s="376"/>
      <c r="BHW284" s="376"/>
      <c r="BHX284" s="376"/>
      <c r="BHY284" s="376"/>
      <c r="BHZ284" s="376"/>
      <c r="BIA284" s="376"/>
      <c r="BIB284" s="376"/>
      <c r="BIC284" s="376"/>
      <c r="BID284" s="376"/>
      <c r="BIE284" s="376"/>
      <c r="BIF284" s="376"/>
      <c r="BIG284" s="376"/>
      <c r="BIH284" s="376"/>
      <c r="BII284" s="376"/>
      <c r="BIJ284" s="376"/>
      <c r="BIK284" s="376"/>
      <c r="BIL284" s="376"/>
      <c r="BIM284" s="376"/>
      <c r="BIN284" s="376"/>
      <c r="BIO284" s="376"/>
      <c r="BIP284" s="376"/>
      <c r="BIQ284" s="376"/>
      <c r="BIR284" s="376"/>
      <c r="BIS284" s="377"/>
      <c r="BIT284" s="377"/>
      <c r="BIU284" s="377"/>
      <c r="BIV284" s="377"/>
      <c r="BIW284" s="377"/>
      <c r="BIX284" s="376"/>
      <c r="BIY284" s="376"/>
      <c r="BIZ284" s="377"/>
      <c r="BJA284" s="377"/>
      <c r="BJB284" s="376"/>
      <c r="BJC284" s="376"/>
      <c r="BJD284" s="377"/>
      <c r="BJE284" s="377"/>
      <c r="BJF284" s="376"/>
      <c r="BJG284" s="376"/>
      <c r="BJH284" s="376"/>
      <c r="BJI284" s="376"/>
      <c r="BJJ284" s="376"/>
      <c r="BJK284" s="376"/>
      <c r="BJL284" s="376"/>
      <c r="BJM284" s="377"/>
      <c r="BJN284" s="377"/>
      <c r="BJO284" s="376"/>
      <c r="BJP284" s="376"/>
      <c r="BJQ284" s="377"/>
      <c r="BJR284" s="377"/>
      <c r="BJS284" s="376"/>
      <c r="BJT284" s="376"/>
      <c r="BJU284" s="376"/>
      <c r="BJV284" s="376"/>
      <c r="BJW284" s="376"/>
      <c r="BJX284" s="370"/>
      <c r="BJY284" s="396"/>
      <c r="BJZ284" s="376"/>
      <c r="BKA284" s="376"/>
      <c r="BKB284" s="376"/>
      <c r="BKC284" s="376"/>
      <c r="BKD284" s="376"/>
      <c r="BKE284" s="376"/>
      <c r="BKF284" s="376"/>
      <c r="BKG284" s="375"/>
      <c r="BKH284" s="375"/>
      <c r="BKI284" s="375"/>
      <c r="BKJ284" s="375"/>
      <c r="BKK284" s="375"/>
      <c r="BKL284" s="375"/>
      <c r="BKM284" s="375"/>
      <c r="BKN284" s="375"/>
      <c r="BKO284" s="375"/>
      <c r="BKP284" s="375"/>
      <c r="BKQ284" s="375"/>
      <c r="BKR284" s="375"/>
      <c r="BKS284" s="375"/>
      <c r="BKT284" s="375"/>
      <c r="BKU284" s="375"/>
      <c r="BKV284" s="375"/>
      <c r="BKW284" s="375"/>
      <c r="BKX284" s="375"/>
      <c r="BKY284" s="375"/>
      <c r="BKZ284" s="375"/>
      <c r="BLA284" s="375"/>
      <c r="BLB284" s="375"/>
      <c r="BLC284" s="375"/>
      <c r="BLD284" s="375"/>
      <c r="BLE284" s="375"/>
      <c r="BLF284" s="375"/>
      <c r="BLG284" s="375"/>
      <c r="BLH284" s="375"/>
      <c r="BLI284" s="375"/>
      <c r="BLJ284" s="375"/>
      <c r="BLK284" s="375"/>
      <c r="BLL284" s="375"/>
      <c r="BLM284" s="375"/>
      <c r="BLN284" s="375"/>
      <c r="BLO284" s="375"/>
      <c r="BLP284" s="375"/>
      <c r="BLQ284" s="375"/>
      <c r="BLR284" s="375"/>
      <c r="BLS284" s="375"/>
      <c r="BLT284" s="375"/>
      <c r="BLU284" s="375"/>
      <c r="BLV284" s="375"/>
      <c r="BLW284" s="375"/>
      <c r="BLX284" s="375"/>
      <c r="BLY284" s="376"/>
      <c r="BLZ284" s="376"/>
      <c r="BMA284" s="376"/>
      <c r="BMB284" s="376"/>
      <c r="BMC284" s="376"/>
      <c r="BMD284" s="376"/>
      <c r="BME284" s="376"/>
      <c r="BMF284" s="376"/>
      <c r="BMG284" s="376"/>
      <c r="BMH284" s="376"/>
      <c r="BMI284" s="376"/>
      <c r="BMJ284" s="376"/>
      <c r="BMK284" s="376"/>
      <c r="BML284" s="376"/>
      <c r="BMM284" s="376"/>
      <c r="BMN284" s="376"/>
      <c r="BMO284" s="376"/>
      <c r="BMP284" s="376"/>
      <c r="BMQ284" s="376"/>
      <c r="BMR284" s="376"/>
      <c r="BMS284" s="376"/>
      <c r="BMT284" s="376"/>
      <c r="BMU284" s="376"/>
      <c r="BMV284" s="376"/>
      <c r="BMW284" s="377"/>
      <c r="BMX284" s="377"/>
      <c r="BMY284" s="377"/>
      <c r="BMZ284" s="377"/>
      <c r="BNA284" s="377"/>
      <c r="BNB284" s="376"/>
      <c r="BNC284" s="376"/>
      <c r="BND284" s="377"/>
      <c r="BNE284" s="377"/>
      <c r="BNF284" s="376"/>
      <c r="BNG284" s="376"/>
      <c r="BNH284" s="377"/>
      <c r="BNI284" s="377"/>
      <c r="BNJ284" s="376"/>
      <c r="BNK284" s="376"/>
      <c r="BNL284" s="376"/>
      <c r="BNM284" s="376"/>
      <c r="BNN284" s="376"/>
      <c r="BNO284" s="376"/>
      <c r="BNP284" s="376"/>
      <c r="BNQ284" s="377"/>
      <c r="BNR284" s="377"/>
      <c r="BNS284" s="376"/>
      <c r="BNT284" s="376"/>
      <c r="BNU284" s="377"/>
      <c r="BNV284" s="377"/>
      <c r="BNW284" s="376"/>
      <c r="BNX284" s="376"/>
      <c r="BNY284" s="376"/>
      <c r="BNZ284" s="376"/>
      <c r="BOA284" s="376"/>
      <c r="BOB284" s="370"/>
      <c r="BOC284" s="396"/>
      <c r="BOD284" s="376"/>
      <c r="BOE284" s="376"/>
      <c r="BOF284" s="376"/>
      <c r="BOG284" s="376"/>
      <c r="BOH284" s="376"/>
      <c r="BOI284" s="376"/>
      <c r="BOJ284" s="376"/>
      <c r="BOK284" s="375"/>
      <c r="BOL284" s="375"/>
      <c r="BOM284" s="375"/>
      <c r="BON284" s="375"/>
      <c r="BOO284" s="375"/>
      <c r="BOP284" s="375"/>
      <c r="BOQ284" s="375"/>
      <c r="BOR284" s="375"/>
      <c r="BOS284" s="375"/>
      <c r="BOT284" s="375"/>
      <c r="BOU284" s="375"/>
      <c r="BOV284" s="375"/>
      <c r="BOW284" s="375"/>
      <c r="BOX284" s="375"/>
      <c r="BOY284" s="375"/>
      <c r="BOZ284" s="375"/>
      <c r="BPA284" s="375"/>
      <c r="BPB284" s="375"/>
      <c r="BPC284" s="375"/>
      <c r="BPD284" s="375"/>
      <c r="BPE284" s="375"/>
      <c r="BPF284" s="375"/>
      <c r="BPG284" s="375"/>
      <c r="BPH284" s="375"/>
      <c r="BPI284" s="375"/>
      <c r="BPJ284" s="375"/>
      <c r="BPK284" s="375"/>
      <c r="BPL284" s="375"/>
      <c r="BPM284" s="375"/>
      <c r="BPN284" s="375"/>
      <c r="BPO284" s="375"/>
      <c r="BPP284" s="375"/>
      <c r="BPQ284" s="375"/>
      <c r="BPR284" s="375"/>
      <c r="BPS284" s="375"/>
      <c r="BPT284" s="375"/>
      <c r="BPU284" s="375"/>
      <c r="BPV284" s="375"/>
      <c r="BPW284" s="375"/>
      <c r="BPX284" s="375"/>
      <c r="BPY284" s="375"/>
      <c r="BPZ284" s="375"/>
      <c r="BQA284" s="375"/>
      <c r="BQB284" s="375"/>
      <c r="BQC284" s="376"/>
      <c r="BQD284" s="376"/>
      <c r="BQE284" s="376"/>
      <c r="BQF284" s="376"/>
      <c r="BQG284" s="376"/>
      <c r="BQH284" s="376"/>
      <c r="BQI284" s="376"/>
      <c r="BQJ284" s="376"/>
      <c r="BQK284" s="376"/>
      <c r="BQL284" s="376"/>
      <c r="BQM284" s="376"/>
      <c r="BQN284" s="376"/>
      <c r="BQO284" s="376"/>
      <c r="BQP284" s="376"/>
      <c r="BQQ284" s="376"/>
      <c r="BQR284" s="376"/>
      <c r="BQS284" s="376"/>
      <c r="BQT284" s="376"/>
      <c r="BQU284" s="376"/>
      <c r="BQV284" s="376"/>
      <c r="BQW284" s="376"/>
      <c r="BQX284" s="376"/>
      <c r="BQY284" s="376"/>
      <c r="BQZ284" s="376"/>
      <c r="BRA284" s="377"/>
      <c r="BRB284" s="377"/>
      <c r="BRC284" s="377"/>
      <c r="BRD284" s="377"/>
      <c r="BRE284" s="377"/>
      <c r="BRF284" s="376"/>
      <c r="BRG284" s="376"/>
      <c r="BRH284" s="377"/>
      <c r="BRI284" s="377"/>
      <c r="BRJ284" s="376"/>
      <c r="BRK284" s="376"/>
      <c r="BRL284" s="377"/>
      <c r="BRM284" s="377"/>
      <c r="BRN284" s="376"/>
      <c r="BRO284" s="376"/>
      <c r="BRP284" s="376"/>
      <c r="BRQ284" s="376"/>
      <c r="BRR284" s="376"/>
      <c r="BRS284" s="376"/>
      <c r="BRT284" s="376"/>
      <c r="BRU284" s="377"/>
      <c r="BRV284" s="377"/>
      <c r="BRW284" s="376"/>
      <c r="BRX284" s="376"/>
      <c r="BRY284" s="377"/>
      <c r="BRZ284" s="377"/>
      <c r="BSA284" s="376"/>
      <c r="BSB284" s="376"/>
      <c r="BSC284" s="376"/>
      <c r="BSD284" s="376"/>
      <c r="BSE284" s="376"/>
      <c r="BSF284" s="370"/>
      <c r="BSG284" s="396"/>
      <c r="BSH284" s="376"/>
      <c r="BSI284" s="376"/>
      <c r="BSJ284" s="376"/>
      <c r="BSK284" s="376"/>
      <c r="BSL284" s="376"/>
      <c r="BSM284" s="376"/>
      <c r="BSN284" s="376"/>
      <c r="BSO284" s="375"/>
      <c r="BSP284" s="375"/>
      <c r="BSQ284" s="375"/>
      <c r="BSR284" s="375"/>
      <c r="BSS284" s="375"/>
      <c r="BST284" s="375"/>
      <c r="BSU284" s="375"/>
      <c r="BSV284" s="375"/>
      <c r="BSW284" s="375"/>
      <c r="BSX284" s="375"/>
      <c r="BSY284" s="375"/>
      <c r="BSZ284" s="375"/>
      <c r="BTA284" s="375"/>
      <c r="BTB284" s="375"/>
      <c r="BTC284" s="375"/>
      <c r="BTD284" s="375"/>
      <c r="BTE284" s="375"/>
      <c r="BTF284" s="375"/>
      <c r="BTG284" s="375"/>
      <c r="BTH284" s="375"/>
      <c r="BTI284" s="375"/>
      <c r="BTJ284" s="375"/>
      <c r="BTK284" s="375"/>
      <c r="BTL284" s="375"/>
      <c r="BTM284" s="375"/>
      <c r="BTN284" s="375"/>
      <c r="BTO284" s="375"/>
      <c r="BTP284" s="375"/>
      <c r="BTQ284" s="375"/>
      <c r="BTR284" s="375"/>
      <c r="BTS284" s="375"/>
      <c r="BTT284" s="375"/>
      <c r="BTU284" s="375"/>
      <c r="BTV284" s="375"/>
      <c r="BTW284" s="375"/>
      <c r="BTX284" s="375"/>
      <c r="BTY284" s="375"/>
      <c r="BTZ284" s="375"/>
      <c r="BUA284" s="375"/>
      <c r="BUB284" s="375"/>
      <c r="BUC284" s="375"/>
      <c r="BUD284" s="375"/>
      <c r="BUE284" s="375"/>
      <c r="BUF284" s="375"/>
      <c r="BUG284" s="376"/>
      <c r="BUH284" s="376"/>
      <c r="BUI284" s="376"/>
      <c r="BUJ284" s="376"/>
      <c r="BUK284" s="376"/>
      <c r="BUL284" s="376"/>
      <c r="BUM284" s="376"/>
      <c r="BUN284" s="376"/>
      <c r="BUO284" s="376"/>
      <c r="BUP284" s="376"/>
      <c r="BUQ284" s="376"/>
      <c r="BUR284" s="376"/>
      <c r="BUS284" s="376"/>
      <c r="BUT284" s="376"/>
      <c r="BUU284" s="376"/>
      <c r="BUV284" s="376"/>
      <c r="BUW284" s="376"/>
      <c r="BUX284" s="376"/>
      <c r="BUY284" s="376"/>
      <c r="BUZ284" s="376"/>
      <c r="BVA284" s="376"/>
      <c r="BVB284" s="376"/>
      <c r="BVC284" s="376"/>
      <c r="BVD284" s="376"/>
      <c r="BVE284" s="377"/>
      <c r="BVF284" s="377"/>
      <c r="BVG284" s="377"/>
      <c r="BVH284" s="377"/>
      <c r="BVI284" s="377"/>
      <c r="BVJ284" s="376"/>
      <c r="BVK284" s="376"/>
      <c r="BVL284" s="377"/>
      <c r="BVM284" s="377"/>
      <c r="BVN284" s="376"/>
      <c r="BVO284" s="376"/>
      <c r="BVP284" s="377"/>
      <c r="BVQ284" s="377"/>
      <c r="BVR284" s="376"/>
      <c r="BVS284" s="376"/>
      <c r="BVT284" s="376"/>
      <c r="BVU284" s="376"/>
      <c r="BVV284" s="376"/>
      <c r="BVW284" s="376"/>
      <c r="BVX284" s="376"/>
      <c r="BVY284" s="377"/>
      <c r="BVZ284" s="377"/>
      <c r="BWA284" s="376"/>
      <c r="BWB284" s="376"/>
      <c r="BWC284" s="377"/>
      <c r="BWD284" s="377"/>
      <c r="BWE284" s="376"/>
      <c r="BWF284" s="376"/>
      <c r="BWG284" s="376"/>
      <c r="BWH284" s="376"/>
      <c r="BWI284" s="376"/>
      <c r="BWJ284" s="370"/>
      <c r="BWK284" s="396"/>
      <c r="BWL284" s="376"/>
      <c r="BWM284" s="376"/>
      <c r="BWN284" s="376"/>
      <c r="BWO284" s="376"/>
      <c r="BWP284" s="376"/>
      <c r="BWQ284" s="376"/>
      <c r="BWR284" s="376"/>
      <c r="BWS284" s="375"/>
      <c r="BWT284" s="375"/>
      <c r="BWU284" s="375"/>
      <c r="BWV284" s="375"/>
      <c r="BWW284" s="375"/>
      <c r="BWX284" s="375"/>
      <c r="BWY284" s="375"/>
      <c r="BWZ284" s="375"/>
      <c r="BXA284" s="375"/>
      <c r="BXB284" s="375"/>
      <c r="BXC284" s="375"/>
      <c r="BXD284" s="375"/>
      <c r="BXE284" s="375"/>
      <c r="BXF284" s="375"/>
      <c r="BXG284" s="375"/>
      <c r="BXH284" s="375"/>
      <c r="BXI284" s="375"/>
      <c r="BXJ284" s="375"/>
      <c r="BXK284" s="375"/>
      <c r="BXL284" s="375"/>
      <c r="BXM284" s="375"/>
      <c r="BXN284" s="375"/>
      <c r="BXO284" s="375"/>
      <c r="BXP284" s="375"/>
      <c r="BXQ284" s="375"/>
      <c r="BXR284" s="375"/>
      <c r="BXS284" s="375"/>
      <c r="BXT284" s="375"/>
      <c r="BXU284" s="375"/>
      <c r="BXV284" s="375"/>
      <c r="BXW284" s="375"/>
      <c r="BXX284" s="375"/>
      <c r="BXY284" s="375"/>
      <c r="BXZ284" s="375"/>
      <c r="BYA284" s="375"/>
      <c r="BYB284" s="375"/>
      <c r="BYC284" s="375"/>
      <c r="BYD284" s="375"/>
      <c r="BYE284" s="375"/>
      <c r="BYF284" s="375"/>
      <c r="BYG284" s="375"/>
      <c r="BYH284" s="375"/>
      <c r="BYI284" s="375"/>
      <c r="BYJ284" s="375"/>
      <c r="BYK284" s="376"/>
      <c r="BYL284" s="376"/>
      <c r="BYM284" s="376"/>
      <c r="BYN284" s="376"/>
      <c r="BYO284" s="376"/>
      <c r="BYP284" s="376"/>
      <c r="BYQ284" s="376"/>
      <c r="BYR284" s="376"/>
      <c r="BYS284" s="376"/>
      <c r="BYT284" s="376"/>
      <c r="BYU284" s="376"/>
      <c r="BYV284" s="376"/>
      <c r="BYW284" s="376"/>
      <c r="BYX284" s="376"/>
      <c r="BYY284" s="376"/>
      <c r="BYZ284" s="376"/>
      <c r="BZA284" s="376"/>
      <c r="BZB284" s="376"/>
      <c r="BZC284" s="376"/>
      <c r="BZD284" s="376"/>
      <c r="BZE284" s="376"/>
      <c r="BZF284" s="376"/>
      <c r="BZG284" s="376"/>
      <c r="BZH284" s="376"/>
      <c r="BZI284" s="377"/>
      <c r="BZJ284" s="377"/>
      <c r="BZK284" s="377"/>
      <c r="BZL284" s="377"/>
      <c r="BZM284" s="377"/>
      <c r="BZN284" s="376"/>
      <c r="BZO284" s="376"/>
      <c r="BZP284" s="377"/>
      <c r="BZQ284" s="377"/>
      <c r="BZR284" s="376"/>
      <c r="BZS284" s="376"/>
      <c r="BZT284" s="377"/>
      <c r="BZU284" s="377"/>
      <c r="BZV284" s="376"/>
      <c r="BZW284" s="376"/>
      <c r="BZX284" s="376"/>
      <c r="BZY284" s="376"/>
      <c r="BZZ284" s="376"/>
      <c r="CAA284" s="376"/>
      <c r="CAB284" s="376"/>
      <c r="CAC284" s="377"/>
      <c r="CAD284" s="377"/>
      <c r="CAE284" s="376"/>
      <c r="CAF284" s="376"/>
      <c r="CAG284" s="377"/>
      <c r="CAH284" s="377"/>
      <c r="CAI284" s="376"/>
      <c r="CAJ284" s="376"/>
      <c r="CAK284" s="376"/>
      <c r="CAL284" s="376"/>
      <c r="CAM284" s="376"/>
      <c r="CAN284" s="370"/>
      <c r="CAO284" s="396"/>
      <c r="CAP284" s="376"/>
      <c r="CAQ284" s="376"/>
      <c r="CAR284" s="376"/>
      <c r="CAS284" s="376"/>
      <c r="CAT284" s="376"/>
      <c r="CAU284" s="376"/>
      <c r="CAV284" s="376"/>
      <c r="CAW284" s="375"/>
      <c r="CAX284" s="375"/>
      <c r="CAY284" s="375"/>
      <c r="CAZ284" s="375"/>
      <c r="CBA284" s="375"/>
      <c r="CBB284" s="375"/>
      <c r="CBC284" s="375"/>
      <c r="CBD284" s="375"/>
      <c r="CBE284" s="375"/>
      <c r="CBF284" s="375"/>
      <c r="CBG284" s="375"/>
      <c r="CBH284" s="375"/>
      <c r="CBI284" s="375"/>
      <c r="CBJ284" s="375"/>
      <c r="CBK284" s="375"/>
      <c r="CBL284" s="375"/>
      <c r="CBM284" s="375"/>
      <c r="CBN284" s="375"/>
      <c r="CBO284" s="375"/>
      <c r="CBP284" s="375"/>
      <c r="CBQ284" s="375"/>
      <c r="CBR284" s="375"/>
      <c r="CBS284" s="375"/>
      <c r="CBT284" s="375"/>
      <c r="CBU284" s="375"/>
      <c r="CBV284" s="375"/>
      <c r="CBW284" s="375"/>
      <c r="CBX284" s="375"/>
      <c r="CBY284" s="375"/>
      <c r="CBZ284" s="375"/>
      <c r="CCA284" s="375"/>
      <c r="CCB284" s="375"/>
      <c r="CCC284" s="375"/>
      <c r="CCD284" s="375"/>
      <c r="CCE284" s="375"/>
      <c r="CCF284" s="375"/>
      <c r="CCG284" s="375"/>
      <c r="CCH284" s="375"/>
      <c r="CCI284" s="375"/>
      <c r="CCJ284" s="375"/>
      <c r="CCK284" s="375"/>
      <c r="CCL284" s="375"/>
      <c r="CCM284" s="375"/>
      <c r="CCN284" s="375"/>
      <c r="CCO284" s="376"/>
      <c r="CCP284" s="376"/>
      <c r="CCQ284" s="376"/>
      <c r="CCR284" s="376"/>
      <c r="CCS284" s="376"/>
      <c r="CCT284" s="376"/>
      <c r="CCU284" s="376"/>
      <c r="CCV284" s="376"/>
      <c r="CCW284" s="376"/>
      <c r="CCX284" s="376"/>
      <c r="CCY284" s="376"/>
      <c r="CCZ284" s="376"/>
      <c r="CDA284" s="376"/>
      <c r="CDB284" s="376"/>
      <c r="CDC284" s="376"/>
      <c r="CDD284" s="376"/>
      <c r="CDE284" s="376"/>
      <c r="CDF284" s="376"/>
      <c r="CDG284" s="376"/>
      <c r="CDH284" s="376"/>
      <c r="CDI284" s="376"/>
      <c r="CDJ284" s="376"/>
      <c r="CDK284" s="376"/>
      <c r="CDL284" s="376"/>
      <c r="CDM284" s="377"/>
      <c r="CDN284" s="377"/>
      <c r="CDO284" s="377"/>
      <c r="CDP284" s="377"/>
      <c r="CDQ284" s="377"/>
      <c r="CDR284" s="376"/>
      <c r="CDS284" s="376"/>
      <c r="CDT284" s="377"/>
      <c r="CDU284" s="377"/>
      <c r="CDV284" s="376"/>
      <c r="CDW284" s="376"/>
      <c r="CDX284" s="377"/>
      <c r="CDY284" s="377"/>
      <c r="CDZ284" s="376"/>
      <c r="CEA284" s="376"/>
      <c r="CEB284" s="376"/>
      <c r="CEC284" s="376"/>
      <c r="CED284" s="376"/>
      <c r="CEE284" s="376"/>
      <c r="CEF284" s="376"/>
      <c r="CEG284" s="377"/>
      <c r="CEH284" s="377"/>
      <c r="CEI284" s="376"/>
      <c r="CEJ284" s="376"/>
      <c r="CEK284" s="377"/>
      <c r="CEL284" s="377"/>
      <c r="CEM284" s="376"/>
      <c r="CEN284" s="376"/>
      <c r="CEO284" s="376"/>
      <c r="CEP284" s="376"/>
      <c r="CEQ284" s="376"/>
      <c r="CER284" s="370"/>
      <c r="CES284" s="396"/>
      <c r="CET284" s="376"/>
      <c r="CEU284" s="376"/>
      <c r="CEV284" s="376"/>
      <c r="CEW284" s="376"/>
      <c r="CEX284" s="376"/>
      <c r="CEY284" s="376"/>
      <c r="CEZ284" s="376"/>
      <c r="CFA284" s="375"/>
      <c r="CFB284" s="375"/>
      <c r="CFC284" s="375"/>
      <c r="CFD284" s="375"/>
      <c r="CFE284" s="375"/>
      <c r="CFF284" s="375"/>
      <c r="CFG284" s="375"/>
      <c r="CFH284" s="375"/>
      <c r="CFI284" s="375"/>
      <c r="CFJ284" s="375"/>
      <c r="CFK284" s="375"/>
      <c r="CFL284" s="375"/>
      <c r="CFM284" s="375"/>
      <c r="CFN284" s="375"/>
      <c r="CFO284" s="375"/>
      <c r="CFP284" s="375"/>
      <c r="CFQ284" s="375"/>
      <c r="CFR284" s="375"/>
      <c r="CFS284" s="375"/>
      <c r="CFT284" s="375"/>
      <c r="CFU284" s="375"/>
      <c r="CFV284" s="375"/>
      <c r="CFW284" s="375"/>
      <c r="CFX284" s="375"/>
      <c r="CFY284" s="375"/>
      <c r="CFZ284" s="375"/>
      <c r="CGA284" s="375"/>
      <c r="CGB284" s="375"/>
      <c r="CGC284" s="375"/>
      <c r="CGD284" s="375"/>
      <c r="CGE284" s="375"/>
      <c r="CGF284" s="375"/>
      <c r="CGG284" s="375"/>
      <c r="CGH284" s="375"/>
      <c r="CGI284" s="375"/>
      <c r="CGJ284" s="375"/>
      <c r="CGK284" s="375"/>
      <c r="CGL284" s="375"/>
      <c r="CGM284" s="375"/>
      <c r="CGN284" s="375"/>
      <c r="CGO284" s="375"/>
      <c r="CGP284" s="375"/>
      <c r="CGQ284" s="375"/>
      <c r="CGR284" s="375"/>
      <c r="CGS284" s="376"/>
      <c r="CGT284" s="376"/>
      <c r="CGU284" s="376"/>
      <c r="CGV284" s="376"/>
      <c r="CGW284" s="376"/>
      <c r="CGX284" s="376"/>
      <c r="CGY284" s="376"/>
      <c r="CGZ284" s="376"/>
      <c r="CHA284" s="376"/>
      <c r="CHB284" s="376"/>
      <c r="CHC284" s="376"/>
      <c r="CHD284" s="376"/>
      <c r="CHE284" s="376"/>
      <c r="CHF284" s="376"/>
      <c r="CHG284" s="376"/>
      <c r="CHH284" s="376"/>
      <c r="CHI284" s="376"/>
      <c r="CHJ284" s="376"/>
      <c r="CHK284" s="376"/>
      <c r="CHL284" s="376"/>
      <c r="CHM284" s="376"/>
      <c r="CHN284" s="376"/>
      <c r="CHO284" s="376"/>
      <c r="CHP284" s="376"/>
      <c r="CHQ284" s="377"/>
      <c r="CHR284" s="377"/>
      <c r="CHS284" s="377"/>
      <c r="CHT284" s="377"/>
      <c r="CHU284" s="377"/>
      <c r="CHV284" s="376"/>
      <c r="CHW284" s="376"/>
      <c r="CHX284" s="377"/>
      <c r="CHY284" s="377"/>
      <c r="CHZ284" s="376"/>
      <c r="CIA284" s="376"/>
      <c r="CIB284" s="377"/>
      <c r="CIC284" s="377"/>
      <c r="CID284" s="376"/>
      <c r="CIE284" s="376"/>
      <c r="CIF284" s="376"/>
      <c r="CIG284" s="376"/>
      <c r="CIH284" s="376"/>
      <c r="CII284" s="376"/>
      <c r="CIJ284" s="376"/>
      <c r="CIK284" s="377"/>
      <c r="CIL284" s="377"/>
      <c r="CIM284" s="376"/>
      <c r="CIN284" s="376"/>
      <c r="CIO284" s="377"/>
      <c r="CIP284" s="377"/>
      <c r="CIQ284" s="376"/>
      <c r="CIR284" s="376"/>
      <c r="CIS284" s="376"/>
      <c r="CIT284" s="376"/>
      <c r="CIU284" s="376"/>
      <c r="CIV284" s="370"/>
      <c r="CIW284" s="396"/>
      <c r="CIX284" s="376"/>
      <c r="CIY284" s="376"/>
      <c r="CIZ284" s="376"/>
      <c r="CJA284" s="376"/>
      <c r="CJB284" s="376"/>
      <c r="CJC284" s="376"/>
      <c r="CJD284" s="376"/>
      <c r="CJE284" s="375"/>
      <c r="CJF284" s="375"/>
      <c r="CJG284" s="375"/>
      <c r="CJH284" s="375"/>
      <c r="CJI284" s="375"/>
      <c r="CJJ284" s="375"/>
      <c r="CJK284" s="375"/>
      <c r="CJL284" s="375"/>
      <c r="CJM284" s="375"/>
      <c r="CJN284" s="375"/>
      <c r="CJO284" s="375"/>
      <c r="CJP284" s="375"/>
      <c r="CJQ284" s="375"/>
      <c r="CJR284" s="375"/>
      <c r="CJS284" s="375"/>
      <c r="CJT284" s="375"/>
      <c r="CJU284" s="375"/>
      <c r="CJV284" s="375"/>
      <c r="CJW284" s="375"/>
      <c r="CJX284" s="375"/>
      <c r="CJY284" s="375"/>
      <c r="CJZ284" s="375"/>
      <c r="CKA284" s="375"/>
      <c r="CKB284" s="375"/>
      <c r="CKC284" s="375"/>
      <c r="CKD284" s="375"/>
      <c r="CKE284" s="375"/>
      <c r="CKF284" s="375"/>
      <c r="CKG284" s="375"/>
      <c r="CKH284" s="375"/>
      <c r="CKI284" s="375"/>
      <c r="CKJ284" s="375"/>
      <c r="CKK284" s="375"/>
      <c r="CKL284" s="375"/>
      <c r="CKM284" s="375"/>
      <c r="CKN284" s="375"/>
      <c r="CKO284" s="375"/>
      <c r="CKP284" s="375"/>
      <c r="CKQ284" s="375"/>
      <c r="CKR284" s="375"/>
      <c r="CKS284" s="375"/>
      <c r="CKT284" s="375"/>
      <c r="CKU284" s="375"/>
      <c r="CKV284" s="375"/>
      <c r="CKW284" s="376"/>
      <c r="CKX284" s="376"/>
      <c r="CKY284" s="376"/>
      <c r="CKZ284" s="376"/>
      <c r="CLA284" s="376"/>
      <c r="CLB284" s="376"/>
      <c r="CLC284" s="376"/>
      <c r="CLD284" s="376"/>
      <c r="CLE284" s="376"/>
      <c r="CLF284" s="376"/>
      <c r="CLG284" s="376"/>
      <c r="CLH284" s="376"/>
      <c r="CLI284" s="376"/>
      <c r="CLJ284" s="376"/>
      <c r="CLK284" s="376"/>
      <c r="CLL284" s="376"/>
      <c r="CLM284" s="376"/>
      <c r="CLN284" s="376"/>
      <c r="CLO284" s="376"/>
      <c r="CLP284" s="376"/>
      <c r="CLQ284" s="376"/>
      <c r="CLR284" s="376"/>
      <c r="CLS284" s="376"/>
      <c r="CLT284" s="376"/>
      <c r="CLU284" s="377"/>
      <c r="CLV284" s="377"/>
      <c r="CLW284" s="377"/>
      <c r="CLX284" s="377"/>
      <c r="CLY284" s="377"/>
      <c r="CLZ284" s="376"/>
      <c r="CMA284" s="376"/>
      <c r="CMB284" s="377"/>
      <c r="CMC284" s="377"/>
      <c r="CMD284" s="376"/>
      <c r="CME284" s="376"/>
      <c r="CMF284" s="377"/>
      <c r="CMG284" s="377"/>
      <c r="CMH284" s="376"/>
      <c r="CMI284" s="376"/>
      <c r="CMJ284" s="376"/>
      <c r="CMK284" s="376"/>
      <c r="CML284" s="376"/>
      <c r="CMM284" s="376"/>
      <c r="CMN284" s="376"/>
      <c r="CMO284" s="377"/>
      <c r="CMP284" s="377"/>
      <c r="CMQ284" s="376"/>
      <c r="CMR284" s="376"/>
      <c r="CMS284" s="377"/>
      <c r="CMT284" s="377"/>
      <c r="CMU284" s="376"/>
      <c r="CMV284" s="376"/>
      <c r="CMW284" s="376"/>
      <c r="CMX284" s="376"/>
      <c r="CMY284" s="376"/>
      <c r="CMZ284" s="370"/>
      <c r="CNA284" s="396"/>
      <c r="CNB284" s="376"/>
      <c r="CNC284" s="376"/>
      <c r="CND284" s="376"/>
      <c r="CNE284" s="376"/>
      <c r="CNF284" s="376"/>
      <c r="CNG284" s="376"/>
      <c r="CNH284" s="376"/>
      <c r="CNI284" s="375"/>
      <c r="CNJ284" s="375"/>
      <c r="CNK284" s="375"/>
      <c r="CNL284" s="375"/>
      <c r="CNM284" s="375"/>
      <c r="CNN284" s="375"/>
      <c r="CNO284" s="375"/>
      <c r="CNP284" s="375"/>
      <c r="CNQ284" s="375"/>
      <c r="CNR284" s="375"/>
      <c r="CNS284" s="375"/>
      <c r="CNT284" s="375"/>
      <c r="CNU284" s="375"/>
      <c r="CNV284" s="375"/>
      <c r="CNW284" s="375"/>
      <c r="CNX284" s="375"/>
      <c r="CNY284" s="375"/>
      <c r="CNZ284" s="375"/>
      <c r="COA284" s="375"/>
      <c r="COB284" s="375"/>
      <c r="COC284" s="375"/>
      <c r="COD284" s="375"/>
      <c r="COE284" s="375"/>
      <c r="COF284" s="375"/>
      <c r="COG284" s="375"/>
      <c r="COH284" s="375"/>
      <c r="COI284" s="375"/>
      <c r="COJ284" s="375"/>
      <c r="COK284" s="375"/>
      <c r="COL284" s="375"/>
      <c r="COM284" s="375"/>
      <c r="CON284" s="375"/>
      <c r="COO284" s="375"/>
      <c r="COP284" s="375"/>
      <c r="COQ284" s="375"/>
      <c r="COR284" s="375"/>
      <c r="COS284" s="375"/>
      <c r="COT284" s="375"/>
      <c r="COU284" s="375"/>
      <c r="COV284" s="375"/>
      <c r="COW284" s="375"/>
      <c r="COX284" s="375"/>
      <c r="COY284" s="375"/>
      <c r="COZ284" s="375"/>
      <c r="CPA284" s="376"/>
      <c r="CPB284" s="376"/>
      <c r="CPC284" s="376"/>
      <c r="CPD284" s="376"/>
      <c r="CPE284" s="376"/>
      <c r="CPF284" s="376"/>
      <c r="CPG284" s="376"/>
      <c r="CPH284" s="376"/>
      <c r="CPI284" s="376"/>
      <c r="CPJ284" s="376"/>
      <c r="CPK284" s="376"/>
      <c r="CPL284" s="376"/>
      <c r="CPM284" s="376"/>
      <c r="CPN284" s="376"/>
      <c r="CPO284" s="376"/>
      <c r="CPP284" s="376"/>
      <c r="CPQ284" s="376"/>
      <c r="CPR284" s="376"/>
      <c r="CPS284" s="376"/>
      <c r="CPT284" s="376"/>
      <c r="CPU284" s="376"/>
      <c r="CPV284" s="376"/>
      <c r="CPW284" s="376"/>
      <c r="CPX284" s="376"/>
      <c r="CPY284" s="377"/>
      <c r="CPZ284" s="377"/>
      <c r="CQA284" s="377"/>
      <c r="CQB284" s="377"/>
      <c r="CQC284" s="377"/>
      <c r="CQD284" s="376"/>
      <c r="CQE284" s="376"/>
      <c r="CQF284" s="377"/>
      <c r="CQG284" s="377"/>
      <c r="CQH284" s="376"/>
      <c r="CQI284" s="376"/>
      <c r="CQJ284" s="377"/>
      <c r="CQK284" s="377"/>
      <c r="CQL284" s="376"/>
      <c r="CQM284" s="376"/>
      <c r="CQN284" s="376"/>
      <c r="CQO284" s="376"/>
      <c r="CQP284" s="376"/>
      <c r="CQQ284" s="376"/>
      <c r="CQR284" s="376"/>
      <c r="CQS284" s="377"/>
      <c r="CQT284" s="377"/>
      <c r="CQU284" s="376"/>
      <c r="CQV284" s="376"/>
      <c r="CQW284" s="377"/>
      <c r="CQX284" s="377"/>
      <c r="CQY284" s="376"/>
      <c r="CQZ284" s="376"/>
      <c r="CRA284" s="376"/>
      <c r="CRB284" s="376"/>
      <c r="CRC284" s="376"/>
      <c r="CRD284" s="370"/>
      <c r="CRE284" s="396"/>
      <c r="CRF284" s="376"/>
      <c r="CRG284" s="376"/>
      <c r="CRH284" s="376"/>
      <c r="CRI284" s="376"/>
      <c r="CRJ284" s="376"/>
      <c r="CRK284" s="376"/>
      <c r="CRL284" s="376"/>
      <c r="CRM284" s="375"/>
      <c r="CRN284" s="375"/>
      <c r="CRO284" s="375"/>
      <c r="CRP284" s="375"/>
      <c r="CRQ284" s="375"/>
      <c r="CRR284" s="375"/>
      <c r="CRS284" s="375"/>
      <c r="CRT284" s="375"/>
      <c r="CRU284" s="375"/>
      <c r="CRV284" s="375"/>
      <c r="CRW284" s="375"/>
      <c r="CRX284" s="375"/>
      <c r="CRY284" s="375"/>
      <c r="CRZ284" s="375"/>
      <c r="CSA284" s="375"/>
      <c r="CSB284" s="375"/>
      <c r="CSC284" s="375"/>
      <c r="CSD284" s="375"/>
      <c r="CSE284" s="375"/>
      <c r="CSF284" s="375"/>
      <c r="CSG284" s="375"/>
      <c r="CSH284" s="375"/>
      <c r="CSI284" s="375"/>
      <c r="CSJ284" s="375"/>
      <c r="CSK284" s="375"/>
      <c r="CSL284" s="375"/>
      <c r="CSM284" s="375"/>
      <c r="CSN284" s="375"/>
      <c r="CSO284" s="375"/>
      <c r="CSP284" s="375"/>
      <c r="CSQ284" s="375"/>
      <c r="CSR284" s="375"/>
      <c r="CSS284" s="375"/>
      <c r="CST284" s="375"/>
      <c r="CSU284" s="375"/>
      <c r="CSV284" s="375"/>
      <c r="CSW284" s="375"/>
      <c r="CSX284" s="375"/>
      <c r="CSY284" s="375"/>
      <c r="CSZ284" s="375"/>
      <c r="CTA284" s="375"/>
      <c r="CTB284" s="375"/>
      <c r="CTC284" s="375"/>
      <c r="CTD284" s="375"/>
      <c r="CTE284" s="376"/>
      <c r="CTF284" s="376"/>
      <c r="CTG284" s="376"/>
      <c r="CTH284" s="376"/>
      <c r="CTI284" s="376"/>
      <c r="CTJ284" s="376"/>
      <c r="CTK284" s="376"/>
      <c r="CTL284" s="376"/>
      <c r="CTM284" s="376"/>
      <c r="CTN284" s="376"/>
      <c r="CTO284" s="376"/>
      <c r="CTP284" s="376"/>
      <c r="CTQ284" s="376"/>
      <c r="CTR284" s="376"/>
      <c r="CTS284" s="376"/>
      <c r="CTT284" s="376"/>
      <c r="CTU284" s="376"/>
      <c r="CTV284" s="376"/>
      <c r="CTW284" s="376"/>
      <c r="CTX284" s="376"/>
      <c r="CTY284" s="376"/>
      <c r="CTZ284" s="376"/>
      <c r="CUA284" s="376"/>
      <c r="CUB284" s="376"/>
      <c r="CUC284" s="377"/>
      <c r="CUD284" s="377"/>
      <c r="CUE284" s="377"/>
      <c r="CUF284" s="377"/>
      <c r="CUG284" s="377"/>
      <c r="CUH284" s="376"/>
      <c r="CUI284" s="376"/>
      <c r="CUJ284" s="377"/>
      <c r="CUK284" s="377"/>
      <c r="CUL284" s="376"/>
      <c r="CUM284" s="376"/>
      <c r="CUN284" s="377"/>
      <c r="CUO284" s="377"/>
      <c r="CUP284" s="376"/>
      <c r="CUQ284" s="376"/>
      <c r="CUR284" s="376"/>
      <c r="CUS284" s="376"/>
      <c r="CUT284" s="376"/>
      <c r="CUU284" s="376"/>
      <c r="CUV284" s="376"/>
      <c r="CUW284" s="377"/>
      <c r="CUX284" s="377"/>
      <c r="CUY284" s="376"/>
      <c r="CUZ284" s="376"/>
      <c r="CVA284" s="377"/>
      <c r="CVB284" s="377"/>
      <c r="CVC284" s="376"/>
      <c r="CVD284" s="376"/>
      <c r="CVE284" s="376"/>
      <c r="CVF284" s="376"/>
      <c r="CVG284" s="376"/>
      <c r="CVH284" s="370"/>
      <c r="CVI284" s="396"/>
      <c r="CVJ284" s="376"/>
      <c r="CVK284" s="376"/>
      <c r="CVL284" s="376"/>
      <c r="CVM284" s="376"/>
      <c r="CVN284" s="376"/>
      <c r="CVO284" s="376"/>
      <c r="CVP284" s="376"/>
      <c r="CVQ284" s="375"/>
      <c r="CVR284" s="375"/>
      <c r="CVS284" s="375"/>
      <c r="CVT284" s="375"/>
      <c r="CVU284" s="375"/>
      <c r="CVV284" s="375"/>
      <c r="CVW284" s="375"/>
      <c r="CVX284" s="375"/>
      <c r="CVY284" s="375"/>
      <c r="CVZ284" s="375"/>
      <c r="CWA284" s="375"/>
      <c r="CWB284" s="375"/>
      <c r="CWC284" s="375"/>
      <c r="CWD284" s="375"/>
      <c r="CWE284" s="375"/>
      <c r="CWF284" s="375"/>
      <c r="CWG284" s="375"/>
      <c r="CWH284" s="375"/>
      <c r="CWI284" s="375"/>
      <c r="CWJ284" s="375"/>
      <c r="CWK284" s="375"/>
      <c r="CWL284" s="375"/>
      <c r="CWM284" s="375"/>
      <c r="CWN284" s="375"/>
      <c r="CWO284" s="375"/>
      <c r="CWP284" s="375"/>
      <c r="CWQ284" s="375"/>
      <c r="CWR284" s="375"/>
      <c r="CWS284" s="375"/>
      <c r="CWT284" s="375"/>
      <c r="CWU284" s="375"/>
      <c r="CWV284" s="375"/>
      <c r="CWW284" s="375"/>
      <c r="CWX284" s="375"/>
      <c r="CWY284" s="375"/>
      <c r="CWZ284" s="375"/>
      <c r="CXA284" s="375"/>
      <c r="CXB284" s="375"/>
      <c r="CXC284" s="375"/>
      <c r="CXD284" s="375"/>
      <c r="CXE284" s="375"/>
      <c r="CXF284" s="375"/>
      <c r="CXG284" s="375"/>
      <c r="CXH284" s="375"/>
      <c r="CXI284" s="376"/>
      <c r="CXJ284" s="376"/>
      <c r="CXK284" s="376"/>
      <c r="CXL284" s="376"/>
      <c r="CXM284" s="376"/>
      <c r="CXN284" s="376"/>
      <c r="CXO284" s="376"/>
      <c r="CXP284" s="376"/>
      <c r="CXQ284" s="376"/>
      <c r="CXR284" s="376"/>
      <c r="CXS284" s="376"/>
      <c r="CXT284" s="376"/>
      <c r="CXU284" s="376"/>
      <c r="CXV284" s="376"/>
      <c r="CXW284" s="376"/>
      <c r="CXX284" s="376"/>
      <c r="CXY284" s="376"/>
      <c r="CXZ284" s="376"/>
      <c r="CYA284" s="376"/>
      <c r="CYB284" s="376"/>
      <c r="CYC284" s="376"/>
      <c r="CYD284" s="376"/>
      <c r="CYE284" s="376"/>
      <c r="CYF284" s="376"/>
      <c r="CYG284" s="377"/>
      <c r="CYH284" s="377"/>
      <c r="CYI284" s="377"/>
      <c r="CYJ284" s="377"/>
      <c r="CYK284" s="377"/>
      <c r="CYL284" s="376"/>
      <c r="CYM284" s="376"/>
      <c r="CYN284" s="377"/>
      <c r="CYO284" s="377"/>
      <c r="CYP284" s="376"/>
      <c r="CYQ284" s="376"/>
      <c r="CYR284" s="377"/>
      <c r="CYS284" s="377"/>
      <c r="CYT284" s="376"/>
      <c r="CYU284" s="376"/>
      <c r="CYV284" s="376"/>
      <c r="CYW284" s="376"/>
      <c r="CYX284" s="376"/>
      <c r="CYY284" s="376"/>
      <c r="CYZ284" s="376"/>
      <c r="CZA284" s="377"/>
      <c r="CZB284" s="377"/>
      <c r="CZC284" s="376"/>
      <c r="CZD284" s="376"/>
      <c r="CZE284" s="377"/>
      <c r="CZF284" s="377"/>
      <c r="CZG284" s="376"/>
      <c r="CZH284" s="376"/>
      <c r="CZI284" s="376"/>
      <c r="CZJ284" s="376"/>
      <c r="CZK284" s="376"/>
      <c r="CZL284" s="370"/>
      <c r="CZM284" s="396"/>
      <c r="CZN284" s="376"/>
      <c r="CZO284" s="376"/>
      <c r="CZP284" s="376"/>
      <c r="CZQ284" s="376"/>
      <c r="CZR284" s="376"/>
      <c r="CZS284" s="376"/>
      <c r="CZT284" s="376"/>
      <c r="CZU284" s="375"/>
      <c r="CZV284" s="375"/>
      <c r="CZW284" s="375"/>
      <c r="CZX284" s="375"/>
      <c r="CZY284" s="375"/>
      <c r="CZZ284" s="375"/>
      <c r="DAA284" s="375"/>
      <c r="DAB284" s="375"/>
      <c r="DAC284" s="375"/>
      <c r="DAD284" s="375"/>
      <c r="DAE284" s="375"/>
      <c r="DAF284" s="375"/>
      <c r="DAG284" s="375"/>
      <c r="DAH284" s="375"/>
      <c r="DAI284" s="375"/>
      <c r="DAJ284" s="375"/>
      <c r="DAK284" s="375"/>
      <c r="DAL284" s="375"/>
      <c r="DAM284" s="375"/>
      <c r="DAN284" s="375"/>
      <c r="DAO284" s="375"/>
      <c r="DAP284" s="375"/>
      <c r="DAQ284" s="375"/>
      <c r="DAR284" s="375"/>
      <c r="DAS284" s="375"/>
      <c r="DAT284" s="375"/>
      <c r="DAU284" s="375"/>
      <c r="DAV284" s="375"/>
      <c r="DAW284" s="375"/>
      <c r="DAX284" s="375"/>
      <c r="DAY284" s="375"/>
      <c r="DAZ284" s="375"/>
      <c r="DBA284" s="375"/>
      <c r="DBB284" s="375"/>
      <c r="DBC284" s="375"/>
      <c r="DBD284" s="375"/>
      <c r="DBE284" s="375"/>
      <c r="DBF284" s="375"/>
      <c r="DBG284" s="375"/>
      <c r="DBH284" s="375"/>
      <c r="DBI284" s="375"/>
      <c r="DBJ284" s="375"/>
      <c r="DBK284" s="375"/>
      <c r="DBL284" s="375"/>
      <c r="DBM284" s="376"/>
      <c r="DBN284" s="376"/>
      <c r="DBO284" s="376"/>
      <c r="DBP284" s="376"/>
      <c r="DBQ284" s="376"/>
      <c r="DBR284" s="376"/>
      <c r="DBS284" s="376"/>
      <c r="DBT284" s="376"/>
      <c r="DBU284" s="376"/>
      <c r="DBV284" s="376"/>
      <c r="DBW284" s="376"/>
      <c r="DBX284" s="376"/>
      <c r="DBY284" s="376"/>
      <c r="DBZ284" s="376"/>
      <c r="DCA284" s="376"/>
      <c r="DCB284" s="376"/>
      <c r="DCC284" s="376"/>
      <c r="DCD284" s="376"/>
      <c r="DCE284" s="376"/>
      <c r="DCF284" s="376"/>
      <c r="DCG284" s="376"/>
      <c r="DCH284" s="376"/>
      <c r="DCI284" s="376"/>
      <c r="DCJ284" s="376"/>
      <c r="DCK284" s="377"/>
      <c r="DCL284" s="377"/>
      <c r="DCM284" s="377"/>
      <c r="DCN284" s="377"/>
      <c r="DCO284" s="377"/>
      <c r="DCP284" s="376"/>
      <c r="DCQ284" s="376"/>
      <c r="DCR284" s="377"/>
      <c r="DCS284" s="377"/>
      <c r="DCT284" s="376"/>
      <c r="DCU284" s="376"/>
      <c r="DCV284" s="377"/>
      <c r="DCW284" s="377"/>
      <c r="DCX284" s="376"/>
      <c r="DCY284" s="376"/>
      <c r="DCZ284" s="376"/>
      <c r="DDA284" s="376"/>
      <c r="DDB284" s="376"/>
      <c r="DDC284" s="376"/>
      <c r="DDD284" s="376"/>
      <c r="DDE284" s="377"/>
      <c r="DDF284" s="377"/>
      <c r="DDG284" s="376"/>
      <c r="DDH284" s="376"/>
      <c r="DDI284" s="377"/>
      <c r="DDJ284" s="377"/>
      <c r="DDK284" s="376"/>
      <c r="DDL284" s="376"/>
      <c r="DDM284" s="376"/>
      <c r="DDN284" s="376"/>
      <c r="DDO284" s="376"/>
      <c r="DDP284" s="370"/>
      <c r="DDQ284" s="396"/>
      <c r="DDR284" s="376"/>
      <c r="DDS284" s="376"/>
      <c r="DDT284" s="376"/>
      <c r="DDU284" s="376"/>
      <c r="DDV284" s="376"/>
      <c r="DDW284" s="376"/>
      <c r="DDX284" s="376"/>
      <c r="DDY284" s="375"/>
      <c r="DDZ284" s="375"/>
      <c r="DEA284" s="375"/>
      <c r="DEB284" s="375"/>
      <c r="DEC284" s="375"/>
      <c r="DED284" s="375"/>
      <c r="DEE284" s="375"/>
      <c r="DEF284" s="375"/>
      <c r="DEG284" s="375"/>
      <c r="DEH284" s="375"/>
      <c r="DEI284" s="375"/>
      <c r="DEJ284" s="375"/>
      <c r="DEK284" s="375"/>
      <c r="DEL284" s="375"/>
      <c r="DEM284" s="375"/>
      <c r="DEN284" s="375"/>
      <c r="DEO284" s="375"/>
      <c r="DEP284" s="375"/>
      <c r="DEQ284" s="375"/>
      <c r="DER284" s="375"/>
      <c r="DES284" s="375"/>
      <c r="DET284" s="375"/>
      <c r="DEU284" s="375"/>
      <c r="DEV284" s="375"/>
      <c r="DEW284" s="375"/>
      <c r="DEX284" s="375"/>
      <c r="DEY284" s="375"/>
      <c r="DEZ284" s="375"/>
      <c r="DFA284" s="375"/>
      <c r="DFB284" s="375"/>
      <c r="DFC284" s="375"/>
      <c r="DFD284" s="375"/>
      <c r="DFE284" s="375"/>
      <c r="DFF284" s="375"/>
      <c r="DFG284" s="375"/>
      <c r="DFH284" s="375"/>
      <c r="DFI284" s="375"/>
      <c r="DFJ284" s="375"/>
      <c r="DFK284" s="375"/>
      <c r="DFL284" s="375"/>
      <c r="DFM284" s="375"/>
      <c r="DFN284" s="375"/>
      <c r="DFO284" s="375"/>
      <c r="DFP284" s="375"/>
      <c r="DFQ284" s="376"/>
      <c r="DFR284" s="376"/>
      <c r="DFS284" s="376"/>
      <c r="DFT284" s="376"/>
      <c r="DFU284" s="376"/>
      <c r="DFV284" s="376"/>
      <c r="DFW284" s="376"/>
      <c r="DFX284" s="376"/>
      <c r="DFY284" s="376"/>
      <c r="DFZ284" s="376"/>
      <c r="DGA284" s="376"/>
      <c r="DGB284" s="376"/>
      <c r="DGC284" s="376"/>
      <c r="DGD284" s="376"/>
      <c r="DGE284" s="376"/>
      <c r="DGF284" s="376"/>
      <c r="DGG284" s="376"/>
      <c r="DGH284" s="376"/>
      <c r="DGI284" s="376"/>
      <c r="DGJ284" s="376"/>
      <c r="DGK284" s="376"/>
      <c r="DGL284" s="376"/>
      <c r="DGM284" s="376"/>
      <c r="DGN284" s="376"/>
      <c r="DGO284" s="377"/>
      <c r="DGP284" s="377"/>
      <c r="DGQ284" s="377"/>
      <c r="DGR284" s="377"/>
      <c r="DGS284" s="377"/>
      <c r="DGT284" s="376"/>
      <c r="DGU284" s="376"/>
      <c r="DGV284" s="377"/>
      <c r="DGW284" s="377"/>
      <c r="DGX284" s="376"/>
      <c r="DGY284" s="376"/>
      <c r="DGZ284" s="377"/>
      <c r="DHA284" s="377"/>
      <c r="DHB284" s="376"/>
      <c r="DHC284" s="376"/>
      <c r="DHD284" s="376"/>
      <c r="DHE284" s="376"/>
      <c r="DHF284" s="376"/>
      <c r="DHG284" s="376"/>
      <c r="DHH284" s="376"/>
      <c r="DHI284" s="377"/>
      <c r="DHJ284" s="377"/>
      <c r="DHK284" s="376"/>
      <c r="DHL284" s="376"/>
      <c r="DHM284" s="377"/>
      <c r="DHN284" s="377"/>
      <c r="DHO284" s="376"/>
      <c r="DHP284" s="376"/>
      <c r="DHQ284" s="376"/>
      <c r="DHR284" s="376"/>
      <c r="DHS284" s="376"/>
      <c r="DHT284" s="370"/>
      <c r="DHU284" s="396"/>
      <c r="DHV284" s="376"/>
      <c r="DHW284" s="376"/>
      <c r="DHX284" s="376"/>
      <c r="DHY284" s="376"/>
      <c r="DHZ284" s="376"/>
      <c r="DIA284" s="376"/>
      <c r="DIB284" s="376"/>
      <c r="DIC284" s="375"/>
      <c r="DID284" s="375"/>
      <c r="DIE284" s="375"/>
      <c r="DIF284" s="375"/>
      <c r="DIG284" s="375"/>
      <c r="DIH284" s="375"/>
      <c r="DII284" s="375"/>
      <c r="DIJ284" s="375"/>
      <c r="DIK284" s="375"/>
      <c r="DIL284" s="375"/>
      <c r="DIM284" s="375"/>
      <c r="DIN284" s="375"/>
      <c r="DIO284" s="375"/>
      <c r="DIP284" s="375"/>
      <c r="DIQ284" s="375"/>
      <c r="DIR284" s="375"/>
      <c r="DIS284" s="375"/>
      <c r="DIT284" s="375"/>
      <c r="DIU284" s="375"/>
      <c r="DIV284" s="375"/>
      <c r="DIW284" s="375"/>
      <c r="DIX284" s="375"/>
      <c r="DIY284" s="375"/>
      <c r="DIZ284" s="375"/>
      <c r="DJA284" s="375"/>
      <c r="DJB284" s="375"/>
      <c r="DJC284" s="375"/>
      <c r="DJD284" s="375"/>
      <c r="DJE284" s="375"/>
      <c r="DJF284" s="375"/>
      <c r="DJG284" s="375"/>
      <c r="DJH284" s="375"/>
      <c r="DJI284" s="375"/>
      <c r="DJJ284" s="375"/>
      <c r="DJK284" s="375"/>
      <c r="DJL284" s="375"/>
      <c r="DJM284" s="375"/>
      <c r="DJN284" s="375"/>
      <c r="DJO284" s="375"/>
      <c r="DJP284" s="375"/>
      <c r="DJQ284" s="375"/>
      <c r="DJR284" s="375"/>
      <c r="DJS284" s="375"/>
      <c r="DJT284" s="375"/>
      <c r="DJU284" s="376"/>
      <c r="DJV284" s="376"/>
      <c r="DJW284" s="376"/>
      <c r="DJX284" s="376"/>
      <c r="DJY284" s="376"/>
      <c r="DJZ284" s="376"/>
      <c r="DKA284" s="376"/>
      <c r="DKB284" s="376"/>
      <c r="DKC284" s="376"/>
      <c r="DKD284" s="376"/>
      <c r="DKE284" s="376"/>
      <c r="DKF284" s="376"/>
      <c r="DKG284" s="376"/>
      <c r="DKH284" s="376"/>
      <c r="DKI284" s="376"/>
      <c r="DKJ284" s="376"/>
      <c r="DKK284" s="376"/>
      <c r="DKL284" s="376"/>
      <c r="DKM284" s="376"/>
      <c r="DKN284" s="376"/>
      <c r="DKO284" s="376"/>
      <c r="DKP284" s="376"/>
      <c r="DKQ284" s="376"/>
      <c r="DKR284" s="376"/>
      <c r="DKS284" s="377"/>
      <c r="DKT284" s="377"/>
      <c r="DKU284" s="377"/>
      <c r="DKV284" s="377"/>
      <c r="DKW284" s="377"/>
      <c r="DKX284" s="376"/>
      <c r="DKY284" s="376"/>
      <c r="DKZ284" s="377"/>
      <c r="DLA284" s="377"/>
      <c r="DLB284" s="376"/>
      <c r="DLC284" s="376"/>
      <c r="DLD284" s="377"/>
      <c r="DLE284" s="377"/>
      <c r="DLF284" s="376"/>
      <c r="DLG284" s="376"/>
      <c r="DLH284" s="376"/>
      <c r="DLI284" s="376"/>
      <c r="DLJ284" s="376"/>
      <c r="DLK284" s="376"/>
      <c r="DLL284" s="376"/>
      <c r="DLM284" s="377"/>
      <c r="DLN284" s="377"/>
      <c r="DLO284" s="376"/>
      <c r="DLP284" s="376"/>
      <c r="DLQ284" s="377"/>
      <c r="DLR284" s="377"/>
      <c r="DLS284" s="376"/>
      <c r="DLT284" s="376"/>
      <c r="DLU284" s="376"/>
      <c r="DLV284" s="376"/>
      <c r="DLW284" s="376"/>
      <c r="DLX284" s="370"/>
      <c r="DLY284" s="396"/>
      <c r="DLZ284" s="376"/>
      <c r="DMA284" s="376"/>
      <c r="DMB284" s="376"/>
      <c r="DMC284" s="376"/>
      <c r="DMD284" s="376"/>
      <c r="DME284" s="376"/>
      <c r="DMF284" s="376"/>
      <c r="DMG284" s="375"/>
      <c r="DMH284" s="375"/>
      <c r="DMI284" s="375"/>
      <c r="DMJ284" s="375"/>
      <c r="DMK284" s="375"/>
      <c r="DML284" s="375"/>
      <c r="DMM284" s="375"/>
      <c r="DMN284" s="375"/>
      <c r="DMO284" s="375"/>
      <c r="DMP284" s="375"/>
      <c r="DMQ284" s="375"/>
      <c r="DMR284" s="375"/>
      <c r="DMS284" s="375"/>
      <c r="DMT284" s="375"/>
      <c r="DMU284" s="375"/>
      <c r="DMV284" s="375"/>
      <c r="DMW284" s="375"/>
      <c r="DMX284" s="375"/>
      <c r="DMY284" s="375"/>
      <c r="DMZ284" s="375"/>
      <c r="DNA284" s="375"/>
      <c r="DNB284" s="375"/>
      <c r="DNC284" s="375"/>
      <c r="DND284" s="375"/>
      <c r="DNE284" s="375"/>
      <c r="DNF284" s="375"/>
      <c r="DNG284" s="375"/>
      <c r="DNH284" s="375"/>
      <c r="DNI284" s="375"/>
      <c r="DNJ284" s="375"/>
      <c r="DNK284" s="375"/>
      <c r="DNL284" s="375"/>
      <c r="DNM284" s="375"/>
      <c r="DNN284" s="375"/>
      <c r="DNO284" s="375"/>
      <c r="DNP284" s="375"/>
      <c r="DNQ284" s="375"/>
      <c r="DNR284" s="375"/>
      <c r="DNS284" s="375"/>
      <c r="DNT284" s="375"/>
      <c r="DNU284" s="375"/>
      <c r="DNV284" s="375"/>
      <c r="DNW284" s="375"/>
      <c r="DNX284" s="375"/>
      <c r="DNY284" s="376"/>
      <c r="DNZ284" s="376"/>
      <c r="DOA284" s="376"/>
      <c r="DOB284" s="376"/>
      <c r="DOC284" s="376"/>
      <c r="DOD284" s="376"/>
      <c r="DOE284" s="376"/>
      <c r="DOF284" s="376"/>
      <c r="DOG284" s="376"/>
      <c r="DOH284" s="376"/>
      <c r="DOI284" s="376"/>
      <c r="DOJ284" s="376"/>
      <c r="DOK284" s="376"/>
      <c r="DOL284" s="376"/>
      <c r="DOM284" s="376"/>
      <c r="DON284" s="376"/>
      <c r="DOO284" s="376"/>
      <c r="DOP284" s="376"/>
      <c r="DOQ284" s="376"/>
      <c r="DOR284" s="376"/>
      <c r="DOS284" s="376"/>
      <c r="DOT284" s="376"/>
      <c r="DOU284" s="376"/>
      <c r="DOV284" s="376"/>
      <c r="DOW284" s="377"/>
      <c r="DOX284" s="377"/>
      <c r="DOY284" s="377"/>
      <c r="DOZ284" s="377"/>
      <c r="DPA284" s="377"/>
      <c r="DPB284" s="376"/>
      <c r="DPC284" s="376"/>
      <c r="DPD284" s="377"/>
      <c r="DPE284" s="377"/>
      <c r="DPF284" s="376"/>
      <c r="DPG284" s="376"/>
      <c r="DPH284" s="377"/>
      <c r="DPI284" s="377"/>
      <c r="DPJ284" s="376"/>
      <c r="DPK284" s="376"/>
      <c r="DPL284" s="376"/>
      <c r="DPM284" s="376"/>
      <c r="DPN284" s="376"/>
      <c r="DPO284" s="376"/>
      <c r="DPP284" s="376"/>
      <c r="DPQ284" s="377"/>
      <c r="DPR284" s="377"/>
      <c r="DPS284" s="376"/>
      <c r="DPT284" s="376"/>
      <c r="DPU284" s="377"/>
      <c r="DPV284" s="377"/>
      <c r="DPW284" s="376"/>
      <c r="DPX284" s="376"/>
      <c r="DPY284" s="376"/>
      <c r="DPZ284" s="376"/>
      <c r="DQA284" s="376"/>
      <c r="DQB284" s="370"/>
      <c r="DQC284" s="396"/>
      <c r="DQD284" s="376"/>
      <c r="DQE284" s="376"/>
      <c r="DQF284" s="376"/>
      <c r="DQG284" s="376"/>
      <c r="DQH284" s="376"/>
      <c r="DQI284" s="376"/>
      <c r="DQJ284" s="376"/>
      <c r="DQK284" s="375"/>
      <c r="DQL284" s="375"/>
      <c r="DQM284" s="375"/>
      <c r="DQN284" s="375"/>
      <c r="DQO284" s="375"/>
      <c r="DQP284" s="375"/>
      <c r="DQQ284" s="375"/>
      <c r="DQR284" s="375"/>
      <c r="DQS284" s="375"/>
      <c r="DQT284" s="375"/>
      <c r="DQU284" s="375"/>
      <c r="DQV284" s="375"/>
      <c r="DQW284" s="375"/>
      <c r="DQX284" s="375"/>
      <c r="DQY284" s="375"/>
      <c r="DQZ284" s="375"/>
      <c r="DRA284" s="375"/>
      <c r="DRB284" s="375"/>
      <c r="DRC284" s="375"/>
      <c r="DRD284" s="375"/>
      <c r="DRE284" s="375"/>
      <c r="DRF284" s="375"/>
      <c r="DRG284" s="375"/>
      <c r="DRH284" s="375"/>
      <c r="DRI284" s="375"/>
      <c r="DRJ284" s="375"/>
      <c r="DRK284" s="375"/>
      <c r="DRL284" s="375"/>
      <c r="DRM284" s="375"/>
      <c r="DRN284" s="375"/>
      <c r="DRO284" s="375"/>
      <c r="DRP284" s="375"/>
      <c r="DRQ284" s="375"/>
      <c r="DRR284" s="375"/>
      <c r="DRS284" s="375"/>
      <c r="DRT284" s="375"/>
      <c r="DRU284" s="375"/>
      <c r="DRV284" s="375"/>
      <c r="DRW284" s="375"/>
      <c r="DRX284" s="375"/>
      <c r="DRY284" s="375"/>
      <c r="DRZ284" s="375"/>
      <c r="DSA284" s="375"/>
      <c r="DSB284" s="375"/>
      <c r="DSC284" s="376"/>
      <c r="DSD284" s="376"/>
      <c r="DSE284" s="376"/>
      <c r="DSF284" s="376"/>
      <c r="DSG284" s="376"/>
      <c r="DSH284" s="376"/>
      <c r="DSI284" s="376"/>
      <c r="DSJ284" s="376"/>
      <c r="DSK284" s="376"/>
      <c r="DSL284" s="376"/>
      <c r="DSM284" s="376"/>
      <c r="DSN284" s="376"/>
      <c r="DSO284" s="376"/>
      <c r="DSP284" s="376"/>
      <c r="DSQ284" s="376"/>
      <c r="DSR284" s="376"/>
      <c r="DSS284" s="376"/>
      <c r="DST284" s="376"/>
      <c r="DSU284" s="376"/>
      <c r="DSV284" s="376"/>
      <c r="DSW284" s="376"/>
      <c r="DSX284" s="376"/>
      <c r="DSY284" s="376"/>
      <c r="DSZ284" s="376"/>
      <c r="DTA284" s="377"/>
      <c r="DTB284" s="377"/>
      <c r="DTC284" s="377"/>
      <c r="DTD284" s="377"/>
      <c r="DTE284" s="377"/>
      <c r="DTF284" s="376"/>
      <c r="DTG284" s="376"/>
      <c r="DTH284" s="377"/>
      <c r="DTI284" s="377"/>
      <c r="DTJ284" s="376"/>
      <c r="DTK284" s="376"/>
      <c r="DTL284" s="377"/>
      <c r="DTM284" s="377"/>
      <c r="DTN284" s="376"/>
      <c r="DTO284" s="376"/>
      <c r="DTP284" s="376"/>
      <c r="DTQ284" s="376"/>
      <c r="DTR284" s="376"/>
      <c r="DTS284" s="376"/>
      <c r="DTT284" s="376"/>
      <c r="DTU284" s="377"/>
      <c r="DTV284" s="377"/>
      <c r="DTW284" s="376"/>
      <c r="DTX284" s="376"/>
      <c r="DTY284" s="377"/>
      <c r="DTZ284" s="377"/>
      <c r="DUA284" s="376"/>
      <c r="DUB284" s="376"/>
      <c r="DUC284" s="376"/>
      <c r="DUD284" s="376"/>
      <c r="DUE284" s="376"/>
      <c r="DUF284" s="370"/>
      <c r="DUG284" s="396"/>
      <c r="DUH284" s="376"/>
      <c r="DUI284" s="376"/>
      <c r="DUJ284" s="376"/>
      <c r="DUK284" s="376"/>
      <c r="DUL284" s="376"/>
      <c r="DUM284" s="376"/>
      <c r="DUN284" s="376"/>
      <c r="DUO284" s="375"/>
      <c r="DUP284" s="375"/>
      <c r="DUQ284" s="375"/>
      <c r="DUR284" s="375"/>
      <c r="DUS284" s="375"/>
      <c r="DUT284" s="375"/>
      <c r="DUU284" s="375"/>
      <c r="DUV284" s="375"/>
      <c r="DUW284" s="375"/>
      <c r="DUX284" s="375"/>
      <c r="DUY284" s="375"/>
      <c r="DUZ284" s="375"/>
      <c r="DVA284" s="375"/>
      <c r="DVB284" s="375"/>
      <c r="DVC284" s="375"/>
      <c r="DVD284" s="375"/>
      <c r="DVE284" s="375"/>
      <c r="DVF284" s="375"/>
      <c r="DVG284" s="375"/>
      <c r="DVH284" s="375"/>
      <c r="DVI284" s="375"/>
      <c r="DVJ284" s="375"/>
      <c r="DVK284" s="375"/>
      <c r="DVL284" s="375"/>
      <c r="DVM284" s="375"/>
      <c r="DVN284" s="375"/>
      <c r="DVO284" s="375"/>
      <c r="DVP284" s="375"/>
      <c r="DVQ284" s="375"/>
      <c r="DVR284" s="375"/>
      <c r="DVS284" s="375"/>
      <c r="DVT284" s="375"/>
      <c r="DVU284" s="375"/>
      <c r="DVV284" s="375"/>
      <c r="DVW284" s="375"/>
      <c r="DVX284" s="375"/>
      <c r="DVY284" s="375"/>
      <c r="DVZ284" s="375"/>
      <c r="DWA284" s="375"/>
      <c r="DWB284" s="375"/>
      <c r="DWC284" s="375"/>
      <c r="DWD284" s="375"/>
      <c r="DWE284" s="375"/>
      <c r="DWF284" s="375"/>
      <c r="DWG284" s="376"/>
      <c r="DWH284" s="376"/>
      <c r="DWI284" s="376"/>
      <c r="DWJ284" s="376"/>
      <c r="DWK284" s="376"/>
      <c r="DWL284" s="376"/>
      <c r="DWM284" s="376"/>
      <c r="DWN284" s="376"/>
      <c r="DWO284" s="376"/>
      <c r="DWP284" s="376"/>
      <c r="DWQ284" s="376"/>
      <c r="DWR284" s="376"/>
      <c r="DWS284" s="376"/>
      <c r="DWT284" s="376"/>
      <c r="DWU284" s="376"/>
      <c r="DWV284" s="376"/>
      <c r="DWW284" s="376"/>
      <c r="DWX284" s="376"/>
      <c r="DWY284" s="376"/>
      <c r="DWZ284" s="376"/>
      <c r="DXA284" s="376"/>
      <c r="DXB284" s="376"/>
      <c r="DXC284" s="376"/>
      <c r="DXD284" s="376"/>
      <c r="DXE284" s="377"/>
      <c r="DXF284" s="377"/>
      <c r="DXG284" s="377"/>
      <c r="DXH284" s="377"/>
      <c r="DXI284" s="377"/>
      <c r="DXJ284" s="376"/>
      <c r="DXK284" s="376"/>
      <c r="DXL284" s="377"/>
      <c r="DXM284" s="377"/>
      <c r="DXN284" s="376"/>
      <c r="DXO284" s="376"/>
      <c r="DXP284" s="377"/>
      <c r="DXQ284" s="377"/>
      <c r="DXR284" s="376"/>
      <c r="DXS284" s="376"/>
      <c r="DXT284" s="376"/>
      <c r="DXU284" s="376"/>
      <c r="DXV284" s="376"/>
      <c r="DXW284" s="376"/>
      <c r="DXX284" s="376"/>
      <c r="DXY284" s="377"/>
      <c r="DXZ284" s="377"/>
      <c r="DYA284" s="376"/>
      <c r="DYB284" s="376"/>
      <c r="DYC284" s="377"/>
      <c r="DYD284" s="377"/>
      <c r="DYE284" s="376"/>
      <c r="DYF284" s="376"/>
      <c r="DYG284" s="376"/>
      <c r="DYH284" s="376"/>
      <c r="DYI284" s="376"/>
      <c r="DYJ284" s="370"/>
      <c r="DYK284" s="396"/>
      <c r="DYL284" s="376"/>
      <c r="DYM284" s="376"/>
      <c r="DYN284" s="376"/>
      <c r="DYO284" s="376"/>
      <c r="DYP284" s="376"/>
      <c r="DYQ284" s="376"/>
      <c r="DYR284" s="376"/>
      <c r="DYS284" s="375"/>
      <c r="DYT284" s="375"/>
      <c r="DYU284" s="375"/>
      <c r="DYV284" s="375"/>
      <c r="DYW284" s="375"/>
      <c r="DYX284" s="375"/>
      <c r="DYY284" s="375"/>
      <c r="DYZ284" s="375"/>
      <c r="DZA284" s="375"/>
      <c r="DZB284" s="375"/>
      <c r="DZC284" s="375"/>
      <c r="DZD284" s="375"/>
      <c r="DZE284" s="375"/>
      <c r="DZF284" s="375"/>
      <c r="DZG284" s="375"/>
      <c r="DZH284" s="375"/>
      <c r="DZI284" s="375"/>
      <c r="DZJ284" s="375"/>
      <c r="DZK284" s="375"/>
      <c r="DZL284" s="375"/>
      <c r="DZM284" s="375"/>
      <c r="DZN284" s="375"/>
      <c r="DZO284" s="375"/>
      <c r="DZP284" s="375"/>
      <c r="DZQ284" s="375"/>
      <c r="DZR284" s="375"/>
      <c r="DZS284" s="375"/>
      <c r="DZT284" s="375"/>
      <c r="DZU284" s="375"/>
      <c r="DZV284" s="375"/>
      <c r="DZW284" s="375"/>
      <c r="DZX284" s="375"/>
      <c r="DZY284" s="375"/>
      <c r="DZZ284" s="375"/>
      <c r="EAA284" s="375"/>
      <c r="EAB284" s="375"/>
      <c r="EAC284" s="375"/>
      <c r="EAD284" s="375"/>
      <c r="EAE284" s="375"/>
      <c r="EAF284" s="375"/>
      <c r="EAG284" s="375"/>
      <c r="EAH284" s="375"/>
      <c r="EAI284" s="375"/>
      <c r="EAJ284" s="375"/>
      <c r="EAK284" s="376"/>
      <c r="EAL284" s="376"/>
      <c r="EAM284" s="376"/>
      <c r="EAN284" s="376"/>
      <c r="EAO284" s="376"/>
      <c r="EAP284" s="376"/>
      <c r="EAQ284" s="376"/>
      <c r="EAR284" s="376"/>
      <c r="EAS284" s="376"/>
      <c r="EAT284" s="376"/>
      <c r="EAU284" s="376"/>
      <c r="EAV284" s="376"/>
      <c r="EAW284" s="376"/>
      <c r="EAX284" s="376"/>
      <c r="EAY284" s="376"/>
      <c r="EAZ284" s="376"/>
      <c r="EBA284" s="376"/>
      <c r="EBB284" s="376"/>
      <c r="EBC284" s="376"/>
      <c r="EBD284" s="376"/>
      <c r="EBE284" s="376"/>
      <c r="EBF284" s="376"/>
      <c r="EBG284" s="376"/>
      <c r="EBH284" s="376"/>
      <c r="EBI284" s="377"/>
      <c r="EBJ284" s="377"/>
      <c r="EBK284" s="377"/>
      <c r="EBL284" s="377"/>
      <c r="EBM284" s="377"/>
      <c r="EBN284" s="376"/>
      <c r="EBO284" s="376"/>
      <c r="EBP284" s="377"/>
      <c r="EBQ284" s="377"/>
      <c r="EBR284" s="376"/>
      <c r="EBS284" s="376"/>
      <c r="EBT284" s="377"/>
      <c r="EBU284" s="377"/>
      <c r="EBV284" s="376"/>
      <c r="EBW284" s="376"/>
      <c r="EBX284" s="376"/>
      <c r="EBY284" s="376"/>
      <c r="EBZ284" s="376"/>
      <c r="ECA284" s="376"/>
      <c r="ECB284" s="376"/>
      <c r="ECC284" s="377"/>
      <c r="ECD284" s="377"/>
      <c r="ECE284" s="376"/>
      <c r="ECF284" s="376"/>
      <c r="ECG284" s="377"/>
      <c r="ECH284" s="377"/>
      <c r="ECI284" s="376"/>
      <c r="ECJ284" s="376"/>
      <c r="ECK284" s="376"/>
      <c r="ECL284" s="376"/>
      <c r="ECM284" s="376"/>
      <c r="ECN284" s="370"/>
      <c r="ECO284" s="396"/>
      <c r="ECP284" s="376"/>
      <c r="ECQ284" s="376"/>
      <c r="ECR284" s="376"/>
      <c r="ECS284" s="376"/>
      <c r="ECT284" s="376"/>
      <c r="ECU284" s="376"/>
      <c r="ECV284" s="376"/>
      <c r="ECW284" s="375"/>
      <c r="ECX284" s="375"/>
      <c r="ECY284" s="375"/>
      <c r="ECZ284" s="375"/>
      <c r="EDA284" s="375"/>
      <c r="EDB284" s="375"/>
      <c r="EDC284" s="375"/>
      <c r="EDD284" s="375"/>
      <c r="EDE284" s="375"/>
      <c r="EDF284" s="375"/>
      <c r="EDG284" s="375"/>
      <c r="EDH284" s="375"/>
      <c r="EDI284" s="375"/>
      <c r="EDJ284" s="375"/>
      <c r="EDK284" s="375"/>
      <c r="EDL284" s="375"/>
      <c r="EDM284" s="375"/>
      <c r="EDN284" s="375"/>
      <c r="EDO284" s="375"/>
      <c r="EDP284" s="375"/>
      <c r="EDQ284" s="375"/>
      <c r="EDR284" s="375"/>
      <c r="EDS284" s="375"/>
      <c r="EDT284" s="375"/>
      <c r="EDU284" s="375"/>
      <c r="EDV284" s="375"/>
      <c r="EDW284" s="375"/>
      <c r="EDX284" s="375"/>
      <c r="EDY284" s="375"/>
      <c r="EDZ284" s="375"/>
      <c r="EEA284" s="375"/>
      <c r="EEB284" s="375"/>
      <c r="EEC284" s="375"/>
      <c r="EED284" s="375"/>
      <c r="EEE284" s="375"/>
      <c r="EEF284" s="375"/>
      <c r="EEG284" s="375"/>
      <c r="EEH284" s="375"/>
      <c r="EEI284" s="375"/>
      <c r="EEJ284" s="375"/>
      <c r="EEK284" s="375"/>
      <c r="EEL284" s="375"/>
      <c r="EEM284" s="375"/>
      <c r="EEN284" s="375"/>
      <c r="EEO284" s="376"/>
      <c r="EEP284" s="376"/>
      <c r="EEQ284" s="376"/>
      <c r="EER284" s="376"/>
      <c r="EES284" s="376"/>
      <c r="EET284" s="376"/>
      <c r="EEU284" s="376"/>
      <c r="EEV284" s="376"/>
      <c r="EEW284" s="376"/>
      <c r="EEX284" s="376"/>
      <c r="EEY284" s="376"/>
      <c r="EEZ284" s="376"/>
      <c r="EFA284" s="376"/>
      <c r="EFB284" s="376"/>
      <c r="EFC284" s="376"/>
      <c r="EFD284" s="376"/>
      <c r="EFE284" s="376"/>
      <c r="EFF284" s="376"/>
      <c r="EFG284" s="376"/>
      <c r="EFH284" s="376"/>
      <c r="EFI284" s="376"/>
      <c r="EFJ284" s="376"/>
      <c r="EFK284" s="376"/>
      <c r="EFL284" s="376"/>
      <c r="EFM284" s="377"/>
      <c r="EFN284" s="377"/>
      <c r="EFO284" s="377"/>
      <c r="EFP284" s="377"/>
      <c r="EFQ284" s="377"/>
      <c r="EFR284" s="376"/>
      <c r="EFS284" s="376"/>
      <c r="EFT284" s="377"/>
      <c r="EFU284" s="377"/>
      <c r="EFV284" s="376"/>
      <c r="EFW284" s="376"/>
      <c r="EFX284" s="377"/>
      <c r="EFY284" s="377"/>
      <c r="EFZ284" s="376"/>
      <c r="EGA284" s="376"/>
      <c r="EGB284" s="376"/>
      <c r="EGC284" s="376"/>
      <c r="EGD284" s="376"/>
      <c r="EGE284" s="376"/>
      <c r="EGF284" s="376"/>
      <c r="EGG284" s="377"/>
      <c r="EGH284" s="377"/>
      <c r="EGI284" s="376"/>
      <c r="EGJ284" s="376"/>
      <c r="EGK284" s="377"/>
      <c r="EGL284" s="377"/>
      <c r="EGM284" s="376"/>
      <c r="EGN284" s="376"/>
      <c r="EGO284" s="376"/>
      <c r="EGP284" s="376"/>
      <c r="EGQ284" s="376"/>
      <c r="EGR284" s="370"/>
      <c r="EGS284" s="396"/>
      <c r="EGT284" s="376"/>
      <c r="EGU284" s="376"/>
      <c r="EGV284" s="376"/>
      <c r="EGW284" s="376"/>
      <c r="EGX284" s="376"/>
      <c r="EGY284" s="376"/>
      <c r="EGZ284" s="376"/>
      <c r="EHA284" s="375"/>
      <c r="EHB284" s="375"/>
      <c r="EHC284" s="375"/>
      <c r="EHD284" s="375"/>
      <c r="EHE284" s="375"/>
      <c r="EHF284" s="375"/>
      <c r="EHG284" s="375"/>
      <c r="EHH284" s="375"/>
      <c r="EHI284" s="375"/>
      <c r="EHJ284" s="375"/>
      <c r="EHK284" s="375"/>
      <c r="EHL284" s="375"/>
      <c r="EHM284" s="375"/>
      <c r="EHN284" s="375"/>
      <c r="EHO284" s="375"/>
      <c r="EHP284" s="375"/>
      <c r="EHQ284" s="375"/>
      <c r="EHR284" s="375"/>
      <c r="EHS284" s="375"/>
      <c r="EHT284" s="375"/>
      <c r="EHU284" s="375"/>
      <c r="EHV284" s="375"/>
      <c r="EHW284" s="375"/>
      <c r="EHX284" s="375"/>
      <c r="EHY284" s="375"/>
      <c r="EHZ284" s="375"/>
      <c r="EIA284" s="375"/>
      <c r="EIB284" s="375"/>
      <c r="EIC284" s="375"/>
      <c r="EID284" s="375"/>
      <c r="EIE284" s="375"/>
      <c r="EIF284" s="375"/>
      <c r="EIG284" s="375"/>
      <c r="EIH284" s="375"/>
      <c r="EII284" s="375"/>
      <c r="EIJ284" s="375"/>
      <c r="EIK284" s="375"/>
      <c r="EIL284" s="375"/>
      <c r="EIM284" s="375"/>
      <c r="EIN284" s="375"/>
      <c r="EIO284" s="375"/>
      <c r="EIP284" s="375"/>
      <c r="EIQ284" s="375"/>
      <c r="EIR284" s="375"/>
      <c r="EIS284" s="376"/>
      <c r="EIT284" s="376"/>
      <c r="EIU284" s="376"/>
      <c r="EIV284" s="376"/>
      <c r="EIW284" s="376"/>
      <c r="EIX284" s="376"/>
      <c r="EIY284" s="376"/>
      <c r="EIZ284" s="376"/>
      <c r="EJA284" s="376"/>
      <c r="EJB284" s="376"/>
      <c r="EJC284" s="376"/>
      <c r="EJD284" s="376"/>
      <c r="EJE284" s="376"/>
      <c r="EJF284" s="376"/>
      <c r="EJG284" s="376"/>
      <c r="EJH284" s="376"/>
      <c r="EJI284" s="376"/>
      <c r="EJJ284" s="376"/>
      <c r="EJK284" s="376"/>
      <c r="EJL284" s="376"/>
      <c r="EJM284" s="376"/>
      <c r="EJN284" s="376"/>
      <c r="EJO284" s="376"/>
      <c r="EJP284" s="376"/>
      <c r="EJQ284" s="377"/>
      <c r="EJR284" s="377"/>
      <c r="EJS284" s="377"/>
      <c r="EJT284" s="377"/>
      <c r="EJU284" s="377"/>
      <c r="EJV284" s="376"/>
      <c r="EJW284" s="376"/>
      <c r="EJX284" s="377"/>
      <c r="EJY284" s="377"/>
      <c r="EJZ284" s="376"/>
      <c r="EKA284" s="376"/>
      <c r="EKB284" s="377"/>
      <c r="EKC284" s="377"/>
      <c r="EKD284" s="376"/>
      <c r="EKE284" s="376"/>
      <c r="EKF284" s="376"/>
      <c r="EKG284" s="376"/>
      <c r="EKH284" s="376"/>
      <c r="EKI284" s="376"/>
      <c r="EKJ284" s="376"/>
      <c r="EKK284" s="377"/>
      <c r="EKL284" s="377"/>
      <c r="EKM284" s="376"/>
      <c r="EKN284" s="376"/>
      <c r="EKO284" s="377"/>
      <c r="EKP284" s="377"/>
      <c r="EKQ284" s="376"/>
      <c r="EKR284" s="376"/>
      <c r="EKS284" s="376"/>
      <c r="EKT284" s="376"/>
      <c r="EKU284" s="376"/>
      <c r="EKV284" s="370"/>
      <c r="EKW284" s="396"/>
      <c r="EKX284" s="376"/>
      <c r="EKY284" s="376"/>
      <c r="EKZ284" s="376"/>
      <c r="ELA284" s="376"/>
      <c r="ELB284" s="376"/>
      <c r="ELC284" s="376"/>
      <c r="ELD284" s="376"/>
      <c r="ELE284" s="375"/>
      <c r="ELF284" s="375"/>
      <c r="ELG284" s="375"/>
      <c r="ELH284" s="375"/>
      <c r="ELI284" s="375"/>
      <c r="ELJ284" s="375"/>
      <c r="ELK284" s="375"/>
      <c r="ELL284" s="375"/>
      <c r="ELM284" s="375"/>
      <c r="ELN284" s="375"/>
      <c r="ELO284" s="375"/>
      <c r="ELP284" s="375"/>
      <c r="ELQ284" s="375"/>
      <c r="ELR284" s="375"/>
      <c r="ELS284" s="375"/>
      <c r="ELT284" s="375"/>
      <c r="ELU284" s="375"/>
      <c r="ELV284" s="375"/>
      <c r="ELW284" s="375"/>
      <c r="ELX284" s="375"/>
      <c r="ELY284" s="375"/>
      <c r="ELZ284" s="375"/>
      <c r="EMA284" s="375"/>
      <c r="EMB284" s="375"/>
      <c r="EMC284" s="375"/>
      <c r="EMD284" s="375"/>
      <c r="EME284" s="375"/>
      <c r="EMF284" s="375"/>
      <c r="EMG284" s="375"/>
      <c r="EMH284" s="375"/>
      <c r="EMI284" s="375"/>
      <c r="EMJ284" s="375"/>
      <c r="EMK284" s="375"/>
      <c r="EML284" s="375"/>
      <c r="EMM284" s="375"/>
      <c r="EMN284" s="375"/>
      <c r="EMO284" s="375"/>
      <c r="EMP284" s="375"/>
      <c r="EMQ284" s="375"/>
      <c r="EMR284" s="375"/>
      <c r="EMS284" s="375"/>
      <c r="EMT284" s="375"/>
      <c r="EMU284" s="375"/>
      <c r="EMV284" s="375"/>
      <c r="EMW284" s="376"/>
      <c r="EMX284" s="376"/>
      <c r="EMY284" s="376"/>
      <c r="EMZ284" s="376"/>
      <c r="ENA284" s="376"/>
      <c r="ENB284" s="376"/>
      <c r="ENC284" s="376"/>
      <c r="END284" s="376"/>
      <c r="ENE284" s="376"/>
      <c r="ENF284" s="376"/>
      <c r="ENG284" s="376"/>
      <c r="ENH284" s="376"/>
      <c r="ENI284" s="376"/>
      <c r="ENJ284" s="376"/>
      <c r="ENK284" s="376"/>
      <c r="ENL284" s="376"/>
      <c r="ENM284" s="376"/>
      <c r="ENN284" s="376"/>
      <c r="ENO284" s="376"/>
      <c r="ENP284" s="376"/>
      <c r="ENQ284" s="376"/>
      <c r="ENR284" s="376"/>
      <c r="ENS284" s="376"/>
      <c r="ENT284" s="376"/>
      <c r="ENU284" s="377"/>
      <c r="ENV284" s="377"/>
      <c r="ENW284" s="377"/>
      <c r="ENX284" s="377"/>
      <c r="ENY284" s="377"/>
      <c r="ENZ284" s="376"/>
      <c r="EOA284" s="376"/>
      <c r="EOB284" s="377"/>
      <c r="EOC284" s="377"/>
      <c r="EOD284" s="376"/>
      <c r="EOE284" s="376"/>
      <c r="EOF284" s="377"/>
      <c r="EOG284" s="377"/>
      <c r="EOH284" s="376"/>
      <c r="EOI284" s="376"/>
      <c r="EOJ284" s="376"/>
      <c r="EOK284" s="376"/>
      <c r="EOL284" s="376"/>
      <c r="EOM284" s="376"/>
      <c r="EON284" s="376"/>
      <c r="EOO284" s="377"/>
      <c r="EOP284" s="377"/>
      <c r="EOQ284" s="376"/>
      <c r="EOR284" s="376"/>
      <c r="EOS284" s="377"/>
      <c r="EOT284" s="377"/>
      <c r="EOU284" s="376"/>
      <c r="EOV284" s="376"/>
      <c r="EOW284" s="376"/>
      <c r="EOX284" s="376"/>
      <c r="EOY284" s="376"/>
      <c r="EOZ284" s="370"/>
      <c r="EPA284" s="396"/>
      <c r="EPB284" s="376"/>
      <c r="EPC284" s="376"/>
      <c r="EPD284" s="376"/>
      <c r="EPE284" s="376"/>
      <c r="EPF284" s="376"/>
      <c r="EPG284" s="376"/>
      <c r="EPH284" s="376"/>
      <c r="EPI284" s="375"/>
      <c r="EPJ284" s="375"/>
      <c r="EPK284" s="375"/>
      <c r="EPL284" s="375"/>
      <c r="EPM284" s="375"/>
      <c r="EPN284" s="375"/>
      <c r="EPO284" s="375"/>
      <c r="EPP284" s="375"/>
      <c r="EPQ284" s="375"/>
      <c r="EPR284" s="375"/>
      <c r="EPS284" s="375"/>
      <c r="EPT284" s="375"/>
      <c r="EPU284" s="375"/>
      <c r="EPV284" s="375"/>
      <c r="EPW284" s="375"/>
      <c r="EPX284" s="375"/>
      <c r="EPY284" s="375"/>
      <c r="EPZ284" s="375"/>
      <c r="EQA284" s="375"/>
      <c r="EQB284" s="375"/>
      <c r="EQC284" s="375"/>
      <c r="EQD284" s="375"/>
      <c r="EQE284" s="375"/>
      <c r="EQF284" s="375"/>
      <c r="EQG284" s="375"/>
      <c r="EQH284" s="375"/>
      <c r="EQI284" s="375"/>
      <c r="EQJ284" s="375"/>
      <c r="EQK284" s="375"/>
      <c r="EQL284" s="375"/>
      <c r="EQM284" s="375"/>
      <c r="EQN284" s="375"/>
      <c r="EQO284" s="375"/>
      <c r="EQP284" s="375"/>
      <c r="EQQ284" s="375"/>
      <c r="EQR284" s="375"/>
      <c r="EQS284" s="375"/>
      <c r="EQT284" s="375"/>
      <c r="EQU284" s="375"/>
      <c r="EQV284" s="375"/>
      <c r="EQW284" s="375"/>
      <c r="EQX284" s="375"/>
      <c r="EQY284" s="375"/>
      <c r="EQZ284" s="375"/>
      <c r="ERA284" s="376"/>
      <c r="ERB284" s="376"/>
      <c r="ERC284" s="376"/>
      <c r="ERD284" s="376"/>
      <c r="ERE284" s="376"/>
      <c r="ERF284" s="376"/>
      <c r="ERG284" s="376"/>
      <c r="ERH284" s="376"/>
      <c r="ERI284" s="376"/>
      <c r="ERJ284" s="376"/>
      <c r="ERK284" s="376"/>
      <c r="ERL284" s="376"/>
      <c r="ERM284" s="376"/>
      <c r="ERN284" s="376"/>
      <c r="ERO284" s="376"/>
      <c r="ERP284" s="376"/>
      <c r="ERQ284" s="376"/>
      <c r="ERR284" s="376"/>
      <c r="ERS284" s="376"/>
      <c r="ERT284" s="376"/>
      <c r="ERU284" s="376"/>
      <c r="ERV284" s="376"/>
      <c r="ERW284" s="376"/>
      <c r="ERX284" s="376"/>
      <c r="ERY284" s="377"/>
      <c r="ERZ284" s="377"/>
      <c r="ESA284" s="377"/>
      <c r="ESB284" s="377"/>
      <c r="ESC284" s="377"/>
      <c r="ESD284" s="376"/>
      <c r="ESE284" s="376"/>
      <c r="ESF284" s="377"/>
      <c r="ESG284" s="377"/>
      <c r="ESH284" s="376"/>
      <c r="ESI284" s="376"/>
      <c r="ESJ284" s="377"/>
      <c r="ESK284" s="377"/>
      <c r="ESL284" s="376"/>
      <c r="ESM284" s="376"/>
      <c r="ESN284" s="376"/>
      <c r="ESO284" s="376"/>
      <c r="ESP284" s="376"/>
      <c r="ESQ284" s="376"/>
      <c r="ESR284" s="376"/>
      <c r="ESS284" s="377"/>
      <c r="EST284" s="377"/>
      <c r="ESU284" s="376"/>
      <c r="ESV284" s="376"/>
      <c r="ESW284" s="377"/>
      <c r="ESX284" s="377"/>
      <c r="ESY284" s="376"/>
      <c r="ESZ284" s="376"/>
      <c r="ETA284" s="376"/>
      <c r="ETB284" s="376"/>
      <c r="ETC284" s="376"/>
      <c r="ETD284" s="370"/>
      <c r="ETE284" s="396"/>
      <c r="ETF284" s="376"/>
      <c r="ETG284" s="376"/>
      <c r="ETH284" s="376"/>
      <c r="ETI284" s="376"/>
      <c r="ETJ284" s="376"/>
      <c r="ETK284" s="376"/>
      <c r="ETL284" s="376"/>
      <c r="ETM284" s="375"/>
      <c r="ETN284" s="375"/>
      <c r="ETO284" s="375"/>
      <c r="ETP284" s="375"/>
      <c r="ETQ284" s="375"/>
      <c r="ETR284" s="375"/>
      <c r="ETS284" s="375"/>
      <c r="ETT284" s="375"/>
      <c r="ETU284" s="375"/>
      <c r="ETV284" s="375"/>
      <c r="ETW284" s="375"/>
      <c r="ETX284" s="375"/>
      <c r="ETY284" s="375"/>
      <c r="ETZ284" s="375"/>
      <c r="EUA284" s="375"/>
      <c r="EUB284" s="375"/>
      <c r="EUC284" s="375"/>
      <c r="EUD284" s="375"/>
      <c r="EUE284" s="375"/>
      <c r="EUF284" s="375"/>
      <c r="EUG284" s="375"/>
      <c r="EUH284" s="375"/>
      <c r="EUI284" s="375"/>
      <c r="EUJ284" s="375"/>
      <c r="EUK284" s="375"/>
      <c r="EUL284" s="375"/>
      <c r="EUM284" s="375"/>
      <c r="EUN284" s="375"/>
      <c r="EUO284" s="375"/>
      <c r="EUP284" s="375"/>
      <c r="EUQ284" s="375"/>
      <c r="EUR284" s="375"/>
      <c r="EUS284" s="375"/>
      <c r="EUT284" s="375"/>
      <c r="EUU284" s="375"/>
      <c r="EUV284" s="375"/>
      <c r="EUW284" s="375"/>
      <c r="EUX284" s="375"/>
      <c r="EUY284" s="375"/>
      <c r="EUZ284" s="375"/>
      <c r="EVA284" s="375"/>
      <c r="EVB284" s="375"/>
      <c r="EVC284" s="375"/>
      <c r="EVD284" s="375"/>
      <c r="EVE284" s="376"/>
      <c r="EVF284" s="376"/>
      <c r="EVG284" s="376"/>
      <c r="EVH284" s="376"/>
      <c r="EVI284" s="376"/>
      <c r="EVJ284" s="376"/>
      <c r="EVK284" s="376"/>
      <c r="EVL284" s="376"/>
      <c r="EVM284" s="376"/>
      <c r="EVN284" s="376"/>
      <c r="EVO284" s="376"/>
      <c r="EVP284" s="376"/>
      <c r="EVQ284" s="376"/>
      <c r="EVR284" s="376"/>
      <c r="EVS284" s="376"/>
      <c r="EVT284" s="376"/>
      <c r="EVU284" s="376"/>
      <c r="EVV284" s="376"/>
      <c r="EVW284" s="376"/>
      <c r="EVX284" s="376"/>
      <c r="EVY284" s="376"/>
      <c r="EVZ284" s="376"/>
      <c r="EWA284" s="376"/>
      <c r="EWB284" s="376"/>
      <c r="EWC284" s="377"/>
      <c r="EWD284" s="377"/>
      <c r="EWE284" s="377"/>
      <c r="EWF284" s="377"/>
      <c r="EWG284" s="377"/>
      <c r="EWH284" s="376"/>
      <c r="EWI284" s="376"/>
      <c r="EWJ284" s="377"/>
      <c r="EWK284" s="377"/>
      <c r="EWL284" s="376"/>
      <c r="EWM284" s="376"/>
      <c r="EWN284" s="377"/>
      <c r="EWO284" s="377"/>
      <c r="EWP284" s="376"/>
      <c r="EWQ284" s="376"/>
      <c r="EWR284" s="376"/>
      <c r="EWS284" s="376"/>
      <c r="EWT284" s="376"/>
      <c r="EWU284" s="376"/>
      <c r="EWV284" s="376"/>
      <c r="EWW284" s="377"/>
      <c r="EWX284" s="377"/>
      <c r="EWY284" s="376"/>
      <c r="EWZ284" s="376"/>
      <c r="EXA284" s="377"/>
      <c r="EXB284" s="377"/>
      <c r="EXC284" s="376"/>
      <c r="EXD284" s="376"/>
      <c r="EXE284" s="376"/>
      <c r="EXF284" s="376"/>
      <c r="EXG284" s="376"/>
      <c r="EXH284" s="370"/>
      <c r="EXI284" s="396"/>
      <c r="EXJ284" s="376"/>
      <c r="EXK284" s="376"/>
      <c r="EXL284" s="376"/>
      <c r="EXM284" s="376"/>
      <c r="EXN284" s="376"/>
      <c r="EXO284" s="376"/>
      <c r="EXP284" s="376"/>
      <c r="EXQ284" s="375"/>
      <c r="EXR284" s="375"/>
      <c r="EXS284" s="375"/>
      <c r="EXT284" s="375"/>
      <c r="EXU284" s="375"/>
      <c r="EXV284" s="375"/>
      <c r="EXW284" s="375"/>
      <c r="EXX284" s="375"/>
      <c r="EXY284" s="375"/>
      <c r="EXZ284" s="375"/>
      <c r="EYA284" s="375"/>
      <c r="EYB284" s="375"/>
      <c r="EYC284" s="375"/>
      <c r="EYD284" s="375"/>
      <c r="EYE284" s="375"/>
      <c r="EYF284" s="375"/>
      <c r="EYG284" s="375"/>
      <c r="EYH284" s="375"/>
      <c r="EYI284" s="375"/>
      <c r="EYJ284" s="375"/>
      <c r="EYK284" s="375"/>
      <c r="EYL284" s="375"/>
      <c r="EYM284" s="375"/>
      <c r="EYN284" s="375"/>
      <c r="EYO284" s="375"/>
      <c r="EYP284" s="375"/>
      <c r="EYQ284" s="375"/>
      <c r="EYR284" s="375"/>
      <c r="EYS284" s="375"/>
      <c r="EYT284" s="375"/>
      <c r="EYU284" s="375"/>
      <c r="EYV284" s="375"/>
      <c r="EYW284" s="375"/>
      <c r="EYX284" s="375"/>
      <c r="EYY284" s="375"/>
      <c r="EYZ284" s="375"/>
      <c r="EZA284" s="375"/>
      <c r="EZB284" s="375"/>
      <c r="EZC284" s="375"/>
      <c r="EZD284" s="375"/>
      <c r="EZE284" s="375"/>
      <c r="EZF284" s="375"/>
      <c r="EZG284" s="375"/>
      <c r="EZH284" s="375"/>
      <c r="EZI284" s="376"/>
      <c r="EZJ284" s="376"/>
      <c r="EZK284" s="376"/>
      <c r="EZL284" s="376"/>
      <c r="EZM284" s="376"/>
      <c r="EZN284" s="376"/>
      <c r="EZO284" s="376"/>
      <c r="EZP284" s="376"/>
      <c r="EZQ284" s="376"/>
      <c r="EZR284" s="376"/>
      <c r="EZS284" s="376"/>
      <c r="EZT284" s="376"/>
      <c r="EZU284" s="376"/>
      <c r="EZV284" s="376"/>
      <c r="EZW284" s="376"/>
      <c r="EZX284" s="376"/>
      <c r="EZY284" s="376"/>
      <c r="EZZ284" s="376"/>
      <c r="FAA284" s="376"/>
      <c r="FAB284" s="376"/>
      <c r="FAC284" s="376"/>
      <c r="FAD284" s="376"/>
      <c r="FAE284" s="376"/>
      <c r="FAF284" s="376"/>
      <c r="FAG284" s="377"/>
      <c r="FAH284" s="377"/>
      <c r="FAI284" s="377"/>
      <c r="FAJ284" s="377"/>
      <c r="FAK284" s="377"/>
      <c r="FAL284" s="376"/>
      <c r="FAM284" s="376"/>
      <c r="FAN284" s="377"/>
      <c r="FAO284" s="377"/>
      <c r="FAP284" s="376"/>
      <c r="FAQ284" s="376"/>
      <c r="FAR284" s="377"/>
      <c r="FAS284" s="377"/>
      <c r="FAT284" s="376"/>
      <c r="FAU284" s="376"/>
      <c r="FAV284" s="376"/>
      <c r="FAW284" s="376"/>
      <c r="FAX284" s="376"/>
      <c r="FAY284" s="376"/>
      <c r="FAZ284" s="376"/>
      <c r="FBA284" s="377"/>
      <c r="FBB284" s="377"/>
      <c r="FBC284" s="376"/>
      <c r="FBD284" s="376"/>
      <c r="FBE284" s="377"/>
      <c r="FBF284" s="377"/>
      <c r="FBG284" s="376"/>
      <c r="FBH284" s="376"/>
      <c r="FBI284" s="376"/>
      <c r="FBJ284" s="376"/>
      <c r="FBK284" s="376"/>
      <c r="FBL284" s="370"/>
      <c r="FBM284" s="396"/>
      <c r="FBN284" s="376"/>
      <c r="FBO284" s="376"/>
      <c r="FBP284" s="376"/>
      <c r="FBQ284" s="376"/>
      <c r="FBR284" s="376"/>
      <c r="FBS284" s="376"/>
      <c r="FBT284" s="376"/>
      <c r="FBU284" s="375"/>
      <c r="FBV284" s="375"/>
      <c r="FBW284" s="375"/>
      <c r="FBX284" s="375"/>
      <c r="FBY284" s="375"/>
      <c r="FBZ284" s="375"/>
      <c r="FCA284" s="375"/>
      <c r="FCB284" s="375"/>
      <c r="FCC284" s="375"/>
      <c r="FCD284" s="375"/>
      <c r="FCE284" s="375"/>
      <c r="FCF284" s="375"/>
      <c r="FCG284" s="375"/>
      <c r="FCH284" s="375"/>
      <c r="FCI284" s="375"/>
      <c r="FCJ284" s="375"/>
      <c r="FCK284" s="375"/>
      <c r="FCL284" s="375"/>
      <c r="FCM284" s="375"/>
      <c r="FCN284" s="375"/>
      <c r="FCO284" s="375"/>
      <c r="FCP284" s="375"/>
      <c r="FCQ284" s="375"/>
      <c r="FCR284" s="375"/>
      <c r="FCS284" s="375"/>
      <c r="FCT284" s="375"/>
      <c r="FCU284" s="375"/>
      <c r="FCV284" s="375"/>
      <c r="FCW284" s="375"/>
      <c r="FCX284" s="375"/>
      <c r="FCY284" s="375"/>
      <c r="FCZ284" s="375"/>
      <c r="FDA284" s="375"/>
      <c r="FDB284" s="375"/>
      <c r="FDC284" s="375"/>
      <c r="FDD284" s="375"/>
      <c r="FDE284" s="375"/>
      <c r="FDF284" s="375"/>
      <c r="FDG284" s="375"/>
      <c r="FDH284" s="375"/>
      <c r="FDI284" s="375"/>
      <c r="FDJ284" s="375"/>
      <c r="FDK284" s="375"/>
      <c r="FDL284" s="375"/>
      <c r="FDM284" s="376"/>
      <c r="FDN284" s="376"/>
      <c r="FDO284" s="376"/>
      <c r="FDP284" s="376"/>
      <c r="FDQ284" s="376"/>
      <c r="FDR284" s="376"/>
      <c r="FDS284" s="376"/>
      <c r="FDT284" s="376"/>
      <c r="FDU284" s="376"/>
      <c r="FDV284" s="376"/>
      <c r="FDW284" s="376"/>
      <c r="FDX284" s="376"/>
      <c r="FDY284" s="376"/>
      <c r="FDZ284" s="376"/>
      <c r="FEA284" s="376"/>
      <c r="FEB284" s="376"/>
      <c r="FEC284" s="376"/>
      <c r="FED284" s="376"/>
      <c r="FEE284" s="376"/>
      <c r="FEF284" s="376"/>
      <c r="FEG284" s="376"/>
      <c r="FEH284" s="376"/>
      <c r="FEI284" s="376"/>
      <c r="FEJ284" s="376"/>
      <c r="FEK284" s="377"/>
      <c r="FEL284" s="377"/>
      <c r="FEM284" s="377"/>
      <c r="FEN284" s="377"/>
      <c r="FEO284" s="377"/>
      <c r="FEP284" s="376"/>
      <c r="FEQ284" s="376"/>
      <c r="FER284" s="377"/>
      <c r="FES284" s="377"/>
      <c r="FET284" s="376"/>
      <c r="FEU284" s="376"/>
      <c r="FEV284" s="377"/>
      <c r="FEW284" s="377"/>
      <c r="FEX284" s="376"/>
      <c r="FEY284" s="376"/>
      <c r="FEZ284" s="376"/>
      <c r="FFA284" s="376"/>
      <c r="FFB284" s="376"/>
      <c r="FFC284" s="376"/>
      <c r="FFD284" s="376"/>
      <c r="FFE284" s="377"/>
      <c r="FFF284" s="377"/>
      <c r="FFG284" s="376"/>
      <c r="FFH284" s="376"/>
      <c r="FFI284" s="377"/>
      <c r="FFJ284" s="377"/>
      <c r="FFK284" s="376"/>
      <c r="FFL284" s="376"/>
      <c r="FFM284" s="376"/>
      <c r="FFN284" s="376"/>
      <c r="FFO284" s="376"/>
      <c r="FFP284" s="370"/>
      <c r="FFQ284" s="396"/>
      <c r="FFR284" s="376"/>
      <c r="FFS284" s="376"/>
      <c r="FFT284" s="376"/>
      <c r="FFU284" s="376"/>
      <c r="FFV284" s="376"/>
      <c r="FFW284" s="376"/>
      <c r="FFX284" s="376"/>
      <c r="FFY284" s="375"/>
      <c r="FFZ284" s="375"/>
      <c r="FGA284" s="375"/>
      <c r="FGB284" s="375"/>
      <c r="FGC284" s="375"/>
      <c r="FGD284" s="375"/>
      <c r="FGE284" s="375"/>
      <c r="FGF284" s="375"/>
      <c r="FGG284" s="375"/>
      <c r="FGH284" s="375"/>
      <c r="FGI284" s="375"/>
      <c r="FGJ284" s="375"/>
      <c r="FGK284" s="375"/>
      <c r="FGL284" s="375"/>
      <c r="FGM284" s="375"/>
      <c r="FGN284" s="375"/>
      <c r="FGO284" s="375"/>
      <c r="FGP284" s="375"/>
      <c r="FGQ284" s="375"/>
      <c r="FGR284" s="375"/>
      <c r="FGS284" s="375"/>
      <c r="FGT284" s="375"/>
      <c r="FGU284" s="375"/>
      <c r="FGV284" s="375"/>
      <c r="FGW284" s="375"/>
      <c r="FGX284" s="375"/>
      <c r="FGY284" s="375"/>
      <c r="FGZ284" s="375"/>
      <c r="FHA284" s="375"/>
      <c r="FHB284" s="375"/>
      <c r="FHC284" s="375"/>
      <c r="FHD284" s="375"/>
      <c r="FHE284" s="375"/>
      <c r="FHF284" s="375"/>
      <c r="FHG284" s="375"/>
      <c r="FHH284" s="375"/>
      <c r="FHI284" s="375"/>
      <c r="FHJ284" s="375"/>
      <c r="FHK284" s="375"/>
      <c r="FHL284" s="375"/>
      <c r="FHM284" s="375"/>
      <c r="FHN284" s="375"/>
      <c r="FHO284" s="375"/>
      <c r="FHP284" s="375"/>
      <c r="FHQ284" s="376"/>
      <c r="FHR284" s="376"/>
      <c r="FHS284" s="376"/>
      <c r="FHT284" s="376"/>
      <c r="FHU284" s="376"/>
      <c r="FHV284" s="376"/>
      <c r="FHW284" s="376"/>
      <c r="FHX284" s="376"/>
      <c r="FHY284" s="376"/>
      <c r="FHZ284" s="376"/>
      <c r="FIA284" s="376"/>
      <c r="FIB284" s="376"/>
      <c r="FIC284" s="376"/>
      <c r="FID284" s="376"/>
      <c r="FIE284" s="376"/>
      <c r="FIF284" s="376"/>
      <c r="FIG284" s="376"/>
      <c r="FIH284" s="376"/>
      <c r="FII284" s="376"/>
      <c r="FIJ284" s="376"/>
      <c r="FIK284" s="376"/>
      <c r="FIL284" s="376"/>
      <c r="FIM284" s="376"/>
      <c r="FIN284" s="376"/>
      <c r="FIO284" s="377"/>
      <c r="FIP284" s="377"/>
      <c r="FIQ284" s="377"/>
      <c r="FIR284" s="377"/>
      <c r="FIS284" s="377"/>
      <c r="FIT284" s="376"/>
      <c r="FIU284" s="376"/>
      <c r="FIV284" s="377"/>
      <c r="FIW284" s="377"/>
      <c r="FIX284" s="376"/>
      <c r="FIY284" s="376"/>
      <c r="FIZ284" s="377"/>
      <c r="FJA284" s="377"/>
      <c r="FJB284" s="376"/>
      <c r="FJC284" s="376"/>
      <c r="FJD284" s="376"/>
      <c r="FJE284" s="376"/>
      <c r="FJF284" s="376"/>
      <c r="FJG284" s="376"/>
      <c r="FJH284" s="376"/>
      <c r="FJI284" s="377"/>
      <c r="FJJ284" s="377"/>
      <c r="FJK284" s="376"/>
      <c r="FJL284" s="376"/>
      <c r="FJM284" s="377"/>
      <c r="FJN284" s="377"/>
      <c r="FJO284" s="376"/>
      <c r="FJP284" s="376"/>
      <c r="FJQ284" s="376"/>
      <c r="FJR284" s="376"/>
      <c r="FJS284" s="376"/>
      <c r="FJT284" s="370"/>
      <c r="FJU284" s="396"/>
      <c r="FJV284" s="376"/>
      <c r="FJW284" s="376"/>
      <c r="FJX284" s="376"/>
      <c r="FJY284" s="376"/>
      <c r="FJZ284" s="376"/>
      <c r="FKA284" s="376"/>
      <c r="FKB284" s="376"/>
      <c r="FKC284" s="375"/>
      <c r="FKD284" s="375"/>
      <c r="FKE284" s="375"/>
      <c r="FKF284" s="375"/>
      <c r="FKG284" s="375"/>
      <c r="FKH284" s="375"/>
      <c r="FKI284" s="375"/>
      <c r="FKJ284" s="375"/>
      <c r="FKK284" s="375"/>
      <c r="FKL284" s="375"/>
      <c r="FKM284" s="375"/>
      <c r="FKN284" s="375"/>
      <c r="FKO284" s="375"/>
      <c r="FKP284" s="375"/>
      <c r="FKQ284" s="375"/>
      <c r="FKR284" s="375"/>
      <c r="FKS284" s="375"/>
      <c r="FKT284" s="375"/>
      <c r="FKU284" s="375"/>
      <c r="FKV284" s="375"/>
      <c r="FKW284" s="375"/>
      <c r="FKX284" s="375"/>
      <c r="FKY284" s="375"/>
      <c r="FKZ284" s="375"/>
      <c r="FLA284" s="375"/>
      <c r="FLB284" s="375"/>
      <c r="FLC284" s="375"/>
      <c r="FLD284" s="375"/>
      <c r="FLE284" s="375"/>
      <c r="FLF284" s="375"/>
      <c r="FLG284" s="375"/>
      <c r="FLH284" s="375"/>
      <c r="FLI284" s="375"/>
      <c r="FLJ284" s="375"/>
      <c r="FLK284" s="375"/>
      <c r="FLL284" s="375"/>
      <c r="FLM284" s="375"/>
      <c r="FLN284" s="375"/>
      <c r="FLO284" s="375"/>
      <c r="FLP284" s="375"/>
      <c r="FLQ284" s="375"/>
      <c r="FLR284" s="375"/>
      <c r="FLS284" s="375"/>
      <c r="FLT284" s="375"/>
      <c r="FLU284" s="376"/>
      <c r="FLV284" s="376"/>
      <c r="FLW284" s="376"/>
      <c r="FLX284" s="376"/>
      <c r="FLY284" s="376"/>
      <c r="FLZ284" s="376"/>
      <c r="FMA284" s="376"/>
      <c r="FMB284" s="376"/>
      <c r="FMC284" s="376"/>
      <c r="FMD284" s="376"/>
      <c r="FME284" s="376"/>
      <c r="FMF284" s="376"/>
      <c r="FMG284" s="376"/>
      <c r="FMH284" s="376"/>
      <c r="FMI284" s="376"/>
      <c r="FMJ284" s="376"/>
      <c r="FMK284" s="376"/>
      <c r="FML284" s="376"/>
      <c r="FMM284" s="376"/>
      <c r="FMN284" s="376"/>
      <c r="FMO284" s="376"/>
      <c r="FMP284" s="376"/>
      <c r="FMQ284" s="376"/>
      <c r="FMR284" s="376"/>
      <c r="FMS284" s="377"/>
      <c r="FMT284" s="377"/>
      <c r="FMU284" s="377"/>
      <c r="FMV284" s="377"/>
      <c r="FMW284" s="377"/>
      <c r="FMX284" s="376"/>
      <c r="FMY284" s="376"/>
      <c r="FMZ284" s="377"/>
      <c r="FNA284" s="377"/>
      <c r="FNB284" s="376"/>
      <c r="FNC284" s="376"/>
      <c r="FND284" s="377"/>
      <c r="FNE284" s="377"/>
      <c r="FNF284" s="376"/>
      <c r="FNG284" s="376"/>
      <c r="FNH284" s="376"/>
      <c r="FNI284" s="376"/>
      <c r="FNJ284" s="376"/>
      <c r="FNK284" s="376"/>
      <c r="FNL284" s="376"/>
      <c r="FNM284" s="377"/>
      <c r="FNN284" s="377"/>
      <c r="FNO284" s="376"/>
      <c r="FNP284" s="376"/>
      <c r="FNQ284" s="377"/>
      <c r="FNR284" s="377"/>
      <c r="FNS284" s="376"/>
      <c r="FNT284" s="376"/>
      <c r="FNU284" s="376"/>
      <c r="FNV284" s="376"/>
      <c r="FNW284" s="376"/>
      <c r="FNX284" s="370"/>
      <c r="FNY284" s="396"/>
      <c r="FNZ284" s="376"/>
      <c r="FOA284" s="376"/>
      <c r="FOB284" s="376"/>
      <c r="FOC284" s="376"/>
      <c r="FOD284" s="376"/>
      <c r="FOE284" s="376"/>
      <c r="FOF284" s="376"/>
      <c r="FOG284" s="375"/>
      <c r="FOH284" s="375"/>
      <c r="FOI284" s="375"/>
      <c r="FOJ284" s="375"/>
      <c r="FOK284" s="375"/>
      <c r="FOL284" s="375"/>
      <c r="FOM284" s="375"/>
      <c r="FON284" s="375"/>
      <c r="FOO284" s="375"/>
      <c r="FOP284" s="375"/>
      <c r="FOQ284" s="375"/>
      <c r="FOR284" s="375"/>
      <c r="FOS284" s="375"/>
      <c r="FOT284" s="375"/>
      <c r="FOU284" s="375"/>
      <c r="FOV284" s="375"/>
      <c r="FOW284" s="375"/>
      <c r="FOX284" s="375"/>
      <c r="FOY284" s="375"/>
      <c r="FOZ284" s="375"/>
      <c r="FPA284" s="375"/>
      <c r="FPB284" s="375"/>
      <c r="FPC284" s="375"/>
      <c r="FPD284" s="375"/>
      <c r="FPE284" s="375"/>
      <c r="FPF284" s="375"/>
      <c r="FPG284" s="375"/>
      <c r="FPH284" s="375"/>
      <c r="FPI284" s="375"/>
      <c r="FPJ284" s="375"/>
      <c r="FPK284" s="375"/>
      <c r="FPL284" s="375"/>
      <c r="FPM284" s="375"/>
      <c r="FPN284" s="375"/>
      <c r="FPO284" s="375"/>
      <c r="FPP284" s="375"/>
      <c r="FPQ284" s="375"/>
      <c r="FPR284" s="375"/>
      <c r="FPS284" s="375"/>
      <c r="FPT284" s="375"/>
      <c r="FPU284" s="375"/>
      <c r="FPV284" s="375"/>
      <c r="FPW284" s="375"/>
      <c r="FPX284" s="375"/>
      <c r="FPY284" s="376"/>
      <c r="FPZ284" s="376"/>
      <c r="FQA284" s="376"/>
      <c r="FQB284" s="376"/>
      <c r="FQC284" s="376"/>
      <c r="FQD284" s="376"/>
      <c r="FQE284" s="376"/>
      <c r="FQF284" s="376"/>
      <c r="FQG284" s="376"/>
      <c r="FQH284" s="376"/>
      <c r="FQI284" s="376"/>
      <c r="FQJ284" s="376"/>
      <c r="FQK284" s="376"/>
      <c r="FQL284" s="376"/>
      <c r="FQM284" s="376"/>
      <c r="FQN284" s="376"/>
      <c r="FQO284" s="376"/>
      <c r="FQP284" s="376"/>
      <c r="FQQ284" s="376"/>
      <c r="FQR284" s="376"/>
      <c r="FQS284" s="376"/>
      <c r="FQT284" s="376"/>
      <c r="FQU284" s="376"/>
      <c r="FQV284" s="376"/>
      <c r="FQW284" s="377"/>
      <c r="FQX284" s="377"/>
      <c r="FQY284" s="377"/>
      <c r="FQZ284" s="377"/>
      <c r="FRA284" s="377"/>
      <c r="FRB284" s="376"/>
      <c r="FRC284" s="376"/>
      <c r="FRD284" s="377"/>
      <c r="FRE284" s="377"/>
      <c r="FRF284" s="376"/>
      <c r="FRG284" s="376"/>
      <c r="FRH284" s="377"/>
      <c r="FRI284" s="377"/>
      <c r="FRJ284" s="376"/>
      <c r="FRK284" s="376"/>
      <c r="FRL284" s="376"/>
      <c r="FRM284" s="376"/>
      <c r="FRN284" s="376"/>
      <c r="FRO284" s="376"/>
      <c r="FRP284" s="376"/>
      <c r="FRQ284" s="377"/>
      <c r="FRR284" s="377"/>
      <c r="FRS284" s="376"/>
      <c r="FRT284" s="376"/>
      <c r="FRU284" s="377"/>
      <c r="FRV284" s="377"/>
      <c r="FRW284" s="376"/>
      <c r="FRX284" s="376"/>
      <c r="FRY284" s="376"/>
      <c r="FRZ284" s="376"/>
      <c r="FSA284" s="376"/>
      <c r="FSB284" s="370"/>
      <c r="FSC284" s="396"/>
      <c r="FSD284" s="376"/>
      <c r="FSE284" s="376"/>
      <c r="FSF284" s="376"/>
      <c r="FSG284" s="376"/>
      <c r="FSH284" s="376"/>
      <c r="FSI284" s="376"/>
      <c r="FSJ284" s="376"/>
      <c r="FSK284" s="375"/>
      <c r="FSL284" s="375"/>
      <c r="FSM284" s="375"/>
      <c r="FSN284" s="375"/>
      <c r="FSO284" s="375"/>
      <c r="FSP284" s="375"/>
      <c r="FSQ284" s="375"/>
      <c r="FSR284" s="375"/>
      <c r="FSS284" s="375"/>
      <c r="FST284" s="375"/>
      <c r="FSU284" s="375"/>
      <c r="FSV284" s="375"/>
      <c r="FSW284" s="375"/>
      <c r="FSX284" s="375"/>
      <c r="FSY284" s="375"/>
      <c r="FSZ284" s="375"/>
      <c r="FTA284" s="375"/>
      <c r="FTB284" s="375"/>
      <c r="FTC284" s="375"/>
      <c r="FTD284" s="375"/>
      <c r="FTE284" s="375"/>
      <c r="FTF284" s="375"/>
      <c r="FTG284" s="375"/>
      <c r="FTH284" s="375"/>
      <c r="FTI284" s="375"/>
      <c r="FTJ284" s="375"/>
      <c r="FTK284" s="375"/>
      <c r="FTL284" s="375"/>
      <c r="FTM284" s="375"/>
      <c r="FTN284" s="375"/>
      <c r="FTO284" s="375"/>
      <c r="FTP284" s="375"/>
      <c r="FTQ284" s="375"/>
      <c r="FTR284" s="375"/>
      <c r="FTS284" s="375"/>
      <c r="FTT284" s="375"/>
      <c r="FTU284" s="375"/>
      <c r="FTV284" s="375"/>
      <c r="FTW284" s="375"/>
      <c r="FTX284" s="375"/>
      <c r="FTY284" s="375"/>
      <c r="FTZ284" s="375"/>
      <c r="FUA284" s="375"/>
      <c r="FUB284" s="375"/>
      <c r="FUC284" s="376"/>
      <c r="FUD284" s="376"/>
      <c r="FUE284" s="376"/>
      <c r="FUF284" s="376"/>
      <c r="FUG284" s="376"/>
      <c r="FUH284" s="376"/>
      <c r="FUI284" s="376"/>
      <c r="FUJ284" s="376"/>
      <c r="FUK284" s="376"/>
      <c r="FUL284" s="376"/>
      <c r="FUM284" s="376"/>
      <c r="FUN284" s="376"/>
      <c r="FUO284" s="376"/>
      <c r="FUP284" s="376"/>
      <c r="FUQ284" s="376"/>
      <c r="FUR284" s="376"/>
      <c r="FUS284" s="376"/>
      <c r="FUT284" s="376"/>
      <c r="FUU284" s="376"/>
      <c r="FUV284" s="376"/>
      <c r="FUW284" s="376"/>
      <c r="FUX284" s="376"/>
      <c r="FUY284" s="376"/>
      <c r="FUZ284" s="376"/>
      <c r="FVA284" s="377"/>
      <c r="FVB284" s="377"/>
      <c r="FVC284" s="377"/>
      <c r="FVD284" s="377"/>
      <c r="FVE284" s="377"/>
      <c r="FVF284" s="376"/>
      <c r="FVG284" s="376"/>
      <c r="FVH284" s="377"/>
      <c r="FVI284" s="377"/>
      <c r="FVJ284" s="376"/>
      <c r="FVK284" s="376"/>
      <c r="FVL284" s="377"/>
      <c r="FVM284" s="377"/>
      <c r="FVN284" s="376"/>
      <c r="FVO284" s="376"/>
      <c r="FVP284" s="376"/>
      <c r="FVQ284" s="376"/>
      <c r="FVR284" s="376"/>
      <c r="FVS284" s="376"/>
      <c r="FVT284" s="376"/>
      <c r="FVU284" s="377"/>
      <c r="FVV284" s="377"/>
      <c r="FVW284" s="376"/>
      <c r="FVX284" s="376"/>
      <c r="FVY284" s="377"/>
      <c r="FVZ284" s="377"/>
      <c r="FWA284" s="376"/>
      <c r="FWB284" s="376"/>
      <c r="FWC284" s="376"/>
      <c r="FWD284" s="376"/>
      <c r="FWE284" s="376"/>
      <c r="FWF284" s="370"/>
      <c r="FWG284" s="396"/>
      <c r="FWH284" s="376"/>
      <c r="FWI284" s="376"/>
      <c r="FWJ284" s="376"/>
      <c r="FWK284" s="376"/>
      <c r="FWL284" s="376"/>
      <c r="FWM284" s="376"/>
      <c r="FWN284" s="376"/>
      <c r="FWO284" s="375"/>
      <c r="FWP284" s="375"/>
      <c r="FWQ284" s="375"/>
      <c r="FWR284" s="375"/>
      <c r="FWS284" s="375"/>
      <c r="FWT284" s="375"/>
      <c r="FWU284" s="375"/>
      <c r="FWV284" s="375"/>
      <c r="FWW284" s="375"/>
      <c r="FWX284" s="375"/>
      <c r="FWY284" s="375"/>
      <c r="FWZ284" s="375"/>
      <c r="FXA284" s="375"/>
      <c r="FXB284" s="375"/>
      <c r="FXC284" s="375"/>
      <c r="FXD284" s="375"/>
      <c r="FXE284" s="375"/>
      <c r="FXF284" s="375"/>
      <c r="FXG284" s="375"/>
      <c r="FXH284" s="375"/>
      <c r="FXI284" s="375"/>
      <c r="FXJ284" s="375"/>
      <c r="FXK284" s="375"/>
      <c r="FXL284" s="375"/>
      <c r="FXM284" s="375"/>
      <c r="FXN284" s="375"/>
      <c r="FXO284" s="375"/>
      <c r="FXP284" s="375"/>
      <c r="FXQ284" s="375"/>
      <c r="FXR284" s="375"/>
      <c r="FXS284" s="375"/>
      <c r="FXT284" s="375"/>
      <c r="FXU284" s="375"/>
      <c r="FXV284" s="375"/>
      <c r="FXW284" s="375"/>
      <c r="FXX284" s="375"/>
      <c r="FXY284" s="375"/>
      <c r="FXZ284" s="375"/>
      <c r="FYA284" s="375"/>
      <c r="FYB284" s="375"/>
      <c r="FYC284" s="375"/>
      <c r="FYD284" s="375"/>
      <c r="FYE284" s="375"/>
      <c r="FYF284" s="375"/>
      <c r="FYG284" s="376"/>
      <c r="FYH284" s="376"/>
      <c r="FYI284" s="376"/>
      <c r="FYJ284" s="376"/>
      <c r="FYK284" s="376"/>
      <c r="FYL284" s="376"/>
      <c r="FYM284" s="376"/>
      <c r="FYN284" s="376"/>
      <c r="FYO284" s="376"/>
      <c r="FYP284" s="376"/>
      <c r="FYQ284" s="376"/>
      <c r="FYR284" s="376"/>
      <c r="FYS284" s="376"/>
      <c r="FYT284" s="376"/>
      <c r="FYU284" s="376"/>
      <c r="FYV284" s="376"/>
      <c r="FYW284" s="376"/>
      <c r="FYX284" s="376"/>
      <c r="FYY284" s="376"/>
      <c r="FYZ284" s="376"/>
      <c r="FZA284" s="376"/>
      <c r="FZB284" s="376"/>
      <c r="FZC284" s="376"/>
      <c r="FZD284" s="376"/>
      <c r="FZE284" s="377"/>
      <c r="FZF284" s="377"/>
      <c r="FZG284" s="377"/>
      <c r="FZH284" s="377"/>
      <c r="FZI284" s="377"/>
      <c r="FZJ284" s="376"/>
      <c r="FZK284" s="376"/>
      <c r="FZL284" s="377"/>
      <c r="FZM284" s="377"/>
      <c r="FZN284" s="376"/>
      <c r="FZO284" s="376"/>
      <c r="FZP284" s="377"/>
      <c r="FZQ284" s="377"/>
      <c r="FZR284" s="376"/>
      <c r="FZS284" s="376"/>
      <c r="FZT284" s="376"/>
      <c r="FZU284" s="376"/>
      <c r="FZV284" s="376"/>
      <c r="FZW284" s="376"/>
      <c r="FZX284" s="376"/>
      <c r="FZY284" s="377"/>
      <c r="FZZ284" s="377"/>
      <c r="GAA284" s="376"/>
      <c r="GAB284" s="376"/>
      <c r="GAC284" s="377"/>
      <c r="GAD284" s="377"/>
      <c r="GAE284" s="376"/>
      <c r="GAF284" s="376"/>
      <c r="GAG284" s="376"/>
      <c r="GAH284" s="376"/>
      <c r="GAI284" s="376"/>
      <c r="GAJ284" s="370"/>
      <c r="GAK284" s="396"/>
      <c r="GAL284" s="376"/>
      <c r="GAM284" s="376"/>
      <c r="GAN284" s="376"/>
      <c r="GAO284" s="376"/>
      <c r="GAP284" s="376"/>
      <c r="GAQ284" s="376"/>
      <c r="GAR284" s="376"/>
      <c r="GAS284" s="375"/>
      <c r="GAT284" s="375"/>
      <c r="GAU284" s="375"/>
      <c r="GAV284" s="375"/>
      <c r="GAW284" s="375"/>
      <c r="GAX284" s="375"/>
      <c r="GAY284" s="375"/>
      <c r="GAZ284" s="375"/>
      <c r="GBA284" s="375"/>
      <c r="GBB284" s="375"/>
      <c r="GBC284" s="375"/>
      <c r="GBD284" s="375"/>
      <c r="GBE284" s="375"/>
      <c r="GBF284" s="375"/>
      <c r="GBG284" s="375"/>
      <c r="GBH284" s="375"/>
      <c r="GBI284" s="375"/>
      <c r="GBJ284" s="375"/>
      <c r="GBK284" s="375"/>
      <c r="GBL284" s="375"/>
      <c r="GBM284" s="375"/>
      <c r="GBN284" s="375"/>
      <c r="GBO284" s="375"/>
      <c r="GBP284" s="375"/>
      <c r="GBQ284" s="375"/>
      <c r="GBR284" s="375"/>
      <c r="GBS284" s="375"/>
      <c r="GBT284" s="375"/>
      <c r="GBU284" s="375"/>
      <c r="GBV284" s="375"/>
      <c r="GBW284" s="375"/>
      <c r="GBX284" s="375"/>
      <c r="GBY284" s="375"/>
      <c r="GBZ284" s="375"/>
      <c r="GCA284" s="375"/>
      <c r="GCB284" s="375"/>
      <c r="GCC284" s="375"/>
      <c r="GCD284" s="375"/>
      <c r="GCE284" s="375"/>
      <c r="GCF284" s="375"/>
      <c r="GCG284" s="375"/>
      <c r="GCH284" s="375"/>
      <c r="GCI284" s="375"/>
      <c r="GCJ284" s="375"/>
      <c r="GCK284" s="376"/>
      <c r="GCL284" s="376"/>
      <c r="GCM284" s="376"/>
      <c r="GCN284" s="376"/>
      <c r="GCO284" s="376"/>
      <c r="GCP284" s="376"/>
      <c r="GCQ284" s="376"/>
      <c r="GCR284" s="376"/>
      <c r="GCS284" s="376"/>
      <c r="GCT284" s="376"/>
      <c r="GCU284" s="376"/>
      <c r="GCV284" s="376"/>
      <c r="GCW284" s="376"/>
      <c r="GCX284" s="376"/>
      <c r="GCY284" s="376"/>
      <c r="GCZ284" s="376"/>
      <c r="GDA284" s="376"/>
      <c r="GDB284" s="376"/>
      <c r="GDC284" s="376"/>
      <c r="GDD284" s="376"/>
      <c r="GDE284" s="376"/>
      <c r="GDF284" s="376"/>
      <c r="GDG284" s="376"/>
      <c r="GDH284" s="376"/>
      <c r="GDI284" s="377"/>
      <c r="GDJ284" s="377"/>
      <c r="GDK284" s="377"/>
      <c r="GDL284" s="377"/>
      <c r="GDM284" s="377"/>
      <c r="GDN284" s="376"/>
      <c r="GDO284" s="376"/>
      <c r="GDP284" s="377"/>
      <c r="GDQ284" s="377"/>
      <c r="GDR284" s="376"/>
      <c r="GDS284" s="376"/>
      <c r="GDT284" s="377"/>
      <c r="GDU284" s="377"/>
      <c r="GDV284" s="376"/>
      <c r="GDW284" s="376"/>
      <c r="GDX284" s="376"/>
      <c r="GDY284" s="376"/>
      <c r="GDZ284" s="376"/>
      <c r="GEA284" s="376"/>
      <c r="GEB284" s="376"/>
      <c r="GEC284" s="377"/>
      <c r="GED284" s="377"/>
      <c r="GEE284" s="376"/>
      <c r="GEF284" s="376"/>
      <c r="GEG284" s="377"/>
      <c r="GEH284" s="377"/>
      <c r="GEI284" s="376"/>
      <c r="GEJ284" s="376"/>
      <c r="GEK284" s="376"/>
      <c r="GEL284" s="376"/>
      <c r="GEM284" s="376"/>
      <c r="GEN284" s="370"/>
      <c r="GEO284" s="396"/>
      <c r="GEP284" s="376"/>
      <c r="GEQ284" s="376"/>
      <c r="GER284" s="376"/>
      <c r="GES284" s="376"/>
      <c r="GET284" s="376"/>
      <c r="GEU284" s="376"/>
      <c r="GEV284" s="376"/>
      <c r="GEW284" s="375"/>
      <c r="GEX284" s="375"/>
      <c r="GEY284" s="375"/>
      <c r="GEZ284" s="375"/>
      <c r="GFA284" s="375"/>
      <c r="GFB284" s="375"/>
      <c r="GFC284" s="375"/>
      <c r="GFD284" s="375"/>
      <c r="GFE284" s="375"/>
      <c r="GFF284" s="375"/>
      <c r="GFG284" s="375"/>
      <c r="GFH284" s="375"/>
      <c r="GFI284" s="375"/>
      <c r="GFJ284" s="375"/>
      <c r="GFK284" s="375"/>
      <c r="GFL284" s="375"/>
      <c r="GFM284" s="375"/>
      <c r="GFN284" s="375"/>
      <c r="GFO284" s="375"/>
      <c r="GFP284" s="375"/>
      <c r="GFQ284" s="375"/>
      <c r="GFR284" s="375"/>
      <c r="GFS284" s="375"/>
      <c r="GFT284" s="375"/>
      <c r="GFU284" s="375"/>
      <c r="GFV284" s="375"/>
      <c r="GFW284" s="375"/>
      <c r="GFX284" s="375"/>
      <c r="GFY284" s="375"/>
      <c r="GFZ284" s="375"/>
      <c r="GGA284" s="375"/>
      <c r="GGB284" s="375"/>
      <c r="GGC284" s="375"/>
      <c r="GGD284" s="375"/>
      <c r="GGE284" s="375"/>
      <c r="GGF284" s="375"/>
      <c r="GGG284" s="375"/>
      <c r="GGH284" s="375"/>
      <c r="GGI284" s="375"/>
      <c r="GGJ284" s="375"/>
      <c r="GGK284" s="375"/>
      <c r="GGL284" s="375"/>
      <c r="GGM284" s="375"/>
      <c r="GGN284" s="375"/>
      <c r="GGO284" s="376"/>
      <c r="GGP284" s="376"/>
      <c r="GGQ284" s="376"/>
      <c r="GGR284" s="376"/>
      <c r="GGS284" s="376"/>
      <c r="GGT284" s="376"/>
      <c r="GGU284" s="376"/>
      <c r="GGV284" s="376"/>
      <c r="GGW284" s="376"/>
      <c r="GGX284" s="376"/>
      <c r="GGY284" s="376"/>
      <c r="GGZ284" s="376"/>
      <c r="GHA284" s="376"/>
      <c r="GHB284" s="376"/>
      <c r="GHC284" s="376"/>
      <c r="GHD284" s="376"/>
      <c r="GHE284" s="376"/>
      <c r="GHF284" s="376"/>
      <c r="GHG284" s="376"/>
      <c r="GHH284" s="376"/>
      <c r="GHI284" s="376"/>
      <c r="GHJ284" s="376"/>
      <c r="GHK284" s="376"/>
      <c r="GHL284" s="376"/>
      <c r="GHM284" s="377"/>
      <c r="GHN284" s="377"/>
      <c r="GHO284" s="377"/>
      <c r="GHP284" s="377"/>
      <c r="GHQ284" s="377"/>
      <c r="GHR284" s="376"/>
      <c r="GHS284" s="376"/>
      <c r="GHT284" s="377"/>
      <c r="GHU284" s="377"/>
      <c r="GHV284" s="376"/>
      <c r="GHW284" s="376"/>
      <c r="GHX284" s="377"/>
      <c r="GHY284" s="377"/>
      <c r="GHZ284" s="376"/>
      <c r="GIA284" s="376"/>
      <c r="GIB284" s="376"/>
      <c r="GIC284" s="376"/>
      <c r="GID284" s="376"/>
      <c r="GIE284" s="376"/>
      <c r="GIF284" s="376"/>
      <c r="GIG284" s="377"/>
      <c r="GIH284" s="377"/>
      <c r="GII284" s="376"/>
      <c r="GIJ284" s="376"/>
      <c r="GIK284" s="377"/>
      <c r="GIL284" s="377"/>
      <c r="GIM284" s="376"/>
      <c r="GIN284" s="376"/>
      <c r="GIO284" s="376"/>
      <c r="GIP284" s="376"/>
      <c r="GIQ284" s="376"/>
      <c r="GIR284" s="370"/>
      <c r="GIS284" s="396"/>
      <c r="GIT284" s="376"/>
      <c r="GIU284" s="376"/>
      <c r="GIV284" s="376"/>
      <c r="GIW284" s="376"/>
      <c r="GIX284" s="376"/>
      <c r="GIY284" s="376"/>
      <c r="GIZ284" s="376"/>
      <c r="GJA284" s="375"/>
      <c r="GJB284" s="375"/>
      <c r="GJC284" s="375"/>
      <c r="GJD284" s="375"/>
      <c r="GJE284" s="375"/>
      <c r="GJF284" s="375"/>
      <c r="GJG284" s="375"/>
      <c r="GJH284" s="375"/>
      <c r="GJI284" s="375"/>
      <c r="GJJ284" s="375"/>
      <c r="GJK284" s="375"/>
      <c r="GJL284" s="375"/>
      <c r="GJM284" s="375"/>
      <c r="GJN284" s="375"/>
      <c r="GJO284" s="375"/>
      <c r="GJP284" s="375"/>
      <c r="GJQ284" s="375"/>
      <c r="GJR284" s="375"/>
      <c r="GJS284" s="375"/>
      <c r="GJT284" s="375"/>
      <c r="GJU284" s="375"/>
      <c r="GJV284" s="375"/>
      <c r="GJW284" s="375"/>
      <c r="GJX284" s="375"/>
      <c r="GJY284" s="375"/>
      <c r="GJZ284" s="375"/>
      <c r="GKA284" s="375"/>
      <c r="GKB284" s="375"/>
      <c r="GKC284" s="375"/>
      <c r="GKD284" s="375"/>
      <c r="GKE284" s="375"/>
      <c r="GKF284" s="375"/>
      <c r="GKG284" s="375"/>
      <c r="GKH284" s="375"/>
      <c r="GKI284" s="375"/>
      <c r="GKJ284" s="375"/>
      <c r="GKK284" s="375"/>
      <c r="GKL284" s="375"/>
      <c r="GKM284" s="375"/>
      <c r="GKN284" s="375"/>
      <c r="GKO284" s="375"/>
      <c r="GKP284" s="375"/>
      <c r="GKQ284" s="375"/>
      <c r="GKR284" s="375"/>
      <c r="GKS284" s="376"/>
      <c r="GKT284" s="376"/>
      <c r="GKU284" s="376"/>
      <c r="GKV284" s="376"/>
      <c r="GKW284" s="376"/>
      <c r="GKX284" s="376"/>
      <c r="GKY284" s="376"/>
      <c r="GKZ284" s="376"/>
      <c r="GLA284" s="376"/>
      <c r="GLB284" s="376"/>
      <c r="GLC284" s="376"/>
      <c r="GLD284" s="376"/>
      <c r="GLE284" s="376"/>
      <c r="GLF284" s="376"/>
      <c r="GLG284" s="376"/>
      <c r="GLH284" s="376"/>
      <c r="GLI284" s="376"/>
      <c r="GLJ284" s="376"/>
      <c r="GLK284" s="376"/>
      <c r="GLL284" s="376"/>
      <c r="GLM284" s="376"/>
      <c r="GLN284" s="376"/>
      <c r="GLO284" s="376"/>
      <c r="GLP284" s="376"/>
      <c r="GLQ284" s="377"/>
      <c r="GLR284" s="377"/>
      <c r="GLS284" s="377"/>
      <c r="GLT284" s="377"/>
      <c r="GLU284" s="377"/>
      <c r="GLV284" s="376"/>
      <c r="GLW284" s="376"/>
      <c r="GLX284" s="377"/>
      <c r="GLY284" s="377"/>
      <c r="GLZ284" s="376"/>
      <c r="GMA284" s="376"/>
      <c r="GMB284" s="377"/>
      <c r="GMC284" s="377"/>
      <c r="GMD284" s="376"/>
      <c r="GME284" s="376"/>
      <c r="GMF284" s="376"/>
      <c r="GMG284" s="376"/>
      <c r="GMH284" s="376"/>
      <c r="GMI284" s="376"/>
      <c r="GMJ284" s="376"/>
      <c r="GMK284" s="377"/>
      <c r="GML284" s="377"/>
      <c r="GMM284" s="376"/>
      <c r="GMN284" s="376"/>
      <c r="GMO284" s="377"/>
      <c r="GMP284" s="377"/>
      <c r="GMQ284" s="376"/>
      <c r="GMR284" s="376"/>
      <c r="GMS284" s="376"/>
      <c r="GMT284" s="376"/>
      <c r="GMU284" s="376"/>
      <c r="GMV284" s="370"/>
      <c r="GMW284" s="396"/>
      <c r="GMX284" s="376"/>
      <c r="GMY284" s="376"/>
      <c r="GMZ284" s="376"/>
      <c r="GNA284" s="376"/>
      <c r="GNB284" s="376"/>
      <c r="GNC284" s="376"/>
      <c r="GND284" s="376"/>
      <c r="GNE284" s="375"/>
      <c r="GNF284" s="375"/>
      <c r="GNG284" s="375"/>
      <c r="GNH284" s="375"/>
      <c r="GNI284" s="375"/>
      <c r="GNJ284" s="375"/>
      <c r="GNK284" s="375"/>
      <c r="GNL284" s="375"/>
      <c r="GNM284" s="375"/>
      <c r="GNN284" s="375"/>
      <c r="GNO284" s="375"/>
      <c r="GNP284" s="375"/>
      <c r="GNQ284" s="375"/>
      <c r="GNR284" s="375"/>
      <c r="GNS284" s="375"/>
      <c r="GNT284" s="375"/>
      <c r="GNU284" s="375"/>
      <c r="GNV284" s="375"/>
      <c r="GNW284" s="375"/>
      <c r="GNX284" s="375"/>
      <c r="GNY284" s="375"/>
      <c r="GNZ284" s="375"/>
      <c r="GOA284" s="375"/>
      <c r="GOB284" s="375"/>
      <c r="GOC284" s="375"/>
      <c r="GOD284" s="375"/>
      <c r="GOE284" s="375"/>
      <c r="GOF284" s="375"/>
      <c r="GOG284" s="375"/>
      <c r="GOH284" s="375"/>
      <c r="GOI284" s="375"/>
      <c r="GOJ284" s="375"/>
      <c r="GOK284" s="375"/>
      <c r="GOL284" s="375"/>
      <c r="GOM284" s="375"/>
      <c r="GON284" s="375"/>
      <c r="GOO284" s="375"/>
      <c r="GOP284" s="375"/>
      <c r="GOQ284" s="375"/>
      <c r="GOR284" s="375"/>
      <c r="GOS284" s="375"/>
      <c r="GOT284" s="375"/>
      <c r="GOU284" s="375"/>
      <c r="GOV284" s="375"/>
      <c r="GOW284" s="376"/>
      <c r="GOX284" s="376"/>
      <c r="GOY284" s="376"/>
      <c r="GOZ284" s="376"/>
      <c r="GPA284" s="376"/>
      <c r="GPB284" s="376"/>
      <c r="GPC284" s="376"/>
      <c r="GPD284" s="376"/>
      <c r="GPE284" s="376"/>
      <c r="GPF284" s="376"/>
      <c r="GPG284" s="376"/>
      <c r="GPH284" s="376"/>
      <c r="GPI284" s="376"/>
      <c r="GPJ284" s="376"/>
      <c r="GPK284" s="376"/>
      <c r="GPL284" s="376"/>
      <c r="GPM284" s="376"/>
      <c r="GPN284" s="376"/>
      <c r="GPO284" s="376"/>
      <c r="GPP284" s="376"/>
      <c r="GPQ284" s="376"/>
      <c r="GPR284" s="376"/>
      <c r="GPS284" s="376"/>
      <c r="GPT284" s="376"/>
      <c r="GPU284" s="377"/>
      <c r="GPV284" s="377"/>
      <c r="GPW284" s="377"/>
      <c r="GPX284" s="377"/>
      <c r="GPY284" s="377"/>
      <c r="GPZ284" s="376"/>
      <c r="GQA284" s="376"/>
      <c r="GQB284" s="377"/>
      <c r="GQC284" s="377"/>
      <c r="GQD284" s="376"/>
      <c r="GQE284" s="376"/>
      <c r="GQF284" s="377"/>
      <c r="GQG284" s="377"/>
      <c r="GQH284" s="376"/>
      <c r="GQI284" s="376"/>
      <c r="GQJ284" s="376"/>
      <c r="GQK284" s="376"/>
      <c r="GQL284" s="376"/>
      <c r="GQM284" s="376"/>
      <c r="GQN284" s="376"/>
      <c r="GQO284" s="377"/>
      <c r="GQP284" s="377"/>
      <c r="GQQ284" s="376"/>
      <c r="GQR284" s="376"/>
      <c r="GQS284" s="377"/>
      <c r="GQT284" s="377"/>
      <c r="GQU284" s="376"/>
      <c r="GQV284" s="376"/>
      <c r="GQW284" s="376"/>
      <c r="GQX284" s="376"/>
      <c r="GQY284" s="376"/>
      <c r="GQZ284" s="370"/>
      <c r="GRA284" s="396"/>
      <c r="GRB284" s="376"/>
      <c r="GRC284" s="376"/>
      <c r="GRD284" s="376"/>
      <c r="GRE284" s="376"/>
      <c r="GRF284" s="376"/>
      <c r="GRG284" s="376"/>
      <c r="GRH284" s="376"/>
      <c r="GRI284" s="375"/>
      <c r="GRJ284" s="375"/>
      <c r="GRK284" s="375"/>
      <c r="GRL284" s="375"/>
      <c r="GRM284" s="375"/>
      <c r="GRN284" s="375"/>
      <c r="GRO284" s="375"/>
      <c r="GRP284" s="375"/>
      <c r="GRQ284" s="375"/>
      <c r="GRR284" s="375"/>
      <c r="GRS284" s="375"/>
      <c r="GRT284" s="375"/>
      <c r="GRU284" s="375"/>
      <c r="GRV284" s="375"/>
      <c r="GRW284" s="375"/>
      <c r="GRX284" s="375"/>
      <c r="GRY284" s="375"/>
      <c r="GRZ284" s="375"/>
      <c r="GSA284" s="375"/>
      <c r="GSB284" s="375"/>
      <c r="GSC284" s="375"/>
      <c r="GSD284" s="375"/>
      <c r="GSE284" s="375"/>
      <c r="GSF284" s="375"/>
      <c r="GSG284" s="375"/>
      <c r="GSH284" s="375"/>
      <c r="GSI284" s="375"/>
      <c r="GSJ284" s="375"/>
      <c r="GSK284" s="375"/>
      <c r="GSL284" s="375"/>
      <c r="GSM284" s="375"/>
      <c r="GSN284" s="375"/>
      <c r="GSO284" s="375"/>
      <c r="GSP284" s="375"/>
      <c r="GSQ284" s="375"/>
      <c r="GSR284" s="375"/>
      <c r="GSS284" s="375"/>
      <c r="GST284" s="375"/>
      <c r="GSU284" s="375"/>
      <c r="GSV284" s="375"/>
      <c r="GSW284" s="375"/>
      <c r="GSX284" s="375"/>
      <c r="GSY284" s="375"/>
      <c r="GSZ284" s="375"/>
      <c r="GTA284" s="376"/>
      <c r="GTB284" s="376"/>
      <c r="GTC284" s="376"/>
      <c r="GTD284" s="376"/>
      <c r="GTE284" s="376"/>
      <c r="GTF284" s="376"/>
      <c r="GTG284" s="376"/>
      <c r="GTH284" s="376"/>
      <c r="GTI284" s="376"/>
      <c r="GTJ284" s="376"/>
      <c r="GTK284" s="376"/>
      <c r="GTL284" s="376"/>
      <c r="GTM284" s="376"/>
      <c r="GTN284" s="376"/>
      <c r="GTO284" s="376"/>
      <c r="GTP284" s="376"/>
      <c r="GTQ284" s="376"/>
      <c r="GTR284" s="376"/>
      <c r="GTS284" s="376"/>
      <c r="GTT284" s="376"/>
      <c r="GTU284" s="376"/>
      <c r="GTV284" s="376"/>
      <c r="GTW284" s="376"/>
      <c r="GTX284" s="376"/>
      <c r="GTY284" s="377"/>
      <c r="GTZ284" s="377"/>
      <c r="GUA284" s="377"/>
      <c r="GUB284" s="377"/>
      <c r="GUC284" s="377"/>
      <c r="GUD284" s="376"/>
      <c r="GUE284" s="376"/>
      <c r="GUF284" s="377"/>
      <c r="GUG284" s="377"/>
      <c r="GUH284" s="376"/>
      <c r="GUI284" s="376"/>
      <c r="GUJ284" s="377"/>
      <c r="GUK284" s="377"/>
      <c r="GUL284" s="376"/>
      <c r="GUM284" s="376"/>
      <c r="GUN284" s="376"/>
      <c r="GUO284" s="376"/>
      <c r="GUP284" s="376"/>
      <c r="GUQ284" s="376"/>
      <c r="GUR284" s="376"/>
      <c r="GUS284" s="377"/>
      <c r="GUT284" s="377"/>
      <c r="GUU284" s="376"/>
      <c r="GUV284" s="376"/>
      <c r="GUW284" s="377"/>
      <c r="GUX284" s="377"/>
      <c r="GUY284" s="376"/>
      <c r="GUZ284" s="376"/>
      <c r="GVA284" s="376"/>
      <c r="GVB284" s="376"/>
      <c r="GVC284" s="376"/>
      <c r="GVD284" s="370"/>
      <c r="GVE284" s="396"/>
      <c r="GVF284" s="376"/>
      <c r="GVG284" s="376"/>
      <c r="GVH284" s="376"/>
      <c r="GVI284" s="376"/>
      <c r="GVJ284" s="376"/>
      <c r="GVK284" s="376"/>
      <c r="GVL284" s="376"/>
      <c r="GVM284" s="375"/>
      <c r="GVN284" s="375"/>
      <c r="GVO284" s="375"/>
      <c r="GVP284" s="375"/>
      <c r="GVQ284" s="375"/>
      <c r="GVR284" s="375"/>
      <c r="GVS284" s="375"/>
      <c r="GVT284" s="375"/>
      <c r="GVU284" s="375"/>
      <c r="GVV284" s="375"/>
      <c r="GVW284" s="375"/>
      <c r="GVX284" s="375"/>
      <c r="GVY284" s="375"/>
      <c r="GVZ284" s="375"/>
      <c r="GWA284" s="375"/>
      <c r="GWB284" s="375"/>
      <c r="GWC284" s="375"/>
      <c r="GWD284" s="375"/>
      <c r="GWE284" s="375"/>
      <c r="GWF284" s="375"/>
      <c r="GWG284" s="375"/>
      <c r="GWH284" s="375"/>
      <c r="GWI284" s="375"/>
      <c r="GWJ284" s="375"/>
      <c r="GWK284" s="375"/>
      <c r="GWL284" s="375"/>
      <c r="GWM284" s="375"/>
      <c r="GWN284" s="375"/>
      <c r="GWO284" s="375"/>
      <c r="GWP284" s="375"/>
      <c r="GWQ284" s="375"/>
      <c r="GWR284" s="375"/>
      <c r="GWS284" s="375"/>
      <c r="GWT284" s="375"/>
      <c r="GWU284" s="375"/>
      <c r="GWV284" s="375"/>
      <c r="GWW284" s="375"/>
      <c r="GWX284" s="375"/>
      <c r="GWY284" s="375"/>
      <c r="GWZ284" s="375"/>
      <c r="GXA284" s="375"/>
      <c r="GXB284" s="375"/>
      <c r="GXC284" s="375"/>
      <c r="GXD284" s="375"/>
      <c r="GXE284" s="376"/>
      <c r="GXF284" s="376"/>
      <c r="GXG284" s="376"/>
      <c r="GXH284" s="376"/>
      <c r="GXI284" s="376"/>
      <c r="GXJ284" s="376"/>
      <c r="GXK284" s="376"/>
      <c r="GXL284" s="376"/>
      <c r="GXM284" s="376"/>
      <c r="GXN284" s="376"/>
      <c r="GXO284" s="376"/>
      <c r="GXP284" s="376"/>
      <c r="GXQ284" s="376"/>
      <c r="GXR284" s="376"/>
      <c r="GXS284" s="376"/>
      <c r="GXT284" s="376"/>
      <c r="GXU284" s="376"/>
      <c r="GXV284" s="376"/>
      <c r="GXW284" s="376"/>
      <c r="GXX284" s="376"/>
      <c r="GXY284" s="376"/>
      <c r="GXZ284" s="376"/>
      <c r="GYA284" s="376"/>
      <c r="GYB284" s="376"/>
      <c r="GYC284" s="377"/>
      <c r="GYD284" s="377"/>
      <c r="GYE284" s="377"/>
      <c r="GYF284" s="377"/>
      <c r="GYG284" s="377"/>
      <c r="GYH284" s="376"/>
      <c r="GYI284" s="376"/>
      <c r="GYJ284" s="377"/>
      <c r="GYK284" s="377"/>
      <c r="GYL284" s="376"/>
      <c r="GYM284" s="376"/>
      <c r="GYN284" s="377"/>
      <c r="GYO284" s="377"/>
      <c r="GYP284" s="376"/>
      <c r="GYQ284" s="376"/>
      <c r="GYR284" s="376"/>
      <c r="GYS284" s="376"/>
      <c r="GYT284" s="376"/>
      <c r="GYU284" s="376"/>
      <c r="GYV284" s="376"/>
      <c r="GYW284" s="377"/>
      <c r="GYX284" s="377"/>
      <c r="GYY284" s="376"/>
      <c r="GYZ284" s="376"/>
      <c r="GZA284" s="377"/>
      <c r="GZB284" s="377"/>
      <c r="GZC284" s="376"/>
      <c r="GZD284" s="376"/>
      <c r="GZE284" s="376"/>
      <c r="GZF284" s="376"/>
      <c r="GZG284" s="376"/>
      <c r="GZH284" s="370"/>
      <c r="GZI284" s="396"/>
      <c r="GZJ284" s="376"/>
      <c r="GZK284" s="376"/>
      <c r="GZL284" s="376"/>
      <c r="GZM284" s="376"/>
      <c r="GZN284" s="376"/>
      <c r="GZO284" s="376"/>
      <c r="GZP284" s="376"/>
      <c r="GZQ284" s="375"/>
      <c r="GZR284" s="375"/>
      <c r="GZS284" s="375"/>
      <c r="GZT284" s="375"/>
      <c r="GZU284" s="375"/>
      <c r="GZV284" s="375"/>
      <c r="GZW284" s="375"/>
      <c r="GZX284" s="375"/>
      <c r="GZY284" s="375"/>
      <c r="GZZ284" s="375"/>
      <c r="HAA284" s="375"/>
      <c r="HAB284" s="375"/>
      <c r="HAC284" s="375"/>
      <c r="HAD284" s="375"/>
      <c r="HAE284" s="375"/>
      <c r="HAF284" s="375"/>
      <c r="HAG284" s="375"/>
      <c r="HAH284" s="375"/>
      <c r="HAI284" s="375"/>
      <c r="HAJ284" s="375"/>
      <c r="HAK284" s="375"/>
      <c r="HAL284" s="375"/>
      <c r="HAM284" s="375"/>
      <c r="HAN284" s="375"/>
      <c r="HAO284" s="375"/>
      <c r="HAP284" s="375"/>
      <c r="HAQ284" s="375"/>
      <c r="HAR284" s="375"/>
      <c r="HAS284" s="375"/>
      <c r="HAT284" s="375"/>
      <c r="HAU284" s="375"/>
      <c r="HAV284" s="375"/>
      <c r="HAW284" s="375"/>
      <c r="HAX284" s="375"/>
      <c r="HAY284" s="375"/>
      <c r="HAZ284" s="375"/>
      <c r="HBA284" s="375"/>
      <c r="HBB284" s="375"/>
      <c r="HBC284" s="375"/>
      <c r="HBD284" s="375"/>
      <c r="HBE284" s="375"/>
      <c r="HBF284" s="375"/>
      <c r="HBG284" s="375"/>
      <c r="HBH284" s="375"/>
      <c r="HBI284" s="376"/>
      <c r="HBJ284" s="376"/>
      <c r="HBK284" s="376"/>
      <c r="HBL284" s="376"/>
      <c r="HBM284" s="376"/>
      <c r="HBN284" s="376"/>
      <c r="HBO284" s="376"/>
      <c r="HBP284" s="376"/>
      <c r="HBQ284" s="376"/>
      <c r="HBR284" s="376"/>
      <c r="HBS284" s="376"/>
      <c r="HBT284" s="376"/>
      <c r="HBU284" s="376"/>
      <c r="HBV284" s="376"/>
      <c r="HBW284" s="376"/>
      <c r="HBX284" s="376"/>
      <c r="HBY284" s="376"/>
      <c r="HBZ284" s="376"/>
      <c r="HCA284" s="376"/>
      <c r="HCB284" s="376"/>
      <c r="HCC284" s="376"/>
      <c r="HCD284" s="376"/>
      <c r="HCE284" s="376"/>
      <c r="HCF284" s="376"/>
      <c r="HCG284" s="377"/>
      <c r="HCH284" s="377"/>
      <c r="HCI284" s="377"/>
      <c r="HCJ284" s="377"/>
      <c r="HCK284" s="377"/>
      <c r="HCL284" s="376"/>
      <c r="HCM284" s="376"/>
      <c r="HCN284" s="377"/>
      <c r="HCO284" s="377"/>
      <c r="HCP284" s="376"/>
      <c r="HCQ284" s="376"/>
      <c r="HCR284" s="377"/>
      <c r="HCS284" s="377"/>
      <c r="HCT284" s="376"/>
      <c r="HCU284" s="376"/>
      <c r="HCV284" s="376"/>
      <c r="HCW284" s="376"/>
      <c r="HCX284" s="376"/>
      <c r="HCY284" s="376"/>
      <c r="HCZ284" s="376"/>
      <c r="HDA284" s="377"/>
      <c r="HDB284" s="377"/>
      <c r="HDC284" s="376"/>
      <c r="HDD284" s="376"/>
      <c r="HDE284" s="377"/>
      <c r="HDF284" s="377"/>
      <c r="HDG284" s="376"/>
      <c r="HDH284" s="376"/>
      <c r="HDI284" s="376"/>
      <c r="HDJ284" s="376"/>
      <c r="HDK284" s="376"/>
      <c r="HDL284" s="370"/>
      <c r="HDM284" s="396"/>
      <c r="HDN284" s="376"/>
      <c r="HDO284" s="376"/>
      <c r="HDP284" s="376"/>
      <c r="HDQ284" s="376"/>
      <c r="HDR284" s="376"/>
      <c r="HDS284" s="376"/>
      <c r="HDT284" s="376"/>
      <c r="HDU284" s="375"/>
      <c r="HDV284" s="375"/>
      <c r="HDW284" s="375"/>
      <c r="HDX284" s="375"/>
      <c r="HDY284" s="375"/>
      <c r="HDZ284" s="375"/>
      <c r="HEA284" s="375"/>
      <c r="HEB284" s="375"/>
      <c r="HEC284" s="375"/>
      <c r="HED284" s="375"/>
      <c r="HEE284" s="375"/>
      <c r="HEF284" s="375"/>
      <c r="HEG284" s="375"/>
      <c r="HEH284" s="375"/>
      <c r="HEI284" s="375"/>
      <c r="HEJ284" s="375"/>
      <c r="HEK284" s="375"/>
      <c r="HEL284" s="375"/>
      <c r="HEM284" s="375"/>
      <c r="HEN284" s="375"/>
      <c r="HEO284" s="375"/>
      <c r="HEP284" s="375"/>
      <c r="HEQ284" s="375"/>
      <c r="HER284" s="375"/>
      <c r="HES284" s="375"/>
      <c r="HET284" s="375"/>
      <c r="HEU284" s="375"/>
      <c r="HEV284" s="375"/>
      <c r="HEW284" s="375"/>
      <c r="HEX284" s="375"/>
      <c r="HEY284" s="375"/>
      <c r="HEZ284" s="375"/>
      <c r="HFA284" s="375"/>
      <c r="HFB284" s="375"/>
      <c r="HFC284" s="375"/>
      <c r="HFD284" s="375"/>
      <c r="HFE284" s="375"/>
      <c r="HFF284" s="375"/>
      <c r="HFG284" s="375"/>
      <c r="HFH284" s="375"/>
      <c r="HFI284" s="375"/>
      <c r="HFJ284" s="375"/>
      <c r="HFK284" s="375"/>
      <c r="HFL284" s="375"/>
      <c r="HFM284" s="376"/>
      <c r="HFN284" s="376"/>
      <c r="HFO284" s="376"/>
      <c r="HFP284" s="376"/>
      <c r="HFQ284" s="376"/>
      <c r="HFR284" s="376"/>
      <c r="HFS284" s="376"/>
      <c r="HFT284" s="376"/>
      <c r="HFU284" s="376"/>
      <c r="HFV284" s="376"/>
      <c r="HFW284" s="376"/>
      <c r="HFX284" s="376"/>
      <c r="HFY284" s="376"/>
      <c r="HFZ284" s="376"/>
      <c r="HGA284" s="376"/>
      <c r="HGB284" s="376"/>
      <c r="HGC284" s="376"/>
      <c r="HGD284" s="376"/>
      <c r="HGE284" s="376"/>
      <c r="HGF284" s="376"/>
      <c r="HGG284" s="376"/>
      <c r="HGH284" s="376"/>
      <c r="HGI284" s="376"/>
      <c r="HGJ284" s="376"/>
      <c r="HGK284" s="377"/>
      <c r="HGL284" s="377"/>
      <c r="HGM284" s="377"/>
      <c r="HGN284" s="377"/>
      <c r="HGO284" s="377"/>
      <c r="HGP284" s="376"/>
      <c r="HGQ284" s="376"/>
      <c r="HGR284" s="377"/>
      <c r="HGS284" s="377"/>
      <c r="HGT284" s="376"/>
      <c r="HGU284" s="376"/>
      <c r="HGV284" s="377"/>
      <c r="HGW284" s="377"/>
      <c r="HGX284" s="376"/>
      <c r="HGY284" s="376"/>
      <c r="HGZ284" s="376"/>
      <c r="HHA284" s="376"/>
      <c r="HHB284" s="376"/>
      <c r="HHC284" s="376"/>
      <c r="HHD284" s="376"/>
      <c r="HHE284" s="377"/>
      <c r="HHF284" s="377"/>
      <c r="HHG284" s="376"/>
      <c r="HHH284" s="376"/>
      <c r="HHI284" s="377"/>
      <c r="HHJ284" s="377"/>
      <c r="HHK284" s="376"/>
      <c r="HHL284" s="376"/>
      <c r="HHM284" s="376"/>
      <c r="HHN284" s="376"/>
      <c r="HHO284" s="376"/>
      <c r="HHP284" s="370"/>
      <c r="HHQ284" s="396"/>
      <c r="HHR284" s="376"/>
      <c r="HHS284" s="376"/>
      <c r="HHT284" s="376"/>
      <c r="HHU284" s="376"/>
      <c r="HHV284" s="376"/>
      <c r="HHW284" s="376"/>
      <c r="HHX284" s="376"/>
      <c r="HHY284" s="375"/>
      <c r="HHZ284" s="375"/>
      <c r="HIA284" s="375"/>
      <c r="HIB284" s="375"/>
      <c r="HIC284" s="375"/>
      <c r="HID284" s="375"/>
      <c r="HIE284" s="375"/>
      <c r="HIF284" s="375"/>
      <c r="HIG284" s="375"/>
      <c r="HIH284" s="375"/>
      <c r="HII284" s="375"/>
      <c r="HIJ284" s="375"/>
      <c r="HIK284" s="375"/>
      <c r="HIL284" s="375"/>
      <c r="HIM284" s="375"/>
      <c r="HIN284" s="375"/>
      <c r="HIO284" s="375"/>
      <c r="HIP284" s="375"/>
      <c r="HIQ284" s="375"/>
      <c r="HIR284" s="375"/>
      <c r="HIS284" s="375"/>
      <c r="HIT284" s="375"/>
      <c r="HIU284" s="375"/>
      <c r="HIV284" s="375"/>
      <c r="HIW284" s="375"/>
      <c r="HIX284" s="375"/>
      <c r="HIY284" s="375"/>
      <c r="HIZ284" s="375"/>
      <c r="HJA284" s="375"/>
      <c r="HJB284" s="375"/>
      <c r="HJC284" s="375"/>
      <c r="HJD284" s="375"/>
      <c r="HJE284" s="375"/>
      <c r="HJF284" s="375"/>
      <c r="HJG284" s="375"/>
      <c r="HJH284" s="375"/>
      <c r="HJI284" s="375"/>
      <c r="HJJ284" s="375"/>
      <c r="HJK284" s="375"/>
      <c r="HJL284" s="375"/>
      <c r="HJM284" s="375"/>
      <c r="HJN284" s="375"/>
      <c r="HJO284" s="375"/>
      <c r="HJP284" s="375"/>
      <c r="HJQ284" s="376"/>
      <c r="HJR284" s="376"/>
      <c r="HJS284" s="376"/>
      <c r="HJT284" s="376"/>
      <c r="HJU284" s="376"/>
      <c r="HJV284" s="376"/>
      <c r="HJW284" s="376"/>
      <c r="HJX284" s="376"/>
      <c r="HJY284" s="376"/>
      <c r="HJZ284" s="376"/>
      <c r="HKA284" s="376"/>
      <c r="HKB284" s="376"/>
      <c r="HKC284" s="376"/>
      <c r="HKD284" s="376"/>
      <c r="HKE284" s="376"/>
      <c r="HKF284" s="376"/>
      <c r="HKG284" s="376"/>
      <c r="HKH284" s="376"/>
      <c r="HKI284" s="376"/>
      <c r="HKJ284" s="376"/>
      <c r="HKK284" s="376"/>
      <c r="HKL284" s="376"/>
      <c r="HKM284" s="376"/>
      <c r="HKN284" s="376"/>
      <c r="HKO284" s="377"/>
      <c r="HKP284" s="377"/>
      <c r="HKQ284" s="377"/>
      <c r="HKR284" s="377"/>
      <c r="HKS284" s="377"/>
      <c r="HKT284" s="376"/>
      <c r="HKU284" s="376"/>
      <c r="HKV284" s="377"/>
      <c r="HKW284" s="377"/>
      <c r="HKX284" s="376"/>
      <c r="HKY284" s="376"/>
      <c r="HKZ284" s="377"/>
      <c r="HLA284" s="377"/>
      <c r="HLB284" s="376"/>
      <c r="HLC284" s="376"/>
      <c r="HLD284" s="376"/>
      <c r="HLE284" s="376"/>
      <c r="HLF284" s="376"/>
      <c r="HLG284" s="376"/>
      <c r="HLH284" s="376"/>
      <c r="HLI284" s="377"/>
      <c r="HLJ284" s="377"/>
      <c r="HLK284" s="376"/>
      <c r="HLL284" s="376"/>
      <c r="HLM284" s="377"/>
      <c r="HLN284" s="377"/>
      <c r="HLO284" s="376"/>
      <c r="HLP284" s="376"/>
      <c r="HLQ284" s="376"/>
      <c r="HLR284" s="376"/>
      <c r="HLS284" s="376"/>
      <c r="HLT284" s="370"/>
      <c r="HLU284" s="396"/>
      <c r="HLV284" s="376"/>
      <c r="HLW284" s="376"/>
      <c r="HLX284" s="376"/>
      <c r="HLY284" s="376"/>
      <c r="HLZ284" s="376"/>
      <c r="HMA284" s="376"/>
      <c r="HMB284" s="376"/>
      <c r="HMC284" s="375"/>
      <c r="HMD284" s="375"/>
      <c r="HME284" s="375"/>
      <c r="HMF284" s="375"/>
      <c r="HMG284" s="375"/>
      <c r="HMH284" s="375"/>
      <c r="HMI284" s="375"/>
      <c r="HMJ284" s="375"/>
      <c r="HMK284" s="375"/>
      <c r="HML284" s="375"/>
      <c r="HMM284" s="375"/>
      <c r="HMN284" s="375"/>
      <c r="HMO284" s="375"/>
      <c r="HMP284" s="375"/>
      <c r="HMQ284" s="375"/>
      <c r="HMR284" s="375"/>
      <c r="HMS284" s="375"/>
      <c r="HMT284" s="375"/>
      <c r="HMU284" s="375"/>
      <c r="HMV284" s="375"/>
      <c r="HMW284" s="375"/>
      <c r="HMX284" s="375"/>
      <c r="HMY284" s="375"/>
      <c r="HMZ284" s="375"/>
      <c r="HNA284" s="375"/>
      <c r="HNB284" s="375"/>
      <c r="HNC284" s="375"/>
      <c r="HND284" s="375"/>
      <c r="HNE284" s="375"/>
      <c r="HNF284" s="375"/>
      <c r="HNG284" s="375"/>
      <c r="HNH284" s="375"/>
      <c r="HNI284" s="375"/>
      <c r="HNJ284" s="375"/>
      <c r="HNK284" s="375"/>
      <c r="HNL284" s="375"/>
      <c r="HNM284" s="375"/>
      <c r="HNN284" s="375"/>
      <c r="HNO284" s="375"/>
      <c r="HNP284" s="375"/>
      <c r="HNQ284" s="375"/>
      <c r="HNR284" s="375"/>
      <c r="HNS284" s="375"/>
      <c r="HNT284" s="375"/>
      <c r="HNU284" s="376"/>
      <c r="HNV284" s="376"/>
      <c r="HNW284" s="376"/>
      <c r="HNX284" s="376"/>
      <c r="HNY284" s="376"/>
      <c r="HNZ284" s="376"/>
      <c r="HOA284" s="376"/>
      <c r="HOB284" s="376"/>
      <c r="HOC284" s="376"/>
      <c r="HOD284" s="376"/>
      <c r="HOE284" s="376"/>
      <c r="HOF284" s="376"/>
      <c r="HOG284" s="376"/>
      <c r="HOH284" s="376"/>
      <c r="HOI284" s="376"/>
      <c r="HOJ284" s="376"/>
      <c r="HOK284" s="376"/>
      <c r="HOL284" s="376"/>
      <c r="HOM284" s="376"/>
      <c r="HON284" s="376"/>
      <c r="HOO284" s="376"/>
      <c r="HOP284" s="376"/>
      <c r="HOQ284" s="376"/>
      <c r="HOR284" s="376"/>
      <c r="HOS284" s="377"/>
      <c r="HOT284" s="377"/>
      <c r="HOU284" s="377"/>
      <c r="HOV284" s="377"/>
      <c r="HOW284" s="377"/>
      <c r="HOX284" s="376"/>
      <c r="HOY284" s="376"/>
      <c r="HOZ284" s="377"/>
      <c r="HPA284" s="377"/>
      <c r="HPB284" s="376"/>
      <c r="HPC284" s="376"/>
      <c r="HPD284" s="377"/>
      <c r="HPE284" s="377"/>
      <c r="HPF284" s="376"/>
      <c r="HPG284" s="376"/>
      <c r="HPH284" s="376"/>
      <c r="HPI284" s="376"/>
      <c r="HPJ284" s="376"/>
      <c r="HPK284" s="376"/>
      <c r="HPL284" s="376"/>
      <c r="HPM284" s="377"/>
      <c r="HPN284" s="377"/>
      <c r="HPO284" s="376"/>
      <c r="HPP284" s="376"/>
      <c r="HPQ284" s="377"/>
      <c r="HPR284" s="377"/>
      <c r="HPS284" s="376"/>
      <c r="HPT284" s="376"/>
      <c r="HPU284" s="376"/>
      <c r="HPV284" s="376"/>
      <c r="HPW284" s="376"/>
      <c r="HPX284" s="370"/>
      <c r="HPY284" s="396"/>
      <c r="HPZ284" s="376"/>
      <c r="HQA284" s="376"/>
      <c r="HQB284" s="376"/>
      <c r="HQC284" s="376"/>
      <c r="HQD284" s="376"/>
      <c r="HQE284" s="376"/>
      <c r="HQF284" s="376"/>
      <c r="HQG284" s="375"/>
      <c r="HQH284" s="375"/>
      <c r="HQI284" s="375"/>
      <c r="HQJ284" s="375"/>
      <c r="HQK284" s="375"/>
      <c r="HQL284" s="375"/>
      <c r="HQM284" s="375"/>
      <c r="HQN284" s="375"/>
      <c r="HQO284" s="375"/>
      <c r="HQP284" s="375"/>
      <c r="HQQ284" s="375"/>
      <c r="HQR284" s="375"/>
      <c r="HQS284" s="375"/>
      <c r="HQT284" s="375"/>
      <c r="HQU284" s="375"/>
      <c r="HQV284" s="375"/>
      <c r="HQW284" s="375"/>
      <c r="HQX284" s="375"/>
      <c r="HQY284" s="375"/>
      <c r="HQZ284" s="375"/>
      <c r="HRA284" s="375"/>
      <c r="HRB284" s="375"/>
      <c r="HRC284" s="375"/>
      <c r="HRD284" s="375"/>
      <c r="HRE284" s="375"/>
      <c r="HRF284" s="375"/>
      <c r="HRG284" s="375"/>
      <c r="HRH284" s="375"/>
      <c r="HRI284" s="375"/>
      <c r="HRJ284" s="375"/>
      <c r="HRK284" s="375"/>
      <c r="HRL284" s="375"/>
      <c r="HRM284" s="375"/>
      <c r="HRN284" s="375"/>
      <c r="HRO284" s="375"/>
      <c r="HRP284" s="375"/>
      <c r="HRQ284" s="375"/>
      <c r="HRR284" s="375"/>
      <c r="HRS284" s="375"/>
      <c r="HRT284" s="375"/>
      <c r="HRU284" s="375"/>
      <c r="HRV284" s="375"/>
      <c r="HRW284" s="375"/>
      <c r="HRX284" s="375"/>
      <c r="HRY284" s="376"/>
      <c r="HRZ284" s="376"/>
      <c r="HSA284" s="376"/>
      <c r="HSB284" s="376"/>
      <c r="HSC284" s="376"/>
      <c r="HSD284" s="376"/>
      <c r="HSE284" s="376"/>
      <c r="HSF284" s="376"/>
      <c r="HSG284" s="376"/>
      <c r="HSH284" s="376"/>
      <c r="HSI284" s="376"/>
      <c r="HSJ284" s="376"/>
      <c r="HSK284" s="376"/>
      <c r="HSL284" s="376"/>
      <c r="HSM284" s="376"/>
      <c r="HSN284" s="376"/>
      <c r="HSO284" s="376"/>
      <c r="HSP284" s="376"/>
      <c r="HSQ284" s="376"/>
      <c r="HSR284" s="376"/>
      <c r="HSS284" s="376"/>
      <c r="HST284" s="376"/>
      <c r="HSU284" s="376"/>
      <c r="HSV284" s="376"/>
      <c r="HSW284" s="377"/>
      <c r="HSX284" s="377"/>
      <c r="HSY284" s="377"/>
      <c r="HSZ284" s="377"/>
      <c r="HTA284" s="377"/>
      <c r="HTB284" s="376"/>
      <c r="HTC284" s="376"/>
      <c r="HTD284" s="377"/>
      <c r="HTE284" s="377"/>
      <c r="HTF284" s="376"/>
      <c r="HTG284" s="376"/>
      <c r="HTH284" s="377"/>
      <c r="HTI284" s="377"/>
      <c r="HTJ284" s="376"/>
      <c r="HTK284" s="376"/>
      <c r="HTL284" s="376"/>
      <c r="HTM284" s="376"/>
      <c r="HTN284" s="376"/>
      <c r="HTO284" s="376"/>
      <c r="HTP284" s="376"/>
      <c r="HTQ284" s="377"/>
      <c r="HTR284" s="377"/>
      <c r="HTS284" s="376"/>
      <c r="HTT284" s="376"/>
      <c r="HTU284" s="377"/>
      <c r="HTV284" s="377"/>
      <c r="HTW284" s="376"/>
      <c r="HTX284" s="376"/>
      <c r="HTY284" s="376"/>
      <c r="HTZ284" s="376"/>
      <c r="HUA284" s="376"/>
      <c r="HUB284" s="370"/>
      <c r="HUC284" s="396"/>
      <c r="HUD284" s="376"/>
      <c r="HUE284" s="376"/>
      <c r="HUF284" s="376"/>
      <c r="HUG284" s="376"/>
      <c r="HUH284" s="376"/>
      <c r="HUI284" s="376"/>
      <c r="HUJ284" s="376"/>
      <c r="HUK284" s="375"/>
      <c r="HUL284" s="375"/>
      <c r="HUM284" s="375"/>
      <c r="HUN284" s="375"/>
      <c r="HUO284" s="375"/>
      <c r="HUP284" s="375"/>
      <c r="HUQ284" s="375"/>
      <c r="HUR284" s="375"/>
      <c r="HUS284" s="375"/>
      <c r="HUT284" s="375"/>
      <c r="HUU284" s="375"/>
      <c r="HUV284" s="375"/>
      <c r="HUW284" s="375"/>
      <c r="HUX284" s="375"/>
      <c r="HUY284" s="375"/>
      <c r="HUZ284" s="375"/>
      <c r="HVA284" s="375"/>
      <c r="HVB284" s="375"/>
      <c r="HVC284" s="375"/>
      <c r="HVD284" s="375"/>
      <c r="HVE284" s="375"/>
      <c r="HVF284" s="375"/>
      <c r="HVG284" s="375"/>
      <c r="HVH284" s="375"/>
      <c r="HVI284" s="375"/>
      <c r="HVJ284" s="375"/>
      <c r="HVK284" s="375"/>
      <c r="HVL284" s="375"/>
      <c r="HVM284" s="375"/>
      <c r="HVN284" s="375"/>
      <c r="HVO284" s="375"/>
      <c r="HVP284" s="375"/>
      <c r="HVQ284" s="375"/>
      <c r="HVR284" s="375"/>
      <c r="HVS284" s="375"/>
      <c r="HVT284" s="375"/>
      <c r="HVU284" s="375"/>
      <c r="HVV284" s="375"/>
      <c r="HVW284" s="375"/>
      <c r="HVX284" s="375"/>
      <c r="HVY284" s="375"/>
      <c r="HVZ284" s="375"/>
      <c r="HWA284" s="375"/>
      <c r="HWB284" s="375"/>
      <c r="HWC284" s="376"/>
      <c r="HWD284" s="376"/>
      <c r="HWE284" s="376"/>
      <c r="HWF284" s="376"/>
      <c r="HWG284" s="376"/>
      <c r="HWH284" s="376"/>
      <c r="HWI284" s="376"/>
      <c r="HWJ284" s="376"/>
      <c r="HWK284" s="376"/>
      <c r="HWL284" s="376"/>
      <c r="HWM284" s="376"/>
      <c r="HWN284" s="376"/>
      <c r="HWO284" s="376"/>
      <c r="HWP284" s="376"/>
      <c r="HWQ284" s="376"/>
      <c r="HWR284" s="376"/>
      <c r="HWS284" s="376"/>
      <c r="HWT284" s="376"/>
      <c r="HWU284" s="376"/>
      <c r="HWV284" s="376"/>
      <c r="HWW284" s="376"/>
      <c r="HWX284" s="376"/>
      <c r="HWY284" s="376"/>
      <c r="HWZ284" s="376"/>
      <c r="HXA284" s="377"/>
      <c r="HXB284" s="377"/>
      <c r="HXC284" s="377"/>
      <c r="HXD284" s="377"/>
      <c r="HXE284" s="377"/>
      <c r="HXF284" s="376"/>
      <c r="HXG284" s="376"/>
      <c r="HXH284" s="377"/>
      <c r="HXI284" s="377"/>
      <c r="HXJ284" s="376"/>
      <c r="HXK284" s="376"/>
      <c r="HXL284" s="377"/>
      <c r="HXM284" s="377"/>
      <c r="HXN284" s="376"/>
      <c r="HXO284" s="376"/>
      <c r="HXP284" s="376"/>
      <c r="HXQ284" s="376"/>
      <c r="HXR284" s="376"/>
      <c r="HXS284" s="376"/>
      <c r="HXT284" s="376"/>
      <c r="HXU284" s="377"/>
      <c r="HXV284" s="377"/>
      <c r="HXW284" s="376"/>
      <c r="HXX284" s="376"/>
      <c r="HXY284" s="377"/>
      <c r="HXZ284" s="377"/>
      <c r="HYA284" s="376"/>
      <c r="HYB284" s="376"/>
      <c r="HYC284" s="376"/>
      <c r="HYD284" s="376"/>
      <c r="HYE284" s="376"/>
      <c r="HYF284" s="370"/>
      <c r="HYG284" s="396"/>
      <c r="HYH284" s="376"/>
      <c r="HYI284" s="376"/>
      <c r="HYJ284" s="376"/>
      <c r="HYK284" s="376"/>
      <c r="HYL284" s="376"/>
      <c r="HYM284" s="376"/>
      <c r="HYN284" s="376"/>
      <c r="HYO284" s="375"/>
      <c r="HYP284" s="375"/>
      <c r="HYQ284" s="375"/>
      <c r="HYR284" s="375"/>
      <c r="HYS284" s="375"/>
      <c r="HYT284" s="375"/>
      <c r="HYU284" s="375"/>
      <c r="HYV284" s="375"/>
      <c r="HYW284" s="375"/>
      <c r="HYX284" s="375"/>
      <c r="HYY284" s="375"/>
      <c r="HYZ284" s="375"/>
      <c r="HZA284" s="375"/>
      <c r="HZB284" s="375"/>
      <c r="HZC284" s="375"/>
      <c r="HZD284" s="375"/>
      <c r="HZE284" s="375"/>
      <c r="HZF284" s="375"/>
      <c r="HZG284" s="375"/>
      <c r="HZH284" s="375"/>
      <c r="HZI284" s="375"/>
      <c r="HZJ284" s="375"/>
      <c r="HZK284" s="375"/>
      <c r="HZL284" s="375"/>
      <c r="HZM284" s="375"/>
      <c r="HZN284" s="375"/>
      <c r="HZO284" s="375"/>
      <c r="HZP284" s="375"/>
      <c r="HZQ284" s="375"/>
      <c r="HZR284" s="375"/>
      <c r="HZS284" s="375"/>
      <c r="HZT284" s="375"/>
      <c r="HZU284" s="375"/>
      <c r="HZV284" s="375"/>
      <c r="HZW284" s="375"/>
      <c r="HZX284" s="375"/>
      <c r="HZY284" s="375"/>
      <c r="HZZ284" s="375"/>
      <c r="IAA284" s="375"/>
      <c r="IAB284" s="375"/>
      <c r="IAC284" s="375"/>
      <c r="IAD284" s="375"/>
      <c r="IAE284" s="375"/>
      <c r="IAF284" s="375"/>
      <c r="IAG284" s="376"/>
      <c r="IAH284" s="376"/>
      <c r="IAI284" s="376"/>
      <c r="IAJ284" s="376"/>
      <c r="IAK284" s="376"/>
      <c r="IAL284" s="376"/>
      <c r="IAM284" s="376"/>
      <c r="IAN284" s="376"/>
      <c r="IAO284" s="376"/>
      <c r="IAP284" s="376"/>
      <c r="IAQ284" s="376"/>
      <c r="IAR284" s="376"/>
      <c r="IAS284" s="376"/>
      <c r="IAT284" s="376"/>
      <c r="IAU284" s="376"/>
      <c r="IAV284" s="376"/>
      <c r="IAW284" s="376"/>
      <c r="IAX284" s="376"/>
      <c r="IAY284" s="376"/>
      <c r="IAZ284" s="376"/>
      <c r="IBA284" s="376"/>
      <c r="IBB284" s="376"/>
      <c r="IBC284" s="376"/>
      <c r="IBD284" s="376"/>
      <c r="IBE284" s="377"/>
      <c r="IBF284" s="377"/>
      <c r="IBG284" s="377"/>
      <c r="IBH284" s="377"/>
      <c r="IBI284" s="377"/>
      <c r="IBJ284" s="376"/>
      <c r="IBK284" s="376"/>
      <c r="IBL284" s="377"/>
      <c r="IBM284" s="377"/>
      <c r="IBN284" s="376"/>
      <c r="IBO284" s="376"/>
      <c r="IBP284" s="377"/>
      <c r="IBQ284" s="377"/>
      <c r="IBR284" s="376"/>
      <c r="IBS284" s="376"/>
      <c r="IBT284" s="376"/>
      <c r="IBU284" s="376"/>
      <c r="IBV284" s="376"/>
      <c r="IBW284" s="376"/>
      <c r="IBX284" s="376"/>
      <c r="IBY284" s="377"/>
      <c r="IBZ284" s="377"/>
      <c r="ICA284" s="376"/>
      <c r="ICB284" s="376"/>
      <c r="ICC284" s="377"/>
      <c r="ICD284" s="377"/>
      <c r="ICE284" s="376"/>
      <c r="ICF284" s="376"/>
      <c r="ICG284" s="376"/>
      <c r="ICH284" s="376"/>
      <c r="ICI284" s="376"/>
      <c r="ICJ284" s="370"/>
      <c r="ICK284" s="396"/>
      <c r="ICL284" s="376"/>
      <c r="ICM284" s="376"/>
      <c r="ICN284" s="376"/>
      <c r="ICO284" s="376"/>
      <c r="ICP284" s="376"/>
      <c r="ICQ284" s="376"/>
      <c r="ICR284" s="376"/>
      <c r="ICS284" s="375"/>
      <c r="ICT284" s="375"/>
      <c r="ICU284" s="375"/>
      <c r="ICV284" s="375"/>
      <c r="ICW284" s="375"/>
      <c r="ICX284" s="375"/>
      <c r="ICY284" s="375"/>
      <c r="ICZ284" s="375"/>
      <c r="IDA284" s="375"/>
      <c r="IDB284" s="375"/>
      <c r="IDC284" s="375"/>
      <c r="IDD284" s="375"/>
      <c r="IDE284" s="375"/>
      <c r="IDF284" s="375"/>
      <c r="IDG284" s="375"/>
      <c r="IDH284" s="375"/>
      <c r="IDI284" s="375"/>
      <c r="IDJ284" s="375"/>
      <c r="IDK284" s="375"/>
      <c r="IDL284" s="375"/>
      <c r="IDM284" s="375"/>
      <c r="IDN284" s="375"/>
      <c r="IDO284" s="375"/>
      <c r="IDP284" s="375"/>
      <c r="IDQ284" s="375"/>
      <c r="IDR284" s="375"/>
      <c r="IDS284" s="375"/>
      <c r="IDT284" s="375"/>
      <c r="IDU284" s="375"/>
      <c r="IDV284" s="375"/>
      <c r="IDW284" s="375"/>
      <c r="IDX284" s="375"/>
      <c r="IDY284" s="375"/>
      <c r="IDZ284" s="375"/>
      <c r="IEA284" s="375"/>
      <c r="IEB284" s="375"/>
      <c r="IEC284" s="375"/>
      <c r="IED284" s="375"/>
      <c r="IEE284" s="375"/>
      <c r="IEF284" s="375"/>
      <c r="IEG284" s="375"/>
      <c r="IEH284" s="375"/>
      <c r="IEI284" s="375"/>
      <c r="IEJ284" s="375"/>
      <c r="IEK284" s="376"/>
      <c r="IEL284" s="376"/>
      <c r="IEM284" s="376"/>
      <c r="IEN284" s="376"/>
      <c r="IEO284" s="376"/>
      <c r="IEP284" s="376"/>
      <c r="IEQ284" s="376"/>
      <c r="IER284" s="376"/>
      <c r="IES284" s="376"/>
      <c r="IET284" s="376"/>
      <c r="IEU284" s="376"/>
      <c r="IEV284" s="376"/>
      <c r="IEW284" s="376"/>
      <c r="IEX284" s="376"/>
      <c r="IEY284" s="376"/>
      <c r="IEZ284" s="376"/>
      <c r="IFA284" s="376"/>
      <c r="IFB284" s="376"/>
      <c r="IFC284" s="376"/>
      <c r="IFD284" s="376"/>
      <c r="IFE284" s="376"/>
      <c r="IFF284" s="376"/>
      <c r="IFG284" s="376"/>
      <c r="IFH284" s="376"/>
      <c r="IFI284" s="377"/>
      <c r="IFJ284" s="377"/>
      <c r="IFK284" s="377"/>
      <c r="IFL284" s="377"/>
      <c r="IFM284" s="377"/>
      <c r="IFN284" s="376"/>
      <c r="IFO284" s="376"/>
      <c r="IFP284" s="377"/>
      <c r="IFQ284" s="377"/>
      <c r="IFR284" s="376"/>
      <c r="IFS284" s="376"/>
      <c r="IFT284" s="377"/>
      <c r="IFU284" s="377"/>
      <c r="IFV284" s="376"/>
      <c r="IFW284" s="376"/>
      <c r="IFX284" s="376"/>
      <c r="IFY284" s="376"/>
      <c r="IFZ284" s="376"/>
      <c r="IGA284" s="376"/>
      <c r="IGB284" s="376"/>
      <c r="IGC284" s="377"/>
      <c r="IGD284" s="377"/>
      <c r="IGE284" s="376"/>
      <c r="IGF284" s="376"/>
      <c r="IGG284" s="377"/>
      <c r="IGH284" s="377"/>
      <c r="IGI284" s="376"/>
      <c r="IGJ284" s="376"/>
      <c r="IGK284" s="376"/>
      <c r="IGL284" s="376"/>
      <c r="IGM284" s="376"/>
      <c r="IGN284" s="370"/>
      <c r="IGO284" s="396"/>
      <c r="IGP284" s="376"/>
      <c r="IGQ284" s="376"/>
      <c r="IGR284" s="376"/>
      <c r="IGS284" s="376"/>
      <c r="IGT284" s="376"/>
      <c r="IGU284" s="376"/>
      <c r="IGV284" s="376"/>
      <c r="IGW284" s="375"/>
      <c r="IGX284" s="375"/>
      <c r="IGY284" s="375"/>
      <c r="IGZ284" s="375"/>
      <c r="IHA284" s="375"/>
      <c r="IHB284" s="375"/>
      <c r="IHC284" s="375"/>
      <c r="IHD284" s="375"/>
      <c r="IHE284" s="375"/>
      <c r="IHF284" s="375"/>
      <c r="IHG284" s="375"/>
      <c r="IHH284" s="375"/>
      <c r="IHI284" s="375"/>
      <c r="IHJ284" s="375"/>
      <c r="IHK284" s="375"/>
      <c r="IHL284" s="375"/>
      <c r="IHM284" s="375"/>
      <c r="IHN284" s="375"/>
      <c r="IHO284" s="375"/>
      <c r="IHP284" s="375"/>
      <c r="IHQ284" s="375"/>
      <c r="IHR284" s="375"/>
      <c r="IHS284" s="375"/>
      <c r="IHT284" s="375"/>
      <c r="IHU284" s="375"/>
      <c r="IHV284" s="375"/>
      <c r="IHW284" s="375"/>
      <c r="IHX284" s="375"/>
      <c r="IHY284" s="375"/>
      <c r="IHZ284" s="375"/>
      <c r="IIA284" s="375"/>
      <c r="IIB284" s="375"/>
      <c r="IIC284" s="375"/>
      <c r="IID284" s="375"/>
      <c r="IIE284" s="375"/>
      <c r="IIF284" s="375"/>
      <c r="IIG284" s="375"/>
      <c r="IIH284" s="375"/>
      <c r="III284" s="375"/>
      <c r="IIJ284" s="375"/>
      <c r="IIK284" s="375"/>
      <c r="IIL284" s="375"/>
      <c r="IIM284" s="375"/>
      <c r="IIN284" s="375"/>
      <c r="IIO284" s="376"/>
      <c r="IIP284" s="376"/>
      <c r="IIQ284" s="376"/>
      <c r="IIR284" s="376"/>
      <c r="IIS284" s="376"/>
      <c r="IIT284" s="376"/>
      <c r="IIU284" s="376"/>
      <c r="IIV284" s="376"/>
      <c r="IIW284" s="376"/>
      <c r="IIX284" s="376"/>
      <c r="IIY284" s="376"/>
      <c r="IIZ284" s="376"/>
      <c r="IJA284" s="376"/>
      <c r="IJB284" s="376"/>
      <c r="IJC284" s="376"/>
      <c r="IJD284" s="376"/>
      <c r="IJE284" s="376"/>
      <c r="IJF284" s="376"/>
      <c r="IJG284" s="376"/>
      <c r="IJH284" s="376"/>
      <c r="IJI284" s="376"/>
      <c r="IJJ284" s="376"/>
      <c r="IJK284" s="376"/>
      <c r="IJL284" s="376"/>
      <c r="IJM284" s="377"/>
      <c r="IJN284" s="377"/>
      <c r="IJO284" s="377"/>
      <c r="IJP284" s="377"/>
      <c r="IJQ284" s="377"/>
      <c r="IJR284" s="376"/>
      <c r="IJS284" s="376"/>
      <c r="IJT284" s="377"/>
      <c r="IJU284" s="377"/>
      <c r="IJV284" s="376"/>
      <c r="IJW284" s="376"/>
      <c r="IJX284" s="377"/>
      <c r="IJY284" s="377"/>
      <c r="IJZ284" s="376"/>
      <c r="IKA284" s="376"/>
      <c r="IKB284" s="376"/>
      <c r="IKC284" s="376"/>
      <c r="IKD284" s="376"/>
      <c r="IKE284" s="376"/>
      <c r="IKF284" s="376"/>
      <c r="IKG284" s="377"/>
      <c r="IKH284" s="377"/>
      <c r="IKI284" s="376"/>
      <c r="IKJ284" s="376"/>
      <c r="IKK284" s="377"/>
      <c r="IKL284" s="377"/>
      <c r="IKM284" s="376"/>
      <c r="IKN284" s="376"/>
      <c r="IKO284" s="376"/>
      <c r="IKP284" s="376"/>
      <c r="IKQ284" s="376"/>
      <c r="IKR284" s="370"/>
      <c r="IKS284" s="396"/>
      <c r="IKT284" s="376"/>
      <c r="IKU284" s="376"/>
      <c r="IKV284" s="376"/>
      <c r="IKW284" s="376"/>
      <c r="IKX284" s="376"/>
      <c r="IKY284" s="376"/>
      <c r="IKZ284" s="376"/>
      <c r="ILA284" s="375"/>
      <c r="ILB284" s="375"/>
      <c r="ILC284" s="375"/>
      <c r="ILD284" s="375"/>
      <c r="ILE284" s="375"/>
      <c r="ILF284" s="375"/>
      <c r="ILG284" s="375"/>
      <c r="ILH284" s="375"/>
      <c r="ILI284" s="375"/>
      <c r="ILJ284" s="375"/>
      <c r="ILK284" s="375"/>
      <c r="ILL284" s="375"/>
      <c r="ILM284" s="375"/>
      <c r="ILN284" s="375"/>
      <c r="ILO284" s="375"/>
      <c r="ILP284" s="375"/>
      <c r="ILQ284" s="375"/>
      <c r="ILR284" s="375"/>
      <c r="ILS284" s="375"/>
      <c r="ILT284" s="375"/>
      <c r="ILU284" s="375"/>
      <c r="ILV284" s="375"/>
      <c r="ILW284" s="375"/>
      <c r="ILX284" s="375"/>
      <c r="ILY284" s="375"/>
      <c r="ILZ284" s="375"/>
      <c r="IMA284" s="375"/>
      <c r="IMB284" s="375"/>
      <c r="IMC284" s="375"/>
      <c r="IMD284" s="375"/>
      <c r="IME284" s="375"/>
      <c r="IMF284" s="375"/>
      <c r="IMG284" s="375"/>
      <c r="IMH284" s="375"/>
      <c r="IMI284" s="375"/>
      <c r="IMJ284" s="375"/>
      <c r="IMK284" s="375"/>
      <c r="IML284" s="375"/>
      <c r="IMM284" s="375"/>
      <c r="IMN284" s="375"/>
      <c r="IMO284" s="375"/>
      <c r="IMP284" s="375"/>
      <c r="IMQ284" s="375"/>
      <c r="IMR284" s="375"/>
      <c r="IMS284" s="376"/>
      <c r="IMT284" s="376"/>
      <c r="IMU284" s="376"/>
      <c r="IMV284" s="376"/>
      <c r="IMW284" s="376"/>
      <c r="IMX284" s="376"/>
      <c r="IMY284" s="376"/>
      <c r="IMZ284" s="376"/>
      <c r="INA284" s="376"/>
      <c r="INB284" s="376"/>
      <c r="INC284" s="376"/>
      <c r="IND284" s="376"/>
      <c r="INE284" s="376"/>
      <c r="INF284" s="376"/>
      <c r="ING284" s="376"/>
      <c r="INH284" s="376"/>
      <c r="INI284" s="376"/>
      <c r="INJ284" s="376"/>
      <c r="INK284" s="376"/>
      <c r="INL284" s="376"/>
      <c r="INM284" s="376"/>
      <c r="INN284" s="376"/>
      <c r="INO284" s="376"/>
      <c r="INP284" s="376"/>
      <c r="INQ284" s="377"/>
      <c r="INR284" s="377"/>
      <c r="INS284" s="377"/>
      <c r="INT284" s="377"/>
      <c r="INU284" s="377"/>
      <c r="INV284" s="376"/>
      <c r="INW284" s="376"/>
      <c r="INX284" s="377"/>
      <c r="INY284" s="377"/>
      <c r="INZ284" s="376"/>
      <c r="IOA284" s="376"/>
      <c r="IOB284" s="377"/>
      <c r="IOC284" s="377"/>
      <c r="IOD284" s="376"/>
      <c r="IOE284" s="376"/>
      <c r="IOF284" s="376"/>
      <c r="IOG284" s="376"/>
      <c r="IOH284" s="376"/>
      <c r="IOI284" s="376"/>
      <c r="IOJ284" s="376"/>
      <c r="IOK284" s="377"/>
      <c r="IOL284" s="377"/>
      <c r="IOM284" s="376"/>
      <c r="ION284" s="376"/>
      <c r="IOO284" s="377"/>
      <c r="IOP284" s="377"/>
      <c r="IOQ284" s="376"/>
      <c r="IOR284" s="376"/>
      <c r="IOS284" s="376"/>
      <c r="IOT284" s="376"/>
      <c r="IOU284" s="376"/>
      <c r="IOV284" s="370"/>
      <c r="IOW284" s="396"/>
      <c r="IOX284" s="376"/>
      <c r="IOY284" s="376"/>
      <c r="IOZ284" s="376"/>
      <c r="IPA284" s="376"/>
      <c r="IPB284" s="376"/>
      <c r="IPC284" s="376"/>
      <c r="IPD284" s="376"/>
      <c r="IPE284" s="375"/>
      <c r="IPF284" s="375"/>
      <c r="IPG284" s="375"/>
      <c r="IPH284" s="375"/>
      <c r="IPI284" s="375"/>
      <c r="IPJ284" s="375"/>
      <c r="IPK284" s="375"/>
      <c r="IPL284" s="375"/>
      <c r="IPM284" s="375"/>
      <c r="IPN284" s="375"/>
      <c r="IPO284" s="375"/>
      <c r="IPP284" s="375"/>
      <c r="IPQ284" s="375"/>
      <c r="IPR284" s="375"/>
      <c r="IPS284" s="375"/>
      <c r="IPT284" s="375"/>
      <c r="IPU284" s="375"/>
      <c r="IPV284" s="375"/>
      <c r="IPW284" s="375"/>
      <c r="IPX284" s="375"/>
      <c r="IPY284" s="375"/>
      <c r="IPZ284" s="375"/>
      <c r="IQA284" s="375"/>
      <c r="IQB284" s="375"/>
      <c r="IQC284" s="375"/>
      <c r="IQD284" s="375"/>
      <c r="IQE284" s="375"/>
      <c r="IQF284" s="375"/>
      <c r="IQG284" s="375"/>
      <c r="IQH284" s="375"/>
      <c r="IQI284" s="375"/>
      <c r="IQJ284" s="375"/>
      <c r="IQK284" s="375"/>
      <c r="IQL284" s="375"/>
      <c r="IQM284" s="375"/>
      <c r="IQN284" s="375"/>
      <c r="IQO284" s="375"/>
      <c r="IQP284" s="375"/>
      <c r="IQQ284" s="375"/>
      <c r="IQR284" s="375"/>
      <c r="IQS284" s="375"/>
      <c r="IQT284" s="375"/>
      <c r="IQU284" s="375"/>
      <c r="IQV284" s="375"/>
      <c r="IQW284" s="376"/>
      <c r="IQX284" s="376"/>
      <c r="IQY284" s="376"/>
      <c r="IQZ284" s="376"/>
      <c r="IRA284" s="376"/>
      <c r="IRB284" s="376"/>
      <c r="IRC284" s="376"/>
      <c r="IRD284" s="376"/>
      <c r="IRE284" s="376"/>
      <c r="IRF284" s="376"/>
      <c r="IRG284" s="376"/>
      <c r="IRH284" s="376"/>
      <c r="IRI284" s="376"/>
      <c r="IRJ284" s="376"/>
      <c r="IRK284" s="376"/>
      <c r="IRL284" s="376"/>
      <c r="IRM284" s="376"/>
      <c r="IRN284" s="376"/>
      <c r="IRO284" s="376"/>
      <c r="IRP284" s="376"/>
      <c r="IRQ284" s="376"/>
      <c r="IRR284" s="376"/>
      <c r="IRS284" s="376"/>
      <c r="IRT284" s="376"/>
      <c r="IRU284" s="377"/>
      <c r="IRV284" s="377"/>
      <c r="IRW284" s="377"/>
      <c r="IRX284" s="377"/>
      <c r="IRY284" s="377"/>
      <c r="IRZ284" s="376"/>
      <c r="ISA284" s="376"/>
      <c r="ISB284" s="377"/>
      <c r="ISC284" s="377"/>
      <c r="ISD284" s="376"/>
      <c r="ISE284" s="376"/>
      <c r="ISF284" s="377"/>
      <c r="ISG284" s="377"/>
      <c r="ISH284" s="376"/>
      <c r="ISI284" s="376"/>
      <c r="ISJ284" s="376"/>
      <c r="ISK284" s="376"/>
      <c r="ISL284" s="376"/>
      <c r="ISM284" s="376"/>
      <c r="ISN284" s="376"/>
      <c r="ISO284" s="377"/>
      <c r="ISP284" s="377"/>
      <c r="ISQ284" s="376"/>
      <c r="ISR284" s="376"/>
      <c r="ISS284" s="377"/>
      <c r="IST284" s="377"/>
      <c r="ISU284" s="376"/>
      <c r="ISV284" s="376"/>
      <c r="ISW284" s="376"/>
      <c r="ISX284" s="376"/>
      <c r="ISY284" s="376"/>
      <c r="ISZ284" s="370"/>
      <c r="ITA284" s="396"/>
      <c r="ITB284" s="376"/>
      <c r="ITC284" s="376"/>
      <c r="ITD284" s="376"/>
      <c r="ITE284" s="376"/>
      <c r="ITF284" s="376"/>
      <c r="ITG284" s="376"/>
      <c r="ITH284" s="376"/>
      <c r="ITI284" s="375"/>
      <c r="ITJ284" s="375"/>
      <c r="ITK284" s="375"/>
      <c r="ITL284" s="375"/>
      <c r="ITM284" s="375"/>
      <c r="ITN284" s="375"/>
      <c r="ITO284" s="375"/>
      <c r="ITP284" s="375"/>
      <c r="ITQ284" s="375"/>
      <c r="ITR284" s="375"/>
      <c r="ITS284" s="375"/>
      <c r="ITT284" s="375"/>
      <c r="ITU284" s="375"/>
      <c r="ITV284" s="375"/>
      <c r="ITW284" s="375"/>
      <c r="ITX284" s="375"/>
      <c r="ITY284" s="375"/>
      <c r="ITZ284" s="375"/>
      <c r="IUA284" s="375"/>
      <c r="IUB284" s="375"/>
      <c r="IUC284" s="375"/>
      <c r="IUD284" s="375"/>
      <c r="IUE284" s="375"/>
      <c r="IUF284" s="375"/>
      <c r="IUG284" s="375"/>
      <c r="IUH284" s="375"/>
      <c r="IUI284" s="375"/>
      <c r="IUJ284" s="375"/>
      <c r="IUK284" s="375"/>
      <c r="IUL284" s="375"/>
      <c r="IUM284" s="375"/>
      <c r="IUN284" s="375"/>
      <c r="IUO284" s="375"/>
      <c r="IUP284" s="375"/>
      <c r="IUQ284" s="375"/>
      <c r="IUR284" s="375"/>
      <c r="IUS284" s="375"/>
      <c r="IUT284" s="375"/>
      <c r="IUU284" s="375"/>
      <c r="IUV284" s="375"/>
      <c r="IUW284" s="375"/>
      <c r="IUX284" s="375"/>
      <c r="IUY284" s="375"/>
      <c r="IUZ284" s="375"/>
      <c r="IVA284" s="376"/>
      <c r="IVB284" s="376"/>
      <c r="IVC284" s="376"/>
      <c r="IVD284" s="376"/>
      <c r="IVE284" s="376"/>
      <c r="IVF284" s="376"/>
      <c r="IVG284" s="376"/>
      <c r="IVH284" s="376"/>
      <c r="IVI284" s="376"/>
      <c r="IVJ284" s="376"/>
      <c r="IVK284" s="376"/>
      <c r="IVL284" s="376"/>
      <c r="IVM284" s="376"/>
      <c r="IVN284" s="376"/>
      <c r="IVO284" s="376"/>
      <c r="IVP284" s="376"/>
      <c r="IVQ284" s="376"/>
      <c r="IVR284" s="376"/>
      <c r="IVS284" s="376"/>
      <c r="IVT284" s="376"/>
      <c r="IVU284" s="376"/>
      <c r="IVV284" s="376"/>
      <c r="IVW284" s="376"/>
      <c r="IVX284" s="376"/>
      <c r="IVY284" s="377"/>
      <c r="IVZ284" s="377"/>
      <c r="IWA284" s="377"/>
      <c r="IWB284" s="377"/>
      <c r="IWC284" s="377"/>
      <c r="IWD284" s="376"/>
      <c r="IWE284" s="376"/>
      <c r="IWF284" s="377"/>
      <c r="IWG284" s="377"/>
      <c r="IWH284" s="376"/>
      <c r="IWI284" s="376"/>
      <c r="IWJ284" s="377"/>
      <c r="IWK284" s="377"/>
      <c r="IWL284" s="376"/>
      <c r="IWM284" s="376"/>
      <c r="IWN284" s="376"/>
      <c r="IWO284" s="376"/>
      <c r="IWP284" s="376"/>
      <c r="IWQ284" s="376"/>
      <c r="IWR284" s="376"/>
      <c r="IWS284" s="377"/>
      <c r="IWT284" s="377"/>
      <c r="IWU284" s="376"/>
      <c r="IWV284" s="376"/>
      <c r="IWW284" s="377"/>
      <c r="IWX284" s="377"/>
      <c r="IWY284" s="376"/>
      <c r="IWZ284" s="376"/>
      <c r="IXA284" s="376"/>
      <c r="IXB284" s="376"/>
      <c r="IXC284" s="376"/>
      <c r="IXD284" s="370"/>
      <c r="IXE284" s="396"/>
      <c r="IXF284" s="376"/>
      <c r="IXG284" s="376"/>
      <c r="IXH284" s="376"/>
      <c r="IXI284" s="376"/>
      <c r="IXJ284" s="376"/>
      <c r="IXK284" s="376"/>
      <c r="IXL284" s="376"/>
      <c r="IXM284" s="375"/>
      <c r="IXN284" s="375"/>
      <c r="IXO284" s="375"/>
      <c r="IXP284" s="375"/>
      <c r="IXQ284" s="375"/>
      <c r="IXR284" s="375"/>
      <c r="IXS284" s="375"/>
      <c r="IXT284" s="375"/>
      <c r="IXU284" s="375"/>
      <c r="IXV284" s="375"/>
      <c r="IXW284" s="375"/>
      <c r="IXX284" s="375"/>
      <c r="IXY284" s="375"/>
      <c r="IXZ284" s="375"/>
      <c r="IYA284" s="375"/>
      <c r="IYB284" s="375"/>
      <c r="IYC284" s="375"/>
      <c r="IYD284" s="375"/>
      <c r="IYE284" s="375"/>
      <c r="IYF284" s="375"/>
      <c r="IYG284" s="375"/>
      <c r="IYH284" s="375"/>
      <c r="IYI284" s="375"/>
      <c r="IYJ284" s="375"/>
      <c r="IYK284" s="375"/>
      <c r="IYL284" s="375"/>
      <c r="IYM284" s="375"/>
      <c r="IYN284" s="375"/>
      <c r="IYO284" s="375"/>
      <c r="IYP284" s="375"/>
      <c r="IYQ284" s="375"/>
      <c r="IYR284" s="375"/>
      <c r="IYS284" s="375"/>
      <c r="IYT284" s="375"/>
      <c r="IYU284" s="375"/>
      <c r="IYV284" s="375"/>
      <c r="IYW284" s="375"/>
      <c r="IYX284" s="375"/>
      <c r="IYY284" s="375"/>
      <c r="IYZ284" s="375"/>
      <c r="IZA284" s="375"/>
      <c r="IZB284" s="375"/>
      <c r="IZC284" s="375"/>
      <c r="IZD284" s="375"/>
      <c r="IZE284" s="376"/>
      <c r="IZF284" s="376"/>
      <c r="IZG284" s="376"/>
      <c r="IZH284" s="376"/>
      <c r="IZI284" s="376"/>
      <c r="IZJ284" s="376"/>
      <c r="IZK284" s="376"/>
      <c r="IZL284" s="376"/>
      <c r="IZM284" s="376"/>
      <c r="IZN284" s="376"/>
      <c r="IZO284" s="376"/>
      <c r="IZP284" s="376"/>
      <c r="IZQ284" s="376"/>
      <c r="IZR284" s="376"/>
      <c r="IZS284" s="376"/>
      <c r="IZT284" s="376"/>
      <c r="IZU284" s="376"/>
      <c r="IZV284" s="376"/>
      <c r="IZW284" s="376"/>
      <c r="IZX284" s="376"/>
      <c r="IZY284" s="376"/>
      <c r="IZZ284" s="376"/>
      <c r="JAA284" s="376"/>
      <c r="JAB284" s="376"/>
      <c r="JAC284" s="377"/>
      <c r="JAD284" s="377"/>
      <c r="JAE284" s="377"/>
      <c r="JAF284" s="377"/>
      <c r="JAG284" s="377"/>
      <c r="JAH284" s="376"/>
      <c r="JAI284" s="376"/>
      <c r="JAJ284" s="377"/>
      <c r="JAK284" s="377"/>
      <c r="JAL284" s="376"/>
      <c r="JAM284" s="376"/>
      <c r="JAN284" s="377"/>
      <c r="JAO284" s="377"/>
      <c r="JAP284" s="376"/>
      <c r="JAQ284" s="376"/>
      <c r="JAR284" s="376"/>
      <c r="JAS284" s="376"/>
      <c r="JAT284" s="376"/>
      <c r="JAU284" s="376"/>
      <c r="JAV284" s="376"/>
      <c r="JAW284" s="377"/>
      <c r="JAX284" s="377"/>
      <c r="JAY284" s="376"/>
      <c r="JAZ284" s="376"/>
      <c r="JBA284" s="377"/>
      <c r="JBB284" s="377"/>
      <c r="JBC284" s="376"/>
      <c r="JBD284" s="376"/>
      <c r="JBE284" s="376"/>
      <c r="JBF284" s="376"/>
      <c r="JBG284" s="376"/>
      <c r="JBH284" s="370"/>
      <c r="JBI284" s="396"/>
      <c r="JBJ284" s="376"/>
      <c r="JBK284" s="376"/>
      <c r="JBL284" s="376"/>
      <c r="JBM284" s="376"/>
      <c r="JBN284" s="376"/>
      <c r="JBO284" s="376"/>
      <c r="JBP284" s="376"/>
      <c r="JBQ284" s="375"/>
      <c r="JBR284" s="375"/>
      <c r="JBS284" s="375"/>
      <c r="JBT284" s="375"/>
      <c r="JBU284" s="375"/>
      <c r="JBV284" s="375"/>
      <c r="JBW284" s="375"/>
      <c r="JBX284" s="375"/>
      <c r="JBY284" s="375"/>
      <c r="JBZ284" s="375"/>
      <c r="JCA284" s="375"/>
      <c r="JCB284" s="375"/>
      <c r="JCC284" s="375"/>
      <c r="JCD284" s="375"/>
      <c r="JCE284" s="375"/>
      <c r="JCF284" s="375"/>
      <c r="JCG284" s="375"/>
      <c r="JCH284" s="375"/>
      <c r="JCI284" s="375"/>
      <c r="JCJ284" s="375"/>
      <c r="JCK284" s="375"/>
      <c r="JCL284" s="375"/>
      <c r="JCM284" s="375"/>
      <c r="JCN284" s="375"/>
      <c r="JCO284" s="375"/>
      <c r="JCP284" s="375"/>
      <c r="JCQ284" s="375"/>
      <c r="JCR284" s="375"/>
      <c r="JCS284" s="375"/>
      <c r="JCT284" s="375"/>
      <c r="JCU284" s="375"/>
      <c r="JCV284" s="375"/>
      <c r="JCW284" s="375"/>
      <c r="JCX284" s="375"/>
      <c r="JCY284" s="375"/>
      <c r="JCZ284" s="375"/>
      <c r="JDA284" s="375"/>
      <c r="JDB284" s="375"/>
      <c r="JDC284" s="375"/>
      <c r="JDD284" s="375"/>
      <c r="JDE284" s="375"/>
      <c r="JDF284" s="375"/>
      <c r="JDG284" s="375"/>
      <c r="JDH284" s="375"/>
      <c r="JDI284" s="376"/>
      <c r="JDJ284" s="376"/>
      <c r="JDK284" s="376"/>
      <c r="JDL284" s="376"/>
      <c r="JDM284" s="376"/>
      <c r="JDN284" s="376"/>
      <c r="JDO284" s="376"/>
      <c r="JDP284" s="376"/>
      <c r="JDQ284" s="376"/>
      <c r="JDR284" s="376"/>
      <c r="JDS284" s="376"/>
      <c r="JDT284" s="376"/>
      <c r="JDU284" s="376"/>
      <c r="JDV284" s="376"/>
      <c r="JDW284" s="376"/>
      <c r="JDX284" s="376"/>
      <c r="JDY284" s="376"/>
      <c r="JDZ284" s="376"/>
      <c r="JEA284" s="376"/>
      <c r="JEB284" s="376"/>
      <c r="JEC284" s="376"/>
      <c r="JED284" s="376"/>
      <c r="JEE284" s="376"/>
      <c r="JEF284" s="376"/>
      <c r="JEG284" s="377"/>
      <c r="JEH284" s="377"/>
      <c r="JEI284" s="377"/>
      <c r="JEJ284" s="377"/>
      <c r="JEK284" s="377"/>
      <c r="JEL284" s="376"/>
      <c r="JEM284" s="376"/>
      <c r="JEN284" s="377"/>
      <c r="JEO284" s="377"/>
      <c r="JEP284" s="376"/>
      <c r="JEQ284" s="376"/>
      <c r="JER284" s="377"/>
      <c r="JES284" s="377"/>
      <c r="JET284" s="376"/>
      <c r="JEU284" s="376"/>
      <c r="JEV284" s="376"/>
      <c r="JEW284" s="376"/>
      <c r="JEX284" s="376"/>
      <c r="JEY284" s="376"/>
      <c r="JEZ284" s="376"/>
      <c r="JFA284" s="377"/>
      <c r="JFB284" s="377"/>
      <c r="JFC284" s="376"/>
      <c r="JFD284" s="376"/>
      <c r="JFE284" s="377"/>
      <c r="JFF284" s="377"/>
      <c r="JFG284" s="376"/>
      <c r="JFH284" s="376"/>
      <c r="JFI284" s="376"/>
      <c r="JFJ284" s="376"/>
      <c r="JFK284" s="376"/>
      <c r="JFL284" s="370"/>
      <c r="JFM284" s="396"/>
      <c r="JFN284" s="376"/>
      <c r="JFO284" s="376"/>
      <c r="JFP284" s="376"/>
      <c r="JFQ284" s="376"/>
      <c r="JFR284" s="376"/>
      <c r="JFS284" s="376"/>
      <c r="JFT284" s="376"/>
      <c r="JFU284" s="375"/>
      <c r="JFV284" s="375"/>
      <c r="JFW284" s="375"/>
      <c r="JFX284" s="375"/>
      <c r="JFY284" s="375"/>
      <c r="JFZ284" s="375"/>
      <c r="JGA284" s="375"/>
      <c r="JGB284" s="375"/>
      <c r="JGC284" s="375"/>
      <c r="JGD284" s="375"/>
      <c r="JGE284" s="375"/>
      <c r="JGF284" s="375"/>
      <c r="JGG284" s="375"/>
      <c r="JGH284" s="375"/>
      <c r="JGI284" s="375"/>
      <c r="JGJ284" s="375"/>
      <c r="JGK284" s="375"/>
      <c r="JGL284" s="375"/>
      <c r="JGM284" s="375"/>
      <c r="JGN284" s="375"/>
      <c r="JGO284" s="375"/>
      <c r="JGP284" s="375"/>
      <c r="JGQ284" s="375"/>
      <c r="JGR284" s="375"/>
      <c r="JGS284" s="375"/>
      <c r="JGT284" s="375"/>
      <c r="JGU284" s="375"/>
      <c r="JGV284" s="375"/>
      <c r="JGW284" s="375"/>
      <c r="JGX284" s="375"/>
      <c r="JGY284" s="375"/>
      <c r="JGZ284" s="375"/>
      <c r="JHA284" s="375"/>
      <c r="JHB284" s="375"/>
      <c r="JHC284" s="375"/>
      <c r="JHD284" s="375"/>
      <c r="JHE284" s="375"/>
      <c r="JHF284" s="375"/>
      <c r="JHG284" s="375"/>
      <c r="JHH284" s="375"/>
      <c r="JHI284" s="375"/>
      <c r="JHJ284" s="375"/>
      <c r="JHK284" s="375"/>
      <c r="JHL284" s="375"/>
      <c r="JHM284" s="376"/>
      <c r="JHN284" s="376"/>
      <c r="JHO284" s="376"/>
      <c r="JHP284" s="376"/>
      <c r="JHQ284" s="376"/>
      <c r="JHR284" s="376"/>
      <c r="JHS284" s="376"/>
      <c r="JHT284" s="376"/>
      <c r="JHU284" s="376"/>
      <c r="JHV284" s="376"/>
      <c r="JHW284" s="376"/>
      <c r="JHX284" s="376"/>
      <c r="JHY284" s="376"/>
      <c r="JHZ284" s="376"/>
      <c r="JIA284" s="376"/>
      <c r="JIB284" s="376"/>
      <c r="JIC284" s="376"/>
      <c r="JID284" s="376"/>
      <c r="JIE284" s="376"/>
      <c r="JIF284" s="376"/>
      <c r="JIG284" s="376"/>
      <c r="JIH284" s="376"/>
      <c r="JII284" s="376"/>
      <c r="JIJ284" s="376"/>
      <c r="JIK284" s="377"/>
      <c r="JIL284" s="377"/>
      <c r="JIM284" s="377"/>
      <c r="JIN284" s="377"/>
      <c r="JIO284" s="377"/>
      <c r="JIP284" s="376"/>
      <c r="JIQ284" s="376"/>
      <c r="JIR284" s="377"/>
      <c r="JIS284" s="377"/>
      <c r="JIT284" s="376"/>
      <c r="JIU284" s="376"/>
      <c r="JIV284" s="377"/>
      <c r="JIW284" s="377"/>
      <c r="JIX284" s="376"/>
      <c r="JIY284" s="376"/>
      <c r="JIZ284" s="376"/>
      <c r="JJA284" s="376"/>
      <c r="JJB284" s="376"/>
      <c r="JJC284" s="376"/>
      <c r="JJD284" s="376"/>
      <c r="JJE284" s="377"/>
      <c r="JJF284" s="377"/>
      <c r="JJG284" s="376"/>
      <c r="JJH284" s="376"/>
      <c r="JJI284" s="377"/>
      <c r="JJJ284" s="377"/>
      <c r="JJK284" s="376"/>
      <c r="JJL284" s="376"/>
      <c r="JJM284" s="376"/>
      <c r="JJN284" s="376"/>
      <c r="JJO284" s="376"/>
      <c r="JJP284" s="370"/>
      <c r="JJQ284" s="396"/>
      <c r="JJR284" s="376"/>
      <c r="JJS284" s="376"/>
      <c r="JJT284" s="376"/>
      <c r="JJU284" s="376"/>
      <c r="JJV284" s="376"/>
      <c r="JJW284" s="376"/>
      <c r="JJX284" s="376"/>
      <c r="JJY284" s="375"/>
      <c r="JJZ284" s="375"/>
      <c r="JKA284" s="375"/>
      <c r="JKB284" s="375"/>
      <c r="JKC284" s="375"/>
      <c r="JKD284" s="375"/>
      <c r="JKE284" s="375"/>
      <c r="JKF284" s="375"/>
      <c r="JKG284" s="375"/>
      <c r="JKH284" s="375"/>
      <c r="JKI284" s="375"/>
      <c r="JKJ284" s="375"/>
      <c r="JKK284" s="375"/>
      <c r="JKL284" s="375"/>
      <c r="JKM284" s="375"/>
      <c r="JKN284" s="375"/>
      <c r="JKO284" s="375"/>
      <c r="JKP284" s="375"/>
      <c r="JKQ284" s="375"/>
      <c r="JKR284" s="375"/>
      <c r="JKS284" s="375"/>
      <c r="JKT284" s="375"/>
      <c r="JKU284" s="375"/>
      <c r="JKV284" s="375"/>
      <c r="JKW284" s="375"/>
      <c r="JKX284" s="375"/>
      <c r="JKY284" s="375"/>
      <c r="JKZ284" s="375"/>
      <c r="JLA284" s="375"/>
      <c r="JLB284" s="375"/>
      <c r="JLC284" s="375"/>
      <c r="JLD284" s="375"/>
      <c r="JLE284" s="375"/>
      <c r="JLF284" s="375"/>
      <c r="JLG284" s="375"/>
      <c r="JLH284" s="375"/>
      <c r="JLI284" s="375"/>
      <c r="JLJ284" s="375"/>
      <c r="JLK284" s="375"/>
      <c r="JLL284" s="375"/>
      <c r="JLM284" s="375"/>
      <c r="JLN284" s="375"/>
      <c r="JLO284" s="375"/>
      <c r="JLP284" s="375"/>
      <c r="JLQ284" s="376"/>
      <c r="JLR284" s="376"/>
      <c r="JLS284" s="376"/>
      <c r="JLT284" s="376"/>
      <c r="JLU284" s="376"/>
      <c r="JLV284" s="376"/>
      <c r="JLW284" s="376"/>
      <c r="JLX284" s="376"/>
      <c r="JLY284" s="376"/>
      <c r="JLZ284" s="376"/>
      <c r="JMA284" s="376"/>
      <c r="JMB284" s="376"/>
      <c r="JMC284" s="376"/>
      <c r="JMD284" s="376"/>
      <c r="JME284" s="376"/>
      <c r="JMF284" s="376"/>
      <c r="JMG284" s="376"/>
      <c r="JMH284" s="376"/>
      <c r="JMI284" s="376"/>
      <c r="JMJ284" s="376"/>
      <c r="JMK284" s="376"/>
      <c r="JML284" s="376"/>
      <c r="JMM284" s="376"/>
      <c r="JMN284" s="376"/>
      <c r="JMO284" s="377"/>
      <c r="JMP284" s="377"/>
      <c r="JMQ284" s="377"/>
      <c r="JMR284" s="377"/>
      <c r="JMS284" s="377"/>
      <c r="JMT284" s="376"/>
      <c r="JMU284" s="376"/>
      <c r="JMV284" s="377"/>
      <c r="JMW284" s="377"/>
      <c r="JMX284" s="376"/>
      <c r="JMY284" s="376"/>
      <c r="JMZ284" s="377"/>
      <c r="JNA284" s="377"/>
      <c r="JNB284" s="376"/>
      <c r="JNC284" s="376"/>
      <c r="JND284" s="376"/>
      <c r="JNE284" s="376"/>
      <c r="JNF284" s="376"/>
      <c r="JNG284" s="376"/>
      <c r="JNH284" s="376"/>
      <c r="JNI284" s="377"/>
      <c r="JNJ284" s="377"/>
      <c r="JNK284" s="376"/>
      <c r="JNL284" s="376"/>
      <c r="JNM284" s="377"/>
      <c r="JNN284" s="377"/>
      <c r="JNO284" s="376"/>
      <c r="JNP284" s="376"/>
      <c r="JNQ284" s="376"/>
      <c r="JNR284" s="376"/>
      <c r="JNS284" s="376"/>
      <c r="JNT284" s="370"/>
      <c r="JNU284" s="396"/>
      <c r="JNV284" s="376"/>
      <c r="JNW284" s="376"/>
      <c r="JNX284" s="376"/>
      <c r="JNY284" s="376"/>
      <c r="JNZ284" s="376"/>
      <c r="JOA284" s="376"/>
      <c r="JOB284" s="376"/>
      <c r="JOC284" s="375"/>
      <c r="JOD284" s="375"/>
      <c r="JOE284" s="375"/>
      <c r="JOF284" s="375"/>
      <c r="JOG284" s="375"/>
      <c r="JOH284" s="375"/>
      <c r="JOI284" s="375"/>
      <c r="JOJ284" s="375"/>
      <c r="JOK284" s="375"/>
      <c r="JOL284" s="375"/>
      <c r="JOM284" s="375"/>
      <c r="JON284" s="375"/>
      <c r="JOO284" s="375"/>
      <c r="JOP284" s="375"/>
      <c r="JOQ284" s="375"/>
      <c r="JOR284" s="375"/>
      <c r="JOS284" s="375"/>
      <c r="JOT284" s="375"/>
      <c r="JOU284" s="375"/>
      <c r="JOV284" s="375"/>
      <c r="JOW284" s="375"/>
      <c r="JOX284" s="375"/>
      <c r="JOY284" s="375"/>
      <c r="JOZ284" s="375"/>
      <c r="JPA284" s="375"/>
      <c r="JPB284" s="375"/>
      <c r="JPC284" s="375"/>
      <c r="JPD284" s="375"/>
      <c r="JPE284" s="375"/>
      <c r="JPF284" s="375"/>
      <c r="JPG284" s="375"/>
      <c r="JPH284" s="375"/>
      <c r="JPI284" s="375"/>
      <c r="JPJ284" s="375"/>
      <c r="JPK284" s="375"/>
      <c r="JPL284" s="375"/>
      <c r="JPM284" s="375"/>
      <c r="JPN284" s="375"/>
      <c r="JPO284" s="375"/>
      <c r="JPP284" s="375"/>
      <c r="JPQ284" s="375"/>
      <c r="JPR284" s="375"/>
      <c r="JPS284" s="375"/>
      <c r="JPT284" s="375"/>
      <c r="JPU284" s="376"/>
      <c r="JPV284" s="376"/>
      <c r="JPW284" s="376"/>
      <c r="JPX284" s="376"/>
      <c r="JPY284" s="376"/>
      <c r="JPZ284" s="376"/>
      <c r="JQA284" s="376"/>
      <c r="JQB284" s="376"/>
      <c r="JQC284" s="376"/>
      <c r="JQD284" s="376"/>
      <c r="JQE284" s="376"/>
      <c r="JQF284" s="376"/>
      <c r="JQG284" s="376"/>
      <c r="JQH284" s="376"/>
      <c r="JQI284" s="376"/>
      <c r="JQJ284" s="376"/>
      <c r="JQK284" s="376"/>
      <c r="JQL284" s="376"/>
      <c r="JQM284" s="376"/>
      <c r="JQN284" s="376"/>
      <c r="JQO284" s="376"/>
      <c r="JQP284" s="376"/>
      <c r="JQQ284" s="376"/>
      <c r="JQR284" s="376"/>
      <c r="JQS284" s="377"/>
      <c r="JQT284" s="377"/>
      <c r="JQU284" s="377"/>
      <c r="JQV284" s="377"/>
      <c r="JQW284" s="377"/>
      <c r="JQX284" s="376"/>
      <c r="JQY284" s="376"/>
      <c r="JQZ284" s="377"/>
      <c r="JRA284" s="377"/>
      <c r="JRB284" s="376"/>
      <c r="JRC284" s="376"/>
      <c r="JRD284" s="377"/>
      <c r="JRE284" s="377"/>
      <c r="JRF284" s="376"/>
      <c r="JRG284" s="376"/>
      <c r="JRH284" s="376"/>
      <c r="JRI284" s="376"/>
      <c r="JRJ284" s="376"/>
      <c r="JRK284" s="376"/>
      <c r="JRL284" s="376"/>
      <c r="JRM284" s="377"/>
      <c r="JRN284" s="377"/>
      <c r="JRO284" s="376"/>
      <c r="JRP284" s="376"/>
      <c r="JRQ284" s="377"/>
      <c r="JRR284" s="377"/>
      <c r="JRS284" s="376"/>
      <c r="JRT284" s="376"/>
      <c r="JRU284" s="376"/>
      <c r="JRV284" s="376"/>
      <c r="JRW284" s="376"/>
      <c r="JRX284" s="370"/>
      <c r="JRY284" s="396"/>
      <c r="JRZ284" s="376"/>
      <c r="JSA284" s="376"/>
      <c r="JSB284" s="376"/>
      <c r="JSC284" s="376"/>
      <c r="JSD284" s="376"/>
      <c r="JSE284" s="376"/>
      <c r="JSF284" s="376"/>
      <c r="JSG284" s="375"/>
      <c r="JSH284" s="375"/>
      <c r="JSI284" s="375"/>
      <c r="JSJ284" s="375"/>
      <c r="JSK284" s="375"/>
      <c r="JSL284" s="375"/>
      <c r="JSM284" s="375"/>
      <c r="JSN284" s="375"/>
      <c r="JSO284" s="375"/>
      <c r="JSP284" s="375"/>
      <c r="JSQ284" s="375"/>
      <c r="JSR284" s="375"/>
      <c r="JSS284" s="375"/>
      <c r="JST284" s="375"/>
      <c r="JSU284" s="375"/>
      <c r="JSV284" s="375"/>
      <c r="JSW284" s="375"/>
      <c r="JSX284" s="375"/>
      <c r="JSY284" s="375"/>
      <c r="JSZ284" s="375"/>
      <c r="JTA284" s="375"/>
      <c r="JTB284" s="375"/>
      <c r="JTC284" s="375"/>
      <c r="JTD284" s="375"/>
      <c r="JTE284" s="375"/>
      <c r="JTF284" s="375"/>
      <c r="JTG284" s="375"/>
      <c r="JTH284" s="375"/>
      <c r="JTI284" s="375"/>
      <c r="JTJ284" s="375"/>
      <c r="JTK284" s="375"/>
      <c r="JTL284" s="375"/>
      <c r="JTM284" s="375"/>
      <c r="JTN284" s="375"/>
      <c r="JTO284" s="375"/>
      <c r="JTP284" s="375"/>
      <c r="JTQ284" s="375"/>
      <c r="JTR284" s="375"/>
      <c r="JTS284" s="375"/>
      <c r="JTT284" s="375"/>
      <c r="JTU284" s="375"/>
      <c r="JTV284" s="375"/>
      <c r="JTW284" s="375"/>
      <c r="JTX284" s="375"/>
      <c r="JTY284" s="376"/>
      <c r="JTZ284" s="376"/>
      <c r="JUA284" s="376"/>
      <c r="JUB284" s="376"/>
      <c r="JUC284" s="376"/>
      <c r="JUD284" s="376"/>
      <c r="JUE284" s="376"/>
      <c r="JUF284" s="376"/>
      <c r="JUG284" s="376"/>
      <c r="JUH284" s="376"/>
      <c r="JUI284" s="376"/>
      <c r="JUJ284" s="376"/>
      <c r="JUK284" s="376"/>
      <c r="JUL284" s="376"/>
      <c r="JUM284" s="376"/>
      <c r="JUN284" s="376"/>
      <c r="JUO284" s="376"/>
      <c r="JUP284" s="376"/>
      <c r="JUQ284" s="376"/>
      <c r="JUR284" s="376"/>
      <c r="JUS284" s="376"/>
      <c r="JUT284" s="376"/>
      <c r="JUU284" s="376"/>
      <c r="JUV284" s="376"/>
      <c r="JUW284" s="377"/>
      <c r="JUX284" s="377"/>
      <c r="JUY284" s="377"/>
      <c r="JUZ284" s="377"/>
      <c r="JVA284" s="377"/>
      <c r="JVB284" s="376"/>
      <c r="JVC284" s="376"/>
      <c r="JVD284" s="377"/>
      <c r="JVE284" s="377"/>
      <c r="JVF284" s="376"/>
      <c r="JVG284" s="376"/>
      <c r="JVH284" s="377"/>
      <c r="JVI284" s="377"/>
      <c r="JVJ284" s="376"/>
      <c r="JVK284" s="376"/>
      <c r="JVL284" s="376"/>
      <c r="JVM284" s="376"/>
      <c r="JVN284" s="376"/>
      <c r="JVO284" s="376"/>
      <c r="JVP284" s="376"/>
      <c r="JVQ284" s="377"/>
      <c r="JVR284" s="377"/>
      <c r="JVS284" s="376"/>
      <c r="JVT284" s="376"/>
      <c r="JVU284" s="377"/>
      <c r="JVV284" s="377"/>
      <c r="JVW284" s="376"/>
      <c r="JVX284" s="376"/>
      <c r="JVY284" s="376"/>
      <c r="JVZ284" s="376"/>
      <c r="JWA284" s="376"/>
      <c r="JWB284" s="370"/>
      <c r="JWC284" s="396"/>
      <c r="JWD284" s="376"/>
      <c r="JWE284" s="376"/>
      <c r="JWF284" s="376"/>
      <c r="JWG284" s="376"/>
      <c r="JWH284" s="376"/>
      <c r="JWI284" s="376"/>
      <c r="JWJ284" s="376"/>
      <c r="JWK284" s="375"/>
      <c r="JWL284" s="375"/>
      <c r="JWM284" s="375"/>
      <c r="JWN284" s="375"/>
      <c r="JWO284" s="375"/>
      <c r="JWP284" s="375"/>
      <c r="JWQ284" s="375"/>
      <c r="JWR284" s="375"/>
      <c r="JWS284" s="375"/>
      <c r="JWT284" s="375"/>
      <c r="JWU284" s="375"/>
      <c r="JWV284" s="375"/>
      <c r="JWW284" s="375"/>
      <c r="JWX284" s="375"/>
      <c r="JWY284" s="375"/>
      <c r="JWZ284" s="375"/>
      <c r="JXA284" s="375"/>
      <c r="JXB284" s="375"/>
      <c r="JXC284" s="375"/>
      <c r="JXD284" s="375"/>
      <c r="JXE284" s="375"/>
      <c r="JXF284" s="375"/>
      <c r="JXG284" s="375"/>
      <c r="JXH284" s="375"/>
      <c r="JXI284" s="375"/>
      <c r="JXJ284" s="375"/>
      <c r="JXK284" s="375"/>
      <c r="JXL284" s="375"/>
      <c r="JXM284" s="375"/>
      <c r="JXN284" s="375"/>
      <c r="JXO284" s="375"/>
      <c r="JXP284" s="375"/>
      <c r="JXQ284" s="375"/>
      <c r="JXR284" s="375"/>
      <c r="JXS284" s="375"/>
      <c r="JXT284" s="375"/>
      <c r="JXU284" s="375"/>
      <c r="JXV284" s="375"/>
      <c r="JXW284" s="375"/>
      <c r="JXX284" s="375"/>
      <c r="JXY284" s="375"/>
      <c r="JXZ284" s="375"/>
      <c r="JYA284" s="375"/>
      <c r="JYB284" s="375"/>
      <c r="JYC284" s="376"/>
      <c r="JYD284" s="376"/>
      <c r="JYE284" s="376"/>
      <c r="JYF284" s="376"/>
      <c r="JYG284" s="376"/>
      <c r="JYH284" s="376"/>
      <c r="JYI284" s="376"/>
      <c r="JYJ284" s="376"/>
      <c r="JYK284" s="376"/>
      <c r="JYL284" s="376"/>
      <c r="JYM284" s="376"/>
      <c r="JYN284" s="376"/>
      <c r="JYO284" s="376"/>
      <c r="JYP284" s="376"/>
      <c r="JYQ284" s="376"/>
      <c r="JYR284" s="376"/>
      <c r="JYS284" s="376"/>
      <c r="JYT284" s="376"/>
      <c r="JYU284" s="376"/>
      <c r="JYV284" s="376"/>
      <c r="JYW284" s="376"/>
      <c r="JYX284" s="376"/>
      <c r="JYY284" s="376"/>
      <c r="JYZ284" s="376"/>
      <c r="JZA284" s="377"/>
      <c r="JZB284" s="377"/>
      <c r="JZC284" s="377"/>
      <c r="JZD284" s="377"/>
      <c r="JZE284" s="377"/>
      <c r="JZF284" s="376"/>
      <c r="JZG284" s="376"/>
      <c r="JZH284" s="377"/>
      <c r="JZI284" s="377"/>
      <c r="JZJ284" s="376"/>
      <c r="JZK284" s="376"/>
      <c r="JZL284" s="377"/>
      <c r="JZM284" s="377"/>
      <c r="JZN284" s="376"/>
      <c r="JZO284" s="376"/>
      <c r="JZP284" s="376"/>
      <c r="JZQ284" s="376"/>
      <c r="JZR284" s="376"/>
      <c r="JZS284" s="376"/>
      <c r="JZT284" s="376"/>
      <c r="JZU284" s="377"/>
      <c r="JZV284" s="377"/>
      <c r="JZW284" s="376"/>
      <c r="JZX284" s="376"/>
      <c r="JZY284" s="377"/>
      <c r="JZZ284" s="377"/>
      <c r="KAA284" s="376"/>
      <c r="KAB284" s="376"/>
      <c r="KAC284" s="376"/>
      <c r="KAD284" s="376"/>
      <c r="KAE284" s="376"/>
      <c r="KAF284" s="370"/>
      <c r="KAG284" s="396"/>
      <c r="KAH284" s="376"/>
      <c r="KAI284" s="376"/>
      <c r="KAJ284" s="376"/>
      <c r="KAK284" s="376"/>
      <c r="KAL284" s="376"/>
      <c r="KAM284" s="376"/>
      <c r="KAN284" s="376"/>
      <c r="KAO284" s="375"/>
      <c r="KAP284" s="375"/>
      <c r="KAQ284" s="375"/>
      <c r="KAR284" s="375"/>
      <c r="KAS284" s="375"/>
      <c r="KAT284" s="375"/>
      <c r="KAU284" s="375"/>
      <c r="KAV284" s="375"/>
      <c r="KAW284" s="375"/>
      <c r="KAX284" s="375"/>
      <c r="KAY284" s="375"/>
      <c r="KAZ284" s="375"/>
      <c r="KBA284" s="375"/>
      <c r="KBB284" s="375"/>
      <c r="KBC284" s="375"/>
      <c r="KBD284" s="375"/>
      <c r="KBE284" s="375"/>
      <c r="KBF284" s="375"/>
      <c r="KBG284" s="375"/>
      <c r="KBH284" s="375"/>
      <c r="KBI284" s="375"/>
      <c r="KBJ284" s="375"/>
      <c r="KBK284" s="375"/>
      <c r="KBL284" s="375"/>
      <c r="KBM284" s="375"/>
      <c r="KBN284" s="375"/>
      <c r="KBO284" s="375"/>
      <c r="KBP284" s="375"/>
      <c r="KBQ284" s="375"/>
      <c r="KBR284" s="375"/>
      <c r="KBS284" s="375"/>
      <c r="KBT284" s="375"/>
      <c r="KBU284" s="375"/>
      <c r="KBV284" s="375"/>
      <c r="KBW284" s="375"/>
      <c r="KBX284" s="375"/>
      <c r="KBY284" s="375"/>
      <c r="KBZ284" s="375"/>
      <c r="KCA284" s="375"/>
      <c r="KCB284" s="375"/>
      <c r="KCC284" s="375"/>
      <c r="KCD284" s="375"/>
      <c r="KCE284" s="375"/>
      <c r="KCF284" s="375"/>
      <c r="KCG284" s="376"/>
      <c r="KCH284" s="376"/>
      <c r="KCI284" s="376"/>
      <c r="KCJ284" s="376"/>
      <c r="KCK284" s="376"/>
      <c r="KCL284" s="376"/>
      <c r="KCM284" s="376"/>
      <c r="KCN284" s="376"/>
      <c r="KCO284" s="376"/>
      <c r="KCP284" s="376"/>
      <c r="KCQ284" s="376"/>
      <c r="KCR284" s="376"/>
      <c r="KCS284" s="376"/>
      <c r="KCT284" s="376"/>
      <c r="KCU284" s="376"/>
      <c r="KCV284" s="376"/>
      <c r="KCW284" s="376"/>
      <c r="KCX284" s="376"/>
      <c r="KCY284" s="376"/>
      <c r="KCZ284" s="376"/>
      <c r="KDA284" s="376"/>
      <c r="KDB284" s="376"/>
      <c r="KDC284" s="376"/>
      <c r="KDD284" s="376"/>
      <c r="KDE284" s="377"/>
      <c r="KDF284" s="377"/>
      <c r="KDG284" s="377"/>
      <c r="KDH284" s="377"/>
      <c r="KDI284" s="377"/>
      <c r="KDJ284" s="376"/>
      <c r="KDK284" s="376"/>
      <c r="KDL284" s="377"/>
      <c r="KDM284" s="377"/>
      <c r="KDN284" s="376"/>
      <c r="KDO284" s="376"/>
      <c r="KDP284" s="377"/>
      <c r="KDQ284" s="377"/>
      <c r="KDR284" s="376"/>
      <c r="KDS284" s="376"/>
      <c r="KDT284" s="376"/>
      <c r="KDU284" s="376"/>
      <c r="KDV284" s="376"/>
      <c r="KDW284" s="376"/>
      <c r="KDX284" s="376"/>
      <c r="KDY284" s="377"/>
      <c r="KDZ284" s="377"/>
      <c r="KEA284" s="376"/>
      <c r="KEB284" s="376"/>
      <c r="KEC284" s="377"/>
      <c r="KED284" s="377"/>
      <c r="KEE284" s="376"/>
      <c r="KEF284" s="376"/>
      <c r="KEG284" s="376"/>
      <c r="KEH284" s="376"/>
      <c r="KEI284" s="376"/>
      <c r="KEJ284" s="370"/>
      <c r="KEK284" s="396"/>
      <c r="KEL284" s="376"/>
      <c r="KEM284" s="376"/>
      <c r="KEN284" s="376"/>
      <c r="KEO284" s="376"/>
      <c r="KEP284" s="376"/>
      <c r="KEQ284" s="376"/>
      <c r="KER284" s="376"/>
      <c r="KES284" s="375"/>
      <c r="KET284" s="375"/>
      <c r="KEU284" s="375"/>
      <c r="KEV284" s="375"/>
      <c r="KEW284" s="375"/>
      <c r="KEX284" s="375"/>
      <c r="KEY284" s="375"/>
      <c r="KEZ284" s="375"/>
      <c r="KFA284" s="375"/>
      <c r="KFB284" s="375"/>
      <c r="KFC284" s="375"/>
      <c r="KFD284" s="375"/>
      <c r="KFE284" s="375"/>
      <c r="KFF284" s="375"/>
      <c r="KFG284" s="375"/>
      <c r="KFH284" s="375"/>
      <c r="KFI284" s="375"/>
      <c r="KFJ284" s="375"/>
      <c r="KFK284" s="375"/>
      <c r="KFL284" s="375"/>
      <c r="KFM284" s="375"/>
      <c r="KFN284" s="375"/>
      <c r="KFO284" s="375"/>
      <c r="KFP284" s="375"/>
      <c r="KFQ284" s="375"/>
      <c r="KFR284" s="375"/>
      <c r="KFS284" s="375"/>
      <c r="KFT284" s="375"/>
      <c r="KFU284" s="375"/>
      <c r="KFV284" s="375"/>
      <c r="KFW284" s="375"/>
      <c r="KFX284" s="375"/>
      <c r="KFY284" s="375"/>
      <c r="KFZ284" s="375"/>
      <c r="KGA284" s="375"/>
      <c r="KGB284" s="375"/>
      <c r="KGC284" s="375"/>
      <c r="KGD284" s="375"/>
      <c r="KGE284" s="375"/>
      <c r="KGF284" s="375"/>
      <c r="KGG284" s="375"/>
      <c r="KGH284" s="375"/>
      <c r="KGI284" s="375"/>
      <c r="KGJ284" s="375"/>
      <c r="KGK284" s="376"/>
      <c r="KGL284" s="376"/>
      <c r="KGM284" s="376"/>
      <c r="KGN284" s="376"/>
      <c r="KGO284" s="376"/>
      <c r="KGP284" s="376"/>
      <c r="KGQ284" s="376"/>
      <c r="KGR284" s="376"/>
      <c r="KGS284" s="376"/>
      <c r="KGT284" s="376"/>
      <c r="KGU284" s="376"/>
      <c r="KGV284" s="376"/>
      <c r="KGW284" s="376"/>
      <c r="KGX284" s="376"/>
      <c r="KGY284" s="376"/>
      <c r="KGZ284" s="376"/>
      <c r="KHA284" s="376"/>
      <c r="KHB284" s="376"/>
      <c r="KHC284" s="376"/>
      <c r="KHD284" s="376"/>
      <c r="KHE284" s="376"/>
      <c r="KHF284" s="376"/>
      <c r="KHG284" s="376"/>
      <c r="KHH284" s="376"/>
      <c r="KHI284" s="377"/>
      <c r="KHJ284" s="377"/>
      <c r="KHK284" s="377"/>
      <c r="KHL284" s="377"/>
      <c r="KHM284" s="377"/>
      <c r="KHN284" s="376"/>
      <c r="KHO284" s="376"/>
      <c r="KHP284" s="377"/>
      <c r="KHQ284" s="377"/>
      <c r="KHR284" s="376"/>
      <c r="KHS284" s="376"/>
      <c r="KHT284" s="377"/>
      <c r="KHU284" s="377"/>
      <c r="KHV284" s="376"/>
      <c r="KHW284" s="376"/>
      <c r="KHX284" s="376"/>
      <c r="KHY284" s="376"/>
      <c r="KHZ284" s="376"/>
      <c r="KIA284" s="376"/>
      <c r="KIB284" s="376"/>
      <c r="KIC284" s="377"/>
      <c r="KID284" s="377"/>
      <c r="KIE284" s="376"/>
      <c r="KIF284" s="376"/>
      <c r="KIG284" s="377"/>
      <c r="KIH284" s="377"/>
      <c r="KII284" s="376"/>
      <c r="KIJ284" s="376"/>
      <c r="KIK284" s="376"/>
      <c r="KIL284" s="376"/>
      <c r="KIM284" s="376"/>
      <c r="KIN284" s="370"/>
      <c r="KIO284" s="396"/>
      <c r="KIP284" s="376"/>
      <c r="KIQ284" s="376"/>
      <c r="KIR284" s="376"/>
      <c r="KIS284" s="376"/>
      <c r="KIT284" s="376"/>
      <c r="KIU284" s="376"/>
      <c r="KIV284" s="376"/>
      <c r="KIW284" s="375"/>
      <c r="KIX284" s="375"/>
      <c r="KIY284" s="375"/>
      <c r="KIZ284" s="375"/>
      <c r="KJA284" s="375"/>
      <c r="KJB284" s="375"/>
      <c r="KJC284" s="375"/>
      <c r="KJD284" s="375"/>
      <c r="KJE284" s="375"/>
      <c r="KJF284" s="375"/>
      <c r="KJG284" s="375"/>
      <c r="KJH284" s="375"/>
      <c r="KJI284" s="375"/>
      <c r="KJJ284" s="375"/>
      <c r="KJK284" s="375"/>
      <c r="KJL284" s="375"/>
      <c r="KJM284" s="375"/>
      <c r="KJN284" s="375"/>
      <c r="KJO284" s="375"/>
      <c r="KJP284" s="375"/>
      <c r="KJQ284" s="375"/>
      <c r="KJR284" s="375"/>
      <c r="KJS284" s="375"/>
      <c r="KJT284" s="375"/>
      <c r="KJU284" s="375"/>
      <c r="KJV284" s="375"/>
      <c r="KJW284" s="375"/>
      <c r="KJX284" s="375"/>
      <c r="KJY284" s="375"/>
      <c r="KJZ284" s="375"/>
      <c r="KKA284" s="375"/>
      <c r="KKB284" s="375"/>
      <c r="KKC284" s="375"/>
      <c r="KKD284" s="375"/>
      <c r="KKE284" s="375"/>
      <c r="KKF284" s="375"/>
      <c r="KKG284" s="375"/>
      <c r="KKH284" s="375"/>
      <c r="KKI284" s="375"/>
      <c r="KKJ284" s="375"/>
      <c r="KKK284" s="375"/>
      <c r="KKL284" s="375"/>
      <c r="KKM284" s="375"/>
      <c r="KKN284" s="375"/>
      <c r="KKO284" s="376"/>
      <c r="KKP284" s="376"/>
      <c r="KKQ284" s="376"/>
      <c r="KKR284" s="376"/>
      <c r="KKS284" s="376"/>
      <c r="KKT284" s="376"/>
      <c r="KKU284" s="376"/>
      <c r="KKV284" s="376"/>
      <c r="KKW284" s="376"/>
      <c r="KKX284" s="376"/>
      <c r="KKY284" s="376"/>
      <c r="KKZ284" s="376"/>
      <c r="KLA284" s="376"/>
      <c r="KLB284" s="376"/>
      <c r="KLC284" s="376"/>
      <c r="KLD284" s="376"/>
      <c r="KLE284" s="376"/>
      <c r="KLF284" s="376"/>
      <c r="KLG284" s="376"/>
      <c r="KLH284" s="376"/>
      <c r="KLI284" s="376"/>
      <c r="KLJ284" s="376"/>
      <c r="KLK284" s="376"/>
      <c r="KLL284" s="376"/>
      <c r="KLM284" s="377"/>
      <c r="KLN284" s="377"/>
      <c r="KLO284" s="377"/>
      <c r="KLP284" s="377"/>
      <c r="KLQ284" s="377"/>
      <c r="KLR284" s="376"/>
      <c r="KLS284" s="376"/>
      <c r="KLT284" s="377"/>
      <c r="KLU284" s="377"/>
      <c r="KLV284" s="376"/>
      <c r="KLW284" s="376"/>
      <c r="KLX284" s="377"/>
      <c r="KLY284" s="377"/>
      <c r="KLZ284" s="376"/>
      <c r="KMA284" s="376"/>
      <c r="KMB284" s="376"/>
      <c r="KMC284" s="376"/>
      <c r="KMD284" s="376"/>
      <c r="KME284" s="376"/>
      <c r="KMF284" s="376"/>
      <c r="KMG284" s="377"/>
      <c r="KMH284" s="377"/>
      <c r="KMI284" s="376"/>
      <c r="KMJ284" s="376"/>
      <c r="KMK284" s="377"/>
      <c r="KML284" s="377"/>
      <c r="KMM284" s="376"/>
      <c r="KMN284" s="376"/>
      <c r="KMO284" s="376"/>
      <c r="KMP284" s="376"/>
      <c r="KMQ284" s="376"/>
      <c r="KMR284" s="370"/>
      <c r="KMS284" s="396"/>
      <c r="KMT284" s="376"/>
      <c r="KMU284" s="376"/>
      <c r="KMV284" s="376"/>
      <c r="KMW284" s="376"/>
      <c r="KMX284" s="376"/>
      <c r="KMY284" s="376"/>
      <c r="KMZ284" s="376"/>
      <c r="KNA284" s="375"/>
      <c r="KNB284" s="375"/>
      <c r="KNC284" s="375"/>
      <c r="KND284" s="375"/>
      <c r="KNE284" s="375"/>
      <c r="KNF284" s="375"/>
      <c r="KNG284" s="375"/>
      <c r="KNH284" s="375"/>
      <c r="KNI284" s="375"/>
      <c r="KNJ284" s="375"/>
      <c r="KNK284" s="375"/>
      <c r="KNL284" s="375"/>
      <c r="KNM284" s="375"/>
      <c r="KNN284" s="375"/>
      <c r="KNO284" s="375"/>
      <c r="KNP284" s="375"/>
      <c r="KNQ284" s="375"/>
      <c r="KNR284" s="375"/>
      <c r="KNS284" s="375"/>
      <c r="KNT284" s="375"/>
      <c r="KNU284" s="375"/>
      <c r="KNV284" s="375"/>
      <c r="KNW284" s="375"/>
      <c r="KNX284" s="375"/>
      <c r="KNY284" s="375"/>
      <c r="KNZ284" s="375"/>
      <c r="KOA284" s="375"/>
      <c r="KOB284" s="375"/>
      <c r="KOC284" s="375"/>
      <c r="KOD284" s="375"/>
      <c r="KOE284" s="375"/>
      <c r="KOF284" s="375"/>
      <c r="KOG284" s="375"/>
      <c r="KOH284" s="375"/>
      <c r="KOI284" s="375"/>
      <c r="KOJ284" s="375"/>
      <c r="KOK284" s="375"/>
      <c r="KOL284" s="375"/>
      <c r="KOM284" s="375"/>
      <c r="KON284" s="375"/>
      <c r="KOO284" s="375"/>
      <c r="KOP284" s="375"/>
      <c r="KOQ284" s="375"/>
      <c r="KOR284" s="375"/>
      <c r="KOS284" s="376"/>
      <c r="KOT284" s="376"/>
      <c r="KOU284" s="376"/>
      <c r="KOV284" s="376"/>
      <c r="KOW284" s="376"/>
      <c r="KOX284" s="376"/>
      <c r="KOY284" s="376"/>
      <c r="KOZ284" s="376"/>
      <c r="KPA284" s="376"/>
      <c r="KPB284" s="376"/>
      <c r="KPC284" s="376"/>
      <c r="KPD284" s="376"/>
      <c r="KPE284" s="376"/>
      <c r="KPF284" s="376"/>
      <c r="KPG284" s="376"/>
      <c r="KPH284" s="376"/>
      <c r="KPI284" s="376"/>
      <c r="KPJ284" s="376"/>
      <c r="KPK284" s="376"/>
      <c r="KPL284" s="376"/>
      <c r="KPM284" s="376"/>
      <c r="KPN284" s="376"/>
      <c r="KPO284" s="376"/>
      <c r="KPP284" s="376"/>
      <c r="KPQ284" s="377"/>
      <c r="KPR284" s="377"/>
      <c r="KPS284" s="377"/>
      <c r="KPT284" s="377"/>
      <c r="KPU284" s="377"/>
      <c r="KPV284" s="376"/>
      <c r="KPW284" s="376"/>
      <c r="KPX284" s="377"/>
      <c r="KPY284" s="377"/>
      <c r="KPZ284" s="376"/>
      <c r="KQA284" s="376"/>
      <c r="KQB284" s="377"/>
      <c r="KQC284" s="377"/>
      <c r="KQD284" s="376"/>
      <c r="KQE284" s="376"/>
      <c r="KQF284" s="376"/>
      <c r="KQG284" s="376"/>
      <c r="KQH284" s="376"/>
      <c r="KQI284" s="376"/>
      <c r="KQJ284" s="376"/>
      <c r="KQK284" s="377"/>
      <c r="KQL284" s="377"/>
      <c r="KQM284" s="376"/>
      <c r="KQN284" s="376"/>
      <c r="KQO284" s="377"/>
      <c r="KQP284" s="377"/>
      <c r="KQQ284" s="376"/>
      <c r="KQR284" s="376"/>
      <c r="KQS284" s="376"/>
      <c r="KQT284" s="376"/>
      <c r="KQU284" s="376"/>
      <c r="KQV284" s="370"/>
      <c r="KQW284" s="396"/>
      <c r="KQX284" s="376"/>
      <c r="KQY284" s="376"/>
      <c r="KQZ284" s="376"/>
      <c r="KRA284" s="376"/>
      <c r="KRB284" s="376"/>
      <c r="KRC284" s="376"/>
      <c r="KRD284" s="376"/>
      <c r="KRE284" s="375"/>
      <c r="KRF284" s="375"/>
      <c r="KRG284" s="375"/>
      <c r="KRH284" s="375"/>
      <c r="KRI284" s="375"/>
      <c r="KRJ284" s="375"/>
      <c r="KRK284" s="375"/>
      <c r="KRL284" s="375"/>
      <c r="KRM284" s="375"/>
      <c r="KRN284" s="375"/>
      <c r="KRO284" s="375"/>
      <c r="KRP284" s="375"/>
      <c r="KRQ284" s="375"/>
      <c r="KRR284" s="375"/>
      <c r="KRS284" s="375"/>
      <c r="KRT284" s="375"/>
      <c r="KRU284" s="375"/>
      <c r="KRV284" s="375"/>
      <c r="KRW284" s="375"/>
      <c r="KRX284" s="375"/>
      <c r="KRY284" s="375"/>
      <c r="KRZ284" s="375"/>
      <c r="KSA284" s="375"/>
      <c r="KSB284" s="375"/>
      <c r="KSC284" s="375"/>
      <c r="KSD284" s="375"/>
      <c r="KSE284" s="375"/>
      <c r="KSF284" s="375"/>
      <c r="KSG284" s="375"/>
      <c r="KSH284" s="375"/>
      <c r="KSI284" s="375"/>
      <c r="KSJ284" s="375"/>
      <c r="KSK284" s="375"/>
      <c r="KSL284" s="375"/>
      <c r="KSM284" s="375"/>
      <c r="KSN284" s="375"/>
      <c r="KSO284" s="375"/>
      <c r="KSP284" s="375"/>
      <c r="KSQ284" s="375"/>
      <c r="KSR284" s="375"/>
      <c r="KSS284" s="375"/>
      <c r="KST284" s="375"/>
      <c r="KSU284" s="375"/>
      <c r="KSV284" s="375"/>
      <c r="KSW284" s="376"/>
      <c r="KSX284" s="376"/>
      <c r="KSY284" s="376"/>
      <c r="KSZ284" s="376"/>
      <c r="KTA284" s="376"/>
      <c r="KTB284" s="376"/>
      <c r="KTC284" s="376"/>
      <c r="KTD284" s="376"/>
      <c r="KTE284" s="376"/>
      <c r="KTF284" s="376"/>
      <c r="KTG284" s="376"/>
      <c r="KTH284" s="376"/>
      <c r="KTI284" s="376"/>
      <c r="KTJ284" s="376"/>
      <c r="KTK284" s="376"/>
      <c r="KTL284" s="376"/>
      <c r="KTM284" s="376"/>
      <c r="KTN284" s="376"/>
      <c r="KTO284" s="376"/>
      <c r="KTP284" s="376"/>
      <c r="KTQ284" s="376"/>
      <c r="KTR284" s="376"/>
      <c r="KTS284" s="376"/>
      <c r="KTT284" s="376"/>
      <c r="KTU284" s="377"/>
      <c r="KTV284" s="377"/>
      <c r="KTW284" s="377"/>
      <c r="KTX284" s="377"/>
      <c r="KTY284" s="377"/>
      <c r="KTZ284" s="376"/>
      <c r="KUA284" s="376"/>
      <c r="KUB284" s="377"/>
      <c r="KUC284" s="377"/>
      <c r="KUD284" s="376"/>
      <c r="KUE284" s="376"/>
      <c r="KUF284" s="377"/>
      <c r="KUG284" s="377"/>
      <c r="KUH284" s="376"/>
      <c r="KUI284" s="376"/>
      <c r="KUJ284" s="376"/>
      <c r="KUK284" s="376"/>
      <c r="KUL284" s="376"/>
      <c r="KUM284" s="376"/>
      <c r="KUN284" s="376"/>
      <c r="KUO284" s="377"/>
      <c r="KUP284" s="377"/>
      <c r="KUQ284" s="376"/>
      <c r="KUR284" s="376"/>
      <c r="KUS284" s="377"/>
      <c r="KUT284" s="377"/>
      <c r="KUU284" s="376"/>
      <c r="KUV284" s="376"/>
      <c r="KUW284" s="376"/>
      <c r="KUX284" s="376"/>
      <c r="KUY284" s="376"/>
      <c r="KUZ284" s="370"/>
      <c r="KVA284" s="396"/>
      <c r="KVB284" s="376"/>
      <c r="KVC284" s="376"/>
      <c r="KVD284" s="376"/>
      <c r="KVE284" s="376"/>
      <c r="KVF284" s="376"/>
      <c r="KVG284" s="376"/>
      <c r="KVH284" s="376"/>
      <c r="KVI284" s="375"/>
      <c r="KVJ284" s="375"/>
      <c r="KVK284" s="375"/>
      <c r="KVL284" s="375"/>
      <c r="KVM284" s="375"/>
      <c r="KVN284" s="375"/>
      <c r="KVO284" s="375"/>
      <c r="KVP284" s="375"/>
      <c r="KVQ284" s="375"/>
      <c r="KVR284" s="375"/>
      <c r="KVS284" s="375"/>
      <c r="KVT284" s="375"/>
      <c r="KVU284" s="375"/>
      <c r="KVV284" s="375"/>
      <c r="KVW284" s="375"/>
      <c r="KVX284" s="375"/>
      <c r="KVY284" s="375"/>
      <c r="KVZ284" s="375"/>
      <c r="KWA284" s="375"/>
      <c r="KWB284" s="375"/>
      <c r="KWC284" s="375"/>
      <c r="KWD284" s="375"/>
      <c r="KWE284" s="375"/>
      <c r="KWF284" s="375"/>
      <c r="KWG284" s="375"/>
      <c r="KWH284" s="375"/>
      <c r="KWI284" s="375"/>
      <c r="KWJ284" s="375"/>
      <c r="KWK284" s="375"/>
      <c r="KWL284" s="375"/>
      <c r="KWM284" s="375"/>
      <c r="KWN284" s="375"/>
      <c r="KWO284" s="375"/>
      <c r="KWP284" s="375"/>
      <c r="KWQ284" s="375"/>
      <c r="KWR284" s="375"/>
      <c r="KWS284" s="375"/>
      <c r="KWT284" s="375"/>
      <c r="KWU284" s="375"/>
      <c r="KWV284" s="375"/>
      <c r="KWW284" s="375"/>
      <c r="KWX284" s="375"/>
      <c r="KWY284" s="375"/>
      <c r="KWZ284" s="375"/>
      <c r="KXA284" s="376"/>
      <c r="KXB284" s="376"/>
      <c r="KXC284" s="376"/>
      <c r="KXD284" s="376"/>
      <c r="KXE284" s="376"/>
      <c r="KXF284" s="376"/>
      <c r="KXG284" s="376"/>
      <c r="KXH284" s="376"/>
      <c r="KXI284" s="376"/>
      <c r="KXJ284" s="376"/>
      <c r="KXK284" s="376"/>
      <c r="KXL284" s="376"/>
      <c r="KXM284" s="376"/>
      <c r="KXN284" s="376"/>
      <c r="KXO284" s="376"/>
      <c r="KXP284" s="376"/>
      <c r="KXQ284" s="376"/>
      <c r="KXR284" s="376"/>
      <c r="KXS284" s="376"/>
      <c r="KXT284" s="376"/>
      <c r="KXU284" s="376"/>
      <c r="KXV284" s="376"/>
      <c r="KXW284" s="376"/>
      <c r="KXX284" s="376"/>
      <c r="KXY284" s="377"/>
      <c r="KXZ284" s="377"/>
      <c r="KYA284" s="377"/>
      <c r="KYB284" s="377"/>
      <c r="KYC284" s="377"/>
      <c r="KYD284" s="376"/>
      <c r="KYE284" s="376"/>
      <c r="KYF284" s="377"/>
      <c r="KYG284" s="377"/>
      <c r="KYH284" s="376"/>
      <c r="KYI284" s="376"/>
      <c r="KYJ284" s="377"/>
      <c r="KYK284" s="377"/>
      <c r="KYL284" s="376"/>
      <c r="KYM284" s="376"/>
      <c r="KYN284" s="376"/>
      <c r="KYO284" s="376"/>
      <c r="KYP284" s="376"/>
      <c r="KYQ284" s="376"/>
      <c r="KYR284" s="376"/>
      <c r="KYS284" s="377"/>
      <c r="KYT284" s="377"/>
      <c r="KYU284" s="376"/>
      <c r="KYV284" s="376"/>
      <c r="KYW284" s="377"/>
      <c r="KYX284" s="377"/>
      <c r="KYY284" s="376"/>
      <c r="KYZ284" s="376"/>
      <c r="KZA284" s="376"/>
      <c r="KZB284" s="376"/>
      <c r="KZC284" s="376"/>
      <c r="KZD284" s="370"/>
      <c r="KZE284" s="396"/>
      <c r="KZF284" s="376"/>
      <c r="KZG284" s="376"/>
      <c r="KZH284" s="376"/>
      <c r="KZI284" s="376"/>
      <c r="KZJ284" s="376"/>
      <c r="KZK284" s="376"/>
      <c r="KZL284" s="376"/>
      <c r="KZM284" s="375"/>
      <c r="KZN284" s="375"/>
      <c r="KZO284" s="375"/>
      <c r="KZP284" s="375"/>
      <c r="KZQ284" s="375"/>
      <c r="KZR284" s="375"/>
      <c r="KZS284" s="375"/>
      <c r="KZT284" s="375"/>
      <c r="KZU284" s="375"/>
      <c r="KZV284" s="375"/>
      <c r="KZW284" s="375"/>
      <c r="KZX284" s="375"/>
      <c r="KZY284" s="375"/>
      <c r="KZZ284" s="375"/>
      <c r="LAA284" s="375"/>
      <c r="LAB284" s="375"/>
      <c r="LAC284" s="375"/>
      <c r="LAD284" s="375"/>
      <c r="LAE284" s="375"/>
      <c r="LAF284" s="375"/>
      <c r="LAG284" s="375"/>
      <c r="LAH284" s="375"/>
      <c r="LAI284" s="375"/>
      <c r="LAJ284" s="375"/>
      <c r="LAK284" s="375"/>
      <c r="LAL284" s="375"/>
      <c r="LAM284" s="375"/>
      <c r="LAN284" s="375"/>
      <c r="LAO284" s="375"/>
      <c r="LAP284" s="375"/>
      <c r="LAQ284" s="375"/>
      <c r="LAR284" s="375"/>
      <c r="LAS284" s="375"/>
      <c r="LAT284" s="375"/>
      <c r="LAU284" s="375"/>
      <c r="LAV284" s="375"/>
      <c r="LAW284" s="375"/>
      <c r="LAX284" s="375"/>
      <c r="LAY284" s="375"/>
      <c r="LAZ284" s="375"/>
      <c r="LBA284" s="375"/>
      <c r="LBB284" s="375"/>
      <c r="LBC284" s="375"/>
      <c r="LBD284" s="375"/>
      <c r="LBE284" s="376"/>
      <c r="LBF284" s="376"/>
      <c r="LBG284" s="376"/>
      <c r="LBH284" s="376"/>
      <c r="LBI284" s="376"/>
      <c r="LBJ284" s="376"/>
      <c r="LBK284" s="376"/>
      <c r="LBL284" s="376"/>
      <c r="LBM284" s="376"/>
      <c r="LBN284" s="376"/>
      <c r="LBO284" s="376"/>
      <c r="LBP284" s="376"/>
      <c r="LBQ284" s="376"/>
      <c r="LBR284" s="376"/>
      <c r="LBS284" s="376"/>
      <c r="LBT284" s="376"/>
      <c r="LBU284" s="376"/>
      <c r="LBV284" s="376"/>
      <c r="LBW284" s="376"/>
      <c r="LBX284" s="376"/>
      <c r="LBY284" s="376"/>
      <c r="LBZ284" s="376"/>
      <c r="LCA284" s="376"/>
      <c r="LCB284" s="376"/>
      <c r="LCC284" s="377"/>
      <c r="LCD284" s="377"/>
      <c r="LCE284" s="377"/>
      <c r="LCF284" s="377"/>
      <c r="LCG284" s="377"/>
      <c r="LCH284" s="376"/>
      <c r="LCI284" s="376"/>
      <c r="LCJ284" s="377"/>
      <c r="LCK284" s="377"/>
      <c r="LCL284" s="376"/>
      <c r="LCM284" s="376"/>
      <c r="LCN284" s="377"/>
      <c r="LCO284" s="377"/>
      <c r="LCP284" s="376"/>
      <c r="LCQ284" s="376"/>
      <c r="LCR284" s="376"/>
      <c r="LCS284" s="376"/>
      <c r="LCT284" s="376"/>
      <c r="LCU284" s="376"/>
      <c r="LCV284" s="376"/>
      <c r="LCW284" s="377"/>
      <c r="LCX284" s="377"/>
      <c r="LCY284" s="376"/>
      <c r="LCZ284" s="376"/>
      <c r="LDA284" s="377"/>
      <c r="LDB284" s="377"/>
      <c r="LDC284" s="376"/>
      <c r="LDD284" s="376"/>
      <c r="LDE284" s="376"/>
      <c r="LDF284" s="376"/>
      <c r="LDG284" s="376"/>
      <c r="LDH284" s="370"/>
      <c r="LDI284" s="396"/>
      <c r="LDJ284" s="376"/>
      <c r="LDK284" s="376"/>
      <c r="LDL284" s="376"/>
      <c r="LDM284" s="376"/>
      <c r="LDN284" s="376"/>
      <c r="LDO284" s="376"/>
      <c r="LDP284" s="376"/>
      <c r="LDQ284" s="375"/>
      <c r="LDR284" s="375"/>
      <c r="LDS284" s="375"/>
      <c r="LDT284" s="375"/>
      <c r="LDU284" s="375"/>
      <c r="LDV284" s="375"/>
      <c r="LDW284" s="375"/>
      <c r="LDX284" s="375"/>
      <c r="LDY284" s="375"/>
      <c r="LDZ284" s="375"/>
      <c r="LEA284" s="375"/>
      <c r="LEB284" s="375"/>
      <c r="LEC284" s="375"/>
      <c r="LED284" s="375"/>
      <c r="LEE284" s="375"/>
      <c r="LEF284" s="375"/>
      <c r="LEG284" s="375"/>
      <c r="LEH284" s="375"/>
      <c r="LEI284" s="375"/>
      <c r="LEJ284" s="375"/>
      <c r="LEK284" s="375"/>
      <c r="LEL284" s="375"/>
      <c r="LEM284" s="375"/>
      <c r="LEN284" s="375"/>
      <c r="LEO284" s="375"/>
      <c r="LEP284" s="375"/>
      <c r="LEQ284" s="375"/>
      <c r="LER284" s="375"/>
      <c r="LES284" s="375"/>
      <c r="LET284" s="375"/>
      <c r="LEU284" s="375"/>
      <c r="LEV284" s="375"/>
      <c r="LEW284" s="375"/>
      <c r="LEX284" s="375"/>
      <c r="LEY284" s="375"/>
      <c r="LEZ284" s="375"/>
      <c r="LFA284" s="375"/>
      <c r="LFB284" s="375"/>
      <c r="LFC284" s="375"/>
      <c r="LFD284" s="375"/>
      <c r="LFE284" s="375"/>
      <c r="LFF284" s="375"/>
      <c r="LFG284" s="375"/>
      <c r="LFH284" s="375"/>
      <c r="LFI284" s="376"/>
      <c r="LFJ284" s="376"/>
      <c r="LFK284" s="376"/>
      <c r="LFL284" s="376"/>
      <c r="LFM284" s="376"/>
      <c r="LFN284" s="376"/>
      <c r="LFO284" s="376"/>
      <c r="LFP284" s="376"/>
      <c r="LFQ284" s="376"/>
      <c r="LFR284" s="376"/>
      <c r="LFS284" s="376"/>
      <c r="LFT284" s="376"/>
      <c r="LFU284" s="376"/>
      <c r="LFV284" s="376"/>
      <c r="LFW284" s="376"/>
      <c r="LFX284" s="376"/>
      <c r="LFY284" s="376"/>
      <c r="LFZ284" s="376"/>
      <c r="LGA284" s="376"/>
      <c r="LGB284" s="376"/>
      <c r="LGC284" s="376"/>
      <c r="LGD284" s="376"/>
      <c r="LGE284" s="376"/>
      <c r="LGF284" s="376"/>
      <c r="LGG284" s="377"/>
      <c r="LGH284" s="377"/>
      <c r="LGI284" s="377"/>
      <c r="LGJ284" s="377"/>
      <c r="LGK284" s="377"/>
      <c r="LGL284" s="376"/>
      <c r="LGM284" s="376"/>
      <c r="LGN284" s="377"/>
      <c r="LGO284" s="377"/>
      <c r="LGP284" s="376"/>
      <c r="LGQ284" s="376"/>
      <c r="LGR284" s="377"/>
      <c r="LGS284" s="377"/>
      <c r="LGT284" s="376"/>
      <c r="LGU284" s="376"/>
      <c r="LGV284" s="376"/>
      <c r="LGW284" s="376"/>
      <c r="LGX284" s="376"/>
      <c r="LGY284" s="376"/>
      <c r="LGZ284" s="376"/>
      <c r="LHA284" s="377"/>
      <c r="LHB284" s="377"/>
      <c r="LHC284" s="376"/>
      <c r="LHD284" s="376"/>
      <c r="LHE284" s="377"/>
      <c r="LHF284" s="377"/>
      <c r="LHG284" s="376"/>
      <c r="LHH284" s="376"/>
      <c r="LHI284" s="376"/>
      <c r="LHJ284" s="376"/>
      <c r="LHK284" s="376"/>
      <c r="LHL284" s="370"/>
      <c r="LHM284" s="396"/>
      <c r="LHN284" s="376"/>
      <c r="LHO284" s="376"/>
      <c r="LHP284" s="376"/>
      <c r="LHQ284" s="376"/>
      <c r="LHR284" s="376"/>
      <c r="LHS284" s="376"/>
      <c r="LHT284" s="376"/>
      <c r="LHU284" s="375"/>
      <c r="LHV284" s="375"/>
      <c r="LHW284" s="375"/>
      <c r="LHX284" s="375"/>
      <c r="LHY284" s="375"/>
      <c r="LHZ284" s="375"/>
      <c r="LIA284" s="375"/>
      <c r="LIB284" s="375"/>
      <c r="LIC284" s="375"/>
      <c r="LID284" s="375"/>
      <c r="LIE284" s="375"/>
      <c r="LIF284" s="375"/>
      <c r="LIG284" s="375"/>
      <c r="LIH284" s="375"/>
      <c r="LII284" s="375"/>
      <c r="LIJ284" s="375"/>
      <c r="LIK284" s="375"/>
      <c r="LIL284" s="375"/>
      <c r="LIM284" s="375"/>
      <c r="LIN284" s="375"/>
      <c r="LIO284" s="375"/>
      <c r="LIP284" s="375"/>
      <c r="LIQ284" s="375"/>
      <c r="LIR284" s="375"/>
      <c r="LIS284" s="375"/>
      <c r="LIT284" s="375"/>
      <c r="LIU284" s="375"/>
      <c r="LIV284" s="375"/>
      <c r="LIW284" s="375"/>
      <c r="LIX284" s="375"/>
      <c r="LIY284" s="375"/>
      <c r="LIZ284" s="375"/>
      <c r="LJA284" s="375"/>
      <c r="LJB284" s="375"/>
      <c r="LJC284" s="375"/>
      <c r="LJD284" s="375"/>
      <c r="LJE284" s="375"/>
      <c r="LJF284" s="375"/>
      <c r="LJG284" s="375"/>
      <c r="LJH284" s="375"/>
      <c r="LJI284" s="375"/>
      <c r="LJJ284" s="375"/>
      <c r="LJK284" s="375"/>
      <c r="LJL284" s="375"/>
      <c r="LJM284" s="376"/>
      <c r="LJN284" s="376"/>
      <c r="LJO284" s="376"/>
      <c r="LJP284" s="376"/>
      <c r="LJQ284" s="376"/>
      <c r="LJR284" s="376"/>
      <c r="LJS284" s="376"/>
      <c r="LJT284" s="376"/>
      <c r="LJU284" s="376"/>
      <c r="LJV284" s="376"/>
      <c r="LJW284" s="376"/>
      <c r="LJX284" s="376"/>
      <c r="LJY284" s="376"/>
      <c r="LJZ284" s="376"/>
      <c r="LKA284" s="376"/>
      <c r="LKB284" s="376"/>
      <c r="LKC284" s="376"/>
      <c r="LKD284" s="376"/>
      <c r="LKE284" s="376"/>
      <c r="LKF284" s="376"/>
      <c r="LKG284" s="376"/>
      <c r="LKH284" s="376"/>
      <c r="LKI284" s="376"/>
      <c r="LKJ284" s="376"/>
      <c r="LKK284" s="377"/>
      <c r="LKL284" s="377"/>
      <c r="LKM284" s="377"/>
      <c r="LKN284" s="377"/>
      <c r="LKO284" s="377"/>
      <c r="LKP284" s="376"/>
      <c r="LKQ284" s="376"/>
      <c r="LKR284" s="377"/>
      <c r="LKS284" s="377"/>
      <c r="LKT284" s="376"/>
      <c r="LKU284" s="376"/>
      <c r="LKV284" s="377"/>
      <c r="LKW284" s="377"/>
      <c r="LKX284" s="376"/>
      <c r="LKY284" s="376"/>
      <c r="LKZ284" s="376"/>
      <c r="LLA284" s="376"/>
      <c r="LLB284" s="376"/>
      <c r="LLC284" s="376"/>
      <c r="LLD284" s="376"/>
      <c r="LLE284" s="377"/>
      <c r="LLF284" s="377"/>
      <c r="LLG284" s="376"/>
      <c r="LLH284" s="376"/>
      <c r="LLI284" s="377"/>
      <c r="LLJ284" s="377"/>
      <c r="LLK284" s="376"/>
      <c r="LLL284" s="376"/>
      <c r="LLM284" s="376"/>
      <c r="LLN284" s="376"/>
      <c r="LLO284" s="376"/>
      <c r="LLP284" s="370"/>
      <c r="LLQ284" s="396"/>
      <c r="LLR284" s="376"/>
      <c r="LLS284" s="376"/>
      <c r="LLT284" s="376"/>
      <c r="LLU284" s="376"/>
      <c r="LLV284" s="376"/>
      <c r="LLW284" s="376"/>
      <c r="LLX284" s="376"/>
      <c r="LLY284" s="375"/>
      <c r="LLZ284" s="375"/>
      <c r="LMA284" s="375"/>
      <c r="LMB284" s="375"/>
      <c r="LMC284" s="375"/>
      <c r="LMD284" s="375"/>
      <c r="LME284" s="375"/>
      <c r="LMF284" s="375"/>
      <c r="LMG284" s="375"/>
      <c r="LMH284" s="375"/>
      <c r="LMI284" s="375"/>
      <c r="LMJ284" s="375"/>
      <c r="LMK284" s="375"/>
      <c r="LML284" s="375"/>
      <c r="LMM284" s="375"/>
      <c r="LMN284" s="375"/>
      <c r="LMO284" s="375"/>
      <c r="LMP284" s="375"/>
      <c r="LMQ284" s="375"/>
      <c r="LMR284" s="375"/>
      <c r="LMS284" s="375"/>
      <c r="LMT284" s="375"/>
      <c r="LMU284" s="375"/>
      <c r="LMV284" s="375"/>
      <c r="LMW284" s="375"/>
      <c r="LMX284" s="375"/>
      <c r="LMY284" s="375"/>
      <c r="LMZ284" s="375"/>
      <c r="LNA284" s="375"/>
      <c r="LNB284" s="375"/>
      <c r="LNC284" s="375"/>
      <c r="LND284" s="375"/>
      <c r="LNE284" s="375"/>
      <c r="LNF284" s="375"/>
      <c r="LNG284" s="375"/>
      <c r="LNH284" s="375"/>
      <c r="LNI284" s="375"/>
      <c r="LNJ284" s="375"/>
      <c r="LNK284" s="375"/>
      <c r="LNL284" s="375"/>
      <c r="LNM284" s="375"/>
      <c r="LNN284" s="375"/>
      <c r="LNO284" s="375"/>
      <c r="LNP284" s="375"/>
      <c r="LNQ284" s="376"/>
      <c r="LNR284" s="376"/>
      <c r="LNS284" s="376"/>
      <c r="LNT284" s="376"/>
      <c r="LNU284" s="376"/>
      <c r="LNV284" s="376"/>
      <c r="LNW284" s="376"/>
      <c r="LNX284" s="376"/>
      <c r="LNY284" s="376"/>
      <c r="LNZ284" s="376"/>
      <c r="LOA284" s="376"/>
      <c r="LOB284" s="376"/>
      <c r="LOC284" s="376"/>
      <c r="LOD284" s="376"/>
      <c r="LOE284" s="376"/>
      <c r="LOF284" s="376"/>
      <c r="LOG284" s="376"/>
      <c r="LOH284" s="376"/>
      <c r="LOI284" s="376"/>
      <c r="LOJ284" s="376"/>
      <c r="LOK284" s="376"/>
      <c r="LOL284" s="376"/>
      <c r="LOM284" s="376"/>
      <c r="LON284" s="376"/>
      <c r="LOO284" s="377"/>
      <c r="LOP284" s="377"/>
      <c r="LOQ284" s="377"/>
      <c r="LOR284" s="377"/>
      <c r="LOS284" s="377"/>
      <c r="LOT284" s="376"/>
      <c r="LOU284" s="376"/>
      <c r="LOV284" s="377"/>
      <c r="LOW284" s="377"/>
      <c r="LOX284" s="376"/>
      <c r="LOY284" s="376"/>
      <c r="LOZ284" s="377"/>
      <c r="LPA284" s="377"/>
      <c r="LPB284" s="376"/>
      <c r="LPC284" s="376"/>
      <c r="LPD284" s="376"/>
      <c r="LPE284" s="376"/>
      <c r="LPF284" s="376"/>
      <c r="LPG284" s="376"/>
      <c r="LPH284" s="376"/>
      <c r="LPI284" s="377"/>
      <c r="LPJ284" s="377"/>
      <c r="LPK284" s="376"/>
      <c r="LPL284" s="376"/>
      <c r="LPM284" s="377"/>
      <c r="LPN284" s="377"/>
      <c r="LPO284" s="376"/>
      <c r="LPP284" s="376"/>
      <c r="LPQ284" s="376"/>
      <c r="LPR284" s="376"/>
      <c r="LPS284" s="376"/>
      <c r="LPT284" s="370"/>
      <c r="LPU284" s="396"/>
      <c r="LPV284" s="376"/>
      <c r="LPW284" s="376"/>
      <c r="LPX284" s="376"/>
      <c r="LPY284" s="376"/>
      <c r="LPZ284" s="376"/>
      <c r="LQA284" s="376"/>
      <c r="LQB284" s="376"/>
      <c r="LQC284" s="375"/>
      <c r="LQD284" s="375"/>
      <c r="LQE284" s="375"/>
      <c r="LQF284" s="375"/>
      <c r="LQG284" s="375"/>
      <c r="LQH284" s="375"/>
      <c r="LQI284" s="375"/>
      <c r="LQJ284" s="375"/>
      <c r="LQK284" s="375"/>
      <c r="LQL284" s="375"/>
      <c r="LQM284" s="375"/>
      <c r="LQN284" s="375"/>
      <c r="LQO284" s="375"/>
      <c r="LQP284" s="375"/>
      <c r="LQQ284" s="375"/>
      <c r="LQR284" s="375"/>
      <c r="LQS284" s="375"/>
      <c r="LQT284" s="375"/>
      <c r="LQU284" s="375"/>
      <c r="LQV284" s="375"/>
      <c r="LQW284" s="375"/>
      <c r="LQX284" s="375"/>
      <c r="LQY284" s="375"/>
      <c r="LQZ284" s="375"/>
      <c r="LRA284" s="375"/>
      <c r="LRB284" s="375"/>
      <c r="LRC284" s="375"/>
      <c r="LRD284" s="375"/>
      <c r="LRE284" s="375"/>
      <c r="LRF284" s="375"/>
      <c r="LRG284" s="375"/>
      <c r="LRH284" s="375"/>
      <c r="LRI284" s="375"/>
      <c r="LRJ284" s="375"/>
      <c r="LRK284" s="375"/>
      <c r="LRL284" s="375"/>
      <c r="LRM284" s="375"/>
      <c r="LRN284" s="375"/>
      <c r="LRO284" s="375"/>
      <c r="LRP284" s="375"/>
      <c r="LRQ284" s="375"/>
      <c r="LRR284" s="375"/>
      <c r="LRS284" s="375"/>
      <c r="LRT284" s="375"/>
      <c r="LRU284" s="376"/>
      <c r="LRV284" s="376"/>
      <c r="LRW284" s="376"/>
      <c r="LRX284" s="376"/>
      <c r="LRY284" s="376"/>
      <c r="LRZ284" s="376"/>
      <c r="LSA284" s="376"/>
      <c r="LSB284" s="376"/>
      <c r="LSC284" s="376"/>
      <c r="LSD284" s="376"/>
      <c r="LSE284" s="376"/>
      <c r="LSF284" s="376"/>
      <c r="LSG284" s="376"/>
      <c r="LSH284" s="376"/>
      <c r="LSI284" s="376"/>
      <c r="LSJ284" s="376"/>
      <c r="LSK284" s="376"/>
      <c r="LSL284" s="376"/>
      <c r="LSM284" s="376"/>
      <c r="LSN284" s="376"/>
      <c r="LSO284" s="376"/>
      <c r="LSP284" s="376"/>
      <c r="LSQ284" s="376"/>
      <c r="LSR284" s="376"/>
      <c r="LSS284" s="377"/>
      <c r="LST284" s="377"/>
      <c r="LSU284" s="377"/>
      <c r="LSV284" s="377"/>
      <c r="LSW284" s="377"/>
      <c r="LSX284" s="376"/>
      <c r="LSY284" s="376"/>
      <c r="LSZ284" s="377"/>
      <c r="LTA284" s="377"/>
      <c r="LTB284" s="376"/>
      <c r="LTC284" s="376"/>
      <c r="LTD284" s="377"/>
      <c r="LTE284" s="377"/>
      <c r="LTF284" s="376"/>
      <c r="LTG284" s="376"/>
      <c r="LTH284" s="376"/>
      <c r="LTI284" s="376"/>
      <c r="LTJ284" s="376"/>
      <c r="LTK284" s="376"/>
      <c r="LTL284" s="376"/>
      <c r="LTM284" s="377"/>
      <c r="LTN284" s="377"/>
      <c r="LTO284" s="376"/>
      <c r="LTP284" s="376"/>
      <c r="LTQ284" s="377"/>
      <c r="LTR284" s="377"/>
      <c r="LTS284" s="376"/>
      <c r="LTT284" s="376"/>
      <c r="LTU284" s="376"/>
      <c r="LTV284" s="376"/>
      <c r="LTW284" s="376"/>
      <c r="LTX284" s="370"/>
      <c r="LTY284" s="396"/>
      <c r="LTZ284" s="376"/>
      <c r="LUA284" s="376"/>
      <c r="LUB284" s="376"/>
      <c r="LUC284" s="376"/>
      <c r="LUD284" s="376"/>
      <c r="LUE284" s="376"/>
      <c r="LUF284" s="376"/>
      <c r="LUG284" s="375"/>
      <c r="LUH284" s="375"/>
      <c r="LUI284" s="375"/>
      <c r="LUJ284" s="375"/>
      <c r="LUK284" s="375"/>
      <c r="LUL284" s="375"/>
      <c r="LUM284" s="375"/>
      <c r="LUN284" s="375"/>
      <c r="LUO284" s="375"/>
      <c r="LUP284" s="375"/>
      <c r="LUQ284" s="375"/>
      <c r="LUR284" s="375"/>
      <c r="LUS284" s="375"/>
      <c r="LUT284" s="375"/>
      <c r="LUU284" s="375"/>
      <c r="LUV284" s="375"/>
      <c r="LUW284" s="375"/>
      <c r="LUX284" s="375"/>
      <c r="LUY284" s="375"/>
      <c r="LUZ284" s="375"/>
      <c r="LVA284" s="375"/>
      <c r="LVB284" s="375"/>
      <c r="LVC284" s="375"/>
      <c r="LVD284" s="375"/>
      <c r="LVE284" s="375"/>
      <c r="LVF284" s="375"/>
      <c r="LVG284" s="375"/>
      <c r="LVH284" s="375"/>
      <c r="LVI284" s="375"/>
      <c r="LVJ284" s="375"/>
      <c r="LVK284" s="375"/>
      <c r="LVL284" s="375"/>
      <c r="LVM284" s="375"/>
      <c r="LVN284" s="375"/>
      <c r="LVO284" s="375"/>
      <c r="LVP284" s="375"/>
      <c r="LVQ284" s="375"/>
      <c r="LVR284" s="375"/>
      <c r="LVS284" s="375"/>
      <c r="LVT284" s="375"/>
      <c r="LVU284" s="375"/>
      <c r="LVV284" s="375"/>
      <c r="LVW284" s="375"/>
      <c r="LVX284" s="375"/>
      <c r="LVY284" s="376"/>
      <c r="LVZ284" s="376"/>
      <c r="LWA284" s="376"/>
      <c r="LWB284" s="376"/>
      <c r="LWC284" s="376"/>
      <c r="LWD284" s="376"/>
      <c r="LWE284" s="376"/>
      <c r="LWF284" s="376"/>
      <c r="LWG284" s="376"/>
      <c r="LWH284" s="376"/>
      <c r="LWI284" s="376"/>
      <c r="LWJ284" s="376"/>
      <c r="LWK284" s="376"/>
      <c r="LWL284" s="376"/>
      <c r="LWM284" s="376"/>
      <c r="LWN284" s="376"/>
      <c r="LWO284" s="376"/>
      <c r="LWP284" s="376"/>
      <c r="LWQ284" s="376"/>
      <c r="LWR284" s="376"/>
      <c r="LWS284" s="376"/>
      <c r="LWT284" s="376"/>
      <c r="LWU284" s="376"/>
      <c r="LWV284" s="376"/>
      <c r="LWW284" s="377"/>
      <c r="LWX284" s="377"/>
      <c r="LWY284" s="377"/>
      <c r="LWZ284" s="377"/>
      <c r="LXA284" s="377"/>
      <c r="LXB284" s="376"/>
      <c r="LXC284" s="376"/>
      <c r="LXD284" s="377"/>
      <c r="LXE284" s="377"/>
      <c r="LXF284" s="376"/>
      <c r="LXG284" s="376"/>
      <c r="LXH284" s="377"/>
      <c r="LXI284" s="377"/>
      <c r="LXJ284" s="376"/>
      <c r="LXK284" s="376"/>
      <c r="LXL284" s="376"/>
      <c r="LXM284" s="376"/>
      <c r="LXN284" s="376"/>
      <c r="LXO284" s="376"/>
      <c r="LXP284" s="376"/>
      <c r="LXQ284" s="377"/>
      <c r="LXR284" s="377"/>
      <c r="LXS284" s="376"/>
      <c r="LXT284" s="376"/>
      <c r="LXU284" s="377"/>
      <c r="LXV284" s="377"/>
      <c r="LXW284" s="376"/>
      <c r="LXX284" s="376"/>
      <c r="LXY284" s="376"/>
      <c r="LXZ284" s="376"/>
      <c r="LYA284" s="376"/>
      <c r="LYB284" s="370"/>
      <c r="LYC284" s="396"/>
      <c r="LYD284" s="376"/>
      <c r="LYE284" s="376"/>
      <c r="LYF284" s="376"/>
      <c r="LYG284" s="376"/>
      <c r="LYH284" s="376"/>
      <c r="LYI284" s="376"/>
      <c r="LYJ284" s="376"/>
      <c r="LYK284" s="375"/>
      <c r="LYL284" s="375"/>
      <c r="LYM284" s="375"/>
      <c r="LYN284" s="375"/>
      <c r="LYO284" s="375"/>
      <c r="LYP284" s="375"/>
      <c r="LYQ284" s="375"/>
      <c r="LYR284" s="375"/>
      <c r="LYS284" s="375"/>
      <c r="LYT284" s="375"/>
      <c r="LYU284" s="375"/>
      <c r="LYV284" s="375"/>
      <c r="LYW284" s="375"/>
      <c r="LYX284" s="375"/>
      <c r="LYY284" s="375"/>
      <c r="LYZ284" s="375"/>
      <c r="LZA284" s="375"/>
      <c r="LZB284" s="375"/>
      <c r="LZC284" s="375"/>
      <c r="LZD284" s="375"/>
      <c r="LZE284" s="375"/>
      <c r="LZF284" s="375"/>
      <c r="LZG284" s="375"/>
      <c r="LZH284" s="375"/>
      <c r="LZI284" s="375"/>
      <c r="LZJ284" s="375"/>
      <c r="LZK284" s="375"/>
      <c r="LZL284" s="375"/>
      <c r="LZM284" s="375"/>
      <c r="LZN284" s="375"/>
      <c r="LZO284" s="375"/>
      <c r="LZP284" s="375"/>
      <c r="LZQ284" s="375"/>
      <c r="LZR284" s="375"/>
      <c r="LZS284" s="375"/>
      <c r="LZT284" s="375"/>
      <c r="LZU284" s="375"/>
      <c r="LZV284" s="375"/>
      <c r="LZW284" s="375"/>
      <c r="LZX284" s="375"/>
      <c r="LZY284" s="375"/>
      <c r="LZZ284" s="375"/>
      <c r="MAA284" s="375"/>
      <c r="MAB284" s="375"/>
      <c r="MAC284" s="376"/>
      <c r="MAD284" s="376"/>
      <c r="MAE284" s="376"/>
      <c r="MAF284" s="376"/>
      <c r="MAG284" s="376"/>
      <c r="MAH284" s="376"/>
      <c r="MAI284" s="376"/>
      <c r="MAJ284" s="376"/>
      <c r="MAK284" s="376"/>
      <c r="MAL284" s="376"/>
      <c r="MAM284" s="376"/>
      <c r="MAN284" s="376"/>
      <c r="MAO284" s="376"/>
      <c r="MAP284" s="376"/>
      <c r="MAQ284" s="376"/>
      <c r="MAR284" s="376"/>
      <c r="MAS284" s="376"/>
      <c r="MAT284" s="376"/>
      <c r="MAU284" s="376"/>
      <c r="MAV284" s="376"/>
      <c r="MAW284" s="376"/>
      <c r="MAX284" s="376"/>
      <c r="MAY284" s="376"/>
      <c r="MAZ284" s="376"/>
      <c r="MBA284" s="377"/>
      <c r="MBB284" s="377"/>
      <c r="MBC284" s="377"/>
      <c r="MBD284" s="377"/>
      <c r="MBE284" s="377"/>
      <c r="MBF284" s="376"/>
      <c r="MBG284" s="376"/>
      <c r="MBH284" s="377"/>
      <c r="MBI284" s="377"/>
      <c r="MBJ284" s="376"/>
      <c r="MBK284" s="376"/>
      <c r="MBL284" s="377"/>
      <c r="MBM284" s="377"/>
      <c r="MBN284" s="376"/>
      <c r="MBO284" s="376"/>
      <c r="MBP284" s="376"/>
      <c r="MBQ284" s="376"/>
      <c r="MBR284" s="376"/>
      <c r="MBS284" s="376"/>
      <c r="MBT284" s="376"/>
      <c r="MBU284" s="377"/>
      <c r="MBV284" s="377"/>
      <c r="MBW284" s="376"/>
      <c r="MBX284" s="376"/>
      <c r="MBY284" s="377"/>
      <c r="MBZ284" s="377"/>
      <c r="MCA284" s="376"/>
      <c r="MCB284" s="376"/>
      <c r="MCC284" s="376"/>
      <c r="MCD284" s="376"/>
      <c r="MCE284" s="376"/>
      <c r="MCF284" s="370"/>
      <c r="MCG284" s="396"/>
      <c r="MCH284" s="376"/>
      <c r="MCI284" s="376"/>
      <c r="MCJ284" s="376"/>
      <c r="MCK284" s="376"/>
      <c r="MCL284" s="376"/>
      <c r="MCM284" s="376"/>
      <c r="MCN284" s="376"/>
      <c r="MCO284" s="375"/>
      <c r="MCP284" s="375"/>
      <c r="MCQ284" s="375"/>
      <c r="MCR284" s="375"/>
      <c r="MCS284" s="375"/>
      <c r="MCT284" s="375"/>
      <c r="MCU284" s="375"/>
      <c r="MCV284" s="375"/>
      <c r="MCW284" s="375"/>
      <c r="MCX284" s="375"/>
      <c r="MCY284" s="375"/>
      <c r="MCZ284" s="375"/>
      <c r="MDA284" s="375"/>
      <c r="MDB284" s="375"/>
      <c r="MDC284" s="375"/>
      <c r="MDD284" s="375"/>
      <c r="MDE284" s="375"/>
      <c r="MDF284" s="375"/>
      <c r="MDG284" s="375"/>
      <c r="MDH284" s="375"/>
      <c r="MDI284" s="375"/>
      <c r="MDJ284" s="375"/>
      <c r="MDK284" s="375"/>
      <c r="MDL284" s="375"/>
      <c r="MDM284" s="375"/>
      <c r="MDN284" s="375"/>
      <c r="MDO284" s="375"/>
      <c r="MDP284" s="375"/>
      <c r="MDQ284" s="375"/>
      <c r="MDR284" s="375"/>
      <c r="MDS284" s="375"/>
      <c r="MDT284" s="375"/>
      <c r="MDU284" s="375"/>
      <c r="MDV284" s="375"/>
      <c r="MDW284" s="375"/>
      <c r="MDX284" s="375"/>
      <c r="MDY284" s="375"/>
      <c r="MDZ284" s="375"/>
      <c r="MEA284" s="375"/>
      <c r="MEB284" s="375"/>
      <c r="MEC284" s="375"/>
      <c r="MED284" s="375"/>
      <c r="MEE284" s="375"/>
      <c r="MEF284" s="375"/>
      <c r="MEG284" s="376"/>
      <c r="MEH284" s="376"/>
      <c r="MEI284" s="376"/>
      <c r="MEJ284" s="376"/>
      <c r="MEK284" s="376"/>
      <c r="MEL284" s="376"/>
      <c r="MEM284" s="376"/>
      <c r="MEN284" s="376"/>
      <c r="MEO284" s="376"/>
      <c r="MEP284" s="376"/>
      <c r="MEQ284" s="376"/>
      <c r="MER284" s="376"/>
      <c r="MES284" s="376"/>
      <c r="MET284" s="376"/>
      <c r="MEU284" s="376"/>
      <c r="MEV284" s="376"/>
      <c r="MEW284" s="376"/>
      <c r="MEX284" s="376"/>
      <c r="MEY284" s="376"/>
      <c r="MEZ284" s="376"/>
      <c r="MFA284" s="376"/>
      <c r="MFB284" s="376"/>
      <c r="MFC284" s="376"/>
      <c r="MFD284" s="376"/>
      <c r="MFE284" s="377"/>
      <c r="MFF284" s="377"/>
      <c r="MFG284" s="377"/>
      <c r="MFH284" s="377"/>
      <c r="MFI284" s="377"/>
      <c r="MFJ284" s="376"/>
      <c r="MFK284" s="376"/>
      <c r="MFL284" s="377"/>
      <c r="MFM284" s="377"/>
      <c r="MFN284" s="376"/>
      <c r="MFO284" s="376"/>
      <c r="MFP284" s="377"/>
      <c r="MFQ284" s="377"/>
      <c r="MFR284" s="376"/>
      <c r="MFS284" s="376"/>
      <c r="MFT284" s="376"/>
      <c r="MFU284" s="376"/>
      <c r="MFV284" s="376"/>
      <c r="MFW284" s="376"/>
      <c r="MFX284" s="376"/>
      <c r="MFY284" s="377"/>
      <c r="MFZ284" s="377"/>
      <c r="MGA284" s="376"/>
      <c r="MGB284" s="376"/>
      <c r="MGC284" s="377"/>
      <c r="MGD284" s="377"/>
      <c r="MGE284" s="376"/>
      <c r="MGF284" s="376"/>
      <c r="MGG284" s="376"/>
      <c r="MGH284" s="376"/>
      <c r="MGI284" s="376"/>
      <c r="MGJ284" s="370"/>
      <c r="MGK284" s="396"/>
      <c r="MGL284" s="376"/>
      <c r="MGM284" s="376"/>
      <c r="MGN284" s="376"/>
      <c r="MGO284" s="376"/>
      <c r="MGP284" s="376"/>
      <c r="MGQ284" s="376"/>
      <c r="MGR284" s="376"/>
      <c r="MGS284" s="375"/>
      <c r="MGT284" s="375"/>
      <c r="MGU284" s="375"/>
      <c r="MGV284" s="375"/>
      <c r="MGW284" s="375"/>
      <c r="MGX284" s="375"/>
      <c r="MGY284" s="375"/>
      <c r="MGZ284" s="375"/>
      <c r="MHA284" s="375"/>
      <c r="MHB284" s="375"/>
      <c r="MHC284" s="375"/>
      <c r="MHD284" s="375"/>
      <c r="MHE284" s="375"/>
      <c r="MHF284" s="375"/>
      <c r="MHG284" s="375"/>
      <c r="MHH284" s="375"/>
      <c r="MHI284" s="375"/>
      <c r="MHJ284" s="375"/>
      <c r="MHK284" s="375"/>
      <c r="MHL284" s="375"/>
      <c r="MHM284" s="375"/>
      <c r="MHN284" s="375"/>
      <c r="MHO284" s="375"/>
      <c r="MHP284" s="375"/>
      <c r="MHQ284" s="375"/>
      <c r="MHR284" s="375"/>
      <c r="MHS284" s="375"/>
      <c r="MHT284" s="375"/>
      <c r="MHU284" s="375"/>
      <c r="MHV284" s="375"/>
      <c r="MHW284" s="375"/>
      <c r="MHX284" s="375"/>
      <c r="MHY284" s="375"/>
      <c r="MHZ284" s="375"/>
      <c r="MIA284" s="375"/>
      <c r="MIB284" s="375"/>
      <c r="MIC284" s="375"/>
      <c r="MID284" s="375"/>
      <c r="MIE284" s="375"/>
      <c r="MIF284" s="375"/>
      <c r="MIG284" s="375"/>
      <c r="MIH284" s="375"/>
      <c r="MII284" s="375"/>
      <c r="MIJ284" s="375"/>
      <c r="MIK284" s="376"/>
      <c r="MIL284" s="376"/>
      <c r="MIM284" s="376"/>
      <c r="MIN284" s="376"/>
      <c r="MIO284" s="376"/>
      <c r="MIP284" s="376"/>
      <c r="MIQ284" s="376"/>
      <c r="MIR284" s="376"/>
      <c r="MIS284" s="376"/>
      <c r="MIT284" s="376"/>
      <c r="MIU284" s="376"/>
      <c r="MIV284" s="376"/>
      <c r="MIW284" s="376"/>
      <c r="MIX284" s="376"/>
      <c r="MIY284" s="376"/>
      <c r="MIZ284" s="376"/>
      <c r="MJA284" s="376"/>
      <c r="MJB284" s="376"/>
      <c r="MJC284" s="376"/>
      <c r="MJD284" s="376"/>
      <c r="MJE284" s="376"/>
      <c r="MJF284" s="376"/>
      <c r="MJG284" s="376"/>
      <c r="MJH284" s="376"/>
      <c r="MJI284" s="377"/>
      <c r="MJJ284" s="377"/>
      <c r="MJK284" s="377"/>
      <c r="MJL284" s="377"/>
      <c r="MJM284" s="377"/>
      <c r="MJN284" s="376"/>
      <c r="MJO284" s="376"/>
      <c r="MJP284" s="377"/>
      <c r="MJQ284" s="377"/>
      <c r="MJR284" s="376"/>
      <c r="MJS284" s="376"/>
      <c r="MJT284" s="377"/>
      <c r="MJU284" s="377"/>
      <c r="MJV284" s="376"/>
      <c r="MJW284" s="376"/>
      <c r="MJX284" s="376"/>
      <c r="MJY284" s="376"/>
      <c r="MJZ284" s="376"/>
      <c r="MKA284" s="376"/>
      <c r="MKB284" s="376"/>
      <c r="MKC284" s="377"/>
      <c r="MKD284" s="377"/>
      <c r="MKE284" s="376"/>
      <c r="MKF284" s="376"/>
      <c r="MKG284" s="377"/>
      <c r="MKH284" s="377"/>
      <c r="MKI284" s="376"/>
      <c r="MKJ284" s="376"/>
      <c r="MKK284" s="376"/>
      <c r="MKL284" s="376"/>
      <c r="MKM284" s="376"/>
      <c r="MKN284" s="370"/>
      <c r="MKO284" s="396"/>
      <c r="MKP284" s="376"/>
      <c r="MKQ284" s="376"/>
      <c r="MKR284" s="376"/>
      <c r="MKS284" s="376"/>
      <c r="MKT284" s="376"/>
      <c r="MKU284" s="376"/>
      <c r="MKV284" s="376"/>
      <c r="MKW284" s="375"/>
      <c r="MKX284" s="375"/>
      <c r="MKY284" s="375"/>
      <c r="MKZ284" s="375"/>
      <c r="MLA284" s="375"/>
      <c r="MLB284" s="375"/>
      <c r="MLC284" s="375"/>
      <c r="MLD284" s="375"/>
      <c r="MLE284" s="375"/>
      <c r="MLF284" s="375"/>
      <c r="MLG284" s="375"/>
      <c r="MLH284" s="375"/>
      <c r="MLI284" s="375"/>
      <c r="MLJ284" s="375"/>
      <c r="MLK284" s="375"/>
      <c r="MLL284" s="375"/>
      <c r="MLM284" s="375"/>
      <c r="MLN284" s="375"/>
      <c r="MLO284" s="375"/>
      <c r="MLP284" s="375"/>
      <c r="MLQ284" s="375"/>
      <c r="MLR284" s="375"/>
      <c r="MLS284" s="375"/>
      <c r="MLT284" s="375"/>
      <c r="MLU284" s="375"/>
      <c r="MLV284" s="375"/>
      <c r="MLW284" s="375"/>
      <c r="MLX284" s="375"/>
      <c r="MLY284" s="375"/>
      <c r="MLZ284" s="375"/>
      <c r="MMA284" s="375"/>
      <c r="MMB284" s="375"/>
      <c r="MMC284" s="375"/>
      <c r="MMD284" s="375"/>
      <c r="MME284" s="375"/>
      <c r="MMF284" s="375"/>
      <c r="MMG284" s="375"/>
      <c r="MMH284" s="375"/>
      <c r="MMI284" s="375"/>
      <c r="MMJ284" s="375"/>
      <c r="MMK284" s="375"/>
      <c r="MML284" s="375"/>
      <c r="MMM284" s="375"/>
      <c r="MMN284" s="375"/>
      <c r="MMO284" s="376"/>
      <c r="MMP284" s="376"/>
      <c r="MMQ284" s="376"/>
      <c r="MMR284" s="376"/>
      <c r="MMS284" s="376"/>
      <c r="MMT284" s="376"/>
      <c r="MMU284" s="376"/>
      <c r="MMV284" s="376"/>
      <c r="MMW284" s="376"/>
      <c r="MMX284" s="376"/>
      <c r="MMY284" s="376"/>
      <c r="MMZ284" s="376"/>
      <c r="MNA284" s="376"/>
      <c r="MNB284" s="376"/>
      <c r="MNC284" s="376"/>
      <c r="MND284" s="376"/>
      <c r="MNE284" s="376"/>
      <c r="MNF284" s="376"/>
      <c r="MNG284" s="376"/>
      <c r="MNH284" s="376"/>
      <c r="MNI284" s="376"/>
      <c r="MNJ284" s="376"/>
      <c r="MNK284" s="376"/>
      <c r="MNL284" s="376"/>
      <c r="MNM284" s="377"/>
      <c r="MNN284" s="377"/>
      <c r="MNO284" s="377"/>
      <c r="MNP284" s="377"/>
      <c r="MNQ284" s="377"/>
      <c r="MNR284" s="376"/>
      <c r="MNS284" s="376"/>
      <c r="MNT284" s="377"/>
      <c r="MNU284" s="377"/>
      <c r="MNV284" s="376"/>
      <c r="MNW284" s="376"/>
      <c r="MNX284" s="377"/>
      <c r="MNY284" s="377"/>
      <c r="MNZ284" s="376"/>
      <c r="MOA284" s="376"/>
      <c r="MOB284" s="376"/>
      <c r="MOC284" s="376"/>
      <c r="MOD284" s="376"/>
      <c r="MOE284" s="376"/>
      <c r="MOF284" s="376"/>
      <c r="MOG284" s="377"/>
      <c r="MOH284" s="377"/>
      <c r="MOI284" s="376"/>
      <c r="MOJ284" s="376"/>
      <c r="MOK284" s="377"/>
      <c r="MOL284" s="377"/>
      <c r="MOM284" s="376"/>
      <c r="MON284" s="376"/>
      <c r="MOO284" s="376"/>
      <c r="MOP284" s="376"/>
      <c r="MOQ284" s="376"/>
      <c r="MOR284" s="370"/>
      <c r="MOS284" s="396"/>
      <c r="MOT284" s="376"/>
      <c r="MOU284" s="376"/>
      <c r="MOV284" s="376"/>
      <c r="MOW284" s="376"/>
      <c r="MOX284" s="376"/>
      <c r="MOY284" s="376"/>
      <c r="MOZ284" s="376"/>
      <c r="MPA284" s="375"/>
      <c r="MPB284" s="375"/>
      <c r="MPC284" s="375"/>
      <c r="MPD284" s="375"/>
      <c r="MPE284" s="375"/>
      <c r="MPF284" s="375"/>
      <c r="MPG284" s="375"/>
      <c r="MPH284" s="375"/>
      <c r="MPI284" s="375"/>
      <c r="MPJ284" s="375"/>
      <c r="MPK284" s="375"/>
      <c r="MPL284" s="375"/>
      <c r="MPM284" s="375"/>
      <c r="MPN284" s="375"/>
      <c r="MPO284" s="375"/>
      <c r="MPP284" s="375"/>
      <c r="MPQ284" s="375"/>
      <c r="MPR284" s="375"/>
      <c r="MPS284" s="375"/>
      <c r="MPT284" s="375"/>
      <c r="MPU284" s="375"/>
      <c r="MPV284" s="375"/>
      <c r="MPW284" s="375"/>
      <c r="MPX284" s="375"/>
      <c r="MPY284" s="375"/>
      <c r="MPZ284" s="375"/>
      <c r="MQA284" s="375"/>
      <c r="MQB284" s="375"/>
      <c r="MQC284" s="375"/>
      <c r="MQD284" s="375"/>
      <c r="MQE284" s="375"/>
      <c r="MQF284" s="375"/>
      <c r="MQG284" s="375"/>
      <c r="MQH284" s="375"/>
      <c r="MQI284" s="375"/>
      <c r="MQJ284" s="375"/>
      <c r="MQK284" s="375"/>
      <c r="MQL284" s="375"/>
      <c r="MQM284" s="375"/>
      <c r="MQN284" s="375"/>
      <c r="MQO284" s="375"/>
      <c r="MQP284" s="375"/>
      <c r="MQQ284" s="375"/>
      <c r="MQR284" s="375"/>
      <c r="MQS284" s="376"/>
      <c r="MQT284" s="376"/>
      <c r="MQU284" s="376"/>
      <c r="MQV284" s="376"/>
      <c r="MQW284" s="376"/>
      <c r="MQX284" s="376"/>
      <c r="MQY284" s="376"/>
      <c r="MQZ284" s="376"/>
      <c r="MRA284" s="376"/>
      <c r="MRB284" s="376"/>
      <c r="MRC284" s="376"/>
      <c r="MRD284" s="376"/>
      <c r="MRE284" s="376"/>
      <c r="MRF284" s="376"/>
      <c r="MRG284" s="376"/>
      <c r="MRH284" s="376"/>
      <c r="MRI284" s="376"/>
      <c r="MRJ284" s="376"/>
      <c r="MRK284" s="376"/>
      <c r="MRL284" s="376"/>
      <c r="MRM284" s="376"/>
      <c r="MRN284" s="376"/>
      <c r="MRO284" s="376"/>
      <c r="MRP284" s="376"/>
      <c r="MRQ284" s="377"/>
      <c r="MRR284" s="377"/>
      <c r="MRS284" s="377"/>
      <c r="MRT284" s="377"/>
      <c r="MRU284" s="377"/>
      <c r="MRV284" s="376"/>
      <c r="MRW284" s="376"/>
      <c r="MRX284" s="377"/>
      <c r="MRY284" s="377"/>
      <c r="MRZ284" s="376"/>
      <c r="MSA284" s="376"/>
      <c r="MSB284" s="377"/>
      <c r="MSC284" s="377"/>
      <c r="MSD284" s="376"/>
      <c r="MSE284" s="376"/>
      <c r="MSF284" s="376"/>
      <c r="MSG284" s="376"/>
      <c r="MSH284" s="376"/>
      <c r="MSI284" s="376"/>
      <c r="MSJ284" s="376"/>
      <c r="MSK284" s="377"/>
      <c r="MSL284" s="377"/>
      <c r="MSM284" s="376"/>
      <c r="MSN284" s="376"/>
      <c r="MSO284" s="377"/>
      <c r="MSP284" s="377"/>
      <c r="MSQ284" s="376"/>
      <c r="MSR284" s="376"/>
      <c r="MSS284" s="376"/>
      <c r="MST284" s="376"/>
      <c r="MSU284" s="376"/>
      <c r="MSV284" s="370"/>
      <c r="MSW284" s="396"/>
      <c r="MSX284" s="376"/>
      <c r="MSY284" s="376"/>
      <c r="MSZ284" s="376"/>
      <c r="MTA284" s="376"/>
      <c r="MTB284" s="376"/>
      <c r="MTC284" s="376"/>
      <c r="MTD284" s="376"/>
      <c r="MTE284" s="375"/>
      <c r="MTF284" s="375"/>
      <c r="MTG284" s="375"/>
      <c r="MTH284" s="375"/>
      <c r="MTI284" s="375"/>
      <c r="MTJ284" s="375"/>
      <c r="MTK284" s="375"/>
      <c r="MTL284" s="375"/>
      <c r="MTM284" s="375"/>
      <c r="MTN284" s="375"/>
      <c r="MTO284" s="375"/>
      <c r="MTP284" s="375"/>
      <c r="MTQ284" s="375"/>
      <c r="MTR284" s="375"/>
      <c r="MTS284" s="375"/>
      <c r="MTT284" s="375"/>
      <c r="MTU284" s="375"/>
      <c r="MTV284" s="375"/>
      <c r="MTW284" s="375"/>
      <c r="MTX284" s="375"/>
      <c r="MTY284" s="375"/>
      <c r="MTZ284" s="375"/>
      <c r="MUA284" s="375"/>
      <c r="MUB284" s="375"/>
      <c r="MUC284" s="375"/>
      <c r="MUD284" s="375"/>
      <c r="MUE284" s="375"/>
      <c r="MUF284" s="375"/>
      <c r="MUG284" s="375"/>
      <c r="MUH284" s="375"/>
      <c r="MUI284" s="375"/>
      <c r="MUJ284" s="375"/>
      <c r="MUK284" s="375"/>
      <c r="MUL284" s="375"/>
      <c r="MUM284" s="375"/>
      <c r="MUN284" s="375"/>
      <c r="MUO284" s="375"/>
      <c r="MUP284" s="375"/>
      <c r="MUQ284" s="375"/>
      <c r="MUR284" s="375"/>
      <c r="MUS284" s="375"/>
      <c r="MUT284" s="375"/>
      <c r="MUU284" s="375"/>
      <c r="MUV284" s="375"/>
      <c r="MUW284" s="376"/>
      <c r="MUX284" s="376"/>
      <c r="MUY284" s="376"/>
      <c r="MUZ284" s="376"/>
      <c r="MVA284" s="376"/>
      <c r="MVB284" s="376"/>
      <c r="MVC284" s="376"/>
      <c r="MVD284" s="376"/>
      <c r="MVE284" s="376"/>
      <c r="MVF284" s="376"/>
      <c r="MVG284" s="376"/>
      <c r="MVH284" s="376"/>
      <c r="MVI284" s="376"/>
      <c r="MVJ284" s="376"/>
      <c r="MVK284" s="376"/>
      <c r="MVL284" s="376"/>
      <c r="MVM284" s="376"/>
      <c r="MVN284" s="376"/>
      <c r="MVO284" s="376"/>
      <c r="MVP284" s="376"/>
      <c r="MVQ284" s="376"/>
      <c r="MVR284" s="376"/>
      <c r="MVS284" s="376"/>
      <c r="MVT284" s="376"/>
      <c r="MVU284" s="377"/>
      <c r="MVV284" s="377"/>
      <c r="MVW284" s="377"/>
      <c r="MVX284" s="377"/>
      <c r="MVY284" s="377"/>
      <c r="MVZ284" s="376"/>
      <c r="MWA284" s="376"/>
      <c r="MWB284" s="377"/>
      <c r="MWC284" s="377"/>
      <c r="MWD284" s="376"/>
      <c r="MWE284" s="376"/>
      <c r="MWF284" s="377"/>
      <c r="MWG284" s="377"/>
      <c r="MWH284" s="376"/>
      <c r="MWI284" s="376"/>
      <c r="MWJ284" s="376"/>
      <c r="MWK284" s="376"/>
      <c r="MWL284" s="376"/>
      <c r="MWM284" s="376"/>
      <c r="MWN284" s="376"/>
      <c r="MWO284" s="377"/>
      <c r="MWP284" s="377"/>
      <c r="MWQ284" s="376"/>
      <c r="MWR284" s="376"/>
      <c r="MWS284" s="377"/>
      <c r="MWT284" s="377"/>
      <c r="MWU284" s="376"/>
      <c r="MWV284" s="376"/>
      <c r="MWW284" s="376"/>
      <c r="MWX284" s="376"/>
      <c r="MWY284" s="376"/>
      <c r="MWZ284" s="370"/>
      <c r="MXA284" s="396"/>
      <c r="MXB284" s="376"/>
      <c r="MXC284" s="376"/>
      <c r="MXD284" s="376"/>
      <c r="MXE284" s="376"/>
      <c r="MXF284" s="376"/>
      <c r="MXG284" s="376"/>
      <c r="MXH284" s="376"/>
      <c r="MXI284" s="375"/>
      <c r="MXJ284" s="375"/>
      <c r="MXK284" s="375"/>
      <c r="MXL284" s="375"/>
      <c r="MXM284" s="375"/>
      <c r="MXN284" s="375"/>
      <c r="MXO284" s="375"/>
      <c r="MXP284" s="375"/>
      <c r="MXQ284" s="375"/>
      <c r="MXR284" s="375"/>
      <c r="MXS284" s="375"/>
      <c r="MXT284" s="375"/>
      <c r="MXU284" s="375"/>
      <c r="MXV284" s="375"/>
      <c r="MXW284" s="375"/>
      <c r="MXX284" s="375"/>
      <c r="MXY284" s="375"/>
      <c r="MXZ284" s="375"/>
      <c r="MYA284" s="375"/>
      <c r="MYB284" s="375"/>
      <c r="MYC284" s="375"/>
      <c r="MYD284" s="375"/>
      <c r="MYE284" s="375"/>
      <c r="MYF284" s="375"/>
      <c r="MYG284" s="375"/>
      <c r="MYH284" s="375"/>
      <c r="MYI284" s="375"/>
      <c r="MYJ284" s="375"/>
      <c r="MYK284" s="375"/>
      <c r="MYL284" s="375"/>
      <c r="MYM284" s="375"/>
      <c r="MYN284" s="375"/>
      <c r="MYO284" s="375"/>
      <c r="MYP284" s="375"/>
      <c r="MYQ284" s="375"/>
      <c r="MYR284" s="375"/>
      <c r="MYS284" s="375"/>
      <c r="MYT284" s="375"/>
      <c r="MYU284" s="375"/>
      <c r="MYV284" s="375"/>
      <c r="MYW284" s="375"/>
      <c r="MYX284" s="375"/>
      <c r="MYY284" s="375"/>
      <c r="MYZ284" s="375"/>
      <c r="MZA284" s="376"/>
      <c r="MZB284" s="376"/>
      <c r="MZC284" s="376"/>
      <c r="MZD284" s="376"/>
      <c r="MZE284" s="376"/>
      <c r="MZF284" s="376"/>
      <c r="MZG284" s="376"/>
      <c r="MZH284" s="376"/>
      <c r="MZI284" s="376"/>
      <c r="MZJ284" s="376"/>
      <c r="MZK284" s="376"/>
      <c r="MZL284" s="376"/>
      <c r="MZM284" s="376"/>
      <c r="MZN284" s="376"/>
      <c r="MZO284" s="376"/>
      <c r="MZP284" s="376"/>
      <c r="MZQ284" s="376"/>
      <c r="MZR284" s="376"/>
      <c r="MZS284" s="376"/>
      <c r="MZT284" s="376"/>
      <c r="MZU284" s="376"/>
      <c r="MZV284" s="376"/>
      <c r="MZW284" s="376"/>
      <c r="MZX284" s="376"/>
      <c r="MZY284" s="377"/>
      <c r="MZZ284" s="377"/>
      <c r="NAA284" s="377"/>
      <c r="NAB284" s="377"/>
      <c r="NAC284" s="377"/>
      <c r="NAD284" s="376"/>
      <c r="NAE284" s="376"/>
      <c r="NAF284" s="377"/>
      <c r="NAG284" s="377"/>
      <c r="NAH284" s="376"/>
      <c r="NAI284" s="376"/>
      <c r="NAJ284" s="377"/>
      <c r="NAK284" s="377"/>
      <c r="NAL284" s="376"/>
      <c r="NAM284" s="376"/>
      <c r="NAN284" s="376"/>
      <c r="NAO284" s="376"/>
      <c r="NAP284" s="376"/>
      <c r="NAQ284" s="376"/>
      <c r="NAR284" s="376"/>
      <c r="NAS284" s="377"/>
      <c r="NAT284" s="377"/>
      <c r="NAU284" s="376"/>
      <c r="NAV284" s="376"/>
      <c r="NAW284" s="377"/>
      <c r="NAX284" s="377"/>
      <c r="NAY284" s="376"/>
      <c r="NAZ284" s="376"/>
      <c r="NBA284" s="376"/>
      <c r="NBB284" s="376"/>
      <c r="NBC284" s="376"/>
      <c r="NBD284" s="370"/>
      <c r="NBE284" s="396"/>
      <c r="NBF284" s="376"/>
      <c r="NBG284" s="376"/>
      <c r="NBH284" s="376"/>
      <c r="NBI284" s="376"/>
      <c r="NBJ284" s="376"/>
      <c r="NBK284" s="376"/>
      <c r="NBL284" s="376"/>
      <c r="NBM284" s="375"/>
      <c r="NBN284" s="375"/>
      <c r="NBO284" s="375"/>
      <c r="NBP284" s="375"/>
      <c r="NBQ284" s="375"/>
      <c r="NBR284" s="375"/>
      <c r="NBS284" s="375"/>
      <c r="NBT284" s="375"/>
      <c r="NBU284" s="375"/>
      <c r="NBV284" s="375"/>
      <c r="NBW284" s="375"/>
      <c r="NBX284" s="375"/>
      <c r="NBY284" s="375"/>
      <c r="NBZ284" s="375"/>
      <c r="NCA284" s="375"/>
      <c r="NCB284" s="375"/>
      <c r="NCC284" s="375"/>
      <c r="NCD284" s="375"/>
      <c r="NCE284" s="375"/>
      <c r="NCF284" s="375"/>
      <c r="NCG284" s="375"/>
      <c r="NCH284" s="375"/>
      <c r="NCI284" s="375"/>
      <c r="NCJ284" s="375"/>
      <c r="NCK284" s="375"/>
      <c r="NCL284" s="375"/>
      <c r="NCM284" s="375"/>
      <c r="NCN284" s="375"/>
      <c r="NCO284" s="375"/>
      <c r="NCP284" s="375"/>
      <c r="NCQ284" s="375"/>
      <c r="NCR284" s="375"/>
      <c r="NCS284" s="375"/>
      <c r="NCT284" s="375"/>
      <c r="NCU284" s="375"/>
      <c r="NCV284" s="375"/>
      <c r="NCW284" s="375"/>
      <c r="NCX284" s="375"/>
      <c r="NCY284" s="375"/>
      <c r="NCZ284" s="375"/>
      <c r="NDA284" s="375"/>
      <c r="NDB284" s="375"/>
      <c r="NDC284" s="375"/>
      <c r="NDD284" s="375"/>
      <c r="NDE284" s="376"/>
      <c r="NDF284" s="376"/>
      <c r="NDG284" s="376"/>
      <c r="NDH284" s="376"/>
      <c r="NDI284" s="376"/>
      <c r="NDJ284" s="376"/>
      <c r="NDK284" s="376"/>
      <c r="NDL284" s="376"/>
      <c r="NDM284" s="376"/>
      <c r="NDN284" s="376"/>
      <c r="NDO284" s="376"/>
      <c r="NDP284" s="376"/>
      <c r="NDQ284" s="376"/>
      <c r="NDR284" s="376"/>
      <c r="NDS284" s="376"/>
      <c r="NDT284" s="376"/>
      <c r="NDU284" s="376"/>
      <c r="NDV284" s="376"/>
      <c r="NDW284" s="376"/>
      <c r="NDX284" s="376"/>
      <c r="NDY284" s="376"/>
      <c r="NDZ284" s="376"/>
      <c r="NEA284" s="376"/>
      <c r="NEB284" s="376"/>
      <c r="NEC284" s="377"/>
      <c r="NED284" s="377"/>
      <c r="NEE284" s="377"/>
      <c r="NEF284" s="377"/>
      <c r="NEG284" s="377"/>
      <c r="NEH284" s="376"/>
      <c r="NEI284" s="376"/>
      <c r="NEJ284" s="377"/>
      <c r="NEK284" s="377"/>
      <c r="NEL284" s="376"/>
      <c r="NEM284" s="376"/>
      <c r="NEN284" s="377"/>
      <c r="NEO284" s="377"/>
      <c r="NEP284" s="376"/>
      <c r="NEQ284" s="376"/>
      <c r="NER284" s="376"/>
      <c r="NES284" s="376"/>
      <c r="NET284" s="376"/>
      <c r="NEU284" s="376"/>
      <c r="NEV284" s="376"/>
      <c r="NEW284" s="377"/>
      <c r="NEX284" s="377"/>
      <c r="NEY284" s="376"/>
      <c r="NEZ284" s="376"/>
      <c r="NFA284" s="377"/>
      <c r="NFB284" s="377"/>
      <c r="NFC284" s="376"/>
      <c r="NFD284" s="376"/>
      <c r="NFE284" s="376"/>
      <c r="NFF284" s="376"/>
      <c r="NFG284" s="376"/>
      <c r="NFH284" s="370"/>
      <c r="NFI284" s="396"/>
      <c r="NFJ284" s="376"/>
      <c r="NFK284" s="376"/>
      <c r="NFL284" s="376"/>
      <c r="NFM284" s="376"/>
      <c r="NFN284" s="376"/>
      <c r="NFO284" s="376"/>
      <c r="NFP284" s="376"/>
      <c r="NFQ284" s="375"/>
      <c r="NFR284" s="375"/>
      <c r="NFS284" s="375"/>
      <c r="NFT284" s="375"/>
      <c r="NFU284" s="375"/>
      <c r="NFV284" s="375"/>
      <c r="NFW284" s="375"/>
      <c r="NFX284" s="375"/>
      <c r="NFY284" s="375"/>
      <c r="NFZ284" s="375"/>
      <c r="NGA284" s="375"/>
      <c r="NGB284" s="375"/>
      <c r="NGC284" s="375"/>
      <c r="NGD284" s="375"/>
      <c r="NGE284" s="375"/>
      <c r="NGF284" s="375"/>
      <c r="NGG284" s="375"/>
      <c r="NGH284" s="375"/>
      <c r="NGI284" s="375"/>
      <c r="NGJ284" s="375"/>
      <c r="NGK284" s="375"/>
      <c r="NGL284" s="375"/>
      <c r="NGM284" s="375"/>
      <c r="NGN284" s="375"/>
      <c r="NGO284" s="375"/>
      <c r="NGP284" s="375"/>
      <c r="NGQ284" s="375"/>
      <c r="NGR284" s="375"/>
      <c r="NGS284" s="375"/>
      <c r="NGT284" s="375"/>
      <c r="NGU284" s="375"/>
      <c r="NGV284" s="375"/>
      <c r="NGW284" s="375"/>
      <c r="NGX284" s="375"/>
      <c r="NGY284" s="375"/>
      <c r="NGZ284" s="375"/>
      <c r="NHA284" s="375"/>
      <c r="NHB284" s="375"/>
      <c r="NHC284" s="375"/>
      <c r="NHD284" s="375"/>
      <c r="NHE284" s="375"/>
      <c r="NHF284" s="375"/>
      <c r="NHG284" s="375"/>
      <c r="NHH284" s="375"/>
      <c r="NHI284" s="376"/>
      <c r="NHJ284" s="376"/>
      <c r="NHK284" s="376"/>
      <c r="NHL284" s="376"/>
      <c r="NHM284" s="376"/>
      <c r="NHN284" s="376"/>
      <c r="NHO284" s="376"/>
      <c r="NHP284" s="376"/>
      <c r="NHQ284" s="376"/>
      <c r="NHR284" s="376"/>
      <c r="NHS284" s="376"/>
      <c r="NHT284" s="376"/>
      <c r="NHU284" s="376"/>
      <c r="NHV284" s="376"/>
      <c r="NHW284" s="376"/>
      <c r="NHX284" s="376"/>
      <c r="NHY284" s="376"/>
      <c r="NHZ284" s="376"/>
      <c r="NIA284" s="376"/>
      <c r="NIB284" s="376"/>
      <c r="NIC284" s="376"/>
      <c r="NID284" s="376"/>
      <c r="NIE284" s="376"/>
      <c r="NIF284" s="376"/>
      <c r="NIG284" s="377"/>
      <c r="NIH284" s="377"/>
      <c r="NII284" s="377"/>
      <c r="NIJ284" s="377"/>
      <c r="NIK284" s="377"/>
      <c r="NIL284" s="376"/>
      <c r="NIM284" s="376"/>
      <c r="NIN284" s="377"/>
      <c r="NIO284" s="377"/>
      <c r="NIP284" s="376"/>
      <c r="NIQ284" s="376"/>
      <c r="NIR284" s="377"/>
      <c r="NIS284" s="377"/>
      <c r="NIT284" s="376"/>
      <c r="NIU284" s="376"/>
      <c r="NIV284" s="376"/>
      <c r="NIW284" s="376"/>
      <c r="NIX284" s="376"/>
      <c r="NIY284" s="376"/>
      <c r="NIZ284" s="376"/>
      <c r="NJA284" s="377"/>
      <c r="NJB284" s="377"/>
      <c r="NJC284" s="376"/>
      <c r="NJD284" s="376"/>
      <c r="NJE284" s="377"/>
      <c r="NJF284" s="377"/>
      <c r="NJG284" s="376"/>
      <c r="NJH284" s="376"/>
      <c r="NJI284" s="376"/>
      <c r="NJJ284" s="376"/>
      <c r="NJK284" s="376"/>
      <c r="NJL284" s="370"/>
      <c r="NJM284" s="396"/>
      <c r="NJN284" s="376"/>
      <c r="NJO284" s="376"/>
      <c r="NJP284" s="376"/>
      <c r="NJQ284" s="376"/>
      <c r="NJR284" s="376"/>
      <c r="NJS284" s="376"/>
      <c r="NJT284" s="376"/>
      <c r="NJU284" s="375"/>
      <c r="NJV284" s="375"/>
      <c r="NJW284" s="375"/>
      <c r="NJX284" s="375"/>
      <c r="NJY284" s="375"/>
      <c r="NJZ284" s="375"/>
      <c r="NKA284" s="375"/>
      <c r="NKB284" s="375"/>
      <c r="NKC284" s="375"/>
      <c r="NKD284" s="375"/>
      <c r="NKE284" s="375"/>
      <c r="NKF284" s="375"/>
      <c r="NKG284" s="375"/>
      <c r="NKH284" s="375"/>
      <c r="NKI284" s="375"/>
      <c r="NKJ284" s="375"/>
      <c r="NKK284" s="375"/>
      <c r="NKL284" s="375"/>
      <c r="NKM284" s="375"/>
      <c r="NKN284" s="375"/>
      <c r="NKO284" s="375"/>
      <c r="NKP284" s="375"/>
      <c r="NKQ284" s="375"/>
      <c r="NKR284" s="375"/>
      <c r="NKS284" s="375"/>
      <c r="NKT284" s="375"/>
      <c r="NKU284" s="375"/>
      <c r="NKV284" s="375"/>
      <c r="NKW284" s="375"/>
      <c r="NKX284" s="375"/>
      <c r="NKY284" s="375"/>
      <c r="NKZ284" s="375"/>
      <c r="NLA284" s="375"/>
      <c r="NLB284" s="375"/>
      <c r="NLC284" s="375"/>
      <c r="NLD284" s="375"/>
      <c r="NLE284" s="375"/>
      <c r="NLF284" s="375"/>
      <c r="NLG284" s="375"/>
      <c r="NLH284" s="375"/>
      <c r="NLI284" s="375"/>
      <c r="NLJ284" s="375"/>
      <c r="NLK284" s="375"/>
      <c r="NLL284" s="375"/>
      <c r="NLM284" s="376"/>
      <c r="NLN284" s="376"/>
      <c r="NLO284" s="376"/>
      <c r="NLP284" s="376"/>
      <c r="NLQ284" s="376"/>
      <c r="NLR284" s="376"/>
      <c r="NLS284" s="376"/>
      <c r="NLT284" s="376"/>
      <c r="NLU284" s="376"/>
      <c r="NLV284" s="376"/>
      <c r="NLW284" s="376"/>
      <c r="NLX284" s="376"/>
      <c r="NLY284" s="376"/>
      <c r="NLZ284" s="376"/>
      <c r="NMA284" s="376"/>
      <c r="NMB284" s="376"/>
      <c r="NMC284" s="376"/>
      <c r="NMD284" s="376"/>
      <c r="NME284" s="376"/>
      <c r="NMF284" s="376"/>
      <c r="NMG284" s="376"/>
      <c r="NMH284" s="376"/>
      <c r="NMI284" s="376"/>
      <c r="NMJ284" s="376"/>
      <c r="NMK284" s="377"/>
      <c r="NML284" s="377"/>
      <c r="NMM284" s="377"/>
      <c r="NMN284" s="377"/>
      <c r="NMO284" s="377"/>
      <c r="NMP284" s="376"/>
      <c r="NMQ284" s="376"/>
      <c r="NMR284" s="377"/>
      <c r="NMS284" s="377"/>
      <c r="NMT284" s="376"/>
      <c r="NMU284" s="376"/>
      <c r="NMV284" s="377"/>
      <c r="NMW284" s="377"/>
      <c r="NMX284" s="376"/>
      <c r="NMY284" s="376"/>
      <c r="NMZ284" s="376"/>
      <c r="NNA284" s="376"/>
      <c r="NNB284" s="376"/>
      <c r="NNC284" s="376"/>
      <c r="NND284" s="376"/>
      <c r="NNE284" s="377"/>
      <c r="NNF284" s="377"/>
      <c r="NNG284" s="376"/>
      <c r="NNH284" s="376"/>
      <c r="NNI284" s="377"/>
      <c r="NNJ284" s="377"/>
      <c r="NNK284" s="376"/>
      <c r="NNL284" s="376"/>
      <c r="NNM284" s="376"/>
      <c r="NNN284" s="376"/>
      <c r="NNO284" s="376"/>
      <c r="NNP284" s="370"/>
      <c r="NNQ284" s="396"/>
      <c r="NNR284" s="376"/>
      <c r="NNS284" s="376"/>
      <c r="NNT284" s="376"/>
      <c r="NNU284" s="376"/>
      <c r="NNV284" s="376"/>
      <c r="NNW284" s="376"/>
      <c r="NNX284" s="376"/>
      <c r="NNY284" s="375"/>
      <c r="NNZ284" s="375"/>
      <c r="NOA284" s="375"/>
      <c r="NOB284" s="375"/>
      <c r="NOC284" s="375"/>
      <c r="NOD284" s="375"/>
      <c r="NOE284" s="375"/>
      <c r="NOF284" s="375"/>
      <c r="NOG284" s="375"/>
      <c r="NOH284" s="375"/>
      <c r="NOI284" s="375"/>
      <c r="NOJ284" s="375"/>
      <c r="NOK284" s="375"/>
      <c r="NOL284" s="375"/>
      <c r="NOM284" s="375"/>
      <c r="NON284" s="375"/>
      <c r="NOO284" s="375"/>
      <c r="NOP284" s="375"/>
      <c r="NOQ284" s="375"/>
      <c r="NOR284" s="375"/>
      <c r="NOS284" s="375"/>
      <c r="NOT284" s="375"/>
      <c r="NOU284" s="375"/>
      <c r="NOV284" s="375"/>
      <c r="NOW284" s="375"/>
      <c r="NOX284" s="375"/>
      <c r="NOY284" s="375"/>
      <c r="NOZ284" s="375"/>
      <c r="NPA284" s="375"/>
      <c r="NPB284" s="375"/>
      <c r="NPC284" s="375"/>
      <c r="NPD284" s="375"/>
      <c r="NPE284" s="375"/>
      <c r="NPF284" s="375"/>
      <c r="NPG284" s="375"/>
      <c r="NPH284" s="375"/>
      <c r="NPI284" s="375"/>
      <c r="NPJ284" s="375"/>
      <c r="NPK284" s="375"/>
      <c r="NPL284" s="375"/>
      <c r="NPM284" s="375"/>
      <c r="NPN284" s="375"/>
      <c r="NPO284" s="375"/>
      <c r="NPP284" s="375"/>
      <c r="NPQ284" s="376"/>
      <c r="NPR284" s="376"/>
      <c r="NPS284" s="376"/>
      <c r="NPT284" s="376"/>
      <c r="NPU284" s="376"/>
      <c r="NPV284" s="376"/>
      <c r="NPW284" s="376"/>
      <c r="NPX284" s="376"/>
      <c r="NPY284" s="376"/>
      <c r="NPZ284" s="376"/>
      <c r="NQA284" s="376"/>
      <c r="NQB284" s="376"/>
      <c r="NQC284" s="376"/>
      <c r="NQD284" s="376"/>
      <c r="NQE284" s="376"/>
      <c r="NQF284" s="376"/>
      <c r="NQG284" s="376"/>
      <c r="NQH284" s="376"/>
      <c r="NQI284" s="376"/>
      <c r="NQJ284" s="376"/>
      <c r="NQK284" s="376"/>
      <c r="NQL284" s="376"/>
      <c r="NQM284" s="376"/>
      <c r="NQN284" s="376"/>
      <c r="NQO284" s="377"/>
      <c r="NQP284" s="377"/>
      <c r="NQQ284" s="377"/>
      <c r="NQR284" s="377"/>
      <c r="NQS284" s="377"/>
      <c r="NQT284" s="376"/>
      <c r="NQU284" s="376"/>
      <c r="NQV284" s="377"/>
      <c r="NQW284" s="377"/>
      <c r="NQX284" s="376"/>
      <c r="NQY284" s="376"/>
      <c r="NQZ284" s="377"/>
      <c r="NRA284" s="377"/>
      <c r="NRB284" s="376"/>
      <c r="NRC284" s="376"/>
      <c r="NRD284" s="376"/>
      <c r="NRE284" s="376"/>
      <c r="NRF284" s="376"/>
      <c r="NRG284" s="376"/>
      <c r="NRH284" s="376"/>
      <c r="NRI284" s="377"/>
      <c r="NRJ284" s="377"/>
      <c r="NRK284" s="376"/>
      <c r="NRL284" s="376"/>
      <c r="NRM284" s="377"/>
      <c r="NRN284" s="377"/>
      <c r="NRO284" s="376"/>
      <c r="NRP284" s="376"/>
      <c r="NRQ284" s="376"/>
      <c r="NRR284" s="376"/>
      <c r="NRS284" s="376"/>
      <c r="NRT284" s="370"/>
      <c r="NRU284" s="396"/>
      <c r="NRV284" s="376"/>
      <c r="NRW284" s="376"/>
      <c r="NRX284" s="376"/>
      <c r="NRY284" s="376"/>
      <c r="NRZ284" s="376"/>
      <c r="NSA284" s="376"/>
      <c r="NSB284" s="376"/>
      <c r="NSC284" s="375"/>
      <c r="NSD284" s="375"/>
      <c r="NSE284" s="375"/>
      <c r="NSF284" s="375"/>
      <c r="NSG284" s="375"/>
      <c r="NSH284" s="375"/>
      <c r="NSI284" s="375"/>
      <c r="NSJ284" s="375"/>
      <c r="NSK284" s="375"/>
      <c r="NSL284" s="375"/>
      <c r="NSM284" s="375"/>
      <c r="NSN284" s="375"/>
      <c r="NSO284" s="375"/>
      <c r="NSP284" s="375"/>
      <c r="NSQ284" s="375"/>
      <c r="NSR284" s="375"/>
      <c r="NSS284" s="375"/>
      <c r="NST284" s="375"/>
      <c r="NSU284" s="375"/>
      <c r="NSV284" s="375"/>
      <c r="NSW284" s="375"/>
      <c r="NSX284" s="375"/>
      <c r="NSY284" s="375"/>
      <c r="NSZ284" s="375"/>
      <c r="NTA284" s="375"/>
      <c r="NTB284" s="375"/>
      <c r="NTC284" s="375"/>
      <c r="NTD284" s="375"/>
      <c r="NTE284" s="375"/>
      <c r="NTF284" s="375"/>
      <c r="NTG284" s="375"/>
      <c r="NTH284" s="375"/>
      <c r="NTI284" s="375"/>
      <c r="NTJ284" s="375"/>
      <c r="NTK284" s="375"/>
      <c r="NTL284" s="375"/>
      <c r="NTM284" s="375"/>
      <c r="NTN284" s="375"/>
      <c r="NTO284" s="375"/>
      <c r="NTP284" s="375"/>
      <c r="NTQ284" s="375"/>
      <c r="NTR284" s="375"/>
      <c r="NTS284" s="375"/>
      <c r="NTT284" s="375"/>
      <c r="NTU284" s="376"/>
      <c r="NTV284" s="376"/>
      <c r="NTW284" s="376"/>
      <c r="NTX284" s="376"/>
      <c r="NTY284" s="376"/>
      <c r="NTZ284" s="376"/>
      <c r="NUA284" s="376"/>
      <c r="NUB284" s="376"/>
      <c r="NUC284" s="376"/>
      <c r="NUD284" s="376"/>
      <c r="NUE284" s="376"/>
      <c r="NUF284" s="376"/>
      <c r="NUG284" s="376"/>
      <c r="NUH284" s="376"/>
      <c r="NUI284" s="376"/>
      <c r="NUJ284" s="376"/>
      <c r="NUK284" s="376"/>
      <c r="NUL284" s="376"/>
      <c r="NUM284" s="376"/>
      <c r="NUN284" s="376"/>
      <c r="NUO284" s="376"/>
      <c r="NUP284" s="376"/>
      <c r="NUQ284" s="376"/>
      <c r="NUR284" s="376"/>
      <c r="NUS284" s="377"/>
      <c r="NUT284" s="377"/>
      <c r="NUU284" s="377"/>
      <c r="NUV284" s="377"/>
      <c r="NUW284" s="377"/>
      <c r="NUX284" s="376"/>
      <c r="NUY284" s="376"/>
      <c r="NUZ284" s="377"/>
      <c r="NVA284" s="377"/>
      <c r="NVB284" s="376"/>
      <c r="NVC284" s="376"/>
      <c r="NVD284" s="377"/>
      <c r="NVE284" s="377"/>
      <c r="NVF284" s="376"/>
      <c r="NVG284" s="376"/>
      <c r="NVH284" s="376"/>
      <c r="NVI284" s="376"/>
      <c r="NVJ284" s="376"/>
      <c r="NVK284" s="376"/>
      <c r="NVL284" s="376"/>
      <c r="NVM284" s="377"/>
      <c r="NVN284" s="377"/>
      <c r="NVO284" s="376"/>
      <c r="NVP284" s="376"/>
      <c r="NVQ284" s="377"/>
      <c r="NVR284" s="377"/>
      <c r="NVS284" s="376"/>
      <c r="NVT284" s="376"/>
      <c r="NVU284" s="376"/>
      <c r="NVV284" s="376"/>
      <c r="NVW284" s="376"/>
      <c r="NVX284" s="370"/>
      <c r="NVY284" s="396"/>
      <c r="NVZ284" s="376"/>
      <c r="NWA284" s="376"/>
      <c r="NWB284" s="376"/>
      <c r="NWC284" s="376"/>
      <c r="NWD284" s="376"/>
      <c r="NWE284" s="376"/>
      <c r="NWF284" s="376"/>
      <c r="NWG284" s="375"/>
      <c r="NWH284" s="375"/>
      <c r="NWI284" s="375"/>
      <c r="NWJ284" s="375"/>
      <c r="NWK284" s="375"/>
      <c r="NWL284" s="375"/>
      <c r="NWM284" s="375"/>
      <c r="NWN284" s="375"/>
      <c r="NWO284" s="375"/>
      <c r="NWP284" s="375"/>
      <c r="NWQ284" s="375"/>
      <c r="NWR284" s="375"/>
      <c r="NWS284" s="375"/>
      <c r="NWT284" s="375"/>
      <c r="NWU284" s="375"/>
      <c r="NWV284" s="375"/>
      <c r="NWW284" s="375"/>
      <c r="NWX284" s="375"/>
      <c r="NWY284" s="375"/>
      <c r="NWZ284" s="375"/>
      <c r="NXA284" s="375"/>
      <c r="NXB284" s="375"/>
      <c r="NXC284" s="375"/>
      <c r="NXD284" s="375"/>
      <c r="NXE284" s="375"/>
      <c r="NXF284" s="375"/>
      <c r="NXG284" s="375"/>
      <c r="NXH284" s="375"/>
      <c r="NXI284" s="375"/>
      <c r="NXJ284" s="375"/>
      <c r="NXK284" s="375"/>
      <c r="NXL284" s="375"/>
      <c r="NXM284" s="375"/>
      <c r="NXN284" s="375"/>
      <c r="NXO284" s="375"/>
      <c r="NXP284" s="375"/>
      <c r="NXQ284" s="375"/>
      <c r="NXR284" s="375"/>
      <c r="NXS284" s="375"/>
      <c r="NXT284" s="375"/>
      <c r="NXU284" s="375"/>
      <c r="NXV284" s="375"/>
      <c r="NXW284" s="375"/>
      <c r="NXX284" s="375"/>
      <c r="NXY284" s="376"/>
      <c r="NXZ284" s="376"/>
      <c r="NYA284" s="376"/>
      <c r="NYB284" s="376"/>
      <c r="NYC284" s="376"/>
      <c r="NYD284" s="376"/>
      <c r="NYE284" s="376"/>
      <c r="NYF284" s="376"/>
      <c r="NYG284" s="376"/>
      <c r="NYH284" s="376"/>
      <c r="NYI284" s="376"/>
      <c r="NYJ284" s="376"/>
      <c r="NYK284" s="376"/>
      <c r="NYL284" s="376"/>
      <c r="NYM284" s="376"/>
      <c r="NYN284" s="376"/>
      <c r="NYO284" s="376"/>
      <c r="NYP284" s="376"/>
      <c r="NYQ284" s="376"/>
      <c r="NYR284" s="376"/>
      <c r="NYS284" s="376"/>
      <c r="NYT284" s="376"/>
      <c r="NYU284" s="376"/>
      <c r="NYV284" s="376"/>
      <c r="NYW284" s="377"/>
      <c r="NYX284" s="377"/>
      <c r="NYY284" s="377"/>
      <c r="NYZ284" s="377"/>
      <c r="NZA284" s="377"/>
      <c r="NZB284" s="376"/>
      <c r="NZC284" s="376"/>
      <c r="NZD284" s="377"/>
      <c r="NZE284" s="377"/>
      <c r="NZF284" s="376"/>
      <c r="NZG284" s="376"/>
      <c r="NZH284" s="377"/>
      <c r="NZI284" s="377"/>
      <c r="NZJ284" s="376"/>
      <c r="NZK284" s="376"/>
      <c r="NZL284" s="376"/>
      <c r="NZM284" s="376"/>
      <c r="NZN284" s="376"/>
      <c r="NZO284" s="376"/>
      <c r="NZP284" s="376"/>
      <c r="NZQ284" s="377"/>
      <c r="NZR284" s="377"/>
      <c r="NZS284" s="376"/>
      <c r="NZT284" s="376"/>
      <c r="NZU284" s="377"/>
      <c r="NZV284" s="377"/>
      <c r="NZW284" s="376"/>
      <c r="NZX284" s="376"/>
      <c r="NZY284" s="376"/>
      <c r="NZZ284" s="376"/>
      <c r="OAA284" s="376"/>
      <c r="OAB284" s="370"/>
      <c r="OAC284" s="396"/>
      <c r="OAD284" s="376"/>
      <c r="OAE284" s="376"/>
      <c r="OAF284" s="376"/>
      <c r="OAG284" s="376"/>
      <c r="OAH284" s="376"/>
      <c r="OAI284" s="376"/>
      <c r="OAJ284" s="376"/>
      <c r="OAK284" s="375"/>
      <c r="OAL284" s="375"/>
      <c r="OAM284" s="375"/>
      <c r="OAN284" s="375"/>
      <c r="OAO284" s="375"/>
      <c r="OAP284" s="375"/>
      <c r="OAQ284" s="375"/>
      <c r="OAR284" s="375"/>
      <c r="OAS284" s="375"/>
      <c r="OAT284" s="375"/>
      <c r="OAU284" s="375"/>
      <c r="OAV284" s="375"/>
      <c r="OAW284" s="375"/>
      <c r="OAX284" s="375"/>
      <c r="OAY284" s="375"/>
      <c r="OAZ284" s="375"/>
      <c r="OBA284" s="375"/>
      <c r="OBB284" s="375"/>
      <c r="OBC284" s="375"/>
      <c r="OBD284" s="375"/>
      <c r="OBE284" s="375"/>
      <c r="OBF284" s="375"/>
      <c r="OBG284" s="375"/>
      <c r="OBH284" s="375"/>
      <c r="OBI284" s="375"/>
      <c r="OBJ284" s="375"/>
      <c r="OBK284" s="375"/>
      <c r="OBL284" s="375"/>
      <c r="OBM284" s="375"/>
      <c r="OBN284" s="375"/>
      <c r="OBO284" s="375"/>
      <c r="OBP284" s="375"/>
      <c r="OBQ284" s="375"/>
      <c r="OBR284" s="375"/>
      <c r="OBS284" s="375"/>
      <c r="OBT284" s="375"/>
      <c r="OBU284" s="375"/>
      <c r="OBV284" s="375"/>
      <c r="OBW284" s="375"/>
      <c r="OBX284" s="375"/>
      <c r="OBY284" s="375"/>
      <c r="OBZ284" s="375"/>
      <c r="OCA284" s="375"/>
      <c r="OCB284" s="375"/>
      <c r="OCC284" s="376"/>
      <c r="OCD284" s="376"/>
      <c r="OCE284" s="376"/>
      <c r="OCF284" s="376"/>
      <c r="OCG284" s="376"/>
      <c r="OCH284" s="376"/>
      <c r="OCI284" s="376"/>
      <c r="OCJ284" s="376"/>
      <c r="OCK284" s="376"/>
      <c r="OCL284" s="376"/>
      <c r="OCM284" s="376"/>
      <c r="OCN284" s="376"/>
      <c r="OCO284" s="376"/>
      <c r="OCP284" s="376"/>
      <c r="OCQ284" s="376"/>
      <c r="OCR284" s="376"/>
      <c r="OCS284" s="376"/>
      <c r="OCT284" s="376"/>
      <c r="OCU284" s="376"/>
      <c r="OCV284" s="376"/>
      <c r="OCW284" s="376"/>
      <c r="OCX284" s="376"/>
      <c r="OCY284" s="376"/>
      <c r="OCZ284" s="376"/>
      <c r="ODA284" s="377"/>
      <c r="ODB284" s="377"/>
      <c r="ODC284" s="377"/>
      <c r="ODD284" s="377"/>
      <c r="ODE284" s="377"/>
      <c r="ODF284" s="376"/>
      <c r="ODG284" s="376"/>
      <c r="ODH284" s="377"/>
      <c r="ODI284" s="377"/>
      <c r="ODJ284" s="376"/>
      <c r="ODK284" s="376"/>
      <c r="ODL284" s="377"/>
      <c r="ODM284" s="377"/>
      <c r="ODN284" s="376"/>
      <c r="ODO284" s="376"/>
      <c r="ODP284" s="376"/>
      <c r="ODQ284" s="376"/>
      <c r="ODR284" s="376"/>
      <c r="ODS284" s="376"/>
      <c r="ODT284" s="376"/>
      <c r="ODU284" s="377"/>
      <c r="ODV284" s="377"/>
      <c r="ODW284" s="376"/>
      <c r="ODX284" s="376"/>
      <c r="ODY284" s="377"/>
      <c r="ODZ284" s="377"/>
      <c r="OEA284" s="376"/>
      <c r="OEB284" s="376"/>
      <c r="OEC284" s="376"/>
      <c r="OED284" s="376"/>
      <c r="OEE284" s="376"/>
      <c r="OEF284" s="370"/>
      <c r="OEG284" s="396"/>
      <c r="OEH284" s="376"/>
      <c r="OEI284" s="376"/>
      <c r="OEJ284" s="376"/>
      <c r="OEK284" s="376"/>
      <c r="OEL284" s="376"/>
      <c r="OEM284" s="376"/>
      <c r="OEN284" s="376"/>
      <c r="OEO284" s="375"/>
      <c r="OEP284" s="375"/>
      <c r="OEQ284" s="375"/>
      <c r="OER284" s="375"/>
      <c r="OES284" s="375"/>
      <c r="OET284" s="375"/>
      <c r="OEU284" s="375"/>
      <c r="OEV284" s="375"/>
      <c r="OEW284" s="375"/>
      <c r="OEX284" s="375"/>
      <c r="OEY284" s="375"/>
      <c r="OEZ284" s="375"/>
      <c r="OFA284" s="375"/>
      <c r="OFB284" s="375"/>
      <c r="OFC284" s="375"/>
      <c r="OFD284" s="375"/>
      <c r="OFE284" s="375"/>
      <c r="OFF284" s="375"/>
      <c r="OFG284" s="375"/>
      <c r="OFH284" s="375"/>
      <c r="OFI284" s="375"/>
      <c r="OFJ284" s="375"/>
      <c r="OFK284" s="375"/>
      <c r="OFL284" s="375"/>
      <c r="OFM284" s="375"/>
      <c r="OFN284" s="375"/>
      <c r="OFO284" s="375"/>
      <c r="OFP284" s="375"/>
      <c r="OFQ284" s="375"/>
      <c r="OFR284" s="375"/>
      <c r="OFS284" s="375"/>
      <c r="OFT284" s="375"/>
      <c r="OFU284" s="375"/>
      <c r="OFV284" s="375"/>
      <c r="OFW284" s="375"/>
      <c r="OFX284" s="375"/>
      <c r="OFY284" s="375"/>
      <c r="OFZ284" s="375"/>
      <c r="OGA284" s="375"/>
      <c r="OGB284" s="375"/>
      <c r="OGC284" s="375"/>
      <c r="OGD284" s="375"/>
      <c r="OGE284" s="375"/>
      <c r="OGF284" s="375"/>
      <c r="OGG284" s="376"/>
      <c r="OGH284" s="376"/>
      <c r="OGI284" s="376"/>
      <c r="OGJ284" s="376"/>
      <c r="OGK284" s="376"/>
      <c r="OGL284" s="376"/>
      <c r="OGM284" s="376"/>
      <c r="OGN284" s="376"/>
      <c r="OGO284" s="376"/>
      <c r="OGP284" s="376"/>
      <c r="OGQ284" s="376"/>
      <c r="OGR284" s="376"/>
      <c r="OGS284" s="376"/>
      <c r="OGT284" s="376"/>
      <c r="OGU284" s="376"/>
      <c r="OGV284" s="376"/>
      <c r="OGW284" s="376"/>
      <c r="OGX284" s="376"/>
      <c r="OGY284" s="376"/>
      <c r="OGZ284" s="376"/>
      <c r="OHA284" s="376"/>
      <c r="OHB284" s="376"/>
      <c r="OHC284" s="376"/>
      <c r="OHD284" s="376"/>
      <c r="OHE284" s="377"/>
      <c r="OHF284" s="377"/>
      <c r="OHG284" s="377"/>
      <c r="OHH284" s="377"/>
      <c r="OHI284" s="377"/>
      <c r="OHJ284" s="376"/>
      <c r="OHK284" s="376"/>
      <c r="OHL284" s="377"/>
      <c r="OHM284" s="377"/>
      <c r="OHN284" s="376"/>
      <c r="OHO284" s="376"/>
      <c r="OHP284" s="377"/>
      <c r="OHQ284" s="377"/>
      <c r="OHR284" s="376"/>
      <c r="OHS284" s="376"/>
      <c r="OHT284" s="376"/>
      <c r="OHU284" s="376"/>
      <c r="OHV284" s="376"/>
      <c r="OHW284" s="376"/>
      <c r="OHX284" s="376"/>
      <c r="OHY284" s="377"/>
      <c r="OHZ284" s="377"/>
      <c r="OIA284" s="376"/>
      <c r="OIB284" s="376"/>
      <c r="OIC284" s="377"/>
      <c r="OID284" s="377"/>
      <c r="OIE284" s="376"/>
      <c r="OIF284" s="376"/>
      <c r="OIG284" s="376"/>
      <c r="OIH284" s="376"/>
      <c r="OII284" s="376"/>
      <c r="OIJ284" s="370"/>
      <c r="OIK284" s="396"/>
      <c r="OIL284" s="376"/>
      <c r="OIM284" s="376"/>
      <c r="OIN284" s="376"/>
      <c r="OIO284" s="376"/>
      <c r="OIP284" s="376"/>
      <c r="OIQ284" s="376"/>
      <c r="OIR284" s="376"/>
      <c r="OIS284" s="375"/>
      <c r="OIT284" s="375"/>
      <c r="OIU284" s="375"/>
      <c r="OIV284" s="375"/>
      <c r="OIW284" s="375"/>
      <c r="OIX284" s="375"/>
      <c r="OIY284" s="375"/>
      <c r="OIZ284" s="375"/>
      <c r="OJA284" s="375"/>
      <c r="OJB284" s="375"/>
      <c r="OJC284" s="375"/>
      <c r="OJD284" s="375"/>
      <c r="OJE284" s="375"/>
      <c r="OJF284" s="375"/>
      <c r="OJG284" s="375"/>
      <c r="OJH284" s="375"/>
      <c r="OJI284" s="375"/>
      <c r="OJJ284" s="375"/>
      <c r="OJK284" s="375"/>
      <c r="OJL284" s="375"/>
      <c r="OJM284" s="375"/>
      <c r="OJN284" s="375"/>
      <c r="OJO284" s="375"/>
      <c r="OJP284" s="375"/>
      <c r="OJQ284" s="375"/>
      <c r="OJR284" s="375"/>
      <c r="OJS284" s="375"/>
      <c r="OJT284" s="375"/>
      <c r="OJU284" s="375"/>
      <c r="OJV284" s="375"/>
      <c r="OJW284" s="375"/>
      <c r="OJX284" s="375"/>
      <c r="OJY284" s="375"/>
      <c r="OJZ284" s="375"/>
      <c r="OKA284" s="375"/>
      <c r="OKB284" s="375"/>
      <c r="OKC284" s="375"/>
      <c r="OKD284" s="375"/>
      <c r="OKE284" s="375"/>
      <c r="OKF284" s="375"/>
      <c r="OKG284" s="375"/>
      <c r="OKH284" s="375"/>
      <c r="OKI284" s="375"/>
      <c r="OKJ284" s="375"/>
      <c r="OKK284" s="376"/>
      <c r="OKL284" s="376"/>
      <c r="OKM284" s="376"/>
      <c r="OKN284" s="376"/>
      <c r="OKO284" s="376"/>
      <c r="OKP284" s="376"/>
      <c r="OKQ284" s="376"/>
      <c r="OKR284" s="376"/>
      <c r="OKS284" s="376"/>
      <c r="OKT284" s="376"/>
      <c r="OKU284" s="376"/>
      <c r="OKV284" s="376"/>
      <c r="OKW284" s="376"/>
      <c r="OKX284" s="376"/>
      <c r="OKY284" s="376"/>
      <c r="OKZ284" s="376"/>
      <c r="OLA284" s="376"/>
      <c r="OLB284" s="376"/>
      <c r="OLC284" s="376"/>
      <c r="OLD284" s="376"/>
      <c r="OLE284" s="376"/>
      <c r="OLF284" s="376"/>
      <c r="OLG284" s="376"/>
      <c r="OLH284" s="376"/>
      <c r="OLI284" s="377"/>
      <c r="OLJ284" s="377"/>
      <c r="OLK284" s="377"/>
      <c r="OLL284" s="377"/>
      <c r="OLM284" s="377"/>
      <c r="OLN284" s="376"/>
      <c r="OLO284" s="376"/>
      <c r="OLP284" s="377"/>
      <c r="OLQ284" s="377"/>
      <c r="OLR284" s="376"/>
      <c r="OLS284" s="376"/>
      <c r="OLT284" s="377"/>
      <c r="OLU284" s="377"/>
      <c r="OLV284" s="376"/>
      <c r="OLW284" s="376"/>
      <c r="OLX284" s="376"/>
      <c r="OLY284" s="376"/>
      <c r="OLZ284" s="376"/>
      <c r="OMA284" s="376"/>
      <c r="OMB284" s="376"/>
      <c r="OMC284" s="377"/>
      <c r="OMD284" s="377"/>
      <c r="OME284" s="376"/>
      <c r="OMF284" s="376"/>
      <c r="OMG284" s="377"/>
      <c r="OMH284" s="377"/>
      <c r="OMI284" s="376"/>
      <c r="OMJ284" s="376"/>
      <c r="OMK284" s="376"/>
      <c r="OML284" s="376"/>
      <c r="OMM284" s="376"/>
      <c r="OMN284" s="370"/>
      <c r="OMO284" s="396"/>
      <c r="OMP284" s="376"/>
      <c r="OMQ284" s="376"/>
      <c r="OMR284" s="376"/>
      <c r="OMS284" s="376"/>
      <c r="OMT284" s="376"/>
      <c r="OMU284" s="376"/>
      <c r="OMV284" s="376"/>
      <c r="OMW284" s="375"/>
      <c r="OMX284" s="375"/>
      <c r="OMY284" s="375"/>
      <c r="OMZ284" s="375"/>
      <c r="ONA284" s="375"/>
      <c r="ONB284" s="375"/>
      <c r="ONC284" s="375"/>
      <c r="OND284" s="375"/>
      <c r="ONE284" s="375"/>
      <c r="ONF284" s="375"/>
      <c r="ONG284" s="375"/>
      <c r="ONH284" s="375"/>
      <c r="ONI284" s="375"/>
      <c r="ONJ284" s="375"/>
      <c r="ONK284" s="375"/>
      <c r="ONL284" s="375"/>
      <c r="ONM284" s="375"/>
      <c r="ONN284" s="375"/>
      <c r="ONO284" s="375"/>
      <c r="ONP284" s="375"/>
      <c r="ONQ284" s="375"/>
      <c r="ONR284" s="375"/>
      <c r="ONS284" s="375"/>
      <c r="ONT284" s="375"/>
      <c r="ONU284" s="375"/>
      <c r="ONV284" s="375"/>
      <c r="ONW284" s="375"/>
      <c r="ONX284" s="375"/>
      <c r="ONY284" s="375"/>
      <c r="ONZ284" s="375"/>
      <c r="OOA284" s="375"/>
      <c r="OOB284" s="375"/>
      <c r="OOC284" s="375"/>
      <c r="OOD284" s="375"/>
      <c r="OOE284" s="375"/>
      <c r="OOF284" s="375"/>
      <c r="OOG284" s="375"/>
      <c r="OOH284" s="375"/>
      <c r="OOI284" s="375"/>
      <c r="OOJ284" s="375"/>
      <c r="OOK284" s="375"/>
      <c r="OOL284" s="375"/>
      <c r="OOM284" s="375"/>
      <c r="OON284" s="375"/>
      <c r="OOO284" s="376"/>
      <c r="OOP284" s="376"/>
      <c r="OOQ284" s="376"/>
      <c r="OOR284" s="376"/>
      <c r="OOS284" s="376"/>
      <c r="OOT284" s="376"/>
      <c r="OOU284" s="376"/>
      <c r="OOV284" s="376"/>
      <c r="OOW284" s="376"/>
      <c r="OOX284" s="376"/>
      <c r="OOY284" s="376"/>
      <c r="OOZ284" s="376"/>
      <c r="OPA284" s="376"/>
      <c r="OPB284" s="376"/>
      <c r="OPC284" s="376"/>
      <c r="OPD284" s="376"/>
      <c r="OPE284" s="376"/>
      <c r="OPF284" s="376"/>
      <c r="OPG284" s="376"/>
      <c r="OPH284" s="376"/>
      <c r="OPI284" s="376"/>
      <c r="OPJ284" s="376"/>
      <c r="OPK284" s="376"/>
      <c r="OPL284" s="376"/>
      <c r="OPM284" s="377"/>
      <c r="OPN284" s="377"/>
      <c r="OPO284" s="377"/>
      <c r="OPP284" s="377"/>
      <c r="OPQ284" s="377"/>
      <c r="OPR284" s="376"/>
      <c r="OPS284" s="376"/>
      <c r="OPT284" s="377"/>
      <c r="OPU284" s="377"/>
      <c r="OPV284" s="376"/>
      <c r="OPW284" s="376"/>
      <c r="OPX284" s="377"/>
      <c r="OPY284" s="377"/>
      <c r="OPZ284" s="376"/>
      <c r="OQA284" s="376"/>
      <c r="OQB284" s="376"/>
      <c r="OQC284" s="376"/>
      <c r="OQD284" s="376"/>
      <c r="OQE284" s="376"/>
      <c r="OQF284" s="376"/>
      <c r="OQG284" s="377"/>
      <c r="OQH284" s="377"/>
      <c r="OQI284" s="376"/>
      <c r="OQJ284" s="376"/>
      <c r="OQK284" s="377"/>
      <c r="OQL284" s="377"/>
      <c r="OQM284" s="376"/>
      <c r="OQN284" s="376"/>
      <c r="OQO284" s="376"/>
      <c r="OQP284" s="376"/>
      <c r="OQQ284" s="376"/>
      <c r="OQR284" s="370"/>
      <c r="OQS284" s="396"/>
      <c r="OQT284" s="376"/>
      <c r="OQU284" s="376"/>
      <c r="OQV284" s="376"/>
      <c r="OQW284" s="376"/>
      <c r="OQX284" s="376"/>
      <c r="OQY284" s="376"/>
      <c r="OQZ284" s="376"/>
      <c r="ORA284" s="375"/>
      <c r="ORB284" s="375"/>
      <c r="ORC284" s="375"/>
      <c r="ORD284" s="375"/>
      <c r="ORE284" s="375"/>
      <c r="ORF284" s="375"/>
      <c r="ORG284" s="375"/>
      <c r="ORH284" s="375"/>
      <c r="ORI284" s="375"/>
      <c r="ORJ284" s="375"/>
      <c r="ORK284" s="375"/>
      <c r="ORL284" s="375"/>
      <c r="ORM284" s="375"/>
      <c r="ORN284" s="375"/>
      <c r="ORO284" s="375"/>
      <c r="ORP284" s="375"/>
      <c r="ORQ284" s="375"/>
      <c r="ORR284" s="375"/>
      <c r="ORS284" s="375"/>
      <c r="ORT284" s="375"/>
      <c r="ORU284" s="375"/>
      <c r="ORV284" s="375"/>
      <c r="ORW284" s="375"/>
      <c r="ORX284" s="375"/>
      <c r="ORY284" s="375"/>
      <c r="ORZ284" s="375"/>
      <c r="OSA284" s="375"/>
      <c r="OSB284" s="375"/>
      <c r="OSC284" s="375"/>
      <c r="OSD284" s="375"/>
      <c r="OSE284" s="375"/>
      <c r="OSF284" s="375"/>
      <c r="OSG284" s="375"/>
      <c r="OSH284" s="375"/>
      <c r="OSI284" s="375"/>
      <c r="OSJ284" s="375"/>
      <c r="OSK284" s="375"/>
      <c r="OSL284" s="375"/>
      <c r="OSM284" s="375"/>
      <c r="OSN284" s="375"/>
      <c r="OSO284" s="375"/>
      <c r="OSP284" s="375"/>
      <c r="OSQ284" s="375"/>
      <c r="OSR284" s="375"/>
      <c r="OSS284" s="376"/>
      <c r="OST284" s="376"/>
      <c r="OSU284" s="376"/>
      <c r="OSV284" s="376"/>
      <c r="OSW284" s="376"/>
      <c r="OSX284" s="376"/>
      <c r="OSY284" s="376"/>
      <c r="OSZ284" s="376"/>
      <c r="OTA284" s="376"/>
      <c r="OTB284" s="376"/>
      <c r="OTC284" s="376"/>
      <c r="OTD284" s="376"/>
      <c r="OTE284" s="376"/>
      <c r="OTF284" s="376"/>
      <c r="OTG284" s="376"/>
      <c r="OTH284" s="376"/>
      <c r="OTI284" s="376"/>
      <c r="OTJ284" s="376"/>
      <c r="OTK284" s="376"/>
      <c r="OTL284" s="376"/>
      <c r="OTM284" s="376"/>
      <c r="OTN284" s="376"/>
      <c r="OTO284" s="376"/>
      <c r="OTP284" s="376"/>
      <c r="OTQ284" s="377"/>
      <c r="OTR284" s="377"/>
      <c r="OTS284" s="377"/>
      <c r="OTT284" s="377"/>
      <c r="OTU284" s="377"/>
      <c r="OTV284" s="376"/>
      <c r="OTW284" s="376"/>
      <c r="OTX284" s="377"/>
      <c r="OTY284" s="377"/>
      <c r="OTZ284" s="376"/>
      <c r="OUA284" s="376"/>
      <c r="OUB284" s="377"/>
      <c r="OUC284" s="377"/>
      <c r="OUD284" s="376"/>
      <c r="OUE284" s="376"/>
      <c r="OUF284" s="376"/>
      <c r="OUG284" s="376"/>
      <c r="OUH284" s="376"/>
      <c r="OUI284" s="376"/>
      <c r="OUJ284" s="376"/>
      <c r="OUK284" s="377"/>
      <c r="OUL284" s="377"/>
      <c r="OUM284" s="376"/>
      <c r="OUN284" s="376"/>
      <c r="OUO284" s="377"/>
      <c r="OUP284" s="377"/>
      <c r="OUQ284" s="376"/>
      <c r="OUR284" s="376"/>
      <c r="OUS284" s="376"/>
      <c r="OUT284" s="376"/>
      <c r="OUU284" s="376"/>
      <c r="OUV284" s="370"/>
      <c r="OUW284" s="396"/>
      <c r="OUX284" s="376"/>
      <c r="OUY284" s="376"/>
      <c r="OUZ284" s="376"/>
      <c r="OVA284" s="376"/>
      <c r="OVB284" s="376"/>
      <c r="OVC284" s="376"/>
      <c r="OVD284" s="376"/>
      <c r="OVE284" s="375"/>
      <c r="OVF284" s="375"/>
      <c r="OVG284" s="375"/>
      <c r="OVH284" s="375"/>
      <c r="OVI284" s="375"/>
      <c r="OVJ284" s="375"/>
      <c r="OVK284" s="375"/>
      <c r="OVL284" s="375"/>
      <c r="OVM284" s="375"/>
      <c r="OVN284" s="375"/>
      <c r="OVO284" s="375"/>
      <c r="OVP284" s="375"/>
      <c r="OVQ284" s="375"/>
      <c r="OVR284" s="375"/>
      <c r="OVS284" s="375"/>
      <c r="OVT284" s="375"/>
      <c r="OVU284" s="375"/>
      <c r="OVV284" s="375"/>
      <c r="OVW284" s="375"/>
      <c r="OVX284" s="375"/>
      <c r="OVY284" s="375"/>
      <c r="OVZ284" s="375"/>
      <c r="OWA284" s="375"/>
      <c r="OWB284" s="375"/>
      <c r="OWC284" s="375"/>
      <c r="OWD284" s="375"/>
      <c r="OWE284" s="375"/>
      <c r="OWF284" s="375"/>
      <c r="OWG284" s="375"/>
      <c r="OWH284" s="375"/>
      <c r="OWI284" s="375"/>
      <c r="OWJ284" s="375"/>
      <c r="OWK284" s="375"/>
      <c r="OWL284" s="375"/>
      <c r="OWM284" s="375"/>
      <c r="OWN284" s="375"/>
      <c r="OWO284" s="375"/>
      <c r="OWP284" s="375"/>
      <c r="OWQ284" s="375"/>
      <c r="OWR284" s="375"/>
      <c r="OWS284" s="375"/>
      <c r="OWT284" s="375"/>
      <c r="OWU284" s="375"/>
      <c r="OWV284" s="375"/>
      <c r="OWW284" s="376"/>
      <c r="OWX284" s="376"/>
      <c r="OWY284" s="376"/>
      <c r="OWZ284" s="376"/>
      <c r="OXA284" s="376"/>
      <c r="OXB284" s="376"/>
      <c r="OXC284" s="376"/>
      <c r="OXD284" s="376"/>
      <c r="OXE284" s="376"/>
      <c r="OXF284" s="376"/>
      <c r="OXG284" s="376"/>
      <c r="OXH284" s="376"/>
      <c r="OXI284" s="376"/>
      <c r="OXJ284" s="376"/>
      <c r="OXK284" s="376"/>
      <c r="OXL284" s="376"/>
      <c r="OXM284" s="376"/>
      <c r="OXN284" s="376"/>
      <c r="OXO284" s="376"/>
      <c r="OXP284" s="376"/>
      <c r="OXQ284" s="376"/>
      <c r="OXR284" s="376"/>
      <c r="OXS284" s="376"/>
      <c r="OXT284" s="376"/>
      <c r="OXU284" s="377"/>
      <c r="OXV284" s="377"/>
      <c r="OXW284" s="377"/>
      <c r="OXX284" s="377"/>
      <c r="OXY284" s="377"/>
      <c r="OXZ284" s="376"/>
      <c r="OYA284" s="376"/>
      <c r="OYB284" s="377"/>
      <c r="OYC284" s="377"/>
      <c r="OYD284" s="376"/>
      <c r="OYE284" s="376"/>
      <c r="OYF284" s="377"/>
      <c r="OYG284" s="377"/>
      <c r="OYH284" s="376"/>
      <c r="OYI284" s="376"/>
      <c r="OYJ284" s="376"/>
      <c r="OYK284" s="376"/>
      <c r="OYL284" s="376"/>
      <c r="OYM284" s="376"/>
      <c r="OYN284" s="376"/>
      <c r="OYO284" s="377"/>
      <c r="OYP284" s="377"/>
      <c r="OYQ284" s="376"/>
      <c r="OYR284" s="376"/>
      <c r="OYS284" s="377"/>
      <c r="OYT284" s="377"/>
      <c r="OYU284" s="376"/>
      <c r="OYV284" s="376"/>
      <c r="OYW284" s="376"/>
      <c r="OYX284" s="376"/>
      <c r="OYY284" s="376"/>
      <c r="OYZ284" s="370"/>
      <c r="OZA284" s="396"/>
      <c r="OZB284" s="376"/>
      <c r="OZC284" s="376"/>
      <c r="OZD284" s="376"/>
      <c r="OZE284" s="376"/>
      <c r="OZF284" s="376"/>
      <c r="OZG284" s="376"/>
      <c r="OZH284" s="376"/>
      <c r="OZI284" s="375"/>
      <c r="OZJ284" s="375"/>
      <c r="OZK284" s="375"/>
      <c r="OZL284" s="375"/>
      <c r="OZM284" s="375"/>
      <c r="OZN284" s="375"/>
      <c r="OZO284" s="375"/>
      <c r="OZP284" s="375"/>
      <c r="OZQ284" s="375"/>
      <c r="OZR284" s="375"/>
      <c r="OZS284" s="375"/>
      <c r="OZT284" s="375"/>
      <c r="OZU284" s="375"/>
      <c r="OZV284" s="375"/>
      <c r="OZW284" s="375"/>
      <c r="OZX284" s="375"/>
      <c r="OZY284" s="375"/>
      <c r="OZZ284" s="375"/>
      <c r="PAA284" s="375"/>
      <c r="PAB284" s="375"/>
      <c r="PAC284" s="375"/>
      <c r="PAD284" s="375"/>
      <c r="PAE284" s="375"/>
      <c r="PAF284" s="375"/>
      <c r="PAG284" s="375"/>
      <c r="PAH284" s="375"/>
      <c r="PAI284" s="375"/>
      <c r="PAJ284" s="375"/>
      <c r="PAK284" s="375"/>
      <c r="PAL284" s="375"/>
      <c r="PAM284" s="375"/>
      <c r="PAN284" s="375"/>
      <c r="PAO284" s="375"/>
      <c r="PAP284" s="375"/>
      <c r="PAQ284" s="375"/>
      <c r="PAR284" s="375"/>
      <c r="PAS284" s="375"/>
      <c r="PAT284" s="375"/>
      <c r="PAU284" s="375"/>
      <c r="PAV284" s="375"/>
      <c r="PAW284" s="375"/>
      <c r="PAX284" s="375"/>
      <c r="PAY284" s="375"/>
      <c r="PAZ284" s="375"/>
      <c r="PBA284" s="376"/>
      <c r="PBB284" s="376"/>
      <c r="PBC284" s="376"/>
      <c r="PBD284" s="376"/>
      <c r="PBE284" s="376"/>
      <c r="PBF284" s="376"/>
      <c r="PBG284" s="376"/>
      <c r="PBH284" s="376"/>
      <c r="PBI284" s="376"/>
      <c r="PBJ284" s="376"/>
      <c r="PBK284" s="376"/>
      <c r="PBL284" s="376"/>
      <c r="PBM284" s="376"/>
      <c r="PBN284" s="376"/>
      <c r="PBO284" s="376"/>
      <c r="PBP284" s="376"/>
      <c r="PBQ284" s="376"/>
      <c r="PBR284" s="376"/>
      <c r="PBS284" s="376"/>
      <c r="PBT284" s="376"/>
      <c r="PBU284" s="376"/>
      <c r="PBV284" s="376"/>
      <c r="PBW284" s="376"/>
      <c r="PBX284" s="376"/>
      <c r="PBY284" s="377"/>
      <c r="PBZ284" s="377"/>
      <c r="PCA284" s="377"/>
      <c r="PCB284" s="377"/>
      <c r="PCC284" s="377"/>
      <c r="PCD284" s="376"/>
      <c r="PCE284" s="376"/>
      <c r="PCF284" s="377"/>
      <c r="PCG284" s="377"/>
      <c r="PCH284" s="376"/>
      <c r="PCI284" s="376"/>
      <c r="PCJ284" s="377"/>
      <c r="PCK284" s="377"/>
      <c r="PCL284" s="376"/>
      <c r="PCM284" s="376"/>
      <c r="PCN284" s="376"/>
      <c r="PCO284" s="376"/>
      <c r="PCP284" s="376"/>
      <c r="PCQ284" s="376"/>
      <c r="PCR284" s="376"/>
      <c r="PCS284" s="377"/>
      <c r="PCT284" s="377"/>
      <c r="PCU284" s="376"/>
      <c r="PCV284" s="376"/>
      <c r="PCW284" s="377"/>
      <c r="PCX284" s="377"/>
      <c r="PCY284" s="376"/>
      <c r="PCZ284" s="376"/>
      <c r="PDA284" s="376"/>
      <c r="PDB284" s="376"/>
      <c r="PDC284" s="376"/>
      <c r="PDD284" s="370"/>
      <c r="PDE284" s="396"/>
      <c r="PDF284" s="376"/>
      <c r="PDG284" s="376"/>
      <c r="PDH284" s="376"/>
      <c r="PDI284" s="376"/>
      <c r="PDJ284" s="376"/>
      <c r="PDK284" s="376"/>
      <c r="PDL284" s="376"/>
      <c r="PDM284" s="375"/>
      <c r="PDN284" s="375"/>
      <c r="PDO284" s="375"/>
      <c r="PDP284" s="375"/>
      <c r="PDQ284" s="375"/>
      <c r="PDR284" s="375"/>
      <c r="PDS284" s="375"/>
      <c r="PDT284" s="375"/>
      <c r="PDU284" s="375"/>
      <c r="PDV284" s="375"/>
      <c r="PDW284" s="375"/>
      <c r="PDX284" s="375"/>
      <c r="PDY284" s="375"/>
      <c r="PDZ284" s="375"/>
      <c r="PEA284" s="375"/>
      <c r="PEB284" s="375"/>
      <c r="PEC284" s="375"/>
      <c r="PED284" s="375"/>
      <c r="PEE284" s="375"/>
      <c r="PEF284" s="375"/>
      <c r="PEG284" s="375"/>
      <c r="PEH284" s="375"/>
      <c r="PEI284" s="375"/>
      <c r="PEJ284" s="375"/>
      <c r="PEK284" s="375"/>
      <c r="PEL284" s="375"/>
      <c r="PEM284" s="375"/>
      <c r="PEN284" s="375"/>
      <c r="PEO284" s="375"/>
      <c r="PEP284" s="375"/>
      <c r="PEQ284" s="375"/>
      <c r="PER284" s="375"/>
      <c r="PES284" s="375"/>
      <c r="PET284" s="375"/>
      <c r="PEU284" s="375"/>
      <c r="PEV284" s="375"/>
      <c r="PEW284" s="375"/>
      <c r="PEX284" s="375"/>
      <c r="PEY284" s="375"/>
      <c r="PEZ284" s="375"/>
      <c r="PFA284" s="375"/>
      <c r="PFB284" s="375"/>
      <c r="PFC284" s="375"/>
      <c r="PFD284" s="375"/>
      <c r="PFE284" s="376"/>
      <c r="PFF284" s="376"/>
      <c r="PFG284" s="376"/>
      <c r="PFH284" s="376"/>
      <c r="PFI284" s="376"/>
      <c r="PFJ284" s="376"/>
      <c r="PFK284" s="376"/>
      <c r="PFL284" s="376"/>
      <c r="PFM284" s="376"/>
      <c r="PFN284" s="376"/>
      <c r="PFO284" s="376"/>
      <c r="PFP284" s="376"/>
      <c r="PFQ284" s="376"/>
      <c r="PFR284" s="376"/>
      <c r="PFS284" s="376"/>
      <c r="PFT284" s="376"/>
      <c r="PFU284" s="376"/>
      <c r="PFV284" s="376"/>
      <c r="PFW284" s="376"/>
      <c r="PFX284" s="376"/>
      <c r="PFY284" s="376"/>
      <c r="PFZ284" s="376"/>
      <c r="PGA284" s="376"/>
      <c r="PGB284" s="376"/>
      <c r="PGC284" s="377"/>
      <c r="PGD284" s="377"/>
      <c r="PGE284" s="377"/>
      <c r="PGF284" s="377"/>
      <c r="PGG284" s="377"/>
      <c r="PGH284" s="376"/>
      <c r="PGI284" s="376"/>
      <c r="PGJ284" s="377"/>
      <c r="PGK284" s="377"/>
      <c r="PGL284" s="376"/>
      <c r="PGM284" s="376"/>
      <c r="PGN284" s="377"/>
      <c r="PGO284" s="377"/>
      <c r="PGP284" s="376"/>
      <c r="PGQ284" s="376"/>
      <c r="PGR284" s="376"/>
      <c r="PGS284" s="376"/>
      <c r="PGT284" s="376"/>
      <c r="PGU284" s="376"/>
      <c r="PGV284" s="376"/>
      <c r="PGW284" s="377"/>
      <c r="PGX284" s="377"/>
      <c r="PGY284" s="376"/>
      <c r="PGZ284" s="376"/>
      <c r="PHA284" s="377"/>
      <c r="PHB284" s="377"/>
      <c r="PHC284" s="376"/>
      <c r="PHD284" s="376"/>
      <c r="PHE284" s="376"/>
      <c r="PHF284" s="376"/>
      <c r="PHG284" s="376"/>
      <c r="PHH284" s="370"/>
      <c r="PHI284" s="396"/>
      <c r="PHJ284" s="376"/>
      <c r="PHK284" s="376"/>
      <c r="PHL284" s="376"/>
      <c r="PHM284" s="376"/>
      <c r="PHN284" s="376"/>
      <c r="PHO284" s="376"/>
      <c r="PHP284" s="376"/>
      <c r="PHQ284" s="375"/>
      <c r="PHR284" s="375"/>
      <c r="PHS284" s="375"/>
      <c r="PHT284" s="375"/>
      <c r="PHU284" s="375"/>
      <c r="PHV284" s="375"/>
      <c r="PHW284" s="375"/>
      <c r="PHX284" s="375"/>
      <c r="PHY284" s="375"/>
      <c r="PHZ284" s="375"/>
      <c r="PIA284" s="375"/>
      <c r="PIB284" s="375"/>
      <c r="PIC284" s="375"/>
      <c r="PID284" s="375"/>
      <c r="PIE284" s="375"/>
      <c r="PIF284" s="375"/>
      <c r="PIG284" s="375"/>
      <c r="PIH284" s="375"/>
      <c r="PII284" s="375"/>
      <c r="PIJ284" s="375"/>
      <c r="PIK284" s="375"/>
      <c r="PIL284" s="375"/>
      <c r="PIM284" s="375"/>
      <c r="PIN284" s="375"/>
      <c r="PIO284" s="375"/>
      <c r="PIP284" s="375"/>
      <c r="PIQ284" s="375"/>
      <c r="PIR284" s="375"/>
      <c r="PIS284" s="375"/>
      <c r="PIT284" s="375"/>
      <c r="PIU284" s="375"/>
      <c r="PIV284" s="375"/>
      <c r="PIW284" s="375"/>
      <c r="PIX284" s="375"/>
      <c r="PIY284" s="375"/>
      <c r="PIZ284" s="375"/>
      <c r="PJA284" s="375"/>
      <c r="PJB284" s="375"/>
      <c r="PJC284" s="375"/>
      <c r="PJD284" s="375"/>
      <c r="PJE284" s="375"/>
      <c r="PJF284" s="375"/>
      <c r="PJG284" s="375"/>
      <c r="PJH284" s="375"/>
      <c r="PJI284" s="376"/>
      <c r="PJJ284" s="376"/>
      <c r="PJK284" s="376"/>
      <c r="PJL284" s="376"/>
      <c r="PJM284" s="376"/>
      <c r="PJN284" s="376"/>
      <c r="PJO284" s="376"/>
      <c r="PJP284" s="376"/>
      <c r="PJQ284" s="376"/>
      <c r="PJR284" s="376"/>
      <c r="PJS284" s="376"/>
      <c r="PJT284" s="376"/>
      <c r="PJU284" s="376"/>
      <c r="PJV284" s="376"/>
      <c r="PJW284" s="376"/>
      <c r="PJX284" s="376"/>
      <c r="PJY284" s="376"/>
      <c r="PJZ284" s="376"/>
      <c r="PKA284" s="376"/>
      <c r="PKB284" s="376"/>
      <c r="PKC284" s="376"/>
      <c r="PKD284" s="376"/>
      <c r="PKE284" s="376"/>
      <c r="PKF284" s="376"/>
      <c r="PKG284" s="377"/>
      <c r="PKH284" s="377"/>
      <c r="PKI284" s="377"/>
      <c r="PKJ284" s="377"/>
      <c r="PKK284" s="377"/>
      <c r="PKL284" s="376"/>
      <c r="PKM284" s="376"/>
      <c r="PKN284" s="377"/>
      <c r="PKO284" s="377"/>
      <c r="PKP284" s="376"/>
      <c r="PKQ284" s="376"/>
      <c r="PKR284" s="377"/>
      <c r="PKS284" s="377"/>
      <c r="PKT284" s="376"/>
      <c r="PKU284" s="376"/>
      <c r="PKV284" s="376"/>
      <c r="PKW284" s="376"/>
      <c r="PKX284" s="376"/>
      <c r="PKY284" s="376"/>
      <c r="PKZ284" s="376"/>
      <c r="PLA284" s="377"/>
      <c r="PLB284" s="377"/>
      <c r="PLC284" s="376"/>
      <c r="PLD284" s="376"/>
      <c r="PLE284" s="377"/>
      <c r="PLF284" s="377"/>
      <c r="PLG284" s="376"/>
      <c r="PLH284" s="376"/>
      <c r="PLI284" s="376"/>
      <c r="PLJ284" s="376"/>
      <c r="PLK284" s="376"/>
      <c r="PLL284" s="370"/>
      <c r="PLM284" s="396"/>
      <c r="PLN284" s="376"/>
      <c r="PLO284" s="376"/>
      <c r="PLP284" s="376"/>
      <c r="PLQ284" s="376"/>
      <c r="PLR284" s="376"/>
      <c r="PLS284" s="376"/>
      <c r="PLT284" s="376"/>
      <c r="PLU284" s="375"/>
      <c r="PLV284" s="375"/>
      <c r="PLW284" s="375"/>
      <c r="PLX284" s="375"/>
      <c r="PLY284" s="375"/>
      <c r="PLZ284" s="375"/>
      <c r="PMA284" s="375"/>
      <c r="PMB284" s="375"/>
      <c r="PMC284" s="375"/>
      <c r="PMD284" s="375"/>
      <c r="PME284" s="375"/>
      <c r="PMF284" s="375"/>
      <c r="PMG284" s="375"/>
      <c r="PMH284" s="375"/>
      <c r="PMI284" s="375"/>
      <c r="PMJ284" s="375"/>
      <c r="PMK284" s="375"/>
      <c r="PML284" s="375"/>
      <c r="PMM284" s="375"/>
      <c r="PMN284" s="375"/>
      <c r="PMO284" s="375"/>
      <c r="PMP284" s="375"/>
      <c r="PMQ284" s="375"/>
      <c r="PMR284" s="375"/>
      <c r="PMS284" s="375"/>
      <c r="PMT284" s="375"/>
      <c r="PMU284" s="375"/>
      <c r="PMV284" s="375"/>
      <c r="PMW284" s="375"/>
      <c r="PMX284" s="375"/>
      <c r="PMY284" s="375"/>
      <c r="PMZ284" s="375"/>
      <c r="PNA284" s="375"/>
      <c r="PNB284" s="375"/>
      <c r="PNC284" s="375"/>
      <c r="PND284" s="375"/>
      <c r="PNE284" s="375"/>
      <c r="PNF284" s="375"/>
      <c r="PNG284" s="375"/>
      <c r="PNH284" s="375"/>
      <c r="PNI284" s="375"/>
      <c r="PNJ284" s="375"/>
      <c r="PNK284" s="375"/>
      <c r="PNL284" s="375"/>
      <c r="PNM284" s="376"/>
      <c r="PNN284" s="376"/>
      <c r="PNO284" s="376"/>
      <c r="PNP284" s="376"/>
      <c r="PNQ284" s="376"/>
      <c r="PNR284" s="376"/>
      <c r="PNS284" s="376"/>
      <c r="PNT284" s="376"/>
      <c r="PNU284" s="376"/>
      <c r="PNV284" s="376"/>
      <c r="PNW284" s="376"/>
      <c r="PNX284" s="376"/>
      <c r="PNY284" s="376"/>
      <c r="PNZ284" s="376"/>
      <c r="POA284" s="376"/>
      <c r="POB284" s="376"/>
      <c r="POC284" s="376"/>
      <c r="POD284" s="376"/>
      <c r="POE284" s="376"/>
      <c r="POF284" s="376"/>
      <c r="POG284" s="376"/>
      <c r="POH284" s="376"/>
      <c r="POI284" s="376"/>
      <c r="POJ284" s="376"/>
      <c r="POK284" s="377"/>
      <c r="POL284" s="377"/>
      <c r="POM284" s="377"/>
      <c r="PON284" s="377"/>
      <c r="POO284" s="377"/>
      <c r="POP284" s="376"/>
      <c r="POQ284" s="376"/>
      <c r="POR284" s="377"/>
      <c r="POS284" s="377"/>
      <c r="POT284" s="376"/>
      <c r="POU284" s="376"/>
      <c r="POV284" s="377"/>
      <c r="POW284" s="377"/>
      <c r="POX284" s="376"/>
      <c r="POY284" s="376"/>
      <c r="POZ284" s="376"/>
      <c r="PPA284" s="376"/>
      <c r="PPB284" s="376"/>
      <c r="PPC284" s="376"/>
      <c r="PPD284" s="376"/>
      <c r="PPE284" s="377"/>
      <c r="PPF284" s="377"/>
      <c r="PPG284" s="376"/>
      <c r="PPH284" s="376"/>
      <c r="PPI284" s="377"/>
      <c r="PPJ284" s="377"/>
      <c r="PPK284" s="376"/>
      <c r="PPL284" s="376"/>
      <c r="PPM284" s="376"/>
      <c r="PPN284" s="376"/>
      <c r="PPO284" s="376"/>
      <c r="PPP284" s="370"/>
      <c r="PPQ284" s="396"/>
      <c r="PPR284" s="376"/>
      <c r="PPS284" s="376"/>
      <c r="PPT284" s="376"/>
      <c r="PPU284" s="376"/>
      <c r="PPV284" s="376"/>
      <c r="PPW284" s="376"/>
      <c r="PPX284" s="376"/>
      <c r="PPY284" s="375"/>
      <c r="PPZ284" s="375"/>
      <c r="PQA284" s="375"/>
      <c r="PQB284" s="375"/>
      <c r="PQC284" s="375"/>
      <c r="PQD284" s="375"/>
      <c r="PQE284" s="375"/>
      <c r="PQF284" s="375"/>
      <c r="PQG284" s="375"/>
      <c r="PQH284" s="375"/>
      <c r="PQI284" s="375"/>
      <c r="PQJ284" s="375"/>
      <c r="PQK284" s="375"/>
      <c r="PQL284" s="375"/>
      <c r="PQM284" s="375"/>
      <c r="PQN284" s="375"/>
      <c r="PQO284" s="375"/>
      <c r="PQP284" s="375"/>
      <c r="PQQ284" s="375"/>
      <c r="PQR284" s="375"/>
      <c r="PQS284" s="375"/>
      <c r="PQT284" s="375"/>
      <c r="PQU284" s="375"/>
      <c r="PQV284" s="375"/>
      <c r="PQW284" s="375"/>
      <c r="PQX284" s="375"/>
      <c r="PQY284" s="375"/>
      <c r="PQZ284" s="375"/>
      <c r="PRA284" s="375"/>
      <c r="PRB284" s="375"/>
      <c r="PRC284" s="375"/>
      <c r="PRD284" s="375"/>
      <c r="PRE284" s="375"/>
      <c r="PRF284" s="375"/>
      <c r="PRG284" s="375"/>
      <c r="PRH284" s="375"/>
      <c r="PRI284" s="375"/>
      <c r="PRJ284" s="375"/>
      <c r="PRK284" s="375"/>
      <c r="PRL284" s="375"/>
      <c r="PRM284" s="375"/>
      <c r="PRN284" s="375"/>
      <c r="PRO284" s="375"/>
      <c r="PRP284" s="375"/>
      <c r="PRQ284" s="376"/>
      <c r="PRR284" s="376"/>
      <c r="PRS284" s="376"/>
      <c r="PRT284" s="376"/>
      <c r="PRU284" s="376"/>
      <c r="PRV284" s="376"/>
      <c r="PRW284" s="376"/>
      <c r="PRX284" s="376"/>
      <c r="PRY284" s="376"/>
      <c r="PRZ284" s="376"/>
      <c r="PSA284" s="376"/>
      <c r="PSB284" s="376"/>
      <c r="PSC284" s="376"/>
      <c r="PSD284" s="376"/>
      <c r="PSE284" s="376"/>
      <c r="PSF284" s="376"/>
      <c r="PSG284" s="376"/>
      <c r="PSH284" s="376"/>
      <c r="PSI284" s="376"/>
      <c r="PSJ284" s="376"/>
      <c r="PSK284" s="376"/>
      <c r="PSL284" s="376"/>
      <c r="PSM284" s="376"/>
      <c r="PSN284" s="376"/>
      <c r="PSO284" s="377"/>
      <c r="PSP284" s="377"/>
      <c r="PSQ284" s="377"/>
      <c r="PSR284" s="377"/>
      <c r="PSS284" s="377"/>
      <c r="PST284" s="376"/>
      <c r="PSU284" s="376"/>
      <c r="PSV284" s="377"/>
      <c r="PSW284" s="377"/>
      <c r="PSX284" s="376"/>
      <c r="PSY284" s="376"/>
      <c r="PSZ284" s="377"/>
      <c r="PTA284" s="377"/>
      <c r="PTB284" s="376"/>
      <c r="PTC284" s="376"/>
      <c r="PTD284" s="376"/>
      <c r="PTE284" s="376"/>
      <c r="PTF284" s="376"/>
      <c r="PTG284" s="376"/>
      <c r="PTH284" s="376"/>
      <c r="PTI284" s="377"/>
      <c r="PTJ284" s="377"/>
      <c r="PTK284" s="376"/>
      <c r="PTL284" s="376"/>
      <c r="PTM284" s="377"/>
      <c r="PTN284" s="377"/>
      <c r="PTO284" s="376"/>
      <c r="PTP284" s="376"/>
      <c r="PTQ284" s="376"/>
      <c r="PTR284" s="376"/>
      <c r="PTS284" s="376"/>
      <c r="PTT284" s="370"/>
      <c r="PTU284" s="396"/>
      <c r="PTV284" s="376"/>
      <c r="PTW284" s="376"/>
      <c r="PTX284" s="376"/>
      <c r="PTY284" s="376"/>
      <c r="PTZ284" s="376"/>
      <c r="PUA284" s="376"/>
      <c r="PUB284" s="376"/>
      <c r="PUC284" s="375"/>
      <c r="PUD284" s="375"/>
      <c r="PUE284" s="375"/>
      <c r="PUF284" s="375"/>
      <c r="PUG284" s="375"/>
      <c r="PUH284" s="375"/>
      <c r="PUI284" s="375"/>
      <c r="PUJ284" s="375"/>
      <c r="PUK284" s="375"/>
      <c r="PUL284" s="375"/>
      <c r="PUM284" s="375"/>
      <c r="PUN284" s="375"/>
      <c r="PUO284" s="375"/>
      <c r="PUP284" s="375"/>
      <c r="PUQ284" s="375"/>
      <c r="PUR284" s="375"/>
      <c r="PUS284" s="375"/>
      <c r="PUT284" s="375"/>
      <c r="PUU284" s="375"/>
      <c r="PUV284" s="375"/>
      <c r="PUW284" s="375"/>
      <c r="PUX284" s="375"/>
      <c r="PUY284" s="375"/>
      <c r="PUZ284" s="375"/>
      <c r="PVA284" s="375"/>
      <c r="PVB284" s="375"/>
      <c r="PVC284" s="375"/>
      <c r="PVD284" s="375"/>
      <c r="PVE284" s="375"/>
      <c r="PVF284" s="375"/>
      <c r="PVG284" s="375"/>
      <c r="PVH284" s="375"/>
      <c r="PVI284" s="375"/>
      <c r="PVJ284" s="375"/>
      <c r="PVK284" s="375"/>
      <c r="PVL284" s="375"/>
      <c r="PVM284" s="375"/>
      <c r="PVN284" s="375"/>
      <c r="PVO284" s="375"/>
      <c r="PVP284" s="375"/>
      <c r="PVQ284" s="375"/>
      <c r="PVR284" s="375"/>
      <c r="PVS284" s="375"/>
      <c r="PVT284" s="375"/>
      <c r="PVU284" s="376"/>
      <c r="PVV284" s="376"/>
      <c r="PVW284" s="376"/>
      <c r="PVX284" s="376"/>
      <c r="PVY284" s="376"/>
      <c r="PVZ284" s="376"/>
      <c r="PWA284" s="376"/>
      <c r="PWB284" s="376"/>
      <c r="PWC284" s="376"/>
      <c r="PWD284" s="376"/>
      <c r="PWE284" s="376"/>
      <c r="PWF284" s="376"/>
      <c r="PWG284" s="376"/>
      <c r="PWH284" s="376"/>
      <c r="PWI284" s="376"/>
      <c r="PWJ284" s="376"/>
      <c r="PWK284" s="376"/>
      <c r="PWL284" s="376"/>
      <c r="PWM284" s="376"/>
      <c r="PWN284" s="376"/>
      <c r="PWO284" s="376"/>
      <c r="PWP284" s="376"/>
      <c r="PWQ284" s="376"/>
      <c r="PWR284" s="376"/>
      <c r="PWS284" s="377"/>
      <c r="PWT284" s="377"/>
      <c r="PWU284" s="377"/>
      <c r="PWV284" s="377"/>
      <c r="PWW284" s="377"/>
      <c r="PWX284" s="376"/>
      <c r="PWY284" s="376"/>
      <c r="PWZ284" s="377"/>
      <c r="PXA284" s="377"/>
      <c r="PXB284" s="376"/>
      <c r="PXC284" s="376"/>
      <c r="PXD284" s="377"/>
      <c r="PXE284" s="377"/>
      <c r="PXF284" s="376"/>
      <c r="PXG284" s="376"/>
      <c r="PXH284" s="376"/>
      <c r="PXI284" s="376"/>
      <c r="PXJ284" s="376"/>
      <c r="PXK284" s="376"/>
      <c r="PXL284" s="376"/>
      <c r="PXM284" s="377"/>
      <c r="PXN284" s="377"/>
      <c r="PXO284" s="376"/>
      <c r="PXP284" s="376"/>
      <c r="PXQ284" s="377"/>
      <c r="PXR284" s="377"/>
      <c r="PXS284" s="376"/>
      <c r="PXT284" s="376"/>
      <c r="PXU284" s="376"/>
      <c r="PXV284" s="376"/>
      <c r="PXW284" s="376"/>
      <c r="PXX284" s="370"/>
      <c r="PXY284" s="396"/>
      <c r="PXZ284" s="376"/>
      <c r="PYA284" s="376"/>
      <c r="PYB284" s="376"/>
      <c r="PYC284" s="376"/>
      <c r="PYD284" s="376"/>
      <c r="PYE284" s="376"/>
      <c r="PYF284" s="376"/>
      <c r="PYG284" s="375"/>
      <c r="PYH284" s="375"/>
      <c r="PYI284" s="375"/>
      <c r="PYJ284" s="375"/>
      <c r="PYK284" s="375"/>
      <c r="PYL284" s="375"/>
      <c r="PYM284" s="375"/>
      <c r="PYN284" s="375"/>
      <c r="PYO284" s="375"/>
      <c r="PYP284" s="375"/>
      <c r="PYQ284" s="375"/>
      <c r="PYR284" s="375"/>
      <c r="PYS284" s="375"/>
      <c r="PYT284" s="375"/>
      <c r="PYU284" s="375"/>
      <c r="PYV284" s="375"/>
      <c r="PYW284" s="375"/>
      <c r="PYX284" s="375"/>
      <c r="PYY284" s="375"/>
      <c r="PYZ284" s="375"/>
      <c r="PZA284" s="375"/>
      <c r="PZB284" s="375"/>
      <c r="PZC284" s="375"/>
      <c r="PZD284" s="375"/>
      <c r="PZE284" s="375"/>
      <c r="PZF284" s="375"/>
      <c r="PZG284" s="375"/>
      <c r="PZH284" s="375"/>
      <c r="PZI284" s="375"/>
      <c r="PZJ284" s="375"/>
      <c r="PZK284" s="375"/>
      <c r="PZL284" s="375"/>
      <c r="PZM284" s="375"/>
      <c r="PZN284" s="375"/>
      <c r="PZO284" s="375"/>
      <c r="PZP284" s="375"/>
      <c r="PZQ284" s="375"/>
      <c r="PZR284" s="375"/>
      <c r="PZS284" s="375"/>
      <c r="PZT284" s="375"/>
      <c r="PZU284" s="375"/>
      <c r="PZV284" s="375"/>
      <c r="PZW284" s="375"/>
      <c r="PZX284" s="375"/>
      <c r="PZY284" s="376"/>
      <c r="PZZ284" s="376"/>
      <c r="QAA284" s="376"/>
      <c r="QAB284" s="376"/>
      <c r="QAC284" s="376"/>
      <c r="QAD284" s="376"/>
      <c r="QAE284" s="376"/>
      <c r="QAF284" s="376"/>
      <c r="QAG284" s="376"/>
      <c r="QAH284" s="376"/>
      <c r="QAI284" s="376"/>
      <c r="QAJ284" s="376"/>
      <c r="QAK284" s="376"/>
      <c r="QAL284" s="376"/>
      <c r="QAM284" s="376"/>
      <c r="QAN284" s="376"/>
      <c r="QAO284" s="376"/>
      <c r="QAP284" s="376"/>
      <c r="QAQ284" s="376"/>
      <c r="QAR284" s="376"/>
      <c r="QAS284" s="376"/>
      <c r="QAT284" s="376"/>
      <c r="QAU284" s="376"/>
      <c r="QAV284" s="376"/>
      <c r="QAW284" s="377"/>
      <c r="QAX284" s="377"/>
      <c r="QAY284" s="377"/>
      <c r="QAZ284" s="377"/>
      <c r="QBA284" s="377"/>
      <c r="QBB284" s="376"/>
      <c r="QBC284" s="376"/>
      <c r="QBD284" s="377"/>
      <c r="QBE284" s="377"/>
      <c r="QBF284" s="376"/>
      <c r="QBG284" s="376"/>
      <c r="QBH284" s="377"/>
      <c r="QBI284" s="377"/>
      <c r="QBJ284" s="376"/>
      <c r="QBK284" s="376"/>
      <c r="QBL284" s="376"/>
      <c r="QBM284" s="376"/>
      <c r="QBN284" s="376"/>
      <c r="QBO284" s="376"/>
      <c r="QBP284" s="376"/>
      <c r="QBQ284" s="377"/>
      <c r="QBR284" s="377"/>
      <c r="QBS284" s="376"/>
      <c r="QBT284" s="376"/>
      <c r="QBU284" s="377"/>
      <c r="QBV284" s="377"/>
      <c r="QBW284" s="376"/>
      <c r="QBX284" s="376"/>
      <c r="QBY284" s="376"/>
      <c r="QBZ284" s="376"/>
      <c r="QCA284" s="376"/>
      <c r="QCB284" s="370"/>
      <c r="QCC284" s="396"/>
      <c r="QCD284" s="376"/>
      <c r="QCE284" s="376"/>
      <c r="QCF284" s="376"/>
      <c r="QCG284" s="376"/>
      <c r="QCH284" s="376"/>
      <c r="QCI284" s="376"/>
      <c r="QCJ284" s="376"/>
      <c r="QCK284" s="375"/>
      <c r="QCL284" s="375"/>
      <c r="QCM284" s="375"/>
      <c r="QCN284" s="375"/>
      <c r="QCO284" s="375"/>
      <c r="QCP284" s="375"/>
      <c r="QCQ284" s="375"/>
      <c r="QCR284" s="375"/>
      <c r="QCS284" s="375"/>
      <c r="QCT284" s="375"/>
      <c r="QCU284" s="375"/>
      <c r="QCV284" s="375"/>
      <c r="QCW284" s="375"/>
      <c r="QCX284" s="375"/>
      <c r="QCY284" s="375"/>
      <c r="QCZ284" s="375"/>
      <c r="QDA284" s="375"/>
      <c r="QDB284" s="375"/>
      <c r="QDC284" s="375"/>
      <c r="QDD284" s="375"/>
      <c r="QDE284" s="375"/>
      <c r="QDF284" s="375"/>
      <c r="QDG284" s="375"/>
      <c r="QDH284" s="375"/>
      <c r="QDI284" s="375"/>
      <c r="QDJ284" s="375"/>
      <c r="QDK284" s="375"/>
      <c r="QDL284" s="375"/>
      <c r="QDM284" s="375"/>
      <c r="QDN284" s="375"/>
      <c r="QDO284" s="375"/>
      <c r="QDP284" s="375"/>
      <c r="QDQ284" s="375"/>
      <c r="QDR284" s="375"/>
      <c r="QDS284" s="375"/>
      <c r="QDT284" s="375"/>
      <c r="QDU284" s="375"/>
      <c r="QDV284" s="375"/>
      <c r="QDW284" s="375"/>
      <c r="QDX284" s="375"/>
      <c r="QDY284" s="375"/>
      <c r="QDZ284" s="375"/>
      <c r="QEA284" s="375"/>
      <c r="QEB284" s="375"/>
      <c r="QEC284" s="376"/>
      <c r="QED284" s="376"/>
      <c r="QEE284" s="376"/>
      <c r="QEF284" s="376"/>
      <c r="QEG284" s="376"/>
      <c r="QEH284" s="376"/>
      <c r="QEI284" s="376"/>
      <c r="QEJ284" s="376"/>
      <c r="QEK284" s="376"/>
      <c r="QEL284" s="376"/>
      <c r="QEM284" s="376"/>
      <c r="QEN284" s="376"/>
      <c r="QEO284" s="376"/>
      <c r="QEP284" s="376"/>
      <c r="QEQ284" s="376"/>
      <c r="QER284" s="376"/>
      <c r="QES284" s="376"/>
      <c r="QET284" s="376"/>
      <c r="QEU284" s="376"/>
      <c r="QEV284" s="376"/>
      <c r="QEW284" s="376"/>
      <c r="QEX284" s="376"/>
      <c r="QEY284" s="376"/>
      <c r="QEZ284" s="376"/>
      <c r="QFA284" s="377"/>
      <c r="QFB284" s="377"/>
      <c r="QFC284" s="377"/>
      <c r="QFD284" s="377"/>
      <c r="QFE284" s="377"/>
      <c r="QFF284" s="376"/>
      <c r="QFG284" s="376"/>
      <c r="QFH284" s="377"/>
      <c r="QFI284" s="377"/>
      <c r="QFJ284" s="376"/>
      <c r="QFK284" s="376"/>
      <c r="QFL284" s="377"/>
      <c r="QFM284" s="377"/>
      <c r="QFN284" s="376"/>
      <c r="QFO284" s="376"/>
      <c r="QFP284" s="376"/>
      <c r="QFQ284" s="376"/>
      <c r="QFR284" s="376"/>
      <c r="QFS284" s="376"/>
      <c r="QFT284" s="376"/>
      <c r="QFU284" s="377"/>
      <c r="QFV284" s="377"/>
      <c r="QFW284" s="376"/>
      <c r="QFX284" s="376"/>
      <c r="QFY284" s="377"/>
      <c r="QFZ284" s="377"/>
      <c r="QGA284" s="376"/>
      <c r="QGB284" s="376"/>
      <c r="QGC284" s="376"/>
      <c r="QGD284" s="376"/>
      <c r="QGE284" s="376"/>
      <c r="QGF284" s="370"/>
      <c r="QGG284" s="396"/>
      <c r="QGH284" s="376"/>
      <c r="QGI284" s="376"/>
      <c r="QGJ284" s="376"/>
      <c r="QGK284" s="376"/>
      <c r="QGL284" s="376"/>
      <c r="QGM284" s="376"/>
      <c r="QGN284" s="376"/>
      <c r="QGO284" s="375"/>
      <c r="QGP284" s="375"/>
      <c r="QGQ284" s="375"/>
      <c r="QGR284" s="375"/>
      <c r="QGS284" s="375"/>
      <c r="QGT284" s="375"/>
      <c r="QGU284" s="375"/>
      <c r="QGV284" s="375"/>
      <c r="QGW284" s="375"/>
      <c r="QGX284" s="375"/>
      <c r="QGY284" s="375"/>
      <c r="QGZ284" s="375"/>
      <c r="QHA284" s="375"/>
      <c r="QHB284" s="375"/>
      <c r="QHC284" s="375"/>
      <c r="QHD284" s="375"/>
      <c r="QHE284" s="375"/>
      <c r="QHF284" s="375"/>
      <c r="QHG284" s="375"/>
      <c r="QHH284" s="375"/>
      <c r="QHI284" s="375"/>
      <c r="QHJ284" s="375"/>
      <c r="QHK284" s="375"/>
      <c r="QHL284" s="375"/>
      <c r="QHM284" s="375"/>
      <c r="QHN284" s="375"/>
      <c r="QHO284" s="375"/>
      <c r="QHP284" s="375"/>
      <c r="QHQ284" s="375"/>
      <c r="QHR284" s="375"/>
      <c r="QHS284" s="375"/>
      <c r="QHT284" s="375"/>
      <c r="QHU284" s="375"/>
      <c r="QHV284" s="375"/>
      <c r="QHW284" s="375"/>
      <c r="QHX284" s="375"/>
      <c r="QHY284" s="375"/>
      <c r="QHZ284" s="375"/>
      <c r="QIA284" s="375"/>
      <c r="QIB284" s="375"/>
      <c r="QIC284" s="375"/>
      <c r="QID284" s="375"/>
      <c r="QIE284" s="375"/>
      <c r="QIF284" s="375"/>
      <c r="QIG284" s="376"/>
      <c r="QIH284" s="376"/>
      <c r="QII284" s="376"/>
      <c r="QIJ284" s="376"/>
      <c r="QIK284" s="376"/>
      <c r="QIL284" s="376"/>
      <c r="QIM284" s="376"/>
      <c r="QIN284" s="376"/>
      <c r="QIO284" s="376"/>
      <c r="QIP284" s="376"/>
      <c r="QIQ284" s="376"/>
      <c r="QIR284" s="376"/>
      <c r="QIS284" s="376"/>
      <c r="QIT284" s="376"/>
      <c r="QIU284" s="376"/>
      <c r="QIV284" s="376"/>
      <c r="QIW284" s="376"/>
      <c r="QIX284" s="376"/>
      <c r="QIY284" s="376"/>
      <c r="QIZ284" s="376"/>
      <c r="QJA284" s="376"/>
      <c r="QJB284" s="376"/>
      <c r="QJC284" s="376"/>
      <c r="QJD284" s="376"/>
      <c r="QJE284" s="377"/>
      <c r="QJF284" s="377"/>
      <c r="QJG284" s="377"/>
      <c r="QJH284" s="377"/>
      <c r="QJI284" s="377"/>
      <c r="QJJ284" s="376"/>
      <c r="QJK284" s="376"/>
      <c r="QJL284" s="377"/>
      <c r="QJM284" s="377"/>
      <c r="QJN284" s="376"/>
      <c r="QJO284" s="376"/>
      <c r="QJP284" s="377"/>
      <c r="QJQ284" s="377"/>
      <c r="QJR284" s="376"/>
      <c r="QJS284" s="376"/>
      <c r="QJT284" s="376"/>
      <c r="QJU284" s="376"/>
      <c r="QJV284" s="376"/>
      <c r="QJW284" s="376"/>
      <c r="QJX284" s="376"/>
      <c r="QJY284" s="377"/>
      <c r="QJZ284" s="377"/>
      <c r="QKA284" s="376"/>
      <c r="QKB284" s="376"/>
      <c r="QKC284" s="377"/>
      <c r="QKD284" s="377"/>
      <c r="QKE284" s="376"/>
      <c r="QKF284" s="376"/>
      <c r="QKG284" s="376"/>
      <c r="QKH284" s="376"/>
      <c r="QKI284" s="376"/>
      <c r="QKJ284" s="370"/>
      <c r="QKK284" s="396"/>
      <c r="QKL284" s="376"/>
      <c r="QKM284" s="376"/>
      <c r="QKN284" s="376"/>
      <c r="QKO284" s="376"/>
      <c r="QKP284" s="376"/>
      <c r="QKQ284" s="376"/>
      <c r="QKR284" s="376"/>
      <c r="QKS284" s="375"/>
      <c r="QKT284" s="375"/>
      <c r="QKU284" s="375"/>
      <c r="QKV284" s="375"/>
      <c r="QKW284" s="375"/>
      <c r="QKX284" s="375"/>
      <c r="QKY284" s="375"/>
      <c r="QKZ284" s="375"/>
      <c r="QLA284" s="375"/>
      <c r="QLB284" s="375"/>
      <c r="QLC284" s="375"/>
      <c r="QLD284" s="375"/>
      <c r="QLE284" s="375"/>
      <c r="QLF284" s="375"/>
      <c r="QLG284" s="375"/>
      <c r="QLH284" s="375"/>
      <c r="QLI284" s="375"/>
      <c r="QLJ284" s="375"/>
      <c r="QLK284" s="375"/>
      <c r="QLL284" s="375"/>
      <c r="QLM284" s="375"/>
      <c r="QLN284" s="375"/>
      <c r="QLO284" s="375"/>
      <c r="QLP284" s="375"/>
      <c r="QLQ284" s="375"/>
      <c r="QLR284" s="375"/>
      <c r="QLS284" s="375"/>
      <c r="QLT284" s="375"/>
      <c r="QLU284" s="375"/>
      <c r="QLV284" s="375"/>
      <c r="QLW284" s="375"/>
      <c r="QLX284" s="375"/>
      <c r="QLY284" s="375"/>
      <c r="QLZ284" s="375"/>
      <c r="QMA284" s="375"/>
      <c r="QMB284" s="375"/>
      <c r="QMC284" s="375"/>
      <c r="QMD284" s="375"/>
      <c r="QME284" s="375"/>
      <c r="QMF284" s="375"/>
      <c r="QMG284" s="375"/>
      <c r="QMH284" s="375"/>
      <c r="QMI284" s="375"/>
      <c r="QMJ284" s="375"/>
      <c r="QMK284" s="376"/>
      <c r="QML284" s="376"/>
      <c r="QMM284" s="376"/>
      <c r="QMN284" s="376"/>
      <c r="QMO284" s="376"/>
      <c r="QMP284" s="376"/>
      <c r="QMQ284" s="376"/>
      <c r="QMR284" s="376"/>
      <c r="QMS284" s="376"/>
      <c r="QMT284" s="376"/>
      <c r="QMU284" s="376"/>
      <c r="QMV284" s="376"/>
      <c r="QMW284" s="376"/>
      <c r="QMX284" s="376"/>
      <c r="QMY284" s="376"/>
      <c r="QMZ284" s="376"/>
      <c r="QNA284" s="376"/>
      <c r="QNB284" s="376"/>
      <c r="QNC284" s="376"/>
      <c r="QND284" s="376"/>
      <c r="QNE284" s="376"/>
      <c r="QNF284" s="376"/>
      <c r="QNG284" s="376"/>
      <c r="QNH284" s="376"/>
      <c r="QNI284" s="377"/>
      <c r="QNJ284" s="377"/>
      <c r="QNK284" s="377"/>
      <c r="QNL284" s="377"/>
      <c r="QNM284" s="377"/>
      <c r="QNN284" s="376"/>
      <c r="QNO284" s="376"/>
      <c r="QNP284" s="377"/>
      <c r="QNQ284" s="377"/>
      <c r="QNR284" s="376"/>
      <c r="QNS284" s="376"/>
      <c r="QNT284" s="377"/>
      <c r="QNU284" s="377"/>
      <c r="QNV284" s="376"/>
      <c r="QNW284" s="376"/>
      <c r="QNX284" s="376"/>
      <c r="QNY284" s="376"/>
      <c r="QNZ284" s="376"/>
      <c r="QOA284" s="376"/>
      <c r="QOB284" s="376"/>
      <c r="QOC284" s="377"/>
      <c r="QOD284" s="377"/>
      <c r="QOE284" s="376"/>
      <c r="QOF284" s="376"/>
      <c r="QOG284" s="377"/>
      <c r="QOH284" s="377"/>
      <c r="QOI284" s="376"/>
      <c r="QOJ284" s="376"/>
      <c r="QOK284" s="376"/>
      <c r="QOL284" s="376"/>
      <c r="QOM284" s="376"/>
      <c r="QON284" s="370"/>
      <c r="QOO284" s="396"/>
      <c r="QOP284" s="376"/>
      <c r="QOQ284" s="376"/>
      <c r="QOR284" s="376"/>
      <c r="QOS284" s="376"/>
      <c r="QOT284" s="376"/>
      <c r="QOU284" s="376"/>
      <c r="QOV284" s="376"/>
      <c r="QOW284" s="375"/>
      <c r="QOX284" s="375"/>
      <c r="QOY284" s="375"/>
      <c r="QOZ284" s="375"/>
      <c r="QPA284" s="375"/>
      <c r="QPB284" s="375"/>
      <c r="QPC284" s="375"/>
      <c r="QPD284" s="375"/>
      <c r="QPE284" s="375"/>
      <c r="QPF284" s="375"/>
      <c r="QPG284" s="375"/>
      <c r="QPH284" s="375"/>
      <c r="QPI284" s="375"/>
      <c r="QPJ284" s="375"/>
      <c r="QPK284" s="375"/>
      <c r="QPL284" s="375"/>
      <c r="QPM284" s="375"/>
      <c r="QPN284" s="375"/>
      <c r="QPO284" s="375"/>
      <c r="QPP284" s="375"/>
      <c r="QPQ284" s="375"/>
      <c r="QPR284" s="375"/>
      <c r="QPS284" s="375"/>
      <c r="QPT284" s="375"/>
      <c r="QPU284" s="375"/>
      <c r="QPV284" s="375"/>
      <c r="QPW284" s="375"/>
      <c r="QPX284" s="375"/>
      <c r="QPY284" s="375"/>
      <c r="QPZ284" s="375"/>
      <c r="QQA284" s="375"/>
      <c r="QQB284" s="375"/>
      <c r="QQC284" s="375"/>
      <c r="QQD284" s="375"/>
      <c r="QQE284" s="375"/>
      <c r="QQF284" s="375"/>
      <c r="QQG284" s="375"/>
      <c r="QQH284" s="375"/>
      <c r="QQI284" s="375"/>
      <c r="QQJ284" s="375"/>
      <c r="QQK284" s="375"/>
      <c r="QQL284" s="375"/>
      <c r="QQM284" s="375"/>
      <c r="QQN284" s="375"/>
      <c r="QQO284" s="376"/>
      <c r="QQP284" s="376"/>
      <c r="QQQ284" s="376"/>
      <c r="QQR284" s="376"/>
      <c r="QQS284" s="376"/>
      <c r="QQT284" s="376"/>
      <c r="QQU284" s="376"/>
      <c r="QQV284" s="376"/>
      <c r="QQW284" s="376"/>
      <c r="QQX284" s="376"/>
      <c r="QQY284" s="376"/>
      <c r="QQZ284" s="376"/>
      <c r="QRA284" s="376"/>
      <c r="QRB284" s="376"/>
      <c r="QRC284" s="376"/>
      <c r="QRD284" s="376"/>
      <c r="QRE284" s="376"/>
      <c r="QRF284" s="376"/>
      <c r="QRG284" s="376"/>
      <c r="QRH284" s="376"/>
      <c r="QRI284" s="376"/>
      <c r="QRJ284" s="376"/>
      <c r="QRK284" s="376"/>
      <c r="QRL284" s="376"/>
      <c r="QRM284" s="377"/>
      <c r="QRN284" s="377"/>
      <c r="QRO284" s="377"/>
      <c r="QRP284" s="377"/>
      <c r="QRQ284" s="377"/>
      <c r="QRR284" s="376"/>
      <c r="QRS284" s="376"/>
      <c r="QRT284" s="377"/>
      <c r="QRU284" s="377"/>
      <c r="QRV284" s="376"/>
      <c r="QRW284" s="376"/>
      <c r="QRX284" s="377"/>
      <c r="QRY284" s="377"/>
      <c r="QRZ284" s="376"/>
      <c r="QSA284" s="376"/>
      <c r="QSB284" s="376"/>
      <c r="QSC284" s="376"/>
      <c r="QSD284" s="376"/>
      <c r="QSE284" s="376"/>
      <c r="QSF284" s="376"/>
      <c r="QSG284" s="377"/>
      <c r="QSH284" s="377"/>
      <c r="QSI284" s="376"/>
      <c r="QSJ284" s="376"/>
      <c r="QSK284" s="377"/>
      <c r="QSL284" s="377"/>
      <c r="QSM284" s="376"/>
      <c r="QSN284" s="376"/>
      <c r="QSO284" s="376"/>
      <c r="QSP284" s="376"/>
      <c r="QSQ284" s="376"/>
      <c r="QSR284" s="370"/>
      <c r="QSS284" s="396"/>
      <c r="QST284" s="376"/>
      <c r="QSU284" s="376"/>
      <c r="QSV284" s="376"/>
      <c r="QSW284" s="376"/>
      <c r="QSX284" s="376"/>
      <c r="QSY284" s="376"/>
      <c r="QSZ284" s="376"/>
      <c r="QTA284" s="375"/>
      <c r="QTB284" s="375"/>
      <c r="QTC284" s="375"/>
      <c r="QTD284" s="375"/>
      <c r="QTE284" s="375"/>
      <c r="QTF284" s="375"/>
      <c r="QTG284" s="375"/>
      <c r="QTH284" s="375"/>
      <c r="QTI284" s="375"/>
      <c r="QTJ284" s="375"/>
      <c r="QTK284" s="375"/>
      <c r="QTL284" s="375"/>
      <c r="QTM284" s="375"/>
      <c r="QTN284" s="375"/>
      <c r="QTO284" s="375"/>
      <c r="QTP284" s="375"/>
      <c r="QTQ284" s="375"/>
      <c r="QTR284" s="375"/>
      <c r="QTS284" s="375"/>
      <c r="QTT284" s="375"/>
      <c r="QTU284" s="375"/>
      <c r="QTV284" s="375"/>
      <c r="QTW284" s="375"/>
      <c r="QTX284" s="375"/>
      <c r="QTY284" s="375"/>
      <c r="QTZ284" s="375"/>
      <c r="QUA284" s="375"/>
      <c r="QUB284" s="375"/>
      <c r="QUC284" s="375"/>
      <c r="QUD284" s="375"/>
      <c r="QUE284" s="375"/>
      <c r="QUF284" s="375"/>
      <c r="QUG284" s="375"/>
      <c r="QUH284" s="375"/>
      <c r="QUI284" s="375"/>
      <c r="QUJ284" s="375"/>
      <c r="QUK284" s="375"/>
      <c r="QUL284" s="375"/>
      <c r="QUM284" s="375"/>
      <c r="QUN284" s="375"/>
      <c r="QUO284" s="375"/>
      <c r="QUP284" s="375"/>
      <c r="QUQ284" s="375"/>
      <c r="QUR284" s="375"/>
      <c r="QUS284" s="376"/>
      <c r="QUT284" s="376"/>
      <c r="QUU284" s="376"/>
      <c r="QUV284" s="376"/>
      <c r="QUW284" s="376"/>
      <c r="QUX284" s="376"/>
      <c r="QUY284" s="376"/>
      <c r="QUZ284" s="376"/>
      <c r="QVA284" s="376"/>
      <c r="QVB284" s="376"/>
      <c r="QVC284" s="376"/>
      <c r="QVD284" s="376"/>
      <c r="QVE284" s="376"/>
      <c r="QVF284" s="376"/>
      <c r="QVG284" s="376"/>
      <c r="QVH284" s="376"/>
      <c r="QVI284" s="376"/>
      <c r="QVJ284" s="376"/>
      <c r="QVK284" s="376"/>
      <c r="QVL284" s="376"/>
      <c r="QVM284" s="376"/>
      <c r="QVN284" s="376"/>
      <c r="QVO284" s="376"/>
      <c r="QVP284" s="376"/>
      <c r="QVQ284" s="377"/>
      <c r="QVR284" s="377"/>
      <c r="QVS284" s="377"/>
      <c r="QVT284" s="377"/>
      <c r="QVU284" s="377"/>
      <c r="QVV284" s="376"/>
      <c r="QVW284" s="376"/>
      <c r="QVX284" s="377"/>
      <c r="QVY284" s="377"/>
      <c r="QVZ284" s="376"/>
      <c r="QWA284" s="376"/>
      <c r="QWB284" s="377"/>
      <c r="QWC284" s="377"/>
      <c r="QWD284" s="376"/>
      <c r="QWE284" s="376"/>
      <c r="QWF284" s="376"/>
      <c r="QWG284" s="376"/>
      <c r="QWH284" s="376"/>
      <c r="QWI284" s="376"/>
      <c r="QWJ284" s="376"/>
      <c r="QWK284" s="377"/>
      <c r="QWL284" s="377"/>
      <c r="QWM284" s="376"/>
      <c r="QWN284" s="376"/>
      <c r="QWO284" s="377"/>
      <c r="QWP284" s="377"/>
      <c r="QWQ284" s="376"/>
      <c r="QWR284" s="376"/>
      <c r="QWS284" s="376"/>
      <c r="QWT284" s="376"/>
      <c r="QWU284" s="376"/>
      <c r="QWV284" s="370"/>
      <c r="QWW284" s="396"/>
      <c r="QWX284" s="376"/>
      <c r="QWY284" s="376"/>
      <c r="QWZ284" s="376"/>
      <c r="QXA284" s="376"/>
      <c r="QXB284" s="376"/>
      <c r="QXC284" s="376"/>
      <c r="QXD284" s="376"/>
      <c r="QXE284" s="375"/>
      <c r="QXF284" s="375"/>
      <c r="QXG284" s="375"/>
      <c r="QXH284" s="375"/>
      <c r="QXI284" s="375"/>
      <c r="QXJ284" s="375"/>
      <c r="QXK284" s="375"/>
      <c r="QXL284" s="375"/>
      <c r="QXM284" s="375"/>
      <c r="QXN284" s="375"/>
      <c r="QXO284" s="375"/>
      <c r="QXP284" s="375"/>
      <c r="QXQ284" s="375"/>
      <c r="QXR284" s="375"/>
      <c r="QXS284" s="375"/>
      <c r="QXT284" s="375"/>
      <c r="QXU284" s="375"/>
      <c r="QXV284" s="375"/>
      <c r="QXW284" s="375"/>
      <c r="QXX284" s="375"/>
      <c r="QXY284" s="375"/>
      <c r="QXZ284" s="375"/>
      <c r="QYA284" s="375"/>
      <c r="QYB284" s="375"/>
      <c r="QYC284" s="375"/>
      <c r="QYD284" s="375"/>
      <c r="QYE284" s="375"/>
      <c r="QYF284" s="375"/>
      <c r="QYG284" s="375"/>
      <c r="QYH284" s="375"/>
      <c r="QYI284" s="375"/>
      <c r="QYJ284" s="375"/>
      <c r="QYK284" s="375"/>
      <c r="QYL284" s="375"/>
      <c r="QYM284" s="375"/>
      <c r="QYN284" s="375"/>
      <c r="QYO284" s="375"/>
      <c r="QYP284" s="375"/>
      <c r="QYQ284" s="375"/>
      <c r="QYR284" s="375"/>
      <c r="QYS284" s="375"/>
      <c r="QYT284" s="375"/>
      <c r="QYU284" s="375"/>
      <c r="QYV284" s="375"/>
      <c r="QYW284" s="376"/>
      <c r="QYX284" s="376"/>
      <c r="QYY284" s="376"/>
      <c r="QYZ284" s="376"/>
      <c r="QZA284" s="376"/>
      <c r="QZB284" s="376"/>
      <c r="QZC284" s="376"/>
      <c r="QZD284" s="376"/>
      <c r="QZE284" s="376"/>
      <c r="QZF284" s="376"/>
      <c r="QZG284" s="376"/>
      <c r="QZH284" s="376"/>
      <c r="QZI284" s="376"/>
      <c r="QZJ284" s="376"/>
      <c r="QZK284" s="376"/>
      <c r="QZL284" s="376"/>
      <c r="QZM284" s="376"/>
      <c r="QZN284" s="376"/>
      <c r="QZO284" s="376"/>
      <c r="QZP284" s="376"/>
      <c r="QZQ284" s="376"/>
      <c r="QZR284" s="376"/>
      <c r="QZS284" s="376"/>
      <c r="QZT284" s="376"/>
      <c r="QZU284" s="377"/>
      <c r="QZV284" s="377"/>
      <c r="QZW284" s="377"/>
      <c r="QZX284" s="377"/>
      <c r="QZY284" s="377"/>
      <c r="QZZ284" s="376"/>
      <c r="RAA284" s="376"/>
      <c r="RAB284" s="377"/>
      <c r="RAC284" s="377"/>
      <c r="RAD284" s="376"/>
      <c r="RAE284" s="376"/>
      <c r="RAF284" s="377"/>
      <c r="RAG284" s="377"/>
      <c r="RAH284" s="376"/>
      <c r="RAI284" s="376"/>
      <c r="RAJ284" s="376"/>
      <c r="RAK284" s="376"/>
      <c r="RAL284" s="376"/>
      <c r="RAM284" s="376"/>
      <c r="RAN284" s="376"/>
      <c r="RAO284" s="377"/>
      <c r="RAP284" s="377"/>
      <c r="RAQ284" s="376"/>
      <c r="RAR284" s="376"/>
      <c r="RAS284" s="377"/>
      <c r="RAT284" s="377"/>
      <c r="RAU284" s="376"/>
      <c r="RAV284" s="376"/>
      <c r="RAW284" s="376"/>
      <c r="RAX284" s="376"/>
      <c r="RAY284" s="376"/>
      <c r="RAZ284" s="370"/>
      <c r="RBA284" s="396"/>
      <c r="RBB284" s="376"/>
      <c r="RBC284" s="376"/>
      <c r="RBD284" s="376"/>
      <c r="RBE284" s="376"/>
      <c r="RBF284" s="376"/>
      <c r="RBG284" s="376"/>
      <c r="RBH284" s="376"/>
      <c r="RBI284" s="375"/>
      <c r="RBJ284" s="375"/>
      <c r="RBK284" s="375"/>
      <c r="RBL284" s="375"/>
      <c r="RBM284" s="375"/>
      <c r="RBN284" s="375"/>
      <c r="RBO284" s="375"/>
      <c r="RBP284" s="375"/>
      <c r="RBQ284" s="375"/>
      <c r="RBR284" s="375"/>
      <c r="RBS284" s="375"/>
      <c r="RBT284" s="375"/>
      <c r="RBU284" s="375"/>
      <c r="RBV284" s="375"/>
      <c r="RBW284" s="375"/>
      <c r="RBX284" s="375"/>
      <c r="RBY284" s="375"/>
      <c r="RBZ284" s="375"/>
      <c r="RCA284" s="375"/>
      <c r="RCB284" s="375"/>
      <c r="RCC284" s="375"/>
      <c r="RCD284" s="375"/>
      <c r="RCE284" s="375"/>
      <c r="RCF284" s="375"/>
      <c r="RCG284" s="375"/>
      <c r="RCH284" s="375"/>
      <c r="RCI284" s="375"/>
      <c r="RCJ284" s="375"/>
      <c r="RCK284" s="375"/>
      <c r="RCL284" s="375"/>
      <c r="RCM284" s="375"/>
      <c r="RCN284" s="375"/>
      <c r="RCO284" s="375"/>
      <c r="RCP284" s="375"/>
      <c r="RCQ284" s="375"/>
      <c r="RCR284" s="375"/>
      <c r="RCS284" s="375"/>
      <c r="RCT284" s="375"/>
      <c r="RCU284" s="375"/>
      <c r="RCV284" s="375"/>
      <c r="RCW284" s="375"/>
      <c r="RCX284" s="375"/>
      <c r="RCY284" s="375"/>
      <c r="RCZ284" s="375"/>
      <c r="RDA284" s="376"/>
      <c r="RDB284" s="376"/>
      <c r="RDC284" s="376"/>
      <c r="RDD284" s="376"/>
      <c r="RDE284" s="376"/>
      <c r="RDF284" s="376"/>
      <c r="RDG284" s="376"/>
      <c r="RDH284" s="376"/>
      <c r="RDI284" s="376"/>
      <c r="RDJ284" s="376"/>
      <c r="RDK284" s="376"/>
      <c r="RDL284" s="376"/>
      <c r="RDM284" s="376"/>
      <c r="RDN284" s="376"/>
      <c r="RDO284" s="376"/>
      <c r="RDP284" s="376"/>
      <c r="RDQ284" s="376"/>
      <c r="RDR284" s="376"/>
      <c r="RDS284" s="376"/>
      <c r="RDT284" s="376"/>
      <c r="RDU284" s="376"/>
      <c r="RDV284" s="376"/>
      <c r="RDW284" s="376"/>
    </row>
    <row r="285" spans="1:12295" s="931" customFormat="1" ht="106.5" customHeight="1" x14ac:dyDescent="0.25">
      <c r="B285" s="932"/>
      <c r="C285" s="119" t="s">
        <v>399</v>
      </c>
      <c r="D285" s="109">
        <f>H285</f>
        <v>278186.09600000002</v>
      </c>
      <c r="E285" s="930"/>
      <c r="F285" s="930"/>
      <c r="G285" s="930"/>
      <c r="H285" s="109">
        <f>278186.096</f>
        <v>278186.09600000002</v>
      </c>
      <c r="I285" s="930"/>
      <c r="J285" s="930"/>
      <c r="K285" s="109">
        <f>S285</f>
        <v>278186.09600000002</v>
      </c>
      <c r="L285" s="749">
        <f t="shared" si="821"/>
        <v>1</v>
      </c>
      <c r="M285" s="932"/>
      <c r="N285" s="930"/>
      <c r="O285" s="930"/>
      <c r="P285" s="930"/>
      <c r="Q285" s="930"/>
      <c r="R285" s="930"/>
      <c r="S285" s="109">
        <f>278186.096</f>
        <v>278186.09600000002</v>
      </c>
      <c r="T285" s="749">
        <f t="shared" si="847"/>
        <v>1</v>
      </c>
      <c r="U285" s="930"/>
      <c r="V285" s="31"/>
      <c r="W285" s="930"/>
      <c r="X285" s="933"/>
      <c r="Y285" s="933"/>
      <c r="Z285" s="930"/>
      <c r="AA285" s="930"/>
      <c r="AB285" s="930"/>
      <c r="AC285" s="930"/>
      <c r="AD285" s="930"/>
      <c r="AE285" s="109">
        <f>AM285</f>
        <v>177710.82381999999</v>
      </c>
      <c r="AF285" s="749">
        <f t="shared" si="822"/>
        <v>0.63881993519906177</v>
      </c>
      <c r="AG285" s="932"/>
      <c r="AH285" s="749"/>
      <c r="AI285" s="930"/>
      <c r="AJ285" s="930"/>
      <c r="AK285" s="930"/>
      <c r="AL285" s="930"/>
      <c r="AM285" s="109">
        <v>177710.82381999999</v>
      </c>
      <c r="AN285" s="749">
        <f t="shared" si="848"/>
        <v>0.63881993519906177</v>
      </c>
      <c r="AO285" s="930"/>
      <c r="AP285" s="930"/>
      <c r="AQ285" s="930"/>
      <c r="AR285" s="109">
        <f>AZ285</f>
        <v>278186.09600000002</v>
      </c>
      <c r="AS285" s="749">
        <f t="shared" si="823"/>
        <v>1</v>
      </c>
      <c r="AT285" s="932"/>
      <c r="AU285" s="749"/>
      <c r="AV285" s="930"/>
      <c r="AW285" s="749"/>
      <c r="AX285" s="932"/>
      <c r="AY285" s="749">
        <f t="shared" si="842"/>
        <v>0</v>
      </c>
      <c r="AZ285" s="109">
        <f>'[7]2025_2027'!$AZ$285</f>
        <v>278186.09600000002</v>
      </c>
      <c r="BA285" s="749">
        <f t="shared" si="845"/>
        <v>1</v>
      </c>
      <c r="BB285" s="930"/>
      <c r="BC285" s="930"/>
      <c r="BD285" s="933"/>
      <c r="BE285" s="930"/>
      <c r="BF285" s="930"/>
      <c r="BG285" s="930"/>
      <c r="BH285" s="930"/>
      <c r="BI285" s="930"/>
      <c r="BJ285" s="930"/>
      <c r="BK285" s="930"/>
      <c r="BL285" s="930"/>
      <c r="BM285" s="930"/>
      <c r="BN285" s="930"/>
      <c r="BO285" s="930"/>
      <c r="BP285" s="930"/>
      <c r="BQ285" s="930"/>
      <c r="BR285" s="930"/>
      <c r="BS285" s="933"/>
      <c r="BT285" s="930"/>
      <c r="BU285" s="930"/>
      <c r="BV285" s="930"/>
      <c r="BW285" s="930"/>
      <c r="BX285" s="930"/>
      <c r="BY285" s="930"/>
      <c r="BZ285" s="930"/>
      <c r="CE285" s="749"/>
    </row>
    <row r="286" spans="1:12295" s="147" customFormat="1" ht="47.25" customHeight="1" x14ac:dyDescent="0.3">
      <c r="B286" s="1023" t="s">
        <v>357</v>
      </c>
      <c r="C286" s="1024"/>
      <c r="D286" s="852">
        <f>E286+H286+I286+G286</f>
        <v>8765589.0852199998</v>
      </c>
      <c r="E286" s="852">
        <f>E287+E288+E299</f>
        <v>3711050.5497100004</v>
      </c>
      <c r="F286" s="852"/>
      <c r="G286" s="852">
        <f>G287+G288+G299</f>
        <v>4776352.4395099999</v>
      </c>
      <c r="H286" s="852">
        <f t="shared" ref="H286:I286" si="854">H287+H288</f>
        <v>278186.09600000002</v>
      </c>
      <c r="I286" s="852">
        <f t="shared" si="854"/>
        <v>0</v>
      </c>
      <c r="J286" s="852">
        <f>K286-D286</f>
        <v>-2977761.3993600002</v>
      </c>
      <c r="K286" s="852">
        <f>M286+S286+U286+Q286</f>
        <v>5787827.6858599996</v>
      </c>
      <c r="L286" s="699">
        <f t="shared" si="821"/>
        <v>0.66028964278271729</v>
      </c>
      <c r="M286" s="852">
        <f>M287+M288+M299</f>
        <v>3292245.0186299998</v>
      </c>
      <c r="N286" s="699">
        <f>M286/E286</f>
        <v>0.88714636853633588</v>
      </c>
      <c r="O286" s="679"/>
      <c r="P286" s="687"/>
      <c r="Q286" s="679">
        <f>Q287+Q288+Q299</f>
        <v>2217396.5712299999</v>
      </c>
      <c r="R286" s="699">
        <f>Q286/G286</f>
        <v>0.46424475566076107</v>
      </c>
      <c r="S286" s="679">
        <f>S281</f>
        <v>278186.09600000002</v>
      </c>
      <c r="T286" s="699">
        <f t="shared" si="847"/>
        <v>1</v>
      </c>
      <c r="U286" s="679">
        <f t="shared" ref="U286" si="855">U287+U288+U299</f>
        <v>0</v>
      </c>
      <c r="V286" s="679" t="e">
        <f t="shared" ref="V286" si="856">W286+X286+Y286</f>
        <v>#REF!</v>
      </c>
      <c r="W286" s="679" t="e">
        <f>W287+W288</f>
        <v>#REF!</v>
      </c>
      <c r="X286" s="297"/>
      <c r="Y286" s="297"/>
      <c r="Z286" s="679" t="e">
        <f>AA286+AB286</f>
        <v>#REF!</v>
      </c>
      <c r="AA286" s="679" t="e">
        <f>AA287+AA288</f>
        <v>#REF!</v>
      </c>
      <c r="AB286" s="679">
        <f t="shared" si="840"/>
        <v>278186.09600000002</v>
      </c>
      <c r="AC286" s="679"/>
      <c r="AD286" s="687"/>
      <c r="AE286" s="852">
        <f>AG286+AM286+AO286+AK286</f>
        <v>5438107.18499</v>
      </c>
      <c r="AF286" s="699">
        <f t="shared" si="822"/>
        <v>0.62039266638216062</v>
      </c>
      <c r="AG286" s="852">
        <f>AG287+AG288+AG299</f>
        <v>3293754.74015</v>
      </c>
      <c r="AH286" s="699"/>
      <c r="AI286" s="679"/>
      <c r="AJ286" s="687"/>
      <c r="AK286" s="679">
        <f>AK287+AK288+AK299</f>
        <v>1966641.62102</v>
      </c>
      <c r="AL286" s="699">
        <f t="shared" ref="AL286:AL288" si="857">AK286/D286</f>
        <v>0.22435932164970301</v>
      </c>
      <c r="AM286" s="679">
        <f t="shared" ref="AM286" si="858">AM287+AM288</f>
        <v>177710.82381999999</v>
      </c>
      <c r="AN286" s="699">
        <f t="shared" si="848"/>
        <v>2.0273688635444379E-2</v>
      </c>
      <c r="AO286" s="679">
        <f t="shared" ref="AO286" si="859">AO287+AO288</f>
        <v>0</v>
      </c>
      <c r="AP286" s="679">
        <f>AP287+AP288+AP299+AP281</f>
        <v>2876248.8227000008</v>
      </c>
      <c r="AQ286" s="687"/>
      <c r="AR286" s="852">
        <f>AT286+AZ286+BB286+AX286</f>
        <v>8416268.8146000002</v>
      </c>
      <c r="AS286" s="699">
        <f t="shared" si="823"/>
        <v>0.96014868285247346</v>
      </c>
      <c r="AT286" s="852">
        <f>AT287+AT288+AT299</f>
        <v>3711050.5497100004</v>
      </c>
      <c r="AU286" s="699">
        <f t="shared" si="837"/>
        <v>1</v>
      </c>
      <c r="AV286" s="679"/>
      <c r="AW286" s="699">
        <v>0</v>
      </c>
      <c r="AX286" s="852">
        <f>AX287+AX288+AX299</f>
        <v>4427032.1688900003</v>
      </c>
      <c r="AY286" s="699">
        <f t="shared" ref="AY286:AY288" si="860">AX286/G286</f>
        <v>0.92686463676121944</v>
      </c>
      <c r="AZ286" s="679">
        <f>AZ284</f>
        <v>278186.09600000002</v>
      </c>
      <c r="BA286" s="699"/>
      <c r="BB286" s="679"/>
      <c r="BC286" s="679"/>
      <c r="BD286" s="297"/>
      <c r="BE286" s="679" t="e">
        <f>BF286+BH286+BI286+BG286</f>
        <v>#REF!</v>
      </c>
      <c r="BF286" s="679" t="e">
        <f>BF287+BF288</f>
        <v>#REF!</v>
      </c>
      <c r="BG286" s="679">
        <f t="shared" ref="BG286:BI286" si="861">BG287+BG288</f>
        <v>0</v>
      </c>
      <c r="BH286" s="679" t="e">
        <f t="shared" si="861"/>
        <v>#REF!</v>
      </c>
      <c r="BI286" s="679" t="e">
        <f t="shared" si="861"/>
        <v>#REF!</v>
      </c>
      <c r="BJ286" s="679">
        <f>BJ287+BJ288+BJ299</f>
        <v>8459712.8792899996</v>
      </c>
      <c r="BK286" s="679">
        <f>BL286+BN286+BO286+BM286</f>
        <v>17247613.564100001</v>
      </c>
      <c r="BL286" s="679">
        <f>BL287+BL288+BL299</f>
        <v>0</v>
      </c>
      <c r="BM286" s="679">
        <f>BM287+BM288+BM299</f>
        <v>0</v>
      </c>
      <c r="BN286" s="679">
        <f>BN287+BN288+BN299</f>
        <v>14123397.564100001</v>
      </c>
      <c r="BO286" s="679">
        <f>BO287+BO288</f>
        <v>3124216</v>
      </c>
      <c r="BP286" s="679"/>
      <c r="BQ286" s="679">
        <f>BQ287+BQ288+BQ299</f>
        <v>8544440.4212400001</v>
      </c>
      <c r="BR286" s="679"/>
      <c r="BS286" s="297"/>
      <c r="BT286" s="679">
        <f>BU286-BN286</f>
        <v>278186.09599999897</v>
      </c>
      <c r="BU286" s="679">
        <f>BU287+BU288+BU299</f>
        <v>14401583.6601</v>
      </c>
      <c r="BV286" s="679">
        <f>BV287+BV288+BV299</f>
        <v>5578957.14286</v>
      </c>
      <c r="BW286" s="679"/>
      <c r="BX286" s="679">
        <f>BX287+BX288+BX299</f>
        <v>8544440.4212400001</v>
      </c>
      <c r="BY286" s="679">
        <f>BY284</f>
        <v>278186.09600000002</v>
      </c>
      <c r="BZ286" s="679">
        <f t="shared" ref="BZ286" si="862">BZ287+BZ288</f>
        <v>0</v>
      </c>
      <c r="CE286" s="699"/>
    </row>
    <row r="287" spans="1:12295" s="463" customFormat="1" ht="39" customHeight="1" x14ac:dyDescent="0.25">
      <c r="B287" s="201"/>
      <c r="C287" s="101" t="s">
        <v>32</v>
      </c>
      <c r="D287" s="176">
        <f t="shared" ref="D287:D288" si="863">E287+H287+I287+G287</f>
        <v>5207584.5</v>
      </c>
      <c r="E287" s="176">
        <f>E66</f>
        <v>2412182.8573100003</v>
      </c>
      <c r="F287" s="176"/>
      <c r="G287" s="176">
        <f>G66</f>
        <v>2795401.6426900001</v>
      </c>
      <c r="H287" s="176">
        <f>H66</f>
        <v>0</v>
      </c>
      <c r="I287" s="176">
        <f>I66</f>
        <v>0</v>
      </c>
      <c r="J287" s="176">
        <f>J66</f>
        <v>-1829618.3646100005</v>
      </c>
      <c r="K287" s="176">
        <f t="shared" ref="K287:K288" si="864">M287+S287+U287+Q287</f>
        <v>3377966.13539</v>
      </c>
      <c r="L287" s="739">
        <f t="shared" si="821"/>
        <v>0.64866276013188073</v>
      </c>
      <c r="M287" s="176">
        <f>M66</f>
        <v>2139959.26211</v>
      </c>
      <c r="N287" s="739">
        <f>M287/E287</f>
        <v>0.88714636853709483</v>
      </c>
      <c r="O287" s="761"/>
      <c r="P287" s="761"/>
      <c r="Q287" s="761">
        <f t="shared" ref="Q287:AC287" si="865">Q66</f>
        <v>1238006.8732799999</v>
      </c>
      <c r="R287" s="739">
        <f>Q287/G287</f>
        <v>0.44287262852456238</v>
      </c>
      <c r="S287" s="761">
        <f t="shared" si="865"/>
        <v>0</v>
      </c>
      <c r="T287" s="739">
        <v>0</v>
      </c>
      <c r="U287" s="761">
        <f t="shared" si="865"/>
        <v>0</v>
      </c>
      <c r="V287" s="761">
        <f t="shared" si="865"/>
        <v>2530090.7000000002</v>
      </c>
      <c r="W287" s="761">
        <f t="shared" si="865"/>
        <v>2530090.7000000002</v>
      </c>
      <c r="X287" s="761">
        <f t="shared" si="865"/>
        <v>0</v>
      </c>
      <c r="Y287" s="761">
        <f t="shared" si="865"/>
        <v>0</v>
      </c>
      <c r="Z287" s="761" t="e">
        <f t="shared" si="865"/>
        <v>#REF!</v>
      </c>
      <c r="AA287" s="761" t="e">
        <f t="shared" si="865"/>
        <v>#REF!</v>
      </c>
      <c r="AB287" s="761">
        <f t="shared" si="865"/>
        <v>0</v>
      </c>
      <c r="AC287" s="761">
        <f t="shared" si="865"/>
        <v>0</v>
      </c>
      <c r="AD287" s="761"/>
      <c r="AE287" s="176">
        <f t="shared" ref="AE287" si="866">AG287+AM287+AO287+AK287</f>
        <v>3244731.4795599999</v>
      </c>
      <c r="AF287" s="739">
        <f t="shared" si="822"/>
        <v>0.62307802774203658</v>
      </c>
      <c r="AG287" s="176">
        <f>AG66</f>
        <v>2140940.5811000001</v>
      </c>
      <c r="AH287" s="739"/>
      <c r="AI287" s="761"/>
      <c r="AJ287" s="761"/>
      <c r="AK287" s="761">
        <f>AK66</f>
        <v>1103790.8984600001</v>
      </c>
      <c r="AL287" s="739">
        <f t="shared" si="857"/>
        <v>0.21195832702474632</v>
      </c>
      <c r="AM287" s="761">
        <f>AM66</f>
        <v>0</v>
      </c>
      <c r="AN287" s="739">
        <f t="shared" si="848"/>
        <v>0</v>
      </c>
      <c r="AO287" s="761">
        <f>AO66</f>
        <v>0</v>
      </c>
      <c r="AP287" s="761">
        <f>AP66</f>
        <v>1735794.8445500005</v>
      </c>
      <c r="AQ287" s="761"/>
      <c r="AR287" s="176">
        <f t="shared" ref="AR287:AR288" si="867">AT287+AZ287+BB287+AX287</f>
        <v>4980526.3241100004</v>
      </c>
      <c r="AS287" s="739">
        <f t="shared" si="823"/>
        <v>0.95639856138868229</v>
      </c>
      <c r="AT287" s="176">
        <f>AT66</f>
        <v>2412182.8573100003</v>
      </c>
      <c r="AU287" s="739">
        <f t="shared" si="837"/>
        <v>1</v>
      </c>
      <c r="AV287" s="761"/>
      <c r="AW287" s="739">
        <v>0</v>
      </c>
      <c r="AX287" s="176">
        <f>AX66</f>
        <v>2568343.4668000001</v>
      </c>
      <c r="AY287" s="739">
        <f t="shared" si="860"/>
        <v>0.91877439992075582</v>
      </c>
      <c r="AZ287" s="761"/>
      <c r="BA287" s="739"/>
      <c r="BB287" s="761"/>
      <c r="BC287" s="761"/>
      <c r="BD287" s="761"/>
      <c r="BE287" s="761">
        <f t="shared" ref="BE287:BE288" si="868">BF287+BH287+BI287+BG287</f>
        <v>0</v>
      </c>
      <c r="BF287" s="761">
        <f>BF66</f>
        <v>0</v>
      </c>
      <c r="BG287" s="761">
        <f>BG66</f>
        <v>0</v>
      </c>
      <c r="BH287" s="761">
        <f>BH66</f>
        <v>0</v>
      </c>
      <c r="BI287" s="761">
        <f>BI66</f>
        <v>0</v>
      </c>
      <c r="BJ287" s="761">
        <f t="shared" si="835"/>
        <v>0</v>
      </c>
      <c r="BK287" s="761">
        <f>BK66+BK226</f>
        <v>0</v>
      </c>
      <c r="BL287" s="761"/>
      <c r="BM287" s="761"/>
      <c r="BN287" s="761">
        <f>BO287+BQ287</f>
        <v>7642691.2999999998</v>
      </c>
      <c r="BO287" s="761">
        <f>BO66</f>
        <v>3124216</v>
      </c>
      <c r="BP287" s="761"/>
      <c r="BQ287" s="761">
        <f>BQ208</f>
        <v>4518475.3</v>
      </c>
      <c r="BR287" s="761"/>
      <c r="BS287" s="761"/>
      <c r="BT287" s="761">
        <f>BT66</f>
        <v>0</v>
      </c>
      <c r="BU287" s="761">
        <f t="shared" ref="BU287:BU288" si="869">BV287+BY287+BZ287+BX287</f>
        <v>7642691.2999999998</v>
      </c>
      <c r="BV287" s="761">
        <f>BV66</f>
        <v>3124216</v>
      </c>
      <c r="BW287" s="761"/>
      <c r="BX287" s="761">
        <f>BX66</f>
        <v>4518475.3</v>
      </c>
      <c r="BY287" s="617">
        <f>BY66</f>
        <v>0</v>
      </c>
      <c r="BZ287" s="761">
        <f>BZ66</f>
        <v>0</v>
      </c>
      <c r="CE287" s="739"/>
    </row>
    <row r="288" spans="1:12295" s="50" customFormat="1" ht="42.75" customHeight="1" x14ac:dyDescent="0.25">
      <c r="B288" s="200"/>
      <c r="C288" s="97" t="s">
        <v>31</v>
      </c>
      <c r="D288" s="166">
        <f t="shared" si="863"/>
        <v>753920.62367</v>
      </c>
      <c r="E288" s="166">
        <f>E65+E276</f>
        <v>0</v>
      </c>
      <c r="F288" s="166"/>
      <c r="G288" s="166">
        <f>G65+G227+G276</f>
        <v>475734.52766999998</v>
      </c>
      <c r="H288" s="166">
        <f>H281</f>
        <v>278186.09600000002</v>
      </c>
      <c r="I288" s="166">
        <f>I65+I227+I276</f>
        <v>0</v>
      </c>
      <c r="J288" s="166">
        <f>K288-D288</f>
        <v>-162963.91535000002</v>
      </c>
      <c r="K288" s="166">
        <f t="shared" si="864"/>
        <v>590956.70831999998</v>
      </c>
      <c r="L288" s="699">
        <f t="shared" si="821"/>
        <v>0.78384473081965822</v>
      </c>
      <c r="M288" s="166">
        <f>M65+M276</f>
        <v>0</v>
      </c>
      <c r="N288" s="687">
        <v>0</v>
      </c>
      <c r="O288" s="626"/>
      <c r="P288" s="687"/>
      <c r="Q288" s="626">
        <f>Q65+Q227+Q276</f>
        <v>312770.61232000001</v>
      </c>
      <c r="R288" s="699">
        <f>Q288/G288</f>
        <v>0.65744778679792981</v>
      </c>
      <c r="S288" s="626">
        <f>S281</f>
        <v>278186.09600000002</v>
      </c>
      <c r="T288" s="699">
        <f t="shared" si="847"/>
        <v>1</v>
      </c>
      <c r="U288" s="626">
        <f t="shared" ref="U288:AC288" si="870">U65+U276</f>
        <v>0</v>
      </c>
      <c r="V288" s="626" t="e">
        <f t="shared" si="870"/>
        <v>#REF!</v>
      </c>
      <c r="W288" s="626" t="e">
        <f t="shared" si="870"/>
        <v>#REF!</v>
      </c>
      <c r="X288" s="626" t="e">
        <f t="shared" si="870"/>
        <v>#REF!</v>
      </c>
      <c r="Y288" s="626" t="e">
        <f t="shared" si="870"/>
        <v>#REF!</v>
      </c>
      <c r="Z288" s="626" t="e">
        <f t="shared" si="870"/>
        <v>#REF!</v>
      </c>
      <c r="AA288" s="626" t="e">
        <f t="shared" si="870"/>
        <v>#REF!</v>
      </c>
      <c r="AB288" s="626" t="e">
        <f t="shared" si="870"/>
        <v>#REF!</v>
      </c>
      <c r="AC288" s="626" t="e">
        <f t="shared" si="870"/>
        <v>#REF!</v>
      </c>
      <c r="AD288" s="687"/>
      <c r="AE288" s="166">
        <f t="shared" ref="AE288" si="871">AG288+AM288+AO288+AK288</f>
        <v>451057.27239999996</v>
      </c>
      <c r="AF288" s="699">
        <f t="shared" si="822"/>
        <v>0.59828217751134649</v>
      </c>
      <c r="AG288" s="166">
        <f>AG65+AG276</f>
        <v>0</v>
      </c>
      <c r="AH288" s="699"/>
      <c r="AI288" s="626"/>
      <c r="AJ288" s="687"/>
      <c r="AK288" s="626">
        <f>AK65+AK227+AK276</f>
        <v>273346.44857999997</v>
      </c>
      <c r="AL288" s="699">
        <f t="shared" si="857"/>
        <v>0.3625666151025031</v>
      </c>
      <c r="AM288" s="626">
        <f>AM281</f>
        <v>177710.82381999999</v>
      </c>
      <c r="AN288" s="699">
        <f t="shared" si="848"/>
        <v>0.23571556240884337</v>
      </c>
      <c r="AO288" s="626">
        <f>AO65+AO227+AO276</f>
        <v>0</v>
      </c>
      <c r="AP288" s="626">
        <f>AP284</f>
        <v>100475.27218000003</v>
      </c>
      <c r="AQ288" s="687"/>
      <c r="AR288" s="166">
        <f t="shared" si="867"/>
        <v>753920.62367</v>
      </c>
      <c r="AS288" s="699">
        <f t="shared" si="823"/>
        <v>1</v>
      </c>
      <c r="AT288" s="166">
        <f>AT65+AT276</f>
        <v>0</v>
      </c>
      <c r="AU288" s="699">
        <v>0</v>
      </c>
      <c r="AV288" s="626"/>
      <c r="AW288" s="699">
        <v>0</v>
      </c>
      <c r="AX288" s="166">
        <f>AX65+AX276</f>
        <v>475734.52766999998</v>
      </c>
      <c r="AY288" s="699">
        <f t="shared" si="860"/>
        <v>1</v>
      </c>
      <c r="AZ288" s="678">
        <f>AZ286</f>
        <v>278186.09600000002</v>
      </c>
      <c r="BA288" s="699"/>
      <c r="BB288" s="626"/>
      <c r="BC288" s="626"/>
      <c r="BD288" s="626"/>
      <c r="BE288" s="626" t="e">
        <f t="shared" si="868"/>
        <v>#REF!</v>
      </c>
      <c r="BF288" s="626" t="e">
        <f>BF65+BF227+BF276</f>
        <v>#REF!</v>
      </c>
      <c r="BG288" s="626">
        <f>BG65+BG227+BG276</f>
        <v>0</v>
      </c>
      <c r="BH288" s="626" t="e">
        <f>BH65+BH227+BH276</f>
        <v>#REF!</v>
      </c>
      <c r="BI288" s="626" t="e">
        <f>BI65+BI227+BI276</f>
        <v>#REF!</v>
      </c>
      <c r="BJ288" s="626">
        <f t="shared" si="835"/>
        <v>0</v>
      </c>
      <c r="BK288" s="626">
        <f>BK65+BK227+BK278</f>
        <v>0</v>
      </c>
      <c r="BL288" s="626"/>
      <c r="BM288" s="626"/>
      <c r="BN288" s="626">
        <f>BQ288</f>
        <v>475734.52766999998</v>
      </c>
      <c r="BO288" s="626">
        <f>BO210+BO276</f>
        <v>0</v>
      </c>
      <c r="BP288" s="626"/>
      <c r="BQ288" s="626">
        <f>BQ278</f>
        <v>475734.52766999998</v>
      </c>
      <c r="BR288" s="626"/>
      <c r="BS288" s="626"/>
      <c r="BT288" s="626">
        <f>BU288-BN288</f>
        <v>278186.09600000002</v>
      </c>
      <c r="BU288" s="626">
        <f t="shared" si="869"/>
        <v>753920.62367</v>
      </c>
      <c r="BV288" s="435">
        <f>BV65+BV227+BV276</f>
        <v>0</v>
      </c>
      <c r="BW288" s="522"/>
      <c r="BX288" s="435">
        <f>BX65+BX227+BX276</f>
        <v>475734.52766999998</v>
      </c>
      <c r="BY288" s="618">
        <f>BY284</f>
        <v>278186.09600000002</v>
      </c>
      <c r="BZ288" s="612">
        <f>BZ65+BZ227+BZ276</f>
        <v>0</v>
      </c>
      <c r="CE288" s="699"/>
    </row>
    <row r="289" spans="1:83" s="50" customFormat="1" ht="54" hidden="1" customHeight="1" x14ac:dyDescent="0.25">
      <c r="B289" s="1013" t="s">
        <v>192</v>
      </c>
      <c r="C289" s="1013"/>
      <c r="D289" s="1013"/>
      <c r="E289" s="1013"/>
      <c r="F289" s="1013"/>
      <c r="G289" s="1013"/>
      <c r="H289" s="1013"/>
      <c r="I289" s="1013"/>
      <c r="J289" s="1013"/>
      <c r="K289" s="1013"/>
      <c r="L289" s="1013"/>
      <c r="M289" s="1013"/>
      <c r="N289" s="1013"/>
      <c r="O289" s="1013"/>
      <c r="P289" s="1013"/>
      <c r="Q289" s="1013"/>
      <c r="R289" s="1013"/>
      <c r="S289" s="1013"/>
      <c r="T289" s="1013"/>
      <c r="U289" s="1013"/>
      <c r="V289" s="1013"/>
      <c r="W289" s="1013"/>
      <c r="X289" s="1013"/>
      <c r="Y289" s="1013"/>
      <c r="Z289" s="1013"/>
      <c r="AA289" s="1013"/>
      <c r="AB289" s="1013"/>
      <c r="AC289" s="1013"/>
      <c r="AD289" s="1013"/>
      <c r="AE289" s="1013"/>
      <c r="AF289" s="1013"/>
      <c r="AG289" s="1013"/>
      <c r="AH289" s="1013"/>
      <c r="AI289" s="1013"/>
      <c r="AJ289" s="1013"/>
      <c r="AK289" s="1013"/>
      <c r="AL289" s="1013"/>
      <c r="AM289" s="1013"/>
      <c r="AN289" s="1013"/>
      <c r="AO289" s="1013"/>
      <c r="AP289" s="1013"/>
      <c r="AQ289" s="1013"/>
      <c r="AR289" s="1013"/>
      <c r="AS289" s="1013"/>
      <c r="AT289" s="1013"/>
      <c r="AU289" s="1013"/>
      <c r="AV289" s="1013"/>
      <c r="AW289" s="1013"/>
      <c r="AX289" s="1013"/>
      <c r="AY289" s="1013"/>
      <c r="AZ289" s="1013"/>
      <c r="BA289" s="1013"/>
      <c r="BB289" s="1013"/>
      <c r="BC289" s="1013"/>
      <c r="BD289" s="1013"/>
      <c r="BE289" s="1013"/>
      <c r="BF289" s="1013"/>
      <c r="BG289" s="1013"/>
      <c r="BH289" s="1013"/>
      <c r="BI289" s="1013"/>
      <c r="BJ289" s="1013"/>
      <c r="BK289" s="1013"/>
      <c r="BL289" s="1013"/>
      <c r="BM289" s="1013"/>
      <c r="BN289" s="1013"/>
      <c r="BO289" s="1013"/>
      <c r="BP289" s="1013"/>
      <c r="BQ289" s="1013"/>
      <c r="BR289" s="1013"/>
      <c r="BS289" s="1013"/>
      <c r="BT289" s="29"/>
      <c r="BU289" s="29"/>
      <c r="BV289" s="45"/>
      <c r="BW289" s="45"/>
      <c r="BX289" s="45"/>
      <c r="BY289" s="45"/>
      <c r="BZ289" s="623"/>
      <c r="CE289" s="699"/>
    </row>
    <row r="290" spans="1:83" s="173" customFormat="1" ht="153" hidden="1" customHeight="1" x14ac:dyDescent="0.3">
      <c r="B290" s="210" t="s">
        <v>34</v>
      </c>
      <c r="C290" s="174" t="s">
        <v>225</v>
      </c>
      <c r="D290" s="278">
        <f>E290</f>
        <v>0</v>
      </c>
      <c r="E290" s="489">
        <f>E292+E293</f>
        <v>0</v>
      </c>
      <c r="F290" s="508"/>
      <c r="G290" s="489"/>
      <c r="H290" s="489"/>
      <c r="I290" s="279"/>
      <c r="J290" s="278">
        <f>K290</f>
        <v>0</v>
      </c>
      <c r="K290" s="579">
        <f>M290</f>
        <v>0</v>
      </c>
      <c r="L290" s="687"/>
      <c r="M290" s="176">
        <f>M292+M293</f>
        <v>0</v>
      </c>
      <c r="N290" s="687"/>
      <c r="O290" s="520"/>
      <c r="P290" s="687"/>
      <c r="Q290" s="436"/>
      <c r="R290" s="687"/>
      <c r="S290" s="436"/>
      <c r="T290" s="687"/>
      <c r="U290" s="279"/>
      <c r="V290" s="279">
        <f>W290+X290+Y290</f>
        <v>0</v>
      </c>
      <c r="W290" s="279"/>
      <c r="X290" s="279"/>
      <c r="Y290" s="279"/>
      <c r="Z290" s="279">
        <f>AA290+AB290+AC290</f>
        <v>0</v>
      </c>
      <c r="AA290" s="279">
        <f>E290</f>
        <v>0</v>
      </c>
      <c r="AB290" s="279">
        <f t="shared" ref="AB290:AC294" si="872">H290</f>
        <v>0</v>
      </c>
      <c r="AC290" s="279">
        <f t="shared" si="872"/>
        <v>0</v>
      </c>
      <c r="AD290" s="19"/>
      <c r="AE290" s="874">
        <f>AG290</f>
        <v>0</v>
      </c>
      <c r="AF290" s="263"/>
      <c r="AG290" s="176">
        <f>AG292+AG293</f>
        <v>0</v>
      </c>
      <c r="AH290" s="166"/>
      <c r="AI290" s="176"/>
      <c r="AJ290" s="166"/>
      <c r="AK290" s="176"/>
      <c r="AL290" s="166"/>
      <c r="AM290" s="176"/>
      <c r="AN290" s="166"/>
      <c r="AO290" s="238"/>
      <c r="AP290" s="311">
        <f>AR290+AT290+AX290</f>
        <v>0</v>
      </c>
      <c r="AQ290" s="687"/>
      <c r="AR290" s="582">
        <f>AT290</f>
        <v>0</v>
      </c>
      <c r="AS290" s="687"/>
      <c r="AT290" s="176">
        <f>AT292+AT293</f>
        <v>0</v>
      </c>
      <c r="AU290" s="166"/>
      <c r="AV290" s="176"/>
      <c r="AW290" s="166"/>
      <c r="AX290" s="176"/>
      <c r="AY290" s="166"/>
      <c r="AZ290" s="176"/>
      <c r="BA290" s="166"/>
      <c r="BB290" s="238"/>
      <c r="BC290" s="176">
        <f>AM290</f>
        <v>0</v>
      </c>
      <c r="BD290" s="238">
        <f>AO290</f>
        <v>0</v>
      </c>
      <c r="BE290" s="443">
        <f>BF290</f>
        <v>0</v>
      </c>
      <c r="BF290" s="176">
        <f>BF292+BF293</f>
        <v>0</v>
      </c>
      <c r="BG290" s="176"/>
      <c r="BH290" s="176"/>
      <c r="BI290" s="238"/>
      <c r="BJ290" s="330">
        <f>BK290+BL290+BM290</f>
        <v>0</v>
      </c>
      <c r="BK290" s="176"/>
      <c r="BL290" s="176"/>
      <c r="BM290" s="238"/>
      <c r="BN290" s="330">
        <f t="shared" ref="BN290:BN294" si="873">BO290+BR290+BS290</f>
        <v>0</v>
      </c>
      <c r="BO290" s="176">
        <f>BF290</f>
        <v>0</v>
      </c>
      <c r="BP290" s="176"/>
      <c r="BQ290" s="176"/>
      <c r="BR290" s="176">
        <f t="shared" ref="BR290:BR294" si="874">BH290</f>
        <v>0</v>
      </c>
      <c r="BS290" s="238">
        <f t="shared" ref="BS290:BS294" si="875">BI290</f>
        <v>0</v>
      </c>
      <c r="BT290" s="436"/>
      <c r="BU290" s="582">
        <f>BV290</f>
        <v>0</v>
      </c>
      <c r="BV290" s="176">
        <f>BV292+BV293</f>
        <v>0</v>
      </c>
      <c r="BW290" s="176"/>
      <c r="BX290" s="176"/>
      <c r="BY290" s="619"/>
      <c r="BZ290" s="238"/>
      <c r="CE290" s="699"/>
    </row>
    <row r="291" spans="1:83" s="68" customFormat="1" ht="126" hidden="1" customHeight="1" x14ac:dyDescent="0.3">
      <c r="B291" s="211"/>
      <c r="C291" s="131" t="s">
        <v>224</v>
      </c>
      <c r="D291" s="275"/>
      <c r="E291" s="491"/>
      <c r="F291" s="507"/>
      <c r="G291" s="491"/>
      <c r="H291" s="19"/>
      <c r="I291" s="19"/>
      <c r="J291" s="275"/>
      <c r="K291" s="579"/>
      <c r="L291" s="687"/>
      <c r="M291" s="166"/>
      <c r="N291" s="687"/>
      <c r="O291" s="522"/>
      <c r="P291" s="687"/>
      <c r="Q291" s="435"/>
      <c r="R291" s="687"/>
      <c r="S291" s="19"/>
      <c r="T291" s="19"/>
      <c r="U291" s="19"/>
      <c r="V291" s="279">
        <f t="shared" ref="V291:V294" si="876">W291+X291+Y291</f>
        <v>0</v>
      </c>
      <c r="W291" s="19"/>
      <c r="X291" s="19"/>
      <c r="Y291" s="19"/>
      <c r="Z291" s="279">
        <f t="shared" ref="Z291:Z294" si="877">AA291+AB291+AC291</f>
        <v>0</v>
      </c>
      <c r="AA291" s="279">
        <f>E291</f>
        <v>0</v>
      </c>
      <c r="AB291" s="279">
        <f t="shared" si="872"/>
        <v>0</v>
      </c>
      <c r="AC291" s="279">
        <f t="shared" si="872"/>
        <v>0</v>
      </c>
      <c r="AD291" s="19"/>
      <c r="AE291" s="876"/>
      <c r="AF291" s="263"/>
      <c r="AG291" s="166"/>
      <c r="AH291" s="166"/>
      <c r="AI291" s="166"/>
      <c r="AJ291" s="166"/>
      <c r="AK291" s="166"/>
      <c r="AL291" s="166"/>
      <c r="AM291" s="237"/>
      <c r="AN291" s="237"/>
      <c r="AO291" s="237"/>
      <c r="AP291" s="307">
        <f t="shared" ref="AP291:AP297" si="878">AR291+AT291+AX291</f>
        <v>0</v>
      </c>
      <c r="AQ291" s="687"/>
      <c r="AR291" s="579"/>
      <c r="AS291" s="687"/>
      <c r="AT291" s="166"/>
      <c r="AU291" s="166"/>
      <c r="AV291" s="166"/>
      <c r="AW291" s="166"/>
      <c r="AX291" s="166"/>
      <c r="AY291" s="166"/>
      <c r="AZ291" s="237"/>
      <c r="BA291" s="237"/>
      <c r="BB291" s="237"/>
      <c r="BC291" s="237">
        <f t="shared" ref="BC291:BC294" si="879">AM291</f>
        <v>0</v>
      </c>
      <c r="BD291" s="237">
        <f t="shared" ref="BD291:BD294" si="880">AO291</f>
        <v>0</v>
      </c>
      <c r="BE291" s="444"/>
      <c r="BF291" s="166"/>
      <c r="BG291" s="166"/>
      <c r="BH291" s="237"/>
      <c r="BI291" s="237"/>
      <c r="BJ291" s="329">
        <f t="shared" ref="BJ291:BJ297" si="881">BK291+BL291+BM291</f>
        <v>0</v>
      </c>
      <c r="BK291" s="166"/>
      <c r="BL291" s="237"/>
      <c r="BM291" s="237"/>
      <c r="BN291" s="329">
        <f t="shared" si="873"/>
        <v>0</v>
      </c>
      <c r="BO291" s="166">
        <f t="shared" ref="BO291:BO294" si="882">BF291</f>
        <v>0</v>
      </c>
      <c r="BP291" s="166"/>
      <c r="BQ291" s="166"/>
      <c r="BR291" s="237">
        <f t="shared" si="874"/>
        <v>0</v>
      </c>
      <c r="BS291" s="237">
        <f t="shared" si="875"/>
        <v>0</v>
      </c>
      <c r="BT291" s="435"/>
      <c r="BU291" s="579"/>
      <c r="BV291" s="166"/>
      <c r="BW291" s="166"/>
      <c r="BX291" s="166"/>
      <c r="BY291" s="620"/>
      <c r="BZ291" s="237"/>
      <c r="CE291" s="699"/>
    </row>
    <row r="292" spans="1:83" s="151" customFormat="1" ht="131.25" hidden="1" customHeight="1" x14ac:dyDescent="0.25">
      <c r="B292" s="198">
        <v>1</v>
      </c>
      <c r="C292" s="99" t="s">
        <v>176</v>
      </c>
      <c r="D292" s="277"/>
      <c r="E292" s="486"/>
      <c r="F292" s="509"/>
      <c r="G292" s="486"/>
      <c r="H292" s="486"/>
      <c r="I292" s="486"/>
      <c r="J292" s="277"/>
      <c r="K292" s="594"/>
      <c r="L292" s="594"/>
      <c r="M292" s="340"/>
      <c r="N292" s="660"/>
      <c r="O292" s="514"/>
      <c r="P292" s="660"/>
      <c r="Q292" s="440"/>
      <c r="R292" s="660"/>
      <c r="S292" s="440"/>
      <c r="T292" s="660"/>
      <c r="U292" s="440"/>
      <c r="V292" s="279">
        <f t="shared" si="876"/>
        <v>0</v>
      </c>
      <c r="W292" s="472"/>
      <c r="X292" s="472"/>
      <c r="Y292" s="472"/>
      <c r="Z292" s="279">
        <f t="shared" si="877"/>
        <v>0</v>
      </c>
      <c r="AA292" s="279">
        <f>E292</f>
        <v>0</v>
      </c>
      <c r="AB292" s="279">
        <f t="shared" si="872"/>
        <v>0</v>
      </c>
      <c r="AC292" s="279">
        <f t="shared" si="872"/>
        <v>0</v>
      </c>
      <c r="AD292" s="19"/>
      <c r="AE292" s="961"/>
      <c r="AF292" s="723"/>
      <c r="AG292" s="340"/>
      <c r="AH292" s="735"/>
      <c r="AI292" s="340"/>
      <c r="AJ292" s="735"/>
      <c r="AK292" s="340"/>
      <c r="AL292" s="735"/>
      <c r="AM292" s="340"/>
      <c r="AN292" s="735"/>
      <c r="AO292" s="340"/>
      <c r="AP292" s="310">
        <f t="shared" si="878"/>
        <v>0</v>
      </c>
      <c r="AQ292" s="660"/>
      <c r="AR292" s="580"/>
      <c r="AS292" s="594"/>
      <c r="AT292" s="962"/>
      <c r="AU292" s="691"/>
      <c r="AV292" s="516"/>
      <c r="AW292" s="691"/>
      <c r="AX292" s="340"/>
      <c r="AY292" s="735"/>
      <c r="AZ292" s="340"/>
      <c r="BA292" s="735"/>
      <c r="BB292" s="340"/>
      <c r="BC292" s="309">
        <f t="shared" si="879"/>
        <v>0</v>
      </c>
      <c r="BD292" s="309">
        <f t="shared" si="880"/>
        <v>0</v>
      </c>
      <c r="BE292" s="445"/>
      <c r="BF292" s="333"/>
      <c r="BG292" s="340"/>
      <c r="BH292" s="333"/>
      <c r="BI292" s="333"/>
      <c r="BJ292" s="332">
        <f t="shared" si="881"/>
        <v>0</v>
      </c>
      <c r="BK292" s="333"/>
      <c r="BL292" s="333"/>
      <c r="BM292" s="333"/>
      <c r="BN292" s="332">
        <f t="shared" si="873"/>
        <v>0</v>
      </c>
      <c r="BO292" s="333">
        <f t="shared" si="882"/>
        <v>0</v>
      </c>
      <c r="BP292" s="340"/>
      <c r="BQ292" s="340"/>
      <c r="BR292" s="333">
        <f t="shared" si="874"/>
        <v>0</v>
      </c>
      <c r="BS292" s="333">
        <f t="shared" si="875"/>
        <v>0</v>
      </c>
      <c r="BT292" s="440"/>
      <c r="BU292" s="580"/>
      <c r="BV292" s="340"/>
      <c r="BW292" s="340"/>
      <c r="BX292" s="340"/>
      <c r="BY292" s="621"/>
      <c r="BZ292" s="340"/>
      <c r="CE292" s="699"/>
    </row>
    <row r="293" spans="1:83" s="151" customFormat="1" ht="143.25" hidden="1" customHeight="1" x14ac:dyDescent="0.25">
      <c r="B293" s="198">
        <v>2</v>
      </c>
      <c r="C293" s="99" t="s">
        <v>223</v>
      </c>
      <c r="D293" s="277"/>
      <c r="E293" s="486"/>
      <c r="F293" s="509"/>
      <c r="G293" s="486"/>
      <c r="H293" s="486"/>
      <c r="I293" s="486"/>
      <c r="J293" s="277"/>
      <c r="K293" s="594"/>
      <c r="L293" s="594"/>
      <c r="M293" s="340"/>
      <c r="N293" s="660"/>
      <c r="O293" s="514"/>
      <c r="P293" s="660"/>
      <c r="Q293" s="440"/>
      <c r="R293" s="660"/>
      <c r="S293" s="440"/>
      <c r="T293" s="660"/>
      <c r="U293" s="440"/>
      <c r="V293" s="279">
        <f t="shared" si="876"/>
        <v>0</v>
      </c>
      <c r="W293" s="472"/>
      <c r="X293" s="472"/>
      <c r="Y293" s="472"/>
      <c r="Z293" s="279">
        <f t="shared" si="877"/>
        <v>0</v>
      </c>
      <c r="AA293" s="279">
        <f>E293</f>
        <v>0</v>
      </c>
      <c r="AB293" s="279">
        <f t="shared" si="872"/>
        <v>0</v>
      </c>
      <c r="AC293" s="279">
        <f t="shared" si="872"/>
        <v>0</v>
      </c>
      <c r="AD293" s="19"/>
      <c r="AE293" s="961"/>
      <c r="AF293" s="723"/>
      <c r="AG293" s="340"/>
      <c r="AH293" s="735"/>
      <c r="AI293" s="340"/>
      <c r="AJ293" s="735"/>
      <c r="AK293" s="340"/>
      <c r="AL293" s="735"/>
      <c r="AM293" s="340"/>
      <c r="AN293" s="735"/>
      <c r="AO293" s="340"/>
      <c r="AP293" s="310">
        <f t="shared" si="878"/>
        <v>0</v>
      </c>
      <c r="AQ293" s="660"/>
      <c r="AR293" s="580"/>
      <c r="AS293" s="594"/>
      <c r="AT293" s="962"/>
      <c r="AU293" s="691"/>
      <c r="AV293" s="516"/>
      <c r="AW293" s="691"/>
      <c r="AX293" s="340"/>
      <c r="AY293" s="735"/>
      <c r="AZ293" s="340"/>
      <c r="BA293" s="735"/>
      <c r="BB293" s="340"/>
      <c r="BC293" s="309">
        <f t="shared" si="879"/>
        <v>0</v>
      </c>
      <c r="BD293" s="309">
        <f t="shared" si="880"/>
        <v>0</v>
      </c>
      <c r="BE293" s="445"/>
      <c r="BF293" s="333"/>
      <c r="BG293" s="340"/>
      <c r="BH293" s="333"/>
      <c r="BI293" s="333"/>
      <c r="BJ293" s="332">
        <f t="shared" si="881"/>
        <v>0</v>
      </c>
      <c r="BK293" s="333"/>
      <c r="BL293" s="333"/>
      <c r="BM293" s="333"/>
      <c r="BN293" s="332">
        <f t="shared" si="873"/>
        <v>0</v>
      </c>
      <c r="BO293" s="333">
        <f t="shared" si="882"/>
        <v>0</v>
      </c>
      <c r="BP293" s="340"/>
      <c r="BQ293" s="340"/>
      <c r="BR293" s="333">
        <f t="shared" si="874"/>
        <v>0</v>
      </c>
      <c r="BS293" s="333">
        <f t="shared" si="875"/>
        <v>0</v>
      </c>
      <c r="BT293" s="440"/>
      <c r="BU293" s="580"/>
      <c r="BV293" s="340"/>
      <c r="BW293" s="340"/>
      <c r="BX293" s="340"/>
      <c r="BY293" s="621"/>
      <c r="BZ293" s="340"/>
      <c r="CE293" s="699"/>
    </row>
    <row r="294" spans="1:83" s="229" customFormat="1" ht="132.75" hidden="1" customHeight="1" x14ac:dyDescent="0.2">
      <c r="B294" s="274" t="s">
        <v>184</v>
      </c>
      <c r="C294" s="231" t="s">
        <v>45</v>
      </c>
      <c r="D294" s="298"/>
      <c r="E294" s="298"/>
      <c r="F294" s="298"/>
      <c r="G294" s="298"/>
      <c r="H294" s="298"/>
      <c r="I294" s="298"/>
      <c r="J294" s="298"/>
      <c r="K294" s="461"/>
      <c r="L294" s="461"/>
      <c r="M294" s="242"/>
      <c r="N294" s="298"/>
      <c r="O294" s="298"/>
      <c r="P294" s="298"/>
      <c r="Q294" s="298"/>
      <c r="R294" s="298"/>
      <c r="S294" s="298"/>
      <c r="T294" s="298"/>
      <c r="U294" s="298"/>
      <c r="V294" s="279">
        <f t="shared" si="876"/>
        <v>0</v>
      </c>
      <c r="W294" s="298"/>
      <c r="X294" s="298"/>
      <c r="Y294" s="298"/>
      <c r="Z294" s="279">
        <f t="shared" si="877"/>
        <v>0</v>
      </c>
      <c r="AA294" s="279">
        <f>E294</f>
        <v>0</v>
      </c>
      <c r="AB294" s="279">
        <f t="shared" si="872"/>
        <v>0</v>
      </c>
      <c r="AC294" s="279">
        <f t="shared" si="872"/>
        <v>0</v>
      </c>
      <c r="AD294" s="19"/>
      <c r="AE294" s="499"/>
      <c r="AF294" s="498"/>
      <c r="AG294" s="242"/>
      <c r="AH294" s="242"/>
      <c r="AI294" s="242"/>
      <c r="AJ294" s="242"/>
      <c r="AK294" s="242"/>
      <c r="AL294" s="242"/>
      <c r="AM294" s="242"/>
      <c r="AN294" s="242"/>
      <c r="AO294" s="242"/>
      <c r="AP294" s="298">
        <f t="shared" si="878"/>
        <v>0</v>
      </c>
      <c r="AQ294" s="298"/>
      <c r="AR294" s="461"/>
      <c r="AS294" s="461"/>
      <c r="AT294" s="449"/>
      <c r="AU294" s="449"/>
      <c r="AV294" s="449"/>
      <c r="AW294" s="449"/>
      <c r="AX294" s="242"/>
      <c r="AY294" s="242"/>
      <c r="AZ294" s="242"/>
      <c r="BA294" s="242"/>
      <c r="BB294" s="242"/>
      <c r="BC294" s="242">
        <f t="shared" si="879"/>
        <v>0</v>
      </c>
      <c r="BD294" s="242">
        <f t="shared" si="880"/>
        <v>0</v>
      </c>
      <c r="BE294" s="461"/>
      <c r="BF294" s="242"/>
      <c r="BG294" s="242"/>
      <c r="BH294" s="242"/>
      <c r="BI294" s="242"/>
      <c r="BJ294" s="298">
        <f t="shared" si="881"/>
        <v>0</v>
      </c>
      <c r="BK294" s="242"/>
      <c r="BL294" s="242"/>
      <c r="BM294" s="242"/>
      <c r="BN294" s="298">
        <f t="shared" si="873"/>
        <v>0</v>
      </c>
      <c r="BO294" s="242">
        <f t="shared" si="882"/>
        <v>0</v>
      </c>
      <c r="BP294" s="242"/>
      <c r="BQ294" s="242"/>
      <c r="BR294" s="242">
        <f t="shared" si="874"/>
        <v>0</v>
      </c>
      <c r="BS294" s="242">
        <f t="shared" si="875"/>
        <v>0</v>
      </c>
      <c r="BT294" s="298"/>
      <c r="BU294" s="461"/>
      <c r="BV294" s="242"/>
      <c r="BW294" s="242"/>
      <c r="BX294" s="242"/>
      <c r="BY294" s="622"/>
      <c r="BZ294" s="242"/>
      <c r="CE294" s="699"/>
    </row>
    <row r="295" spans="1:83" s="229" customFormat="1" ht="76.5" hidden="1" customHeight="1" x14ac:dyDescent="0.2">
      <c r="B295" s="230"/>
      <c r="C295" s="121" t="s">
        <v>227</v>
      </c>
      <c r="D295" s="242"/>
      <c r="E295" s="242"/>
      <c r="F295" s="242"/>
      <c r="G295" s="242"/>
      <c r="H295" s="242"/>
      <c r="I295" s="242"/>
      <c r="J295" s="242"/>
      <c r="K295" s="449"/>
      <c r="L295" s="449"/>
      <c r="M295" s="242"/>
      <c r="N295" s="242"/>
      <c r="O295" s="242"/>
      <c r="P295" s="242"/>
      <c r="Q295" s="242"/>
      <c r="R295" s="242"/>
      <c r="S295" s="242"/>
      <c r="T295" s="242"/>
      <c r="U295" s="242"/>
      <c r="V295" s="242"/>
      <c r="W295" s="242"/>
      <c r="X295" s="242"/>
      <c r="Y295" s="242"/>
      <c r="Z295" s="242"/>
      <c r="AA295" s="242"/>
      <c r="AB295" s="242"/>
      <c r="AC295" s="242"/>
      <c r="AD295" s="242"/>
      <c r="AE295" s="499"/>
      <c r="AF295" s="499"/>
      <c r="AG295" s="242"/>
      <c r="AH295" s="242"/>
      <c r="AI295" s="242"/>
      <c r="AJ295" s="242"/>
      <c r="AK295" s="242"/>
      <c r="AL295" s="242"/>
      <c r="AM295" s="242"/>
      <c r="AN295" s="242"/>
      <c r="AO295" s="242"/>
      <c r="AP295" s="279">
        <f t="shared" si="878"/>
        <v>0</v>
      </c>
      <c r="AQ295" s="19"/>
      <c r="AR295" s="449"/>
      <c r="AS295" s="449"/>
      <c r="AT295" s="449"/>
      <c r="AU295" s="449"/>
      <c r="AV295" s="449"/>
      <c r="AW295" s="449"/>
      <c r="AX295" s="242"/>
      <c r="AY295" s="242"/>
      <c r="AZ295" s="242"/>
      <c r="BA295" s="242"/>
      <c r="BB295" s="242"/>
      <c r="BC295" s="242"/>
      <c r="BD295" s="242"/>
      <c r="BE295" s="449"/>
      <c r="BF295" s="242"/>
      <c r="BG295" s="242"/>
      <c r="BH295" s="242"/>
      <c r="BI295" s="242"/>
      <c r="BJ295" s="279">
        <f t="shared" si="881"/>
        <v>0</v>
      </c>
      <c r="BK295" s="242"/>
      <c r="BL295" s="242"/>
      <c r="BM295" s="242"/>
      <c r="BN295" s="242"/>
      <c r="BO295" s="242"/>
      <c r="BP295" s="242"/>
      <c r="BQ295" s="242"/>
      <c r="BR295" s="242"/>
      <c r="BS295" s="242"/>
      <c r="BT295" s="279"/>
      <c r="BU295" s="449"/>
      <c r="BV295" s="242"/>
      <c r="BW295" s="242"/>
      <c r="BX295" s="242"/>
      <c r="BY295" s="622"/>
      <c r="BZ295" s="242"/>
      <c r="CE295" s="699"/>
    </row>
    <row r="296" spans="1:83" s="229" customFormat="1" ht="54" hidden="1" customHeight="1" x14ac:dyDescent="0.2">
      <c r="B296" s="230"/>
      <c r="C296" s="123" t="s">
        <v>41</v>
      </c>
      <c r="D296" s="242"/>
      <c r="E296" s="242"/>
      <c r="F296" s="242"/>
      <c r="G296" s="242"/>
      <c r="H296" s="242"/>
      <c r="I296" s="242"/>
      <c r="J296" s="242"/>
      <c r="K296" s="449"/>
      <c r="L296" s="449"/>
      <c r="M296" s="242"/>
      <c r="N296" s="242"/>
      <c r="O296" s="242"/>
      <c r="P296" s="242"/>
      <c r="Q296" s="242"/>
      <c r="R296" s="242"/>
      <c r="S296" s="242"/>
      <c r="T296" s="242"/>
      <c r="U296" s="242"/>
      <c r="V296" s="242"/>
      <c r="W296" s="242"/>
      <c r="X296" s="242"/>
      <c r="Y296" s="242"/>
      <c r="Z296" s="242"/>
      <c r="AA296" s="242"/>
      <c r="AB296" s="242"/>
      <c r="AC296" s="242"/>
      <c r="AD296" s="242"/>
      <c r="AE296" s="499"/>
      <c r="AF296" s="499"/>
      <c r="AG296" s="242"/>
      <c r="AH296" s="242"/>
      <c r="AI296" s="242"/>
      <c r="AJ296" s="242"/>
      <c r="AK296" s="242"/>
      <c r="AL296" s="242"/>
      <c r="AM296" s="242"/>
      <c r="AN296" s="242"/>
      <c r="AO296" s="242"/>
      <c r="AP296" s="279">
        <f t="shared" si="878"/>
        <v>0</v>
      </c>
      <c r="AQ296" s="19"/>
      <c r="AR296" s="449"/>
      <c r="AS296" s="449"/>
      <c r="AT296" s="449"/>
      <c r="AU296" s="449"/>
      <c r="AV296" s="449"/>
      <c r="AW296" s="449"/>
      <c r="AX296" s="242"/>
      <c r="AY296" s="242"/>
      <c r="AZ296" s="242"/>
      <c r="BA296" s="242"/>
      <c r="BB296" s="242"/>
      <c r="BC296" s="242"/>
      <c r="BD296" s="242"/>
      <c r="BE296" s="449"/>
      <c r="BF296" s="242"/>
      <c r="BG296" s="242"/>
      <c r="BH296" s="242"/>
      <c r="BI296" s="242"/>
      <c r="BJ296" s="279">
        <f t="shared" si="881"/>
        <v>0</v>
      </c>
      <c r="BK296" s="242"/>
      <c r="BL296" s="242"/>
      <c r="BM296" s="242"/>
      <c r="BN296" s="242"/>
      <c r="BO296" s="242"/>
      <c r="BP296" s="242"/>
      <c r="BQ296" s="242"/>
      <c r="BR296" s="242"/>
      <c r="BS296" s="242"/>
      <c r="BT296" s="279"/>
      <c r="BU296" s="449"/>
      <c r="BV296" s="242"/>
      <c r="BW296" s="242"/>
      <c r="BX296" s="242"/>
      <c r="BY296" s="622"/>
      <c r="BZ296" s="242"/>
      <c r="CE296" s="699"/>
    </row>
    <row r="297" spans="1:83" s="50" customFormat="1" ht="54" hidden="1" customHeight="1" x14ac:dyDescent="0.25">
      <c r="B297" s="198"/>
      <c r="C297" s="198"/>
      <c r="D297" s="198"/>
      <c r="E297" s="490"/>
      <c r="F297" s="505"/>
      <c r="G297" s="490"/>
      <c r="H297" s="490"/>
      <c r="I297" s="490"/>
      <c r="J297" s="257"/>
      <c r="K297" s="595"/>
      <c r="L297" s="595"/>
      <c r="M297" s="340"/>
      <c r="N297" s="707"/>
      <c r="O297" s="521"/>
      <c r="P297" s="707"/>
      <c r="Q297" s="437"/>
      <c r="R297" s="707"/>
      <c r="S297" s="437"/>
      <c r="T297" s="707"/>
      <c r="U297" s="437"/>
      <c r="V297" s="305"/>
      <c r="W297" s="471"/>
      <c r="X297" s="471"/>
      <c r="Y297" s="471"/>
      <c r="Z297" s="471"/>
      <c r="AA297" s="305"/>
      <c r="AB297" s="305"/>
      <c r="AC297" s="305"/>
      <c r="AD297" s="707"/>
      <c r="AE297" s="961"/>
      <c r="AF297" s="724"/>
      <c r="AG297" s="340"/>
      <c r="AH297" s="707"/>
      <c r="AI297" s="521"/>
      <c r="AJ297" s="707"/>
      <c r="AK297" s="490"/>
      <c r="AL297" s="707"/>
      <c r="AM297" s="490"/>
      <c r="AN297" s="707"/>
      <c r="AO297" s="490"/>
      <c r="AP297" s="279">
        <f t="shared" si="878"/>
        <v>0</v>
      </c>
      <c r="AQ297" s="19"/>
      <c r="AR297" s="581"/>
      <c r="AS297" s="595"/>
      <c r="AT297" s="962"/>
      <c r="AU297" s="595"/>
      <c r="AV297" s="524"/>
      <c r="AW297" s="595"/>
      <c r="AX297" s="340"/>
      <c r="AY297" s="707"/>
      <c r="AZ297" s="437"/>
      <c r="BA297" s="707"/>
      <c r="BB297" s="437"/>
      <c r="BC297" s="305"/>
      <c r="BD297" s="305"/>
      <c r="BE297" s="446"/>
      <c r="BF297" s="328"/>
      <c r="BG297" s="339"/>
      <c r="BH297" s="328"/>
      <c r="BI297" s="328"/>
      <c r="BJ297" s="279">
        <f t="shared" si="881"/>
        <v>0</v>
      </c>
      <c r="BK297" s="328"/>
      <c r="BL297" s="328"/>
      <c r="BM297" s="328"/>
      <c r="BN297" s="328"/>
      <c r="BO297" s="328"/>
      <c r="BP297" s="521"/>
      <c r="BQ297" s="471"/>
      <c r="BR297" s="328"/>
      <c r="BS297" s="328"/>
      <c r="BT297" s="279"/>
      <c r="BU297" s="581"/>
      <c r="BV297" s="437"/>
      <c r="BW297" s="521"/>
      <c r="BX297" s="437"/>
      <c r="BY297" s="616"/>
      <c r="BZ297" s="611"/>
      <c r="CE297" s="699"/>
    </row>
    <row r="298" spans="1:83" s="26" customFormat="1" ht="55.5" hidden="1" customHeight="1" x14ac:dyDescent="0.25">
      <c r="A298" s="26" t="s">
        <v>182</v>
      </c>
      <c r="B298" s="1013" t="s">
        <v>286</v>
      </c>
      <c r="C298" s="1013"/>
      <c r="D298" s="1013"/>
      <c r="E298" s="1013"/>
      <c r="F298" s="1013"/>
      <c r="G298" s="1013"/>
      <c r="H298" s="1013"/>
      <c r="I298" s="1013"/>
      <c r="J298" s="1013"/>
      <c r="K298" s="1013"/>
      <c r="L298" s="1013"/>
      <c r="M298" s="1013"/>
      <c r="N298" s="1013"/>
      <c r="O298" s="1013"/>
      <c r="P298" s="1013"/>
      <c r="Q298" s="1013"/>
      <c r="R298" s="1013"/>
      <c r="S298" s="1013"/>
      <c r="T298" s="1013"/>
      <c r="U298" s="1013"/>
      <c r="V298" s="1013"/>
      <c r="W298" s="1013"/>
      <c r="X298" s="1013"/>
      <c r="Y298" s="1013"/>
      <c r="Z298" s="1013"/>
      <c r="AA298" s="1013"/>
      <c r="AB298" s="1013"/>
      <c r="AC298" s="1013"/>
      <c r="AD298" s="1013"/>
      <c r="AE298" s="1013"/>
      <c r="AF298" s="1013"/>
      <c r="AG298" s="1013"/>
      <c r="AH298" s="1013"/>
      <c r="AI298" s="1013"/>
      <c r="AJ298" s="1013"/>
      <c r="AK298" s="1013"/>
      <c r="AL298" s="1013"/>
      <c r="AM298" s="1013"/>
      <c r="AN298" s="1013"/>
      <c r="AO298" s="1013"/>
      <c r="AP298" s="1013"/>
      <c r="AQ298" s="1013"/>
      <c r="AR298" s="1013"/>
      <c r="AS298" s="1013"/>
      <c r="AT298" s="1013"/>
      <c r="AU298" s="1013"/>
      <c r="AV298" s="1013"/>
      <c r="AW298" s="1013"/>
      <c r="AX298" s="1013"/>
      <c r="AY298" s="1013"/>
      <c r="AZ298" s="1013"/>
      <c r="BA298" s="1013"/>
      <c r="BB298" s="1013"/>
      <c r="BC298" s="1013"/>
      <c r="BD298" s="1013"/>
      <c r="BE298" s="1013"/>
      <c r="BF298" s="1013"/>
      <c r="BG298" s="1013"/>
      <c r="BH298" s="1013"/>
      <c r="BI298" s="1013"/>
      <c r="BJ298" s="1013"/>
      <c r="BK298" s="1013"/>
      <c r="BL298" s="1013"/>
      <c r="BM298" s="1013"/>
      <c r="BN298" s="1013"/>
      <c r="BO298" s="1013"/>
      <c r="BP298" s="1013"/>
      <c r="BQ298" s="1013"/>
      <c r="BR298" s="1013"/>
      <c r="BS298" s="1013"/>
      <c r="BT298" s="24"/>
      <c r="BU298" s="24"/>
      <c r="BV298" s="25"/>
      <c r="BW298" s="25"/>
      <c r="BX298" s="25"/>
      <c r="BY298" s="25"/>
      <c r="BZ298" s="624"/>
      <c r="CE298" s="699"/>
    </row>
    <row r="299" spans="1:83" s="26" customFormat="1" ht="55.5" customHeight="1" x14ac:dyDescent="0.25">
      <c r="B299" s="458"/>
      <c r="C299" s="97" t="s">
        <v>411</v>
      </c>
      <c r="D299" s="166">
        <f t="shared" ref="D299" si="883">E299+H299+I299+G299</f>
        <v>2804083.9615500001</v>
      </c>
      <c r="E299" s="166">
        <f>E122</f>
        <v>1298867.6924000001</v>
      </c>
      <c r="F299" s="166"/>
      <c r="G299" s="166">
        <f>G122</f>
        <v>1505216.2691500001</v>
      </c>
      <c r="H299" s="340"/>
      <c r="I299" s="340"/>
      <c r="J299" s="166">
        <f>K299-D299</f>
        <v>-985179.11939999997</v>
      </c>
      <c r="K299" s="166">
        <f t="shared" ref="K299" si="884">M299+S299+U299+Q299</f>
        <v>1818904.8421500002</v>
      </c>
      <c r="L299" s="699">
        <f t="shared" ref="L299:L369" si="885">K299/D299</f>
        <v>0.64866276013524671</v>
      </c>
      <c r="M299" s="166">
        <f>M122</f>
        <v>1152285.7565200001</v>
      </c>
      <c r="N299" s="699">
        <f>M299/E299</f>
        <v>0.88714636853492657</v>
      </c>
      <c r="O299" s="626"/>
      <c r="P299" s="687"/>
      <c r="Q299" s="626">
        <f>Q122</f>
        <v>666619.0856300001</v>
      </c>
      <c r="R299" s="699">
        <f>Q299/G299</f>
        <v>0.44287262853360054</v>
      </c>
      <c r="S299" s="626">
        <f>S122</f>
        <v>0</v>
      </c>
      <c r="T299" s="687"/>
      <c r="U299" s="626">
        <f>U122</f>
        <v>0</v>
      </c>
      <c r="V299" s="628"/>
      <c r="W299" s="628"/>
      <c r="X299" s="628"/>
      <c r="Y299" s="628"/>
      <c r="Z299" s="628"/>
      <c r="AA299" s="628"/>
      <c r="AB299" s="628"/>
      <c r="AC299" s="628"/>
      <c r="AD299" s="660"/>
      <c r="AE299" s="166">
        <f t="shared" ref="AE299" si="886">AG299+AM299+AO299+AK299</f>
        <v>1742318.43303</v>
      </c>
      <c r="AF299" s="699">
        <f t="shared" ref="AF299:AF369" si="887">AE299/D299</f>
        <v>0.62135030795115953</v>
      </c>
      <c r="AG299" s="166">
        <f>AG122</f>
        <v>1152814.1590499999</v>
      </c>
      <c r="AH299" s="699"/>
      <c r="AI299" s="626"/>
      <c r="AJ299" s="687"/>
      <c r="AK299" s="626">
        <f>AK122</f>
        <v>589504.27398000006</v>
      </c>
      <c r="AL299" s="699">
        <f t="shared" ref="AL299" si="888">AK299/D299</f>
        <v>0.2102306072369326</v>
      </c>
      <c r="AM299" s="628"/>
      <c r="AN299" s="660"/>
      <c r="AO299" s="628"/>
      <c r="AP299" s="626">
        <f>AR299-AE299</f>
        <v>939503.43379000016</v>
      </c>
      <c r="AQ299" s="687"/>
      <c r="AR299" s="166">
        <f>AT299+AX299+AZ299+BB299</f>
        <v>2681821.8668200001</v>
      </c>
      <c r="AS299" s="699">
        <f t="shared" ref="AS299:AS369" si="889">AR299/D299</f>
        <v>0.95639856138172918</v>
      </c>
      <c r="AT299" s="166">
        <f>AT122</f>
        <v>1298867.6924000001</v>
      </c>
      <c r="AU299" s="699">
        <f t="shared" ref="AU299:AU315" si="890">AT299/E299</f>
        <v>1</v>
      </c>
      <c r="AV299" s="626"/>
      <c r="AW299" s="699">
        <v>0</v>
      </c>
      <c r="AX299" s="166">
        <f>AX122</f>
        <v>1382954.1744200001</v>
      </c>
      <c r="AY299" s="699">
        <f t="shared" ref="AY299:AY317" si="891">AX299/G299</f>
        <v>0.91877439990796683</v>
      </c>
      <c r="AZ299" s="628"/>
      <c r="BA299" s="699"/>
      <c r="BB299" s="628"/>
      <c r="BC299" s="628"/>
      <c r="BD299" s="628"/>
      <c r="BE299" s="626">
        <f t="shared" ref="BE299" si="892">BF299+BH299+BI299+BG299</f>
        <v>0</v>
      </c>
      <c r="BF299" s="628"/>
      <c r="BG299" s="628"/>
      <c r="BH299" s="628"/>
      <c r="BI299" s="628"/>
      <c r="BJ299" s="626">
        <f>BK299-BE299</f>
        <v>8459712.8792899996</v>
      </c>
      <c r="BK299" s="626">
        <f>BL299+BM299+BN299+BO299</f>
        <v>8459712.8792899996</v>
      </c>
      <c r="BL299" s="626">
        <f>BL122</f>
        <v>0</v>
      </c>
      <c r="BM299" s="626">
        <f>BM122</f>
        <v>0</v>
      </c>
      <c r="BN299" s="626">
        <f>BO299+BQ299</f>
        <v>6004971.7364300005</v>
      </c>
      <c r="BO299" s="628">
        <f>BO122</f>
        <v>2454741.14286</v>
      </c>
      <c r="BP299" s="628"/>
      <c r="BQ299" s="626">
        <f>BQ122</f>
        <v>3550230.59357</v>
      </c>
      <c r="BR299" s="628"/>
      <c r="BS299" s="628"/>
      <c r="BT299" s="626">
        <f>BU299-BN299</f>
        <v>0</v>
      </c>
      <c r="BU299" s="626">
        <f>BV299+BX299+BY299+BZ299</f>
        <v>6004971.7364300005</v>
      </c>
      <c r="BV299" s="457">
        <f>BV122</f>
        <v>2454741.14286</v>
      </c>
      <c r="BW299" s="522"/>
      <c r="BX299" s="457">
        <f>BX122</f>
        <v>3550230.59357</v>
      </c>
      <c r="BY299" s="25"/>
      <c r="BZ299" s="625"/>
      <c r="CE299" s="699"/>
    </row>
    <row r="300" spans="1:83" s="848" customFormat="1" ht="181.5" hidden="1" customHeight="1" x14ac:dyDescent="0.25">
      <c r="B300" s="849"/>
      <c r="C300" s="846" t="s">
        <v>523</v>
      </c>
      <c r="D300" s="176">
        <v>0</v>
      </c>
      <c r="E300" s="176">
        <v>0</v>
      </c>
      <c r="F300" s="176">
        <v>0</v>
      </c>
      <c r="G300" s="176">
        <v>0</v>
      </c>
      <c r="H300" s="883">
        <v>0</v>
      </c>
      <c r="I300" s="883">
        <v>0</v>
      </c>
      <c r="J300" s="176"/>
      <c r="K300" s="176"/>
      <c r="L300" s="739"/>
      <c r="M300" s="176"/>
      <c r="N300" s="834"/>
      <c r="O300" s="834"/>
      <c r="P300" s="834"/>
      <c r="Q300" s="834"/>
      <c r="R300" s="834"/>
      <c r="S300" s="834"/>
      <c r="T300" s="834"/>
      <c r="U300" s="834"/>
      <c r="V300" s="466"/>
      <c r="W300" s="466"/>
      <c r="X300" s="466"/>
      <c r="Y300" s="466"/>
      <c r="Z300" s="466"/>
      <c r="AA300" s="466"/>
      <c r="AB300" s="466"/>
      <c r="AC300" s="466"/>
      <c r="AD300" s="466"/>
      <c r="AE300" s="176">
        <f>AK300</f>
        <v>85768.952659999995</v>
      </c>
      <c r="AF300" s="739">
        <v>0</v>
      </c>
      <c r="AG300" s="176"/>
      <c r="AH300" s="739"/>
      <c r="AI300" s="834"/>
      <c r="AJ300" s="834"/>
      <c r="AK300" s="834">
        <f>AK301+AK302</f>
        <v>85768.952659999995</v>
      </c>
      <c r="AL300" s="739">
        <v>0</v>
      </c>
      <c r="AM300" s="466"/>
      <c r="AN300" s="466"/>
      <c r="AO300" s="466"/>
      <c r="AP300" s="834"/>
      <c r="AQ300" s="834"/>
      <c r="AR300" s="834"/>
      <c r="AS300" s="739"/>
      <c r="AT300" s="176"/>
      <c r="AU300" s="739"/>
      <c r="AV300" s="834"/>
      <c r="AW300" s="739"/>
      <c r="AX300" s="176"/>
      <c r="AY300" s="739"/>
      <c r="AZ300" s="466"/>
      <c r="BA300" s="739"/>
      <c r="BB300" s="466"/>
      <c r="BC300" s="466"/>
      <c r="BD300" s="466"/>
      <c r="BE300" s="834"/>
      <c r="BF300" s="466"/>
      <c r="BG300" s="466"/>
      <c r="BH300" s="466"/>
      <c r="BI300" s="466"/>
      <c r="BJ300" s="834"/>
      <c r="BK300" s="834"/>
      <c r="BL300" s="834"/>
      <c r="BM300" s="834"/>
      <c r="BN300" s="834"/>
      <c r="BO300" s="466"/>
      <c r="BP300" s="466"/>
      <c r="BQ300" s="834"/>
      <c r="BR300" s="466"/>
      <c r="BS300" s="466"/>
      <c r="BT300" s="834"/>
      <c r="BU300" s="834"/>
      <c r="BV300" s="834"/>
      <c r="BW300" s="834"/>
      <c r="BX300" s="834"/>
      <c r="BY300" s="74"/>
      <c r="BZ300" s="850"/>
      <c r="CE300" s="739"/>
    </row>
    <row r="301" spans="1:83" s="848" customFormat="1" ht="181.5" hidden="1" customHeight="1" x14ac:dyDescent="0.25">
      <c r="B301" s="959"/>
      <c r="C301" s="97" t="s">
        <v>543</v>
      </c>
      <c r="D301" s="176"/>
      <c r="E301" s="176"/>
      <c r="F301" s="176"/>
      <c r="G301" s="176"/>
      <c r="H301" s="883"/>
      <c r="I301" s="883"/>
      <c r="J301" s="176"/>
      <c r="K301" s="176"/>
      <c r="L301" s="739"/>
      <c r="M301" s="176"/>
      <c r="N301" s="957"/>
      <c r="O301" s="957"/>
      <c r="P301" s="957"/>
      <c r="Q301" s="957"/>
      <c r="R301" s="957"/>
      <c r="S301" s="957"/>
      <c r="T301" s="957"/>
      <c r="U301" s="957"/>
      <c r="V301" s="466"/>
      <c r="W301" s="466"/>
      <c r="X301" s="466"/>
      <c r="Y301" s="466"/>
      <c r="Z301" s="466"/>
      <c r="AA301" s="466"/>
      <c r="AB301" s="466"/>
      <c r="AC301" s="466"/>
      <c r="AD301" s="466"/>
      <c r="AE301" s="166">
        <f>AK301</f>
        <v>52784.232279999997</v>
      </c>
      <c r="AF301" s="739">
        <v>0</v>
      </c>
      <c r="AG301" s="176"/>
      <c r="AH301" s="739"/>
      <c r="AI301" s="957"/>
      <c r="AJ301" s="957"/>
      <c r="AK301" s="956">
        <v>52784.232279999997</v>
      </c>
      <c r="AL301" s="699">
        <v>0</v>
      </c>
      <c r="AM301" s="466"/>
      <c r="AN301" s="466"/>
      <c r="AO301" s="466"/>
      <c r="AP301" s="957"/>
      <c r="AQ301" s="957"/>
      <c r="AR301" s="957"/>
      <c r="AS301" s="739"/>
      <c r="AT301" s="176"/>
      <c r="AU301" s="739"/>
      <c r="AV301" s="957"/>
      <c r="AW301" s="739"/>
      <c r="AX301" s="176"/>
      <c r="AY301" s="739"/>
      <c r="AZ301" s="466"/>
      <c r="BA301" s="739"/>
      <c r="BB301" s="466"/>
      <c r="BC301" s="466"/>
      <c r="BD301" s="466"/>
      <c r="BE301" s="957"/>
      <c r="BF301" s="466"/>
      <c r="BG301" s="466"/>
      <c r="BH301" s="466"/>
      <c r="BI301" s="466"/>
      <c r="BJ301" s="957"/>
      <c r="BK301" s="957"/>
      <c r="BL301" s="957"/>
      <c r="BM301" s="957"/>
      <c r="BN301" s="957"/>
      <c r="BO301" s="466"/>
      <c r="BP301" s="466"/>
      <c r="BQ301" s="957"/>
      <c r="BR301" s="466"/>
      <c r="BS301" s="466"/>
      <c r="BT301" s="957"/>
      <c r="BU301" s="957"/>
      <c r="BV301" s="957"/>
      <c r="BW301" s="957"/>
      <c r="BX301" s="957"/>
      <c r="BY301" s="74"/>
      <c r="BZ301" s="850"/>
      <c r="CE301" s="739"/>
    </row>
    <row r="302" spans="1:83" s="26" customFormat="1" ht="142.5" hidden="1" customHeight="1" x14ac:dyDescent="0.25">
      <c r="B302" s="832"/>
      <c r="C302" s="97" t="s">
        <v>45</v>
      </c>
      <c r="D302" s="166">
        <v>0</v>
      </c>
      <c r="E302" s="166">
        <v>0</v>
      </c>
      <c r="F302" s="166">
        <v>0</v>
      </c>
      <c r="G302" s="166">
        <v>0</v>
      </c>
      <c r="H302" s="340">
        <v>0</v>
      </c>
      <c r="I302" s="340">
        <v>0</v>
      </c>
      <c r="J302" s="166"/>
      <c r="K302" s="166"/>
      <c r="L302" s="699"/>
      <c r="M302" s="166"/>
      <c r="N302" s="833"/>
      <c r="O302" s="833"/>
      <c r="P302" s="833"/>
      <c r="Q302" s="833"/>
      <c r="R302" s="833"/>
      <c r="S302" s="833"/>
      <c r="T302" s="833"/>
      <c r="U302" s="833"/>
      <c r="V302" s="829"/>
      <c r="W302" s="829"/>
      <c r="X302" s="829"/>
      <c r="Y302" s="829"/>
      <c r="Z302" s="829"/>
      <c r="AA302" s="829"/>
      <c r="AB302" s="829"/>
      <c r="AC302" s="829"/>
      <c r="AD302" s="660"/>
      <c r="AE302" s="166">
        <f>AK302</f>
        <v>32984.720379999999</v>
      </c>
      <c r="AF302" s="699">
        <v>0</v>
      </c>
      <c r="AG302" s="166"/>
      <c r="AH302" s="699"/>
      <c r="AI302" s="833"/>
      <c r="AJ302" s="833"/>
      <c r="AK302" s="833">
        <v>32984.720379999999</v>
      </c>
      <c r="AL302" s="699">
        <v>0</v>
      </c>
      <c r="AM302" s="829"/>
      <c r="AN302" s="660"/>
      <c r="AO302" s="829"/>
      <c r="AP302" s="833"/>
      <c r="AQ302" s="833"/>
      <c r="AR302" s="833"/>
      <c r="AS302" s="699"/>
      <c r="AT302" s="166"/>
      <c r="AU302" s="699"/>
      <c r="AV302" s="833"/>
      <c r="AW302" s="699"/>
      <c r="AX302" s="166"/>
      <c r="AY302" s="699"/>
      <c r="AZ302" s="829"/>
      <c r="BA302" s="699"/>
      <c r="BB302" s="829"/>
      <c r="BC302" s="829"/>
      <c r="BD302" s="829"/>
      <c r="BE302" s="833"/>
      <c r="BF302" s="829"/>
      <c r="BG302" s="829"/>
      <c r="BH302" s="829"/>
      <c r="BI302" s="829"/>
      <c r="BJ302" s="833"/>
      <c r="BK302" s="833"/>
      <c r="BL302" s="833"/>
      <c r="BM302" s="833"/>
      <c r="BN302" s="833"/>
      <c r="BO302" s="829"/>
      <c r="BP302" s="829"/>
      <c r="BQ302" s="833"/>
      <c r="BR302" s="829"/>
      <c r="BS302" s="829"/>
      <c r="BT302" s="833"/>
      <c r="BU302" s="833"/>
      <c r="BV302" s="833"/>
      <c r="BW302" s="833"/>
      <c r="BX302" s="833"/>
      <c r="BY302" s="25"/>
      <c r="BZ302" s="625"/>
      <c r="CE302" s="699"/>
    </row>
    <row r="303" spans="1:83" s="147" customFormat="1" ht="47.25" customHeight="1" x14ac:dyDescent="0.3">
      <c r="B303" s="1023" t="s">
        <v>524</v>
      </c>
      <c r="C303" s="1024"/>
      <c r="D303" s="852">
        <f>E303+F303+G303+H303+I303</f>
        <v>8765589.0852200016</v>
      </c>
      <c r="E303" s="852">
        <f>E304+E305+E306</f>
        <v>3711050.5497100004</v>
      </c>
      <c r="F303" s="852">
        <f t="shared" ref="F303:I303" si="893">F304+F305+F306</f>
        <v>0</v>
      </c>
      <c r="G303" s="852">
        <f t="shared" si="893"/>
        <v>4776352.4395099999</v>
      </c>
      <c r="H303" s="852">
        <f t="shared" si="893"/>
        <v>278186.09600000002</v>
      </c>
      <c r="I303" s="852">
        <f t="shared" si="893"/>
        <v>0</v>
      </c>
      <c r="J303" s="852"/>
      <c r="K303" s="852">
        <f>M303+Q303+S303</f>
        <v>5787827.6858599996</v>
      </c>
      <c r="L303" s="699">
        <f>K303/D303</f>
        <v>0.66028964278271718</v>
      </c>
      <c r="M303" s="852">
        <f>M304+M305+M306</f>
        <v>3292245.0186299998</v>
      </c>
      <c r="N303" s="699">
        <f>M303/E303</f>
        <v>0.88714636853633588</v>
      </c>
      <c r="O303" s="838"/>
      <c r="P303" s="833"/>
      <c r="Q303" s="852">
        <f t="shared" ref="Q303" si="894">Q304+Q305+Q306</f>
        <v>2217396.5712299999</v>
      </c>
      <c r="R303" s="699">
        <f>Q303/G303</f>
        <v>0.46424475566076107</v>
      </c>
      <c r="S303" s="852">
        <f t="shared" ref="S303" si="895">S304+S305+S306</f>
        <v>278186.09600000002</v>
      </c>
      <c r="T303" s="699">
        <f>S303/H303</f>
        <v>1</v>
      </c>
      <c r="U303" s="838"/>
      <c r="V303" s="838"/>
      <c r="W303" s="838"/>
      <c r="X303" s="297"/>
      <c r="Y303" s="297"/>
      <c r="Z303" s="838"/>
      <c r="AA303" s="838"/>
      <c r="AB303" s="838"/>
      <c r="AC303" s="838"/>
      <c r="AD303" s="833"/>
      <c r="AE303" s="852">
        <f>AG303+AK303+AM303</f>
        <v>5523876.137649999</v>
      </c>
      <c r="AF303" s="699">
        <f>AE303/D303</f>
        <v>0.6301773998240483</v>
      </c>
      <c r="AG303" s="852">
        <f>AG304+AG305+AG306</f>
        <v>3293754.74015</v>
      </c>
      <c r="AH303" s="699">
        <f>AG303/E303</f>
        <v>0.88755318636319569</v>
      </c>
      <c r="AI303" s="838">
        <v>0</v>
      </c>
      <c r="AJ303" s="699">
        <v>0</v>
      </c>
      <c r="AK303" s="852">
        <f t="shared" ref="AK303" si="896">AK304+AK305+AK306</f>
        <v>2052410.5736799999</v>
      </c>
      <c r="AL303" s="699">
        <f>AK303/G303</f>
        <v>0.4297024978103488</v>
      </c>
      <c r="AM303" s="852">
        <f>AM304+AM305+AM306</f>
        <v>177710.82381999999</v>
      </c>
      <c r="AN303" s="699">
        <v>0</v>
      </c>
      <c r="AO303" s="940">
        <v>0</v>
      </c>
      <c r="AP303" s="699">
        <v>0</v>
      </c>
      <c r="AQ303" s="699">
        <v>0</v>
      </c>
      <c r="AR303" s="852">
        <f>AT303+AX303+AZ303</f>
        <v>8416268.814600002</v>
      </c>
      <c r="AS303" s="699">
        <f>AR303/D303</f>
        <v>0.96014868285247346</v>
      </c>
      <c r="AT303" s="852">
        <f>AT286</f>
        <v>3711050.5497100004</v>
      </c>
      <c r="AU303" s="699">
        <f>AT303/E303</f>
        <v>1</v>
      </c>
      <c r="AV303" s="838">
        <v>0</v>
      </c>
      <c r="AW303" s="699">
        <v>0</v>
      </c>
      <c r="AX303" s="852">
        <f t="shared" ref="AX303" si="897">AX304+AX305+AX306</f>
        <v>4427032.1688900003</v>
      </c>
      <c r="AY303" s="699">
        <f>AX303/G303</f>
        <v>0.92686463676121944</v>
      </c>
      <c r="AZ303" s="940">
        <f>AZ304+AZ305+AZ306</f>
        <v>278186.09600000002</v>
      </c>
      <c r="BA303" s="699">
        <v>0</v>
      </c>
      <c r="BB303" s="940">
        <v>0</v>
      </c>
      <c r="BC303" s="699">
        <v>0</v>
      </c>
      <c r="BD303" s="940">
        <v>0</v>
      </c>
      <c r="BE303" s="699">
        <v>0</v>
      </c>
      <c r="BF303" s="940">
        <v>0</v>
      </c>
      <c r="BG303" s="699">
        <v>0</v>
      </c>
      <c r="BH303" s="940">
        <v>0</v>
      </c>
      <c r="BI303" s="699">
        <v>0</v>
      </c>
      <c r="BJ303" s="940">
        <v>0</v>
      </c>
      <c r="BK303" s="699">
        <v>0</v>
      </c>
      <c r="BL303" s="940">
        <v>0</v>
      </c>
      <c r="BM303" s="699">
        <v>0</v>
      </c>
      <c r="BN303" s="940">
        <v>0</v>
      </c>
      <c r="BO303" s="699">
        <v>0</v>
      </c>
      <c r="BP303" s="940">
        <v>0</v>
      </c>
      <c r="BQ303" s="699">
        <v>0</v>
      </c>
      <c r="BR303" s="940">
        <v>0</v>
      </c>
      <c r="BS303" s="699">
        <v>0</v>
      </c>
      <c r="BT303" s="940">
        <v>0</v>
      </c>
      <c r="BU303" s="699">
        <v>0</v>
      </c>
      <c r="BV303" s="940">
        <v>0</v>
      </c>
      <c r="BW303" s="699">
        <v>0</v>
      </c>
      <c r="BX303" s="940">
        <v>0</v>
      </c>
      <c r="BY303" s="699">
        <v>0</v>
      </c>
      <c r="BZ303" s="940">
        <v>0</v>
      </c>
      <c r="CA303" s="699">
        <v>0</v>
      </c>
      <c r="CB303" s="940">
        <v>0</v>
      </c>
      <c r="CC303" s="699">
        <v>0</v>
      </c>
      <c r="CD303" s="940">
        <v>0</v>
      </c>
      <c r="CE303" s="699">
        <v>0</v>
      </c>
    </row>
    <row r="304" spans="1:83" s="848" customFormat="1" ht="55.5" customHeight="1" x14ac:dyDescent="0.25">
      <c r="B304" s="849"/>
      <c r="C304" s="101" t="s">
        <v>32</v>
      </c>
      <c r="D304" s="176">
        <f>E304+F304+G304+H304+I304</f>
        <v>5207584.5</v>
      </c>
      <c r="E304" s="176">
        <f>E287</f>
        <v>2412182.8573100003</v>
      </c>
      <c r="F304" s="176">
        <f t="shared" ref="F304:I304" si="898">F287</f>
        <v>0</v>
      </c>
      <c r="G304" s="176">
        <f t="shared" si="898"/>
        <v>2795401.6426900001</v>
      </c>
      <c r="H304" s="176">
        <f t="shared" si="898"/>
        <v>0</v>
      </c>
      <c r="I304" s="176">
        <f t="shared" si="898"/>
        <v>0</v>
      </c>
      <c r="J304" s="176"/>
      <c r="K304" s="176">
        <f t="shared" ref="K304:K306" si="899">M304+Q304</f>
        <v>3377966.13539</v>
      </c>
      <c r="L304" s="739">
        <f t="shared" ref="L304:L306" si="900">K304/D304</f>
        <v>0.64866276013188073</v>
      </c>
      <c r="M304" s="176">
        <f>M287</f>
        <v>2139959.26211</v>
      </c>
      <c r="N304" s="739">
        <f t="shared" ref="N304:N311" si="901">M304/E304</f>
        <v>0.88714636853709483</v>
      </c>
      <c r="O304" s="834"/>
      <c r="P304" s="834"/>
      <c r="Q304" s="176">
        <f t="shared" ref="Q304" si="902">Q287</f>
        <v>1238006.8732799999</v>
      </c>
      <c r="R304" s="739">
        <f t="shared" ref="R304:R306" si="903">Q304/G304</f>
        <v>0.44287262852456238</v>
      </c>
      <c r="S304" s="834"/>
      <c r="T304" s="739">
        <v>0</v>
      </c>
      <c r="U304" s="834"/>
      <c r="V304" s="466"/>
      <c r="W304" s="466"/>
      <c r="X304" s="466"/>
      <c r="Y304" s="466"/>
      <c r="Z304" s="466"/>
      <c r="AA304" s="466"/>
      <c r="AB304" s="466"/>
      <c r="AC304" s="466"/>
      <c r="AD304" s="466"/>
      <c r="AE304" s="176">
        <f t="shared" ref="AE304" si="904">AG304+AK304</f>
        <v>3330500.4322199998</v>
      </c>
      <c r="AF304" s="739">
        <f t="shared" ref="AF304:AF306" si="905">AE304/D304</f>
        <v>0.63954803464446897</v>
      </c>
      <c r="AG304" s="176">
        <f>AG287+AG300</f>
        <v>2140940.5811000001</v>
      </c>
      <c r="AH304" s="739">
        <f>AG304/E304</f>
        <v>0.88755318636478409</v>
      </c>
      <c r="AI304" s="834">
        <v>0</v>
      </c>
      <c r="AJ304" s="739">
        <v>0</v>
      </c>
      <c r="AK304" s="176">
        <f>AK208+AK300</f>
        <v>1189559.85112</v>
      </c>
      <c r="AL304" s="739">
        <f t="shared" ref="AL304:AL306" si="906">AK304/G304</f>
        <v>0.42554165846997677</v>
      </c>
      <c r="AM304" s="939">
        <v>0</v>
      </c>
      <c r="AN304" s="739">
        <v>0</v>
      </c>
      <c r="AO304" s="939">
        <v>0</v>
      </c>
      <c r="AP304" s="739">
        <v>0</v>
      </c>
      <c r="AQ304" s="739">
        <v>0</v>
      </c>
      <c r="AR304" s="176">
        <f t="shared" ref="AR304:AR306" si="907">AT304+AX304</f>
        <v>4980526.3241100004</v>
      </c>
      <c r="AS304" s="739">
        <f t="shared" ref="AS304:AS306" si="908">AR304/D304</f>
        <v>0.95639856138868229</v>
      </c>
      <c r="AT304" s="176">
        <f>AT287</f>
        <v>2412182.8573100003</v>
      </c>
      <c r="AU304" s="739">
        <f t="shared" ref="AU304:AU306" si="909">AT304/E304</f>
        <v>1</v>
      </c>
      <c r="AV304" s="834">
        <v>0</v>
      </c>
      <c r="AW304" s="739">
        <v>0</v>
      </c>
      <c r="AX304" s="176">
        <f t="shared" ref="AX304" si="910">AX287</f>
        <v>2568343.4668000001</v>
      </c>
      <c r="AY304" s="739">
        <f t="shared" ref="AY304:AY306" si="911">AX304/G304</f>
        <v>0.91877439992075582</v>
      </c>
      <c r="AZ304" s="939">
        <v>0</v>
      </c>
      <c r="BA304" s="739">
        <v>0</v>
      </c>
      <c r="BB304" s="939">
        <v>0</v>
      </c>
      <c r="BC304" s="739">
        <v>0</v>
      </c>
      <c r="BD304" s="939">
        <v>0</v>
      </c>
      <c r="BE304" s="739">
        <v>0</v>
      </c>
      <c r="BF304" s="939">
        <v>0</v>
      </c>
      <c r="BG304" s="739">
        <v>0</v>
      </c>
      <c r="BH304" s="939">
        <v>0</v>
      </c>
      <c r="BI304" s="739">
        <v>0</v>
      </c>
      <c r="BJ304" s="939">
        <v>0</v>
      </c>
      <c r="BK304" s="739">
        <v>0</v>
      </c>
      <c r="BL304" s="939">
        <v>0</v>
      </c>
      <c r="BM304" s="739">
        <v>0</v>
      </c>
      <c r="BN304" s="939">
        <v>0</v>
      </c>
      <c r="BO304" s="739">
        <v>0</v>
      </c>
      <c r="BP304" s="939">
        <v>0</v>
      </c>
      <c r="BQ304" s="739">
        <v>0</v>
      </c>
      <c r="BR304" s="939">
        <v>0</v>
      </c>
      <c r="BS304" s="739">
        <v>0</v>
      </c>
      <c r="BT304" s="939">
        <v>0</v>
      </c>
      <c r="BU304" s="739">
        <v>0</v>
      </c>
      <c r="BV304" s="939">
        <v>0</v>
      </c>
      <c r="BW304" s="739">
        <v>0</v>
      </c>
      <c r="BX304" s="939">
        <v>0</v>
      </c>
      <c r="BY304" s="739">
        <v>0</v>
      </c>
      <c r="BZ304" s="939">
        <v>0</v>
      </c>
      <c r="CA304" s="739">
        <v>0</v>
      </c>
      <c r="CB304" s="939">
        <v>0</v>
      </c>
      <c r="CC304" s="739">
        <v>0</v>
      </c>
      <c r="CD304" s="939">
        <v>0</v>
      </c>
      <c r="CE304" s="739">
        <v>0</v>
      </c>
    </row>
    <row r="305" spans="1:12295" s="26" customFormat="1" ht="55.5" customHeight="1" x14ac:dyDescent="0.25">
      <c r="B305" s="830"/>
      <c r="C305" s="847" t="s">
        <v>31</v>
      </c>
      <c r="D305" s="166">
        <f>E305+F305+G305+H305+I305</f>
        <v>753920.62367</v>
      </c>
      <c r="E305" s="166">
        <f>E288</f>
        <v>0</v>
      </c>
      <c r="F305" s="166">
        <f t="shared" ref="F305:I305" si="912">F288</f>
        <v>0</v>
      </c>
      <c r="G305" s="166">
        <f t="shared" si="912"/>
        <v>475734.52766999998</v>
      </c>
      <c r="H305" s="166">
        <f t="shared" si="912"/>
        <v>278186.09600000002</v>
      </c>
      <c r="I305" s="166">
        <f t="shared" si="912"/>
        <v>0</v>
      </c>
      <c r="J305" s="166"/>
      <c r="K305" s="166">
        <f>M305+Q305+S305</f>
        <v>590956.70831999998</v>
      </c>
      <c r="L305" s="699">
        <f t="shared" si="900"/>
        <v>0.78384473081965822</v>
      </c>
      <c r="M305" s="166">
        <f>M288</f>
        <v>0</v>
      </c>
      <c r="N305" s="699">
        <v>0</v>
      </c>
      <c r="O305" s="833"/>
      <c r="P305" s="833"/>
      <c r="Q305" s="166">
        <f t="shared" ref="Q305" si="913">Q288</f>
        <v>312770.61232000001</v>
      </c>
      <c r="R305" s="699">
        <f t="shared" si="903"/>
        <v>0.65744778679792981</v>
      </c>
      <c r="S305" s="166">
        <f t="shared" ref="S305" si="914">S288</f>
        <v>278186.09600000002</v>
      </c>
      <c r="T305" s="699">
        <f t="shared" ref="T305" si="915">S305/H305</f>
        <v>1</v>
      </c>
      <c r="U305" s="833"/>
      <c r="V305" s="829"/>
      <c r="W305" s="829"/>
      <c r="X305" s="829"/>
      <c r="Y305" s="829"/>
      <c r="Z305" s="829"/>
      <c r="AA305" s="829"/>
      <c r="AB305" s="829"/>
      <c r="AC305" s="829"/>
      <c r="AD305" s="660"/>
      <c r="AE305" s="166">
        <f>AG305+AK305+AM305</f>
        <v>451057.27239999996</v>
      </c>
      <c r="AF305" s="699">
        <f t="shared" si="905"/>
        <v>0.59828217751134649</v>
      </c>
      <c r="AG305" s="166">
        <f>AG288</f>
        <v>0</v>
      </c>
      <c r="AH305" s="699">
        <v>0</v>
      </c>
      <c r="AI305" s="833">
        <v>0</v>
      </c>
      <c r="AJ305" s="699">
        <v>0</v>
      </c>
      <c r="AK305" s="166">
        <f>AK288</f>
        <v>273346.44857999997</v>
      </c>
      <c r="AL305" s="699">
        <f t="shared" si="906"/>
        <v>0.57457769550334303</v>
      </c>
      <c r="AM305" s="938">
        <f>AM288</f>
        <v>177710.82381999999</v>
      </c>
      <c r="AN305" s="699">
        <v>0</v>
      </c>
      <c r="AO305" s="938">
        <v>0</v>
      </c>
      <c r="AP305" s="699">
        <v>0</v>
      </c>
      <c r="AQ305" s="699">
        <v>0</v>
      </c>
      <c r="AR305" s="166">
        <f>AT305+AX305+AZ305</f>
        <v>753920.62367</v>
      </c>
      <c r="AS305" s="699">
        <f t="shared" si="908"/>
        <v>1</v>
      </c>
      <c r="AT305" s="166">
        <f>AT288</f>
        <v>0</v>
      </c>
      <c r="AU305" s="699">
        <v>0</v>
      </c>
      <c r="AV305" s="833">
        <v>0</v>
      </c>
      <c r="AW305" s="699">
        <v>0</v>
      </c>
      <c r="AX305" s="166">
        <f t="shared" ref="AX305" si="916">AX288</f>
        <v>475734.52766999998</v>
      </c>
      <c r="AY305" s="699">
        <f t="shared" si="911"/>
        <v>1</v>
      </c>
      <c r="AZ305" s="998">
        <f>AZ284</f>
        <v>278186.09600000002</v>
      </c>
      <c r="BA305" s="699">
        <v>0</v>
      </c>
      <c r="BB305" s="938">
        <v>0</v>
      </c>
      <c r="BC305" s="699">
        <v>0</v>
      </c>
      <c r="BD305" s="938">
        <v>0</v>
      </c>
      <c r="BE305" s="699">
        <v>0</v>
      </c>
      <c r="BF305" s="938">
        <v>0</v>
      </c>
      <c r="BG305" s="699">
        <v>0</v>
      </c>
      <c r="BH305" s="938">
        <v>0</v>
      </c>
      <c r="BI305" s="699">
        <v>0</v>
      </c>
      <c r="BJ305" s="938">
        <v>0</v>
      </c>
      <c r="BK305" s="699">
        <v>0</v>
      </c>
      <c r="BL305" s="938">
        <v>0</v>
      </c>
      <c r="BM305" s="699">
        <v>0</v>
      </c>
      <c r="BN305" s="938">
        <v>0</v>
      </c>
      <c r="BO305" s="699">
        <v>0</v>
      </c>
      <c r="BP305" s="938">
        <v>0</v>
      </c>
      <c r="BQ305" s="699">
        <v>0</v>
      </c>
      <c r="BR305" s="938">
        <v>0</v>
      </c>
      <c r="BS305" s="699">
        <v>0</v>
      </c>
      <c r="BT305" s="938">
        <v>0</v>
      </c>
      <c r="BU305" s="699">
        <v>0</v>
      </c>
      <c r="BV305" s="938">
        <v>0</v>
      </c>
      <c r="BW305" s="699">
        <v>0</v>
      </c>
      <c r="BX305" s="938">
        <v>0</v>
      </c>
      <c r="BY305" s="699">
        <v>0</v>
      </c>
      <c r="BZ305" s="938">
        <v>0</v>
      </c>
      <c r="CA305" s="699">
        <v>0</v>
      </c>
      <c r="CB305" s="938">
        <v>0</v>
      </c>
      <c r="CC305" s="699">
        <v>0</v>
      </c>
      <c r="CD305" s="938">
        <v>0</v>
      </c>
      <c r="CE305" s="699">
        <v>0</v>
      </c>
    </row>
    <row r="306" spans="1:12295" s="26" customFormat="1" ht="55.5" customHeight="1" x14ac:dyDescent="0.25">
      <c r="B306" s="830"/>
      <c r="C306" s="97" t="s">
        <v>411</v>
      </c>
      <c r="D306" s="166">
        <f>E306+F306+G306+H306+I306</f>
        <v>2804083.9615500001</v>
      </c>
      <c r="E306" s="166">
        <f>E299</f>
        <v>1298867.6924000001</v>
      </c>
      <c r="F306" s="166">
        <f t="shared" ref="F306:I306" si="917">F299</f>
        <v>0</v>
      </c>
      <c r="G306" s="166">
        <f t="shared" si="917"/>
        <v>1505216.2691500001</v>
      </c>
      <c r="H306" s="166">
        <f t="shared" si="917"/>
        <v>0</v>
      </c>
      <c r="I306" s="166">
        <f t="shared" si="917"/>
        <v>0</v>
      </c>
      <c r="J306" s="166"/>
      <c r="K306" s="166">
        <f t="shared" si="899"/>
        <v>1818904.8421500002</v>
      </c>
      <c r="L306" s="699">
        <f t="shared" si="900"/>
        <v>0.64866276013524671</v>
      </c>
      <c r="M306" s="166">
        <f>M299</f>
        <v>1152285.7565200001</v>
      </c>
      <c r="N306" s="699">
        <f t="shared" si="901"/>
        <v>0.88714636853492657</v>
      </c>
      <c r="O306" s="833"/>
      <c r="P306" s="833"/>
      <c r="Q306" s="166">
        <f t="shared" ref="Q306" si="918">Q299</f>
        <v>666619.0856300001</v>
      </c>
      <c r="R306" s="699">
        <f t="shared" si="903"/>
        <v>0.44287262853360054</v>
      </c>
      <c r="S306" s="833"/>
      <c r="T306" s="699">
        <v>0</v>
      </c>
      <c r="U306" s="833"/>
      <c r="V306" s="829"/>
      <c r="W306" s="829"/>
      <c r="X306" s="829"/>
      <c r="Y306" s="829"/>
      <c r="Z306" s="829"/>
      <c r="AA306" s="829"/>
      <c r="AB306" s="829"/>
      <c r="AC306" s="829"/>
      <c r="AD306" s="660"/>
      <c r="AE306" s="166">
        <f>AG306+AK306</f>
        <v>1742318.43303</v>
      </c>
      <c r="AF306" s="699">
        <f t="shared" si="905"/>
        <v>0.62135030795115953</v>
      </c>
      <c r="AG306" s="166">
        <f>AG299</f>
        <v>1152814.1590499999</v>
      </c>
      <c r="AH306" s="699">
        <f t="shared" ref="AH306" si="919">AG306/E306</f>
        <v>0.88755318636024594</v>
      </c>
      <c r="AI306" s="833">
        <v>0</v>
      </c>
      <c r="AJ306" s="699">
        <v>0</v>
      </c>
      <c r="AK306" s="166">
        <f>AK299</f>
        <v>589504.27398000006</v>
      </c>
      <c r="AL306" s="699">
        <f t="shared" si="906"/>
        <v>0.39164091304493726</v>
      </c>
      <c r="AM306" s="938">
        <v>0</v>
      </c>
      <c r="AN306" s="699">
        <v>0</v>
      </c>
      <c r="AO306" s="938">
        <v>0</v>
      </c>
      <c r="AP306" s="699">
        <v>0</v>
      </c>
      <c r="AQ306" s="699">
        <v>0</v>
      </c>
      <c r="AR306" s="166">
        <f t="shared" si="907"/>
        <v>2681821.8668200001</v>
      </c>
      <c r="AS306" s="699">
        <f t="shared" si="908"/>
        <v>0.95639856138172918</v>
      </c>
      <c r="AT306" s="166">
        <f>AT299</f>
        <v>1298867.6924000001</v>
      </c>
      <c r="AU306" s="699">
        <f t="shared" si="909"/>
        <v>1</v>
      </c>
      <c r="AV306" s="833">
        <v>0</v>
      </c>
      <c r="AW306" s="699">
        <v>0</v>
      </c>
      <c r="AX306" s="166">
        <f t="shared" ref="AX306" si="920">AX299</f>
        <v>1382954.1744200001</v>
      </c>
      <c r="AY306" s="699">
        <f t="shared" si="911"/>
        <v>0.91877439990796683</v>
      </c>
      <c r="AZ306" s="938">
        <v>0</v>
      </c>
      <c r="BA306" s="699">
        <v>0</v>
      </c>
      <c r="BB306" s="938">
        <v>0</v>
      </c>
      <c r="BC306" s="699">
        <v>0</v>
      </c>
      <c r="BD306" s="938">
        <v>0</v>
      </c>
      <c r="BE306" s="699">
        <v>0</v>
      </c>
      <c r="BF306" s="938">
        <v>0</v>
      </c>
      <c r="BG306" s="699">
        <v>0</v>
      </c>
      <c r="BH306" s="938">
        <v>0</v>
      </c>
      <c r="BI306" s="699">
        <v>0</v>
      </c>
      <c r="BJ306" s="938">
        <v>0</v>
      </c>
      <c r="BK306" s="699">
        <v>0</v>
      </c>
      <c r="BL306" s="938">
        <v>0</v>
      </c>
      <c r="BM306" s="699">
        <v>0</v>
      </c>
      <c r="BN306" s="938">
        <v>0</v>
      </c>
      <c r="BO306" s="699">
        <v>0</v>
      </c>
      <c r="BP306" s="938">
        <v>0</v>
      </c>
      <c r="BQ306" s="699">
        <v>0</v>
      </c>
      <c r="BR306" s="938">
        <v>0</v>
      </c>
      <c r="BS306" s="699">
        <v>0</v>
      </c>
      <c r="BT306" s="938">
        <v>0</v>
      </c>
      <c r="BU306" s="699">
        <v>0</v>
      </c>
      <c r="BV306" s="938">
        <v>0</v>
      </c>
      <c r="BW306" s="699">
        <v>0</v>
      </c>
      <c r="BX306" s="938">
        <v>0</v>
      </c>
      <c r="BY306" s="699">
        <v>0</v>
      </c>
      <c r="BZ306" s="938">
        <v>0</v>
      </c>
      <c r="CA306" s="699">
        <v>0</v>
      </c>
      <c r="CB306" s="938">
        <v>0</v>
      </c>
      <c r="CC306" s="699">
        <v>0</v>
      </c>
      <c r="CD306" s="938">
        <v>0</v>
      </c>
      <c r="CE306" s="699">
        <v>0</v>
      </c>
    </row>
    <row r="307" spans="1:12295" s="361" customFormat="1" ht="107.25" customHeight="1" x14ac:dyDescent="0.3">
      <c r="B307" s="353" t="s">
        <v>347</v>
      </c>
      <c r="C307" s="350" t="s">
        <v>382</v>
      </c>
      <c r="D307" s="879">
        <f>E307+F307+G307+H307+I307</f>
        <v>18836381.777240001</v>
      </c>
      <c r="E307" s="879">
        <f>E308+E309+E310+E311</f>
        <v>6199278.3892400004</v>
      </c>
      <c r="F307" s="879">
        <f>F308+F309+F310+F311</f>
        <v>4034138.8590799998</v>
      </c>
      <c r="G307" s="879">
        <f>G308+G309+G310+G311</f>
        <v>5514362.2814099994</v>
      </c>
      <c r="H307" s="879">
        <f t="shared" ref="H307" si="921">H308+H309+H310+H311</f>
        <v>0</v>
      </c>
      <c r="I307" s="879">
        <f>I308+I309+I310+I311</f>
        <v>3088602.2475100001</v>
      </c>
      <c r="J307" s="879">
        <f>J309+J310+J311</f>
        <v>-8498825.805399999</v>
      </c>
      <c r="K307" s="879">
        <f>M307+O307+Q307+S307+U307</f>
        <v>10337555.971840002</v>
      </c>
      <c r="L307" s="772">
        <f t="shared" si="885"/>
        <v>0.54880794486395845</v>
      </c>
      <c r="M307" s="879">
        <f>M308+M309+M310+M311</f>
        <v>4894870.8840500005</v>
      </c>
      <c r="N307" s="772">
        <f t="shared" si="901"/>
        <v>0.78958720301155672</v>
      </c>
      <c r="O307" s="879">
        <f>O308+O309+O310+O311</f>
        <v>4034138.8590799998</v>
      </c>
      <c r="P307" s="772">
        <f>O307/F307</f>
        <v>1</v>
      </c>
      <c r="Q307" s="879">
        <f t="shared" ref="Q307" si="922">Q308+Q309+Q310+Q311</f>
        <v>754131.12150999997</v>
      </c>
      <c r="R307" s="772">
        <f>Q307/G307</f>
        <v>0.13675763089638204</v>
      </c>
      <c r="S307" s="879">
        <f t="shared" ref="S307" si="923">S308+S309+S310+S311</f>
        <v>0</v>
      </c>
      <c r="T307" s="700">
        <v>0</v>
      </c>
      <c r="U307" s="879">
        <f t="shared" ref="U307" si="924">U308+U309+U310+U311</f>
        <v>654415.10719999997</v>
      </c>
      <c r="V307" s="767"/>
      <c r="W307" s="767"/>
      <c r="X307" s="767"/>
      <c r="Y307" s="767"/>
      <c r="Z307" s="767"/>
      <c r="AA307" s="767"/>
      <c r="AB307" s="767"/>
      <c r="AC307" s="767"/>
      <c r="AD307" s="772">
        <f>U307/I307</f>
        <v>0.21188066793889787</v>
      </c>
      <c r="AE307" s="879">
        <f>AE309+AE310+AE311</f>
        <v>7862765.9942999994</v>
      </c>
      <c r="AF307" s="772">
        <f t="shared" si="887"/>
        <v>0.417424433592686</v>
      </c>
      <c r="AG307" s="879">
        <f>AG308+AG309+AG310+AG311</f>
        <v>2932203.6749900002</v>
      </c>
      <c r="AH307" s="772">
        <f t="shared" ref="AH307:AH315" si="925">AG307/E307</f>
        <v>0.47299112749628802</v>
      </c>
      <c r="AI307" s="879">
        <f>AI308+AI309+AI310+AI311</f>
        <v>2730373.7732699998</v>
      </c>
      <c r="AJ307" s="772">
        <f>AI307/F307</f>
        <v>0.67681700324333194</v>
      </c>
      <c r="AK307" s="879">
        <f t="shared" ref="AK307" si="926">AK308+AK309+AK310+AK311</f>
        <v>1679223.8611900001</v>
      </c>
      <c r="AL307" s="772">
        <f>AK307/G307</f>
        <v>0.30451823356818508</v>
      </c>
      <c r="AM307" s="879">
        <f t="shared" ref="AM307" si="927">AM308+AM309+AM310+AM311</f>
        <v>0</v>
      </c>
      <c r="AN307" s="700">
        <v>0</v>
      </c>
      <c r="AO307" s="879">
        <f t="shared" ref="AO307" si="928">AO308+AO309+AO310+AO311</f>
        <v>520964.68484999996</v>
      </c>
      <c r="AP307" s="767">
        <f>AP309+AP310+AP311</f>
        <v>5210214.0069700005</v>
      </c>
      <c r="AQ307" s="772">
        <f>AO307/I307</f>
        <v>0.1686732842566557</v>
      </c>
      <c r="AR307" s="879">
        <f>AT307+AV307+AX307+AZ307+BB307</f>
        <v>18184457.064019997</v>
      </c>
      <c r="AS307" s="772">
        <f t="shared" si="889"/>
        <v>0.96539013060312229</v>
      </c>
      <c r="AT307" s="879">
        <f>AT308+AT309+AT310+AT311</f>
        <v>6199278.3892399995</v>
      </c>
      <c r="AU307" s="772">
        <f t="shared" si="890"/>
        <v>0.99999999999999989</v>
      </c>
      <c r="AV307" s="879">
        <f>AV308+AV309+AV310+AV311</f>
        <v>4034138.8590799998</v>
      </c>
      <c r="AW307" s="772">
        <v>0</v>
      </c>
      <c r="AX307" s="879">
        <f t="shared" ref="AX307" si="929">AX308+AX309+AX310+AX311</f>
        <v>5250925.5066299997</v>
      </c>
      <c r="AY307" s="772">
        <f t="shared" si="891"/>
        <v>0.95222715495713861</v>
      </c>
      <c r="AZ307" s="767">
        <f t="shared" ref="AZ307:BB307" si="930">AZ308+AZ309+AZ310+AZ311</f>
        <v>0</v>
      </c>
      <c r="BA307" s="772">
        <v>0</v>
      </c>
      <c r="BB307" s="767">
        <f t="shared" si="930"/>
        <v>2700114.30907</v>
      </c>
      <c r="BC307" s="767"/>
      <c r="BD307" s="767"/>
      <c r="BE307" s="767" t="e">
        <f>BF307+BG307+BH307+BI307</f>
        <v>#REF!</v>
      </c>
      <c r="BF307" s="767">
        <f>BF308+BF309+BF310+BF311</f>
        <v>500000</v>
      </c>
      <c r="BG307" s="767">
        <f t="shared" ref="BG307" si="931">BG308+BG309+BG310+BG311</f>
        <v>0</v>
      </c>
      <c r="BH307" s="767">
        <f t="shared" ref="BH307" si="932">BH308+BH309+BH310+BH311</f>
        <v>0</v>
      </c>
      <c r="BI307" s="767" t="e">
        <f t="shared" ref="BI307" si="933">BI308+BI309+BI310+BI311</f>
        <v>#REF!</v>
      </c>
      <c r="BJ307" s="767"/>
      <c r="BK307" s="767"/>
      <c r="BL307" s="767"/>
      <c r="BM307" s="767"/>
      <c r="BN307" s="767">
        <f>BO307+BP307+BQ307+BR307+BS307</f>
        <v>2342082.0132400002</v>
      </c>
      <c r="BO307" s="767">
        <f>BO308+BO309+BO310+BO311</f>
        <v>1130982.01324</v>
      </c>
      <c r="BP307" s="767">
        <f>BP308+BP309+BP310+BP311</f>
        <v>0</v>
      </c>
      <c r="BQ307" s="767">
        <f t="shared" ref="BQ307:BS307" si="934">BQ308+BQ309+BQ310+BQ311</f>
        <v>0</v>
      </c>
      <c r="BR307" s="767">
        <f t="shared" si="934"/>
        <v>0</v>
      </c>
      <c r="BS307" s="767">
        <f t="shared" si="934"/>
        <v>1211100</v>
      </c>
      <c r="BT307" s="767">
        <f>BT309+BT310+BT311</f>
        <v>-200000</v>
      </c>
      <c r="BU307" s="767">
        <f>BV307+BW307+BX307+BY307+BZ307</f>
        <v>2142082.0132400002</v>
      </c>
      <c r="BV307" s="767">
        <f>BV308+BV309+BV310+BV311</f>
        <v>1130982.01324</v>
      </c>
      <c r="BW307" s="767">
        <f>BW308+BW309+BW310+BW311</f>
        <v>0</v>
      </c>
      <c r="BX307" s="767">
        <f t="shared" ref="BX307:BZ307" si="935">BX308+BX309+BX310+BX311</f>
        <v>0</v>
      </c>
      <c r="BY307" s="767">
        <f t="shared" si="935"/>
        <v>0</v>
      </c>
      <c r="BZ307" s="354">
        <f t="shared" si="935"/>
        <v>1011100</v>
      </c>
      <c r="CA307" s="355"/>
      <c r="CB307" s="355"/>
      <c r="CC307" s="355"/>
      <c r="CD307" s="355"/>
      <c r="CE307" s="772">
        <f t="shared" si="827"/>
        <v>0.8742188513418343</v>
      </c>
    </row>
    <row r="308" spans="1:12295" s="59" customFormat="1" ht="39" hidden="1" customHeight="1" x14ac:dyDescent="0.25">
      <c r="B308" s="211"/>
      <c r="C308" s="101" t="s">
        <v>32</v>
      </c>
      <c r="D308" s="176">
        <f>E308+H308+I308</f>
        <v>0</v>
      </c>
      <c r="E308" s="176">
        <f>E79</f>
        <v>0</v>
      </c>
      <c r="F308" s="176"/>
      <c r="G308" s="176"/>
      <c r="H308" s="176">
        <f>H79</f>
        <v>0</v>
      </c>
      <c r="I308" s="176">
        <f>I79</f>
        <v>0</v>
      </c>
      <c r="J308" s="176"/>
      <c r="K308" s="166">
        <f>M308+S308+U308</f>
        <v>0</v>
      </c>
      <c r="L308" s="699" t="e">
        <f t="shared" si="885"/>
        <v>#DIV/0!</v>
      </c>
      <c r="M308" s="176">
        <f>M79</f>
        <v>0</v>
      </c>
      <c r="N308" s="699" t="e">
        <f t="shared" si="901"/>
        <v>#DIV/0!</v>
      </c>
      <c r="O308" s="176"/>
      <c r="P308" s="772" t="e">
        <f t="shared" ref="P308:P315" si="936">O308/F308</f>
        <v>#DIV/0!</v>
      </c>
      <c r="Q308" s="176"/>
      <c r="R308" s="772" t="e">
        <f t="shared" ref="R308:R310" si="937">Q308/G308</f>
        <v>#DIV/0!</v>
      </c>
      <c r="S308" s="176">
        <f>S79</f>
        <v>0</v>
      </c>
      <c r="T308" s="687"/>
      <c r="U308" s="176">
        <f>U79</f>
        <v>0</v>
      </c>
      <c r="V308" s="627">
        <f t="shared" ref="V308:V309" si="938">W308+X308+Y308</f>
        <v>0</v>
      </c>
      <c r="W308" s="627">
        <f>W79+W278</f>
        <v>0</v>
      </c>
      <c r="X308" s="627"/>
      <c r="Y308" s="627"/>
      <c r="Z308" s="627">
        <f t="shared" ref="Z308:Z309" si="939">AA308+AB308</f>
        <v>0</v>
      </c>
      <c r="AA308" s="627">
        <f>AA79+AA278</f>
        <v>0</v>
      </c>
      <c r="AB308" s="627">
        <f>H308</f>
        <v>0</v>
      </c>
      <c r="AC308" s="627"/>
      <c r="AD308" s="772" t="e">
        <f t="shared" ref="AD308:AD311" si="940">U308/I308</f>
        <v>#DIV/0!</v>
      </c>
      <c r="AE308" s="874">
        <f>AG308+AM308+AO308</f>
        <v>0</v>
      </c>
      <c r="AF308" s="699" t="e">
        <f t="shared" si="887"/>
        <v>#DIV/0!</v>
      </c>
      <c r="AG308" s="176">
        <f>AG79</f>
        <v>0</v>
      </c>
      <c r="AH308" s="699" t="e">
        <f t="shared" si="925"/>
        <v>#DIV/0!</v>
      </c>
      <c r="AI308" s="176"/>
      <c r="AJ308" s="699" t="e">
        <f t="shared" ref="AJ308:AJ309" si="941">AI308/F308</f>
        <v>#DIV/0!</v>
      </c>
      <c r="AK308" s="176"/>
      <c r="AL308" s="772" t="e">
        <f t="shared" ref="AL308:AL315" si="942">AK308/G308</f>
        <v>#DIV/0!</v>
      </c>
      <c r="AM308" s="176">
        <f>AM79</f>
        <v>0</v>
      </c>
      <c r="AN308" s="687"/>
      <c r="AO308" s="176">
        <f>AO79</f>
        <v>0</v>
      </c>
      <c r="AP308" s="627"/>
      <c r="AQ308" s="772" t="e">
        <f t="shared" ref="AQ308:AQ315" si="943">AO308/I308</f>
        <v>#DIV/0!</v>
      </c>
      <c r="AR308" s="176">
        <f>AT308+AZ308+BB308</f>
        <v>0</v>
      </c>
      <c r="AS308" s="699" t="e">
        <f t="shared" si="889"/>
        <v>#DIV/0!</v>
      </c>
      <c r="AT308" s="176">
        <f>AT79</f>
        <v>0</v>
      </c>
      <c r="AU308" s="699" t="e">
        <f t="shared" si="890"/>
        <v>#DIV/0!</v>
      </c>
      <c r="AV308" s="176"/>
      <c r="AW308" s="699" t="e">
        <f t="shared" ref="AW308:AW315" si="944">AV308/F308</f>
        <v>#DIV/0!</v>
      </c>
      <c r="AX308" s="176"/>
      <c r="AY308" s="699" t="e">
        <f t="shared" si="891"/>
        <v>#DIV/0!</v>
      </c>
      <c r="AZ308" s="627">
        <f>AZ79</f>
        <v>0</v>
      </c>
      <c r="BA308" s="699"/>
      <c r="BB308" s="627">
        <f>BB79</f>
        <v>0</v>
      </c>
      <c r="BC308" s="627"/>
      <c r="BD308" s="627"/>
      <c r="BE308" s="627">
        <f>BF308+BH308+BI308</f>
        <v>0</v>
      </c>
      <c r="BF308" s="627">
        <f>BF79</f>
        <v>0</v>
      </c>
      <c r="BG308" s="627"/>
      <c r="BH308" s="627">
        <f>BH79</f>
        <v>0</v>
      </c>
      <c r="BI308" s="627">
        <f>BI79</f>
        <v>0</v>
      </c>
      <c r="BJ308" s="627">
        <f t="shared" ref="BJ308:BJ309" si="945">BK308+BL308+BM308</f>
        <v>0</v>
      </c>
      <c r="BK308" s="627">
        <f>BK79+BK278</f>
        <v>0</v>
      </c>
      <c r="BL308" s="627"/>
      <c r="BM308" s="627"/>
      <c r="BN308" s="627">
        <f>BO308+BR308+BS308</f>
        <v>0</v>
      </c>
      <c r="BO308" s="627">
        <f>BO79</f>
        <v>0</v>
      </c>
      <c r="BP308" s="627"/>
      <c r="BQ308" s="627"/>
      <c r="BR308" s="627">
        <f>BR79</f>
        <v>0</v>
      </c>
      <c r="BS308" s="627">
        <f>BS79</f>
        <v>0</v>
      </c>
      <c r="BT308" s="627"/>
      <c r="BU308" s="627">
        <f>BV308+BY308+BZ308</f>
        <v>0</v>
      </c>
      <c r="BV308" s="436">
        <f>BV79</f>
        <v>0</v>
      </c>
      <c r="BW308" s="520"/>
      <c r="BX308" s="436"/>
      <c r="BY308" s="436">
        <f>BY79</f>
        <v>0</v>
      </c>
      <c r="BZ308" s="545">
        <f>BZ79</f>
        <v>0</v>
      </c>
      <c r="CE308" s="699" t="e">
        <f t="shared" si="827"/>
        <v>#DIV/0!</v>
      </c>
    </row>
    <row r="309" spans="1:12295" s="50" customFormat="1" ht="54" customHeight="1" x14ac:dyDescent="0.25">
      <c r="B309" s="200"/>
      <c r="C309" s="97" t="s">
        <v>31</v>
      </c>
      <c r="D309" s="166">
        <f>E309+F309+G309+H309+I309</f>
        <v>14631275.587239999</v>
      </c>
      <c r="E309" s="166">
        <f>E703+E706+E707+E710+E711+E733+E735+E762</f>
        <v>5912998.1372800004</v>
      </c>
      <c r="F309" s="166">
        <f>F317+F538+F587+F703+F707+F711+F714+F733+F734+F736+F743+F760+F762</f>
        <v>4034138.8590799998</v>
      </c>
      <c r="G309" s="166">
        <f>G317+G538+G587+G703+G707+G711+G714+G733+G734+G736+G743+G760+G762+G529+G722</f>
        <v>1809256.0914099999</v>
      </c>
      <c r="H309" s="166">
        <f>H317+H538+H587+H703+H707+H711+H714+H733+H734+H736+H743+H760+H762</f>
        <v>0</v>
      </c>
      <c r="I309" s="166">
        <f>I317+I538+I587+I703+I707+I711+I714+I733+I734+I736+I743+I760+I762+I770+I742+I700</f>
        <v>2874882.4994700002</v>
      </c>
      <c r="J309" s="166">
        <f>K309-D309</f>
        <v>-4663984.1548299994</v>
      </c>
      <c r="K309" s="166">
        <f>M309+O309+Q309+S309+U309</f>
        <v>9967291.4324099999</v>
      </c>
      <c r="L309" s="699">
        <f t="shared" si="885"/>
        <v>0.68123188391738854</v>
      </c>
      <c r="M309" s="166">
        <f>M703+M706+M707+M710+M711+M733+M735+M762</f>
        <v>4608590.6320900004</v>
      </c>
      <c r="N309" s="699">
        <f t="shared" si="901"/>
        <v>0.77939998036427049</v>
      </c>
      <c r="O309" s="166">
        <f>O317+O538+O587+O703+O707+O711+O714+O733+O734+O736+O743+O760+O762</f>
        <v>4034138.8590799998</v>
      </c>
      <c r="P309" s="699">
        <f t="shared" si="936"/>
        <v>1</v>
      </c>
      <c r="Q309" s="166">
        <f>Q317+Q538+Q587+Q703+Q707+Q711+Q714+Q733+Q734+Q736+Q743+Q760+Q762+Q529+Q722</f>
        <v>754131.12150999997</v>
      </c>
      <c r="R309" s="699">
        <f t="shared" si="937"/>
        <v>0.41681834047179367</v>
      </c>
      <c r="S309" s="166">
        <f>S317+S538+S587+S703+S707+S711+S714+S733+S734+S736+S743+S760+S762</f>
        <v>0</v>
      </c>
      <c r="T309" s="687">
        <v>0</v>
      </c>
      <c r="U309" s="166">
        <f>U587+U736+U742+U743+U762</f>
        <v>570430.81972999999</v>
      </c>
      <c r="V309" s="626" t="e">
        <f t="shared" si="938"/>
        <v>#REF!</v>
      </c>
      <c r="W309" s="626" t="e">
        <f>W78+#REF!+#REF!</f>
        <v>#REF!</v>
      </c>
      <c r="X309" s="626"/>
      <c r="Y309" s="626"/>
      <c r="Z309" s="626" t="e">
        <f t="shared" si="939"/>
        <v>#REF!</v>
      </c>
      <c r="AA309" s="626" t="e">
        <f>AA78+#REF!+#REF!</f>
        <v>#REF!</v>
      </c>
      <c r="AB309" s="626">
        <f>H309</f>
        <v>0</v>
      </c>
      <c r="AC309" s="626"/>
      <c r="AD309" s="699">
        <f t="shared" si="940"/>
        <v>0.19841882923394677</v>
      </c>
      <c r="AE309" s="166">
        <f>AG309+AI309+AK309+AM309+AO309</f>
        <v>6800675.7952399999</v>
      </c>
      <c r="AF309" s="699">
        <f t="shared" si="887"/>
        <v>0.46480402577960461</v>
      </c>
      <c r="AG309" s="166">
        <f>AG703+AG706+AG707+AG710+AG711+AG733+AG735+AG762</f>
        <v>2645923.4230300002</v>
      </c>
      <c r="AH309" s="699">
        <f t="shared" si="925"/>
        <v>0.44747577482700412</v>
      </c>
      <c r="AI309" s="166">
        <f>AI317+AI538+AI587+AI703+AI707+AI711+AI714+AI733+AI734+AI736+AI743+AI760+AI762</f>
        <v>2730373.7732699998</v>
      </c>
      <c r="AJ309" s="699">
        <f t="shared" si="941"/>
        <v>0.67681700324333194</v>
      </c>
      <c r="AK309" s="166">
        <f>AK317+AK538+AK587+AK703+AK707+AK711+AK714+AK733+AK734+AK736+AK743+AK760+AK762+AK529+AK722</f>
        <v>987398.20156000007</v>
      </c>
      <c r="AL309" s="699">
        <f t="shared" si="942"/>
        <v>0.54574817033806156</v>
      </c>
      <c r="AM309" s="166">
        <f>AM317+AM538+AM587+AM703+AM707+AM711+AM714+AM733+AM734+AM736+AM743+AM760+AM762</f>
        <v>0</v>
      </c>
      <c r="AN309" s="687">
        <v>0</v>
      </c>
      <c r="AO309" s="166">
        <f>AO317+AO538+AO587+AO703+AO707+AO711+AO714+AO733+AO734+AO736+AO743+AO760+AO762+AO770+AO742</f>
        <v>436980.39737999998</v>
      </c>
      <c r="AP309" s="626">
        <f>AP317+AP538+AP589+AP714+AP736+AP743+AP744+AP749+AP761</f>
        <v>2090933.3558699999</v>
      </c>
      <c r="AQ309" s="699">
        <f t="shared" si="943"/>
        <v>0.151999393874553</v>
      </c>
      <c r="AR309" s="166">
        <f>AT309+AV309+AX309+AZ309+BB309</f>
        <v>14003086.21386</v>
      </c>
      <c r="AS309" s="699">
        <f t="shared" si="889"/>
        <v>0.95706530373005572</v>
      </c>
      <c r="AT309" s="166">
        <f>AT317+AT538+AT587+AT703+AT707+AT711+AT714+AT733+AT734+AT736+AT743+AT760+AT762+AT735+AT706+AT710</f>
        <v>5912998.1372799994</v>
      </c>
      <c r="AU309" s="699">
        <f t="shared" si="890"/>
        <v>0.99999999999999989</v>
      </c>
      <c r="AV309" s="166">
        <f>AV317+AV538+AV587+AV703+AV707+AV711+AV714+AV733+AV734+AV736+AV743+AV760+AV762</f>
        <v>4034138.8590799998</v>
      </c>
      <c r="AW309" s="699">
        <f t="shared" si="944"/>
        <v>1</v>
      </c>
      <c r="AX309" s="166">
        <f>AX317+AX538+AX587+AX703+AX707+AX711+AX714+AX733+AX734+AX736+AX743+AX760+AX762+AX529+AX722</f>
        <v>1569554.6564699996</v>
      </c>
      <c r="AY309" s="699">
        <f t="shared" si="891"/>
        <v>0.86751381627064483</v>
      </c>
      <c r="AZ309" s="626">
        <f>AZ317+AZ538+AZ587+AZ703+AZ707+AZ711+AZ714+AZ733+AZ734+AZ736+AZ743+AZ760+AZ762</f>
        <v>0</v>
      </c>
      <c r="BA309" s="699">
        <v>0</v>
      </c>
      <c r="BB309" s="626">
        <f>BB317+BB538+BB587+BB703+BB707+BB711+BB714+BB733+BB734+BB736+BB743+BB760+BB762+BB700+BB742</f>
        <v>2486394.56103</v>
      </c>
      <c r="BC309" s="626"/>
      <c r="BD309" s="626"/>
      <c r="BE309" s="626" t="e">
        <f>BF309+BG309+BH309+BI309</f>
        <v>#REF!</v>
      </c>
      <c r="BF309" s="626">
        <f>BF314+BF583+BF679+BF732+BF741+BF748+BF758</f>
        <v>500000</v>
      </c>
      <c r="BG309" s="626">
        <f>BG314+BG583+BG679+BG732+BG741+BG748+BG758</f>
        <v>0</v>
      </c>
      <c r="BH309" s="626">
        <f>BH314+BH583+BH679+BH732+BH741+BH748+BH758</f>
        <v>0</v>
      </c>
      <c r="BI309" s="626" t="e">
        <f>BI314+BI583+BI679+BI732+BI741+BI748+BI758</f>
        <v>#REF!</v>
      </c>
      <c r="BJ309" s="626" t="e">
        <f t="shared" si="945"/>
        <v>#REF!</v>
      </c>
      <c r="BK309" s="626" t="e">
        <f>BK78+#REF!+#REF!</f>
        <v>#REF!</v>
      </c>
      <c r="BL309" s="626"/>
      <c r="BM309" s="626"/>
      <c r="BN309" s="626">
        <f>BO309+BP309+BQ309+BR309+BS309</f>
        <v>1842082.01324</v>
      </c>
      <c r="BO309" s="626">
        <f>BO317+BO538+BO587+BO703+BO707+BO711+BO714+BO733+BO734+BO736+BO743+BO760+BO762</f>
        <v>630982.01324</v>
      </c>
      <c r="BP309" s="626">
        <f>BP317+BP538+BP587+BP703+BP707+BP711+BP714+BP733+BP734+BP736+BP743+BP760+BP762</f>
        <v>0</v>
      </c>
      <c r="BQ309" s="626">
        <f>BQ317+BQ538+BQ587+BQ703+BQ707+BQ711+BQ714+BQ733+BQ734+BQ736+BQ743+BQ760+BQ762</f>
        <v>0</v>
      </c>
      <c r="BR309" s="626">
        <f>BR317+BR538+BR587+BR703+BR707+BR711+BR714+BR733+BR734+BR736+BR743+BR760+BR762</f>
        <v>0</v>
      </c>
      <c r="BS309" s="626">
        <f>BS317+BS538+BS587+BS703+BS707+BS711+BS714+BS733+BS734+BS736+BS743+BS760+BS762</f>
        <v>1211100</v>
      </c>
      <c r="BT309" s="626">
        <f>BU309-BN309</f>
        <v>-200000</v>
      </c>
      <c r="BU309" s="626">
        <f>BV309+BW309+BX309+BY309+BZ309</f>
        <v>1642082.01324</v>
      </c>
      <c r="BV309" s="539">
        <f>BV317+BV538+BV587+BV703+BV707+BV711+BV714+BV733+BV734+BV736+BV743+BV760+BV762</f>
        <v>630982.01324</v>
      </c>
      <c r="BW309" s="539">
        <f>BW317+BW538+BW587+BW703+BW707+BW711+BW714+BW733+BW734+BW736+BW743+BW760+BW762</f>
        <v>0</v>
      </c>
      <c r="BX309" s="539">
        <f>BX317+BX538+BX587+BX703+BX707+BX711+BX714+BX733+BX734+BX736+BX743+BX760+BX762</f>
        <v>0</v>
      </c>
      <c r="BY309" s="539">
        <f>BY317+BY538+BY587+BY703+BY707+BY711+BY714+BY733+BY734+BY736+BY743+BY760+BY762</f>
        <v>0</v>
      </c>
      <c r="BZ309" s="546">
        <f>BZ317+BZ538+BZ587+BZ703+BZ707+BZ711+BZ714+BZ733+BZ734+BZ736+BZ743+BZ760+BZ762</f>
        <v>1011100</v>
      </c>
      <c r="CE309" s="699">
        <f t="shared" si="827"/>
        <v>0.86486823774132682</v>
      </c>
    </row>
    <row r="310" spans="1:12295" s="428" customFormat="1" ht="41.25" customHeight="1" x14ac:dyDescent="0.25">
      <c r="B310" s="429"/>
      <c r="C310" s="430" t="s">
        <v>247</v>
      </c>
      <c r="D310" s="882">
        <f t="shared" ref="D310:D311" si="946">E310+G310+H310+I310</f>
        <v>3705106.19</v>
      </c>
      <c r="E310" s="882">
        <f>E315</f>
        <v>0</v>
      </c>
      <c r="F310" s="882">
        <f>F315</f>
        <v>0</v>
      </c>
      <c r="G310" s="882">
        <f t="shared" ref="G310:I310" si="947">G315</f>
        <v>3705106.19</v>
      </c>
      <c r="H310" s="882">
        <f t="shared" si="947"/>
        <v>0</v>
      </c>
      <c r="I310" s="882">
        <f t="shared" si="947"/>
        <v>0</v>
      </c>
      <c r="J310" s="882">
        <f>J539</f>
        <v>-3705106.19</v>
      </c>
      <c r="K310" s="882">
        <f t="shared" ref="K310:K311" si="948">M310+Q310+S310+U310</f>
        <v>0</v>
      </c>
      <c r="L310" s="823">
        <f t="shared" si="885"/>
        <v>0</v>
      </c>
      <c r="M310" s="882">
        <f>M315</f>
        <v>0</v>
      </c>
      <c r="N310" s="823">
        <v>0</v>
      </c>
      <c r="O310" s="882">
        <f>O315</f>
        <v>0</v>
      </c>
      <c r="P310" s="823">
        <v>0</v>
      </c>
      <c r="Q310" s="882">
        <f t="shared" ref="Q310" si="949">Q315</f>
        <v>0</v>
      </c>
      <c r="R310" s="823">
        <f t="shared" si="937"/>
        <v>0</v>
      </c>
      <c r="S310" s="882">
        <f t="shared" ref="S310" si="950">S315</f>
        <v>0</v>
      </c>
      <c r="T310" s="943">
        <v>0</v>
      </c>
      <c r="U310" s="882">
        <f t="shared" ref="U310" si="951">U315</f>
        <v>0</v>
      </c>
      <c r="V310" s="943"/>
      <c r="W310" s="943"/>
      <c r="X310" s="943"/>
      <c r="Y310" s="943"/>
      <c r="Z310" s="943"/>
      <c r="AA310" s="943"/>
      <c r="AB310" s="943"/>
      <c r="AC310" s="943"/>
      <c r="AD310" s="823">
        <v>0</v>
      </c>
      <c r="AE310" s="882">
        <f t="shared" ref="AE310:AE311" si="952">AG310+AK310+AM310+AO310</f>
        <v>691825.65962999989</v>
      </c>
      <c r="AF310" s="823">
        <f t="shared" si="887"/>
        <v>0.18672222175364964</v>
      </c>
      <c r="AG310" s="882">
        <f>AG315</f>
        <v>0</v>
      </c>
      <c r="AH310" s="823">
        <v>0</v>
      </c>
      <c r="AI310" s="882">
        <f>AI315</f>
        <v>0</v>
      </c>
      <c r="AJ310" s="823">
        <v>0</v>
      </c>
      <c r="AK310" s="882">
        <f t="shared" ref="AK310" si="953">AK315</f>
        <v>691825.65962999989</v>
      </c>
      <c r="AL310" s="823">
        <f t="shared" si="942"/>
        <v>0.18672222175364964</v>
      </c>
      <c r="AM310" s="882">
        <f t="shared" ref="AM310" si="954">AM315</f>
        <v>0</v>
      </c>
      <c r="AN310" s="943">
        <v>0</v>
      </c>
      <c r="AO310" s="882">
        <f t="shared" ref="AO310" si="955">AO315</f>
        <v>0</v>
      </c>
      <c r="AP310" s="943">
        <f>AR310-AE310</f>
        <v>2989545.1905300003</v>
      </c>
      <c r="AQ310" s="823">
        <v>0</v>
      </c>
      <c r="AR310" s="882">
        <f t="shared" ref="AR310:AR311" si="956">AT310+AX310+AZ310+BB310</f>
        <v>3681370.8501599999</v>
      </c>
      <c r="AS310" s="823">
        <f t="shared" si="889"/>
        <v>0.99359388405545268</v>
      </c>
      <c r="AT310" s="882">
        <f>AT315</f>
        <v>0</v>
      </c>
      <c r="AU310" s="823">
        <v>0</v>
      </c>
      <c r="AV310" s="882">
        <f>AV315</f>
        <v>0</v>
      </c>
      <c r="AW310" s="823">
        <v>0</v>
      </c>
      <c r="AX310" s="882">
        <f t="shared" ref="AX310" si="957">AX315</f>
        <v>3681370.8501599999</v>
      </c>
      <c r="AY310" s="823">
        <f t="shared" si="891"/>
        <v>0.99359388405545268</v>
      </c>
      <c r="AZ310" s="943">
        <f t="shared" ref="AZ310:BB310" si="958">AZ315</f>
        <v>0</v>
      </c>
      <c r="BA310" s="823">
        <v>0</v>
      </c>
      <c r="BB310" s="943">
        <f t="shared" si="958"/>
        <v>0</v>
      </c>
      <c r="BC310" s="943"/>
      <c r="BD310" s="943"/>
      <c r="BE310" s="943">
        <f t="shared" ref="BE310:BE311" si="959">BF310+BG310+BH310+BI310</f>
        <v>0</v>
      </c>
      <c r="BF310" s="943">
        <f>BF315</f>
        <v>0</v>
      </c>
      <c r="BG310" s="943">
        <f t="shared" ref="BG310:BI310" si="960">BG315</f>
        <v>0</v>
      </c>
      <c r="BH310" s="943">
        <f t="shared" si="960"/>
        <v>0</v>
      </c>
      <c r="BI310" s="943">
        <f t="shared" si="960"/>
        <v>0</v>
      </c>
      <c r="BJ310" s="943"/>
      <c r="BK310" s="943"/>
      <c r="BL310" s="943"/>
      <c r="BM310" s="943"/>
      <c r="BN310" s="943">
        <v>0</v>
      </c>
      <c r="BO310" s="943">
        <f>BO315</f>
        <v>0</v>
      </c>
      <c r="BP310" s="943"/>
      <c r="BQ310" s="943">
        <f t="shared" ref="BQ310:BS310" si="961">BQ315</f>
        <v>0</v>
      </c>
      <c r="BR310" s="943">
        <f t="shared" si="961"/>
        <v>0</v>
      </c>
      <c r="BS310" s="943">
        <f t="shared" si="961"/>
        <v>0</v>
      </c>
      <c r="BT310" s="943">
        <v>0</v>
      </c>
      <c r="BU310" s="943">
        <f t="shared" ref="BU310:BU311" si="962">BV310+BX310+BY310+BZ310</f>
        <v>0</v>
      </c>
      <c r="BV310" s="943">
        <f>BV315</f>
        <v>0</v>
      </c>
      <c r="BW310" s="943"/>
      <c r="BX310" s="943">
        <f t="shared" ref="BX310:BZ310" si="963">BX315</f>
        <v>0</v>
      </c>
      <c r="BY310" s="943">
        <f t="shared" si="963"/>
        <v>0</v>
      </c>
      <c r="BZ310" s="943">
        <f t="shared" si="963"/>
        <v>0</v>
      </c>
      <c r="CE310" s="823">
        <v>0</v>
      </c>
    </row>
    <row r="311" spans="1:12295" s="952" customFormat="1" ht="42.75" customHeight="1" x14ac:dyDescent="0.25">
      <c r="B311" s="947"/>
      <c r="C311" s="948" t="s">
        <v>291</v>
      </c>
      <c r="D311" s="949">
        <f t="shared" si="946"/>
        <v>500000</v>
      </c>
      <c r="E311" s="949">
        <f>E763</f>
        <v>286280.25196000002</v>
      </c>
      <c r="F311" s="949">
        <f t="shared" ref="F311:I311" si="964">F763</f>
        <v>0</v>
      </c>
      <c r="G311" s="949">
        <f t="shared" si="964"/>
        <v>0</v>
      </c>
      <c r="H311" s="949">
        <f t="shared" si="964"/>
        <v>0</v>
      </c>
      <c r="I311" s="949">
        <f t="shared" si="964"/>
        <v>213719.74804000001</v>
      </c>
      <c r="J311" s="949">
        <f>K311-D311</f>
        <v>-129735.46057</v>
      </c>
      <c r="K311" s="949">
        <f t="shared" si="948"/>
        <v>370264.53943</v>
      </c>
      <c r="L311" s="950">
        <f t="shared" si="885"/>
        <v>0.74052907885999997</v>
      </c>
      <c r="M311" s="949">
        <f>M763</f>
        <v>286280.25196000002</v>
      </c>
      <c r="N311" s="950">
        <f t="shared" si="901"/>
        <v>1</v>
      </c>
      <c r="O311" s="949">
        <f t="shared" ref="O311" si="965">O763</f>
        <v>0</v>
      </c>
      <c r="P311" s="950">
        <v>0</v>
      </c>
      <c r="Q311" s="949">
        <f t="shared" ref="Q311" si="966">Q763</f>
        <v>0</v>
      </c>
      <c r="R311" s="950">
        <v>0</v>
      </c>
      <c r="S311" s="949">
        <f t="shared" ref="S311" si="967">S763</f>
        <v>0</v>
      </c>
      <c r="T311" s="951">
        <v>0</v>
      </c>
      <c r="U311" s="949">
        <f>U763</f>
        <v>83984.287469999981</v>
      </c>
      <c r="V311" s="951"/>
      <c r="W311" s="951"/>
      <c r="X311" s="951"/>
      <c r="Y311" s="951"/>
      <c r="Z311" s="951"/>
      <c r="AA311" s="951"/>
      <c r="AB311" s="951"/>
      <c r="AC311" s="951"/>
      <c r="AD311" s="950">
        <f t="shared" si="940"/>
        <v>0.39296456336024405</v>
      </c>
      <c r="AE311" s="949">
        <f t="shared" si="952"/>
        <v>370264.53943</v>
      </c>
      <c r="AF311" s="950">
        <f t="shared" si="887"/>
        <v>0.74052907885999997</v>
      </c>
      <c r="AG311" s="949">
        <f>AG763</f>
        <v>286280.25196000002</v>
      </c>
      <c r="AH311" s="950">
        <f t="shared" si="925"/>
        <v>1</v>
      </c>
      <c r="AI311" s="949">
        <f t="shared" ref="AI311" si="968">AI763</f>
        <v>0</v>
      </c>
      <c r="AJ311" s="950">
        <v>0</v>
      </c>
      <c r="AK311" s="949">
        <f t="shared" ref="AK311" si="969">AK763</f>
        <v>0</v>
      </c>
      <c r="AL311" s="950">
        <v>0</v>
      </c>
      <c r="AM311" s="949">
        <f t="shared" ref="AM311" si="970">AM763</f>
        <v>0</v>
      </c>
      <c r="AN311" s="951">
        <v>0</v>
      </c>
      <c r="AO311" s="949">
        <f t="shared" ref="AO311" si="971">AO763</f>
        <v>83984.287469999981</v>
      </c>
      <c r="AP311" s="951">
        <f>AR311-AE311</f>
        <v>129735.46057</v>
      </c>
      <c r="AQ311" s="950">
        <f t="shared" si="943"/>
        <v>0.39296456336024405</v>
      </c>
      <c r="AR311" s="949">
        <f t="shared" si="956"/>
        <v>500000</v>
      </c>
      <c r="AS311" s="950">
        <f t="shared" si="889"/>
        <v>1</v>
      </c>
      <c r="AT311" s="949">
        <f>AT763</f>
        <v>286280.25196000002</v>
      </c>
      <c r="AU311" s="950">
        <f t="shared" si="890"/>
        <v>1</v>
      </c>
      <c r="AV311" s="949">
        <f t="shared" ref="AV311" si="972">AV763</f>
        <v>0</v>
      </c>
      <c r="AW311" s="950">
        <v>0</v>
      </c>
      <c r="AX311" s="949">
        <f t="shared" ref="AX311" si="973">AX763</f>
        <v>0</v>
      </c>
      <c r="AY311" s="950">
        <v>0</v>
      </c>
      <c r="AZ311" s="951">
        <f t="shared" ref="AZ311:BB311" si="974">AZ763</f>
        <v>0</v>
      </c>
      <c r="BA311" s="950">
        <v>0</v>
      </c>
      <c r="BB311" s="951">
        <f t="shared" si="974"/>
        <v>213719.74804000001</v>
      </c>
      <c r="BC311" s="951"/>
      <c r="BD311" s="951"/>
      <c r="BE311" s="951">
        <f t="shared" si="959"/>
        <v>0</v>
      </c>
      <c r="BF311" s="951">
        <f>BF759</f>
        <v>0</v>
      </c>
      <c r="BG311" s="951"/>
      <c r="BH311" s="951"/>
      <c r="BI311" s="951"/>
      <c r="BJ311" s="951"/>
      <c r="BK311" s="951"/>
      <c r="BL311" s="951"/>
      <c r="BM311" s="951"/>
      <c r="BN311" s="951">
        <f>BO311</f>
        <v>500000</v>
      </c>
      <c r="BO311" s="951">
        <f>BO776</f>
        <v>500000</v>
      </c>
      <c r="BP311" s="951"/>
      <c r="BQ311" s="951"/>
      <c r="BR311" s="951"/>
      <c r="BS311" s="951"/>
      <c r="BT311" s="951">
        <f>BU311-BN311</f>
        <v>0</v>
      </c>
      <c r="BU311" s="951">
        <f t="shared" si="962"/>
        <v>500000</v>
      </c>
      <c r="BV311" s="951">
        <f>BV763</f>
        <v>500000</v>
      </c>
      <c r="BW311" s="951">
        <f t="shared" ref="BW311:BZ311" si="975">BW763</f>
        <v>0</v>
      </c>
      <c r="BX311" s="951">
        <f t="shared" si="975"/>
        <v>0</v>
      </c>
      <c r="BY311" s="951">
        <f t="shared" si="975"/>
        <v>0</v>
      </c>
      <c r="BZ311" s="951">
        <f t="shared" si="975"/>
        <v>0</v>
      </c>
      <c r="CE311" s="950">
        <f t="shared" si="827"/>
        <v>1</v>
      </c>
    </row>
    <row r="312" spans="1:12295" s="362" customFormat="1" ht="122.25" hidden="1" customHeight="1" x14ac:dyDescent="0.25">
      <c r="B312" s="356" t="s">
        <v>34</v>
      </c>
      <c r="C312" s="357" t="s">
        <v>365</v>
      </c>
      <c r="D312" s="880">
        <f>E312+G312+H312+I312</f>
        <v>5053611.8839299995</v>
      </c>
      <c r="E312" s="880">
        <f>E313+E314+E315</f>
        <v>0</v>
      </c>
      <c r="F312" s="880"/>
      <c r="G312" s="880">
        <f t="shared" ref="G312:AC312" si="976">G313+G314+G315</f>
        <v>5053611.8839299995</v>
      </c>
      <c r="H312" s="880">
        <f t="shared" si="976"/>
        <v>0</v>
      </c>
      <c r="I312" s="880">
        <f t="shared" si="976"/>
        <v>0</v>
      </c>
      <c r="J312" s="880"/>
      <c r="K312" s="166">
        <f>M312+Q312+S312+U312</f>
        <v>601998.80231000006</v>
      </c>
      <c r="L312" s="699">
        <f t="shared" si="885"/>
        <v>0.11912248430163354</v>
      </c>
      <c r="M312" s="880">
        <f>M313+M314+M315</f>
        <v>0</v>
      </c>
      <c r="N312" s="421"/>
      <c r="O312" s="880"/>
      <c r="P312" s="772" t="e">
        <f t="shared" si="936"/>
        <v>#DIV/0!</v>
      </c>
      <c r="Q312" s="880">
        <f t="shared" ref="Q312" si="977">Q313+Q314+Q315</f>
        <v>601998.80231000006</v>
      </c>
      <c r="R312" s="421"/>
      <c r="S312" s="880">
        <f t="shared" ref="S312" si="978">S313+S314+S315</f>
        <v>0</v>
      </c>
      <c r="T312" s="421"/>
      <c r="U312" s="880">
        <f t="shared" ref="U312" si="979">U313+U314+U315</f>
        <v>0</v>
      </c>
      <c r="V312" s="358" t="e">
        <f t="shared" si="976"/>
        <v>#REF!</v>
      </c>
      <c r="W312" s="358" t="e">
        <f t="shared" si="976"/>
        <v>#REF!</v>
      </c>
      <c r="X312" s="358">
        <f t="shared" si="976"/>
        <v>0</v>
      </c>
      <c r="Y312" s="358">
        <f t="shared" si="976"/>
        <v>0</v>
      </c>
      <c r="Z312" s="358" t="e">
        <f t="shared" si="976"/>
        <v>#REF!</v>
      </c>
      <c r="AA312" s="358" t="e">
        <f t="shared" si="976"/>
        <v>#REF!</v>
      </c>
      <c r="AB312" s="358">
        <f t="shared" si="976"/>
        <v>0</v>
      </c>
      <c r="AC312" s="358">
        <f t="shared" si="976"/>
        <v>0</v>
      </c>
      <c r="AD312" s="421"/>
      <c r="AE312" s="911">
        <f>AG312+AK312+AM312+AO312</f>
        <v>1260929.9248500001</v>
      </c>
      <c r="AF312" s="699">
        <f t="shared" si="887"/>
        <v>0.24951063789833883</v>
      </c>
      <c r="AG312" s="880">
        <f>AG313+AG314+AG315</f>
        <v>0</v>
      </c>
      <c r="AH312" s="699" t="e">
        <f t="shared" si="925"/>
        <v>#DIV/0!</v>
      </c>
      <c r="AI312" s="880"/>
      <c r="AJ312" s="421"/>
      <c r="AK312" s="880">
        <f t="shared" ref="AK312" si="980">AK313+AK314+AK315</f>
        <v>1260929.9248500001</v>
      </c>
      <c r="AL312" s="772">
        <f t="shared" si="942"/>
        <v>0.24951063789833883</v>
      </c>
      <c r="AM312" s="880">
        <f t="shared" ref="AM312" si="981">AM313+AM314+AM315</f>
        <v>0</v>
      </c>
      <c r="AN312" s="421"/>
      <c r="AO312" s="880">
        <f t="shared" ref="AO312" si="982">AO313+AO314+AO315</f>
        <v>0</v>
      </c>
      <c r="AP312" s="358"/>
      <c r="AQ312" s="772" t="e">
        <f t="shared" si="943"/>
        <v>#DIV/0!</v>
      </c>
      <c r="AR312" s="882">
        <f>AT312+AX312+AZ312+BB312</f>
        <v>4810967.2332799993</v>
      </c>
      <c r="AS312" s="699">
        <f t="shared" si="889"/>
        <v>0.95198589519278543</v>
      </c>
      <c r="AT312" s="882">
        <f>AT313+AT314+AT315</f>
        <v>0</v>
      </c>
      <c r="AU312" s="699" t="e">
        <f t="shared" si="890"/>
        <v>#DIV/0!</v>
      </c>
      <c r="AV312" s="880"/>
      <c r="AW312" s="699" t="e">
        <f t="shared" si="944"/>
        <v>#DIV/0!</v>
      </c>
      <c r="AX312" s="880">
        <f t="shared" ref="AX312" si="983">AX313+AX314+AX315</f>
        <v>4810967.2332799993</v>
      </c>
      <c r="AY312" s="699">
        <f t="shared" si="891"/>
        <v>0.95198589519278543</v>
      </c>
      <c r="AZ312" s="358">
        <f t="shared" ref="AZ312:BB312" si="984">AZ313+AZ314+AZ315</f>
        <v>0</v>
      </c>
      <c r="BA312" s="699" t="e">
        <f t="shared" ref="BA312:BA315" si="985">AZ312/H312</f>
        <v>#DIV/0!</v>
      </c>
      <c r="BB312" s="358">
        <f t="shared" si="984"/>
        <v>0</v>
      </c>
      <c r="BC312" s="358"/>
      <c r="BD312" s="358"/>
      <c r="BE312" s="629">
        <f>BF312+BG312+BH312+BI312</f>
        <v>0</v>
      </c>
      <c r="BF312" s="358">
        <f>BF313+BF314+BF315</f>
        <v>0</v>
      </c>
      <c r="BG312" s="358">
        <f t="shared" ref="BG312" si="986">BG313+BG314+BG315</f>
        <v>0</v>
      </c>
      <c r="BH312" s="358">
        <f t="shared" ref="BH312" si="987">BH313+BH314+BH315</f>
        <v>0</v>
      </c>
      <c r="BI312" s="358">
        <f t="shared" ref="BI312" si="988">BI313+BI314+BI315</f>
        <v>0</v>
      </c>
      <c r="BJ312" s="358"/>
      <c r="BK312" s="358"/>
      <c r="BL312" s="358"/>
      <c r="BM312" s="358"/>
      <c r="BN312" s="358"/>
      <c r="BO312" s="358"/>
      <c r="BP312" s="358"/>
      <c r="BQ312" s="358"/>
      <c r="BR312" s="358"/>
      <c r="BS312" s="358"/>
      <c r="BT312" s="358"/>
      <c r="BU312" s="629">
        <f>BV312+BX312+BY312+BZ312</f>
        <v>0</v>
      </c>
      <c r="BV312" s="358">
        <f>BV313+BV314+BV315</f>
        <v>0</v>
      </c>
      <c r="BW312" s="358"/>
      <c r="BX312" s="358">
        <f t="shared" ref="BX312:BZ312" si="989">BX313+BX314+BX315</f>
        <v>0</v>
      </c>
      <c r="BY312" s="358">
        <f t="shared" si="989"/>
        <v>0</v>
      </c>
      <c r="BZ312" s="358">
        <f t="shared" si="989"/>
        <v>0</v>
      </c>
      <c r="CE312" s="699" t="e">
        <f t="shared" si="827"/>
        <v>#DIV/0!</v>
      </c>
    </row>
    <row r="313" spans="1:12295" s="59" customFormat="1" ht="39" hidden="1" customHeight="1" x14ac:dyDescent="0.25">
      <c r="B313" s="211"/>
      <c r="C313" s="101" t="s">
        <v>32</v>
      </c>
      <c r="D313" s="176">
        <f>E313+H313+I313</f>
        <v>0</v>
      </c>
      <c r="E313" s="176">
        <f>E318</f>
        <v>0</v>
      </c>
      <c r="F313" s="176"/>
      <c r="G313" s="176">
        <f>G82</f>
        <v>0</v>
      </c>
      <c r="H313" s="176">
        <f>H82</f>
        <v>0</v>
      </c>
      <c r="I313" s="176">
        <f>I82</f>
        <v>0</v>
      </c>
      <c r="J313" s="176"/>
      <c r="K313" s="166">
        <f>M313+S313+U313</f>
        <v>0</v>
      </c>
      <c r="L313" s="699" t="e">
        <f t="shared" si="885"/>
        <v>#DIV/0!</v>
      </c>
      <c r="M313" s="176">
        <f>M318</f>
        <v>0</v>
      </c>
      <c r="N313" s="687"/>
      <c r="O313" s="176"/>
      <c r="P313" s="772" t="e">
        <f t="shared" si="936"/>
        <v>#DIV/0!</v>
      </c>
      <c r="Q313" s="176">
        <f>Q82</f>
        <v>0</v>
      </c>
      <c r="R313" s="687"/>
      <c r="S313" s="176">
        <f>S82</f>
        <v>0</v>
      </c>
      <c r="T313" s="687"/>
      <c r="U313" s="176">
        <f>U82</f>
        <v>0</v>
      </c>
      <c r="V313" s="627" t="e">
        <f t="shared" ref="V313:V314" si="990">W313+X313+Y313</f>
        <v>#REF!</v>
      </c>
      <c r="W313" s="627" t="e">
        <f>W82+#REF!</f>
        <v>#REF!</v>
      </c>
      <c r="X313" s="627"/>
      <c r="Y313" s="627"/>
      <c r="Z313" s="627" t="e">
        <f t="shared" ref="Z313:Z314" si="991">AA313+AB313</f>
        <v>#REF!</v>
      </c>
      <c r="AA313" s="627" t="e">
        <f>AA82+#REF!</f>
        <v>#REF!</v>
      </c>
      <c r="AB313" s="627">
        <f>H313</f>
        <v>0</v>
      </c>
      <c r="AC313" s="627"/>
      <c r="AD313" s="687"/>
      <c r="AE313" s="874">
        <f>AG313+AM313+AO313</f>
        <v>0</v>
      </c>
      <c r="AF313" s="699" t="e">
        <f t="shared" si="887"/>
        <v>#DIV/0!</v>
      </c>
      <c r="AG313" s="176">
        <f>AG318</f>
        <v>0</v>
      </c>
      <c r="AH313" s="699" t="e">
        <f t="shared" si="925"/>
        <v>#DIV/0!</v>
      </c>
      <c r="AI313" s="176"/>
      <c r="AJ313" s="687"/>
      <c r="AK313" s="176">
        <f>AK82</f>
        <v>0</v>
      </c>
      <c r="AL313" s="772" t="e">
        <f t="shared" si="942"/>
        <v>#DIV/0!</v>
      </c>
      <c r="AM313" s="176">
        <f>AM82</f>
        <v>0</v>
      </c>
      <c r="AN313" s="687"/>
      <c r="AO313" s="176">
        <f>AO82</f>
        <v>0</v>
      </c>
      <c r="AP313" s="627"/>
      <c r="AQ313" s="772" t="e">
        <f t="shared" si="943"/>
        <v>#DIV/0!</v>
      </c>
      <c r="AR313" s="176">
        <f>AT313+AZ313+BB313</f>
        <v>0</v>
      </c>
      <c r="AS313" s="699" t="e">
        <f t="shared" si="889"/>
        <v>#DIV/0!</v>
      </c>
      <c r="AT313" s="176">
        <f>AT318</f>
        <v>0</v>
      </c>
      <c r="AU313" s="699" t="e">
        <f t="shared" si="890"/>
        <v>#DIV/0!</v>
      </c>
      <c r="AV313" s="176"/>
      <c r="AW313" s="699" t="e">
        <f t="shared" si="944"/>
        <v>#DIV/0!</v>
      </c>
      <c r="AX313" s="176">
        <f>AX82</f>
        <v>0</v>
      </c>
      <c r="AY313" s="699" t="e">
        <f t="shared" si="891"/>
        <v>#DIV/0!</v>
      </c>
      <c r="AZ313" s="627">
        <f>AZ82</f>
        <v>0</v>
      </c>
      <c r="BA313" s="699" t="e">
        <f t="shared" si="985"/>
        <v>#DIV/0!</v>
      </c>
      <c r="BB313" s="627">
        <f>BB82</f>
        <v>0</v>
      </c>
      <c r="BC313" s="627"/>
      <c r="BD313" s="627"/>
      <c r="BE313" s="627">
        <f>BF313+BH313+BI313</f>
        <v>0</v>
      </c>
      <c r="BF313" s="627">
        <f>BF318</f>
        <v>0</v>
      </c>
      <c r="BG313" s="627">
        <f>BG82</f>
        <v>0</v>
      </c>
      <c r="BH313" s="627">
        <f>BH82</f>
        <v>0</v>
      </c>
      <c r="BI313" s="627">
        <f>BI82</f>
        <v>0</v>
      </c>
      <c r="BJ313" s="627" t="e">
        <f t="shared" ref="BJ313:BJ314" si="992">BK313+BL313+BM313</f>
        <v>#REF!</v>
      </c>
      <c r="BK313" s="627" t="e">
        <f>BK82+#REF!</f>
        <v>#REF!</v>
      </c>
      <c r="BL313" s="627"/>
      <c r="BM313" s="627"/>
      <c r="BN313" s="627">
        <f t="shared" ref="BN313:BN314" si="993">BO313+BR313+BS313</f>
        <v>0</v>
      </c>
      <c r="BO313" s="627"/>
      <c r="BP313" s="627"/>
      <c r="BQ313" s="627"/>
      <c r="BR313" s="627"/>
      <c r="BS313" s="627"/>
      <c r="BT313" s="627"/>
      <c r="BU313" s="627">
        <f>BV313+BY313+BZ313</f>
        <v>0</v>
      </c>
      <c r="BV313" s="436">
        <f>BV318</f>
        <v>0</v>
      </c>
      <c r="BW313" s="520"/>
      <c r="BX313" s="436">
        <f>BX82</f>
        <v>0</v>
      </c>
      <c r="BY313" s="436">
        <f>BY82</f>
        <v>0</v>
      </c>
      <c r="BZ313" s="436">
        <f>BZ82</f>
        <v>0</v>
      </c>
      <c r="CE313" s="699" t="e">
        <f t="shared" si="827"/>
        <v>#DIV/0!</v>
      </c>
    </row>
    <row r="314" spans="1:12295" s="50" customFormat="1" ht="54" hidden="1" customHeight="1" x14ac:dyDescent="0.25">
      <c r="B314" s="200"/>
      <c r="C314" s="97" t="s">
        <v>31</v>
      </c>
      <c r="D314" s="166">
        <f>E314+G314+H314+I314</f>
        <v>1348505.6939300001</v>
      </c>
      <c r="E314" s="166">
        <f>E317+E538</f>
        <v>0</v>
      </c>
      <c r="F314" s="166"/>
      <c r="G314" s="166">
        <f>G317+G538</f>
        <v>1348505.6939300001</v>
      </c>
      <c r="H314" s="166">
        <f>H317+H538</f>
        <v>0</v>
      </c>
      <c r="I314" s="166">
        <f>I317+I538</f>
        <v>0</v>
      </c>
      <c r="J314" s="166"/>
      <c r="K314" s="166">
        <f>M314+Q314+S314+U314</f>
        <v>601998.80231000006</v>
      </c>
      <c r="L314" s="699">
        <f t="shared" si="885"/>
        <v>0.44641917718239116</v>
      </c>
      <c r="M314" s="166">
        <f>M317+M538</f>
        <v>0</v>
      </c>
      <c r="N314" s="687"/>
      <c r="O314" s="166"/>
      <c r="P314" s="772" t="e">
        <f t="shared" si="936"/>
        <v>#DIV/0!</v>
      </c>
      <c r="Q314" s="166">
        <f>Q317+Q538</f>
        <v>601998.80231000006</v>
      </c>
      <c r="R314" s="687"/>
      <c r="S314" s="166">
        <f>S317+S538</f>
        <v>0</v>
      </c>
      <c r="T314" s="687"/>
      <c r="U314" s="166">
        <f>U317+U538</f>
        <v>0</v>
      </c>
      <c r="V314" s="626" t="e">
        <f t="shared" si="990"/>
        <v>#REF!</v>
      </c>
      <c r="W314" s="626" t="e">
        <f>W81+#REF!+#REF!</f>
        <v>#REF!</v>
      </c>
      <c r="X314" s="626"/>
      <c r="Y314" s="626"/>
      <c r="Z314" s="626" t="e">
        <f t="shared" si="991"/>
        <v>#REF!</v>
      </c>
      <c r="AA314" s="626" t="e">
        <f>AA81+#REF!+#REF!</f>
        <v>#REF!</v>
      </c>
      <c r="AB314" s="626">
        <f>H314</f>
        <v>0</v>
      </c>
      <c r="AC314" s="626"/>
      <c r="AD314" s="687"/>
      <c r="AE314" s="876">
        <f>AG314+AK314+AM314+AO314</f>
        <v>569104.26522000006</v>
      </c>
      <c r="AF314" s="699">
        <f t="shared" si="887"/>
        <v>0.42202585260240055</v>
      </c>
      <c r="AG314" s="166">
        <f>AG317+AG538</f>
        <v>0</v>
      </c>
      <c r="AH314" s="699" t="e">
        <f t="shared" si="925"/>
        <v>#DIV/0!</v>
      </c>
      <c r="AI314" s="166"/>
      <c r="AJ314" s="687"/>
      <c r="AK314" s="166">
        <f>AK317+AK538</f>
        <v>569104.26522000006</v>
      </c>
      <c r="AL314" s="772">
        <f t="shared" si="942"/>
        <v>0.42202585260240055</v>
      </c>
      <c r="AM314" s="166">
        <f>AM317+AM538</f>
        <v>0</v>
      </c>
      <c r="AN314" s="687"/>
      <c r="AO314" s="166">
        <f>AO317+AO538</f>
        <v>0</v>
      </c>
      <c r="AP314" s="626"/>
      <c r="AQ314" s="772" t="e">
        <f t="shared" si="943"/>
        <v>#DIV/0!</v>
      </c>
      <c r="AR314" s="166">
        <f>AT314+AX314+AZ314+BB314</f>
        <v>1129596.3831199999</v>
      </c>
      <c r="AS314" s="699">
        <f t="shared" si="889"/>
        <v>0.83766526771420247</v>
      </c>
      <c r="AT314" s="166">
        <f>AT317</f>
        <v>0</v>
      </c>
      <c r="AU314" s="699" t="e">
        <f t="shared" si="890"/>
        <v>#DIV/0!</v>
      </c>
      <c r="AV314" s="166"/>
      <c r="AW314" s="699" t="e">
        <f t="shared" si="944"/>
        <v>#DIV/0!</v>
      </c>
      <c r="AX314" s="166">
        <f>AX317+AX538</f>
        <v>1129596.3831199999</v>
      </c>
      <c r="AY314" s="699">
        <f t="shared" si="891"/>
        <v>0.83766526771420247</v>
      </c>
      <c r="AZ314" s="626">
        <f t="shared" ref="AZ314:BB314" si="994">AZ317</f>
        <v>0</v>
      </c>
      <c r="BA314" s="699" t="e">
        <f t="shared" si="985"/>
        <v>#DIV/0!</v>
      </c>
      <c r="BB314" s="626">
        <f t="shared" si="994"/>
        <v>0</v>
      </c>
      <c r="BC314" s="626"/>
      <c r="BD314" s="626"/>
      <c r="BE314" s="626">
        <f>BF314+BG314+BH314+BI314</f>
        <v>0</v>
      </c>
      <c r="BF314" s="626">
        <f>BF317</f>
        <v>0</v>
      </c>
      <c r="BG314" s="626">
        <f>BG317+BG538</f>
        <v>0</v>
      </c>
      <c r="BH314" s="626">
        <f t="shared" ref="BH314:BI314" si="995">BH317</f>
        <v>0</v>
      </c>
      <c r="BI314" s="626">
        <f t="shared" si="995"/>
        <v>0</v>
      </c>
      <c r="BJ314" s="626" t="e">
        <f t="shared" si="992"/>
        <v>#REF!</v>
      </c>
      <c r="BK314" s="626" t="e">
        <f>BK81+#REF!+#REF!</f>
        <v>#REF!</v>
      </c>
      <c r="BL314" s="626"/>
      <c r="BM314" s="626"/>
      <c r="BN314" s="626">
        <f t="shared" si="993"/>
        <v>0</v>
      </c>
      <c r="BO314" s="626"/>
      <c r="BP314" s="626"/>
      <c r="BQ314" s="626"/>
      <c r="BR314" s="626"/>
      <c r="BS314" s="626"/>
      <c r="BT314" s="626"/>
      <c r="BU314" s="626">
        <f>BV314+BX314+BY314+BZ314</f>
        <v>0</v>
      </c>
      <c r="BV314" s="435">
        <f>BV317</f>
        <v>0</v>
      </c>
      <c r="BW314" s="522"/>
      <c r="BX314" s="435">
        <f>BX317+BX538</f>
        <v>0</v>
      </c>
      <c r="BY314" s="435">
        <f t="shared" ref="BY314:BZ314" si="996">BY317</f>
        <v>0</v>
      </c>
      <c r="BZ314" s="435">
        <f t="shared" si="996"/>
        <v>0</v>
      </c>
      <c r="CE314" s="699" t="e">
        <f t="shared" si="827"/>
        <v>#DIV/0!</v>
      </c>
    </row>
    <row r="315" spans="1:12295" s="335" customFormat="1" ht="54" hidden="1" customHeight="1" x14ac:dyDescent="0.25">
      <c r="B315" s="336"/>
      <c r="C315" s="337" t="s">
        <v>247</v>
      </c>
      <c r="D315" s="884">
        <f>E315+G315+H315+I315</f>
        <v>3705106.19</v>
      </c>
      <c r="E315" s="884">
        <f>E539</f>
        <v>0</v>
      </c>
      <c r="F315" s="884"/>
      <c r="G315" s="884">
        <f t="shared" ref="G315:I315" si="997">G539</f>
        <v>3705106.19</v>
      </c>
      <c r="H315" s="884">
        <f t="shared" si="997"/>
        <v>0</v>
      </c>
      <c r="I315" s="884">
        <f t="shared" si="997"/>
        <v>0</v>
      </c>
      <c r="J315" s="884"/>
      <c r="K315" s="166">
        <f>M315+Q315+S315+U315</f>
        <v>0</v>
      </c>
      <c r="L315" s="699">
        <f t="shared" si="885"/>
        <v>0</v>
      </c>
      <c r="M315" s="884">
        <f>M539</f>
        <v>0</v>
      </c>
      <c r="N315" s="687"/>
      <c r="O315" s="884"/>
      <c r="P315" s="772" t="e">
        <f t="shared" si="936"/>
        <v>#DIV/0!</v>
      </c>
      <c r="Q315" s="884">
        <f t="shared" ref="Q315" si="998">Q539</f>
        <v>0</v>
      </c>
      <c r="R315" s="687"/>
      <c r="S315" s="884">
        <f t="shared" ref="S315" si="999">S539</f>
        <v>0</v>
      </c>
      <c r="T315" s="687"/>
      <c r="U315" s="884">
        <f t="shared" ref="U315" si="1000">U539</f>
        <v>0</v>
      </c>
      <c r="V315" s="338"/>
      <c r="W315" s="338"/>
      <c r="X315" s="338"/>
      <c r="Y315" s="338"/>
      <c r="Z315" s="338"/>
      <c r="AA315" s="338"/>
      <c r="AB315" s="338"/>
      <c r="AC315" s="338"/>
      <c r="AD315" s="687"/>
      <c r="AE315" s="912">
        <f>AG315+AK315+AM315+AO315</f>
        <v>691825.65962999989</v>
      </c>
      <c r="AF315" s="699">
        <f t="shared" si="887"/>
        <v>0.18672222175364964</v>
      </c>
      <c r="AG315" s="884">
        <f>AG539</f>
        <v>0</v>
      </c>
      <c r="AH315" s="699" t="e">
        <f t="shared" si="925"/>
        <v>#DIV/0!</v>
      </c>
      <c r="AI315" s="884"/>
      <c r="AJ315" s="687"/>
      <c r="AK315" s="884">
        <f t="shared" ref="AK315" si="1001">AK539</f>
        <v>691825.65962999989</v>
      </c>
      <c r="AL315" s="772">
        <f t="shared" si="942"/>
        <v>0.18672222175364964</v>
      </c>
      <c r="AM315" s="884">
        <f t="shared" ref="AM315" si="1002">AM539</f>
        <v>0</v>
      </c>
      <c r="AN315" s="687"/>
      <c r="AO315" s="884">
        <f t="shared" ref="AO315" si="1003">AO539</f>
        <v>0</v>
      </c>
      <c r="AP315" s="338"/>
      <c r="AQ315" s="772" t="e">
        <f t="shared" si="943"/>
        <v>#DIV/0!</v>
      </c>
      <c r="AR315" s="884">
        <f>AT315+AX315+AZ315+BB315</f>
        <v>3681370.8501599999</v>
      </c>
      <c r="AS315" s="699">
        <f t="shared" si="889"/>
        <v>0.99359388405545268</v>
      </c>
      <c r="AT315" s="884">
        <f>AT539</f>
        <v>0</v>
      </c>
      <c r="AU315" s="699" t="e">
        <f t="shared" si="890"/>
        <v>#DIV/0!</v>
      </c>
      <c r="AV315" s="884"/>
      <c r="AW315" s="699" t="e">
        <f t="shared" si="944"/>
        <v>#DIV/0!</v>
      </c>
      <c r="AX315" s="884">
        <f t="shared" ref="AX315" si="1004">AX539</f>
        <v>3681370.8501599999</v>
      </c>
      <c r="AY315" s="699">
        <f t="shared" si="891"/>
        <v>0.99359388405545268</v>
      </c>
      <c r="AZ315" s="338">
        <f t="shared" ref="AZ315:BB315" si="1005">AZ539</f>
        <v>0</v>
      </c>
      <c r="BA315" s="699" t="e">
        <f t="shared" si="985"/>
        <v>#DIV/0!</v>
      </c>
      <c r="BB315" s="338">
        <f t="shared" si="1005"/>
        <v>0</v>
      </c>
      <c r="BC315" s="338"/>
      <c r="BD315" s="338"/>
      <c r="BE315" s="338">
        <f>BF315+BG315+BH315+BI315</f>
        <v>0</v>
      </c>
      <c r="BF315" s="338">
        <f>BF539</f>
        <v>0</v>
      </c>
      <c r="BG315" s="338">
        <f t="shared" ref="BG315" si="1006">BG539</f>
        <v>0</v>
      </c>
      <c r="BH315" s="338">
        <f t="shared" ref="BH315:BI315" si="1007">BH539</f>
        <v>0</v>
      </c>
      <c r="BI315" s="338">
        <f t="shared" si="1007"/>
        <v>0</v>
      </c>
      <c r="BJ315" s="338"/>
      <c r="BK315" s="338"/>
      <c r="BL315" s="338"/>
      <c r="BM315" s="338"/>
      <c r="BN315" s="338"/>
      <c r="BO315" s="338"/>
      <c r="BP315" s="338"/>
      <c r="BQ315" s="338"/>
      <c r="BR315" s="338"/>
      <c r="BS315" s="338"/>
      <c r="BT315" s="338"/>
      <c r="BU315" s="338">
        <f>BV315+BX315+BY315+BZ315</f>
        <v>0</v>
      </c>
      <c r="BV315" s="338">
        <f>BV539</f>
        <v>0</v>
      </c>
      <c r="BW315" s="338"/>
      <c r="BX315" s="338">
        <f t="shared" ref="BX315:BZ315" si="1008">BX539</f>
        <v>0</v>
      </c>
      <c r="BY315" s="338">
        <f t="shared" si="1008"/>
        <v>0</v>
      </c>
      <c r="BZ315" s="338">
        <f t="shared" si="1008"/>
        <v>0</v>
      </c>
      <c r="CE315" s="699" t="e">
        <f t="shared" si="827"/>
        <v>#DIV/0!</v>
      </c>
    </row>
    <row r="316" spans="1:12295" s="70" customFormat="1" ht="96" customHeight="1" x14ac:dyDescent="0.3">
      <c r="A316" s="370"/>
      <c r="B316" s="398" t="s">
        <v>34</v>
      </c>
      <c r="C316" s="397" t="s">
        <v>405</v>
      </c>
      <c r="D316" s="375">
        <f>E316+G316+H316+I316</f>
        <v>989246.94122000004</v>
      </c>
      <c r="E316" s="375">
        <f>E317</f>
        <v>0</v>
      </c>
      <c r="F316" s="375"/>
      <c r="G316" s="375">
        <f t="shared" ref="G316:I316" si="1009">G317</f>
        <v>989246.94122000004</v>
      </c>
      <c r="H316" s="375">
        <f t="shared" si="1009"/>
        <v>0</v>
      </c>
      <c r="I316" s="375">
        <f t="shared" si="1009"/>
        <v>0</v>
      </c>
      <c r="J316" s="375">
        <f>J317</f>
        <v>-649141.39306000003</v>
      </c>
      <c r="K316" s="375">
        <f>M316+Q316+S316+U316</f>
        <v>340105.54816000001</v>
      </c>
      <c r="L316" s="745">
        <f t="shared" si="885"/>
        <v>0.34380247639741091</v>
      </c>
      <c r="M316" s="375">
        <f>M317</f>
        <v>0</v>
      </c>
      <c r="N316" s="421"/>
      <c r="O316" s="375"/>
      <c r="P316" s="421"/>
      <c r="Q316" s="375">
        <f t="shared" ref="Q316" si="1010">Q317</f>
        <v>340105.54816000001</v>
      </c>
      <c r="R316" s="421"/>
      <c r="S316" s="375">
        <f t="shared" ref="S316" si="1011">S317</f>
        <v>0</v>
      </c>
      <c r="T316" s="421"/>
      <c r="U316" s="375">
        <f t="shared" ref="U316" si="1012">U317</f>
        <v>0</v>
      </c>
      <c r="V316" s="376" t="e">
        <f>W316</f>
        <v>#REF!</v>
      </c>
      <c r="W316" s="376" t="e">
        <f>W317+W318</f>
        <v>#REF!</v>
      </c>
      <c r="X316" s="376"/>
      <c r="Y316" s="376"/>
      <c r="Z316" s="376" t="e">
        <f>AA316</f>
        <v>#REF!</v>
      </c>
      <c r="AA316" s="376" t="e">
        <f>AA317+AA318</f>
        <v>#REF!</v>
      </c>
      <c r="AB316" s="376"/>
      <c r="AC316" s="376"/>
      <c r="AD316" s="421"/>
      <c r="AE316" s="375">
        <f>AG316+AK316+AM316+AO316</f>
        <v>307181.54267</v>
      </c>
      <c r="AF316" s="745">
        <f t="shared" si="887"/>
        <v>0.31052058881391625</v>
      </c>
      <c r="AG316" s="375">
        <f>AG317</f>
        <v>0</v>
      </c>
      <c r="AH316" s="745"/>
      <c r="AI316" s="375"/>
      <c r="AJ316" s="421"/>
      <c r="AK316" s="375">
        <f t="shared" ref="AK316" si="1013">AK317</f>
        <v>307181.54267</v>
      </c>
      <c r="AL316" s="820">
        <f>AK316/G316</f>
        <v>0.31052058881391625</v>
      </c>
      <c r="AM316" s="375">
        <f t="shared" ref="AM316" si="1014">AM317</f>
        <v>0</v>
      </c>
      <c r="AN316" s="421"/>
      <c r="AO316" s="375">
        <f t="shared" ref="AO316" si="1015">AO317</f>
        <v>0</v>
      </c>
      <c r="AP316" s="376">
        <f>AP317</f>
        <v>463156.08773999999</v>
      </c>
      <c r="AQ316" s="820">
        <v>0</v>
      </c>
      <c r="AR316" s="375">
        <f>AT316+AX316+AZ316+BB316</f>
        <v>770337.63040999998</v>
      </c>
      <c r="AS316" s="745">
        <f t="shared" si="889"/>
        <v>0.77871115725662221</v>
      </c>
      <c r="AT316" s="375">
        <f>AT317</f>
        <v>0</v>
      </c>
      <c r="AU316" s="745"/>
      <c r="AV316" s="375"/>
      <c r="AW316" s="745"/>
      <c r="AX316" s="375">
        <f t="shared" ref="AX316" si="1016">AX317</f>
        <v>770337.63040999998</v>
      </c>
      <c r="AY316" s="745">
        <f t="shared" si="891"/>
        <v>0.77871115725662221</v>
      </c>
      <c r="AZ316" s="376">
        <f t="shared" ref="AZ316" si="1017">AZ317</f>
        <v>0</v>
      </c>
      <c r="BA316" s="745"/>
      <c r="BB316" s="376"/>
      <c r="BC316" s="376"/>
      <c r="BD316" s="376"/>
      <c r="BE316" s="376"/>
      <c r="BF316" s="376"/>
      <c r="BG316" s="376"/>
      <c r="BH316" s="376"/>
      <c r="BI316" s="376"/>
      <c r="BJ316" s="376"/>
      <c r="BK316" s="376"/>
      <c r="BL316" s="376"/>
      <c r="BM316" s="376"/>
      <c r="BN316" s="376"/>
      <c r="BO316" s="376"/>
      <c r="BP316" s="376"/>
      <c r="BQ316" s="376"/>
      <c r="BR316" s="376"/>
      <c r="BS316" s="376"/>
      <c r="BT316" s="376"/>
      <c r="BU316" s="376"/>
      <c r="BV316" s="376"/>
      <c r="BW316" s="376"/>
      <c r="BX316" s="375"/>
      <c r="BY316" s="376"/>
      <c r="BZ316" s="370"/>
      <c r="CA316" s="376"/>
      <c r="CB316" s="376"/>
      <c r="CC316" s="376"/>
      <c r="CD316" s="376"/>
      <c r="CE316" s="745"/>
      <c r="CF316" s="376"/>
      <c r="CG316" s="376"/>
      <c r="CH316" s="376"/>
      <c r="CI316" s="376"/>
      <c r="CJ316" s="376"/>
      <c r="CK316" s="376"/>
      <c r="CL316" s="376"/>
      <c r="CM316" s="376"/>
      <c r="CN316" s="376"/>
      <c r="CO316" s="377"/>
      <c r="CP316" s="377"/>
      <c r="CQ316" s="377"/>
      <c r="CR316" s="377"/>
      <c r="CS316" s="377"/>
      <c r="CT316" s="376"/>
      <c r="CU316" s="376"/>
      <c r="CV316" s="377"/>
      <c r="CW316" s="377"/>
      <c r="CX316" s="376"/>
      <c r="CY316" s="376"/>
      <c r="CZ316" s="377"/>
      <c r="DA316" s="377"/>
      <c r="DB316" s="376"/>
      <c r="DC316" s="376"/>
      <c r="DD316" s="376"/>
      <c r="DE316" s="376"/>
      <c r="DF316" s="376"/>
      <c r="DG316" s="376"/>
      <c r="DH316" s="376"/>
      <c r="DI316" s="377"/>
      <c r="DJ316" s="377"/>
      <c r="DK316" s="376"/>
      <c r="DL316" s="376"/>
      <c r="DM316" s="377"/>
      <c r="DN316" s="377"/>
      <c r="DO316" s="376"/>
      <c r="DP316" s="376"/>
      <c r="DQ316" s="376"/>
      <c r="DR316" s="376"/>
      <c r="DS316" s="376"/>
      <c r="DT316" s="370"/>
      <c r="DU316" s="396"/>
      <c r="DV316" s="376"/>
      <c r="DW316" s="376"/>
      <c r="DX316" s="376"/>
      <c r="DY316" s="376"/>
      <c r="DZ316" s="376"/>
      <c r="EA316" s="376"/>
      <c r="EB316" s="376"/>
      <c r="EC316" s="375"/>
      <c r="ED316" s="375"/>
      <c r="EE316" s="375"/>
      <c r="EF316" s="375"/>
      <c r="EG316" s="375"/>
      <c r="EH316" s="375"/>
      <c r="EI316" s="375"/>
      <c r="EJ316" s="375"/>
      <c r="EK316" s="375"/>
      <c r="EL316" s="375"/>
      <c r="EM316" s="375"/>
      <c r="EN316" s="375"/>
      <c r="EO316" s="375"/>
      <c r="EP316" s="375"/>
      <c r="EQ316" s="375"/>
      <c r="ER316" s="375"/>
      <c r="ES316" s="375"/>
      <c r="ET316" s="375"/>
      <c r="EU316" s="375"/>
      <c r="EV316" s="375"/>
      <c r="EW316" s="375"/>
      <c r="EX316" s="375"/>
      <c r="EY316" s="375"/>
      <c r="EZ316" s="375"/>
      <c r="FA316" s="375"/>
      <c r="FB316" s="375"/>
      <c r="FC316" s="375"/>
      <c r="FD316" s="375"/>
      <c r="FE316" s="375"/>
      <c r="FF316" s="375"/>
      <c r="FG316" s="375"/>
      <c r="FH316" s="375"/>
      <c r="FI316" s="375"/>
      <c r="FJ316" s="375"/>
      <c r="FK316" s="375"/>
      <c r="FL316" s="375"/>
      <c r="FM316" s="375"/>
      <c r="FN316" s="375"/>
      <c r="FO316" s="375"/>
      <c r="FP316" s="375"/>
      <c r="FQ316" s="375"/>
      <c r="FR316" s="375"/>
      <c r="FS316" s="375"/>
      <c r="FT316" s="375"/>
      <c r="FU316" s="376"/>
      <c r="FV316" s="376"/>
      <c r="FW316" s="376"/>
      <c r="FX316" s="376"/>
      <c r="FY316" s="376"/>
      <c r="FZ316" s="376"/>
      <c r="GA316" s="376"/>
      <c r="GB316" s="376"/>
      <c r="GC316" s="376"/>
      <c r="GD316" s="376"/>
      <c r="GE316" s="376"/>
      <c r="GF316" s="376"/>
      <c r="GG316" s="376"/>
      <c r="GH316" s="376"/>
      <c r="GI316" s="376"/>
      <c r="GJ316" s="376"/>
      <c r="GK316" s="376"/>
      <c r="GL316" s="376"/>
      <c r="GM316" s="376"/>
      <c r="GN316" s="376"/>
      <c r="GO316" s="376"/>
      <c r="GP316" s="376"/>
      <c r="GQ316" s="376"/>
      <c r="GR316" s="376"/>
      <c r="GS316" s="377"/>
      <c r="GT316" s="377"/>
      <c r="GU316" s="377"/>
      <c r="GV316" s="377"/>
      <c r="GW316" s="377"/>
      <c r="GX316" s="376"/>
      <c r="GY316" s="376"/>
      <c r="GZ316" s="377"/>
      <c r="HA316" s="377"/>
      <c r="HB316" s="376"/>
      <c r="HC316" s="376"/>
      <c r="HD316" s="377"/>
      <c r="HE316" s="377"/>
      <c r="HF316" s="376"/>
      <c r="HG316" s="376"/>
      <c r="HH316" s="376"/>
      <c r="HI316" s="376"/>
      <c r="HJ316" s="376"/>
      <c r="HK316" s="376"/>
      <c r="HL316" s="376"/>
      <c r="HM316" s="377"/>
      <c r="HN316" s="377"/>
      <c r="HO316" s="376"/>
      <c r="HP316" s="376"/>
      <c r="HQ316" s="377"/>
      <c r="HR316" s="377"/>
      <c r="HS316" s="376"/>
      <c r="HT316" s="376"/>
      <c r="HU316" s="376"/>
      <c r="HV316" s="376"/>
      <c r="HW316" s="376"/>
      <c r="HX316" s="370"/>
      <c r="HY316" s="396"/>
      <c r="HZ316" s="376"/>
      <c r="IA316" s="376"/>
      <c r="IB316" s="376"/>
      <c r="IC316" s="376"/>
      <c r="ID316" s="376"/>
      <c r="IE316" s="376"/>
      <c r="IF316" s="376"/>
      <c r="IG316" s="375"/>
      <c r="IH316" s="375"/>
      <c r="II316" s="375"/>
      <c r="IJ316" s="375"/>
      <c r="IK316" s="375"/>
      <c r="IL316" s="375"/>
      <c r="IM316" s="375"/>
      <c r="IN316" s="375"/>
      <c r="IO316" s="375"/>
      <c r="IP316" s="375"/>
      <c r="IQ316" s="375"/>
      <c r="IR316" s="375"/>
      <c r="IS316" s="375"/>
      <c r="IT316" s="375"/>
      <c r="IU316" s="375"/>
      <c r="IV316" s="375"/>
      <c r="IW316" s="375"/>
      <c r="IX316" s="375"/>
      <c r="IY316" s="375"/>
      <c r="IZ316" s="375"/>
      <c r="JA316" s="375"/>
      <c r="JB316" s="375"/>
      <c r="JC316" s="375"/>
      <c r="JD316" s="375"/>
      <c r="JE316" s="375"/>
      <c r="JF316" s="375"/>
      <c r="JG316" s="375"/>
      <c r="JH316" s="375"/>
      <c r="JI316" s="375"/>
      <c r="JJ316" s="375"/>
      <c r="JK316" s="375"/>
      <c r="JL316" s="375"/>
      <c r="JM316" s="375"/>
      <c r="JN316" s="375"/>
      <c r="JO316" s="375"/>
      <c r="JP316" s="375"/>
      <c r="JQ316" s="375"/>
      <c r="JR316" s="375"/>
      <c r="JS316" s="375"/>
      <c r="JT316" s="375"/>
      <c r="JU316" s="375"/>
      <c r="JV316" s="375"/>
      <c r="JW316" s="375"/>
      <c r="JX316" s="375"/>
      <c r="JY316" s="376"/>
      <c r="JZ316" s="376"/>
      <c r="KA316" s="376"/>
      <c r="KB316" s="376"/>
      <c r="KC316" s="376"/>
      <c r="KD316" s="376"/>
      <c r="KE316" s="376"/>
      <c r="KF316" s="376"/>
      <c r="KG316" s="376"/>
      <c r="KH316" s="376"/>
      <c r="KI316" s="376"/>
      <c r="KJ316" s="376"/>
      <c r="KK316" s="376"/>
      <c r="KL316" s="376"/>
      <c r="KM316" s="376"/>
      <c r="KN316" s="376"/>
      <c r="KO316" s="376"/>
      <c r="KP316" s="376"/>
      <c r="KQ316" s="376"/>
      <c r="KR316" s="376"/>
      <c r="KS316" s="376"/>
      <c r="KT316" s="376"/>
      <c r="KU316" s="376"/>
      <c r="KV316" s="376"/>
      <c r="KW316" s="377"/>
      <c r="KX316" s="377"/>
      <c r="KY316" s="377"/>
      <c r="KZ316" s="377"/>
      <c r="LA316" s="377"/>
      <c r="LB316" s="376"/>
      <c r="LC316" s="376"/>
      <c r="LD316" s="377"/>
      <c r="LE316" s="377"/>
      <c r="LF316" s="376"/>
      <c r="LG316" s="376"/>
      <c r="LH316" s="377"/>
      <c r="LI316" s="377"/>
      <c r="LJ316" s="376"/>
      <c r="LK316" s="376"/>
      <c r="LL316" s="376"/>
      <c r="LM316" s="376"/>
      <c r="LN316" s="376"/>
      <c r="LO316" s="376"/>
      <c r="LP316" s="376"/>
      <c r="LQ316" s="377"/>
      <c r="LR316" s="377"/>
      <c r="LS316" s="376"/>
      <c r="LT316" s="376"/>
      <c r="LU316" s="377"/>
      <c r="LV316" s="377"/>
      <c r="LW316" s="376"/>
      <c r="LX316" s="376"/>
      <c r="LY316" s="376"/>
      <c r="LZ316" s="376"/>
      <c r="MA316" s="376"/>
      <c r="MB316" s="370"/>
      <c r="MC316" s="396"/>
      <c r="MD316" s="376"/>
      <c r="ME316" s="376"/>
      <c r="MF316" s="376"/>
      <c r="MG316" s="376"/>
      <c r="MH316" s="376"/>
      <c r="MI316" s="376"/>
      <c r="MJ316" s="376"/>
      <c r="MK316" s="375"/>
      <c r="ML316" s="375"/>
      <c r="MM316" s="375"/>
      <c r="MN316" s="375"/>
      <c r="MO316" s="375"/>
      <c r="MP316" s="375"/>
      <c r="MQ316" s="375"/>
      <c r="MR316" s="375"/>
      <c r="MS316" s="375"/>
      <c r="MT316" s="375"/>
      <c r="MU316" s="375"/>
      <c r="MV316" s="375"/>
      <c r="MW316" s="375"/>
      <c r="MX316" s="375"/>
      <c r="MY316" s="375"/>
      <c r="MZ316" s="375"/>
      <c r="NA316" s="375"/>
      <c r="NB316" s="375"/>
      <c r="NC316" s="375"/>
      <c r="ND316" s="375"/>
      <c r="NE316" s="375"/>
      <c r="NF316" s="375"/>
      <c r="NG316" s="375"/>
      <c r="NH316" s="375"/>
      <c r="NI316" s="375"/>
      <c r="NJ316" s="375"/>
      <c r="NK316" s="375"/>
      <c r="NL316" s="375"/>
      <c r="NM316" s="375"/>
      <c r="NN316" s="375"/>
      <c r="NO316" s="375"/>
      <c r="NP316" s="375"/>
      <c r="NQ316" s="375"/>
      <c r="NR316" s="375"/>
      <c r="NS316" s="375"/>
      <c r="NT316" s="375"/>
      <c r="NU316" s="375"/>
      <c r="NV316" s="375"/>
      <c r="NW316" s="375"/>
      <c r="NX316" s="375"/>
      <c r="NY316" s="375"/>
      <c r="NZ316" s="375"/>
      <c r="OA316" s="375"/>
      <c r="OB316" s="375"/>
      <c r="OC316" s="376"/>
      <c r="OD316" s="376"/>
      <c r="OE316" s="376"/>
      <c r="OF316" s="376"/>
      <c r="OG316" s="376"/>
      <c r="OH316" s="376"/>
      <c r="OI316" s="376"/>
      <c r="OJ316" s="376"/>
      <c r="OK316" s="376"/>
      <c r="OL316" s="376"/>
      <c r="OM316" s="376"/>
      <c r="ON316" s="376"/>
      <c r="OO316" s="376"/>
      <c r="OP316" s="376"/>
      <c r="OQ316" s="376"/>
      <c r="OR316" s="376"/>
      <c r="OS316" s="376"/>
      <c r="OT316" s="376"/>
      <c r="OU316" s="376"/>
      <c r="OV316" s="376"/>
      <c r="OW316" s="376"/>
      <c r="OX316" s="376"/>
      <c r="OY316" s="376"/>
      <c r="OZ316" s="376"/>
      <c r="PA316" s="377"/>
      <c r="PB316" s="377"/>
      <c r="PC316" s="377"/>
      <c r="PD316" s="377"/>
      <c r="PE316" s="377"/>
      <c r="PF316" s="376"/>
      <c r="PG316" s="376"/>
      <c r="PH316" s="377"/>
      <c r="PI316" s="377"/>
      <c r="PJ316" s="376"/>
      <c r="PK316" s="376"/>
      <c r="PL316" s="377"/>
      <c r="PM316" s="377"/>
      <c r="PN316" s="376"/>
      <c r="PO316" s="376"/>
      <c r="PP316" s="376"/>
      <c r="PQ316" s="376"/>
      <c r="PR316" s="376"/>
      <c r="PS316" s="376"/>
      <c r="PT316" s="376"/>
      <c r="PU316" s="377"/>
      <c r="PV316" s="377"/>
      <c r="PW316" s="376"/>
      <c r="PX316" s="376"/>
      <c r="PY316" s="377"/>
      <c r="PZ316" s="377"/>
      <c r="QA316" s="376"/>
      <c r="QB316" s="376"/>
      <c r="QC316" s="376"/>
      <c r="QD316" s="376"/>
      <c r="QE316" s="376"/>
      <c r="QF316" s="370"/>
      <c r="QG316" s="396"/>
      <c r="QH316" s="376"/>
      <c r="QI316" s="376"/>
      <c r="QJ316" s="376"/>
      <c r="QK316" s="376"/>
      <c r="QL316" s="376"/>
      <c r="QM316" s="376"/>
      <c r="QN316" s="376"/>
      <c r="QO316" s="375"/>
      <c r="QP316" s="375"/>
      <c r="QQ316" s="375"/>
      <c r="QR316" s="375"/>
      <c r="QS316" s="375"/>
      <c r="QT316" s="375"/>
      <c r="QU316" s="375"/>
      <c r="QV316" s="375"/>
      <c r="QW316" s="375"/>
      <c r="QX316" s="375"/>
      <c r="QY316" s="375"/>
      <c r="QZ316" s="375"/>
      <c r="RA316" s="375"/>
      <c r="RB316" s="375"/>
      <c r="RC316" s="375"/>
      <c r="RD316" s="375"/>
      <c r="RE316" s="375"/>
      <c r="RF316" s="375"/>
      <c r="RG316" s="375"/>
      <c r="RH316" s="375"/>
      <c r="RI316" s="375"/>
      <c r="RJ316" s="375"/>
      <c r="RK316" s="375"/>
      <c r="RL316" s="375"/>
      <c r="RM316" s="375"/>
      <c r="RN316" s="375"/>
      <c r="RO316" s="375"/>
      <c r="RP316" s="375"/>
      <c r="RQ316" s="375"/>
      <c r="RR316" s="375"/>
      <c r="RS316" s="375"/>
      <c r="RT316" s="375"/>
      <c r="RU316" s="375"/>
      <c r="RV316" s="375"/>
      <c r="RW316" s="375"/>
      <c r="RX316" s="375"/>
      <c r="RY316" s="375"/>
      <c r="RZ316" s="375"/>
      <c r="SA316" s="375"/>
      <c r="SB316" s="375"/>
      <c r="SC316" s="375"/>
      <c r="SD316" s="375"/>
      <c r="SE316" s="375"/>
      <c r="SF316" s="375"/>
      <c r="SG316" s="376"/>
      <c r="SH316" s="376"/>
      <c r="SI316" s="376"/>
      <c r="SJ316" s="376"/>
      <c r="SK316" s="376"/>
      <c r="SL316" s="376"/>
      <c r="SM316" s="376"/>
      <c r="SN316" s="376"/>
      <c r="SO316" s="376"/>
      <c r="SP316" s="376"/>
      <c r="SQ316" s="376"/>
      <c r="SR316" s="376"/>
      <c r="SS316" s="376"/>
      <c r="ST316" s="376"/>
      <c r="SU316" s="376"/>
      <c r="SV316" s="376"/>
      <c r="SW316" s="376"/>
      <c r="SX316" s="376"/>
      <c r="SY316" s="376"/>
      <c r="SZ316" s="376"/>
      <c r="TA316" s="376"/>
      <c r="TB316" s="376"/>
      <c r="TC316" s="376"/>
      <c r="TD316" s="376"/>
      <c r="TE316" s="377"/>
      <c r="TF316" s="377"/>
      <c r="TG316" s="377"/>
      <c r="TH316" s="377"/>
      <c r="TI316" s="377"/>
      <c r="TJ316" s="376"/>
      <c r="TK316" s="376"/>
      <c r="TL316" s="377"/>
      <c r="TM316" s="377"/>
      <c r="TN316" s="376"/>
      <c r="TO316" s="376"/>
      <c r="TP316" s="377"/>
      <c r="TQ316" s="377"/>
      <c r="TR316" s="376"/>
      <c r="TS316" s="376"/>
      <c r="TT316" s="376"/>
      <c r="TU316" s="376"/>
      <c r="TV316" s="376"/>
      <c r="TW316" s="376"/>
      <c r="TX316" s="376"/>
      <c r="TY316" s="377"/>
      <c r="TZ316" s="377"/>
      <c r="UA316" s="376"/>
      <c r="UB316" s="376"/>
      <c r="UC316" s="377"/>
      <c r="UD316" s="377"/>
      <c r="UE316" s="376"/>
      <c r="UF316" s="376"/>
      <c r="UG316" s="376"/>
      <c r="UH316" s="376"/>
      <c r="UI316" s="376"/>
      <c r="UJ316" s="370"/>
      <c r="UK316" s="396"/>
      <c r="UL316" s="376"/>
      <c r="UM316" s="376"/>
      <c r="UN316" s="376"/>
      <c r="UO316" s="376"/>
      <c r="UP316" s="376"/>
      <c r="UQ316" s="376"/>
      <c r="UR316" s="376"/>
      <c r="US316" s="375"/>
      <c r="UT316" s="375"/>
      <c r="UU316" s="375"/>
      <c r="UV316" s="375"/>
      <c r="UW316" s="375"/>
      <c r="UX316" s="375"/>
      <c r="UY316" s="375"/>
      <c r="UZ316" s="375"/>
      <c r="VA316" s="375"/>
      <c r="VB316" s="375"/>
      <c r="VC316" s="375"/>
      <c r="VD316" s="375"/>
      <c r="VE316" s="375"/>
      <c r="VF316" s="375"/>
      <c r="VG316" s="375"/>
      <c r="VH316" s="375"/>
      <c r="VI316" s="375"/>
      <c r="VJ316" s="375"/>
      <c r="VK316" s="375"/>
      <c r="VL316" s="375"/>
      <c r="VM316" s="375"/>
      <c r="VN316" s="375"/>
      <c r="VO316" s="375"/>
      <c r="VP316" s="375"/>
      <c r="VQ316" s="375"/>
      <c r="VR316" s="375"/>
      <c r="VS316" s="375"/>
      <c r="VT316" s="375"/>
      <c r="VU316" s="375"/>
      <c r="VV316" s="375"/>
      <c r="VW316" s="375"/>
      <c r="VX316" s="375"/>
      <c r="VY316" s="375"/>
      <c r="VZ316" s="375"/>
      <c r="WA316" s="375"/>
      <c r="WB316" s="375"/>
      <c r="WC316" s="375"/>
      <c r="WD316" s="375"/>
      <c r="WE316" s="375"/>
      <c r="WF316" s="375"/>
      <c r="WG316" s="375"/>
      <c r="WH316" s="375"/>
      <c r="WI316" s="375"/>
      <c r="WJ316" s="375"/>
      <c r="WK316" s="376"/>
      <c r="WL316" s="376"/>
      <c r="WM316" s="376"/>
      <c r="WN316" s="376"/>
      <c r="WO316" s="376"/>
      <c r="WP316" s="376"/>
      <c r="WQ316" s="376"/>
      <c r="WR316" s="376"/>
      <c r="WS316" s="376"/>
      <c r="WT316" s="376"/>
      <c r="WU316" s="376"/>
      <c r="WV316" s="376"/>
      <c r="WW316" s="376"/>
      <c r="WX316" s="376"/>
      <c r="WY316" s="376"/>
      <c r="WZ316" s="376"/>
      <c r="XA316" s="376"/>
      <c r="XB316" s="376"/>
      <c r="XC316" s="376"/>
      <c r="XD316" s="376"/>
      <c r="XE316" s="376"/>
      <c r="XF316" s="376"/>
      <c r="XG316" s="376"/>
      <c r="XH316" s="376"/>
      <c r="XI316" s="377"/>
      <c r="XJ316" s="377"/>
      <c r="XK316" s="377"/>
      <c r="XL316" s="377"/>
      <c r="XM316" s="377"/>
      <c r="XN316" s="376"/>
      <c r="XO316" s="376"/>
      <c r="XP316" s="377"/>
      <c r="XQ316" s="377"/>
      <c r="XR316" s="376"/>
      <c r="XS316" s="376"/>
      <c r="XT316" s="377"/>
      <c r="XU316" s="377"/>
      <c r="XV316" s="376"/>
      <c r="XW316" s="376"/>
      <c r="XX316" s="376"/>
      <c r="XY316" s="376"/>
      <c r="XZ316" s="376"/>
      <c r="YA316" s="376"/>
      <c r="YB316" s="376"/>
      <c r="YC316" s="377"/>
      <c r="YD316" s="377"/>
      <c r="YE316" s="376"/>
      <c r="YF316" s="376"/>
      <c r="YG316" s="377"/>
      <c r="YH316" s="377"/>
      <c r="YI316" s="376"/>
      <c r="YJ316" s="376"/>
      <c r="YK316" s="376"/>
      <c r="YL316" s="376"/>
      <c r="YM316" s="376"/>
      <c r="YN316" s="370"/>
      <c r="YO316" s="396"/>
      <c r="YP316" s="376"/>
      <c r="YQ316" s="376"/>
      <c r="YR316" s="376"/>
      <c r="YS316" s="376"/>
      <c r="YT316" s="376"/>
      <c r="YU316" s="376"/>
      <c r="YV316" s="376"/>
      <c r="YW316" s="375"/>
      <c r="YX316" s="375"/>
      <c r="YY316" s="375"/>
      <c r="YZ316" s="375"/>
      <c r="ZA316" s="375"/>
      <c r="ZB316" s="375"/>
      <c r="ZC316" s="375"/>
      <c r="ZD316" s="375"/>
      <c r="ZE316" s="375"/>
      <c r="ZF316" s="375"/>
      <c r="ZG316" s="375"/>
      <c r="ZH316" s="375"/>
      <c r="ZI316" s="375"/>
      <c r="ZJ316" s="375"/>
      <c r="ZK316" s="375"/>
      <c r="ZL316" s="375"/>
      <c r="ZM316" s="375"/>
      <c r="ZN316" s="375"/>
      <c r="ZO316" s="375"/>
      <c r="ZP316" s="375"/>
      <c r="ZQ316" s="375"/>
      <c r="ZR316" s="375"/>
      <c r="ZS316" s="375"/>
      <c r="ZT316" s="375"/>
      <c r="ZU316" s="375"/>
      <c r="ZV316" s="375"/>
      <c r="ZW316" s="375"/>
      <c r="ZX316" s="375"/>
      <c r="ZY316" s="375"/>
      <c r="ZZ316" s="375"/>
      <c r="AAA316" s="375"/>
      <c r="AAB316" s="375"/>
      <c r="AAC316" s="375"/>
      <c r="AAD316" s="375"/>
      <c r="AAE316" s="375"/>
      <c r="AAF316" s="375"/>
      <c r="AAG316" s="375"/>
      <c r="AAH316" s="375"/>
      <c r="AAI316" s="375"/>
      <c r="AAJ316" s="375"/>
      <c r="AAK316" s="375"/>
      <c r="AAL316" s="375"/>
      <c r="AAM316" s="375"/>
      <c r="AAN316" s="375"/>
      <c r="AAO316" s="376"/>
      <c r="AAP316" s="376"/>
      <c r="AAQ316" s="376"/>
      <c r="AAR316" s="376"/>
      <c r="AAS316" s="376"/>
      <c r="AAT316" s="376"/>
      <c r="AAU316" s="376"/>
      <c r="AAV316" s="376"/>
      <c r="AAW316" s="376"/>
      <c r="AAX316" s="376"/>
      <c r="AAY316" s="376"/>
      <c r="AAZ316" s="376"/>
      <c r="ABA316" s="376"/>
      <c r="ABB316" s="376"/>
      <c r="ABC316" s="376"/>
      <c r="ABD316" s="376"/>
      <c r="ABE316" s="376"/>
      <c r="ABF316" s="376"/>
      <c r="ABG316" s="376"/>
      <c r="ABH316" s="376"/>
      <c r="ABI316" s="376"/>
      <c r="ABJ316" s="376"/>
      <c r="ABK316" s="376"/>
      <c r="ABL316" s="376"/>
      <c r="ABM316" s="377"/>
      <c r="ABN316" s="377"/>
      <c r="ABO316" s="377"/>
      <c r="ABP316" s="377"/>
      <c r="ABQ316" s="377"/>
      <c r="ABR316" s="376"/>
      <c r="ABS316" s="376"/>
      <c r="ABT316" s="377"/>
      <c r="ABU316" s="377"/>
      <c r="ABV316" s="376"/>
      <c r="ABW316" s="376"/>
      <c r="ABX316" s="377"/>
      <c r="ABY316" s="377"/>
      <c r="ABZ316" s="376"/>
      <c r="ACA316" s="376"/>
      <c r="ACB316" s="376"/>
      <c r="ACC316" s="376"/>
      <c r="ACD316" s="376"/>
      <c r="ACE316" s="376"/>
      <c r="ACF316" s="376"/>
      <c r="ACG316" s="377"/>
      <c r="ACH316" s="377"/>
      <c r="ACI316" s="376"/>
      <c r="ACJ316" s="376"/>
      <c r="ACK316" s="377"/>
      <c r="ACL316" s="377"/>
      <c r="ACM316" s="376"/>
      <c r="ACN316" s="376"/>
      <c r="ACO316" s="376"/>
      <c r="ACP316" s="376"/>
      <c r="ACQ316" s="376"/>
      <c r="ACR316" s="370"/>
      <c r="ACS316" s="396"/>
      <c r="ACT316" s="376"/>
      <c r="ACU316" s="376"/>
      <c r="ACV316" s="376"/>
      <c r="ACW316" s="376"/>
      <c r="ACX316" s="376"/>
      <c r="ACY316" s="376"/>
      <c r="ACZ316" s="376"/>
      <c r="ADA316" s="375"/>
      <c r="ADB316" s="375"/>
      <c r="ADC316" s="375"/>
      <c r="ADD316" s="375"/>
      <c r="ADE316" s="375"/>
      <c r="ADF316" s="375"/>
      <c r="ADG316" s="375"/>
      <c r="ADH316" s="375"/>
      <c r="ADI316" s="375"/>
      <c r="ADJ316" s="375"/>
      <c r="ADK316" s="375"/>
      <c r="ADL316" s="375"/>
      <c r="ADM316" s="375"/>
      <c r="ADN316" s="375"/>
      <c r="ADO316" s="375"/>
      <c r="ADP316" s="375"/>
      <c r="ADQ316" s="375"/>
      <c r="ADR316" s="375"/>
      <c r="ADS316" s="375"/>
      <c r="ADT316" s="375"/>
      <c r="ADU316" s="375"/>
      <c r="ADV316" s="375"/>
      <c r="ADW316" s="375"/>
      <c r="ADX316" s="375"/>
      <c r="ADY316" s="375"/>
      <c r="ADZ316" s="375"/>
      <c r="AEA316" s="375"/>
      <c r="AEB316" s="375"/>
      <c r="AEC316" s="375"/>
      <c r="AED316" s="375"/>
      <c r="AEE316" s="375"/>
      <c r="AEF316" s="375"/>
      <c r="AEG316" s="375"/>
      <c r="AEH316" s="375"/>
      <c r="AEI316" s="375"/>
      <c r="AEJ316" s="375"/>
      <c r="AEK316" s="375"/>
      <c r="AEL316" s="375"/>
      <c r="AEM316" s="375"/>
      <c r="AEN316" s="375"/>
      <c r="AEO316" s="375"/>
      <c r="AEP316" s="375"/>
      <c r="AEQ316" s="375"/>
      <c r="AER316" s="375"/>
      <c r="AES316" s="376"/>
      <c r="AET316" s="376"/>
      <c r="AEU316" s="376"/>
      <c r="AEV316" s="376"/>
      <c r="AEW316" s="376"/>
      <c r="AEX316" s="376"/>
      <c r="AEY316" s="376"/>
      <c r="AEZ316" s="376"/>
      <c r="AFA316" s="376"/>
      <c r="AFB316" s="376"/>
      <c r="AFC316" s="376"/>
      <c r="AFD316" s="376"/>
      <c r="AFE316" s="376"/>
      <c r="AFF316" s="376"/>
      <c r="AFG316" s="376"/>
      <c r="AFH316" s="376"/>
      <c r="AFI316" s="376"/>
      <c r="AFJ316" s="376"/>
      <c r="AFK316" s="376"/>
      <c r="AFL316" s="376"/>
      <c r="AFM316" s="376"/>
      <c r="AFN316" s="376"/>
      <c r="AFO316" s="376"/>
      <c r="AFP316" s="376"/>
      <c r="AFQ316" s="377"/>
      <c r="AFR316" s="377"/>
      <c r="AFS316" s="377"/>
      <c r="AFT316" s="377"/>
      <c r="AFU316" s="377"/>
      <c r="AFV316" s="376"/>
      <c r="AFW316" s="376"/>
      <c r="AFX316" s="377"/>
      <c r="AFY316" s="377"/>
      <c r="AFZ316" s="376"/>
      <c r="AGA316" s="376"/>
      <c r="AGB316" s="377"/>
      <c r="AGC316" s="377"/>
      <c r="AGD316" s="376"/>
      <c r="AGE316" s="376"/>
      <c r="AGF316" s="376"/>
      <c r="AGG316" s="376"/>
      <c r="AGH316" s="376"/>
      <c r="AGI316" s="376"/>
      <c r="AGJ316" s="376"/>
      <c r="AGK316" s="377"/>
      <c r="AGL316" s="377"/>
      <c r="AGM316" s="376"/>
      <c r="AGN316" s="376"/>
      <c r="AGO316" s="377"/>
      <c r="AGP316" s="377"/>
      <c r="AGQ316" s="376"/>
      <c r="AGR316" s="376"/>
      <c r="AGS316" s="376"/>
      <c r="AGT316" s="376"/>
      <c r="AGU316" s="376"/>
      <c r="AGV316" s="370"/>
      <c r="AGW316" s="396"/>
      <c r="AGX316" s="376"/>
      <c r="AGY316" s="376"/>
      <c r="AGZ316" s="376"/>
      <c r="AHA316" s="376"/>
      <c r="AHB316" s="376"/>
      <c r="AHC316" s="376"/>
      <c r="AHD316" s="376"/>
      <c r="AHE316" s="375"/>
      <c r="AHF316" s="375"/>
      <c r="AHG316" s="375"/>
      <c r="AHH316" s="375"/>
      <c r="AHI316" s="375"/>
      <c r="AHJ316" s="375"/>
      <c r="AHK316" s="375"/>
      <c r="AHL316" s="375"/>
      <c r="AHM316" s="375"/>
      <c r="AHN316" s="375"/>
      <c r="AHO316" s="375"/>
      <c r="AHP316" s="375"/>
      <c r="AHQ316" s="375"/>
      <c r="AHR316" s="375"/>
      <c r="AHS316" s="375"/>
      <c r="AHT316" s="375"/>
      <c r="AHU316" s="375"/>
      <c r="AHV316" s="375"/>
      <c r="AHW316" s="375"/>
      <c r="AHX316" s="375"/>
      <c r="AHY316" s="375"/>
      <c r="AHZ316" s="375"/>
      <c r="AIA316" s="375"/>
      <c r="AIB316" s="375"/>
      <c r="AIC316" s="375"/>
      <c r="AID316" s="375"/>
      <c r="AIE316" s="375"/>
      <c r="AIF316" s="375"/>
      <c r="AIG316" s="375"/>
      <c r="AIH316" s="375"/>
      <c r="AII316" s="375"/>
      <c r="AIJ316" s="375"/>
      <c r="AIK316" s="375"/>
      <c r="AIL316" s="375"/>
      <c r="AIM316" s="375"/>
      <c r="AIN316" s="375"/>
      <c r="AIO316" s="375"/>
      <c r="AIP316" s="375"/>
      <c r="AIQ316" s="375"/>
      <c r="AIR316" s="375"/>
      <c r="AIS316" s="375"/>
      <c r="AIT316" s="375"/>
      <c r="AIU316" s="375"/>
      <c r="AIV316" s="375"/>
      <c r="AIW316" s="376"/>
      <c r="AIX316" s="376"/>
      <c r="AIY316" s="376"/>
      <c r="AIZ316" s="376"/>
      <c r="AJA316" s="376"/>
      <c r="AJB316" s="376"/>
      <c r="AJC316" s="376"/>
      <c r="AJD316" s="376"/>
      <c r="AJE316" s="376"/>
      <c r="AJF316" s="376"/>
      <c r="AJG316" s="376"/>
      <c r="AJH316" s="376"/>
      <c r="AJI316" s="376"/>
      <c r="AJJ316" s="376"/>
      <c r="AJK316" s="376"/>
      <c r="AJL316" s="376"/>
      <c r="AJM316" s="376"/>
      <c r="AJN316" s="376"/>
      <c r="AJO316" s="376"/>
      <c r="AJP316" s="376"/>
      <c r="AJQ316" s="376"/>
      <c r="AJR316" s="376"/>
      <c r="AJS316" s="376"/>
      <c r="AJT316" s="376"/>
      <c r="AJU316" s="377"/>
      <c r="AJV316" s="377"/>
      <c r="AJW316" s="377"/>
      <c r="AJX316" s="377"/>
      <c r="AJY316" s="377"/>
      <c r="AJZ316" s="376"/>
      <c r="AKA316" s="376"/>
      <c r="AKB316" s="377"/>
      <c r="AKC316" s="377"/>
      <c r="AKD316" s="376"/>
      <c r="AKE316" s="376"/>
      <c r="AKF316" s="377"/>
      <c r="AKG316" s="377"/>
      <c r="AKH316" s="376"/>
      <c r="AKI316" s="376"/>
      <c r="AKJ316" s="376"/>
      <c r="AKK316" s="376"/>
      <c r="AKL316" s="376"/>
      <c r="AKM316" s="376"/>
      <c r="AKN316" s="376"/>
      <c r="AKO316" s="377"/>
      <c r="AKP316" s="377"/>
      <c r="AKQ316" s="376"/>
      <c r="AKR316" s="376"/>
      <c r="AKS316" s="377"/>
      <c r="AKT316" s="377"/>
      <c r="AKU316" s="376"/>
      <c r="AKV316" s="376"/>
      <c r="AKW316" s="376"/>
      <c r="AKX316" s="376"/>
      <c r="AKY316" s="376"/>
      <c r="AKZ316" s="370"/>
      <c r="ALA316" s="396"/>
      <c r="ALB316" s="376"/>
      <c r="ALC316" s="376"/>
      <c r="ALD316" s="376"/>
      <c r="ALE316" s="376"/>
      <c r="ALF316" s="376"/>
      <c r="ALG316" s="376"/>
      <c r="ALH316" s="376"/>
      <c r="ALI316" s="375"/>
      <c r="ALJ316" s="375"/>
      <c r="ALK316" s="375"/>
      <c r="ALL316" s="375"/>
      <c r="ALM316" s="375"/>
      <c r="ALN316" s="375"/>
      <c r="ALO316" s="375"/>
      <c r="ALP316" s="375"/>
      <c r="ALQ316" s="375"/>
      <c r="ALR316" s="375"/>
      <c r="ALS316" s="375"/>
      <c r="ALT316" s="375"/>
      <c r="ALU316" s="375"/>
      <c r="ALV316" s="375"/>
      <c r="ALW316" s="375"/>
      <c r="ALX316" s="375"/>
      <c r="ALY316" s="375"/>
      <c r="ALZ316" s="375"/>
      <c r="AMA316" s="375"/>
      <c r="AMB316" s="375"/>
      <c r="AMC316" s="375"/>
      <c r="AMD316" s="375"/>
      <c r="AME316" s="375"/>
      <c r="AMF316" s="375"/>
      <c r="AMG316" s="375"/>
      <c r="AMH316" s="375"/>
      <c r="AMI316" s="375"/>
      <c r="AMJ316" s="375"/>
      <c r="AMK316" s="375"/>
      <c r="AML316" s="375"/>
      <c r="AMM316" s="375"/>
      <c r="AMN316" s="375"/>
      <c r="AMO316" s="375"/>
      <c r="AMP316" s="375"/>
      <c r="AMQ316" s="375"/>
      <c r="AMR316" s="375"/>
      <c r="AMS316" s="375"/>
      <c r="AMT316" s="375"/>
      <c r="AMU316" s="375"/>
      <c r="AMV316" s="375"/>
      <c r="AMW316" s="375"/>
      <c r="AMX316" s="375"/>
      <c r="AMY316" s="375"/>
      <c r="AMZ316" s="375"/>
      <c r="ANA316" s="376"/>
      <c r="ANB316" s="376"/>
      <c r="ANC316" s="376"/>
      <c r="AND316" s="376"/>
      <c r="ANE316" s="376"/>
      <c r="ANF316" s="376"/>
      <c r="ANG316" s="376"/>
      <c r="ANH316" s="376"/>
      <c r="ANI316" s="376"/>
      <c r="ANJ316" s="376"/>
      <c r="ANK316" s="376"/>
      <c r="ANL316" s="376"/>
      <c r="ANM316" s="376"/>
      <c r="ANN316" s="376"/>
      <c r="ANO316" s="376"/>
      <c r="ANP316" s="376"/>
      <c r="ANQ316" s="376"/>
      <c r="ANR316" s="376"/>
      <c r="ANS316" s="376"/>
      <c r="ANT316" s="376"/>
      <c r="ANU316" s="376"/>
      <c r="ANV316" s="376"/>
      <c r="ANW316" s="376"/>
      <c r="ANX316" s="376"/>
      <c r="ANY316" s="377"/>
      <c r="ANZ316" s="377"/>
      <c r="AOA316" s="377"/>
      <c r="AOB316" s="377"/>
      <c r="AOC316" s="377"/>
      <c r="AOD316" s="376"/>
      <c r="AOE316" s="376"/>
      <c r="AOF316" s="377"/>
      <c r="AOG316" s="377"/>
      <c r="AOH316" s="376"/>
      <c r="AOI316" s="376"/>
      <c r="AOJ316" s="377"/>
      <c r="AOK316" s="377"/>
      <c r="AOL316" s="376"/>
      <c r="AOM316" s="376"/>
      <c r="AON316" s="376"/>
      <c r="AOO316" s="376"/>
      <c r="AOP316" s="376"/>
      <c r="AOQ316" s="376"/>
      <c r="AOR316" s="376"/>
      <c r="AOS316" s="377"/>
      <c r="AOT316" s="377"/>
      <c r="AOU316" s="376"/>
      <c r="AOV316" s="376"/>
      <c r="AOW316" s="377"/>
      <c r="AOX316" s="377"/>
      <c r="AOY316" s="376"/>
      <c r="AOZ316" s="376"/>
      <c r="APA316" s="376"/>
      <c r="APB316" s="376"/>
      <c r="APC316" s="376"/>
      <c r="APD316" s="370"/>
      <c r="APE316" s="396"/>
      <c r="APF316" s="376"/>
      <c r="APG316" s="376"/>
      <c r="APH316" s="376"/>
      <c r="API316" s="376"/>
      <c r="APJ316" s="376"/>
      <c r="APK316" s="376"/>
      <c r="APL316" s="376"/>
      <c r="APM316" s="375"/>
      <c r="APN316" s="375"/>
      <c r="APO316" s="375"/>
      <c r="APP316" s="375"/>
      <c r="APQ316" s="375"/>
      <c r="APR316" s="375"/>
      <c r="APS316" s="375"/>
      <c r="APT316" s="375"/>
      <c r="APU316" s="375"/>
      <c r="APV316" s="375"/>
      <c r="APW316" s="375"/>
      <c r="APX316" s="375"/>
      <c r="APY316" s="375"/>
      <c r="APZ316" s="375"/>
      <c r="AQA316" s="375"/>
      <c r="AQB316" s="375"/>
      <c r="AQC316" s="375"/>
      <c r="AQD316" s="375"/>
      <c r="AQE316" s="375"/>
      <c r="AQF316" s="375"/>
      <c r="AQG316" s="375"/>
      <c r="AQH316" s="375"/>
      <c r="AQI316" s="375"/>
      <c r="AQJ316" s="375"/>
      <c r="AQK316" s="375"/>
      <c r="AQL316" s="375"/>
      <c r="AQM316" s="375"/>
      <c r="AQN316" s="375"/>
      <c r="AQO316" s="375"/>
      <c r="AQP316" s="375"/>
      <c r="AQQ316" s="375"/>
      <c r="AQR316" s="375"/>
      <c r="AQS316" s="375"/>
      <c r="AQT316" s="375"/>
      <c r="AQU316" s="375"/>
      <c r="AQV316" s="375"/>
      <c r="AQW316" s="375"/>
      <c r="AQX316" s="375"/>
      <c r="AQY316" s="375"/>
      <c r="AQZ316" s="375"/>
      <c r="ARA316" s="375"/>
      <c r="ARB316" s="375"/>
      <c r="ARC316" s="375"/>
      <c r="ARD316" s="375"/>
      <c r="ARE316" s="376"/>
      <c r="ARF316" s="376"/>
      <c r="ARG316" s="376"/>
      <c r="ARH316" s="376"/>
      <c r="ARI316" s="376"/>
      <c r="ARJ316" s="376"/>
      <c r="ARK316" s="376"/>
      <c r="ARL316" s="376"/>
      <c r="ARM316" s="376"/>
      <c r="ARN316" s="376"/>
      <c r="ARO316" s="376"/>
      <c r="ARP316" s="376"/>
      <c r="ARQ316" s="376"/>
      <c r="ARR316" s="376"/>
      <c r="ARS316" s="376"/>
      <c r="ART316" s="376"/>
      <c r="ARU316" s="376"/>
      <c r="ARV316" s="376"/>
      <c r="ARW316" s="376"/>
      <c r="ARX316" s="376"/>
      <c r="ARY316" s="376"/>
      <c r="ARZ316" s="376"/>
      <c r="ASA316" s="376"/>
      <c r="ASB316" s="376"/>
      <c r="ASC316" s="377"/>
      <c r="ASD316" s="377"/>
      <c r="ASE316" s="377"/>
      <c r="ASF316" s="377"/>
      <c r="ASG316" s="377"/>
      <c r="ASH316" s="376"/>
      <c r="ASI316" s="376"/>
      <c r="ASJ316" s="377"/>
      <c r="ASK316" s="377"/>
      <c r="ASL316" s="376"/>
      <c r="ASM316" s="376"/>
      <c r="ASN316" s="377"/>
      <c r="ASO316" s="377"/>
      <c r="ASP316" s="376"/>
      <c r="ASQ316" s="376"/>
      <c r="ASR316" s="376"/>
      <c r="ASS316" s="376"/>
      <c r="AST316" s="376"/>
      <c r="ASU316" s="376"/>
      <c r="ASV316" s="376"/>
      <c r="ASW316" s="377"/>
      <c r="ASX316" s="377"/>
      <c r="ASY316" s="376"/>
      <c r="ASZ316" s="376"/>
      <c r="ATA316" s="377"/>
      <c r="ATB316" s="377"/>
      <c r="ATC316" s="376"/>
      <c r="ATD316" s="376"/>
      <c r="ATE316" s="376"/>
      <c r="ATF316" s="376"/>
      <c r="ATG316" s="376"/>
      <c r="ATH316" s="370"/>
      <c r="ATI316" s="396"/>
      <c r="ATJ316" s="376"/>
      <c r="ATK316" s="376"/>
      <c r="ATL316" s="376"/>
      <c r="ATM316" s="376"/>
      <c r="ATN316" s="376"/>
      <c r="ATO316" s="376"/>
      <c r="ATP316" s="376"/>
      <c r="ATQ316" s="375"/>
      <c r="ATR316" s="375"/>
      <c r="ATS316" s="375"/>
      <c r="ATT316" s="375"/>
      <c r="ATU316" s="375"/>
      <c r="ATV316" s="375"/>
      <c r="ATW316" s="375"/>
      <c r="ATX316" s="375"/>
      <c r="ATY316" s="375"/>
      <c r="ATZ316" s="375"/>
      <c r="AUA316" s="375"/>
      <c r="AUB316" s="375"/>
      <c r="AUC316" s="375"/>
      <c r="AUD316" s="375"/>
      <c r="AUE316" s="375"/>
      <c r="AUF316" s="375"/>
      <c r="AUG316" s="375"/>
      <c r="AUH316" s="375"/>
      <c r="AUI316" s="375"/>
      <c r="AUJ316" s="375"/>
      <c r="AUK316" s="375"/>
      <c r="AUL316" s="375"/>
      <c r="AUM316" s="375"/>
      <c r="AUN316" s="375"/>
      <c r="AUO316" s="375"/>
      <c r="AUP316" s="375"/>
      <c r="AUQ316" s="375"/>
      <c r="AUR316" s="375"/>
      <c r="AUS316" s="375"/>
      <c r="AUT316" s="375"/>
      <c r="AUU316" s="375"/>
      <c r="AUV316" s="375"/>
      <c r="AUW316" s="375"/>
      <c r="AUX316" s="375"/>
      <c r="AUY316" s="375"/>
      <c r="AUZ316" s="375"/>
      <c r="AVA316" s="375"/>
      <c r="AVB316" s="375"/>
      <c r="AVC316" s="375"/>
      <c r="AVD316" s="375"/>
      <c r="AVE316" s="375"/>
      <c r="AVF316" s="375"/>
      <c r="AVG316" s="375"/>
      <c r="AVH316" s="375"/>
      <c r="AVI316" s="376"/>
      <c r="AVJ316" s="376"/>
      <c r="AVK316" s="376"/>
      <c r="AVL316" s="376"/>
      <c r="AVM316" s="376"/>
      <c r="AVN316" s="376"/>
      <c r="AVO316" s="376"/>
      <c r="AVP316" s="376"/>
      <c r="AVQ316" s="376"/>
      <c r="AVR316" s="376"/>
      <c r="AVS316" s="376"/>
      <c r="AVT316" s="376"/>
      <c r="AVU316" s="376"/>
      <c r="AVV316" s="376"/>
      <c r="AVW316" s="376"/>
      <c r="AVX316" s="376"/>
      <c r="AVY316" s="376"/>
      <c r="AVZ316" s="376"/>
      <c r="AWA316" s="376"/>
      <c r="AWB316" s="376"/>
      <c r="AWC316" s="376"/>
      <c r="AWD316" s="376"/>
      <c r="AWE316" s="376"/>
      <c r="AWF316" s="376"/>
      <c r="AWG316" s="377"/>
      <c r="AWH316" s="377"/>
      <c r="AWI316" s="377"/>
      <c r="AWJ316" s="377"/>
      <c r="AWK316" s="377"/>
      <c r="AWL316" s="376"/>
      <c r="AWM316" s="376"/>
      <c r="AWN316" s="377"/>
      <c r="AWO316" s="377"/>
      <c r="AWP316" s="376"/>
      <c r="AWQ316" s="376"/>
      <c r="AWR316" s="377"/>
      <c r="AWS316" s="377"/>
      <c r="AWT316" s="376"/>
      <c r="AWU316" s="376"/>
      <c r="AWV316" s="376"/>
      <c r="AWW316" s="376"/>
      <c r="AWX316" s="376"/>
      <c r="AWY316" s="376"/>
      <c r="AWZ316" s="376"/>
      <c r="AXA316" s="377"/>
      <c r="AXB316" s="377"/>
      <c r="AXC316" s="376"/>
      <c r="AXD316" s="376"/>
      <c r="AXE316" s="377"/>
      <c r="AXF316" s="377"/>
      <c r="AXG316" s="376"/>
      <c r="AXH316" s="376"/>
      <c r="AXI316" s="376"/>
      <c r="AXJ316" s="376"/>
      <c r="AXK316" s="376"/>
      <c r="AXL316" s="370"/>
      <c r="AXM316" s="396"/>
      <c r="AXN316" s="376"/>
      <c r="AXO316" s="376"/>
      <c r="AXP316" s="376"/>
      <c r="AXQ316" s="376"/>
      <c r="AXR316" s="376"/>
      <c r="AXS316" s="376"/>
      <c r="AXT316" s="376"/>
      <c r="AXU316" s="375"/>
      <c r="AXV316" s="375"/>
      <c r="AXW316" s="375"/>
      <c r="AXX316" s="375"/>
      <c r="AXY316" s="375"/>
      <c r="AXZ316" s="375"/>
      <c r="AYA316" s="375"/>
      <c r="AYB316" s="375"/>
      <c r="AYC316" s="375"/>
      <c r="AYD316" s="375"/>
      <c r="AYE316" s="375"/>
      <c r="AYF316" s="375"/>
      <c r="AYG316" s="375"/>
      <c r="AYH316" s="375"/>
      <c r="AYI316" s="375"/>
      <c r="AYJ316" s="375"/>
      <c r="AYK316" s="375"/>
      <c r="AYL316" s="375"/>
      <c r="AYM316" s="375"/>
      <c r="AYN316" s="375"/>
      <c r="AYO316" s="375"/>
      <c r="AYP316" s="375"/>
      <c r="AYQ316" s="375"/>
      <c r="AYR316" s="375"/>
      <c r="AYS316" s="375"/>
      <c r="AYT316" s="375"/>
      <c r="AYU316" s="375"/>
      <c r="AYV316" s="375"/>
      <c r="AYW316" s="375"/>
      <c r="AYX316" s="375"/>
      <c r="AYY316" s="375"/>
      <c r="AYZ316" s="375"/>
      <c r="AZA316" s="375"/>
      <c r="AZB316" s="375"/>
      <c r="AZC316" s="375"/>
      <c r="AZD316" s="375"/>
      <c r="AZE316" s="375"/>
      <c r="AZF316" s="375"/>
      <c r="AZG316" s="375"/>
      <c r="AZH316" s="375"/>
      <c r="AZI316" s="375"/>
      <c r="AZJ316" s="375"/>
      <c r="AZK316" s="375"/>
      <c r="AZL316" s="375"/>
      <c r="AZM316" s="376"/>
      <c r="AZN316" s="376"/>
      <c r="AZO316" s="376"/>
      <c r="AZP316" s="376"/>
      <c r="AZQ316" s="376"/>
      <c r="AZR316" s="376"/>
      <c r="AZS316" s="376"/>
      <c r="AZT316" s="376"/>
      <c r="AZU316" s="376"/>
      <c r="AZV316" s="376"/>
      <c r="AZW316" s="376"/>
      <c r="AZX316" s="376"/>
      <c r="AZY316" s="376"/>
      <c r="AZZ316" s="376"/>
      <c r="BAA316" s="376"/>
      <c r="BAB316" s="376"/>
      <c r="BAC316" s="376"/>
      <c r="BAD316" s="376"/>
      <c r="BAE316" s="376"/>
      <c r="BAF316" s="376"/>
      <c r="BAG316" s="376"/>
      <c r="BAH316" s="376"/>
      <c r="BAI316" s="376"/>
      <c r="BAJ316" s="376"/>
      <c r="BAK316" s="377"/>
      <c r="BAL316" s="377"/>
      <c r="BAM316" s="377"/>
      <c r="BAN316" s="377"/>
      <c r="BAO316" s="377"/>
      <c r="BAP316" s="376"/>
      <c r="BAQ316" s="376"/>
      <c r="BAR316" s="377"/>
      <c r="BAS316" s="377"/>
      <c r="BAT316" s="376"/>
      <c r="BAU316" s="376"/>
      <c r="BAV316" s="377"/>
      <c r="BAW316" s="377"/>
      <c r="BAX316" s="376"/>
      <c r="BAY316" s="376"/>
      <c r="BAZ316" s="376"/>
      <c r="BBA316" s="376"/>
      <c r="BBB316" s="376"/>
      <c r="BBC316" s="376"/>
      <c r="BBD316" s="376"/>
      <c r="BBE316" s="377"/>
      <c r="BBF316" s="377"/>
      <c r="BBG316" s="376"/>
      <c r="BBH316" s="376"/>
      <c r="BBI316" s="377"/>
      <c r="BBJ316" s="377"/>
      <c r="BBK316" s="376"/>
      <c r="BBL316" s="376"/>
      <c r="BBM316" s="376"/>
      <c r="BBN316" s="376"/>
      <c r="BBO316" s="376"/>
      <c r="BBP316" s="370"/>
      <c r="BBQ316" s="396"/>
      <c r="BBR316" s="376"/>
      <c r="BBS316" s="376"/>
      <c r="BBT316" s="376"/>
      <c r="BBU316" s="376"/>
      <c r="BBV316" s="376"/>
      <c r="BBW316" s="376"/>
      <c r="BBX316" s="376"/>
      <c r="BBY316" s="375"/>
      <c r="BBZ316" s="375"/>
      <c r="BCA316" s="375"/>
      <c r="BCB316" s="375"/>
      <c r="BCC316" s="375"/>
      <c r="BCD316" s="375"/>
      <c r="BCE316" s="375"/>
      <c r="BCF316" s="375"/>
      <c r="BCG316" s="375"/>
      <c r="BCH316" s="375"/>
      <c r="BCI316" s="375"/>
      <c r="BCJ316" s="375"/>
      <c r="BCK316" s="375"/>
      <c r="BCL316" s="375"/>
      <c r="BCM316" s="375"/>
      <c r="BCN316" s="375"/>
      <c r="BCO316" s="375"/>
      <c r="BCP316" s="375"/>
      <c r="BCQ316" s="375"/>
      <c r="BCR316" s="375"/>
      <c r="BCS316" s="375"/>
      <c r="BCT316" s="375"/>
      <c r="BCU316" s="375"/>
      <c r="BCV316" s="375"/>
      <c r="BCW316" s="375"/>
      <c r="BCX316" s="375"/>
      <c r="BCY316" s="375"/>
      <c r="BCZ316" s="375"/>
      <c r="BDA316" s="375"/>
      <c r="BDB316" s="375"/>
      <c r="BDC316" s="375"/>
      <c r="BDD316" s="375"/>
      <c r="BDE316" s="375"/>
      <c r="BDF316" s="375"/>
      <c r="BDG316" s="375"/>
      <c r="BDH316" s="375"/>
      <c r="BDI316" s="375"/>
      <c r="BDJ316" s="375"/>
      <c r="BDK316" s="375"/>
      <c r="BDL316" s="375"/>
      <c r="BDM316" s="375"/>
      <c r="BDN316" s="375"/>
      <c r="BDO316" s="375"/>
      <c r="BDP316" s="375"/>
      <c r="BDQ316" s="376"/>
      <c r="BDR316" s="376"/>
      <c r="BDS316" s="376"/>
      <c r="BDT316" s="376"/>
      <c r="BDU316" s="376"/>
      <c r="BDV316" s="376"/>
      <c r="BDW316" s="376"/>
      <c r="BDX316" s="376"/>
      <c r="BDY316" s="376"/>
      <c r="BDZ316" s="376"/>
      <c r="BEA316" s="376"/>
      <c r="BEB316" s="376"/>
      <c r="BEC316" s="376"/>
      <c r="BED316" s="376"/>
      <c r="BEE316" s="376"/>
      <c r="BEF316" s="376"/>
      <c r="BEG316" s="376"/>
      <c r="BEH316" s="376"/>
      <c r="BEI316" s="376"/>
      <c r="BEJ316" s="376"/>
      <c r="BEK316" s="376"/>
      <c r="BEL316" s="376"/>
      <c r="BEM316" s="376"/>
      <c r="BEN316" s="376"/>
      <c r="BEO316" s="377"/>
      <c r="BEP316" s="377"/>
      <c r="BEQ316" s="377"/>
      <c r="BER316" s="377"/>
      <c r="BES316" s="377"/>
      <c r="BET316" s="376"/>
      <c r="BEU316" s="376"/>
      <c r="BEV316" s="377"/>
      <c r="BEW316" s="377"/>
      <c r="BEX316" s="376"/>
      <c r="BEY316" s="376"/>
      <c r="BEZ316" s="377"/>
      <c r="BFA316" s="377"/>
      <c r="BFB316" s="376"/>
      <c r="BFC316" s="376"/>
      <c r="BFD316" s="376"/>
      <c r="BFE316" s="376"/>
      <c r="BFF316" s="376"/>
      <c r="BFG316" s="376"/>
      <c r="BFH316" s="376"/>
      <c r="BFI316" s="377"/>
      <c r="BFJ316" s="377"/>
      <c r="BFK316" s="376"/>
      <c r="BFL316" s="376"/>
      <c r="BFM316" s="377"/>
      <c r="BFN316" s="377"/>
      <c r="BFO316" s="376"/>
      <c r="BFP316" s="376"/>
      <c r="BFQ316" s="376"/>
      <c r="BFR316" s="376"/>
      <c r="BFS316" s="376"/>
      <c r="BFT316" s="370"/>
      <c r="BFU316" s="396"/>
      <c r="BFV316" s="376"/>
      <c r="BFW316" s="376"/>
      <c r="BFX316" s="376"/>
      <c r="BFY316" s="376"/>
      <c r="BFZ316" s="376"/>
      <c r="BGA316" s="376"/>
      <c r="BGB316" s="376"/>
      <c r="BGC316" s="375"/>
      <c r="BGD316" s="375"/>
      <c r="BGE316" s="375"/>
      <c r="BGF316" s="375"/>
      <c r="BGG316" s="375"/>
      <c r="BGH316" s="375"/>
      <c r="BGI316" s="375"/>
      <c r="BGJ316" s="375"/>
      <c r="BGK316" s="375"/>
      <c r="BGL316" s="375"/>
      <c r="BGM316" s="375"/>
      <c r="BGN316" s="375"/>
      <c r="BGO316" s="375"/>
      <c r="BGP316" s="375"/>
      <c r="BGQ316" s="375"/>
      <c r="BGR316" s="375"/>
      <c r="BGS316" s="375"/>
      <c r="BGT316" s="375"/>
      <c r="BGU316" s="375"/>
      <c r="BGV316" s="375"/>
      <c r="BGW316" s="375"/>
      <c r="BGX316" s="375"/>
      <c r="BGY316" s="375"/>
      <c r="BGZ316" s="375"/>
      <c r="BHA316" s="375"/>
      <c r="BHB316" s="375"/>
      <c r="BHC316" s="375"/>
      <c r="BHD316" s="375"/>
      <c r="BHE316" s="375"/>
      <c r="BHF316" s="375"/>
      <c r="BHG316" s="375"/>
      <c r="BHH316" s="375"/>
      <c r="BHI316" s="375"/>
      <c r="BHJ316" s="375"/>
      <c r="BHK316" s="375"/>
      <c r="BHL316" s="375"/>
      <c r="BHM316" s="375"/>
      <c r="BHN316" s="375"/>
      <c r="BHO316" s="375"/>
      <c r="BHP316" s="375"/>
      <c r="BHQ316" s="375"/>
      <c r="BHR316" s="375"/>
      <c r="BHS316" s="375"/>
      <c r="BHT316" s="375"/>
      <c r="BHU316" s="376"/>
      <c r="BHV316" s="376"/>
      <c r="BHW316" s="376"/>
      <c r="BHX316" s="376"/>
      <c r="BHY316" s="376"/>
      <c r="BHZ316" s="376"/>
      <c r="BIA316" s="376"/>
      <c r="BIB316" s="376"/>
      <c r="BIC316" s="376"/>
      <c r="BID316" s="376"/>
      <c r="BIE316" s="376"/>
      <c r="BIF316" s="376"/>
      <c r="BIG316" s="376"/>
      <c r="BIH316" s="376"/>
      <c r="BII316" s="376"/>
      <c r="BIJ316" s="376"/>
      <c r="BIK316" s="376"/>
      <c r="BIL316" s="376"/>
      <c r="BIM316" s="376"/>
      <c r="BIN316" s="376"/>
      <c r="BIO316" s="376"/>
      <c r="BIP316" s="376"/>
      <c r="BIQ316" s="376"/>
      <c r="BIR316" s="376"/>
      <c r="BIS316" s="377"/>
      <c r="BIT316" s="377"/>
      <c r="BIU316" s="377"/>
      <c r="BIV316" s="377"/>
      <c r="BIW316" s="377"/>
      <c r="BIX316" s="376"/>
      <c r="BIY316" s="376"/>
      <c r="BIZ316" s="377"/>
      <c r="BJA316" s="377"/>
      <c r="BJB316" s="376"/>
      <c r="BJC316" s="376"/>
      <c r="BJD316" s="377"/>
      <c r="BJE316" s="377"/>
      <c r="BJF316" s="376"/>
      <c r="BJG316" s="376"/>
      <c r="BJH316" s="376"/>
      <c r="BJI316" s="376"/>
      <c r="BJJ316" s="376"/>
      <c r="BJK316" s="376"/>
      <c r="BJL316" s="376"/>
      <c r="BJM316" s="377"/>
      <c r="BJN316" s="377"/>
      <c r="BJO316" s="376"/>
      <c r="BJP316" s="376"/>
      <c r="BJQ316" s="377"/>
      <c r="BJR316" s="377"/>
      <c r="BJS316" s="376"/>
      <c r="BJT316" s="376"/>
      <c r="BJU316" s="376"/>
      <c r="BJV316" s="376"/>
      <c r="BJW316" s="376"/>
      <c r="BJX316" s="370"/>
      <c r="BJY316" s="396"/>
      <c r="BJZ316" s="376"/>
      <c r="BKA316" s="376"/>
      <c r="BKB316" s="376"/>
      <c r="BKC316" s="376"/>
      <c r="BKD316" s="376"/>
      <c r="BKE316" s="376"/>
      <c r="BKF316" s="376"/>
      <c r="BKG316" s="375"/>
      <c r="BKH316" s="375"/>
      <c r="BKI316" s="375"/>
      <c r="BKJ316" s="375"/>
      <c r="BKK316" s="375"/>
      <c r="BKL316" s="375"/>
      <c r="BKM316" s="375"/>
      <c r="BKN316" s="375"/>
      <c r="BKO316" s="375"/>
      <c r="BKP316" s="375"/>
      <c r="BKQ316" s="375"/>
      <c r="BKR316" s="375"/>
      <c r="BKS316" s="375"/>
      <c r="BKT316" s="375"/>
      <c r="BKU316" s="375"/>
      <c r="BKV316" s="375"/>
      <c r="BKW316" s="375"/>
      <c r="BKX316" s="375"/>
      <c r="BKY316" s="375"/>
      <c r="BKZ316" s="375"/>
      <c r="BLA316" s="375"/>
      <c r="BLB316" s="375"/>
      <c r="BLC316" s="375"/>
      <c r="BLD316" s="375"/>
      <c r="BLE316" s="375"/>
      <c r="BLF316" s="375"/>
      <c r="BLG316" s="375"/>
      <c r="BLH316" s="375"/>
      <c r="BLI316" s="375"/>
      <c r="BLJ316" s="375"/>
      <c r="BLK316" s="375"/>
      <c r="BLL316" s="375"/>
      <c r="BLM316" s="375"/>
      <c r="BLN316" s="375"/>
      <c r="BLO316" s="375"/>
      <c r="BLP316" s="375"/>
      <c r="BLQ316" s="375"/>
      <c r="BLR316" s="375"/>
      <c r="BLS316" s="375"/>
      <c r="BLT316" s="375"/>
      <c r="BLU316" s="375"/>
      <c r="BLV316" s="375"/>
      <c r="BLW316" s="375"/>
      <c r="BLX316" s="375"/>
      <c r="BLY316" s="376"/>
      <c r="BLZ316" s="376"/>
      <c r="BMA316" s="376"/>
      <c r="BMB316" s="376"/>
      <c r="BMC316" s="376"/>
      <c r="BMD316" s="376"/>
      <c r="BME316" s="376"/>
      <c r="BMF316" s="376"/>
      <c r="BMG316" s="376"/>
      <c r="BMH316" s="376"/>
      <c r="BMI316" s="376"/>
      <c r="BMJ316" s="376"/>
      <c r="BMK316" s="376"/>
      <c r="BML316" s="376"/>
      <c r="BMM316" s="376"/>
      <c r="BMN316" s="376"/>
      <c r="BMO316" s="376"/>
      <c r="BMP316" s="376"/>
      <c r="BMQ316" s="376"/>
      <c r="BMR316" s="376"/>
      <c r="BMS316" s="376"/>
      <c r="BMT316" s="376"/>
      <c r="BMU316" s="376"/>
      <c r="BMV316" s="376"/>
      <c r="BMW316" s="377"/>
      <c r="BMX316" s="377"/>
      <c r="BMY316" s="377"/>
      <c r="BMZ316" s="377"/>
      <c r="BNA316" s="377"/>
      <c r="BNB316" s="376"/>
      <c r="BNC316" s="376"/>
      <c r="BND316" s="377"/>
      <c r="BNE316" s="377"/>
      <c r="BNF316" s="376"/>
      <c r="BNG316" s="376"/>
      <c r="BNH316" s="377"/>
      <c r="BNI316" s="377"/>
      <c r="BNJ316" s="376"/>
      <c r="BNK316" s="376"/>
      <c r="BNL316" s="376"/>
      <c r="BNM316" s="376"/>
      <c r="BNN316" s="376"/>
      <c r="BNO316" s="376"/>
      <c r="BNP316" s="376"/>
      <c r="BNQ316" s="377"/>
      <c r="BNR316" s="377"/>
      <c r="BNS316" s="376"/>
      <c r="BNT316" s="376"/>
      <c r="BNU316" s="377"/>
      <c r="BNV316" s="377"/>
      <c r="BNW316" s="376"/>
      <c r="BNX316" s="376"/>
      <c r="BNY316" s="376"/>
      <c r="BNZ316" s="376"/>
      <c r="BOA316" s="376"/>
      <c r="BOB316" s="370"/>
      <c r="BOC316" s="396"/>
      <c r="BOD316" s="376"/>
      <c r="BOE316" s="376"/>
      <c r="BOF316" s="376"/>
      <c r="BOG316" s="376"/>
      <c r="BOH316" s="376"/>
      <c r="BOI316" s="376"/>
      <c r="BOJ316" s="376"/>
      <c r="BOK316" s="375"/>
      <c r="BOL316" s="375"/>
      <c r="BOM316" s="375"/>
      <c r="BON316" s="375"/>
      <c r="BOO316" s="375"/>
      <c r="BOP316" s="375"/>
      <c r="BOQ316" s="375"/>
      <c r="BOR316" s="375"/>
      <c r="BOS316" s="375"/>
      <c r="BOT316" s="375"/>
      <c r="BOU316" s="375"/>
      <c r="BOV316" s="375"/>
      <c r="BOW316" s="375"/>
      <c r="BOX316" s="375"/>
      <c r="BOY316" s="375"/>
      <c r="BOZ316" s="375"/>
      <c r="BPA316" s="375"/>
      <c r="BPB316" s="375"/>
      <c r="BPC316" s="375"/>
      <c r="BPD316" s="375"/>
      <c r="BPE316" s="375"/>
      <c r="BPF316" s="375"/>
      <c r="BPG316" s="375"/>
      <c r="BPH316" s="375"/>
      <c r="BPI316" s="375"/>
      <c r="BPJ316" s="375"/>
      <c r="BPK316" s="375"/>
      <c r="BPL316" s="375"/>
      <c r="BPM316" s="375"/>
      <c r="BPN316" s="375"/>
      <c r="BPO316" s="375"/>
      <c r="BPP316" s="375"/>
      <c r="BPQ316" s="375"/>
      <c r="BPR316" s="375"/>
      <c r="BPS316" s="375"/>
      <c r="BPT316" s="375"/>
      <c r="BPU316" s="375"/>
      <c r="BPV316" s="375"/>
      <c r="BPW316" s="375"/>
      <c r="BPX316" s="375"/>
      <c r="BPY316" s="375"/>
      <c r="BPZ316" s="375"/>
      <c r="BQA316" s="375"/>
      <c r="BQB316" s="375"/>
      <c r="BQC316" s="376"/>
      <c r="BQD316" s="376"/>
      <c r="BQE316" s="376"/>
      <c r="BQF316" s="376"/>
      <c r="BQG316" s="376"/>
      <c r="BQH316" s="376"/>
      <c r="BQI316" s="376"/>
      <c r="BQJ316" s="376"/>
      <c r="BQK316" s="376"/>
      <c r="BQL316" s="376"/>
      <c r="BQM316" s="376"/>
      <c r="BQN316" s="376"/>
      <c r="BQO316" s="376"/>
      <c r="BQP316" s="376"/>
      <c r="BQQ316" s="376"/>
      <c r="BQR316" s="376"/>
      <c r="BQS316" s="376"/>
      <c r="BQT316" s="376"/>
      <c r="BQU316" s="376"/>
      <c r="BQV316" s="376"/>
      <c r="BQW316" s="376"/>
      <c r="BQX316" s="376"/>
      <c r="BQY316" s="376"/>
      <c r="BQZ316" s="376"/>
      <c r="BRA316" s="377"/>
      <c r="BRB316" s="377"/>
      <c r="BRC316" s="377"/>
      <c r="BRD316" s="377"/>
      <c r="BRE316" s="377"/>
      <c r="BRF316" s="376"/>
      <c r="BRG316" s="376"/>
      <c r="BRH316" s="377"/>
      <c r="BRI316" s="377"/>
      <c r="BRJ316" s="376"/>
      <c r="BRK316" s="376"/>
      <c r="BRL316" s="377"/>
      <c r="BRM316" s="377"/>
      <c r="BRN316" s="376"/>
      <c r="BRO316" s="376"/>
      <c r="BRP316" s="376"/>
      <c r="BRQ316" s="376"/>
      <c r="BRR316" s="376"/>
      <c r="BRS316" s="376"/>
      <c r="BRT316" s="376"/>
      <c r="BRU316" s="377"/>
      <c r="BRV316" s="377"/>
      <c r="BRW316" s="376"/>
      <c r="BRX316" s="376"/>
      <c r="BRY316" s="377"/>
      <c r="BRZ316" s="377"/>
      <c r="BSA316" s="376"/>
      <c r="BSB316" s="376"/>
      <c r="BSC316" s="376"/>
      <c r="BSD316" s="376"/>
      <c r="BSE316" s="376"/>
      <c r="BSF316" s="370"/>
      <c r="BSG316" s="396"/>
      <c r="BSH316" s="376"/>
      <c r="BSI316" s="376"/>
      <c r="BSJ316" s="376"/>
      <c r="BSK316" s="376"/>
      <c r="BSL316" s="376"/>
      <c r="BSM316" s="376"/>
      <c r="BSN316" s="376"/>
      <c r="BSO316" s="375"/>
      <c r="BSP316" s="375"/>
      <c r="BSQ316" s="375"/>
      <c r="BSR316" s="375"/>
      <c r="BSS316" s="375"/>
      <c r="BST316" s="375"/>
      <c r="BSU316" s="375"/>
      <c r="BSV316" s="375"/>
      <c r="BSW316" s="375"/>
      <c r="BSX316" s="375"/>
      <c r="BSY316" s="375"/>
      <c r="BSZ316" s="375"/>
      <c r="BTA316" s="375"/>
      <c r="BTB316" s="375"/>
      <c r="BTC316" s="375"/>
      <c r="BTD316" s="375"/>
      <c r="BTE316" s="375"/>
      <c r="BTF316" s="375"/>
      <c r="BTG316" s="375"/>
      <c r="BTH316" s="375"/>
      <c r="BTI316" s="375"/>
      <c r="BTJ316" s="375"/>
      <c r="BTK316" s="375"/>
      <c r="BTL316" s="375"/>
      <c r="BTM316" s="375"/>
      <c r="BTN316" s="375"/>
      <c r="BTO316" s="375"/>
      <c r="BTP316" s="375"/>
      <c r="BTQ316" s="375"/>
      <c r="BTR316" s="375"/>
      <c r="BTS316" s="375"/>
      <c r="BTT316" s="375"/>
      <c r="BTU316" s="375"/>
      <c r="BTV316" s="375"/>
      <c r="BTW316" s="375"/>
      <c r="BTX316" s="375"/>
      <c r="BTY316" s="375"/>
      <c r="BTZ316" s="375"/>
      <c r="BUA316" s="375"/>
      <c r="BUB316" s="375"/>
      <c r="BUC316" s="375"/>
      <c r="BUD316" s="375"/>
      <c r="BUE316" s="375"/>
      <c r="BUF316" s="375"/>
      <c r="BUG316" s="376"/>
      <c r="BUH316" s="376"/>
      <c r="BUI316" s="376"/>
      <c r="BUJ316" s="376"/>
      <c r="BUK316" s="376"/>
      <c r="BUL316" s="376"/>
      <c r="BUM316" s="376"/>
      <c r="BUN316" s="376"/>
      <c r="BUO316" s="376"/>
      <c r="BUP316" s="376"/>
      <c r="BUQ316" s="376"/>
      <c r="BUR316" s="376"/>
      <c r="BUS316" s="376"/>
      <c r="BUT316" s="376"/>
      <c r="BUU316" s="376"/>
      <c r="BUV316" s="376"/>
      <c r="BUW316" s="376"/>
      <c r="BUX316" s="376"/>
      <c r="BUY316" s="376"/>
      <c r="BUZ316" s="376"/>
      <c r="BVA316" s="376"/>
      <c r="BVB316" s="376"/>
      <c r="BVC316" s="376"/>
      <c r="BVD316" s="376"/>
      <c r="BVE316" s="377"/>
      <c r="BVF316" s="377"/>
      <c r="BVG316" s="377"/>
      <c r="BVH316" s="377"/>
      <c r="BVI316" s="377"/>
      <c r="BVJ316" s="376"/>
      <c r="BVK316" s="376"/>
      <c r="BVL316" s="377"/>
      <c r="BVM316" s="377"/>
      <c r="BVN316" s="376"/>
      <c r="BVO316" s="376"/>
      <c r="BVP316" s="377"/>
      <c r="BVQ316" s="377"/>
      <c r="BVR316" s="376"/>
      <c r="BVS316" s="376"/>
      <c r="BVT316" s="376"/>
      <c r="BVU316" s="376"/>
      <c r="BVV316" s="376"/>
      <c r="BVW316" s="376"/>
      <c r="BVX316" s="376"/>
      <c r="BVY316" s="377"/>
      <c r="BVZ316" s="377"/>
      <c r="BWA316" s="376"/>
      <c r="BWB316" s="376"/>
      <c r="BWC316" s="377"/>
      <c r="BWD316" s="377"/>
      <c r="BWE316" s="376"/>
      <c r="BWF316" s="376"/>
      <c r="BWG316" s="376"/>
      <c r="BWH316" s="376"/>
      <c r="BWI316" s="376"/>
      <c r="BWJ316" s="370"/>
      <c r="BWK316" s="396"/>
      <c r="BWL316" s="376"/>
      <c r="BWM316" s="376"/>
      <c r="BWN316" s="376"/>
      <c r="BWO316" s="376"/>
      <c r="BWP316" s="376"/>
      <c r="BWQ316" s="376"/>
      <c r="BWR316" s="376"/>
      <c r="BWS316" s="375"/>
      <c r="BWT316" s="375"/>
      <c r="BWU316" s="375"/>
      <c r="BWV316" s="375"/>
      <c r="BWW316" s="375"/>
      <c r="BWX316" s="375"/>
      <c r="BWY316" s="375"/>
      <c r="BWZ316" s="375"/>
      <c r="BXA316" s="375"/>
      <c r="BXB316" s="375"/>
      <c r="BXC316" s="375"/>
      <c r="BXD316" s="375"/>
      <c r="BXE316" s="375"/>
      <c r="BXF316" s="375"/>
      <c r="BXG316" s="375"/>
      <c r="BXH316" s="375"/>
      <c r="BXI316" s="375"/>
      <c r="BXJ316" s="375"/>
      <c r="BXK316" s="375"/>
      <c r="BXL316" s="375"/>
      <c r="BXM316" s="375"/>
      <c r="BXN316" s="375"/>
      <c r="BXO316" s="375"/>
      <c r="BXP316" s="375"/>
      <c r="BXQ316" s="375"/>
      <c r="BXR316" s="375"/>
      <c r="BXS316" s="375"/>
      <c r="BXT316" s="375"/>
      <c r="BXU316" s="375"/>
      <c r="BXV316" s="375"/>
      <c r="BXW316" s="375"/>
      <c r="BXX316" s="375"/>
      <c r="BXY316" s="375"/>
      <c r="BXZ316" s="375"/>
      <c r="BYA316" s="375"/>
      <c r="BYB316" s="375"/>
      <c r="BYC316" s="375"/>
      <c r="BYD316" s="375"/>
      <c r="BYE316" s="375"/>
      <c r="BYF316" s="375"/>
      <c r="BYG316" s="375"/>
      <c r="BYH316" s="375"/>
      <c r="BYI316" s="375"/>
      <c r="BYJ316" s="375"/>
      <c r="BYK316" s="376"/>
      <c r="BYL316" s="376"/>
      <c r="BYM316" s="376"/>
      <c r="BYN316" s="376"/>
      <c r="BYO316" s="376"/>
      <c r="BYP316" s="376"/>
      <c r="BYQ316" s="376"/>
      <c r="BYR316" s="376"/>
      <c r="BYS316" s="376"/>
      <c r="BYT316" s="376"/>
      <c r="BYU316" s="376"/>
      <c r="BYV316" s="376"/>
      <c r="BYW316" s="376"/>
      <c r="BYX316" s="376"/>
      <c r="BYY316" s="376"/>
      <c r="BYZ316" s="376"/>
      <c r="BZA316" s="376"/>
      <c r="BZB316" s="376"/>
      <c r="BZC316" s="376"/>
      <c r="BZD316" s="376"/>
      <c r="BZE316" s="376"/>
      <c r="BZF316" s="376"/>
      <c r="BZG316" s="376"/>
      <c r="BZH316" s="376"/>
      <c r="BZI316" s="377"/>
      <c r="BZJ316" s="377"/>
      <c r="BZK316" s="377"/>
      <c r="BZL316" s="377"/>
      <c r="BZM316" s="377"/>
      <c r="BZN316" s="376"/>
      <c r="BZO316" s="376"/>
      <c r="BZP316" s="377"/>
      <c r="BZQ316" s="377"/>
      <c r="BZR316" s="376"/>
      <c r="BZS316" s="376"/>
      <c r="BZT316" s="377"/>
      <c r="BZU316" s="377"/>
      <c r="BZV316" s="376"/>
      <c r="BZW316" s="376"/>
      <c r="BZX316" s="376"/>
      <c r="BZY316" s="376"/>
      <c r="BZZ316" s="376"/>
      <c r="CAA316" s="376"/>
      <c r="CAB316" s="376"/>
      <c r="CAC316" s="377"/>
      <c r="CAD316" s="377"/>
      <c r="CAE316" s="376"/>
      <c r="CAF316" s="376"/>
      <c r="CAG316" s="377"/>
      <c r="CAH316" s="377"/>
      <c r="CAI316" s="376"/>
      <c r="CAJ316" s="376"/>
      <c r="CAK316" s="376"/>
      <c r="CAL316" s="376"/>
      <c r="CAM316" s="376"/>
      <c r="CAN316" s="370"/>
      <c r="CAO316" s="396"/>
      <c r="CAP316" s="376"/>
      <c r="CAQ316" s="376"/>
      <c r="CAR316" s="376"/>
      <c r="CAS316" s="376"/>
      <c r="CAT316" s="376"/>
      <c r="CAU316" s="376"/>
      <c r="CAV316" s="376"/>
      <c r="CAW316" s="375"/>
      <c r="CAX316" s="375"/>
      <c r="CAY316" s="375"/>
      <c r="CAZ316" s="375"/>
      <c r="CBA316" s="375"/>
      <c r="CBB316" s="375"/>
      <c r="CBC316" s="375"/>
      <c r="CBD316" s="375"/>
      <c r="CBE316" s="375"/>
      <c r="CBF316" s="375"/>
      <c r="CBG316" s="375"/>
      <c r="CBH316" s="375"/>
      <c r="CBI316" s="375"/>
      <c r="CBJ316" s="375"/>
      <c r="CBK316" s="375"/>
      <c r="CBL316" s="375"/>
      <c r="CBM316" s="375"/>
      <c r="CBN316" s="375"/>
      <c r="CBO316" s="375"/>
      <c r="CBP316" s="375"/>
      <c r="CBQ316" s="375"/>
      <c r="CBR316" s="375"/>
      <c r="CBS316" s="375"/>
      <c r="CBT316" s="375"/>
      <c r="CBU316" s="375"/>
      <c r="CBV316" s="375"/>
      <c r="CBW316" s="375"/>
      <c r="CBX316" s="375"/>
      <c r="CBY316" s="375"/>
      <c r="CBZ316" s="375"/>
      <c r="CCA316" s="375"/>
      <c r="CCB316" s="375"/>
      <c r="CCC316" s="375"/>
      <c r="CCD316" s="375"/>
      <c r="CCE316" s="375"/>
      <c r="CCF316" s="375"/>
      <c r="CCG316" s="375"/>
      <c r="CCH316" s="375"/>
      <c r="CCI316" s="375"/>
      <c r="CCJ316" s="375"/>
      <c r="CCK316" s="375"/>
      <c r="CCL316" s="375"/>
      <c r="CCM316" s="375"/>
      <c r="CCN316" s="375"/>
      <c r="CCO316" s="376"/>
      <c r="CCP316" s="376"/>
      <c r="CCQ316" s="376"/>
      <c r="CCR316" s="376"/>
      <c r="CCS316" s="376"/>
      <c r="CCT316" s="376"/>
      <c r="CCU316" s="376"/>
      <c r="CCV316" s="376"/>
      <c r="CCW316" s="376"/>
      <c r="CCX316" s="376"/>
      <c r="CCY316" s="376"/>
      <c r="CCZ316" s="376"/>
      <c r="CDA316" s="376"/>
      <c r="CDB316" s="376"/>
      <c r="CDC316" s="376"/>
      <c r="CDD316" s="376"/>
      <c r="CDE316" s="376"/>
      <c r="CDF316" s="376"/>
      <c r="CDG316" s="376"/>
      <c r="CDH316" s="376"/>
      <c r="CDI316" s="376"/>
      <c r="CDJ316" s="376"/>
      <c r="CDK316" s="376"/>
      <c r="CDL316" s="376"/>
      <c r="CDM316" s="377"/>
      <c r="CDN316" s="377"/>
      <c r="CDO316" s="377"/>
      <c r="CDP316" s="377"/>
      <c r="CDQ316" s="377"/>
      <c r="CDR316" s="376"/>
      <c r="CDS316" s="376"/>
      <c r="CDT316" s="377"/>
      <c r="CDU316" s="377"/>
      <c r="CDV316" s="376"/>
      <c r="CDW316" s="376"/>
      <c r="CDX316" s="377"/>
      <c r="CDY316" s="377"/>
      <c r="CDZ316" s="376"/>
      <c r="CEA316" s="376"/>
      <c r="CEB316" s="376"/>
      <c r="CEC316" s="376"/>
      <c r="CED316" s="376"/>
      <c r="CEE316" s="376"/>
      <c r="CEF316" s="376"/>
      <c r="CEG316" s="377"/>
      <c r="CEH316" s="377"/>
      <c r="CEI316" s="376"/>
      <c r="CEJ316" s="376"/>
      <c r="CEK316" s="377"/>
      <c r="CEL316" s="377"/>
      <c r="CEM316" s="376"/>
      <c r="CEN316" s="376"/>
      <c r="CEO316" s="376"/>
      <c r="CEP316" s="376"/>
      <c r="CEQ316" s="376"/>
      <c r="CER316" s="370"/>
      <c r="CES316" s="396"/>
      <c r="CET316" s="376"/>
      <c r="CEU316" s="376"/>
      <c r="CEV316" s="376"/>
      <c r="CEW316" s="376"/>
      <c r="CEX316" s="376"/>
      <c r="CEY316" s="376"/>
      <c r="CEZ316" s="376"/>
      <c r="CFA316" s="375"/>
      <c r="CFB316" s="375"/>
      <c r="CFC316" s="375"/>
      <c r="CFD316" s="375"/>
      <c r="CFE316" s="375"/>
      <c r="CFF316" s="375"/>
      <c r="CFG316" s="375"/>
      <c r="CFH316" s="375"/>
      <c r="CFI316" s="375"/>
      <c r="CFJ316" s="375"/>
      <c r="CFK316" s="375"/>
      <c r="CFL316" s="375"/>
      <c r="CFM316" s="375"/>
      <c r="CFN316" s="375"/>
      <c r="CFO316" s="375"/>
      <c r="CFP316" s="375"/>
      <c r="CFQ316" s="375"/>
      <c r="CFR316" s="375"/>
      <c r="CFS316" s="375"/>
      <c r="CFT316" s="375"/>
      <c r="CFU316" s="375"/>
      <c r="CFV316" s="375"/>
      <c r="CFW316" s="375"/>
      <c r="CFX316" s="375"/>
      <c r="CFY316" s="375"/>
      <c r="CFZ316" s="375"/>
      <c r="CGA316" s="375"/>
      <c r="CGB316" s="375"/>
      <c r="CGC316" s="375"/>
      <c r="CGD316" s="375"/>
      <c r="CGE316" s="375"/>
      <c r="CGF316" s="375"/>
      <c r="CGG316" s="375"/>
      <c r="CGH316" s="375"/>
      <c r="CGI316" s="375"/>
      <c r="CGJ316" s="375"/>
      <c r="CGK316" s="375"/>
      <c r="CGL316" s="375"/>
      <c r="CGM316" s="375"/>
      <c r="CGN316" s="375"/>
      <c r="CGO316" s="375"/>
      <c r="CGP316" s="375"/>
      <c r="CGQ316" s="375"/>
      <c r="CGR316" s="375"/>
      <c r="CGS316" s="376"/>
      <c r="CGT316" s="376"/>
      <c r="CGU316" s="376"/>
      <c r="CGV316" s="376"/>
      <c r="CGW316" s="376"/>
      <c r="CGX316" s="376"/>
      <c r="CGY316" s="376"/>
      <c r="CGZ316" s="376"/>
      <c r="CHA316" s="376"/>
      <c r="CHB316" s="376"/>
      <c r="CHC316" s="376"/>
      <c r="CHD316" s="376"/>
      <c r="CHE316" s="376"/>
      <c r="CHF316" s="376"/>
      <c r="CHG316" s="376"/>
      <c r="CHH316" s="376"/>
      <c r="CHI316" s="376"/>
      <c r="CHJ316" s="376"/>
      <c r="CHK316" s="376"/>
      <c r="CHL316" s="376"/>
      <c r="CHM316" s="376"/>
      <c r="CHN316" s="376"/>
      <c r="CHO316" s="376"/>
      <c r="CHP316" s="376"/>
      <c r="CHQ316" s="377"/>
      <c r="CHR316" s="377"/>
      <c r="CHS316" s="377"/>
      <c r="CHT316" s="377"/>
      <c r="CHU316" s="377"/>
      <c r="CHV316" s="376"/>
      <c r="CHW316" s="376"/>
      <c r="CHX316" s="377"/>
      <c r="CHY316" s="377"/>
      <c r="CHZ316" s="376"/>
      <c r="CIA316" s="376"/>
      <c r="CIB316" s="377"/>
      <c r="CIC316" s="377"/>
      <c r="CID316" s="376"/>
      <c r="CIE316" s="376"/>
      <c r="CIF316" s="376"/>
      <c r="CIG316" s="376"/>
      <c r="CIH316" s="376"/>
      <c r="CII316" s="376"/>
      <c r="CIJ316" s="376"/>
      <c r="CIK316" s="377"/>
      <c r="CIL316" s="377"/>
      <c r="CIM316" s="376"/>
      <c r="CIN316" s="376"/>
      <c r="CIO316" s="377"/>
      <c r="CIP316" s="377"/>
      <c r="CIQ316" s="376"/>
      <c r="CIR316" s="376"/>
      <c r="CIS316" s="376"/>
      <c r="CIT316" s="376"/>
      <c r="CIU316" s="376"/>
      <c r="CIV316" s="370"/>
      <c r="CIW316" s="396"/>
      <c r="CIX316" s="376"/>
      <c r="CIY316" s="376"/>
      <c r="CIZ316" s="376"/>
      <c r="CJA316" s="376"/>
      <c r="CJB316" s="376"/>
      <c r="CJC316" s="376"/>
      <c r="CJD316" s="376"/>
      <c r="CJE316" s="375"/>
      <c r="CJF316" s="375"/>
      <c r="CJG316" s="375"/>
      <c r="CJH316" s="375"/>
      <c r="CJI316" s="375"/>
      <c r="CJJ316" s="375"/>
      <c r="CJK316" s="375"/>
      <c r="CJL316" s="375"/>
      <c r="CJM316" s="375"/>
      <c r="CJN316" s="375"/>
      <c r="CJO316" s="375"/>
      <c r="CJP316" s="375"/>
      <c r="CJQ316" s="375"/>
      <c r="CJR316" s="375"/>
      <c r="CJS316" s="375"/>
      <c r="CJT316" s="375"/>
      <c r="CJU316" s="375"/>
      <c r="CJV316" s="375"/>
      <c r="CJW316" s="375"/>
      <c r="CJX316" s="375"/>
      <c r="CJY316" s="375"/>
      <c r="CJZ316" s="375"/>
      <c r="CKA316" s="375"/>
      <c r="CKB316" s="375"/>
      <c r="CKC316" s="375"/>
      <c r="CKD316" s="375"/>
      <c r="CKE316" s="375"/>
      <c r="CKF316" s="375"/>
      <c r="CKG316" s="375"/>
      <c r="CKH316" s="375"/>
      <c r="CKI316" s="375"/>
      <c r="CKJ316" s="375"/>
      <c r="CKK316" s="375"/>
      <c r="CKL316" s="375"/>
      <c r="CKM316" s="375"/>
      <c r="CKN316" s="375"/>
      <c r="CKO316" s="375"/>
      <c r="CKP316" s="375"/>
      <c r="CKQ316" s="375"/>
      <c r="CKR316" s="375"/>
      <c r="CKS316" s="375"/>
      <c r="CKT316" s="375"/>
      <c r="CKU316" s="375"/>
      <c r="CKV316" s="375"/>
      <c r="CKW316" s="376"/>
      <c r="CKX316" s="376"/>
      <c r="CKY316" s="376"/>
      <c r="CKZ316" s="376"/>
      <c r="CLA316" s="376"/>
      <c r="CLB316" s="376"/>
      <c r="CLC316" s="376"/>
      <c r="CLD316" s="376"/>
      <c r="CLE316" s="376"/>
      <c r="CLF316" s="376"/>
      <c r="CLG316" s="376"/>
      <c r="CLH316" s="376"/>
      <c r="CLI316" s="376"/>
      <c r="CLJ316" s="376"/>
      <c r="CLK316" s="376"/>
      <c r="CLL316" s="376"/>
      <c r="CLM316" s="376"/>
      <c r="CLN316" s="376"/>
      <c r="CLO316" s="376"/>
      <c r="CLP316" s="376"/>
      <c r="CLQ316" s="376"/>
      <c r="CLR316" s="376"/>
      <c r="CLS316" s="376"/>
      <c r="CLT316" s="376"/>
      <c r="CLU316" s="377"/>
      <c r="CLV316" s="377"/>
      <c r="CLW316" s="377"/>
      <c r="CLX316" s="377"/>
      <c r="CLY316" s="377"/>
      <c r="CLZ316" s="376"/>
      <c r="CMA316" s="376"/>
      <c r="CMB316" s="377"/>
      <c r="CMC316" s="377"/>
      <c r="CMD316" s="376"/>
      <c r="CME316" s="376"/>
      <c r="CMF316" s="377"/>
      <c r="CMG316" s="377"/>
      <c r="CMH316" s="376"/>
      <c r="CMI316" s="376"/>
      <c r="CMJ316" s="376"/>
      <c r="CMK316" s="376"/>
      <c r="CML316" s="376"/>
      <c r="CMM316" s="376"/>
      <c r="CMN316" s="376"/>
      <c r="CMO316" s="377"/>
      <c r="CMP316" s="377"/>
      <c r="CMQ316" s="376"/>
      <c r="CMR316" s="376"/>
      <c r="CMS316" s="377"/>
      <c r="CMT316" s="377"/>
      <c r="CMU316" s="376"/>
      <c r="CMV316" s="376"/>
      <c r="CMW316" s="376"/>
      <c r="CMX316" s="376"/>
      <c r="CMY316" s="376"/>
      <c r="CMZ316" s="370"/>
      <c r="CNA316" s="396"/>
      <c r="CNB316" s="376"/>
      <c r="CNC316" s="376"/>
      <c r="CND316" s="376"/>
      <c r="CNE316" s="376"/>
      <c r="CNF316" s="376"/>
      <c r="CNG316" s="376"/>
      <c r="CNH316" s="376"/>
      <c r="CNI316" s="375"/>
      <c r="CNJ316" s="375"/>
      <c r="CNK316" s="375"/>
      <c r="CNL316" s="375"/>
      <c r="CNM316" s="375"/>
      <c r="CNN316" s="375"/>
      <c r="CNO316" s="375"/>
      <c r="CNP316" s="375"/>
      <c r="CNQ316" s="375"/>
      <c r="CNR316" s="375"/>
      <c r="CNS316" s="375"/>
      <c r="CNT316" s="375"/>
      <c r="CNU316" s="375"/>
      <c r="CNV316" s="375"/>
      <c r="CNW316" s="375"/>
      <c r="CNX316" s="375"/>
      <c r="CNY316" s="375"/>
      <c r="CNZ316" s="375"/>
      <c r="COA316" s="375"/>
      <c r="COB316" s="375"/>
      <c r="COC316" s="375"/>
      <c r="COD316" s="375"/>
      <c r="COE316" s="375"/>
      <c r="COF316" s="375"/>
      <c r="COG316" s="375"/>
      <c r="COH316" s="375"/>
      <c r="COI316" s="375"/>
      <c r="COJ316" s="375"/>
      <c r="COK316" s="375"/>
      <c r="COL316" s="375"/>
      <c r="COM316" s="375"/>
      <c r="CON316" s="375"/>
      <c r="COO316" s="375"/>
      <c r="COP316" s="375"/>
      <c r="COQ316" s="375"/>
      <c r="COR316" s="375"/>
      <c r="COS316" s="375"/>
      <c r="COT316" s="375"/>
      <c r="COU316" s="375"/>
      <c r="COV316" s="375"/>
      <c r="COW316" s="375"/>
      <c r="COX316" s="375"/>
      <c r="COY316" s="375"/>
      <c r="COZ316" s="375"/>
      <c r="CPA316" s="376"/>
      <c r="CPB316" s="376"/>
      <c r="CPC316" s="376"/>
      <c r="CPD316" s="376"/>
      <c r="CPE316" s="376"/>
      <c r="CPF316" s="376"/>
      <c r="CPG316" s="376"/>
      <c r="CPH316" s="376"/>
      <c r="CPI316" s="376"/>
      <c r="CPJ316" s="376"/>
      <c r="CPK316" s="376"/>
      <c r="CPL316" s="376"/>
      <c r="CPM316" s="376"/>
      <c r="CPN316" s="376"/>
      <c r="CPO316" s="376"/>
      <c r="CPP316" s="376"/>
      <c r="CPQ316" s="376"/>
      <c r="CPR316" s="376"/>
      <c r="CPS316" s="376"/>
      <c r="CPT316" s="376"/>
      <c r="CPU316" s="376"/>
      <c r="CPV316" s="376"/>
      <c r="CPW316" s="376"/>
      <c r="CPX316" s="376"/>
      <c r="CPY316" s="377"/>
      <c r="CPZ316" s="377"/>
      <c r="CQA316" s="377"/>
      <c r="CQB316" s="377"/>
      <c r="CQC316" s="377"/>
      <c r="CQD316" s="376"/>
      <c r="CQE316" s="376"/>
      <c r="CQF316" s="377"/>
      <c r="CQG316" s="377"/>
      <c r="CQH316" s="376"/>
      <c r="CQI316" s="376"/>
      <c r="CQJ316" s="377"/>
      <c r="CQK316" s="377"/>
      <c r="CQL316" s="376"/>
      <c r="CQM316" s="376"/>
      <c r="CQN316" s="376"/>
      <c r="CQO316" s="376"/>
      <c r="CQP316" s="376"/>
      <c r="CQQ316" s="376"/>
      <c r="CQR316" s="376"/>
      <c r="CQS316" s="377"/>
      <c r="CQT316" s="377"/>
      <c r="CQU316" s="376"/>
      <c r="CQV316" s="376"/>
      <c r="CQW316" s="377"/>
      <c r="CQX316" s="377"/>
      <c r="CQY316" s="376"/>
      <c r="CQZ316" s="376"/>
      <c r="CRA316" s="376"/>
      <c r="CRB316" s="376"/>
      <c r="CRC316" s="376"/>
      <c r="CRD316" s="370"/>
      <c r="CRE316" s="396"/>
      <c r="CRF316" s="376"/>
      <c r="CRG316" s="376"/>
      <c r="CRH316" s="376"/>
      <c r="CRI316" s="376"/>
      <c r="CRJ316" s="376"/>
      <c r="CRK316" s="376"/>
      <c r="CRL316" s="376"/>
      <c r="CRM316" s="375"/>
      <c r="CRN316" s="375"/>
      <c r="CRO316" s="375"/>
      <c r="CRP316" s="375"/>
      <c r="CRQ316" s="375"/>
      <c r="CRR316" s="375"/>
      <c r="CRS316" s="375"/>
      <c r="CRT316" s="375"/>
      <c r="CRU316" s="375"/>
      <c r="CRV316" s="375"/>
      <c r="CRW316" s="375"/>
      <c r="CRX316" s="375"/>
      <c r="CRY316" s="375"/>
      <c r="CRZ316" s="375"/>
      <c r="CSA316" s="375"/>
      <c r="CSB316" s="375"/>
      <c r="CSC316" s="375"/>
      <c r="CSD316" s="375"/>
      <c r="CSE316" s="375"/>
      <c r="CSF316" s="375"/>
      <c r="CSG316" s="375"/>
      <c r="CSH316" s="375"/>
      <c r="CSI316" s="375"/>
      <c r="CSJ316" s="375"/>
      <c r="CSK316" s="375"/>
      <c r="CSL316" s="375"/>
      <c r="CSM316" s="375"/>
      <c r="CSN316" s="375"/>
      <c r="CSO316" s="375"/>
      <c r="CSP316" s="375"/>
      <c r="CSQ316" s="375"/>
      <c r="CSR316" s="375"/>
      <c r="CSS316" s="375"/>
      <c r="CST316" s="375"/>
      <c r="CSU316" s="375"/>
      <c r="CSV316" s="375"/>
      <c r="CSW316" s="375"/>
      <c r="CSX316" s="375"/>
      <c r="CSY316" s="375"/>
      <c r="CSZ316" s="375"/>
      <c r="CTA316" s="375"/>
      <c r="CTB316" s="375"/>
      <c r="CTC316" s="375"/>
      <c r="CTD316" s="375"/>
      <c r="CTE316" s="376"/>
      <c r="CTF316" s="376"/>
      <c r="CTG316" s="376"/>
      <c r="CTH316" s="376"/>
      <c r="CTI316" s="376"/>
      <c r="CTJ316" s="376"/>
      <c r="CTK316" s="376"/>
      <c r="CTL316" s="376"/>
      <c r="CTM316" s="376"/>
      <c r="CTN316" s="376"/>
      <c r="CTO316" s="376"/>
      <c r="CTP316" s="376"/>
      <c r="CTQ316" s="376"/>
      <c r="CTR316" s="376"/>
      <c r="CTS316" s="376"/>
      <c r="CTT316" s="376"/>
      <c r="CTU316" s="376"/>
      <c r="CTV316" s="376"/>
      <c r="CTW316" s="376"/>
      <c r="CTX316" s="376"/>
      <c r="CTY316" s="376"/>
      <c r="CTZ316" s="376"/>
      <c r="CUA316" s="376"/>
      <c r="CUB316" s="376"/>
      <c r="CUC316" s="377"/>
      <c r="CUD316" s="377"/>
      <c r="CUE316" s="377"/>
      <c r="CUF316" s="377"/>
      <c r="CUG316" s="377"/>
      <c r="CUH316" s="376"/>
      <c r="CUI316" s="376"/>
      <c r="CUJ316" s="377"/>
      <c r="CUK316" s="377"/>
      <c r="CUL316" s="376"/>
      <c r="CUM316" s="376"/>
      <c r="CUN316" s="377"/>
      <c r="CUO316" s="377"/>
      <c r="CUP316" s="376"/>
      <c r="CUQ316" s="376"/>
      <c r="CUR316" s="376"/>
      <c r="CUS316" s="376"/>
      <c r="CUT316" s="376"/>
      <c r="CUU316" s="376"/>
      <c r="CUV316" s="376"/>
      <c r="CUW316" s="377"/>
      <c r="CUX316" s="377"/>
      <c r="CUY316" s="376"/>
      <c r="CUZ316" s="376"/>
      <c r="CVA316" s="377"/>
      <c r="CVB316" s="377"/>
      <c r="CVC316" s="376"/>
      <c r="CVD316" s="376"/>
      <c r="CVE316" s="376"/>
      <c r="CVF316" s="376"/>
      <c r="CVG316" s="376"/>
      <c r="CVH316" s="370"/>
      <c r="CVI316" s="396"/>
      <c r="CVJ316" s="376"/>
      <c r="CVK316" s="376"/>
      <c r="CVL316" s="376"/>
      <c r="CVM316" s="376"/>
      <c r="CVN316" s="376"/>
      <c r="CVO316" s="376"/>
      <c r="CVP316" s="376"/>
      <c r="CVQ316" s="375"/>
      <c r="CVR316" s="375"/>
      <c r="CVS316" s="375"/>
      <c r="CVT316" s="375"/>
      <c r="CVU316" s="375"/>
      <c r="CVV316" s="375"/>
      <c r="CVW316" s="375"/>
      <c r="CVX316" s="375"/>
      <c r="CVY316" s="375"/>
      <c r="CVZ316" s="375"/>
      <c r="CWA316" s="375"/>
      <c r="CWB316" s="375"/>
      <c r="CWC316" s="375"/>
      <c r="CWD316" s="375"/>
      <c r="CWE316" s="375"/>
      <c r="CWF316" s="375"/>
      <c r="CWG316" s="375"/>
      <c r="CWH316" s="375"/>
      <c r="CWI316" s="375"/>
      <c r="CWJ316" s="375"/>
      <c r="CWK316" s="375"/>
      <c r="CWL316" s="375"/>
      <c r="CWM316" s="375"/>
      <c r="CWN316" s="375"/>
      <c r="CWO316" s="375"/>
      <c r="CWP316" s="375"/>
      <c r="CWQ316" s="375"/>
      <c r="CWR316" s="375"/>
      <c r="CWS316" s="375"/>
      <c r="CWT316" s="375"/>
      <c r="CWU316" s="375"/>
      <c r="CWV316" s="375"/>
      <c r="CWW316" s="375"/>
      <c r="CWX316" s="375"/>
      <c r="CWY316" s="375"/>
      <c r="CWZ316" s="375"/>
      <c r="CXA316" s="375"/>
      <c r="CXB316" s="375"/>
      <c r="CXC316" s="375"/>
      <c r="CXD316" s="375"/>
      <c r="CXE316" s="375"/>
      <c r="CXF316" s="375"/>
      <c r="CXG316" s="375"/>
      <c r="CXH316" s="375"/>
      <c r="CXI316" s="376"/>
      <c r="CXJ316" s="376"/>
      <c r="CXK316" s="376"/>
      <c r="CXL316" s="376"/>
      <c r="CXM316" s="376"/>
      <c r="CXN316" s="376"/>
      <c r="CXO316" s="376"/>
      <c r="CXP316" s="376"/>
      <c r="CXQ316" s="376"/>
      <c r="CXR316" s="376"/>
      <c r="CXS316" s="376"/>
      <c r="CXT316" s="376"/>
      <c r="CXU316" s="376"/>
      <c r="CXV316" s="376"/>
      <c r="CXW316" s="376"/>
      <c r="CXX316" s="376"/>
      <c r="CXY316" s="376"/>
      <c r="CXZ316" s="376"/>
      <c r="CYA316" s="376"/>
      <c r="CYB316" s="376"/>
      <c r="CYC316" s="376"/>
      <c r="CYD316" s="376"/>
      <c r="CYE316" s="376"/>
      <c r="CYF316" s="376"/>
      <c r="CYG316" s="377"/>
      <c r="CYH316" s="377"/>
      <c r="CYI316" s="377"/>
      <c r="CYJ316" s="377"/>
      <c r="CYK316" s="377"/>
      <c r="CYL316" s="376"/>
      <c r="CYM316" s="376"/>
      <c r="CYN316" s="377"/>
      <c r="CYO316" s="377"/>
      <c r="CYP316" s="376"/>
      <c r="CYQ316" s="376"/>
      <c r="CYR316" s="377"/>
      <c r="CYS316" s="377"/>
      <c r="CYT316" s="376"/>
      <c r="CYU316" s="376"/>
      <c r="CYV316" s="376"/>
      <c r="CYW316" s="376"/>
      <c r="CYX316" s="376"/>
      <c r="CYY316" s="376"/>
      <c r="CYZ316" s="376"/>
      <c r="CZA316" s="377"/>
      <c r="CZB316" s="377"/>
      <c r="CZC316" s="376"/>
      <c r="CZD316" s="376"/>
      <c r="CZE316" s="377"/>
      <c r="CZF316" s="377"/>
      <c r="CZG316" s="376"/>
      <c r="CZH316" s="376"/>
      <c r="CZI316" s="376"/>
      <c r="CZJ316" s="376"/>
      <c r="CZK316" s="376"/>
      <c r="CZL316" s="370"/>
      <c r="CZM316" s="396"/>
      <c r="CZN316" s="376"/>
      <c r="CZO316" s="376"/>
      <c r="CZP316" s="376"/>
      <c r="CZQ316" s="376"/>
      <c r="CZR316" s="376"/>
      <c r="CZS316" s="376"/>
      <c r="CZT316" s="376"/>
      <c r="CZU316" s="375"/>
      <c r="CZV316" s="375"/>
      <c r="CZW316" s="375"/>
      <c r="CZX316" s="375"/>
      <c r="CZY316" s="375"/>
      <c r="CZZ316" s="375"/>
      <c r="DAA316" s="375"/>
      <c r="DAB316" s="375"/>
      <c r="DAC316" s="375"/>
      <c r="DAD316" s="375"/>
      <c r="DAE316" s="375"/>
      <c r="DAF316" s="375"/>
      <c r="DAG316" s="375"/>
      <c r="DAH316" s="375"/>
      <c r="DAI316" s="375"/>
      <c r="DAJ316" s="375"/>
      <c r="DAK316" s="375"/>
      <c r="DAL316" s="375"/>
      <c r="DAM316" s="375"/>
      <c r="DAN316" s="375"/>
      <c r="DAO316" s="375"/>
      <c r="DAP316" s="375"/>
      <c r="DAQ316" s="375"/>
      <c r="DAR316" s="375"/>
      <c r="DAS316" s="375"/>
      <c r="DAT316" s="375"/>
      <c r="DAU316" s="375"/>
      <c r="DAV316" s="375"/>
      <c r="DAW316" s="375"/>
      <c r="DAX316" s="375"/>
      <c r="DAY316" s="375"/>
      <c r="DAZ316" s="375"/>
      <c r="DBA316" s="375"/>
      <c r="DBB316" s="375"/>
      <c r="DBC316" s="375"/>
      <c r="DBD316" s="375"/>
      <c r="DBE316" s="375"/>
      <c r="DBF316" s="375"/>
      <c r="DBG316" s="375"/>
      <c r="DBH316" s="375"/>
      <c r="DBI316" s="375"/>
      <c r="DBJ316" s="375"/>
      <c r="DBK316" s="375"/>
      <c r="DBL316" s="375"/>
      <c r="DBM316" s="376"/>
      <c r="DBN316" s="376"/>
      <c r="DBO316" s="376"/>
      <c r="DBP316" s="376"/>
      <c r="DBQ316" s="376"/>
      <c r="DBR316" s="376"/>
      <c r="DBS316" s="376"/>
      <c r="DBT316" s="376"/>
      <c r="DBU316" s="376"/>
      <c r="DBV316" s="376"/>
      <c r="DBW316" s="376"/>
      <c r="DBX316" s="376"/>
      <c r="DBY316" s="376"/>
      <c r="DBZ316" s="376"/>
      <c r="DCA316" s="376"/>
      <c r="DCB316" s="376"/>
      <c r="DCC316" s="376"/>
      <c r="DCD316" s="376"/>
      <c r="DCE316" s="376"/>
      <c r="DCF316" s="376"/>
      <c r="DCG316" s="376"/>
      <c r="DCH316" s="376"/>
      <c r="DCI316" s="376"/>
      <c r="DCJ316" s="376"/>
      <c r="DCK316" s="377"/>
      <c r="DCL316" s="377"/>
      <c r="DCM316" s="377"/>
      <c r="DCN316" s="377"/>
      <c r="DCO316" s="377"/>
      <c r="DCP316" s="376"/>
      <c r="DCQ316" s="376"/>
      <c r="DCR316" s="377"/>
      <c r="DCS316" s="377"/>
      <c r="DCT316" s="376"/>
      <c r="DCU316" s="376"/>
      <c r="DCV316" s="377"/>
      <c r="DCW316" s="377"/>
      <c r="DCX316" s="376"/>
      <c r="DCY316" s="376"/>
      <c r="DCZ316" s="376"/>
      <c r="DDA316" s="376"/>
      <c r="DDB316" s="376"/>
      <c r="DDC316" s="376"/>
      <c r="DDD316" s="376"/>
      <c r="DDE316" s="377"/>
      <c r="DDF316" s="377"/>
      <c r="DDG316" s="376"/>
      <c r="DDH316" s="376"/>
      <c r="DDI316" s="377"/>
      <c r="DDJ316" s="377"/>
      <c r="DDK316" s="376"/>
      <c r="DDL316" s="376"/>
      <c r="DDM316" s="376"/>
      <c r="DDN316" s="376"/>
      <c r="DDO316" s="376"/>
      <c r="DDP316" s="370"/>
      <c r="DDQ316" s="396"/>
      <c r="DDR316" s="376"/>
      <c r="DDS316" s="376"/>
      <c r="DDT316" s="376"/>
      <c r="DDU316" s="376"/>
      <c r="DDV316" s="376"/>
      <c r="DDW316" s="376"/>
      <c r="DDX316" s="376"/>
      <c r="DDY316" s="375"/>
      <c r="DDZ316" s="375"/>
      <c r="DEA316" s="375"/>
      <c r="DEB316" s="375"/>
      <c r="DEC316" s="375"/>
      <c r="DED316" s="375"/>
      <c r="DEE316" s="375"/>
      <c r="DEF316" s="375"/>
      <c r="DEG316" s="375"/>
      <c r="DEH316" s="375"/>
      <c r="DEI316" s="375"/>
      <c r="DEJ316" s="375"/>
      <c r="DEK316" s="375"/>
      <c r="DEL316" s="375"/>
      <c r="DEM316" s="375"/>
      <c r="DEN316" s="375"/>
      <c r="DEO316" s="375"/>
      <c r="DEP316" s="375"/>
      <c r="DEQ316" s="375"/>
      <c r="DER316" s="375"/>
      <c r="DES316" s="375"/>
      <c r="DET316" s="375"/>
      <c r="DEU316" s="375"/>
      <c r="DEV316" s="375"/>
      <c r="DEW316" s="375"/>
      <c r="DEX316" s="375"/>
      <c r="DEY316" s="375"/>
      <c r="DEZ316" s="375"/>
      <c r="DFA316" s="375"/>
      <c r="DFB316" s="375"/>
      <c r="DFC316" s="375"/>
      <c r="DFD316" s="375"/>
      <c r="DFE316" s="375"/>
      <c r="DFF316" s="375"/>
      <c r="DFG316" s="375"/>
      <c r="DFH316" s="375"/>
      <c r="DFI316" s="375"/>
      <c r="DFJ316" s="375"/>
      <c r="DFK316" s="375"/>
      <c r="DFL316" s="375"/>
      <c r="DFM316" s="375"/>
      <c r="DFN316" s="375"/>
      <c r="DFO316" s="375"/>
      <c r="DFP316" s="375"/>
      <c r="DFQ316" s="376"/>
      <c r="DFR316" s="376"/>
      <c r="DFS316" s="376"/>
      <c r="DFT316" s="376"/>
      <c r="DFU316" s="376"/>
      <c r="DFV316" s="376"/>
      <c r="DFW316" s="376"/>
      <c r="DFX316" s="376"/>
      <c r="DFY316" s="376"/>
      <c r="DFZ316" s="376"/>
      <c r="DGA316" s="376"/>
      <c r="DGB316" s="376"/>
      <c r="DGC316" s="376"/>
      <c r="DGD316" s="376"/>
      <c r="DGE316" s="376"/>
      <c r="DGF316" s="376"/>
      <c r="DGG316" s="376"/>
      <c r="DGH316" s="376"/>
      <c r="DGI316" s="376"/>
      <c r="DGJ316" s="376"/>
      <c r="DGK316" s="376"/>
      <c r="DGL316" s="376"/>
      <c r="DGM316" s="376"/>
      <c r="DGN316" s="376"/>
      <c r="DGO316" s="377"/>
      <c r="DGP316" s="377"/>
      <c r="DGQ316" s="377"/>
      <c r="DGR316" s="377"/>
      <c r="DGS316" s="377"/>
      <c r="DGT316" s="376"/>
      <c r="DGU316" s="376"/>
      <c r="DGV316" s="377"/>
      <c r="DGW316" s="377"/>
      <c r="DGX316" s="376"/>
      <c r="DGY316" s="376"/>
      <c r="DGZ316" s="377"/>
      <c r="DHA316" s="377"/>
      <c r="DHB316" s="376"/>
      <c r="DHC316" s="376"/>
      <c r="DHD316" s="376"/>
      <c r="DHE316" s="376"/>
      <c r="DHF316" s="376"/>
      <c r="DHG316" s="376"/>
      <c r="DHH316" s="376"/>
      <c r="DHI316" s="377"/>
      <c r="DHJ316" s="377"/>
      <c r="DHK316" s="376"/>
      <c r="DHL316" s="376"/>
      <c r="DHM316" s="377"/>
      <c r="DHN316" s="377"/>
      <c r="DHO316" s="376"/>
      <c r="DHP316" s="376"/>
      <c r="DHQ316" s="376"/>
      <c r="DHR316" s="376"/>
      <c r="DHS316" s="376"/>
      <c r="DHT316" s="370"/>
      <c r="DHU316" s="396"/>
      <c r="DHV316" s="376"/>
      <c r="DHW316" s="376"/>
      <c r="DHX316" s="376"/>
      <c r="DHY316" s="376"/>
      <c r="DHZ316" s="376"/>
      <c r="DIA316" s="376"/>
      <c r="DIB316" s="376"/>
      <c r="DIC316" s="375"/>
      <c r="DID316" s="375"/>
      <c r="DIE316" s="375"/>
      <c r="DIF316" s="375"/>
      <c r="DIG316" s="375"/>
      <c r="DIH316" s="375"/>
      <c r="DII316" s="375"/>
      <c r="DIJ316" s="375"/>
      <c r="DIK316" s="375"/>
      <c r="DIL316" s="375"/>
      <c r="DIM316" s="375"/>
      <c r="DIN316" s="375"/>
      <c r="DIO316" s="375"/>
      <c r="DIP316" s="375"/>
      <c r="DIQ316" s="375"/>
      <c r="DIR316" s="375"/>
      <c r="DIS316" s="375"/>
      <c r="DIT316" s="375"/>
      <c r="DIU316" s="375"/>
      <c r="DIV316" s="375"/>
      <c r="DIW316" s="375"/>
      <c r="DIX316" s="375"/>
      <c r="DIY316" s="375"/>
      <c r="DIZ316" s="375"/>
      <c r="DJA316" s="375"/>
      <c r="DJB316" s="375"/>
      <c r="DJC316" s="375"/>
      <c r="DJD316" s="375"/>
      <c r="DJE316" s="375"/>
      <c r="DJF316" s="375"/>
      <c r="DJG316" s="375"/>
      <c r="DJH316" s="375"/>
      <c r="DJI316" s="375"/>
      <c r="DJJ316" s="375"/>
      <c r="DJK316" s="375"/>
      <c r="DJL316" s="375"/>
      <c r="DJM316" s="375"/>
      <c r="DJN316" s="375"/>
      <c r="DJO316" s="375"/>
      <c r="DJP316" s="375"/>
      <c r="DJQ316" s="375"/>
      <c r="DJR316" s="375"/>
      <c r="DJS316" s="375"/>
      <c r="DJT316" s="375"/>
      <c r="DJU316" s="376"/>
      <c r="DJV316" s="376"/>
      <c r="DJW316" s="376"/>
      <c r="DJX316" s="376"/>
      <c r="DJY316" s="376"/>
      <c r="DJZ316" s="376"/>
      <c r="DKA316" s="376"/>
      <c r="DKB316" s="376"/>
      <c r="DKC316" s="376"/>
      <c r="DKD316" s="376"/>
      <c r="DKE316" s="376"/>
      <c r="DKF316" s="376"/>
      <c r="DKG316" s="376"/>
      <c r="DKH316" s="376"/>
      <c r="DKI316" s="376"/>
      <c r="DKJ316" s="376"/>
      <c r="DKK316" s="376"/>
      <c r="DKL316" s="376"/>
      <c r="DKM316" s="376"/>
      <c r="DKN316" s="376"/>
      <c r="DKO316" s="376"/>
      <c r="DKP316" s="376"/>
      <c r="DKQ316" s="376"/>
      <c r="DKR316" s="376"/>
      <c r="DKS316" s="377"/>
      <c r="DKT316" s="377"/>
      <c r="DKU316" s="377"/>
      <c r="DKV316" s="377"/>
      <c r="DKW316" s="377"/>
      <c r="DKX316" s="376"/>
      <c r="DKY316" s="376"/>
      <c r="DKZ316" s="377"/>
      <c r="DLA316" s="377"/>
      <c r="DLB316" s="376"/>
      <c r="DLC316" s="376"/>
      <c r="DLD316" s="377"/>
      <c r="DLE316" s="377"/>
      <c r="DLF316" s="376"/>
      <c r="DLG316" s="376"/>
      <c r="DLH316" s="376"/>
      <c r="DLI316" s="376"/>
      <c r="DLJ316" s="376"/>
      <c r="DLK316" s="376"/>
      <c r="DLL316" s="376"/>
      <c r="DLM316" s="377"/>
      <c r="DLN316" s="377"/>
      <c r="DLO316" s="376"/>
      <c r="DLP316" s="376"/>
      <c r="DLQ316" s="377"/>
      <c r="DLR316" s="377"/>
      <c r="DLS316" s="376"/>
      <c r="DLT316" s="376"/>
      <c r="DLU316" s="376"/>
      <c r="DLV316" s="376"/>
      <c r="DLW316" s="376"/>
      <c r="DLX316" s="370"/>
      <c r="DLY316" s="396"/>
      <c r="DLZ316" s="376"/>
      <c r="DMA316" s="376"/>
      <c r="DMB316" s="376"/>
      <c r="DMC316" s="376"/>
      <c r="DMD316" s="376"/>
      <c r="DME316" s="376"/>
      <c r="DMF316" s="376"/>
      <c r="DMG316" s="375"/>
      <c r="DMH316" s="375"/>
      <c r="DMI316" s="375"/>
      <c r="DMJ316" s="375"/>
      <c r="DMK316" s="375"/>
      <c r="DML316" s="375"/>
      <c r="DMM316" s="375"/>
      <c r="DMN316" s="375"/>
      <c r="DMO316" s="375"/>
      <c r="DMP316" s="375"/>
      <c r="DMQ316" s="375"/>
      <c r="DMR316" s="375"/>
      <c r="DMS316" s="375"/>
      <c r="DMT316" s="375"/>
      <c r="DMU316" s="375"/>
      <c r="DMV316" s="375"/>
      <c r="DMW316" s="375"/>
      <c r="DMX316" s="375"/>
      <c r="DMY316" s="375"/>
      <c r="DMZ316" s="375"/>
      <c r="DNA316" s="375"/>
      <c r="DNB316" s="375"/>
      <c r="DNC316" s="375"/>
      <c r="DND316" s="375"/>
      <c r="DNE316" s="375"/>
      <c r="DNF316" s="375"/>
      <c r="DNG316" s="375"/>
      <c r="DNH316" s="375"/>
      <c r="DNI316" s="375"/>
      <c r="DNJ316" s="375"/>
      <c r="DNK316" s="375"/>
      <c r="DNL316" s="375"/>
      <c r="DNM316" s="375"/>
      <c r="DNN316" s="375"/>
      <c r="DNO316" s="375"/>
      <c r="DNP316" s="375"/>
      <c r="DNQ316" s="375"/>
      <c r="DNR316" s="375"/>
      <c r="DNS316" s="375"/>
      <c r="DNT316" s="375"/>
      <c r="DNU316" s="375"/>
      <c r="DNV316" s="375"/>
      <c r="DNW316" s="375"/>
      <c r="DNX316" s="375"/>
      <c r="DNY316" s="376"/>
      <c r="DNZ316" s="376"/>
      <c r="DOA316" s="376"/>
      <c r="DOB316" s="376"/>
      <c r="DOC316" s="376"/>
      <c r="DOD316" s="376"/>
      <c r="DOE316" s="376"/>
      <c r="DOF316" s="376"/>
      <c r="DOG316" s="376"/>
      <c r="DOH316" s="376"/>
      <c r="DOI316" s="376"/>
      <c r="DOJ316" s="376"/>
      <c r="DOK316" s="376"/>
      <c r="DOL316" s="376"/>
      <c r="DOM316" s="376"/>
      <c r="DON316" s="376"/>
      <c r="DOO316" s="376"/>
      <c r="DOP316" s="376"/>
      <c r="DOQ316" s="376"/>
      <c r="DOR316" s="376"/>
      <c r="DOS316" s="376"/>
      <c r="DOT316" s="376"/>
      <c r="DOU316" s="376"/>
      <c r="DOV316" s="376"/>
      <c r="DOW316" s="377"/>
      <c r="DOX316" s="377"/>
      <c r="DOY316" s="377"/>
      <c r="DOZ316" s="377"/>
      <c r="DPA316" s="377"/>
      <c r="DPB316" s="376"/>
      <c r="DPC316" s="376"/>
      <c r="DPD316" s="377"/>
      <c r="DPE316" s="377"/>
      <c r="DPF316" s="376"/>
      <c r="DPG316" s="376"/>
      <c r="DPH316" s="377"/>
      <c r="DPI316" s="377"/>
      <c r="DPJ316" s="376"/>
      <c r="DPK316" s="376"/>
      <c r="DPL316" s="376"/>
      <c r="DPM316" s="376"/>
      <c r="DPN316" s="376"/>
      <c r="DPO316" s="376"/>
      <c r="DPP316" s="376"/>
      <c r="DPQ316" s="377"/>
      <c r="DPR316" s="377"/>
      <c r="DPS316" s="376"/>
      <c r="DPT316" s="376"/>
      <c r="DPU316" s="377"/>
      <c r="DPV316" s="377"/>
      <c r="DPW316" s="376"/>
      <c r="DPX316" s="376"/>
      <c r="DPY316" s="376"/>
      <c r="DPZ316" s="376"/>
      <c r="DQA316" s="376"/>
      <c r="DQB316" s="370"/>
      <c r="DQC316" s="396"/>
      <c r="DQD316" s="376"/>
      <c r="DQE316" s="376"/>
      <c r="DQF316" s="376"/>
      <c r="DQG316" s="376"/>
      <c r="DQH316" s="376"/>
      <c r="DQI316" s="376"/>
      <c r="DQJ316" s="376"/>
      <c r="DQK316" s="375"/>
      <c r="DQL316" s="375"/>
      <c r="DQM316" s="375"/>
      <c r="DQN316" s="375"/>
      <c r="DQO316" s="375"/>
      <c r="DQP316" s="375"/>
      <c r="DQQ316" s="375"/>
      <c r="DQR316" s="375"/>
      <c r="DQS316" s="375"/>
      <c r="DQT316" s="375"/>
      <c r="DQU316" s="375"/>
      <c r="DQV316" s="375"/>
      <c r="DQW316" s="375"/>
      <c r="DQX316" s="375"/>
      <c r="DQY316" s="375"/>
      <c r="DQZ316" s="375"/>
      <c r="DRA316" s="375"/>
      <c r="DRB316" s="375"/>
      <c r="DRC316" s="375"/>
      <c r="DRD316" s="375"/>
      <c r="DRE316" s="375"/>
      <c r="DRF316" s="375"/>
      <c r="DRG316" s="375"/>
      <c r="DRH316" s="375"/>
      <c r="DRI316" s="375"/>
      <c r="DRJ316" s="375"/>
      <c r="DRK316" s="375"/>
      <c r="DRL316" s="375"/>
      <c r="DRM316" s="375"/>
      <c r="DRN316" s="375"/>
      <c r="DRO316" s="375"/>
      <c r="DRP316" s="375"/>
      <c r="DRQ316" s="375"/>
      <c r="DRR316" s="375"/>
      <c r="DRS316" s="375"/>
      <c r="DRT316" s="375"/>
      <c r="DRU316" s="375"/>
      <c r="DRV316" s="375"/>
      <c r="DRW316" s="375"/>
      <c r="DRX316" s="375"/>
      <c r="DRY316" s="375"/>
      <c r="DRZ316" s="375"/>
      <c r="DSA316" s="375"/>
      <c r="DSB316" s="375"/>
      <c r="DSC316" s="376"/>
      <c r="DSD316" s="376"/>
      <c r="DSE316" s="376"/>
      <c r="DSF316" s="376"/>
      <c r="DSG316" s="376"/>
      <c r="DSH316" s="376"/>
      <c r="DSI316" s="376"/>
      <c r="DSJ316" s="376"/>
      <c r="DSK316" s="376"/>
      <c r="DSL316" s="376"/>
      <c r="DSM316" s="376"/>
      <c r="DSN316" s="376"/>
      <c r="DSO316" s="376"/>
      <c r="DSP316" s="376"/>
      <c r="DSQ316" s="376"/>
      <c r="DSR316" s="376"/>
      <c r="DSS316" s="376"/>
      <c r="DST316" s="376"/>
      <c r="DSU316" s="376"/>
      <c r="DSV316" s="376"/>
      <c r="DSW316" s="376"/>
      <c r="DSX316" s="376"/>
      <c r="DSY316" s="376"/>
      <c r="DSZ316" s="376"/>
      <c r="DTA316" s="377"/>
      <c r="DTB316" s="377"/>
      <c r="DTC316" s="377"/>
      <c r="DTD316" s="377"/>
      <c r="DTE316" s="377"/>
      <c r="DTF316" s="376"/>
      <c r="DTG316" s="376"/>
      <c r="DTH316" s="377"/>
      <c r="DTI316" s="377"/>
      <c r="DTJ316" s="376"/>
      <c r="DTK316" s="376"/>
      <c r="DTL316" s="377"/>
      <c r="DTM316" s="377"/>
      <c r="DTN316" s="376"/>
      <c r="DTO316" s="376"/>
      <c r="DTP316" s="376"/>
      <c r="DTQ316" s="376"/>
      <c r="DTR316" s="376"/>
      <c r="DTS316" s="376"/>
      <c r="DTT316" s="376"/>
      <c r="DTU316" s="377"/>
      <c r="DTV316" s="377"/>
      <c r="DTW316" s="376"/>
      <c r="DTX316" s="376"/>
      <c r="DTY316" s="377"/>
      <c r="DTZ316" s="377"/>
      <c r="DUA316" s="376"/>
      <c r="DUB316" s="376"/>
      <c r="DUC316" s="376"/>
      <c r="DUD316" s="376"/>
      <c r="DUE316" s="376"/>
      <c r="DUF316" s="370"/>
      <c r="DUG316" s="396"/>
      <c r="DUH316" s="376"/>
      <c r="DUI316" s="376"/>
      <c r="DUJ316" s="376"/>
      <c r="DUK316" s="376"/>
      <c r="DUL316" s="376"/>
      <c r="DUM316" s="376"/>
      <c r="DUN316" s="376"/>
      <c r="DUO316" s="375"/>
      <c r="DUP316" s="375"/>
      <c r="DUQ316" s="375"/>
      <c r="DUR316" s="375"/>
      <c r="DUS316" s="375"/>
      <c r="DUT316" s="375"/>
      <c r="DUU316" s="375"/>
      <c r="DUV316" s="375"/>
      <c r="DUW316" s="375"/>
      <c r="DUX316" s="375"/>
      <c r="DUY316" s="375"/>
      <c r="DUZ316" s="375"/>
      <c r="DVA316" s="375"/>
      <c r="DVB316" s="375"/>
      <c r="DVC316" s="375"/>
      <c r="DVD316" s="375"/>
      <c r="DVE316" s="375"/>
      <c r="DVF316" s="375"/>
      <c r="DVG316" s="375"/>
      <c r="DVH316" s="375"/>
      <c r="DVI316" s="375"/>
      <c r="DVJ316" s="375"/>
      <c r="DVK316" s="375"/>
      <c r="DVL316" s="375"/>
      <c r="DVM316" s="375"/>
      <c r="DVN316" s="375"/>
      <c r="DVO316" s="375"/>
      <c r="DVP316" s="375"/>
      <c r="DVQ316" s="375"/>
      <c r="DVR316" s="375"/>
      <c r="DVS316" s="375"/>
      <c r="DVT316" s="375"/>
      <c r="DVU316" s="375"/>
      <c r="DVV316" s="375"/>
      <c r="DVW316" s="375"/>
      <c r="DVX316" s="375"/>
      <c r="DVY316" s="375"/>
      <c r="DVZ316" s="375"/>
      <c r="DWA316" s="375"/>
      <c r="DWB316" s="375"/>
      <c r="DWC316" s="375"/>
      <c r="DWD316" s="375"/>
      <c r="DWE316" s="375"/>
      <c r="DWF316" s="375"/>
      <c r="DWG316" s="376"/>
      <c r="DWH316" s="376"/>
      <c r="DWI316" s="376"/>
      <c r="DWJ316" s="376"/>
      <c r="DWK316" s="376"/>
      <c r="DWL316" s="376"/>
      <c r="DWM316" s="376"/>
      <c r="DWN316" s="376"/>
      <c r="DWO316" s="376"/>
      <c r="DWP316" s="376"/>
      <c r="DWQ316" s="376"/>
      <c r="DWR316" s="376"/>
      <c r="DWS316" s="376"/>
      <c r="DWT316" s="376"/>
      <c r="DWU316" s="376"/>
      <c r="DWV316" s="376"/>
      <c r="DWW316" s="376"/>
      <c r="DWX316" s="376"/>
      <c r="DWY316" s="376"/>
      <c r="DWZ316" s="376"/>
      <c r="DXA316" s="376"/>
      <c r="DXB316" s="376"/>
      <c r="DXC316" s="376"/>
      <c r="DXD316" s="376"/>
      <c r="DXE316" s="377"/>
      <c r="DXF316" s="377"/>
      <c r="DXG316" s="377"/>
      <c r="DXH316" s="377"/>
      <c r="DXI316" s="377"/>
      <c r="DXJ316" s="376"/>
      <c r="DXK316" s="376"/>
      <c r="DXL316" s="377"/>
      <c r="DXM316" s="377"/>
      <c r="DXN316" s="376"/>
      <c r="DXO316" s="376"/>
      <c r="DXP316" s="377"/>
      <c r="DXQ316" s="377"/>
      <c r="DXR316" s="376"/>
      <c r="DXS316" s="376"/>
      <c r="DXT316" s="376"/>
      <c r="DXU316" s="376"/>
      <c r="DXV316" s="376"/>
      <c r="DXW316" s="376"/>
      <c r="DXX316" s="376"/>
      <c r="DXY316" s="377"/>
      <c r="DXZ316" s="377"/>
      <c r="DYA316" s="376"/>
      <c r="DYB316" s="376"/>
      <c r="DYC316" s="377"/>
      <c r="DYD316" s="377"/>
      <c r="DYE316" s="376"/>
      <c r="DYF316" s="376"/>
      <c r="DYG316" s="376"/>
      <c r="DYH316" s="376"/>
      <c r="DYI316" s="376"/>
      <c r="DYJ316" s="370"/>
      <c r="DYK316" s="396"/>
      <c r="DYL316" s="376"/>
      <c r="DYM316" s="376"/>
      <c r="DYN316" s="376"/>
      <c r="DYO316" s="376"/>
      <c r="DYP316" s="376"/>
      <c r="DYQ316" s="376"/>
      <c r="DYR316" s="376"/>
      <c r="DYS316" s="375"/>
      <c r="DYT316" s="375"/>
      <c r="DYU316" s="375"/>
      <c r="DYV316" s="375"/>
      <c r="DYW316" s="375"/>
      <c r="DYX316" s="375"/>
      <c r="DYY316" s="375"/>
      <c r="DYZ316" s="375"/>
      <c r="DZA316" s="375"/>
      <c r="DZB316" s="375"/>
      <c r="DZC316" s="375"/>
      <c r="DZD316" s="375"/>
      <c r="DZE316" s="375"/>
      <c r="DZF316" s="375"/>
      <c r="DZG316" s="375"/>
      <c r="DZH316" s="375"/>
      <c r="DZI316" s="375"/>
      <c r="DZJ316" s="375"/>
      <c r="DZK316" s="375"/>
      <c r="DZL316" s="375"/>
      <c r="DZM316" s="375"/>
      <c r="DZN316" s="375"/>
      <c r="DZO316" s="375"/>
      <c r="DZP316" s="375"/>
      <c r="DZQ316" s="375"/>
      <c r="DZR316" s="375"/>
      <c r="DZS316" s="375"/>
      <c r="DZT316" s="375"/>
      <c r="DZU316" s="375"/>
      <c r="DZV316" s="375"/>
      <c r="DZW316" s="375"/>
      <c r="DZX316" s="375"/>
      <c r="DZY316" s="375"/>
      <c r="DZZ316" s="375"/>
      <c r="EAA316" s="375"/>
      <c r="EAB316" s="375"/>
      <c r="EAC316" s="375"/>
      <c r="EAD316" s="375"/>
      <c r="EAE316" s="375"/>
      <c r="EAF316" s="375"/>
      <c r="EAG316" s="375"/>
      <c r="EAH316" s="375"/>
      <c r="EAI316" s="375"/>
      <c r="EAJ316" s="375"/>
      <c r="EAK316" s="376"/>
      <c r="EAL316" s="376"/>
      <c r="EAM316" s="376"/>
      <c r="EAN316" s="376"/>
      <c r="EAO316" s="376"/>
      <c r="EAP316" s="376"/>
      <c r="EAQ316" s="376"/>
      <c r="EAR316" s="376"/>
      <c r="EAS316" s="376"/>
      <c r="EAT316" s="376"/>
      <c r="EAU316" s="376"/>
      <c r="EAV316" s="376"/>
      <c r="EAW316" s="376"/>
      <c r="EAX316" s="376"/>
      <c r="EAY316" s="376"/>
      <c r="EAZ316" s="376"/>
      <c r="EBA316" s="376"/>
      <c r="EBB316" s="376"/>
      <c r="EBC316" s="376"/>
      <c r="EBD316" s="376"/>
      <c r="EBE316" s="376"/>
      <c r="EBF316" s="376"/>
      <c r="EBG316" s="376"/>
      <c r="EBH316" s="376"/>
      <c r="EBI316" s="377"/>
      <c r="EBJ316" s="377"/>
      <c r="EBK316" s="377"/>
      <c r="EBL316" s="377"/>
      <c r="EBM316" s="377"/>
      <c r="EBN316" s="376"/>
      <c r="EBO316" s="376"/>
      <c r="EBP316" s="377"/>
      <c r="EBQ316" s="377"/>
      <c r="EBR316" s="376"/>
      <c r="EBS316" s="376"/>
      <c r="EBT316" s="377"/>
      <c r="EBU316" s="377"/>
      <c r="EBV316" s="376"/>
      <c r="EBW316" s="376"/>
      <c r="EBX316" s="376"/>
      <c r="EBY316" s="376"/>
      <c r="EBZ316" s="376"/>
      <c r="ECA316" s="376"/>
      <c r="ECB316" s="376"/>
      <c r="ECC316" s="377"/>
      <c r="ECD316" s="377"/>
      <c r="ECE316" s="376"/>
      <c r="ECF316" s="376"/>
      <c r="ECG316" s="377"/>
      <c r="ECH316" s="377"/>
      <c r="ECI316" s="376"/>
      <c r="ECJ316" s="376"/>
      <c r="ECK316" s="376"/>
      <c r="ECL316" s="376"/>
      <c r="ECM316" s="376"/>
      <c r="ECN316" s="370"/>
      <c r="ECO316" s="396"/>
      <c r="ECP316" s="376"/>
      <c r="ECQ316" s="376"/>
      <c r="ECR316" s="376"/>
      <c r="ECS316" s="376"/>
      <c r="ECT316" s="376"/>
      <c r="ECU316" s="376"/>
      <c r="ECV316" s="376"/>
      <c r="ECW316" s="375"/>
      <c r="ECX316" s="375"/>
      <c r="ECY316" s="375"/>
      <c r="ECZ316" s="375"/>
      <c r="EDA316" s="375"/>
      <c r="EDB316" s="375"/>
      <c r="EDC316" s="375"/>
      <c r="EDD316" s="375"/>
      <c r="EDE316" s="375"/>
      <c r="EDF316" s="375"/>
      <c r="EDG316" s="375"/>
      <c r="EDH316" s="375"/>
      <c r="EDI316" s="375"/>
      <c r="EDJ316" s="375"/>
      <c r="EDK316" s="375"/>
      <c r="EDL316" s="375"/>
      <c r="EDM316" s="375"/>
      <c r="EDN316" s="375"/>
      <c r="EDO316" s="375"/>
      <c r="EDP316" s="375"/>
      <c r="EDQ316" s="375"/>
      <c r="EDR316" s="375"/>
      <c r="EDS316" s="375"/>
      <c r="EDT316" s="375"/>
      <c r="EDU316" s="375"/>
      <c r="EDV316" s="375"/>
      <c r="EDW316" s="375"/>
      <c r="EDX316" s="375"/>
      <c r="EDY316" s="375"/>
      <c r="EDZ316" s="375"/>
      <c r="EEA316" s="375"/>
      <c r="EEB316" s="375"/>
      <c r="EEC316" s="375"/>
      <c r="EED316" s="375"/>
      <c r="EEE316" s="375"/>
      <c r="EEF316" s="375"/>
      <c r="EEG316" s="375"/>
      <c r="EEH316" s="375"/>
      <c r="EEI316" s="375"/>
      <c r="EEJ316" s="375"/>
      <c r="EEK316" s="375"/>
      <c r="EEL316" s="375"/>
      <c r="EEM316" s="375"/>
      <c r="EEN316" s="375"/>
      <c r="EEO316" s="376"/>
      <c r="EEP316" s="376"/>
      <c r="EEQ316" s="376"/>
      <c r="EER316" s="376"/>
      <c r="EES316" s="376"/>
      <c r="EET316" s="376"/>
      <c r="EEU316" s="376"/>
      <c r="EEV316" s="376"/>
      <c r="EEW316" s="376"/>
      <c r="EEX316" s="376"/>
      <c r="EEY316" s="376"/>
      <c r="EEZ316" s="376"/>
      <c r="EFA316" s="376"/>
      <c r="EFB316" s="376"/>
      <c r="EFC316" s="376"/>
      <c r="EFD316" s="376"/>
      <c r="EFE316" s="376"/>
      <c r="EFF316" s="376"/>
      <c r="EFG316" s="376"/>
      <c r="EFH316" s="376"/>
      <c r="EFI316" s="376"/>
      <c r="EFJ316" s="376"/>
      <c r="EFK316" s="376"/>
      <c r="EFL316" s="376"/>
      <c r="EFM316" s="377"/>
      <c r="EFN316" s="377"/>
      <c r="EFO316" s="377"/>
      <c r="EFP316" s="377"/>
      <c r="EFQ316" s="377"/>
      <c r="EFR316" s="376"/>
      <c r="EFS316" s="376"/>
      <c r="EFT316" s="377"/>
      <c r="EFU316" s="377"/>
      <c r="EFV316" s="376"/>
      <c r="EFW316" s="376"/>
      <c r="EFX316" s="377"/>
      <c r="EFY316" s="377"/>
      <c r="EFZ316" s="376"/>
      <c r="EGA316" s="376"/>
      <c r="EGB316" s="376"/>
      <c r="EGC316" s="376"/>
      <c r="EGD316" s="376"/>
      <c r="EGE316" s="376"/>
      <c r="EGF316" s="376"/>
      <c r="EGG316" s="377"/>
      <c r="EGH316" s="377"/>
      <c r="EGI316" s="376"/>
      <c r="EGJ316" s="376"/>
      <c r="EGK316" s="377"/>
      <c r="EGL316" s="377"/>
      <c r="EGM316" s="376"/>
      <c r="EGN316" s="376"/>
      <c r="EGO316" s="376"/>
      <c r="EGP316" s="376"/>
      <c r="EGQ316" s="376"/>
      <c r="EGR316" s="370"/>
      <c r="EGS316" s="396"/>
      <c r="EGT316" s="376"/>
      <c r="EGU316" s="376"/>
      <c r="EGV316" s="376"/>
      <c r="EGW316" s="376"/>
      <c r="EGX316" s="376"/>
      <c r="EGY316" s="376"/>
      <c r="EGZ316" s="376"/>
      <c r="EHA316" s="375"/>
      <c r="EHB316" s="375"/>
      <c r="EHC316" s="375"/>
      <c r="EHD316" s="375"/>
      <c r="EHE316" s="375"/>
      <c r="EHF316" s="375"/>
      <c r="EHG316" s="375"/>
      <c r="EHH316" s="375"/>
      <c r="EHI316" s="375"/>
      <c r="EHJ316" s="375"/>
      <c r="EHK316" s="375"/>
      <c r="EHL316" s="375"/>
      <c r="EHM316" s="375"/>
      <c r="EHN316" s="375"/>
      <c r="EHO316" s="375"/>
      <c r="EHP316" s="375"/>
      <c r="EHQ316" s="375"/>
      <c r="EHR316" s="375"/>
      <c r="EHS316" s="375"/>
      <c r="EHT316" s="375"/>
      <c r="EHU316" s="375"/>
      <c r="EHV316" s="375"/>
      <c r="EHW316" s="375"/>
      <c r="EHX316" s="375"/>
      <c r="EHY316" s="375"/>
      <c r="EHZ316" s="375"/>
      <c r="EIA316" s="375"/>
      <c r="EIB316" s="375"/>
      <c r="EIC316" s="375"/>
      <c r="EID316" s="375"/>
      <c r="EIE316" s="375"/>
      <c r="EIF316" s="375"/>
      <c r="EIG316" s="375"/>
      <c r="EIH316" s="375"/>
      <c r="EII316" s="375"/>
      <c r="EIJ316" s="375"/>
      <c r="EIK316" s="375"/>
      <c r="EIL316" s="375"/>
      <c r="EIM316" s="375"/>
      <c r="EIN316" s="375"/>
      <c r="EIO316" s="375"/>
      <c r="EIP316" s="375"/>
      <c r="EIQ316" s="375"/>
      <c r="EIR316" s="375"/>
      <c r="EIS316" s="376"/>
      <c r="EIT316" s="376"/>
      <c r="EIU316" s="376"/>
      <c r="EIV316" s="376"/>
      <c r="EIW316" s="376"/>
      <c r="EIX316" s="376"/>
      <c r="EIY316" s="376"/>
      <c r="EIZ316" s="376"/>
      <c r="EJA316" s="376"/>
      <c r="EJB316" s="376"/>
      <c r="EJC316" s="376"/>
      <c r="EJD316" s="376"/>
      <c r="EJE316" s="376"/>
      <c r="EJF316" s="376"/>
      <c r="EJG316" s="376"/>
      <c r="EJH316" s="376"/>
      <c r="EJI316" s="376"/>
      <c r="EJJ316" s="376"/>
      <c r="EJK316" s="376"/>
      <c r="EJL316" s="376"/>
      <c r="EJM316" s="376"/>
      <c r="EJN316" s="376"/>
      <c r="EJO316" s="376"/>
      <c r="EJP316" s="376"/>
      <c r="EJQ316" s="377"/>
      <c r="EJR316" s="377"/>
      <c r="EJS316" s="377"/>
      <c r="EJT316" s="377"/>
      <c r="EJU316" s="377"/>
      <c r="EJV316" s="376"/>
      <c r="EJW316" s="376"/>
      <c r="EJX316" s="377"/>
      <c r="EJY316" s="377"/>
      <c r="EJZ316" s="376"/>
      <c r="EKA316" s="376"/>
      <c r="EKB316" s="377"/>
      <c r="EKC316" s="377"/>
      <c r="EKD316" s="376"/>
      <c r="EKE316" s="376"/>
      <c r="EKF316" s="376"/>
      <c r="EKG316" s="376"/>
      <c r="EKH316" s="376"/>
      <c r="EKI316" s="376"/>
      <c r="EKJ316" s="376"/>
      <c r="EKK316" s="377"/>
      <c r="EKL316" s="377"/>
      <c r="EKM316" s="376"/>
      <c r="EKN316" s="376"/>
      <c r="EKO316" s="377"/>
      <c r="EKP316" s="377"/>
      <c r="EKQ316" s="376"/>
      <c r="EKR316" s="376"/>
      <c r="EKS316" s="376"/>
      <c r="EKT316" s="376"/>
      <c r="EKU316" s="376"/>
      <c r="EKV316" s="370"/>
      <c r="EKW316" s="396"/>
      <c r="EKX316" s="376"/>
      <c r="EKY316" s="376"/>
      <c r="EKZ316" s="376"/>
      <c r="ELA316" s="376"/>
      <c r="ELB316" s="376"/>
      <c r="ELC316" s="376"/>
      <c r="ELD316" s="376"/>
      <c r="ELE316" s="375"/>
      <c r="ELF316" s="375"/>
      <c r="ELG316" s="375"/>
      <c r="ELH316" s="375"/>
      <c r="ELI316" s="375"/>
      <c r="ELJ316" s="375"/>
      <c r="ELK316" s="375"/>
      <c r="ELL316" s="375"/>
      <c r="ELM316" s="375"/>
      <c r="ELN316" s="375"/>
      <c r="ELO316" s="375"/>
      <c r="ELP316" s="375"/>
      <c r="ELQ316" s="375"/>
      <c r="ELR316" s="375"/>
      <c r="ELS316" s="375"/>
      <c r="ELT316" s="375"/>
      <c r="ELU316" s="375"/>
      <c r="ELV316" s="375"/>
      <c r="ELW316" s="375"/>
      <c r="ELX316" s="375"/>
      <c r="ELY316" s="375"/>
      <c r="ELZ316" s="375"/>
      <c r="EMA316" s="375"/>
      <c r="EMB316" s="375"/>
      <c r="EMC316" s="375"/>
      <c r="EMD316" s="375"/>
      <c r="EME316" s="375"/>
      <c r="EMF316" s="375"/>
      <c r="EMG316" s="375"/>
      <c r="EMH316" s="375"/>
      <c r="EMI316" s="375"/>
      <c r="EMJ316" s="375"/>
      <c r="EMK316" s="375"/>
      <c r="EML316" s="375"/>
      <c r="EMM316" s="375"/>
      <c r="EMN316" s="375"/>
      <c r="EMO316" s="375"/>
      <c r="EMP316" s="375"/>
      <c r="EMQ316" s="375"/>
      <c r="EMR316" s="375"/>
      <c r="EMS316" s="375"/>
      <c r="EMT316" s="375"/>
      <c r="EMU316" s="375"/>
      <c r="EMV316" s="375"/>
      <c r="EMW316" s="376"/>
      <c r="EMX316" s="376"/>
      <c r="EMY316" s="376"/>
      <c r="EMZ316" s="376"/>
      <c r="ENA316" s="376"/>
      <c r="ENB316" s="376"/>
      <c r="ENC316" s="376"/>
      <c r="END316" s="376"/>
      <c r="ENE316" s="376"/>
      <c r="ENF316" s="376"/>
      <c r="ENG316" s="376"/>
      <c r="ENH316" s="376"/>
      <c r="ENI316" s="376"/>
      <c r="ENJ316" s="376"/>
      <c r="ENK316" s="376"/>
      <c r="ENL316" s="376"/>
      <c r="ENM316" s="376"/>
      <c r="ENN316" s="376"/>
      <c r="ENO316" s="376"/>
      <c r="ENP316" s="376"/>
      <c r="ENQ316" s="376"/>
      <c r="ENR316" s="376"/>
      <c r="ENS316" s="376"/>
      <c r="ENT316" s="376"/>
      <c r="ENU316" s="377"/>
      <c r="ENV316" s="377"/>
      <c r="ENW316" s="377"/>
      <c r="ENX316" s="377"/>
      <c r="ENY316" s="377"/>
      <c r="ENZ316" s="376"/>
      <c r="EOA316" s="376"/>
      <c r="EOB316" s="377"/>
      <c r="EOC316" s="377"/>
      <c r="EOD316" s="376"/>
      <c r="EOE316" s="376"/>
      <c r="EOF316" s="377"/>
      <c r="EOG316" s="377"/>
      <c r="EOH316" s="376"/>
      <c r="EOI316" s="376"/>
      <c r="EOJ316" s="376"/>
      <c r="EOK316" s="376"/>
      <c r="EOL316" s="376"/>
      <c r="EOM316" s="376"/>
      <c r="EON316" s="376"/>
      <c r="EOO316" s="377"/>
      <c r="EOP316" s="377"/>
      <c r="EOQ316" s="376"/>
      <c r="EOR316" s="376"/>
      <c r="EOS316" s="377"/>
      <c r="EOT316" s="377"/>
      <c r="EOU316" s="376"/>
      <c r="EOV316" s="376"/>
      <c r="EOW316" s="376"/>
      <c r="EOX316" s="376"/>
      <c r="EOY316" s="376"/>
      <c r="EOZ316" s="370"/>
      <c r="EPA316" s="396"/>
      <c r="EPB316" s="376"/>
      <c r="EPC316" s="376"/>
      <c r="EPD316" s="376"/>
      <c r="EPE316" s="376"/>
      <c r="EPF316" s="376"/>
      <c r="EPG316" s="376"/>
      <c r="EPH316" s="376"/>
      <c r="EPI316" s="375"/>
      <c r="EPJ316" s="375"/>
      <c r="EPK316" s="375"/>
      <c r="EPL316" s="375"/>
      <c r="EPM316" s="375"/>
      <c r="EPN316" s="375"/>
      <c r="EPO316" s="375"/>
      <c r="EPP316" s="375"/>
      <c r="EPQ316" s="375"/>
      <c r="EPR316" s="375"/>
      <c r="EPS316" s="375"/>
      <c r="EPT316" s="375"/>
      <c r="EPU316" s="375"/>
      <c r="EPV316" s="375"/>
      <c r="EPW316" s="375"/>
      <c r="EPX316" s="375"/>
      <c r="EPY316" s="375"/>
      <c r="EPZ316" s="375"/>
      <c r="EQA316" s="375"/>
      <c r="EQB316" s="375"/>
      <c r="EQC316" s="375"/>
      <c r="EQD316" s="375"/>
      <c r="EQE316" s="375"/>
      <c r="EQF316" s="375"/>
      <c r="EQG316" s="375"/>
      <c r="EQH316" s="375"/>
      <c r="EQI316" s="375"/>
      <c r="EQJ316" s="375"/>
      <c r="EQK316" s="375"/>
      <c r="EQL316" s="375"/>
      <c r="EQM316" s="375"/>
      <c r="EQN316" s="375"/>
      <c r="EQO316" s="375"/>
      <c r="EQP316" s="375"/>
      <c r="EQQ316" s="375"/>
      <c r="EQR316" s="375"/>
      <c r="EQS316" s="375"/>
      <c r="EQT316" s="375"/>
      <c r="EQU316" s="375"/>
      <c r="EQV316" s="375"/>
      <c r="EQW316" s="375"/>
      <c r="EQX316" s="375"/>
      <c r="EQY316" s="375"/>
      <c r="EQZ316" s="375"/>
      <c r="ERA316" s="376"/>
      <c r="ERB316" s="376"/>
      <c r="ERC316" s="376"/>
      <c r="ERD316" s="376"/>
      <c r="ERE316" s="376"/>
      <c r="ERF316" s="376"/>
      <c r="ERG316" s="376"/>
      <c r="ERH316" s="376"/>
      <c r="ERI316" s="376"/>
      <c r="ERJ316" s="376"/>
      <c r="ERK316" s="376"/>
      <c r="ERL316" s="376"/>
      <c r="ERM316" s="376"/>
      <c r="ERN316" s="376"/>
      <c r="ERO316" s="376"/>
      <c r="ERP316" s="376"/>
      <c r="ERQ316" s="376"/>
      <c r="ERR316" s="376"/>
      <c r="ERS316" s="376"/>
      <c r="ERT316" s="376"/>
      <c r="ERU316" s="376"/>
      <c r="ERV316" s="376"/>
      <c r="ERW316" s="376"/>
      <c r="ERX316" s="376"/>
      <c r="ERY316" s="377"/>
      <c r="ERZ316" s="377"/>
      <c r="ESA316" s="377"/>
      <c r="ESB316" s="377"/>
      <c r="ESC316" s="377"/>
      <c r="ESD316" s="376"/>
      <c r="ESE316" s="376"/>
      <c r="ESF316" s="377"/>
      <c r="ESG316" s="377"/>
      <c r="ESH316" s="376"/>
      <c r="ESI316" s="376"/>
      <c r="ESJ316" s="377"/>
      <c r="ESK316" s="377"/>
      <c r="ESL316" s="376"/>
      <c r="ESM316" s="376"/>
      <c r="ESN316" s="376"/>
      <c r="ESO316" s="376"/>
      <c r="ESP316" s="376"/>
      <c r="ESQ316" s="376"/>
      <c r="ESR316" s="376"/>
      <c r="ESS316" s="377"/>
      <c r="EST316" s="377"/>
      <c r="ESU316" s="376"/>
      <c r="ESV316" s="376"/>
      <c r="ESW316" s="377"/>
      <c r="ESX316" s="377"/>
      <c r="ESY316" s="376"/>
      <c r="ESZ316" s="376"/>
      <c r="ETA316" s="376"/>
      <c r="ETB316" s="376"/>
      <c r="ETC316" s="376"/>
      <c r="ETD316" s="370"/>
      <c r="ETE316" s="396"/>
      <c r="ETF316" s="376"/>
      <c r="ETG316" s="376"/>
      <c r="ETH316" s="376"/>
      <c r="ETI316" s="376"/>
      <c r="ETJ316" s="376"/>
      <c r="ETK316" s="376"/>
      <c r="ETL316" s="376"/>
      <c r="ETM316" s="375"/>
      <c r="ETN316" s="375"/>
      <c r="ETO316" s="375"/>
      <c r="ETP316" s="375"/>
      <c r="ETQ316" s="375"/>
      <c r="ETR316" s="375"/>
      <c r="ETS316" s="375"/>
      <c r="ETT316" s="375"/>
      <c r="ETU316" s="375"/>
      <c r="ETV316" s="375"/>
      <c r="ETW316" s="375"/>
      <c r="ETX316" s="375"/>
      <c r="ETY316" s="375"/>
      <c r="ETZ316" s="375"/>
      <c r="EUA316" s="375"/>
      <c r="EUB316" s="375"/>
      <c r="EUC316" s="375"/>
      <c r="EUD316" s="375"/>
      <c r="EUE316" s="375"/>
      <c r="EUF316" s="375"/>
      <c r="EUG316" s="375"/>
      <c r="EUH316" s="375"/>
      <c r="EUI316" s="375"/>
      <c r="EUJ316" s="375"/>
      <c r="EUK316" s="375"/>
      <c r="EUL316" s="375"/>
      <c r="EUM316" s="375"/>
      <c r="EUN316" s="375"/>
      <c r="EUO316" s="375"/>
      <c r="EUP316" s="375"/>
      <c r="EUQ316" s="375"/>
      <c r="EUR316" s="375"/>
      <c r="EUS316" s="375"/>
      <c r="EUT316" s="375"/>
      <c r="EUU316" s="375"/>
      <c r="EUV316" s="375"/>
      <c r="EUW316" s="375"/>
      <c r="EUX316" s="375"/>
      <c r="EUY316" s="375"/>
      <c r="EUZ316" s="375"/>
      <c r="EVA316" s="375"/>
      <c r="EVB316" s="375"/>
      <c r="EVC316" s="375"/>
      <c r="EVD316" s="375"/>
      <c r="EVE316" s="376"/>
      <c r="EVF316" s="376"/>
      <c r="EVG316" s="376"/>
      <c r="EVH316" s="376"/>
      <c r="EVI316" s="376"/>
      <c r="EVJ316" s="376"/>
      <c r="EVK316" s="376"/>
      <c r="EVL316" s="376"/>
      <c r="EVM316" s="376"/>
      <c r="EVN316" s="376"/>
      <c r="EVO316" s="376"/>
      <c r="EVP316" s="376"/>
      <c r="EVQ316" s="376"/>
      <c r="EVR316" s="376"/>
      <c r="EVS316" s="376"/>
      <c r="EVT316" s="376"/>
      <c r="EVU316" s="376"/>
      <c r="EVV316" s="376"/>
      <c r="EVW316" s="376"/>
      <c r="EVX316" s="376"/>
      <c r="EVY316" s="376"/>
      <c r="EVZ316" s="376"/>
      <c r="EWA316" s="376"/>
      <c r="EWB316" s="376"/>
      <c r="EWC316" s="377"/>
      <c r="EWD316" s="377"/>
      <c r="EWE316" s="377"/>
      <c r="EWF316" s="377"/>
      <c r="EWG316" s="377"/>
      <c r="EWH316" s="376"/>
      <c r="EWI316" s="376"/>
      <c r="EWJ316" s="377"/>
      <c r="EWK316" s="377"/>
      <c r="EWL316" s="376"/>
      <c r="EWM316" s="376"/>
      <c r="EWN316" s="377"/>
      <c r="EWO316" s="377"/>
      <c r="EWP316" s="376"/>
      <c r="EWQ316" s="376"/>
      <c r="EWR316" s="376"/>
      <c r="EWS316" s="376"/>
      <c r="EWT316" s="376"/>
      <c r="EWU316" s="376"/>
      <c r="EWV316" s="376"/>
      <c r="EWW316" s="377"/>
      <c r="EWX316" s="377"/>
      <c r="EWY316" s="376"/>
      <c r="EWZ316" s="376"/>
      <c r="EXA316" s="377"/>
      <c r="EXB316" s="377"/>
      <c r="EXC316" s="376"/>
      <c r="EXD316" s="376"/>
      <c r="EXE316" s="376"/>
      <c r="EXF316" s="376"/>
      <c r="EXG316" s="376"/>
      <c r="EXH316" s="370"/>
      <c r="EXI316" s="396"/>
      <c r="EXJ316" s="376"/>
      <c r="EXK316" s="376"/>
      <c r="EXL316" s="376"/>
      <c r="EXM316" s="376"/>
      <c r="EXN316" s="376"/>
      <c r="EXO316" s="376"/>
      <c r="EXP316" s="376"/>
      <c r="EXQ316" s="375"/>
      <c r="EXR316" s="375"/>
      <c r="EXS316" s="375"/>
      <c r="EXT316" s="375"/>
      <c r="EXU316" s="375"/>
      <c r="EXV316" s="375"/>
      <c r="EXW316" s="375"/>
      <c r="EXX316" s="375"/>
      <c r="EXY316" s="375"/>
      <c r="EXZ316" s="375"/>
      <c r="EYA316" s="375"/>
      <c r="EYB316" s="375"/>
      <c r="EYC316" s="375"/>
      <c r="EYD316" s="375"/>
      <c r="EYE316" s="375"/>
      <c r="EYF316" s="375"/>
      <c r="EYG316" s="375"/>
      <c r="EYH316" s="375"/>
      <c r="EYI316" s="375"/>
      <c r="EYJ316" s="375"/>
      <c r="EYK316" s="375"/>
      <c r="EYL316" s="375"/>
      <c r="EYM316" s="375"/>
      <c r="EYN316" s="375"/>
      <c r="EYO316" s="375"/>
      <c r="EYP316" s="375"/>
      <c r="EYQ316" s="375"/>
      <c r="EYR316" s="375"/>
      <c r="EYS316" s="375"/>
      <c r="EYT316" s="375"/>
      <c r="EYU316" s="375"/>
      <c r="EYV316" s="375"/>
      <c r="EYW316" s="375"/>
      <c r="EYX316" s="375"/>
      <c r="EYY316" s="375"/>
      <c r="EYZ316" s="375"/>
      <c r="EZA316" s="375"/>
      <c r="EZB316" s="375"/>
      <c r="EZC316" s="375"/>
      <c r="EZD316" s="375"/>
      <c r="EZE316" s="375"/>
      <c r="EZF316" s="375"/>
      <c r="EZG316" s="375"/>
      <c r="EZH316" s="375"/>
      <c r="EZI316" s="376"/>
      <c r="EZJ316" s="376"/>
      <c r="EZK316" s="376"/>
      <c r="EZL316" s="376"/>
      <c r="EZM316" s="376"/>
      <c r="EZN316" s="376"/>
      <c r="EZO316" s="376"/>
      <c r="EZP316" s="376"/>
      <c r="EZQ316" s="376"/>
      <c r="EZR316" s="376"/>
      <c r="EZS316" s="376"/>
      <c r="EZT316" s="376"/>
      <c r="EZU316" s="376"/>
      <c r="EZV316" s="376"/>
      <c r="EZW316" s="376"/>
      <c r="EZX316" s="376"/>
      <c r="EZY316" s="376"/>
      <c r="EZZ316" s="376"/>
      <c r="FAA316" s="376"/>
      <c r="FAB316" s="376"/>
      <c r="FAC316" s="376"/>
      <c r="FAD316" s="376"/>
      <c r="FAE316" s="376"/>
      <c r="FAF316" s="376"/>
      <c r="FAG316" s="377"/>
      <c r="FAH316" s="377"/>
      <c r="FAI316" s="377"/>
      <c r="FAJ316" s="377"/>
      <c r="FAK316" s="377"/>
      <c r="FAL316" s="376"/>
      <c r="FAM316" s="376"/>
      <c r="FAN316" s="377"/>
      <c r="FAO316" s="377"/>
      <c r="FAP316" s="376"/>
      <c r="FAQ316" s="376"/>
      <c r="FAR316" s="377"/>
      <c r="FAS316" s="377"/>
      <c r="FAT316" s="376"/>
      <c r="FAU316" s="376"/>
      <c r="FAV316" s="376"/>
      <c r="FAW316" s="376"/>
      <c r="FAX316" s="376"/>
      <c r="FAY316" s="376"/>
      <c r="FAZ316" s="376"/>
      <c r="FBA316" s="377"/>
      <c r="FBB316" s="377"/>
      <c r="FBC316" s="376"/>
      <c r="FBD316" s="376"/>
      <c r="FBE316" s="377"/>
      <c r="FBF316" s="377"/>
      <c r="FBG316" s="376"/>
      <c r="FBH316" s="376"/>
      <c r="FBI316" s="376"/>
      <c r="FBJ316" s="376"/>
      <c r="FBK316" s="376"/>
      <c r="FBL316" s="370"/>
      <c r="FBM316" s="396"/>
      <c r="FBN316" s="376"/>
      <c r="FBO316" s="376"/>
      <c r="FBP316" s="376"/>
      <c r="FBQ316" s="376"/>
      <c r="FBR316" s="376"/>
      <c r="FBS316" s="376"/>
      <c r="FBT316" s="376"/>
      <c r="FBU316" s="375"/>
      <c r="FBV316" s="375"/>
      <c r="FBW316" s="375"/>
      <c r="FBX316" s="375"/>
      <c r="FBY316" s="375"/>
      <c r="FBZ316" s="375"/>
      <c r="FCA316" s="375"/>
      <c r="FCB316" s="375"/>
      <c r="FCC316" s="375"/>
      <c r="FCD316" s="375"/>
      <c r="FCE316" s="375"/>
      <c r="FCF316" s="375"/>
      <c r="FCG316" s="375"/>
      <c r="FCH316" s="375"/>
      <c r="FCI316" s="375"/>
      <c r="FCJ316" s="375"/>
      <c r="FCK316" s="375"/>
      <c r="FCL316" s="375"/>
      <c r="FCM316" s="375"/>
      <c r="FCN316" s="375"/>
      <c r="FCO316" s="375"/>
      <c r="FCP316" s="375"/>
      <c r="FCQ316" s="375"/>
      <c r="FCR316" s="375"/>
      <c r="FCS316" s="375"/>
      <c r="FCT316" s="375"/>
      <c r="FCU316" s="375"/>
      <c r="FCV316" s="375"/>
      <c r="FCW316" s="375"/>
      <c r="FCX316" s="375"/>
      <c r="FCY316" s="375"/>
      <c r="FCZ316" s="375"/>
      <c r="FDA316" s="375"/>
      <c r="FDB316" s="375"/>
      <c r="FDC316" s="375"/>
      <c r="FDD316" s="375"/>
      <c r="FDE316" s="375"/>
      <c r="FDF316" s="375"/>
      <c r="FDG316" s="375"/>
      <c r="FDH316" s="375"/>
      <c r="FDI316" s="375"/>
      <c r="FDJ316" s="375"/>
      <c r="FDK316" s="375"/>
      <c r="FDL316" s="375"/>
      <c r="FDM316" s="376"/>
      <c r="FDN316" s="376"/>
      <c r="FDO316" s="376"/>
      <c r="FDP316" s="376"/>
      <c r="FDQ316" s="376"/>
      <c r="FDR316" s="376"/>
      <c r="FDS316" s="376"/>
      <c r="FDT316" s="376"/>
      <c r="FDU316" s="376"/>
      <c r="FDV316" s="376"/>
      <c r="FDW316" s="376"/>
      <c r="FDX316" s="376"/>
      <c r="FDY316" s="376"/>
      <c r="FDZ316" s="376"/>
      <c r="FEA316" s="376"/>
      <c r="FEB316" s="376"/>
      <c r="FEC316" s="376"/>
      <c r="FED316" s="376"/>
      <c r="FEE316" s="376"/>
      <c r="FEF316" s="376"/>
      <c r="FEG316" s="376"/>
      <c r="FEH316" s="376"/>
      <c r="FEI316" s="376"/>
      <c r="FEJ316" s="376"/>
      <c r="FEK316" s="377"/>
      <c r="FEL316" s="377"/>
      <c r="FEM316" s="377"/>
      <c r="FEN316" s="377"/>
      <c r="FEO316" s="377"/>
      <c r="FEP316" s="376"/>
      <c r="FEQ316" s="376"/>
      <c r="FER316" s="377"/>
      <c r="FES316" s="377"/>
      <c r="FET316" s="376"/>
      <c r="FEU316" s="376"/>
      <c r="FEV316" s="377"/>
      <c r="FEW316" s="377"/>
      <c r="FEX316" s="376"/>
      <c r="FEY316" s="376"/>
      <c r="FEZ316" s="376"/>
      <c r="FFA316" s="376"/>
      <c r="FFB316" s="376"/>
      <c r="FFC316" s="376"/>
      <c r="FFD316" s="376"/>
      <c r="FFE316" s="377"/>
      <c r="FFF316" s="377"/>
      <c r="FFG316" s="376"/>
      <c r="FFH316" s="376"/>
      <c r="FFI316" s="377"/>
      <c r="FFJ316" s="377"/>
      <c r="FFK316" s="376"/>
      <c r="FFL316" s="376"/>
      <c r="FFM316" s="376"/>
      <c r="FFN316" s="376"/>
      <c r="FFO316" s="376"/>
      <c r="FFP316" s="370"/>
      <c r="FFQ316" s="396"/>
      <c r="FFR316" s="376"/>
      <c r="FFS316" s="376"/>
      <c r="FFT316" s="376"/>
      <c r="FFU316" s="376"/>
      <c r="FFV316" s="376"/>
      <c r="FFW316" s="376"/>
      <c r="FFX316" s="376"/>
      <c r="FFY316" s="375"/>
      <c r="FFZ316" s="375"/>
      <c r="FGA316" s="375"/>
      <c r="FGB316" s="375"/>
      <c r="FGC316" s="375"/>
      <c r="FGD316" s="375"/>
      <c r="FGE316" s="375"/>
      <c r="FGF316" s="375"/>
      <c r="FGG316" s="375"/>
      <c r="FGH316" s="375"/>
      <c r="FGI316" s="375"/>
      <c r="FGJ316" s="375"/>
      <c r="FGK316" s="375"/>
      <c r="FGL316" s="375"/>
      <c r="FGM316" s="375"/>
      <c r="FGN316" s="375"/>
      <c r="FGO316" s="375"/>
      <c r="FGP316" s="375"/>
      <c r="FGQ316" s="375"/>
      <c r="FGR316" s="375"/>
      <c r="FGS316" s="375"/>
      <c r="FGT316" s="375"/>
      <c r="FGU316" s="375"/>
      <c r="FGV316" s="375"/>
      <c r="FGW316" s="375"/>
      <c r="FGX316" s="375"/>
      <c r="FGY316" s="375"/>
      <c r="FGZ316" s="375"/>
      <c r="FHA316" s="375"/>
      <c r="FHB316" s="375"/>
      <c r="FHC316" s="375"/>
      <c r="FHD316" s="375"/>
      <c r="FHE316" s="375"/>
      <c r="FHF316" s="375"/>
      <c r="FHG316" s="375"/>
      <c r="FHH316" s="375"/>
      <c r="FHI316" s="375"/>
      <c r="FHJ316" s="375"/>
      <c r="FHK316" s="375"/>
      <c r="FHL316" s="375"/>
      <c r="FHM316" s="375"/>
      <c r="FHN316" s="375"/>
      <c r="FHO316" s="375"/>
      <c r="FHP316" s="375"/>
      <c r="FHQ316" s="376"/>
      <c r="FHR316" s="376"/>
      <c r="FHS316" s="376"/>
      <c r="FHT316" s="376"/>
      <c r="FHU316" s="376"/>
      <c r="FHV316" s="376"/>
      <c r="FHW316" s="376"/>
      <c r="FHX316" s="376"/>
      <c r="FHY316" s="376"/>
      <c r="FHZ316" s="376"/>
      <c r="FIA316" s="376"/>
      <c r="FIB316" s="376"/>
      <c r="FIC316" s="376"/>
      <c r="FID316" s="376"/>
      <c r="FIE316" s="376"/>
      <c r="FIF316" s="376"/>
      <c r="FIG316" s="376"/>
      <c r="FIH316" s="376"/>
      <c r="FII316" s="376"/>
      <c r="FIJ316" s="376"/>
      <c r="FIK316" s="376"/>
      <c r="FIL316" s="376"/>
      <c r="FIM316" s="376"/>
      <c r="FIN316" s="376"/>
      <c r="FIO316" s="377"/>
      <c r="FIP316" s="377"/>
      <c r="FIQ316" s="377"/>
      <c r="FIR316" s="377"/>
      <c r="FIS316" s="377"/>
      <c r="FIT316" s="376"/>
      <c r="FIU316" s="376"/>
      <c r="FIV316" s="377"/>
      <c r="FIW316" s="377"/>
      <c r="FIX316" s="376"/>
      <c r="FIY316" s="376"/>
      <c r="FIZ316" s="377"/>
      <c r="FJA316" s="377"/>
      <c r="FJB316" s="376"/>
      <c r="FJC316" s="376"/>
      <c r="FJD316" s="376"/>
      <c r="FJE316" s="376"/>
      <c r="FJF316" s="376"/>
      <c r="FJG316" s="376"/>
      <c r="FJH316" s="376"/>
      <c r="FJI316" s="377"/>
      <c r="FJJ316" s="377"/>
      <c r="FJK316" s="376"/>
      <c r="FJL316" s="376"/>
      <c r="FJM316" s="377"/>
      <c r="FJN316" s="377"/>
      <c r="FJO316" s="376"/>
      <c r="FJP316" s="376"/>
      <c r="FJQ316" s="376"/>
      <c r="FJR316" s="376"/>
      <c r="FJS316" s="376"/>
      <c r="FJT316" s="370"/>
      <c r="FJU316" s="396"/>
      <c r="FJV316" s="376"/>
      <c r="FJW316" s="376"/>
      <c r="FJX316" s="376"/>
      <c r="FJY316" s="376"/>
      <c r="FJZ316" s="376"/>
      <c r="FKA316" s="376"/>
      <c r="FKB316" s="376"/>
      <c r="FKC316" s="375"/>
      <c r="FKD316" s="375"/>
      <c r="FKE316" s="375"/>
      <c r="FKF316" s="375"/>
      <c r="FKG316" s="375"/>
      <c r="FKH316" s="375"/>
      <c r="FKI316" s="375"/>
      <c r="FKJ316" s="375"/>
      <c r="FKK316" s="375"/>
      <c r="FKL316" s="375"/>
      <c r="FKM316" s="375"/>
      <c r="FKN316" s="375"/>
      <c r="FKO316" s="375"/>
      <c r="FKP316" s="375"/>
      <c r="FKQ316" s="375"/>
      <c r="FKR316" s="375"/>
      <c r="FKS316" s="375"/>
      <c r="FKT316" s="375"/>
      <c r="FKU316" s="375"/>
      <c r="FKV316" s="375"/>
      <c r="FKW316" s="375"/>
      <c r="FKX316" s="375"/>
      <c r="FKY316" s="375"/>
      <c r="FKZ316" s="375"/>
      <c r="FLA316" s="375"/>
      <c r="FLB316" s="375"/>
      <c r="FLC316" s="375"/>
      <c r="FLD316" s="375"/>
      <c r="FLE316" s="375"/>
      <c r="FLF316" s="375"/>
      <c r="FLG316" s="375"/>
      <c r="FLH316" s="375"/>
      <c r="FLI316" s="375"/>
      <c r="FLJ316" s="375"/>
      <c r="FLK316" s="375"/>
      <c r="FLL316" s="375"/>
      <c r="FLM316" s="375"/>
      <c r="FLN316" s="375"/>
      <c r="FLO316" s="375"/>
      <c r="FLP316" s="375"/>
      <c r="FLQ316" s="375"/>
      <c r="FLR316" s="375"/>
      <c r="FLS316" s="375"/>
      <c r="FLT316" s="375"/>
      <c r="FLU316" s="376"/>
      <c r="FLV316" s="376"/>
      <c r="FLW316" s="376"/>
      <c r="FLX316" s="376"/>
      <c r="FLY316" s="376"/>
      <c r="FLZ316" s="376"/>
      <c r="FMA316" s="376"/>
      <c r="FMB316" s="376"/>
      <c r="FMC316" s="376"/>
      <c r="FMD316" s="376"/>
      <c r="FME316" s="376"/>
      <c r="FMF316" s="376"/>
      <c r="FMG316" s="376"/>
      <c r="FMH316" s="376"/>
      <c r="FMI316" s="376"/>
      <c r="FMJ316" s="376"/>
      <c r="FMK316" s="376"/>
      <c r="FML316" s="376"/>
      <c r="FMM316" s="376"/>
      <c r="FMN316" s="376"/>
      <c r="FMO316" s="376"/>
      <c r="FMP316" s="376"/>
      <c r="FMQ316" s="376"/>
      <c r="FMR316" s="376"/>
      <c r="FMS316" s="377"/>
      <c r="FMT316" s="377"/>
      <c r="FMU316" s="377"/>
      <c r="FMV316" s="377"/>
      <c r="FMW316" s="377"/>
      <c r="FMX316" s="376"/>
      <c r="FMY316" s="376"/>
      <c r="FMZ316" s="377"/>
      <c r="FNA316" s="377"/>
      <c r="FNB316" s="376"/>
      <c r="FNC316" s="376"/>
      <c r="FND316" s="377"/>
      <c r="FNE316" s="377"/>
      <c r="FNF316" s="376"/>
      <c r="FNG316" s="376"/>
      <c r="FNH316" s="376"/>
      <c r="FNI316" s="376"/>
      <c r="FNJ316" s="376"/>
      <c r="FNK316" s="376"/>
      <c r="FNL316" s="376"/>
      <c r="FNM316" s="377"/>
      <c r="FNN316" s="377"/>
      <c r="FNO316" s="376"/>
      <c r="FNP316" s="376"/>
      <c r="FNQ316" s="377"/>
      <c r="FNR316" s="377"/>
      <c r="FNS316" s="376"/>
      <c r="FNT316" s="376"/>
      <c r="FNU316" s="376"/>
      <c r="FNV316" s="376"/>
      <c r="FNW316" s="376"/>
      <c r="FNX316" s="370"/>
      <c r="FNY316" s="396"/>
      <c r="FNZ316" s="376"/>
      <c r="FOA316" s="376"/>
      <c r="FOB316" s="376"/>
      <c r="FOC316" s="376"/>
      <c r="FOD316" s="376"/>
      <c r="FOE316" s="376"/>
      <c r="FOF316" s="376"/>
      <c r="FOG316" s="375"/>
      <c r="FOH316" s="375"/>
      <c r="FOI316" s="375"/>
      <c r="FOJ316" s="375"/>
      <c r="FOK316" s="375"/>
      <c r="FOL316" s="375"/>
      <c r="FOM316" s="375"/>
      <c r="FON316" s="375"/>
      <c r="FOO316" s="375"/>
      <c r="FOP316" s="375"/>
      <c r="FOQ316" s="375"/>
      <c r="FOR316" s="375"/>
      <c r="FOS316" s="375"/>
      <c r="FOT316" s="375"/>
      <c r="FOU316" s="375"/>
      <c r="FOV316" s="375"/>
      <c r="FOW316" s="375"/>
      <c r="FOX316" s="375"/>
      <c r="FOY316" s="375"/>
      <c r="FOZ316" s="375"/>
      <c r="FPA316" s="375"/>
      <c r="FPB316" s="375"/>
      <c r="FPC316" s="375"/>
      <c r="FPD316" s="375"/>
      <c r="FPE316" s="375"/>
      <c r="FPF316" s="375"/>
      <c r="FPG316" s="375"/>
      <c r="FPH316" s="375"/>
      <c r="FPI316" s="375"/>
      <c r="FPJ316" s="375"/>
      <c r="FPK316" s="375"/>
      <c r="FPL316" s="375"/>
      <c r="FPM316" s="375"/>
      <c r="FPN316" s="375"/>
      <c r="FPO316" s="375"/>
      <c r="FPP316" s="375"/>
      <c r="FPQ316" s="375"/>
      <c r="FPR316" s="375"/>
      <c r="FPS316" s="375"/>
      <c r="FPT316" s="375"/>
      <c r="FPU316" s="375"/>
      <c r="FPV316" s="375"/>
      <c r="FPW316" s="375"/>
      <c r="FPX316" s="375"/>
      <c r="FPY316" s="376"/>
      <c r="FPZ316" s="376"/>
      <c r="FQA316" s="376"/>
      <c r="FQB316" s="376"/>
      <c r="FQC316" s="376"/>
      <c r="FQD316" s="376"/>
      <c r="FQE316" s="376"/>
      <c r="FQF316" s="376"/>
      <c r="FQG316" s="376"/>
      <c r="FQH316" s="376"/>
      <c r="FQI316" s="376"/>
      <c r="FQJ316" s="376"/>
      <c r="FQK316" s="376"/>
      <c r="FQL316" s="376"/>
      <c r="FQM316" s="376"/>
      <c r="FQN316" s="376"/>
      <c r="FQO316" s="376"/>
      <c r="FQP316" s="376"/>
      <c r="FQQ316" s="376"/>
      <c r="FQR316" s="376"/>
      <c r="FQS316" s="376"/>
      <c r="FQT316" s="376"/>
      <c r="FQU316" s="376"/>
      <c r="FQV316" s="376"/>
      <c r="FQW316" s="377"/>
      <c r="FQX316" s="377"/>
      <c r="FQY316" s="377"/>
      <c r="FQZ316" s="377"/>
      <c r="FRA316" s="377"/>
      <c r="FRB316" s="376"/>
      <c r="FRC316" s="376"/>
      <c r="FRD316" s="377"/>
      <c r="FRE316" s="377"/>
      <c r="FRF316" s="376"/>
      <c r="FRG316" s="376"/>
      <c r="FRH316" s="377"/>
      <c r="FRI316" s="377"/>
      <c r="FRJ316" s="376"/>
      <c r="FRK316" s="376"/>
      <c r="FRL316" s="376"/>
      <c r="FRM316" s="376"/>
      <c r="FRN316" s="376"/>
      <c r="FRO316" s="376"/>
      <c r="FRP316" s="376"/>
      <c r="FRQ316" s="377"/>
      <c r="FRR316" s="377"/>
      <c r="FRS316" s="376"/>
      <c r="FRT316" s="376"/>
      <c r="FRU316" s="377"/>
      <c r="FRV316" s="377"/>
      <c r="FRW316" s="376"/>
      <c r="FRX316" s="376"/>
      <c r="FRY316" s="376"/>
      <c r="FRZ316" s="376"/>
      <c r="FSA316" s="376"/>
      <c r="FSB316" s="370"/>
      <c r="FSC316" s="396"/>
      <c r="FSD316" s="376"/>
      <c r="FSE316" s="376"/>
      <c r="FSF316" s="376"/>
      <c r="FSG316" s="376"/>
      <c r="FSH316" s="376"/>
      <c r="FSI316" s="376"/>
      <c r="FSJ316" s="376"/>
      <c r="FSK316" s="375"/>
      <c r="FSL316" s="375"/>
      <c r="FSM316" s="375"/>
      <c r="FSN316" s="375"/>
      <c r="FSO316" s="375"/>
      <c r="FSP316" s="375"/>
      <c r="FSQ316" s="375"/>
      <c r="FSR316" s="375"/>
      <c r="FSS316" s="375"/>
      <c r="FST316" s="375"/>
      <c r="FSU316" s="375"/>
      <c r="FSV316" s="375"/>
      <c r="FSW316" s="375"/>
      <c r="FSX316" s="375"/>
      <c r="FSY316" s="375"/>
      <c r="FSZ316" s="375"/>
      <c r="FTA316" s="375"/>
      <c r="FTB316" s="375"/>
      <c r="FTC316" s="375"/>
      <c r="FTD316" s="375"/>
      <c r="FTE316" s="375"/>
      <c r="FTF316" s="375"/>
      <c r="FTG316" s="375"/>
      <c r="FTH316" s="375"/>
      <c r="FTI316" s="375"/>
      <c r="FTJ316" s="375"/>
      <c r="FTK316" s="375"/>
      <c r="FTL316" s="375"/>
      <c r="FTM316" s="375"/>
      <c r="FTN316" s="375"/>
      <c r="FTO316" s="375"/>
      <c r="FTP316" s="375"/>
      <c r="FTQ316" s="375"/>
      <c r="FTR316" s="375"/>
      <c r="FTS316" s="375"/>
      <c r="FTT316" s="375"/>
      <c r="FTU316" s="375"/>
      <c r="FTV316" s="375"/>
      <c r="FTW316" s="375"/>
      <c r="FTX316" s="375"/>
      <c r="FTY316" s="375"/>
      <c r="FTZ316" s="375"/>
      <c r="FUA316" s="375"/>
      <c r="FUB316" s="375"/>
      <c r="FUC316" s="376"/>
      <c r="FUD316" s="376"/>
      <c r="FUE316" s="376"/>
      <c r="FUF316" s="376"/>
      <c r="FUG316" s="376"/>
      <c r="FUH316" s="376"/>
      <c r="FUI316" s="376"/>
      <c r="FUJ316" s="376"/>
      <c r="FUK316" s="376"/>
      <c r="FUL316" s="376"/>
      <c r="FUM316" s="376"/>
      <c r="FUN316" s="376"/>
      <c r="FUO316" s="376"/>
      <c r="FUP316" s="376"/>
      <c r="FUQ316" s="376"/>
      <c r="FUR316" s="376"/>
      <c r="FUS316" s="376"/>
      <c r="FUT316" s="376"/>
      <c r="FUU316" s="376"/>
      <c r="FUV316" s="376"/>
      <c r="FUW316" s="376"/>
      <c r="FUX316" s="376"/>
      <c r="FUY316" s="376"/>
      <c r="FUZ316" s="376"/>
      <c r="FVA316" s="377"/>
      <c r="FVB316" s="377"/>
      <c r="FVC316" s="377"/>
      <c r="FVD316" s="377"/>
      <c r="FVE316" s="377"/>
      <c r="FVF316" s="376"/>
      <c r="FVG316" s="376"/>
      <c r="FVH316" s="377"/>
      <c r="FVI316" s="377"/>
      <c r="FVJ316" s="376"/>
      <c r="FVK316" s="376"/>
      <c r="FVL316" s="377"/>
      <c r="FVM316" s="377"/>
      <c r="FVN316" s="376"/>
      <c r="FVO316" s="376"/>
      <c r="FVP316" s="376"/>
      <c r="FVQ316" s="376"/>
      <c r="FVR316" s="376"/>
      <c r="FVS316" s="376"/>
      <c r="FVT316" s="376"/>
      <c r="FVU316" s="377"/>
      <c r="FVV316" s="377"/>
      <c r="FVW316" s="376"/>
      <c r="FVX316" s="376"/>
      <c r="FVY316" s="377"/>
      <c r="FVZ316" s="377"/>
      <c r="FWA316" s="376"/>
      <c r="FWB316" s="376"/>
      <c r="FWC316" s="376"/>
      <c r="FWD316" s="376"/>
      <c r="FWE316" s="376"/>
      <c r="FWF316" s="370"/>
      <c r="FWG316" s="396"/>
      <c r="FWH316" s="376"/>
      <c r="FWI316" s="376"/>
      <c r="FWJ316" s="376"/>
      <c r="FWK316" s="376"/>
      <c r="FWL316" s="376"/>
      <c r="FWM316" s="376"/>
      <c r="FWN316" s="376"/>
      <c r="FWO316" s="375"/>
      <c r="FWP316" s="375"/>
      <c r="FWQ316" s="375"/>
      <c r="FWR316" s="375"/>
      <c r="FWS316" s="375"/>
      <c r="FWT316" s="375"/>
      <c r="FWU316" s="375"/>
      <c r="FWV316" s="375"/>
      <c r="FWW316" s="375"/>
      <c r="FWX316" s="375"/>
      <c r="FWY316" s="375"/>
      <c r="FWZ316" s="375"/>
      <c r="FXA316" s="375"/>
      <c r="FXB316" s="375"/>
      <c r="FXC316" s="375"/>
      <c r="FXD316" s="375"/>
      <c r="FXE316" s="375"/>
      <c r="FXF316" s="375"/>
      <c r="FXG316" s="375"/>
      <c r="FXH316" s="375"/>
      <c r="FXI316" s="375"/>
      <c r="FXJ316" s="375"/>
      <c r="FXK316" s="375"/>
      <c r="FXL316" s="375"/>
      <c r="FXM316" s="375"/>
      <c r="FXN316" s="375"/>
      <c r="FXO316" s="375"/>
      <c r="FXP316" s="375"/>
      <c r="FXQ316" s="375"/>
      <c r="FXR316" s="375"/>
      <c r="FXS316" s="375"/>
      <c r="FXT316" s="375"/>
      <c r="FXU316" s="375"/>
      <c r="FXV316" s="375"/>
      <c r="FXW316" s="375"/>
      <c r="FXX316" s="375"/>
      <c r="FXY316" s="375"/>
      <c r="FXZ316" s="375"/>
      <c r="FYA316" s="375"/>
      <c r="FYB316" s="375"/>
      <c r="FYC316" s="375"/>
      <c r="FYD316" s="375"/>
      <c r="FYE316" s="375"/>
      <c r="FYF316" s="375"/>
      <c r="FYG316" s="376"/>
      <c r="FYH316" s="376"/>
      <c r="FYI316" s="376"/>
      <c r="FYJ316" s="376"/>
      <c r="FYK316" s="376"/>
      <c r="FYL316" s="376"/>
      <c r="FYM316" s="376"/>
      <c r="FYN316" s="376"/>
      <c r="FYO316" s="376"/>
      <c r="FYP316" s="376"/>
      <c r="FYQ316" s="376"/>
      <c r="FYR316" s="376"/>
      <c r="FYS316" s="376"/>
      <c r="FYT316" s="376"/>
      <c r="FYU316" s="376"/>
      <c r="FYV316" s="376"/>
      <c r="FYW316" s="376"/>
      <c r="FYX316" s="376"/>
      <c r="FYY316" s="376"/>
      <c r="FYZ316" s="376"/>
      <c r="FZA316" s="376"/>
      <c r="FZB316" s="376"/>
      <c r="FZC316" s="376"/>
      <c r="FZD316" s="376"/>
      <c r="FZE316" s="377"/>
      <c r="FZF316" s="377"/>
      <c r="FZG316" s="377"/>
      <c r="FZH316" s="377"/>
      <c r="FZI316" s="377"/>
      <c r="FZJ316" s="376"/>
      <c r="FZK316" s="376"/>
      <c r="FZL316" s="377"/>
      <c r="FZM316" s="377"/>
      <c r="FZN316" s="376"/>
      <c r="FZO316" s="376"/>
      <c r="FZP316" s="377"/>
      <c r="FZQ316" s="377"/>
      <c r="FZR316" s="376"/>
      <c r="FZS316" s="376"/>
      <c r="FZT316" s="376"/>
      <c r="FZU316" s="376"/>
      <c r="FZV316" s="376"/>
      <c r="FZW316" s="376"/>
      <c r="FZX316" s="376"/>
      <c r="FZY316" s="377"/>
      <c r="FZZ316" s="377"/>
      <c r="GAA316" s="376"/>
      <c r="GAB316" s="376"/>
      <c r="GAC316" s="377"/>
      <c r="GAD316" s="377"/>
      <c r="GAE316" s="376"/>
      <c r="GAF316" s="376"/>
      <c r="GAG316" s="376"/>
      <c r="GAH316" s="376"/>
      <c r="GAI316" s="376"/>
      <c r="GAJ316" s="370"/>
      <c r="GAK316" s="396"/>
      <c r="GAL316" s="376"/>
      <c r="GAM316" s="376"/>
      <c r="GAN316" s="376"/>
      <c r="GAO316" s="376"/>
      <c r="GAP316" s="376"/>
      <c r="GAQ316" s="376"/>
      <c r="GAR316" s="376"/>
      <c r="GAS316" s="375"/>
      <c r="GAT316" s="375"/>
      <c r="GAU316" s="375"/>
      <c r="GAV316" s="375"/>
      <c r="GAW316" s="375"/>
      <c r="GAX316" s="375"/>
      <c r="GAY316" s="375"/>
      <c r="GAZ316" s="375"/>
      <c r="GBA316" s="375"/>
      <c r="GBB316" s="375"/>
      <c r="GBC316" s="375"/>
      <c r="GBD316" s="375"/>
      <c r="GBE316" s="375"/>
      <c r="GBF316" s="375"/>
      <c r="GBG316" s="375"/>
      <c r="GBH316" s="375"/>
      <c r="GBI316" s="375"/>
      <c r="GBJ316" s="375"/>
      <c r="GBK316" s="375"/>
      <c r="GBL316" s="375"/>
      <c r="GBM316" s="375"/>
      <c r="GBN316" s="375"/>
      <c r="GBO316" s="375"/>
      <c r="GBP316" s="375"/>
      <c r="GBQ316" s="375"/>
      <c r="GBR316" s="375"/>
      <c r="GBS316" s="375"/>
      <c r="GBT316" s="375"/>
      <c r="GBU316" s="375"/>
      <c r="GBV316" s="375"/>
      <c r="GBW316" s="375"/>
      <c r="GBX316" s="375"/>
      <c r="GBY316" s="375"/>
      <c r="GBZ316" s="375"/>
      <c r="GCA316" s="375"/>
      <c r="GCB316" s="375"/>
      <c r="GCC316" s="375"/>
      <c r="GCD316" s="375"/>
      <c r="GCE316" s="375"/>
      <c r="GCF316" s="375"/>
      <c r="GCG316" s="375"/>
      <c r="GCH316" s="375"/>
      <c r="GCI316" s="375"/>
      <c r="GCJ316" s="375"/>
      <c r="GCK316" s="376"/>
      <c r="GCL316" s="376"/>
      <c r="GCM316" s="376"/>
      <c r="GCN316" s="376"/>
      <c r="GCO316" s="376"/>
      <c r="GCP316" s="376"/>
      <c r="GCQ316" s="376"/>
      <c r="GCR316" s="376"/>
      <c r="GCS316" s="376"/>
      <c r="GCT316" s="376"/>
      <c r="GCU316" s="376"/>
      <c r="GCV316" s="376"/>
      <c r="GCW316" s="376"/>
      <c r="GCX316" s="376"/>
      <c r="GCY316" s="376"/>
      <c r="GCZ316" s="376"/>
      <c r="GDA316" s="376"/>
      <c r="GDB316" s="376"/>
      <c r="GDC316" s="376"/>
      <c r="GDD316" s="376"/>
      <c r="GDE316" s="376"/>
      <c r="GDF316" s="376"/>
      <c r="GDG316" s="376"/>
      <c r="GDH316" s="376"/>
      <c r="GDI316" s="377"/>
      <c r="GDJ316" s="377"/>
      <c r="GDK316" s="377"/>
      <c r="GDL316" s="377"/>
      <c r="GDM316" s="377"/>
      <c r="GDN316" s="376"/>
      <c r="GDO316" s="376"/>
      <c r="GDP316" s="377"/>
      <c r="GDQ316" s="377"/>
      <c r="GDR316" s="376"/>
      <c r="GDS316" s="376"/>
      <c r="GDT316" s="377"/>
      <c r="GDU316" s="377"/>
      <c r="GDV316" s="376"/>
      <c r="GDW316" s="376"/>
      <c r="GDX316" s="376"/>
      <c r="GDY316" s="376"/>
      <c r="GDZ316" s="376"/>
      <c r="GEA316" s="376"/>
      <c r="GEB316" s="376"/>
      <c r="GEC316" s="377"/>
      <c r="GED316" s="377"/>
      <c r="GEE316" s="376"/>
      <c r="GEF316" s="376"/>
      <c r="GEG316" s="377"/>
      <c r="GEH316" s="377"/>
      <c r="GEI316" s="376"/>
      <c r="GEJ316" s="376"/>
      <c r="GEK316" s="376"/>
      <c r="GEL316" s="376"/>
      <c r="GEM316" s="376"/>
      <c r="GEN316" s="370"/>
      <c r="GEO316" s="396"/>
      <c r="GEP316" s="376"/>
      <c r="GEQ316" s="376"/>
      <c r="GER316" s="376"/>
      <c r="GES316" s="376"/>
      <c r="GET316" s="376"/>
      <c r="GEU316" s="376"/>
      <c r="GEV316" s="376"/>
      <c r="GEW316" s="375"/>
      <c r="GEX316" s="375"/>
      <c r="GEY316" s="375"/>
      <c r="GEZ316" s="375"/>
      <c r="GFA316" s="375"/>
      <c r="GFB316" s="375"/>
      <c r="GFC316" s="375"/>
      <c r="GFD316" s="375"/>
      <c r="GFE316" s="375"/>
      <c r="GFF316" s="375"/>
      <c r="GFG316" s="375"/>
      <c r="GFH316" s="375"/>
      <c r="GFI316" s="375"/>
      <c r="GFJ316" s="375"/>
      <c r="GFK316" s="375"/>
      <c r="GFL316" s="375"/>
      <c r="GFM316" s="375"/>
      <c r="GFN316" s="375"/>
      <c r="GFO316" s="375"/>
      <c r="GFP316" s="375"/>
      <c r="GFQ316" s="375"/>
      <c r="GFR316" s="375"/>
      <c r="GFS316" s="375"/>
      <c r="GFT316" s="375"/>
      <c r="GFU316" s="375"/>
      <c r="GFV316" s="375"/>
      <c r="GFW316" s="375"/>
      <c r="GFX316" s="375"/>
      <c r="GFY316" s="375"/>
      <c r="GFZ316" s="375"/>
      <c r="GGA316" s="375"/>
      <c r="GGB316" s="375"/>
      <c r="GGC316" s="375"/>
      <c r="GGD316" s="375"/>
      <c r="GGE316" s="375"/>
      <c r="GGF316" s="375"/>
      <c r="GGG316" s="375"/>
      <c r="GGH316" s="375"/>
      <c r="GGI316" s="375"/>
      <c r="GGJ316" s="375"/>
      <c r="GGK316" s="375"/>
      <c r="GGL316" s="375"/>
      <c r="GGM316" s="375"/>
      <c r="GGN316" s="375"/>
      <c r="GGO316" s="376"/>
      <c r="GGP316" s="376"/>
      <c r="GGQ316" s="376"/>
      <c r="GGR316" s="376"/>
      <c r="GGS316" s="376"/>
      <c r="GGT316" s="376"/>
      <c r="GGU316" s="376"/>
      <c r="GGV316" s="376"/>
      <c r="GGW316" s="376"/>
      <c r="GGX316" s="376"/>
      <c r="GGY316" s="376"/>
      <c r="GGZ316" s="376"/>
      <c r="GHA316" s="376"/>
      <c r="GHB316" s="376"/>
      <c r="GHC316" s="376"/>
      <c r="GHD316" s="376"/>
      <c r="GHE316" s="376"/>
      <c r="GHF316" s="376"/>
      <c r="GHG316" s="376"/>
      <c r="GHH316" s="376"/>
      <c r="GHI316" s="376"/>
      <c r="GHJ316" s="376"/>
      <c r="GHK316" s="376"/>
      <c r="GHL316" s="376"/>
      <c r="GHM316" s="377"/>
      <c r="GHN316" s="377"/>
      <c r="GHO316" s="377"/>
      <c r="GHP316" s="377"/>
      <c r="GHQ316" s="377"/>
      <c r="GHR316" s="376"/>
      <c r="GHS316" s="376"/>
      <c r="GHT316" s="377"/>
      <c r="GHU316" s="377"/>
      <c r="GHV316" s="376"/>
      <c r="GHW316" s="376"/>
      <c r="GHX316" s="377"/>
      <c r="GHY316" s="377"/>
      <c r="GHZ316" s="376"/>
      <c r="GIA316" s="376"/>
      <c r="GIB316" s="376"/>
      <c r="GIC316" s="376"/>
      <c r="GID316" s="376"/>
      <c r="GIE316" s="376"/>
      <c r="GIF316" s="376"/>
      <c r="GIG316" s="377"/>
      <c r="GIH316" s="377"/>
      <c r="GII316" s="376"/>
      <c r="GIJ316" s="376"/>
      <c r="GIK316" s="377"/>
      <c r="GIL316" s="377"/>
      <c r="GIM316" s="376"/>
      <c r="GIN316" s="376"/>
      <c r="GIO316" s="376"/>
      <c r="GIP316" s="376"/>
      <c r="GIQ316" s="376"/>
      <c r="GIR316" s="370"/>
      <c r="GIS316" s="396"/>
      <c r="GIT316" s="376"/>
      <c r="GIU316" s="376"/>
      <c r="GIV316" s="376"/>
      <c r="GIW316" s="376"/>
      <c r="GIX316" s="376"/>
      <c r="GIY316" s="376"/>
      <c r="GIZ316" s="376"/>
      <c r="GJA316" s="375"/>
      <c r="GJB316" s="375"/>
      <c r="GJC316" s="375"/>
      <c r="GJD316" s="375"/>
      <c r="GJE316" s="375"/>
      <c r="GJF316" s="375"/>
      <c r="GJG316" s="375"/>
      <c r="GJH316" s="375"/>
      <c r="GJI316" s="375"/>
      <c r="GJJ316" s="375"/>
      <c r="GJK316" s="375"/>
      <c r="GJL316" s="375"/>
      <c r="GJM316" s="375"/>
      <c r="GJN316" s="375"/>
      <c r="GJO316" s="375"/>
      <c r="GJP316" s="375"/>
      <c r="GJQ316" s="375"/>
      <c r="GJR316" s="375"/>
      <c r="GJS316" s="375"/>
      <c r="GJT316" s="375"/>
      <c r="GJU316" s="375"/>
      <c r="GJV316" s="375"/>
      <c r="GJW316" s="375"/>
      <c r="GJX316" s="375"/>
      <c r="GJY316" s="375"/>
      <c r="GJZ316" s="375"/>
      <c r="GKA316" s="375"/>
      <c r="GKB316" s="375"/>
      <c r="GKC316" s="375"/>
      <c r="GKD316" s="375"/>
      <c r="GKE316" s="375"/>
      <c r="GKF316" s="375"/>
      <c r="GKG316" s="375"/>
      <c r="GKH316" s="375"/>
      <c r="GKI316" s="375"/>
      <c r="GKJ316" s="375"/>
      <c r="GKK316" s="375"/>
      <c r="GKL316" s="375"/>
      <c r="GKM316" s="375"/>
      <c r="GKN316" s="375"/>
      <c r="GKO316" s="375"/>
      <c r="GKP316" s="375"/>
      <c r="GKQ316" s="375"/>
      <c r="GKR316" s="375"/>
      <c r="GKS316" s="376"/>
      <c r="GKT316" s="376"/>
      <c r="GKU316" s="376"/>
      <c r="GKV316" s="376"/>
      <c r="GKW316" s="376"/>
      <c r="GKX316" s="376"/>
      <c r="GKY316" s="376"/>
      <c r="GKZ316" s="376"/>
      <c r="GLA316" s="376"/>
      <c r="GLB316" s="376"/>
      <c r="GLC316" s="376"/>
      <c r="GLD316" s="376"/>
      <c r="GLE316" s="376"/>
      <c r="GLF316" s="376"/>
      <c r="GLG316" s="376"/>
      <c r="GLH316" s="376"/>
      <c r="GLI316" s="376"/>
      <c r="GLJ316" s="376"/>
      <c r="GLK316" s="376"/>
      <c r="GLL316" s="376"/>
      <c r="GLM316" s="376"/>
      <c r="GLN316" s="376"/>
      <c r="GLO316" s="376"/>
      <c r="GLP316" s="376"/>
      <c r="GLQ316" s="377"/>
      <c r="GLR316" s="377"/>
      <c r="GLS316" s="377"/>
      <c r="GLT316" s="377"/>
      <c r="GLU316" s="377"/>
      <c r="GLV316" s="376"/>
      <c r="GLW316" s="376"/>
      <c r="GLX316" s="377"/>
      <c r="GLY316" s="377"/>
      <c r="GLZ316" s="376"/>
      <c r="GMA316" s="376"/>
      <c r="GMB316" s="377"/>
      <c r="GMC316" s="377"/>
      <c r="GMD316" s="376"/>
      <c r="GME316" s="376"/>
      <c r="GMF316" s="376"/>
      <c r="GMG316" s="376"/>
      <c r="GMH316" s="376"/>
      <c r="GMI316" s="376"/>
      <c r="GMJ316" s="376"/>
      <c r="GMK316" s="377"/>
      <c r="GML316" s="377"/>
      <c r="GMM316" s="376"/>
      <c r="GMN316" s="376"/>
      <c r="GMO316" s="377"/>
      <c r="GMP316" s="377"/>
      <c r="GMQ316" s="376"/>
      <c r="GMR316" s="376"/>
      <c r="GMS316" s="376"/>
      <c r="GMT316" s="376"/>
      <c r="GMU316" s="376"/>
      <c r="GMV316" s="370"/>
      <c r="GMW316" s="396"/>
      <c r="GMX316" s="376"/>
      <c r="GMY316" s="376"/>
      <c r="GMZ316" s="376"/>
      <c r="GNA316" s="376"/>
      <c r="GNB316" s="376"/>
      <c r="GNC316" s="376"/>
      <c r="GND316" s="376"/>
      <c r="GNE316" s="375"/>
      <c r="GNF316" s="375"/>
      <c r="GNG316" s="375"/>
      <c r="GNH316" s="375"/>
      <c r="GNI316" s="375"/>
      <c r="GNJ316" s="375"/>
      <c r="GNK316" s="375"/>
      <c r="GNL316" s="375"/>
      <c r="GNM316" s="375"/>
      <c r="GNN316" s="375"/>
      <c r="GNO316" s="375"/>
      <c r="GNP316" s="375"/>
      <c r="GNQ316" s="375"/>
      <c r="GNR316" s="375"/>
      <c r="GNS316" s="375"/>
      <c r="GNT316" s="375"/>
      <c r="GNU316" s="375"/>
      <c r="GNV316" s="375"/>
      <c r="GNW316" s="375"/>
      <c r="GNX316" s="375"/>
      <c r="GNY316" s="375"/>
      <c r="GNZ316" s="375"/>
      <c r="GOA316" s="375"/>
      <c r="GOB316" s="375"/>
      <c r="GOC316" s="375"/>
      <c r="GOD316" s="375"/>
      <c r="GOE316" s="375"/>
      <c r="GOF316" s="375"/>
      <c r="GOG316" s="375"/>
      <c r="GOH316" s="375"/>
      <c r="GOI316" s="375"/>
      <c r="GOJ316" s="375"/>
      <c r="GOK316" s="375"/>
      <c r="GOL316" s="375"/>
      <c r="GOM316" s="375"/>
      <c r="GON316" s="375"/>
      <c r="GOO316" s="375"/>
      <c r="GOP316" s="375"/>
      <c r="GOQ316" s="375"/>
      <c r="GOR316" s="375"/>
      <c r="GOS316" s="375"/>
      <c r="GOT316" s="375"/>
      <c r="GOU316" s="375"/>
      <c r="GOV316" s="375"/>
      <c r="GOW316" s="376"/>
      <c r="GOX316" s="376"/>
      <c r="GOY316" s="376"/>
      <c r="GOZ316" s="376"/>
      <c r="GPA316" s="376"/>
      <c r="GPB316" s="376"/>
      <c r="GPC316" s="376"/>
      <c r="GPD316" s="376"/>
      <c r="GPE316" s="376"/>
      <c r="GPF316" s="376"/>
      <c r="GPG316" s="376"/>
      <c r="GPH316" s="376"/>
      <c r="GPI316" s="376"/>
      <c r="GPJ316" s="376"/>
      <c r="GPK316" s="376"/>
      <c r="GPL316" s="376"/>
      <c r="GPM316" s="376"/>
      <c r="GPN316" s="376"/>
      <c r="GPO316" s="376"/>
      <c r="GPP316" s="376"/>
      <c r="GPQ316" s="376"/>
      <c r="GPR316" s="376"/>
      <c r="GPS316" s="376"/>
      <c r="GPT316" s="376"/>
      <c r="GPU316" s="377"/>
      <c r="GPV316" s="377"/>
      <c r="GPW316" s="377"/>
      <c r="GPX316" s="377"/>
      <c r="GPY316" s="377"/>
      <c r="GPZ316" s="376"/>
      <c r="GQA316" s="376"/>
      <c r="GQB316" s="377"/>
      <c r="GQC316" s="377"/>
      <c r="GQD316" s="376"/>
      <c r="GQE316" s="376"/>
      <c r="GQF316" s="377"/>
      <c r="GQG316" s="377"/>
      <c r="GQH316" s="376"/>
      <c r="GQI316" s="376"/>
      <c r="GQJ316" s="376"/>
      <c r="GQK316" s="376"/>
      <c r="GQL316" s="376"/>
      <c r="GQM316" s="376"/>
      <c r="GQN316" s="376"/>
      <c r="GQO316" s="377"/>
      <c r="GQP316" s="377"/>
      <c r="GQQ316" s="376"/>
      <c r="GQR316" s="376"/>
      <c r="GQS316" s="377"/>
      <c r="GQT316" s="377"/>
      <c r="GQU316" s="376"/>
      <c r="GQV316" s="376"/>
      <c r="GQW316" s="376"/>
      <c r="GQX316" s="376"/>
      <c r="GQY316" s="376"/>
      <c r="GQZ316" s="370"/>
      <c r="GRA316" s="396"/>
      <c r="GRB316" s="376"/>
      <c r="GRC316" s="376"/>
      <c r="GRD316" s="376"/>
      <c r="GRE316" s="376"/>
      <c r="GRF316" s="376"/>
      <c r="GRG316" s="376"/>
      <c r="GRH316" s="376"/>
      <c r="GRI316" s="375"/>
      <c r="GRJ316" s="375"/>
      <c r="GRK316" s="375"/>
      <c r="GRL316" s="375"/>
      <c r="GRM316" s="375"/>
      <c r="GRN316" s="375"/>
      <c r="GRO316" s="375"/>
      <c r="GRP316" s="375"/>
      <c r="GRQ316" s="375"/>
      <c r="GRR316" s="375"/>
      <c r="GRS316" s="375"/>
      <c r="GRT316" s="375"/>
      <c r="GRU316" s="375"/>
      <c r="GRV316" s="375"/>
      <c r="GRW316" s="375"/>
      <c r="GRX316" s="375"/>
      <c r="GRY316" s="375"/>
      <c r="GRZ316" s="375"/>
      <c r="GSA316" s="375"/>
      <c r="GSB316" s="375"/>
      <c r="GSC316" s="375"/>
      <c r="GSD316" s="375"/>
      <c r="GSE316" s="375"/>
      <c r="GSF316" s="375"/>
      <c r="GSG316" s="375"/>
      <c r="GSH316" s="375"/>
      <c r="GSI316" s="375"/>
      <c r="GSJ316" s="375"/>
      <c r="GSK316" s="375"/>
      <c r="GSL316" s="375"/>
      <c r="GSM316" s="375"/>
      <c r="GSN316" s="375"/>
      <c r="GSO316" s="375"/>
      <c r="GSP316" s="375"/>
      <c r="GSQ316" s="375"/>
      <c r="GSR316" s="375"/>
      <c r="GSS316" s="375"/>
      <c r="GST316" s="375"/>
      <c r="GSU316" s="375"/>
      <c r="GSV316" s="375"/>
      <c r="GSW316" s="375"/>
      <c r="GSX316" s="375"/>
      <c r="GSY316" s="375"/>
      <c r="GSZ316" s="375"/>
      <c r="GTA316" s="376"/>
      <c r="GTB316" s="376"/>
      <c r="GTC316" s="376"/>
      <c r="GTD316" s="376"/>
      <c r="GTE316" s="376"/>
      <c r="GTF316" s="376"/>
      <c r="GTG316" s="376"/>
      <c r="GTH316" s="376"/>
      <c r="GTI316" s="376"/>
      <c r="GTJ316" s="376"/>
      <c r="GTK316" s="376"/>
      <c r="GTL316" s="376"/>
      <c r="GTM316" s="376"/>
      <c r="GTN316" s="376"/>
      <c r="GTO316" s="376"/>
      <c r="GTP316" s="376"/>
      <c r="GTQ316" s="376"/>
      <c r="GTR316" s="376"/>
      <c r="GTS316" s="376"/>
      <c r="GTT316" s="376"/>
      <c r="GTU316" s="376"/>
      <c r="GTV316" s="376"/>
      <c r="GTW316" s="376"/>
      <c r="GTX316" s="376"/>
      <c r="GTY316" s="377"/>
      <c r="GTZ316" s="377"/>
      <c r="GUA316" s="377"/>
      <c r="GUB316" s="377"/>
      <c r="GUC316" s="377"/>
      <c r="GUD316" s="376"/>
      <c r="GUE316" s="376"/>
      <c r="GUF316" s="377"/>
      <c r="GUG316" s="377"/>
      <c r="GUH316" s="376"/>
      <c r="GUI316" s="376"/>
      <c r="GUJ316" s="377"/>
      <c r="GUK316" s="377"/>
      <c r="GUL316" s="376"/>
      <c r="GUM316" s="376"/>
      <c r="GUN316" s="376"/>
      <c r="GUO316" s="376"/>
      <c r="GUP316" s="376"/>
      <c r="GUQ316" s="376"/>
      <c r="GUR316" s="376"/>
      <c r="GUS316" s="377"/>
      <c r="GUT316" s="377"/>
      <c r="GUU316" s="376"/>
      <c r="GUV316" s="376"/>
      <c r="GUW316" s="377"/>
      <c r="GUX316" s="377"/>
      <c r="GUY316" s="376"/>
      <c r="GUZ316" s="376"/>
      <c r="GVA316" s="376"/>
      <c r="GVB316" s="376"/>
      <c r="GVC316" s="376"/>
      <c r="GVD316" s="370"/>
      <c r="GVE316" s="396"/>
      <c r="GVF316" s="376"/>
      <c r="GVG316" s="376"/>
      <c r="GVH316" s="376"/>
      <c r="GVI316" s="376"/>
      <c r="GVJ316" s="376"/>
      <c r="GVK316" s="376"/>
      <c r="GVL316" s="376"/>
      <c r="GVM316" s="375"/>
      <c r="GVN316" s="375"/>
      <c r="GVO316" s="375"/>
      <c r="GVP316" s="375"/>
      <c r="GVQ316" s="375"/>
      <c r="GVR316" s="375"/>
      <c r="GVS316" s="375"/>
      <c r="GVT316" s="375"/>
      <c r="GVU316" s="375"/>
      <c r="GVV316" s="375"/>
      <c r="GVW316" s="375"/>
      <c r="GVX316" s="375"/>
      <c r="GVY316" s="375"/>
      <c r="GVZ316" s="375"/>
      <c r="GWA316" s="375"/>
      <c r="GWB316" s="375"/>
      <c r="GWC316" s="375"/>
      <c r="GWD316" s="375"/>
      <c r="GWE316" s="375"/>
      <c r="GWF316" s="375"/>
      <c r="GWG316" s="375"/>
      <c r="GWH316" s="375"/>
      <c r="GWI316" s="375"/>
      <c r="GWJ316" s="375"/>
      <c r="GWK316" s="375"/>
      <c r="GWL316" s="375"/>
      <c r="GWM316" s="375"/>
      <c r="GWN316" s="375"/>
      <c r="GWO316" s="375"/>
      <c r="GWP316" s="375"/>
      <c r="GWQ316" s="375"/>
      <c r="GWR316" s="375"/>
      <c r="GWS316" s="375"/>
      <c r="GWT316" s="375"/>
      <c r="GWU316" s="375"/>
      <c r="GWV316" s="375"/>
      <c r="GWW316" s="375"/>
      <c r="GWX316" s="375"/>
      <c r="GWY316" s="375"/>
      <c r="GWZ316" s="375"/>
      <c r="GXA316" s="375"/>
      <c r="GXB316" s="375"/>
      <c r="GXC316" s="375"/>
      <c r="GXD316" s="375"/>
      <c r="GXE316" s="376"/>
      <c r="GXF316" s="376"/>
      <c r="GXG316" s="376"/>
      <c r="GXH316" s="376"/>
      <c r="GXI316" s="376"/>
      <c r="GXJ316" s="376"/>
      <c r="GXK316" s="376"/>
      <c r="GXL316" s="376"/>
      <c r="GXM316" s="376"/>
      <c r="GXN316" s="376"/>
      <c r="GXO316" s="376"/>
      <c r="GXP316" s="376"/>
      <c r="GXQ316" s="376"/>
      <c r="GXR316" s="376"/>
      <c r="GXS316" s="376"/>
      <c r="GXT316" s="376"/>
      <c r="GXU316" s="376"/>
      <c r="GXV316" s="376"/>
      <c r="GXW316" s="376"/>
      <c r="GXX316" s="376"/>
      <c r="GXY316" s="376"/>
      <c r="GXZ316" s="376"/>
      <c r="GYA316" s="376"/>
      <c r="GYB316" s="376"/>
      <c r="GYC316" s="377"/>
      <c r="GYD316" s="377"/>
      <c r="GYE316" s="377"/>
      <c r="GYF316" s="377"/>
      <c r="GYG316" s="377"/>
      <c r="GYH316" s="376"/>
      <c r="GYI316" s="376"/>
      <c r="GYJ316" s="377"/>
      <c r="GYK316" s="377"/>
      <c r="GYL316" s="376"/>
      <c r="GYM316" s="376"/>
      <c r="GYN316" s="377"/>
      <c r="GYO316" s="377"/>
      <c r="GYP316" s="376"/>
      <c r="GYQ316" s="376"/>
      <c r="GYR316" s="376"/>
      <c r="GYS316" s="376"/>
      <c r="GYT316" s="376"/>
      <c r="GYU316" s="376"/>
      <c r="GYV316" s="376"/>
      <c r="GYW316" s="377"/>
      <c r="GYX316" s="377"/>
      <c r="GYY316" s="376"/>
      <c r="GYZ316" s="376"/>
      <c r="GZA316" s="377"/>
      <c r="GZB316" s="377"/>
      <c r="GZC316" s="376"/>
      <c r="GZD316" s="376"/>
      <c r="GZE316" s="376"/>
      <c r="GZF316" s="376"/>
      <c r="GZG316" s="376"/>
      <c r="GZH316" s="370"/>
      <c r="GZI316" s="396"/>
      <c r="GZJ316" s="376"/>
      <c r="GZK316" s="376"/>
      <c r="GZL316" s="376"/>
      <c r="GZM316" s="376"/>
      <c r="GZN316" s="376"/>
      <c r="GZO316" s="376"/>
      <c r="GZP316" s="376"/>
      <c r="GZQ316" s="375"/>
      <c r="GZR316" s="375"/>
      <c r="GZS316" s="375"/>
      <c r="GZT316" s="375"/>
      <c r="GZU316" s="375"/>
      <c r="GZV316" s="375"/>
      <c r="GZW316" s="375"/>
      <c r="GZX316" s="375"/>
      <c r="GZY316" s="375"/>
      <c r="GZZ316" s="375"/>
      <c r="HAA316" s="375"/>
      <c r="HAB316" s="375"/>
      <c r="HAC316" s="375"/>
      <c r="HAD316" s="375"/>
      <c r="HAE316" s="375"/>
      <c r="HAF316" s="375"/>
      <c r="HAG316" s="375"/>
      <c r="HAH316" s="375"/>
      <c r="HAI316" s="375"/>
      <c r="HAJ316" s="375"/>
      <c r="HAK316" s="375"/>
      <c r="HAL316" s="375"/>
      <c r="HAM316" s="375"/>
      <c r="HAN316" s="375"/>
      <c r="HAO316" s="375"/>
      <c r="HAP316" s="375"/>
      <c r="HAQ316" s="375"/>
      <c r="HAR316" s="375"/>
      <c r="HAS316" s="375"/>
      <c r="HAT316" s="375"/>
      <c r="HAU316" s="375"/>
      <c r="HAV316" s="375"/>
      <c r="HAW316" s="375"/>
      <c r="HAX316" s="375"/>
      <c r="HAY316" s="375"/>
      <c r="HAZ316" s="375"/>
      <c r="HBA316" s="375"/>
      <c r="HBB316" s="375"/>
      <c r="HBC316" s="375"/>
      <c r="HBD316" s="375"/>
      <c r="HBE316" s="375"/>
      <c r="HBF316" s="375"/>
      <c r="HBG316" s="375"/>
      <c r="HBH316" s="375"/>
      <c r="HBI316" s="376"/>
      <c r="HBJ316" s="376"/>
      <c r="HBK316" s="376"/>
      <c r="HBL316" s="376"/>
      <c r="HBM316" s="376"/>
      <c r="HBN316" s="376"/>
      <c r="HBO316" s="376"/>
      <c r="HBP316" s="376"/>
      <c r="HBQ316" s="376"/>
      <c r="HBR316" s="376"/>
      <c r="HBS316" s="376"/>
      <c r="HBT316" s="376"/>
      <c r="HBU316" s="376"/>
      <c r="HBV316" s="376"/>
      <c r="HBW316" s="376"/>
      <c r="HBX316" s="376"/>
      <c r="HBY316" s="376"/>
      <c r="HBZ316" s="376"/>
      <c r="HCA316" s="376"/>
      <c r="HCB316" s="376"/>
      <c r="HCC316" s="376"/>
      <c r="HCD316" s="376"/>
      <c r="HCE316" s="376"/>
      <c r="HCF316" s="376"/>
      <c r="HCG316" s="377"/>
      <c r="HCH316" s="377"/>
      <c r="HCI316" s="377"/>
      <c r="HCJ316" s="377"/>
      <c r="HCK316" s="377"/>
      <c r="HCL316" s="376"/>
      <c r="HCM316" s="376"/>
      <c r="HCN316" s="377"/>
      <c r="HCO316" s="377"/>
      <c r="HCP316" s="376"/>
      <c r="HCQ316" s="376"/>
      <c r="HCR316" s="377"/>
      <c r="HCS316" s="377"/>
      <c r="HCT316" s="376"/>
      <c r="HCU316" s="376"/>
      <c r="HCV316" s="376"/>
      <c r="HCW316" s="376"/>
      <c r="HCX316" s="376"/>
      <c r="HCY316" s="376"/>
      <c r="HCZ316" s="376"/>
      <c r="HDA316" s="377"/>
      <c r="HDB316" s="377"/>
      <c r="HDC316" s="376"/>
      <c r="HDD316" s="376"/>
      <c r="HDE316" s="377"/>
      <c r="HDF316" s="377"/>
      <c r="HDG316" s="376"/>
      <c r="HDH316" s="376"/>
      <c r="HDI316" s="376"/>
      <c r="HDJ316" s="376"/>
      <c r="HDK316" s="376"/>
      <c r="HDL316" s="370"/>
      <c r="HDM316" s="396"/>
      <c r="HDN316" s="376"/>
      <c r="HDO316" s="376"/>
      <c r="HDP316" s="376"/>
      <c r="HDQ316" s="376"/>
      <c r="HDR316" s="376"/>
      <c r="HDS316" s="376"/>
      <c r="HDT316" s="376"/>
      <c r="HDU316" s="375"/>
      <c r="HDV316" s="375"/>
      <c r="HDW316" s="375"/>
      <c r="HDX316" s="375"/>
      <c r="HDY316" s="375"/>
      <c r="HDZ316" s="375"/>
      <c r="HEA316" s="375"/>
      <c r="HEB316" s="375"/>
      <c r="HEC316" s="375"/>
      <c r="HED316" s="375"/>
      <c r="HEE316" s="375"/>
      <c r="HEF316" s="375"/>
      <c r="HEG316" s="375"/>
      <c r="HEH316" s="375"/>
      <c r="HEI316" s="375"/>
      <c r="HEJ316" s="375"/>
      <c r="HEK316" s="375"/>
      <c r="HEL316" s="375"/>
      <c r="HEM316" s="375"/>
      <c r="HEN316" s="375"/>
      <c r="HEO316" s="375"/>
      <c r="HEP316" s="375"/>
      <c r="HEQ316" s="375"/>
      <c r="HER316" s="375"/>
      <c r="HES316" s="375"/>
      <c r="HET316" s="375"/>
      <c r="HEU316" s="375"/>
      <c r="HEV316" s="375"/>
      <c r="HEW316" s="375"/>
      <c r="HEX316" s="375"/>
      <c r="HEY316" s="375"/>
      <c r="HEZ316" s="375"/>
      <c r="HFA316" s="375"/>
      <c r="HFB316" s="375"/>
      <c r="HFC316" s="375"/>
      <c r="HFD316" s="375"/>
      <c r="HFE316" s="375"/>
      <c r="HFF316" s="375"/>
      <c r="HFG316" s="375"/>
      <c r="HFH316" s="375"/>
      <c r="HFI316" s="375"/>
      <c r="HFJ316" s="375"/>
      <c r="HFK316" s="375"/>
      <c r="HFL316" s="375"/>
      <c r="HFM316" s="376"/>
      <c r="HFN316" s="376"/>
      <c r="HFO316" s="376"/>
      <c r="HFP316" s="376"/>
      <c r="HFQ316" s="376"/>
      <c r="HFR316" s="376"/>
      <c r="HFS316" s="376"/>
      <c r="HFT316" s="376"/>
      <c r="HFU316" s="376"/>
      <c r="HFV316" s="376"/>
      <c r="HFW316" s="376"/>
      <c r="HFX316" s="376"/>
      <c r="HFY316" s="376"/>
      <c r="HFZ316" s="376"/>
      <c r="HGA316" s="376"/>
      <c r="HGB316" s="376"/>
      <c r="HGC316" s="376"/>
      <c r="HGD316" s="376"/>
      <c r="HGE316" s="376"/>
      <c r="HGF316" s="376"/>
      <c r="HGG316" s="376"/>
      <c r="HGH316" s="376"/>
      <c r="HGI316" s="376"/>
      <c r="HGJ316" s="376"/>
      <c r="HGK316" s="377"/>
      <c r="HGL316" s="377"/>
      <c r="HGM316" s="377"/>
      <c r="HGN316" s="377"/>
      <c r="HGO316" s="377"/>
      <c r="HGP316" s="376"/>
      <c r="HGQ316" s="376"/>
      <c r="HGR316" s="377"/>
      <c r="HGS316" s="377"/>
      <c r="HGT316" s="376"/>
      <c r="HGU316" s="376"/>
      <c r="HGV316" s="377"/>
      <c r="HGW316" s="377"/>
      <c r="HGX316" s="376"/>
      <c r="HGY316" s="376"/>
      <c r="HGZ316" s="376"/>
      <c r="HHA316" s="376"/>
      <c r="HHB316" s="376"/>
      <c r="HHC316" s="376"/>
      <c r="HHD316" s="376"/>
      <c r="HHE316" s="377"/>
      <c r="HHF316" s="377"/>
      <c r="HHG316" s="376"/>
      <c r="HHH316" s="376"/>
      <c r="HHI316" s="377"/>
      <c r="HHJ316" s="377"/>
      <c r="HHK316" s="376"/>
      <c r="HHL316" s="376"/>
      <c r="HHM316" s="376"/>
      <c r="HHN316" s="376"/>
      <c r="HHO316" s="376"/>
      <c r="HHP316" s="370"/>
      <c r="HHQ316" s="396"/>
      <c r="HHR316" s="376"/>
      <c r="HHS316" s="376"/>
      <c r="HHT316" s="376"/>
      <c r="HHU316" s="376"/>
      <c r="HHV316" s="376"/>
      <c r="HHW316" s="376"/>
      <c r="HHX316" s="376"/>
      <c r="HHY316" s="375"/>
      <c r="HHZ316" s="375"/>
      <c r="HIA316" s="375"/>
      <c r="HIB316" s="375"/>
      <c r="HIC316" s="375"/>
      <c r="HID316" s="375"/>
      <c r="HIE316" s="375"/>
      <c r="HIF316" s="375"/>
      <c r="HIG316" s="375"/>
      <c r="HIH316" s="375"/>
      <c r="HII316" s="375"/>
      <c r="HIJ316" s="375"/>
      <c r="HIK316" s="375"/>
      <c r="HIL316" s="375"/>
      <c r="HIM316" s="375"/>
      <c r="HIN316" s="375"/>
      <c r="HIO316" s="375"/>
      <c r="HIP316" s="375"/>
      <c r="HIQ316" s="375"/>
      <c r="HIR316" s="375"/>
      <c r="HIS316" s="375"/>
      <c r="HIT316" s="375"/>
      <c r="HIU316" s="375"/>
      <c r="HIV316" s="375"/>
      <c r="HIW316" s="375"/>
      <c r="HIX316" s="375"/>
      <c r="HIY316" s="375"/>
      <c r="HIZ316" s="375"/>
      <c r="HJA316" s="375"/>
      <c r="HJB316" s="375"/>
      <c r="HJC316" s="375"/>
      <c r="HJD316" s="375"/>
      <c r="HJE316" s="375"/>
      <c r="HJF316" s="375"/>
      <c r="HJG316" s="375"/>
      <c r="HJH316" s="375"/>
      <c r="HJI316" s="375"/>
      <c r="HJJ316" s="375"/>
      <c r="HJK316" s="375"/>
      <c r="HJL316" s="375"/>
      <c r="HJM316" s="375"/>
      <c r="HJN316" s="375"/>
      <c r="HJO316" s="375"/>
      <c r="HJP316" s="375"/>
      <c r="HJQ316" s="376"/>
      <c r="HJR316" s="376"/>
      <c r="HJS316" s="376"/>
      <c r="HJT316" s="376"/>
      <c r="HJU316" s="376"/>
      <c r="HJV316" s="376"/>
      <c r="HJW316" s="376"/>
      <c r="HJX316" s="376"/>
      <c r="HJY316" s="376"/>
      <c r="HJZ316" s="376"/>
      <c r="HKA316" s="376"/>
      <c r="HKB316" s="376"/>
      <c r="HKC316" s="376"/>
      <c r="HKD316" s="376"/>
      <c r="HKE316" s="376"/>
      <c r="HKF316" s="376"/>
      <c r="HKG316" s="376"/>
      <c r="HKH316" s="376"/>
      <c r="HKI316" s="376"/>
      <c r="HKJ316" s="376"/>
      <c r="HKK316" s="376"/>
      <c r="HKL316" s="376"/>
      <c r="HKM316" s="376"/>
      <c r="HKN316" s="376"/>
      <c r="HKO316" s="377"/>
      <c r="HKP316" s="377"/>
      <c r="HKQ316" s="377"/>
      <c r="HKR316" s="377"/>
      <c r="HKS316" s="377"/>
      <c r="HKT316" s="376"/>
      <c r="HKU316" s="376"/>
      <c r="HKV316" s="377"/>
      <c r="HKW316" s="377"/>
      <c r="HKX316" s="376"/>
      <c r="HKY316" s="376"/>
      <c r="HKZ316" s="377"/>
      <c r="HLA316" s="377"/>
      <c r="HLB316" s="376"/>
      <c r="HLC316" s="376"/>
      <c r="HLD316" s="376"/>
      <c r="HLE316" s="376"/>
      <c r="HLF316" s="376"/>
      <c r="HLG316" s="376"/>
      <c r="HLH316" s="376"/>
      <c r="HLI316" s="377"/>
      <c r="HLJ316" s="377"/>
      <c r="HLK316" s="376"/>
      <c r="HLL316" s="376"/>
      <c r="HLM316" s="377"/>
      <c r="HLN316" s="377"/>
      <c r="HLO316" s="376"/>
      <c r="HLP316" s="376"/>
      <c r="HLQ316" s="376"/>
      <c r="HLR316" s="376"/>
      <c r="HLS316" s="376"/>
      <c r="HLT316" s="370"/>
      <c r="HLU316" s="396"/>
      <c r="HLV316" s="376"/>
      <c r="HLW316" s="376"/>
      <c r="HLX316" s="376"/>
      <c r="HLY316" s="376"/>
      <c r="HLZ316" s="376"/>
      <c r="HMA316" s="376"/>
      <c r="HMB316" s="376"/>
      <c r="HMC316" s="375"/>
      <c r="HMD316" s="375"/>
      <c r="HME316" s="375"/>
      <c r="HMF316" s="375"/>
      <c r="HMG316" s="375"/>
      <c r="HMH316" s="375"/>
      <c r="HMI316" s="375"/>
      <c r="HMJ316" s="375"/>
      <c r="HMK316" s="375"/>
      <c r="HML316" s="375"/>
      <c r="HMM316" s="375"/>
      <c r="HMN316" s="375"/>
      <c r="HMO316" s="375"/>
      <c r="HMP316" s="375"/>
      <c r="HMQ316" s="375"/>
      <c r="HMR316" s="375"/>
      <c r="HMS316" s="375"/>
      <c r="HMT316" s="375"/>
      <c r="HMU316" s="375"/>
      <c r="HMV316" s="375"/>
      <c r="HMW316" s="375"/>
      <c r="HMX316" s="375"/>
      <c r="HMY316" s="375"/>
      <c r="HMZ316" s="375"/>
      <c r="HNA316" s="375"/>
      <c r="HNB316" s="375"/>
      <c r="HNC316" s="375"/>
      <c r="HND316" s="375"/>
      <c r="HNE316" s="375"/>
      <c r="HNF316" s="375"/>
      <c r="HNG316" s="375"/>
      <c r="HNH316" s="375"/>
      <c r="HNI316" s="375"/>
      <c r="HNJ316" s="375"/>
      <c r="HNK316" s="375"/>
      <c r="HNL316" s="375"/>
      <c r="HNM316" s="375"/>
      <c r="HNN316" s="375"/>
      <c r="HNO316" s="375"/>
      <c r="HNP316" s="375"/>
      <c r="HNQ316" s="375"/>
      <c r="HNR316" s="375"/>
      <c r="HNS316" s="375"/>
      <c r="HNT316" s="375"/>
      <c r="HNU316" s="376"/>
      <c r="HNV316" s="376"/>
      <c r="HNW316" s="376"/>
      <c r="HNX316" s="376"/>
      <c r="HNY316" s="376"/>
      <c r="HNZ316" s="376"/>
      <c r="HOA316" s="376"/>
      <c r="HOB316" s="376"/>
      <c r="HOC316" s="376"/>
      <c r="HOD316" s="376"/>
      <c r="HOE316" s="376"/>
      <c r="HOF316" s="376"/>
      <c r="HOG316" s="376"/>
      <c r="HOH316" s="376"/>
      <c r="HOI316" s="376"/>
      <c r="HOJ316" s="376"/>
      <c r="HOK316" s="376"/>
      <c r="HOL316" s="376"/>
      <c r="HOM316" s="376"/>
      <c r="HON316" s="376"/>
      <c r="HOO316" s="376"/>
      <c r="HOP316" s="376"/>
      <c r="HOQ316" s="376"/>
      <c r="HOR316" s="376"/>
      <c r="HOS316" s="377"/>
      <c r="HOT316" s="377"/>
      <c r="HOU316" s="377"/>
      <c r="HOV316" s="377"/>
      <c r="HOW316" s="377"/>
      <c r="HOX316" s="376"/>
      <c r="HOY316" s="376"/>
      <c r="HOZ316" s="377"/>
      <c r="HPA316" s="377"/>
      <c r="HPB316" s="376"/>
      <c r="HPC316" s="376"/>
      <c r="HPD316" s="377"/>
      <c r="HPE316" s="377"/>
      <c r="HPF316" s="376"/>
      <c r="HPG316" s="376"/>
      <c r="HPH316" s="376"/>
      <c r="HPI316" s="376"/>
      <c r="HPJ316" s="376"/>
      <c r="HPK316" s="376"/>
      <c r="HPL316" s="376"/>
      <c r="HPM316" s="377"/>
      <c r="HPN316" s="377"/>
      <c r="HPO316" s="376"/>
      <c r="HPP316" s="376"/>
      <c r="HPQ316" s="377"/>
      <c r="HPR316" s="377"/>
      <c r="HPS316" s="376"/>
      <c r="HPT316" s="376"/>
      <c r="HPU316" s="376"/>
      <c r="HPV316" s="376"/>
      <c r="HPW316" s="376"/>
      <c r="HPX316" s="370"/>
      <c r="HPY316" s="396"/>
      <c r="HPZ316" s="376"/>
      <c r="HQA316" s="376"/>
      <c r="HQB316" s="376"/>
      <c r="HQC316" s="376"/>
      <c r="HQD316" s="376"/>
      <c r="HQE316" s="376"/>
      <c r="HQF316" s="376"/>
      <c r="HQG316" s="375"/>
      <c r="HQH316" s="375"/>
      <c r="HQI316" s="375"/>
      <c r="HQJ316" s="375"/>
      <c r="HQK316" s="375"/>
      <c r="HQL316" s="375"/>
      <c r="HQM316" s="375"/>
      <c r="HQN316" s="375"/>
      <c r="HQO316" s="375"/>
      <c r="HQP316" s="375"/>
      <c r="HQQ316" s="375"/>
      <c r="HQR316" s="375"/>
      <c r="HQS316" s="375"/>
      <c r="HQT316" s="375"/>
      <c r="HQU316" s="375"/>
      <c r="HQV316" s="375"/>
      <c r="HQW316" s="375"/>
      <c r="HQX316" s="375"/>
      <c r="HQY316" s="375"/>
      <c r="HQZ316" s="375"/>
      <c r="HRA316" s="375"/>
      <c r="HRB316" s="375"/>
      <c r="HRC316" s="375"/>
      <c r="HRD316" s="375"/>
      <c r="HRE316" s="375"/>
      <c r="HRF316" s="375"/>
      <c r="HRG316" s="375"/>
      <c r="HRH316" s="375"/>
      <c r="HRI316" s="375"/>
      <c r="HRJ316" s="375"/>
      <c r="HRK316" s="375"/>
      <c r="HRL316" s="375"/>
      <c r="HRM316" s="375"/>
      <c r="HRN316" s="375"/>
      <c r="HRO316" s="375"/>
      <c r="HRP316" s="375"/>
      <c r="HRQ316" s="375"/>
      <c r="HRR316" s="375"/>
      <c r="HRS316" s="375"/>
      <c r="HRT316" s="375"/>
      <c r="HRU316" s="375"/>
      <c r="HRV316" s="375"/>
      <c r="HRW316" s="375"/>
      <c r="HRX316" s="375"/>
      <c r="HRY316" s="376"/>
      <c r="HRZ316" s="376"/>
      <c r="HSA316" s="376"/>
      <c r="HSB316" s="376"/>
      <c r="HSC316" s="376"/>
      <c r="HSD316" s="376"/>
      <c r="HSE316" s="376"/>
      <c r="HSF316" s="376"/>
      <c r="HSG316" s="376"/>
      <c r="HSH316" s="376"/>
      <c r="HSI316" s="376"/>
      <c r="HSJ316" s="376"/>
      <c r="HSK316" s="376"/>
      <c r="HSL316" s="376"/>
      <c r="HSM316" s="376"/>
      <c r="HSN316" s="376"/>
      <c r="HSO316" s="376"/>
      <c r="HSP316" s="376"/>
      <c r="HSQ316" s="376"/>
      <c r="HSR316" s="376"/>
      <c r="HSS316" s="376"/>
      <c r="HST316" s="376"/>
      <c r="HSU316" s="376"/>
      <c r="HSV316" s="376"/>
      <c r="HSW316" s="377"/>
      <c r="HSX316" s="377"/>
      <c r="HSY316" s="377"/>
      <c r="HSZ316" s="377"/>
      <c r="HTA316" s="377"/>
      <c r="HTB316" s="376"/>
      <c r="HTC316" s="376"/>
      <c r="HTD316" s="377"/>
      <c r="HTE316" s="377"/>
      <c r="HTF316" s="376"/>
      <c r="HTG316" s="376"/>
      <c r="HTH316" s="377"/>
      <c r="HTI316" s="377"/>
      <c r="HTJ316" s="376"/>
      <c r="HTK316" s="376"/>
      <c r="HTL316" s="376"/>
      <c r="HTM316" s="376"/>
      <c r="HTN316" s="376"/>
      <c r="HTO316" s="376"/>
      <c r="HTP316" s="376"/>
      <c r="HTQ316" s="377"/>
      <c r="HTR316" s="377"/>
      <c r="HTS316" s="376"/>
      <c r="HTT316" s="376"/>
      <c r="HTU316" s="377"/>
      <c r="HTV316" s="377"/>
      <c r="HTW316" s="376"/>
      <c r="HTX316" s="376"/>
      <c r="HTY316" s="376"/>
      <c r="HTZ316" s="376"/>
      <c r="HUA316" s="376"/>
      <c r="HUB316" s="370"/>
      <c r="HUC316" s="396"/>
      <c r="HUD316" s="376"/>
      <c r="HUE316" s="376"/>
      <c r="HUF316" s="376"/>
      <c r="HUG316" s="376"/>
      <c r="HUH316" s="376"/>
      <c r="HUI316" s="376"/>
      <c r="HUJ316" s="376"/>
      <c r="HUK316" s="375"/>
      <c r="HUL316" s="375"/>
      <c r="HUM316" s="375"/>
      <c r="HUN316" s="375"/>
      <c r="HUO316" s="375"/>
      <c r="HUP316" s="375"/>
      <c r="HUQ316" s="375"/>
      <c r="HUR316" s="375"/>
      <c r="HUS316" s="375"/>
      <c r="HUT316" s="375"/>
      <c r="HUU316" s="375"/>
      <c r="HUV316" s="375"/>
      <c r="HUW316" s="375"/>
      <c r="HUX316" s="375"/>
      <c r="HUY316" s="375"/>
      <c r="HUZ316" s="375"/>
      <c r="HVA316" s="375"/>
      <c r="HVB316" s="375"/>
      <c r="HVC316" s="375"/>
      <c r="HVD316" s="375"/>
      <c r="HVE316" s="375"/>
      <c r="HVF316" s="375"/>
      <c r="HVG316" s="375"/>
      <c r="HVH316" s="375"/>
      <c r="HVI316" s="375"/>
      <c r="HVJ316" s="375"/>
      <c r="HVK316" s="375"/>
      <c r="HVL316" s="375"/>
      <c r="HVM316" s="375"/>
      <c r="HVN316" s="375"/>
      <c r="HVO316" s="375"/>
      <c r="HVP316" s="375"/>
      <c r="HVQ316" s="375"/>
      <c r="HVR316" s="375"/>
      <c r="HVS316" s="375"/>
      <c r="HVT316" s="375"/>
      <c r="HVU316" s="375"/>
      <c r="HVV316" s="375"/>
      <c r="HVW316" s="375"/>
      <c r="HVX316" s="375"/>
      <c r="HVY316" s="375"/>
      <c r="HVZ316" s="375"/>
      <c r="HWA316" s="375"/>
      <c r="HWB316" s="375"/>
      <c r="HWC316" s="376"/>
      <c r="HWD316" s="376"/>
      <c r="HWE316" s="376"/>
      <c r="HWF316" s="376"/>
      <c r="HWG316" s="376"/>
      <c r="HWH316" s="376"/>
      <c r="HWI316" s="376"/>
      <c r="HWJ316" s="376"/>
      <c r="HWK316" s="376"/>
      <c r="HWL316" s="376"/>
      <c r="HWM316" s="376"/>
      <c r="HWN316" s="376"/>
      <c r="HWO316" s="376"/>
      <c r="HWP316" s="376"/>
      <c r="HWQ316" s="376"/>
      <c r="HWR316" s="376"/>
      <c r="HWS316" s="376"/>
      <c r="HWT316" s="376"/>
      <c r="HWU316" s="376"/>
      <c r="HWV316" s="376"/>
      <c r="HWW316" s="376"/>
      <c r="HWX316" s="376"/>
      <c r="HWY316" s="376"/>
      <c r="HWZ316" s="376"/>
      <c r="HXA316" s="377"/>
      <c r="HXB316" s="377"/>
      <c r="HXC316" s="377"/>
      <c r="HXD316" s="377"/>
      <c r="HXE316" s="377"/>
      <c r="HXF316" s="376"/>
      <c r="HXG316" s="376"/>
      <c r="HXH316" s="377"/>
      <c r="HXI316" s="377"/>
      <c r="HXJ316" s="376"/>
      <c r="HXK316" s="376"/>
      <c r="HXL316" s="377"/>
      <c r="HXM316" s="377"/>
      <c r="HXN316" s="376"/>
      <c r="HXO316" s="376"/>
      <c r="HXP316" s="376"/>
      <c r="HXQ316" s="376"/>
      <c r="HXR316" s="376"/>
      <c r="HXS316" s="376"/>
      <c r="HXT316" s="376"/>
      <c r="HXU316" s="377"/>
      <c r="HXV316" s="377"/>
      <c r="HXW316" s="376"/>
      <c r="HXX316" s="376"/>
      <c r="HXY316" s="377"/>
      <c r="HXZ316" s="377"/>
      <c r="HYA316" s="376"/>
      <c r="HYB316" s="376"/>
      <c r="HYC316" s="376"/>
      <c r="HYD316" s="376"/>
      <c r="HYE316" s="376"/>
      <c r="HYF316" s="370"/>
      <c r="HYG316" s="396"/>
      <c r="HYH316" s="376"/>
      <c r="HYI316" s="376"/>
      <c r="HYJ316" s="376"/>
      <c r="HYK316" s="376"/>
      <c r="HYL316" s="376"/>
      <c r="HYM316" s="376"/>
      <c r="HYN316" s="376"/>
      <c r="HYO316" s="375"/>
      <c r="HYP316" s="375"/>
      <c r="HYQ316" s="375"/>
      <c r="HYR316" s="375"/>
      <c r="HYS316" s="375"/>
      <c r="HYT316" s="375"/>
      <c r="HYU316" s="375"/>
      <c r="HYV316" s="375"/>
      <c r="HYW316" s="375"/>
      <c r="HYX316" s="375"/>
      <c r="HYY316" s="375"/>
      <c r="HYZ316" s="375"/>
      <c r="HZA316" s="375"/>
      <c r="HZB316" s="375"/>
      <c r="HZC316" s="375"/>
      <c r="HZD316" s="375"/>
      <c r="HZE316" s="375"/>
      <c r="HZF316" s="375"/>
      <c r="HZG316" s="375"/>
      <c r="HZH316" s="375"/>
      <c r="HZI316" s="375"/>
      <c r="HZJ316" s="375"/>
      <c r="HZK316" s="375"/>
      <c r="HZL316" s="375"/>
      <c r="HZM316" s="375"/>
      <c r="HZN316" s="375"/>
      <c r="HZO316" s="375"/>
      <c r="HZP316" s="375"/>
      <c r="HZQ316" s="375"/>
      <c r="HZR316" s="375"/>
      <c r="HZS316" s="375"/>
      <c r="HZT316" s="375"/>
      <c r="HZU316" s="375"/>
      <c r="HZV316" s="375"/>
      <c r="HZW316" s="375"/>
      <c r="HZX316" s="375"/>
      <c r="HZY316" s="375"/>
      <c r="HZZ316" s="375"/>
      <c r="IAA316" s="375"/>
      <c r="IAB316" s="375"/>
      <c r="IAC316" s="375"/>
      <c r="IAD316" s="375"/>
      <c r="IAE316" s="375"/>
      <c r="IAF316" s="375"/>
      <c r="IAG316" s="376"/>
      <c r="IAH316" s="376"/>
      <c r="IAI316" s="376"/>
      <c r="IAJ316" s="376"/>
      <c r="IAK316" s="376"/>
      <c r="IAL316" s="376"/>
      <c r="IAM316" s="376"/>
      <c r="IAN316" s="376"/>
      <c r="IAO316" s="376"/>
      <c r="IAP316" s="376"/>
      <c r="IAQ316" s="376"/>
      <c r="IAR316" s="376"/>
      <c r="IAS316" s="376"/>
      <c r="IAT316" s="376"/>
      <c r="IAU316" s="376"/>
      <c r="IAV316" s="376"/>
      <c r="IAW316" s="376"/>
      <c r="IAX316" s="376"/>
      <c r="IAY316" s="376"/>
      <c r="IAZ316" s="376"/>
      <c r="IBA316" s="376"/>
      <c r="IBB316" s="376"/>
      <c r="IBC316" s="376"/>
      <c r="IBD316" s="376"/>
      <c r="IBE316" s="377"/>
      <c r="IBF316" s="377"/>
      <c r="IBG316" s="377"/>
      <c r="IBH316" s="377"/>
      <c r="IBI316" s="377"/>
      <c r="IBJ316" s="376"/>
      <c r="IBK316" s="376"/>
      <c r="IBL316" s="377"/>
      <c r="IBM316" s="377"/>
      <c r="IBN316" s="376"/>
      <c r="IBO316" s="376"/>
      <c r="IBP316" s="377"/>
      <c r="IBQ316" s="377"/>
      <c r="IBR316" s="376"/>
      <c r="IBS316" s="376"/>
      <c r="IBT316" s="376"/>
      <c r="IBU316" s="376"/>
      <c r="IBV316" s="376"/>
      <c r="IBW316" s="376"/>
      <c r="IBX316" s="376"/>
      <c r="IBY316" s="377"/>
      <c r="IBZ316" s="377"/>
      <c r="ICA316" s="376"/>
      <c r="ICB316" s="376"/>
      <c r="ICC316" s="377"/>
      <c r="ICD316" s="377"/>
      <c r="ICE316" s="376"/>
      <c r="ICF316" s="376"/>
      <c r="ICG316" s="376"/>
      <c r="ICH316" s="376"/>
      <c r="ICI316" s="376"/>
      <c r="ICJ316" s="370"/>
      <c r="ICK316" s="396"/>
      <c r="ICL316" s="376"/>
      <c r="ICM316" s="376"/>
      <c r="ICN316" s="376"/>
      <c r="ICO316" s="376"/>
      <c r="ICP316" s="376"/>
      <c r="ICQ316" s="376"/>
      <c r="ICR316" s="376"/>
      <c r="ICS316" s="375"/>
      <c r="ICT316" s="375"/>
      <c r="ICU316" s="375"/>
      <c r="ICV316" s="375"/>
      <c r="ICW316" s="375"/>
      <c r="ICX316" s="375"/>
      <c r="ICY316" s="375"/>
      <c r="ICZ316" s="375"/>
      <c r="IDA316" s="375"/>
      <c r="IDB316" s="375"/>
      <c r="IDC316" s="375"/>
      <c r="IDD316" s="375"/>
      <c r="IDE316" s="375"/>
      <c r="IDF316" s="375"/>
      <c r="IDG316" s="375"/>
      <c r="IDH316" s="375"/>
      <c r="IDI316" s="375"/>
      <c r="IDJ316" s="375"/>
      <c r="IDK316" s="375"/>
      <c r="IDL316" s="375"/>
      <c r="IDM316" s="375"/>
      <c r="IDN316" s="375"/>
      <c r="IDO316" s="375"/>
      <c r="IDP316" s="375"/>
      <c r="IDQ316" s="375"/>
      <c r="IDR316" s="375"/>
      <c r="IDS316" s="375"/>
      <c r="IDT316" s="375"/>
      <c r="IDU316" s="375"/>
      <c r="IDV316" s="375"/>
      <c r="IDW316" s="375"/>
      <c r="IDX316" s="375"/>
      <c r="IDY316" s="375"/>
      <c r="IDZ316" s="375"/>
      <c r="IEA316" s="375"/>
      <c r="IEB316" s="375"/>
      <c r="IEC316" s="375"/>
      <c r="IED316" s="375"/>
      <c r="IEE316" s="375"/>
      <c r="IEF316" s="375"/>
      <c r="IEG316" s="375"/>
      <c r="IEH316" s="375"/>
      <c r="IEI316" s="375"/>
      <c r="IEJ316" s="375"/>
      <c r="IEK316" s="376"/>
      <c r="IEL316" s="376"/>
      <c r="IEM316" s="376"/>
      <c r="IEN316" s="376"/>
      <c r="IEO316" s="376"/>
      <c r="IEP316" s="376"/>
      <c r="IEQ316" s="376"/>
      <c r="IER316" s="376"/>
      <c r="IES316" s="376"/>
      <c r="IET316" s="376"/>
      <c r="IEU316" s="376"/>
      <c r="IEV316" s="376"/>
      <c r="IEW316" s="376"/>
      <c r="IEX316" s="376"/>
      <c r="IEY316" s="376"/>
      <c r="IEZ316" s="376"/>
      <c r="IFA316" s="376"/>
      <c r="IFB316" s="376"/>
      <c r="IFC316" s="376"/>
      <c r="IFD316" s="376"/>
      <c r="IFE316" s="376"/>
      <c r="IFF316" s="376"/>
      <c r="IFG316" s="376"/>
      <c r="IFH316" s="376"/>
      <c r="IFI316" s="377"/>
      <c r="IFJ316" s="377"/>
      <c r="IFK316" s="377"/>
      <c r="IFL316" s="377"/>
      <c r="IFM316" s="377"/>
      <c r="IFN316" s="376"/>
      <c r="IFO316" s="376"/>
      <c r="IFP316" s="377"/>
      <c r="IFQ316" s="377"/>
      <c r="IFR316" s="376"/>
      <c r="IFS316" s="376"/>
      <c r="IFT316" s="377"/>
      <c r="IFU316" s="377"/>
      <c r="IFV316" s="376"/>
      <c r="IFW316" s="376"/>
      <c r="IFX316" s="376"/>
      <c r="IFY316" s="376"/>
      <c r="IFZ316" s="376"/>
      <c r="IGA316" s="376"/>
      <c r="IGB316" s="376"/>
      <c r="IGC316" s="377"/>
      <c r="IGD316" s="377"/>
      <c r="IGE316" s="376"/>
      <c r="IGF316" s="376"/>
      <c r="IGG316" s="377"/>
      <c r="IGH316" s="377"/>
      <c r="IGI316" s="376"/>
      <c r="IGJ316" s="376"/>
      <c r="IGK316" s="376"/>
      <c r="IGL316" s="376"/>
      <c r="IGM316" s="376"/>
      <c r="IGN316" s="370"/>
      <c r="IGO316" s="396"/>
      <c r="IGP316" s="376"/>
      <c r="IGQ316" s="376"/>
      <c r="IGR316" s="376"/>
      <c r="IGS316" s="376"/>
      <c r="IGT316" s="376"/>
      <c r="IGU316" s="376"/>
      <c r="IGV316" s="376"/>
      <c r="IGW316" s="375"/>
      <c r="IGX316" s="375"/>
      <c r="IGY316" s="375"/>
      <c r="IGZ316" s="375"/>
      <c r="IHA316" s="375"/>
      <c r="IHB316" s="375"/>
      <c r="IHC316" s="375"/>
      <c r="IHD316" s="375"/>
      <c r="IHE316" s="375"/>
      <c r="IHF316" s="375"/>
      <c r="IHG316" s="375"/>
      <c r="IHH316" s="375"/>
      <c r="IHI316" s="375"/>
      <c r="IHJ316" s="375"/>
      <c r="IHK316" s="375"/>
      <c r="IHL316" s="375"/>
      <c r="IHM316" s="375"/>
      <c r="IHN316" s="375"/>
      <c r="IHO316" s="375"/>
      <c r="IHP316" s="375"/>
      <c r="IHQ316" s="375"/>
      <c r="IHR316" s="375"/>
      <c r="IHS316" s="375"/>
      <c r="IHT316" s="375"/>
      <c r="IHU316" s="375"/>
      <c r="IHV316" s="375"/>
      <c r="IHW316" s="375"/>
      <c r="IHX316" s="375"/>
      <c r="IHY316" s="375"/>
      <c r="IHZ316" s="375"/>
      <c r="IIA316" s="375"/>
      <c r="IIB316" s="375"/>
      <c r="IIC316" s="375"/>
      <c r="IID316" s="375"/>
      <c r="IIE316" s="375"/>
      <c r="IIF316" s="375"/>
      <c r="IIG316" s="375"/>
      <c r="IIH316" s="375"/>
      <c r="III316" s="375"/>
      <c r="IIJ316" s="375"/>
      <c r="IIK316" s="375"/>
      <c r="IIL316" s="375"/>
      <c r="IIM316" s="375"/>
      <c r="IIN316" s="375"/>
      <c r="IIO316" s="376"/>
      <c r="IIP316" s="376"/>
      <c r="IIQ316" s="376"/>
      <c r="IIR316" s="376"/>
      <c r="IIS316" s="376"/>
      <c r="IIT316" s="376"/>
      <c r="IIU316" s="376"/>
      <c r="IIV316" s="376"/>
      <c r="IIW316" s="376"/>
      <c r="IIX316" s="376"/>
      <c r="IIY316" s="376"/>
      <c r="IIZ316" s="376"/>
      <c r="IJA316" s="376"/>
      <c r="IJB316" s="376"/>
      <c r="IJC316" s="376"/>
      <c r="IJD316" s="376"/>
      <c r="IJE316" s="376"/>
      <c r="IJF316" s="376"/>
      <c r="IJG316" s="376"/>
      <c r="IJH316" s="376"/>
      <c r="IJI316" s="376"/>
      <c r="IJJ316" s="376"/>
      <c r="IJK316" s="376"/>
      <c r="IJL316" s="376"/>
      <c r="IJM316" s="377"/>
      <c r="IJN316" s="377"/>
      <c r="IJO316" s="377"/>
      <c r="IJP316" s="377"/>
      <c r="IJQ316" s="377"/>
      <c r="IJR316" s="376"/>
      <c r="IJS316" s="376"/>
      <c r="IJT316" s="377"/>
      <c r="IJU316" s="377"/>
      <c r="IJV316" s="376"/>
      <c r="IJW316" s="376"/>
      <c r="IJX316" s="377"/>
      <c r="IJY316" s="377"/>
      <c r="IJZ316" s="376"/>
      <c r="IKA316" s="376"/>
      <c r="IKB316" s="376"/>
      <c r="IKC316" s="376"/>
      <c r="IKD316" s="376"/>
      <c r="IKE316" s="376"/>
      <c r="IKF316" s="376"/>
      <c r="IKG316" s="377"/>
      <c r="IKH316" s="377"/>
      <c r="IKI316" s="376"/>
      <c r="IKJ316" s="376"/>
      <c r="IKK316" s="377"/>
      <c r="IKL316" s="377"/>
      <c r="IKM316" s="376"/>
      <c r="IKN316" s="376"/>
      <c r="IKO316" s="376"/>
      <c r="IKP316" s="376"/>
      <c r="IKQ316" s="376"/>
      <c r="IKR316" s="370"/>
      <c r="IKS316" s="396"/>
      <c r="IKT316" s="376"/>
      <c r="IKU316" s="376"/>
      <c r="IKV316" s="376"/>
      <c r="IKW316" s="376"/>
      <c r="IKX316" s="376"/>
      <c r="IKY316" s="376"/>
      <c r="IKZ316" s="376"/>
      <c r="ILA316" s="375"/>
      <c r="ILB316" s="375"/>
      <c r="ILC316" s="375"/>
      <c r="ILD316" s="375"/>
      <c r="ILE316" s="375"/>
      <c r="ILF316" s="375"/>
      <c r="ILG316" s="375"/>
      <c r="ILH316" s="375"/>
      <c r="ILI316" s="375"/>
      <c r="ILJ316" s="375"/>
      <c r="ILK316" s="375"/>
      <c r="ILL316" s="375"/>
      <c r="ILM316" s="375"/>
      <c r="ILN316" s="375"/>
      <c r="ILO316" s="375"/>
      <c r="ILP316" s="375"/>
      <c r="ILQ316" s="375"/>
      <c r="ILR316" s="375"/>
      <c r="ILS316" s="375"/>
      <c r="ILT316" s="375"/>
      <c r="ILU316" s="375"/>
      <c r="ILV316" s="375"/>
      <c r="ILW316" s="375"/>
      <c r="ILX316" s="375"/>
      <c r="ILY316" s="375"/>
      <c r="ILZ316" s="375"/>
      <c r="IMA316" s="375"/>
      <c r="IMB316" s="375"/>
      <c r="IMC316" s="375"/>
      <c r="IMD316" s="375"/>
      <c r="IME316" s="375"/>
      <c r="IMF316" s="375"/>
      <c r="IMG316" s="375"/>
      <c r="IMH316" s="375"/>
      <c r="IMI316" s="375"/>
      <c r="IMJ316" s="375"/>
      <c r="IMK316" s="375"/>
      <c r="IML316" s="375"/>
      <c r="IMM316" s="375"/>
      <c r="IMN316" s="375"/>
      <c r="IMO316" s="375"/>
      <c r="IMP316" s="375"/>
      <c r="IMQ316" s="375"/>
      <c r="IMR316" s="375"/>
      <c r="IMS316" s="376"/>
      <c r="IMT316" s="376"/>
      <c r="IMU316" s="376"/>
      <c r="IMV316" s="376"/>
      <c r="IMW316" s="376"/>
      <c r="IMX316" s="376"/>
      <c r="IMY316" s="376"/>
      <c r="IMZ316" s="376"/>
      <c r="INA316" s="376"/>
      <c r="INB316" s="376"/>
      <c r="INC316" s="376"/>
      <c r="IND316" s="376"/>
      <c r="INE316" s="376"/>
      <c r="INF316" s="376"/>
      <c r="ING316" s="376"/>
      <c r="INH316" s="376"/>
      <c r="INI316" s="376"/>
      <c r="INJ316" s="376"/>
      <c r="INK316" s="376"/>
      <c r="INL316" s="376"/>
      <c r="INM316" s="376"/>
      <c r="INN316" s="376"/>
      <c r="INO316" s="376"/>
      <c r="INP316" s="376"/>
      <c r="INQ316" s="377"/>
      <c r="INR316" s="377"/>
      <c r="INS316" s="377"/>
      <c r="INT316" s="377"/>
      <c r="INU316" s="377"/>
      <c r="INV316" s="376"/>
      <c r="INW316" s="376"/>
      <c r="INX316" s="377"/>
      <c r="INY316" s="377"/>
      <c r="INZ316" s="376"/>
      <c r="IOA316" s="376"/>
      <c r="IOB316" s="377"/>
      <c r="IOC316" s="377"/>
      <c r="IOD316" s="376"/>
      <c r="IOE316" s="376"/>
      <c r="IOF316" s="376"/>
      <c r="IOG316" s="376"/>
      <c r="IOH316" s="376"/>
      <c r="IOI316" s="376"/>
      <c r="IOJ316" s="376"/>
      <c r="IOK316" s="377"/>
      <c r="IOL316" s="377"/>
      <c r="IOM316" s="376"/>
      <c r="ION316" s="376"/>
      <c r="IOO316" s="377"/>
      <c r="IOP316" s="377"/>
      <c r="IOQ316" s="376"/>
      <c r="IOR316" s="376"/>
      <c r="IOS316" s="376"/>
      <c r="IOT316" s="376"/>
      <c r="IOU316" s="376"/>
      <c r="IOV316" s="370"/>
      <c r="IOW316" s="396"/>
      <c r="IOX316" s="376"/>
      <c r="IOY316" s="376"/>
      <c r="IOZ316" s="376"/>
      <c r="IPA316" s="376"/>
      <c r="IPB316" s="376"/>
      <c r="IPC316" s="376"/>
      <c r="IPD316" s="376"/>
      <c r="IPE316" s="375"/>
      <c r="IPF316" s="375"/>
      <c r="IPG316" s="375"/>
      <c r="IPH316" s="375"/>
      <c r="IPI316" s="375"/>
      <c r="IPJ316" s="375"/>
      <c r="IPK316" s="375"/>
      <c r="IPL316" s="375"/>
      <c r="IPM316" s="375"/>
      <c r="IPN316" s="375"/>
      <c r="IPO316" s="375"/>
      <c r="IPP316" s="375"/>
      <c r="IPQ316" s="375"/>
      <c r="IPR316" s="375"/>
      <c r="IPS316" s="375"/>
      <c r="IPT316" s="375"/>
      <c r="IPU316" s="375"/>
      <c r="IPV316" s="375"/>
      <c r="IPW316" s="375"/>
      <c r="IPX316" s="375"/>
      <c r="IPY316" s="375"/>
      <c r="IPZ316" s="375"/>
      <c r="IQA316" s="375"/>
      <c r="IQB316" s="375"/>
      <c r="IQC316" s="375"/>
      <c r="IQD316" s="375"/>
      <c r="IQE316" s="375"/>
      <c r="IQF316" s="375"/>
      <c r="IQG316" s="375"/>
      <c r="IQH316" s="375"/>
      <c r="IQI316" s="375"/>
      <c r="IQJ316" s="375"/>
      <c r="IQK316" s="375"/>
      <c r="IQL316" s="375"/>
      <c r="IQM316" s="375"/>
      <c r="IQN316" s="375"/>
      <c r="IQO316" s="375"/>
      <c r="IQP316" s="375"/>
      <c r="IQQ316" s="375"/>
      <c r="IQR316" s="375"/>
      <c r="IQS316" s="375"/>
      <c r="IQT316" s="375"/>
      <c r="IQU316" s="375"/>
      <c r="IQV316" s="375"/>
      <c r="IQW316" s="376"/>
      <c r="IQX316" s="376"/>
      <c r="IQY316" s="376"/>
      <c r="IQZ316" s="376"/>
      <c r="IRA316" s="376"/>
      <c r="IRB316" s="376"/>
      <c r="IRC316" s="376"/>
      <c r="IRD316" s="376"/>
      <c r="IRE316" s="376"/>
      <c r="IRF316" s="376"/>
      <c r="IRG316" s="376"/>
      <c r="IRH316" s="376"/>
      <c r="IRI316" s="376"/>
      <c r="IRJ316" s="376"/>
      <c r="IRK316" s="376"/>
      <c r="IRL316" s="376"/>
      <c r="IRM316" s="376"/>
      <c r="IRN316" s="376"/>
      <c r="IRO316" s="376"/>
      <c r="IRP316" s="376"/>
      <c r="IRQ316" s="376"/>
      <c r="IRR316" s="376"/>
      <c r="IRS316" s="376"/>
      <c r="IRT316" s="376"/>
      <c r="IRU316" s="377"/>
      <c r="IRV316" s="377"/>
      <c r="IRW316" s="377"/>
      <c r="IRX316" s="377"/>
      <c r="IRY316" s="377"/>
      <c r="IRZ316" s="376"/>
      <c r="ISA316" s="376"/>
      <c r="ISB316" s="377"/>
      <c r="ISC316" s="377"/>
      <c r="ISD316" s="376"/>
      <c r="ISE316" s="376"/>
      <c r="ISF316" s="377"/>
      <c r="ISG316" s="377"/>
      <c r="ISH316" s="376"/>
      <c r="ISI316" s="376"/>
      <c r="ISJ316" s="376"/>
      <c r="ISK316" s="376"/>
      <c r="ISL316" s="376"/>
      <c r="ISM316" s="376"/>
      <c r="ISN316" s="376"/>
      <c r="ISO316" s="377"/>
      <c r="ISP316" s="377"/>
      <c r="ISQ316" s="376"/>
      <c r="ISR316" s="376"/>
      <c r="ISS316" s="377"/>
      <c r="IST316" s="377"/>
      <c r="ISU316" s="376"/>
      <c r="ISV316" s="376"/>
      <c r="ISW316" s="376"/>
      <c r="ISX316" s="376"/>
      <c r="ISY316" s="376"/>
      <c r="ISZ316" s="370"/>
      <c r="ITA316" s="396"/>
      <c r="ITB316" s="376"/>
      <c r="ITC316" s="376"/>
      <c r="ITD316" s="376"/>
      <c r="ITE316" s="376"/>
      <c r="ITF316" s="376"/>
      <c r="ITG316" s="376"/>
      <c r="ITH316" s="376"/>
      <c r="ITI316" s="375"/>
      <c r="ITJ316" s="375"/>
      <c r="ITK316" s="375"/>
      <c r="ITL316" s="375"/>
      <c r="ITM316" s="375"/>
      <c r="ITN316" s="375"/>
      <c r="ITO316" s="375"/>
      <c r="ITP316" s="375"/>
      <c r="ITQ316" s="375"/>
      <c r="ITR316" s="375"/>
      <c r="ITS316" s="375"/>
      <c r="ITT316" s="375"/>
      <c r="ITU316" s="375"/>
      <c r="ITV316" s="375"/>
      <c r="ITW316" s="375"/>
      <c r="ITX316" s="375"/>
      <c r="ITY316" s="375"/>
      <c r="ITZ316" s="375"/>
      <c r="IUA316" s="375"/>
      <c r="IUB316" s="375"/>
      <c r="IUC316" s="375"/>
      <c r="IUD316" s="375"/>
      <c r="IUE316" s="375"/>
      <c r="IUF316" s="375"/>
      <c r="IUG316" s="375"/>
      <c r="IUH316" s="375"/>
      <c r="IUI316" s="375"/>
      <c r="IUJ316" s="375"/>
      <c r="IUK316" s="375"/>
      <c r="IUL316" s="375"/>
      <c r="IUM316" s="375"/>
      <c r="IUN316" s="375"/>
      <c r="IUO316" s="375"/>
      <c r="IUP316" s="375"/>
      <c r="IUQ316" s="375"/>
      <c r="IUR316" s="375"/>
      <c r="IUS316" s="375"/>
      <c r="IUT316" s="375"/>
      <c r="IUU316" s="375"/>
      <c r="IUV316" s="375"/>
      <c r="IUW316" s="375"/>
      <c r="IUX316" s="375"/>
      <c r="IUY316" s="375"/>
      <c r="IUZ316" s="375"/>
      <c r="IVA316" s="376"/>
      <c r="IVB316" s="376"/>
      <c r="IVC316" s="376"/>
      <c r="IVD316" s="376"/>
      <c r="IVE316" s="376"/>
      <c r="IVF316" s="376"/>
      <c r="IVG316" s="376"/>
      <c r="IVH316" s="376"/>
      <c r="IVI316" s="376"/>
      <c r="IVJ316" s="376"/>
      <c r="IVK316" s="376"/>
      <c r="IVL316" s="376"/>
      <c r="IVM316" s="376"/>
      <c r="IVN316" s="376"/>
      <c r="IVO316" s="376"/>
      <c r="IVP316" s="376"/>
      <c r="IVQ316" s="376"/>
      <c r="IVR316" s="376"/>
      <c r="IVS316" s="376"/>
      <c r="IVT316" s="376"/>
      <c r="IVU316" s="376"/>
      <c r="IVV316" s="376"/>
      <c r="IVW316" s="376"/>
      <c r="IVX316" s="376"/>
      <c r="IVY316" s="377"/>
      <c r="IVZ316" s="377"/>
      <c r="IWA316" s="377"/>
      <c r="IWB316" s="377"/>
      <c r="IWC316" s="377"/>
      <c r="IWD316" s="376"/>
      <c r="IWE316" s="376"/>
      <c r="IWF316" s="377"/>
      <c r="IWG316" s="377"/>
      <c r="IWH316" s="376"/>
      <c r="IWI316" s="376"/>
      <c r="IWJ316" s="377"/>
      <c r="IWK316" s="377"/>
      <c r="IWL316" s="376"/>
      <c r="IWM316" s="376"/>
      <c r="IWN316" s="376"/>
      <c r="IWO316" s="376"/>
      <c r="IWP316" s="376"/>
      <c r="IWQ316" s="376"/>
      <c r="IWR316" s="376"/>
      <c r="IWS316" s="377"/>
      <c r="IWT316" s="377"/>
      <c r="IWU316" s="376"/>
      <c r="IWV316" s="376"/>
      <c r="IWW316" s="377"/>
      <c r="IWX316" s="377"/>
      <c r="IWY316" s="376"/>
      <c r="IWZ316" s="376"/>
      <c r="IXA316" s="376"/>
      <c r="IXB316" s="376"/>
      <c r="IXC316" s="376"/>
      <c r="IXD316" s="370"/>
      <c r="IXE316" s="396"/>
      <c r="IXF316" s="376"/>
      <c r="IXG316" s="376"/>
      <c r="IXH316" s="376"/>
      <c r="IXI316" s="376"/>
      <c r="IXJ316" s="376"/>
      <c r="IXK316" s="376"/>
      <c r="IXL316" s="376"/>
      <c r="IXM316" s="375"/>
      <c r="IXN316" s="375"/>
      <c r="IXO316" s="375"/>
      <c r="IXP316" s="375"/>
      <c r="IXQ316" s="375"/>
      <c r="IXR316" s="375"/>
      <c r="IXS316" s="375"/>
      <c r="IXT316" s="375"/>
      <c r="IXU316" s="375"/>
      <c r="IXV316" s="375"/>
      <c r="IXW316" s="375"/>
      <c r="IXX316" s="375"/>
      <c r="IXY316" s="375"/>
      <c r="IXZ316" s="375"/>
      <c r="IYA316" s="375"/>
      <c r="IYB316" s="375"/>
      <c r="IYC316" s="375"/>
      <c r="IYD316" s="375"/>
      <c r="IYE316" s="375"/>
      <c r="IYF316" s="375"/>
      <c r="IYG316" s="375"/>
      <c r="IYH316" s="375"/>
      <c r="IYI316" s="375"/>
      <c r="IYJ316" s="375"/>
      <c r="IYK316" s="375"/>
      <c r="IYL316" s="375"/>
      <c r="IYM316" s="375"/>
      <c r="IYN316" s="375"/>
      <c r="IYO316" s="375"/>
      <c r="IYP316" s="375"/>
      <c r="IYQ316" s="375"/>
      <c r="IYR316" s="375"/>
      <c r="IYS316" s="375"/>
      <c r="IYT316" s="375"/>
      <c r="IYU316" s="375"/>
      <c r="IYV316" s="375"/>
      <c r="IYW316" s="375"/>
      <c r="IYX316" s="375"/>
      <c r="IYY316" s="375"/>
      <c r="IYZ316" s="375"/>
      <c r="IZA316" s="375"/>
      <c r="IZB316" s="375"/>
      <c r="IZC316" s="375"/>
      <c r="IZD316" s="375"/>
      <c r="IZE316" s="376"/>
      <c r="IZF316" s="376"/>
      <c r="IZG316" s="376"/>
      <c r="IZH316" s="376"/>
      <c r="IZI316" s="376"/>
      <c r="IZJ316" s="376"/>
      <c r="IZK316" s="376"/>
      <c r="IZL316" s="376"/>
      <c r="IZM316" s="376"/>
      <c r="IZN316" s="376"/>
      <c r="IZO316" s="376"/>
      <c r="IZP316" s="376"/>
      <c r="IZQ316" s="376"/>
      <c r="IZR316" s="376"/>
      <c r="IZS316" s="376"/>
      <c r="IZT316" s="376"/>
      <c r="IZU316" s="376"/>
      <c r="IZV316" s="376"/>
      <c r="IZW316" s="376"/>
      <c r="IZX316" s="376"/>
      <c r="IZY316" s="376"/>
      <c r="IZZ316" s="376"/>
      <c r="JAA316" s="376"/>
      <c r="JAB316" s="376"/>
      <c r="JAC316" s="377"/>
      <c r="JAD316" s="377"/>
      <c r="JAE316" s="377"/>
      <c r="JAF316" s="377"/>
      <c r="JAG316" s="377"/>
      <c r="JAH316" s="376"/>
      <c r="JAI316" s="376"/>
      <c r="JAJ316" s="377"/>
      <c r="JAK316" s="377"/>
      <c r="JAL316" s="376"/>
      <c r="JAM316" s="376"/>
      <c r="JAN316" s="377"/>
      <c r="JAO316" s="377"/>
      <c r="JAP316" s="376"/>
      <c r="JAQ316" s="376"/>
      <c r="JAR316" s="376"/>
      <c r="JAS316" s="376"/>
      <c r="JAT316" s="376"/>
      <c r="JAU316" s="376"/>
      <c r="JAV316" s="376"/>
      <c r="JAW316" s="377"/>
      <c r="JAX316" s="377"/>
      <c r="JAY316" s="376"/>
      <c r="JAZ316" s="376"/>
      <c r="JBA316" s="377"/>
      <c r="JBB316" s="377"/>
      <c r="JBC316" s="376"/>
      <c r="JBD316" s="376"/>
      <c r="JBE316" s="376"/>
      <c r="JBF316" s="376"/>
      <c r="JBG316" s="376"/>
      <c r="JBH316" s="370"/>
      <c r="JBI316" s="396"/>
      <c r="JBJ316" s="376"/>
      <c r="JBK316" s="376"/>
      <c r="JBL316" s="376"/>
      <c r="JBM316" s="376"/>
      <c r="JBN316" s="376"/>
      <c r="JBO316" s="376"/>
      <c r="JBP316" s="376"/>
      <c r="JBQ316" s="375"/>
      <c r="JBR316" s="375"/>
      <c r="JBS316" s="375"/>
      <c r="JBT316" s="375"/>
      <c r="JBU316" s="375"/>
      <c r="JBV316" s="375"/>
      <c r="JBW316" s="375"/>
      <c r="JBX316" s="375"/>
      <c r="JBY316" s="375"/>
      <c r="JBZ316" s="375"/>
      <c r="JCA316" s="375"/>
      <c r="JCB316" s="375"/>
      <c r="JCC316" s="375"/>
      <c r="JCD316" s="375"/>
      <c r="JCE316" s="375"/>
      <c r="JCF316" s="375"/>
      <c r="JCG316" s="375"/>
      <c r="JCH316" s="375"/>
      <c r="JCI316" s="375"/>
      <c r="JCJ316" s="375"/>
      <c r="JCK316" s="375"/>
      <c r="JCL316" s="375"/>
      <c r="JCM316" s="375"/>
      <c r="JCN316" s="375"/>
      <c r="JCO316" s="375"/>
      <c r="JCP316" s="375"/>
      <c r="JCQ316" s="375"/>
      <c r="JCR316" s="375"/>
      <c r="JCS316" s="375"/>
      <c r="JCT316" s="375"/>
      <c r="JCU316" s="375"/>
      <c r="JCV316" s="375"/>
      <c r="JCW316" s="375"/>
      <c r="JCX316" s="375"/>
      <c r="JCY316" s="375"/>
      <c r="JCZ316" s="375"/>
      <c r="JDA316" s="375"/>
      <c r="JDB316" s="375"/>
      <c r="JDC316" s="375"/>
      <c r="JDD316" s="375"/>
      <c r="JDE316" s="375"/>
      <c r="JDF316" s="375"/>
      <c r="JDG316" s="375"/>
      <c r="JDH316" s="375"/>
      <c r="JDI316" s="376"/>
      <c r="JDJ316" s="376"/>
      <c r="JDK316" s="376"/>
      <c r="JDL316" s="376"/>
      <c r="JDM316" s="376"/>
      <c r="JDN316" s="376"/>
      <c r="JDO316" s="376"/>
      <c r="JDP316" s="376"/>
      <c r="JDQ316" s="376"/>
      <c r="JDR316" s="376"/>
      <c r="JDS316" s="376"/>
      <c r="JDT316" s="376"/>
      <c r="JDU316" s="376"/>
      <c r="JDV316" s="376"/>
      <c r="JDW316" s="376"/>
      <c r="JDX316" s="376"/>
      <c r="JDY316" s="376"/>
      <c r="JDZ316" s="376"/>
      <c r="JEA316" s="376"/>
      <c r="JEB316" s="376"/>
      <c r="JEC316" s="376"/>
      <c r="JED316" s="376"/>
      <c r="JEE316" s="376"/>
      <c r="JEF316" s="376"/>
      <c r="JEG316" s="377"/>
      <c r="JEH316" s="377"/>
      <c r="JEI316" s="377"/>
      <c r="JEJ316" s="377"/>
      <c r="JEK316" s="377"/>
      <c r="JEL316" s="376"/>
      <c r="JEM316" s="376"/>
      <c r="JEN316" s="377"/>
      <c r="JEO316" s="377"/>
      <c r="JEP316" s="376"/>
      <c r="JEQ316" s="376"/>
      <c r="JER316" s="377"/>
      <c r="JES316" s="377"/>
      <c r="JET316" s="376"/>
      <c r="JEU316" s="376"/>
      <c r="JEV316" s="376"/>
      <c r="JEW316" s="376"/>
      <c r="JEX316" s="376"/>
      <c r="JEY316" s="376"/>
      <c r="JEZ316" s="376"/>
      <c r="JFA316" s="377"/>
      <c r="JFB316" s="377"/>
      <c r="JFC316" s="376"/>
      <c r="JFD316" s="376"/>
      <c r="JFE316" s="377"/>
      <c r="JFF316" s="377"/>
      <c r="JFG316" s="376"/>
      <c r="JFH316" s="376"/>
      <c r="JFI316" s="376"/>
      <c r="JFJ316" s="376"/>
      <c r="JFK316" s="376"/>
      <c r="JFL316" s="370"/>
      <c r="JFM316" s="396"/>
      <c r="JFN316" s="376"/>
      <c r="JFO316" s="376"/>
      <c r="JFP316" s="376"/>
      <c r="JFQ316" s="376"/>
      <c r="JFR316" s="376"/>
      <c r="JFS316" s="376"/>
      <c r="JFT316" s="376"/>
      <c r="JFU316" s="375"/>
      <c r="JFV316" s="375"/>
      <c r="JFW316" s="375"/>
      <c r="JFX316" s="375"/>
      <c r="JFY316" s="375"/>
      <c r="JFZ316" s="375"/>
      <c r="JGA316" s="375"/>
      <c r="JGB316" s="375"/>
      <c r="JGC316" s="375"/>
      <c r="JGD316" s="375"/>
      <c r="JGE316" s="375"/>
      <c r="JGF316" s="375"/>
      <c r="JGG316" s="375"/>
      <c r="JGH316" s="375"/>
      <c r="JGI316" s="375"/>
      <c r="JGJ316" s="375"/>
      <c r="JGK316" s="375"/>
      <c r="JGL316" s="375"/>
      <c r="JGM316" s="375"/>
      <c r="JGN316" s="375"/>
      <c r="JGO316" s="375"/>
      <c r="JGP316" s="375"/>
      <c r="JGQ316" s="375"/>
      <c r="JGR316" s="375"/>
      <c r="JGS316" s="375"/>
      <c r="JGT316" s="375"/>
      <c r="JGU316" s="375"/>
      <c r="JGV316" s="375"/>
      <c r="JGW316" s="375"/>
      <c r="JGX316" s="375"/>
      <c r="JGY316" s="375"/>
      <c r="JGZ316" s="375"/>
      <c r="JHA316" s="375"/>
      <c r="JHB316" s="375"/>
      <c r="JHC316" s="375"/>
      <c r="JHD316" s="375"/>
      <c r="JHE316" s="375"/>
      <c r="JHF316" s="375"/>
      <c r="JHG316" s="375"/>
      <c r="JHH316" s="375"/>
      <c r="JHI316" s="375"/>
      <c r="JHJ316" s="375"/>
      <c r="JHK316" s="375"/>
      <c r="JHL316" s="375"/>
      <c r="JHM316" s="376"/>
      <c r="JHN316" s="376"/>
      <c r="JHO316" s="376"/>
      <c r="JHP316" s="376"/>
      <c r="JHQ316" s="376"/>
      <c r="JHR316" s="376"/>
      <c r="JHS316" s="376"/>
      <c r="JHT316" s="376"/>
      <c r="JHU316" s="376"/>
      <c r="JHV316" s="376"/>
      <c r="JHW316" s="376"/>
      <c r="JHX316" s="376"/>
      <c r="JHY316" s="376"/>
      <c r="JHZ316" s="376"/>
      <c r="JIA316" s="376"/>
      <c r="JIB316" s="376"/>
      <c r="JIC316" s="376"/>
      <c r="JID316" s="376"/>
      <c r="JIE316" s="376"/>
      <c r="JIF316" s="376"/>
      <c r="JIG316" s="376"/>
      <c r="JIH316" s="376"/>
      <c r="JII316" s="376"/>
      <c r="JIJ316" s="376"/>
      <c r="JIK316" s="377"/>
      <c r="JIL316" s="377"/>
      <c r="JIM316" s="377"/>
      <c r="JIN316" s="377"/>
      <c r="JIO316" s="377"/>
      <c r="JIP316" s="376"/>
      <c r="JIQ316" s="376"/>
      <c r="JIR316" s="377"/>
      <c r="JIS316" s="377"/>
      <c r="JIT316" s="376"/>
      <c r="JIU316" s="376"/>
      <c r="JIV316" s="377"/>
      <c r="JIW316" s="377"/>
      <c r="JIX316" s="376"/>
      <c r="JIY316" s="376"/>
      <c r="JIZ316" s="376"/>
      <c r="JJA316" s="376"/>
      <c r="JJB316" s="376"/>
      <c r="JJC316" s="376"/>
      <c r="JJD316" s="376"/>
      <c r="JJE316" s="377"/>
      <c r="JJF316" s="377"/>
      <c r="JJG316" s="376"/>
      <c r="JJH316" s="376"/>
      <c r="JJI316" s="377"/>
      <c r="JJJ316" s="377"/>
      <c r="JJK316" s="376"/>
      <c r="JJL316" s="376"/>
      <c r="JJM316" s="376"/>
      <c r="JJN316" s="376"/>
      <c r="JJO316" s="376"/>
      <c r="JJP316" s="370"/>
      <c r="JJQ316" s="396"/>
      <c r="JJR316" s="376"/>
      <c r="JJS316" s="376"/>
      <c r="JJT316" s="376"/>
      <c r="JJU316" s="376"/>
      <c r="JJV316" s="376"/>
      <c r="JJW316" s="376"/>
      <c r="JJX316" s="376"/>
      <c r="JJY316" s="375"/>
      <c r="JJZ316" s="375"/>
      <c r="JKA316" s="375"/>
      <c r="JKB316" s="375"/>
      <c r="JKC316" s="375"/>
      <c r="JKD316" s="375"/>
      <c r="JKE316" s="375"/>
      <c r="JKF316" s="375"/>
      <c r="JKG316" s="375"/>
      <c r="JKH316" s="375"/>
      <c r="JKI316" s="375"/>
      <c r="JKJ316" s="375"/>
      <c r="JKK316" s="375"/>
      <c r="JKL316" s="375"/>
      <c r="JKM316" s="375"/>
      <c r="JKN316" s="375"/>
      <c r="JKO316" s="375"/>
      <c r="JKP316" s="375"/>
      <c r="JKQ316" s="375"/>
      <c r="JKR316" s="375"/>
      <c r="JKS316" s="375"/>
      <c r="JKT316" s="375"/>
      <c r="JKU316" s="375"/>
      <c r="JKV316" s="375"/>
      <c r="JKW316" s="375"/>
      <c r="JKX316" s="375"/>
      <c r="JKY316" s="375"/>
      <c r="JKZ316" s="375"/>
      <c r="JLA316" s="375"/>
      <c r="JLB316" s="375"/>
      <c r="JLC316" s="375"/>
      <c r="JLD316" s="375"/>
      <c r="JLE316" s="375"/>
      <c r="JLF316" s="375"/>
      <c r="JLG316" s="375"/>
      <c r="JLH316" s="375"/>
      <c r="JLI316" s="375"/>
      <c r="JLJ316" s="375"/>
      <c r="JLK316" s="375"/>
      <c r="JLL316" s="375"/>
      <c r="JLM316" s="375"/>
      <c r="JLN316" s="375"/>
      <c r="JLO316" s="375"/>
      <c r="JLP316" s="375"/>
      <c r="JLQ316" s="376"/>
      <c r="JLR316" s="376"/>
      <c r="JLS316" s="376"/>
      <c r="JLT316" s="376"/>
      <c r="JLU316" s="376"/>
      <c r="JLV316" s="376"/>
      <c r="JLW316" s="376"/>
      <c r="JLX316" s="376"/>
      <c r="JLY316" s="376"/>
      <c r="JLZ316" s="376"/>
      <c r="JMA316" s="376"/>
      <c r="JMB316" s="376"/>
      <c r="JMC316" s="376"/>
      <c r="JMD316" s="376"/>
      <c r="JME316" s="376"/>
      <c r="JMF316" s="376"/>
      <c r="JMG316" s="376"/>
      <c r="JMH316" s="376"/>
      <c r="JMI316" s="376"/>
      <c r="JMJ316" s="376"/>
      <c r="JMK316" s="376"/>
      <c r="JML316" s="376"/>
      <c r="JMM316" s="376"/>
      <c r="JMN316" s="376"/>
      <c r="JMO316" s="377"/>
      <c r="JMP316" s="377"/>
      <c r="JMQ316" s="377"/>
      <c r="JMR316" s="377"/>
      <c r="JMS316" s="377"/>
      <c r="JMT316" s="376"/>
      <c r="JMU316" s="376"/>
      <c r="JMV316" s="377"/>
      <c r="JMW316" s="377"/>
      <c r="JMX316" s="376"/>
      <c r="JMY316" s="376"/>
      <c r="JMZ316" s="377"/>
      <c r="JNA316" s="377"/>
      <c r="JNB316" s="376"/>
      <c r="JNC316" s="376"/>
      <c r="JND316" s="376"/>
      <c r="JNE316" s="376"/>
      <c r="JNF316" s="376"/>
      <c r="JNG316" s="376"/>
      <c r="JNH316" s="376"/>
      <c r="JNI316" s="377"/>
      <c r="JNJ316" s="377"/>
      <c r="JNK316" s="376"/>
      <c r="JNL316" s="376"/>
      <c r="JNM316" s="377"/>
      <c r="JNN316" s="377"/>
      <c r="JNO316" s="376"/>
      <c r="JNP316" s="376"/>
      <c r="JNQ316" s="376"/>
      <c r="JNR316" s="376"/>
      <c r="JNS316" s="376"/>
      <c r="JNT316" s="370"/>
      <c r="JNU316" s="396"/>
      <c r="JNV316" s="376"/>
      <c r="JNW316" s="376"/>
      <c r="JNX316" s="376"/>
      <c r="JNY316" s="376"/>
      <c r="JNZ316" s="376"/>
      <c r="JOA316" s="376"/>
      <c r="JOB316" s="376"/>
      <c r="JOC316" s="375"/>
      <c r="JOD316" s="375"/>
      <c r="JOE316" s="375"/>
      <c r="JOF316" s="375"/>
      <c r="JOG316" s="375"/>
      <c r="JOH316" s="375"/>
      <c r="JOI316" s="375"/>
      <c r="JOJ316" s="375"/>
      <c r="JOK316" s="375"/>
      <c r="JOL316" s="375"/>
      <c r="JOM316" s="375"/>
      <c r="JON316" s="375"/>
      <c r="JOO316" s="375"/>
      <c r="JOP316" s="375"/>
      <c r="JOQ316" s="375"/>
      <c r="JOR316" s="375"/>
      <c r="JOS316" s="375"/>
      <c r="JOT316" s="375"/>
      <c r="JOU316" s="375"/>
      <c r="JOV316" s="375"/>
      <c r="JOW316" s="375"/>
      <c r="JOX316" s="375"/>
      <c r="JOY316" s="375"/>
      <c r="JOZ316" s="375"/>
      <c r="JPA316" s="375"/>
      <c r="JPB316" s="375"/>
      <c r="JPC316" s="375"/>
      <c r="JPD316" s="375"/>
      <c r="JPE316" s="375"/>
      <c r="JPF316" s="375"/>
      <c r="JPG316" s="375"/>
      <c r="JPH316" s="375"/>
      <c r="JPI316" s="375"/>
      <c r="JPJ316" s="375"/>
      <c r="JPK316" s="375"/>
      <c r="JPL316" s="375"/>
      <c r="JPM316" s="375"/>
      <c r="JPN316" s="375"/>
      <c r="JPO316" s="375"/>
      <c r="JPP316" s="375"/>
      <c r="JPQ316" s="375"/>
      <c r="JPR316" s="375"/>
      <c r="JPS316" s="375"/>
      <c r="JPT316" s="375"/>
      <c r="JPU316" s="376"/>
      <c r="JPV316" s="376"/>
      <c r="JPW316" s="376"/>
      <c r="JPX316" s="376"/>
      <c r="JPY316" s="376"/>
      <c r="JPZ316" s="376"/>
      <c r="JQA316" s="376"/>
      <c r="JQB316" s="376"/>
      <c r="JQC316" s="376"/>
      <c r="JQD316" s="376"/>
      <c r="JQE316" s="376"/>
      <c r="JQF316" s="376"/>
      <c r="JQG316" s="376"/>
      <c r="JQH316" s="376"/>
      <c r="JQI316" s="376"/>
      <c r="JQJ316" s="376"/>
      <c r="JQK316" s="376"/>
      <c r="JQL316" s="376"/>
      <c r="JQM316" s="376"/>
      <c r="JQN316" s="376"/>
      <c r="JQO316" s="376"/>
      <c r="JQP316" s="376"/>
      <c r="JQQ316" s="376"/>
      <c r="JQR316" s="376"/>
      <c r="JQS316" s="377"/>
      <c r="JQT316" s="377"/>
      <c r="JQU316" s="377"/>
      <c r="JQV316" s="377"/>
      <c r="JQW316" s="377"/>
      <c r="JQX316" s="376"/>
      <c r="JQY316" s="376"/>
      <c r="JQZ316" s="377"/>
      <c r="JRA316" s="377"/>
      <c r="JRB316" s="376"/>
      <c r="JRC316" s="376"/>
      <c r="JRD316" s="377"/>
      <c r="JRE316" s="377"/>
      <c r="JRF316" s="376"/>
      <c r="JRG316" s="376"/>
      <c r="JRH316" s="376"/>
      <c r="JRI316" s="376"/>
      <c r="JRJ316" s="376"/>
      <c r="JRK316" s="376"/>
      <c r="JRL316" s="376"/>
      <c r="JRM316" s="377"/>
      <c r="JRN316" s="377"/>
      <c r="JRO316" s="376"/>
      <c r="JRP316" s="376"/>
      <c r="JRQ316" s="377"/>
      <c r="JRR316" s="377"/>
      <c r="JRS316" s="376"/>
      <c r="JRT316" s="376"/>
      <c r="JRU316" s="376"/>
      <c r="JRV316" s="376"/>
      <c r="JRW316" s="376"/>
      <c r="JRX316" s="370"/>
      <c r="JRY316" s="396"/>
      <c r="JRZ316" s="376"/>
      <c r="JSA316" s="376"/>
      <c r="JSB316" s="376"/>
      <c r="JSC316" s="376"/>
      <c r="JSD316" s="376"/>
      <c r="JSE316" s="376"/>
      <c r="JSF316" s="376"/>
      <c r="JSG316" s="375"/>
      <c r="JSH316" s="375"/>
      <c r="JSI316" s="375"/>
      <c r="JSJ316" s="375"/>
      <c r="JSK316" s="375"/>
      <c r="JSL316" s="375"/>
      <c r="JSM316" s="375"/>
      <c r="JSN316" s="375"/>
      <c r="JSO316" s="375"/>
      <c r="JSP316" s="375"/>
      <c r="JSQ316" s="375"/>
      <c r="JSR316" s="375"/>
      <c r="JSS316" s="375"/>
      <c r="JST316" s="375"/>
      <c r="JSU316" s="375"/>
      <c r="JSV316" s="375"/>
      <c r="JSW316" s="375"/>
      <c r="JSX316" s="375"/>
      <c r="JSY316" s="375"/>
      <c r="JSZ316" s="375"/>
      <c r="JTA316" s="375"/>
      <c r="JTB316" s="375"/>
      <c r="JTC316" s="375"/>
      <c r="JTD316" s="375"/>
      <c r="JTE316" s="375"/>
      <c r="JTF316" s="375"/>
      <c r="JTG316" s="375"/>
      <c r="JTH316" s="375"/>
      <c r="JTI316" s="375"/>
      <c r="JTJ316" s="375"/>
      <c r="JTK316" s="375"/>
      <c r="JTL316" s="375"/>
      <c r="JTM316" s="375"/>
      <c r="JTN316" s="375"/>
      <c r="JTO316" s="375"/>
      <c r="JTP316" s="375"/>
      <c r="JTQ316" s="375"/>
      <c r="JTR316" s="375"/>
      <c r="JTS316" s="375"/>
      <c r="JTT316" s="375"/>
      <c r="JTU316" s="375"/>
      <c r="JTV316" s="375"/>
      <c r="JTW316" s="375"/>
      <c r="JTX316" s="375"/>
      <c r="JTY316" s="376"/>
      <c r="JTZ316" s="376"/>
      <c r="JUA316" s="376"/>
      <c r="JUB316" s="376"/>
      <c r="JUC316" s="376"/>
      <c r="JUD316" s="376"/>
      <c r="JUE316" s="376"/>
      <c r="JUF316" s="376"/>
      <c r="JUG316" s="376"/>
      <c r="JUH316" s="376"/>
      <c r="JUI316" s="376"/>
      <c r="JUJ316" s="376"/>
      <c r="JUK316" s="376"/>
      <c r="JUL316" s="376"/>
      <c r="JUM316" s="376"/>
      <c r="JUN316" s="376"/>
      <c r="JUO316" s="376"/>
      <c r="JUP316" s="376"/>
      <c r="JUQ316" s="376"/>
      <c r="JUR316" s="376"/>
      <c r="JUS316" s="376"/>
      <c r="JUT316" s="376"/>
      <c r="JUU316" s="376"/>
      <c r="JUV316" s="376"/>
      <c r="JUW316" s="377"/>
      <c r="JUX316" s="377"/>
      <c r="JUY316" s="377"/>
      <c r="JUZ316" s="377"/>
      <c r="JVA316" s="377"/>
      <c r="JVB316" s="376"/>
      <c r="JVC316" s="376"/>
      <c r="JVD316" s="377"/>
      <c r="JVE316" s="377"/>
      <c r="JVF316" s="376"/>
      <c r="JVG316" s="376"/>
      <c r="JVH316" s="377"/>
      <c r="JVI316" s="377"/>
      <c r="JVJ316" s="376"/>
      <c r="JVK316" s="376"/>
      <c r="JVL316" s="376"/>
      <c r="JVM316" s="376"/>
      <c r="JVN316" s="376"/>
      <c r="JVO316" s="376"/>
      <c r="JVP316" s="376"/>
      <c r="JVQ316" s="377"/>
      <c r="JVR316" s="377"/>
      <c r="JVS316" s="376"/>
      <c r="JVT316" s="376"/>
      <c r="JVU316" s="377"/>
      <c r="JVV316" s="377"/>
      <c r="JVW316" s="376"/>
      <c r="JVX316" s="376"/>
      <c r="JVY316" s="376"/>
      <c r="JVZ316" s="376"/>
      <c r="JWA316" s="376"/>
      <c r="JWB316" s="370"/>
      <c r="JWC316" s="396"/>
      <c r="JWD316" s="376"/>
      <c r="JWE316" s="376"/>
      <c r="JWF316" s="376"/>
      <c r="JWG316" s="376"/>
      <c r="JWH316" s="376"/>
      <c r="JWI316" s="376"/>
      <c r="JWJ316" s="376"/>
      <c r="JWK316" s="375"/>
      <c r="JWL316" s="375"/>
      <c r="JWM316" s="375"/>
      <c r="JWN316" s="375"/>
      <c r="JWO316" s="375"/>
      <c r="JWP316" s="375"/>
      <c r="JWQ316" s="375"/>
      <c r="JWR316" s="375"/>
      <c r="JWS316" s="375"/>
      <c r="JWT316" s="375"/>
      <c r="JWU316" s="375"/>
      <c r="JWV316" s="375"/>
      <c r="JWW316" s="375"/>
      <c r="JWX316" s="375"/>
      <c r="JWY316" s="375"/>
      <c r="JWZ316" s="375"/>
      <c r="JXA316" s="375"/>
      <c r="JXB316" s="375"/>
      <c r="JXC316" s="375"/>
      <c r="JXD316" s="375"/>
      <c r="JXE316" s="375"/>
      <c r="JXF316" s="375"/>
      <c r="JXG316" s="375"/>
      <c r="JXH316" s="375"/>
      <c r="JXI316" s="375"/>
      <c r="JXJ316" s="375"/>
      <c r="JXK316" s="375"/>
      <c r="JXL316" s="375"/>
      <c r="JXM316" s="375"/>
      <c r="JXN316" s="375"/>
      <c r="JXO316" s="375"/>
      <c r="JXP316" s="375"/>
      <c r="JXQ316" s="375"/>
      <c r="JXR316" s="375"/>
      <c r="JXS316" s="375"/>
      <c r="JXT316" s="375"/>
      <c r="JXU316" s="375"/>
      <c r="JXV316" s="375"/>
      <c r="JXW316" s="375"/>
      <c r="JXX316" s="375"/>
      <c r="JXY316" s="375"/>
      <c r="JXZ316" s="375"/>
      <c r="JYA316" s="375"/>
      <c r="JYB316" s="375"/>
      <c r="JYC316" s="376"/>
      <c r="JYD316" s="376"/>
      <c r="JYE316" s="376"/>
      <c r="JYF316" s="376"/>
      <c r="JYG316" s="376"/>
      <c r="JYH316" s="376"/>
      <c r="JYI316" s="376"/>
      <c r="JYJ316" s="376"/>
      <c r="JYK316" s="376"/>
      <c r="JYL316" s="376"/>
      <c r="JYM316" s="376"/>
      <c r="JYN316" s="376"/>
      <c r="JYO316" s="376"/>
      <c r="JYP316" s="376"/>
      <c r="JYQ316" s="376"/>
      <c r="JYR316" s="376"/>
      <c r="JYS316" s="376"/>
      <c r="JYT316" s="376"/>
      <c r="JYU316" s="376"/>
      <c r="JYV316" s="376"/>
      <c r="JYW316" s="376"/>
      <c r="JYX316" s="376"/>
      <c r="JYY316" s="376"/>
      <c r="JYZ316" s="376"/>
      <c r="JZA316" s="377"/>
      <c r="JZB316" s="377"/>
      <c r="JZC316" s="377"/>
      <c r="JZD316" s="377"/>
      <c r="JZE316" s="377"/>
      <c r="JZF316" s="376"/>
      <c r="JZG316" s="376"/>
      <c r="JZH316" s="377"/>
      <c r="JZI316" s="377"/>
      <c r="JZJ316" s="376"/>
      <c r="JZK316" s="376"/>
      <c r="JZL316" s="377"/>
      <c r="JZM316" s="377"/>
      <c r="JZN316" s="376"/>
      <c r="JZO316" s="376"/>
      <c r="JZP316" s="376"/>
      <c r="JZQ316" s="376"/>
      <c r="JZR316" s="376"/>
      <c r="JZS316" s="376"/>
      <c r="JZT316" s="376"/>
      <c r="JZU316" s="377"/>
      <c r="JZV316" s="377"/>
      <c r="JZW316" s="376"/>
      <c r="JZX316" s="376"/>
      <c r="JZY316" s="377"/>
      <c r="JZZ316" s="377"/>
      <c r="KAA316" s="376"/>
      <c r="KAB316" s="376"/>
      <c r="KAC316" s="376"/>
      <c r="KAD316" s="376"/>
      <c r="KAE316" s="376"/>
      <c r="KAF316" s="370"/>
      <c r="KAG316" s="396"/>
      <c r="KAH316" s="376"/>
      <c r="KAI316" s="376"/>
      <c r="KAJ316" s="376"/>
      <c r="KAK316" s="376"/>
      <c r="KAL316" s="376"/>
      <c r="KAM316" s="376"/>
      <c r="KAN316" s="376"/>
      <c r="KAO316" s="375"/>
      <c r="KAP316" s="375"/>
      <c r="KAQ316" s="375"/>
      <c r="KAR316" s="375"/>
      <c r="KAS316" s="375"/>
      <c r="KAT316" s="375"/>
      <c r="KAU316" s="375"/>
      <c r="KAV316" s="375"/>
      <c r="KAW316" s="375"/>
      <c r="KAX316" s="375"/>
      <c r="KAY316" s="375"/>
      <c r="KAZ316" s="375"/>
      <c r="KBA316" s="375"/>
      <c r="KBB316" s="375"/>
      <c r="KBC316" s="375"/>
      <c r="KBD316" s="375"/>
      <c r="KBE316" s="375"/>
      <c r="KBF316" s="375"/>
      <c r="KBG316" s="375"/>
      <c r="KBH316" s="375"/>
      <c r="KBI316" s="375"/>
      <c r="KBJ316" s="375"/>
      <c r="KBK316" s="375"/>
      <c r="KBL316" s="375"/>
      <c r="KBM316" s="375"/>
      <c r="KBN316" s="375"/>
      <c r="KBO316" s="375"/>
      <c r="KBP316" s="375"/>
      <c r="KBQ316" s="375"/>
      <c r="KBR316" s="375"/>
      <c r="KBS316" s="375"/>
      <c r="KBT316" s="375"/>
      <c r="KBU316" s="375"/>
      <c r="KBV316" s="375"/>
      <c r="KBW316" s="375"/>
      <c r="KBX316" s="375"/>
      <c r="KBY316" s="375"/>
      <c r="KBZ316" s="375"/>
      <c r="KCA316" s="375"/>
      <c r="KCB316" s="375"/>
      <c r="KCC316" s="375"/>
      <c r="KCD316" s="375"/>
      <c r="KCE316" s="375"/>
      <c r="KCF316" s="375"/>
      <c r="KCG316" s="376"/>
      <c r="KCH316" s="376"/>
      <c r="KCI316" s="376"/>
      <c r="KCJ316" s="376"/>
      <c r="KCK316" s="376"/>
      <c r="KCL316" s="376"/>
      <c r="KCM316" s="376"/>
      <c r="KCN316" s="376"/>
      <c r="KCO316" s="376"/>
      <c r="KCP316" s="376"/>
      <c r="KCQ316" s="376"/>
      <c r="KCR316" s="376"/>
      <c r="KCS316" s="376"/>
      <c r="KCT316" s="376"/>
      <c r="KCU316" s="376"/>
      <c r="KCV316" s="376"/>
      <c r="KCW316" s="376"/>
      <c r="KCX316" s="376"/>
      <c r="KCY316" s="376"/>
      <c r="KCZ316" s="376"/>
      <c r="KDA316" s="376"/>
      <c r="KDB316" s="376"/>
      <c r="KDC316" s="376"/>
      <c r="KDD316" s="376"/>
      <c r="KDE316" s="377"/>
      <c r="KDF316" s="377"/>
      <c r="KDG316" s="377"/>
      <c r="KDH316" s="377"/>
      <c r="KDI316" s="377"/>
      <c r="KDJ316" s="376"/>
      <c r="KDK316" s="376"/>
      <c r="KDL316" s="377"/>
      <c r="KDM316" s="377"/>
      <c r="KDN316" s="376"/>
      <c r="KDO316" s="376"/>
      <c r="KDP316" s="377"/>
      <c r="KDQ316" s="377"/>
      <c r="KDR316" s="376"/>
      <c r="KDS316" s="376"/>
      <c r="KDT316" s="376"/>
      <c r="KDU316" s="376"/>
      <c r="KDV316" s="376"/>
      <c r="KDW316" s="376"/>
      <c r="KDX316" s="376"/>
      <c r="KDY316" s="377"/>
      <c r="KDZ316" s="377"/>
      <c r="KEA316" s="376"/>
      <c r="KEB316" s="376"/>
      <c r="KEC316" s="377"/>
      <c r="KED316" s="377"/>
      <c r="KEE316" s="376"/>
      <c r="KEF316" s="376"/>
      <c r="KEG316" s="376"/>
      <c r="KEH316" s="376"/>
      <c r="KEI316" s="376"/>
      <c r="KEJ316" s="370"/>
      <c r="KEK316" s="396"/>
      <c r="KEL316" s="376"/>
      <c r="KEM316" s="376"/>
      <c r="KEN316" s="376"/>
      <c r="KEO316" s="376"/>
      <c r="KEP316" s="376"/>
      <c r="KEQ316" s="376"/>
      <c r="KER316" s="376"/>
      <c r="KES316" s="375"/>
      <c r="KET316" s="375"/>
      <c r="KEU316" s="375"/>
      <c r="KEV316" s="375"/>
      <c r="KEW316" s="375"/>
      <c r="KEX316" s="375"/>
      <c r="KEY316" s="375"/>
      <c r="KEZ316" s="375"/>
      <c r="KFA316" s="375"/>
      <c r="KFB316" s="375"/>
      <c r="KFC316" s="375"/>
      <c r="KFD316" s="375"/>
      <c r="KFE316" s="375"/>
      <c r="KFF316" s="375"/>
      <c r="KFG316" s="375"/>
      <c r="KFH316" s="375"/>
      <c r="KFI316" s="375"/>
      <c r="KFJ316" s="375"/>
      <c r="KFK316" s="375"/>
      <c r="KFL316" s="375"/>
      <c r="KFM316" s="375"/>
      <c r="KFN316" s="375"/>
      <c r="KFO316" s="375"/>
      <c r="KFP316" s="375"/>
      <c r="KFQ316" s="375"/>
      <c r="KFR316" s="375"/>
      <c r="KFS316" s="375"/>
      <c r="KFT316" s="375"/>
      <c r="KFU316" s="375"/>
      <c r="KFV316" s="375"/>
      <c r="KFW316" s="375"/>
      <c r="KFX316" s="375"/>
      <c r="KFY316" s="375"/>
      <c r="KFZ316" s="375"/>
      <c r="KGA316" s="375"/>
      <c r="KGB316" s="375"/>
      <c r="KGC316" s="375"/>
      <c r="KGD316" s="375"/>
      <c r="KGE316" s="375"/>
      <c r="KGF316" s="375"/>
      <c r="KGG316" s="375"/>
      <c r="KGH316" s="375"/>
      <c r="KGI316" s="375"/>
      <c r="KGJ316" s="375"/>
      <c r="KGK316" s="376"/>
      <c r="KGL316" s="376"/>
      <c r="KGM316" s="376"/>
      <c r="KGN316" s="376"/>
      <c r="KGO316" s="376"/>
      <c r="KGP316" s="376"/>
      <c r="KGQ316" s="376"/>
      <c r="KGR316" s="376"/>
      <c r="KGS316" s="376"/>
      <c r="KGT316" s="376"/>
      <c r="KGU316" s="376"/>
      <c r="KGV316" s="376"/>
      <c r="KGW316" s="376"/>
      <c r="KGX316" s="376"/>
      <c r="KGY316" s="376"/>
      <c r="KGZ316" s="376"/>
      <c r="KHA316" s="376"/>
      <c r="KHB316" s="376"/>
      <c r="KHC316" s="376"/>
      <c r="KHD316" s="376"/>
      <c r="KHE316" s="376"/>
      <c r="KHF316" s="376"/>
      <c r="KHG316" s="376"/>
      <c r="KHH316" s="376"/>
      <c r="KHI316" s="377"/>
      <c r="KHJ316" s="377"/>
      <c r="KHK316" s="377"/>
      <c r="KHL316" s="377"/>
      <c r="KHM316" s="377"/>
      <c r="KHN316" s="376"/>
      <c r="KHO316" s="376"/>
      <c r="KHP316" s="377"/>
      <c r="KHQ316" s="377"/>
      <c r="KHR316" s="376"/>
      <c r="KHS316" s="376"/>
      <c r="KHT316" s="377"/>
      <c r="KHU316" s="377"/>
      <c r="KHV316" s="376"/>
      <c r="KHW316" s="376"/>
      <c r="KHX316" s="376"/>
      <c r="KHY316" s="376"/>
      <c r="KHZ316" s="376"/>
      <c r="KIA316" s="376"/>
      <c r="KIB316" s="376"/>
      <c r="KIC316" s="377"/>
      <c r="KID316" s="377"/>
      <c r="KIE316" s="376"/>
      <c r="KIF316" s="376"/>
      <c r="KIG316" s="377"/>
      <c r="KIH316" s="377"/>
      <c r="KII316" s="376"/>
      <c r="KIJ316" s="376"/>
      <c r="KIK316" s="376"/>
      <c r="KIL316" s="376"/>
      <c r="KIM316" s="376"/>
      <c r="KIN316" s="370"/>
      <c r="KIO316" s="396"/>
      <c r="KIP316" s="376"/>
      <c r="KIQ316" s="376"/>
      <c r="KIR316" s="376"/>
      <c r="KIS316" s="376"/>
      <c r="KIT316" s="376"/>
      <c r="KIU316" s="376"/>
      <c r="KIV316" s="376"/>
      <c r="KIW316" s="375"/>
      <c r="KIX316" s="375"/>
      <c r="KIY316" s="375"/>
      <c r="KIZ316" s="375"/>
      <c r="KJA316" s="375"/>
      <c r="KJB316" s="375"/>
      <c r="KJC316" s="375"/>
      <c r="KJD316" s="375"/>
      <c r="KJE316" s="375"/>
      <c r="KJF316" s="375"/>
      <c r="KJG316" s="375"/>
      <c r="KJH316" s="375"/>
      <c r="KJI316" s="375"/>
      <c r="KJJ316" s="375"/>
      <c r="KJK316" s="375"/>
      <c r="KJL316" s="375"/>
      <c r="KJM316" s="375"/>
      <c r="KJN316" s="375"/>
      <c r="KJO316" s="375"/>
      <c r="KJP316" s="375"/>
      <c r="KJQ316" s="375"/>
      <c r="KJR316" s="375"/>
      <c r="KJS316" s="375"/>
      <c r="KJT316" s="375"/>
      <c r="KJU316" s="375"/>
      <c r="KJV316" s="375"/>
      <c r="KJW316" s="375"/>
      <c r="KJX316" s="375"/>
      <c r="KJY316" s="375"/>
      <c r="KJZ316" s="375"/>
      <c r="KKA316" s="375"/>
      <c r="KKB316" s="375"/>
      <c r="KKC316" s="375"/>
      <c r="KKD316" s="375"/>
      <c r="KKE316" s="375"/>
      <c r="KKF316" s="375"/>
      <c r="KKG316" s="375"/>
      <c r="KKH316" s="375"/>
      <c r="KKI316" s="375"/>
      <c r="KKJ316" s="375"/>
      <c r="KKK316" s="375"/>
      <c r="KKL316" s="375"/>
      <c r="KKM316" s="375"/>
      <c r="KKN316" s="375"/>
      <c r="KKO316" s="376"/>
      <c r="KKP316" s="376"/>
      <c r="KKQ316" s="376"/>
      <c r="KKR316" s="376"/>
      <c r="KKS316" s="376"/>
      <c r="KKT316" s="376"/>
      <c r="KKU316" s="376"/>
      <c r="KKV316" s="376"/>
      <c r="KKW316" s="376"/>
      <c r="KKX316" s="376"/>
      <c r="KKY316" s="376"/>
      <c r="KKZ316" s="376"/>
      <c r="KLA316" s="376"/>
      <c r="KLB316" s="376"/>
      <c r="KLC316" s="376"/>
      <c r="KLD316" s="376"/>
      <c r="KLE316" s="376"/>
      <c r="KLF316" s="376"/>
      <c r="KLG316" s="376"/>
      <c r="KLH316" s="376"/>
      <c r="KLI316" s="376"/>
      <c r="KLJ316" s="376"/>
      <c r="KLK316" s="376"/>
      <c r="KLL316" s="376"/>
      <c r="KLM316" s="377"/>
      <c r="KLN316" s="377"/>
      <c r="KLO316" s="377"/>
      <c r="KLP316" s="377"/>
      <c r="KLQ316" s="377"/>
      <c r="KLR316" s="376"/>
      <c r="KLS316" s="376"/>
      <c r="KLT316" s="377"/>
      <c r="KLU316" s="377"/>
      <c r="KLV316" s="376"/>
      <c r="KLW316" s="376"/>
      <c r="KLX316" s="377"/>
      <c r="KLY316" s="377"/>
      <c r="KLZ316" s="376"/>
      <c r="KMA316" s="376"/>
      <c r="KMB316" s="376"/>
      <c r="KMC316" s="376"/>
      <c r="KMD316" s="376"/>
      <c r="KME316" s="376"/>
      <c r="KMF316" s="376"/>
      <c r="KMG316" s="377"/>
      <c r="KMH316" s="377"/>
      <c r="KMI316" s="376"/>
      <c r="KMJ316" s="376"/>
      <c r="KMK316" s="377"/>
      <c r="KML316" s="377"/>
      <c r="KMM316" s="376"/>
      <c r="KMN316" s="376"/>
      <c r="KMO316" s="376"/>
      <c r="KMP316" s="376"/>
      <c r="KMQ316" s="376"/>
      <c r="KMR316" s="370"/>
      <c r="KMS316" s="396"/>
      <c r="KMT316" s="376"/>
      <c r="KMU316" s="376"/>
      <c r="KMV316" s="376"/>
      <c r="KMW316" s="376"/>
      <c r="KMX316" s="376"/>
      <c r="KMY316" s="376"/>
      <c r="KMZ316" s="376"/>
      <c r="KNA316" s="375"/>
      <c r="KNB316" s="375"/>
      <c r="KNC316" s="375"/>
      <c r="KND316" s="375"/>
      <c r="KNE316" s="375"/>
      <c r="KNF316" s="375"/>
      <c r="KNG316" s="375"/>
      <c r="KNH316" s="375"/>
      <c r="KNI316" s="375"/>
      <c r="KNJ316" s="375"/>
      <c r="KNK316" s="375"/>
      <c r="KNL316" s="375"/>
      <c r="KNM316" s="375"/>
      <c r="KNN316" s="375"/>
      <c r="KNO316" s="375"/>
      <c r="KNP316" s="375"/>
      <c r="KNQ316" s="375"/>
      <c r="KNR316" s="375"/>
      <c r="KNS316" s="375"/>
      <c r="KNT316" s="375"/>
      <c r="KNU316" s="375"/>
      <c r="KNV316" s="375"/>
      <c r="KNW316" s="375"/>
      <c r="KNX316" s="375"/>
      <c r="KNY316" s="375"/>
      <c r="KNZ316" s="375"/>
      <c r="KOA316" s="375"/>
      <c r="KOB316" s="375"/>
      <c r="KOC316" s="375"/>
      <c r="KOD316" s="375"/>
      <c r="KOE316" s="375"/>
      <c r="KOF316" s="375"/>
      <c r="KOG316" s="375"/>
      <c r="KOH316" s="375"/>
      <c r="KOI316" s="375"/>
      <c r="KOJ316" s="375"/>
      <c r="KOK316" s="375"/>
      <c r="KOL316" s="375"/>
      <c r="KOM316" s="375"/>
      <c r="KON316" s="375"/>
      <c r="KOO316" s="375"/>
      <c r="KOP316" s="375"/>
      <c r="KOQ316" s="375"/>
      <c r="KOR316" s="375"/>
      <c r="KOS316" s="376"/>
      <c r="KOT316" s="376"/>
      <c r="KOU316" s="376"/>
      <c r="KOV316" s="376"/>
      <c r="KOW316" s="376"/>
      <c r="KOX316" s="376"/>
      <c r="KOY316" s="376"/>
      <c r="KOZ316" s="376"/>
      <c r="KPA316" s="376"/>
      <c r="KPB316" s="376"/>
      <c r="KPC316" s="376"/>
      <c r="KPD316" s="376"/>
      <c r="KPE316" s="376"/>
      <c r="KPF316" s="376"/>
      <c r="KPG316" s="376"/>
      <c r="KPH316" s="376"/>
      <c r="KPI316" s="376"/>
      <c r="KPJ316" s="376"/>
      <c r="KPK316" s="376"/>
      <c r="KPL316" s="376"/>
      <c r="KPM316" s="376"/>
      <c r="KPN316" s="376"/>
      <c r="KPO316" s="376"/>
      <c r="KPP316" s="376"/>
      <c r="KPQ316" s="377"/>
      <c r="KPR316" s="377"/>
      <c r="KPS316" s="377"/>
      <c r="KPT316" s="377"/>
      <c r="KPU316" s="377"/>
      <c r="KPV316" s="376"/>
      <c r="KPW316" s="376"/>
      <c r="KPX316" s="377"/>
      <c r="KPY316" s="377"/>
      <c r="KPZ316" s="376"/>
      <c r="KQA316" s="376"/>
      <c r="KQB316" s="377"/>
      <c r="KQC316" s="377"/>
      <c r="KQD316" s="376"/>
      <c r="KQE316" s="376"/>
      <c r="KQF316" s="376"/>
      <c r="KQG316" s="376"/>
      <c r="KQH316" s="376"/>
      <c r="KQI316" s="376"/>
      <c r="KQJ316" s="376"/>
      <c r="KQK316" s="377"/>
      <c r="KQL316" s="377"/>
      <c r="KQM316" s="376"/>
      <c r="KQN316" s="376"/>
      <c r="KQO316" s="377"/>
      <c r="KQP316" s="377"/>
      <c r="KQQ316" s="376"/>
      <c r="KQR316" s="376"/>
      <c r="KQS316" s="376"/>
      <c r="KQT316" s="376"/>
      <c r="KQU316" s="376"/>
      <c r="KQV316" s="370"/>
      <c r="KQW316" s="396"/>
      <c r="KQX316" s="376"/>
      <c r="KQY316" s="376"/>
      <c r="KQZ316" s="376"/>
      <c r="KRA316" s="376"/>
      <c r="KRB316" s="376"/>
      <c r="KRC316" s="376"/>
      <c r="KRD316" s="376"/>
      <c r="KRE316" s="375"/>
      <c r="KRF316" s="375"/>
      <c r="KRG316" s="375"/>
      <c r="KRH316" s="375"/>
      <c r="KRI316" s="375"/>
      <c r="KRJ316" s="375"/>
      <c r="KRK316" s="375"/>
      <c r="KRL316" s="375"/>
      <c r="KRM316" s="375"/>
      <c r="KRN316" s="375"/>
      <c r="KRO316" s="375"/>
      <c r="KRP316" s="375"/>
      <c r="KRQ316" s="375"/>
      <c r="KRR316" s="375"/>
      <c r="KRS316" s="375"/>
      <c r="KRT316" s="375"/>
      <c r="KRU316" s="375"/>
      <c r="KRV316" s="375"/>
      <c r="KRW316" s="375"/>
      <c r="KRX316" s="375"/>
      <c r="KRY316" s="375"/>
      <c r="KRZ316" s="375"/>
      <c r="KSA316" s="375"/>
      <c r="KSB316" s="375"/>
      <c r="KSC316" s="375"/>
      <c r="KSD316" s="375"/>
      <c r="KSE316" s="375"/>
      <c r="KSF316" s="375"/>
      <c r="KSG316" s="375"/>
      <c r="KSH316" s="375"/>
      <c r="KSI316" s="375"/>
      <c r="KSJ316" s="375"/>
      <c r="KSK316" s="375"/>
      <c r="KSL316" s="375"/>
      <c r="KSM316" s="375"/>
      <c r="KSN316" s="375"/>
      <c r="KSO316" s="375"/>
      <c r="KSP316" s="375"/>
      <c r="KSQ316" s="375"/>
      <c r="KSR316" s="375"/>
      <c r="KSS316" s="375"/>
      <c r="KST316" s="375"/>
      <c r="KSU316" s="375"/>
      <c r="KSV316" s="375"/>
      <c r="KSW316" s="376"/>
      <c r="KSX316" s="376"/>
      <c r="KSY316" s="376"/>
      <c r="KSZ316" s="376"/>
      <c r="KTA316" s="376"/>
      <c r="KTB316" s="376"/>
      <c r="KTC316" s="376"/>
      <c r="KTD316" s="376"/>
      <c r="KTE316" s="376"/>
      <c r="KTF316" s="376"/>
      <c r="KTG316" s="376"/>
      <c r="KTH316" s="376"/>
      <c r="KTI316" s="376"/>
      <c r="KTJ316" s="376"/>
      <c r="KTK316" s="376"/>
      <c r="KTL316" s="376"/>
      <c r="KTM316" s="376"/>
      <c r="KTN316" s="376"/>
      <c r="KTO316" s="376"/>
      <c r="KTP316" s="376"/>
      <c r="KTQ316" s="376"/>
      <c r="KTR316" s="376"/>
      <c r="KTS316" s="376"/>
      <c r="KTT316" s="376"/>
      <c r="KTU316" s="377"/>
      <c r="KTV316" s="377"/>
      <c r="KTW316" s="377"/>
      <c r="KTX316" s="377"/>
      <c r="KTY316" s="377"/>
      <c r="KTZ316" s="376"/>
      <c r="KUA316" s="376"/>
      <c r="KUB316" s="377"/>
      <c r="KUC316" s="377"/>
      <c r="KUD316" s="376"/>
      <c r="KUE316" s="376"/>
      <c r="KUF316" s="377"/>
      <c r="KUG316" s="377"/>
      <c r="KUH316" s="376"/>
      <c r="KUI316" s="376"/>
      <c r="KUJ316" s="376"/>
      <c r="KUK316" s="376"/>
      <c r="KUL316" s="376"/>
      <c r="KUM316" s="376"/>
      <c r="KUN316" s="376"/>
      <c r="KUO316" s="377"/>
      <c r="KUP316" s="377"/>
      <c r="KUQ316" s="376"/>
      <c r="KUR316" s="376"/>
      <c r="KUS316" s="377"/>
      <c r="KUT316" s="377"/>
      <c r="KUU316" s="376"/>
      <c r="KUV316" s="376"/>
      <c r="KUW316" s="376"/>
      <c r="KUX316" s="376"/>
      <c r="KUY316" s="376"/>
      <c r="KUZ316" s="370"/>
      <c r="KVA316" s="396"/>
      <c r="KVB316" s="376"/>
      <c r="KVC316" s="376"/>
      <c r="KVD316" s="376"/>
      <c r="KVE316" s="376"/>
      <c r="KVF316" s="376"/>
      <c r="KVG316" s="376"/>
      <c r="KVH316" s="376"/>
      <c r="KVI316" s="375"/>
      <c r="KVJ316" s="375"/>
      <c r="KVK316" s="375"/>
      <c r="KVL316" s="375"/>
      <c r="KVM316" s="375"/>
      <c r="KVN316" s="375"/>
      <c r="KVO316" s="375"/>
      <c r="KVP316" s="375"/>
      <c r="KVQ316" s="375"/>
      <c r="KVR316" s="375"/>
      <c r="KVS316" s="375"/>
      <c r="KVT316" s="375"/>
      <c r="KVU316" s="375"/>
      <c r="KVV316" s="375"/>
      <c r="KVW316" s="375"/>
      <c r="KVX316" s="375"/>
      <c r="KVY316" s="375"/>
      <c r="KVZ316" s="375"/>
      <c r="KWA316" s="375"/>
      <c r="KWB316" s="375"/>
      <c r="KWC316" s="375"/>
      <c r="KWD316" s="375"/>
      <c r="KWE316" s="375"/>
      <c r="KWF316" s="375"/>
      <c r="KWG316" s="375"/>
      <c r="KWH316" s="375"/>
      <c r="KWI316" s="375"/>
      <c r="KWJ316" s="375"/>
      <c r="KWK316" s="375"/>
      <c r="KWL316" s="375"/>
      <c r="KWM316" s="375"/>
      <c r="KWN316" s="375"/>
      <c r="KWO316" s="375"/>
      <c r="KWP316" s="375"/>
      <c r="KWQ316" s="375"/>
      <c r="KWR316" s="375"/>
      <c r="KWS316" s="375"/>
      <c r="KWT316" s="375"/>
      <c r="KWU316" s="375"/>
      <c r="KWV316" s="375"/>
      <c r="KWW316" s="375"/>
      <c r="KWX316" s="375"/>
      <c r="KWY316" s="375"/>
      <c r="KWZ316" s="375"/>
      <c r="KXA316" s="376"/>
      <c r="KXB316" s="376"/>
      <c r="KXC316" s="376"/>
      <c r="KXD316" s="376"/>
      <c r="KXE316" s="376"/>
      <c r="KXF316" s="376"/>
      <c r="KXG316" s="376"/>
      <c r="KXH316" s="376"/>
      <c r="KXI316" s="376"/>
      <c r="KXJ316" s="376"/>
      <c r="KXK316" s="376"/>
      <c r="KXL316" s="376"/>
      <c r="KXM316" s="376"/>
      <c r="KXN316" s="376"/>
      <c r="KXO316" s="376"/>
      <c r="KXP316" s="376"/>
      <c r="KXQ316" s="376"/>
      <c r="KXR316" s="376"/>
      <c r="KXS316" s="376"/>
      <c r="KXT316" s="376"/>
      <c r="KXU316" s="376"/>
      <c r="KXV316" s="376"/>
      <c r="KXW316" s="376"/>
      <c r="KXX316" s="376"/>
      <c r="KXY316" s="377"/>
      <c r="KXZ316" s="377"/>
      <c r="KYA316" s="377"/>
      <c r="KYB316" s="377"/>
      <c r="KYC316" s="377"/>
      <c r="KYD316" s="376"/>
      <c r="KYE316" s="376"/>
      <c r="KYF316" s="377"/>
      <c r="KYG316" s="377"/>
      <c r="KYH316" s="376"/>
      <c r="KYI316" s="376"/>
      <c r="KYJ316" s="377"/>
      <c r="KYK316" s="377"/>
      <c r="KYL316" s="376"/>
      <c r="KYM316" s="376"/>
      <c r="KYN316" s="376"/>
      <c r="KYO316" s="376"/>
      <c r="KYP316" s="376"/>
      <c r="KYQ316" s="376"/>
      <c r="KYR316" s="376"/>
      <c r="KYS316" s="377"/>
      <c r="KYT316" s="377"/>
      <c r="KYU316" s="376"/>
      <c r="KYV316" s="376"/>
      <c r="KYW316" s="377"/>
      <c r="KYX316" s="377"/>
      <c r="KYY316" s="376"/>
      <c r="KYZ316" s="376"/>
      <c r="KZA316" s="376"/>
      <c r="KZB316" s="376"/>
      <c r="KZC316" s="376"/>
      <c r="KZD316" s="370"/>
      <c r="KZE316" s="396"/>
      <c r="KZF316" s="376"/>
      <c r="KZG316" s="376"/>
      <c r="KZH316" s="376"/>
      <c r="KZI316" s="376"/>
      <c r="KZJ316" s="376"/>
      <c r="KZK316" s="376"/>
      <c r="KZL316" s="376"/>
      <c r="KZM316" s="375"/>
      <c r="KZN316" s="375"/>
      <c r="KZO316" s="375"/>
      <c r="KZP316" s="375"/>
      <c r="KZQ316" s="375"/>
      <c r="KZR316" s="375"/>
      <c r="KZS316" s="375"/>
      <c r="KZT316" s="375"/>
      <c r="KZU316" s="375"/>
      <c r="KZV316" s="375"/>
      <c r="KZW316" s="375"/>
      <c r="KZX316" s="375"/>
      <c r="KZY316" s="375"/>
      <c r="KZZ316" s="375"/>
      <c r="LAA316" s="375"/>
      <c r="LAB316" s="375"/>
      <c r="LAC316" s="375"/>
      <c r="LAD316" s="375"/>
      <c r="LAE316" s="375"/>
      <c r="LAF316" s="375"/>
      <c r="LAG316" s="375"/>
      <c r="LAH316" s="375"/>
      <c r="LAI316" s="375"/>
      <c r="LAJ316" s="375"/>
      <c r="LAK316" s="375"/>
      <c r="LAL316" s="375"/>
      <c r="LAM316" s="375"/>
      <c r="LAN316" s="375"/>
      <c r="LAO316" s="375"/>
      <c r="LAP316" s="375"/>
      <c r="LAQ316" s="375"/>
      <c r="LAR316" s="375"/>
      <c r="LAS316" s="375"/>
      <c r="LAT316" s="375"/>
      <c r="LAU316" s="375"/>
      <c r="LAV316" s="375"/>
      <c r="LAW316" s="375"/>
      <c r="LAX316" s="375"/>
      <c r="LAY316" s="375"/>
      <c r="LAZ316" s="375"/>
      <c r="LBA316" s="375"/>
      <c r="LBB316" s="375"/>
      <c r="LBC316" s="375"/>
      <c r="LBD316" s="375"/>
      <c r="LBE316" s="376"/>
      <c r="LBF316" s="376"/>
      <c r="LBG316" s="376"/>
      <c r="LBH316" s="376"/>
      <c r="LBI316" s="376"/>
      <c r="LBJ316" s="376"/>
      <c r="LBK316" s="376"/>
      <c r="LBL316" s="376"/>
      <c r="LBM316" s="376"/>
      <c r="LBN316" s="376"/>
      <c r="LBO316" s="376"/>
      <c r="LBP316" s="376"/>
      <c r="LBQ316" s="376"/>
      <c r="LBR316" s="376"/>
      <c r="LBS316" s="376"/>
      <c r="LBT316" s="376"/>
      <c r="LBU316" s="376"/>
      <c r="LBV316" s="376"/>
      <c r="LBW316" s="376"/>
      <c r="LBX316" s="376"/>
      <c r="LBY316" s="376"/>
      <c r="LBZ316" s="376"/>
      <c r="LCA316" s="376"/>
      <c r="LCB316" s="376"/>
      <c r="LCC316" s="377"/>
      <c r="LCD316" s="377"/>
      <c r="LCE316" s="377"/>
      <c r="LCF316" s="377"/>
      <c r="LCG316" s="377"/>
      <c r="LCH316" s="376"/>
      <c r="LCI316" s="376"/>
      <c r="LCJ316" s="377"/>
      <c r="LCK316" s="377"/>
      <c r="LCL316" s="376"/>
      <c r="LCM316" s="376"/>
      <c r="LCN316" s="377"/>
      <c r="LCO316" s="377"/>
      <c r="LCP316" s="376"/>
      <c r="LCQ316" s="376"/>
      <c r="LCR316" s="376"/>
      <c r="LCS316" s="376"/>
      <c r="LCT316" s="376"/>
      <c r="LCU316" s="376"/>
      <c r="LCV316" s="376"/>
      <c r="LCW316" s="377"/>
      <c r="LCX316" s="377"/>
      <c r="LCY316" s="376"/>
      <c r="LCZ316" s="376"/>
      <c r="LDA316" s="377"/>
      <c r="LDB316" s="377"/>
      <c r="LDC316" s="376"/>
      <c r="LDD316" s="376"/>
      <c r="LDE316" s="376"/>
      <c r="LDF316" s="376"/>
      <c r="LDG316" s="376"/>
      <c r="LDH316" s="370"/>
      <c r="LDI316" s="396"/>
      <c r="LDJ316" s="376"/>
      <c r="LDK316" s="376"/>
      <c r="LDL316" s="376"/>
      <c r="LDM316" s="376"/>
      <c r="LDN316" s="376"/>
      <c r="LDO316" s="376"/>
      <c r="LDP316" s="376"/>
      <c r="LDQ316" s="375"/>
      <c r="LDR316" s="375"/>
      <c r="LDS316" s="375"/>
      <c r="LDT316" s="375"/>
      <c r="LDU316" s="375"/>
      <c r="LDV316" s="375"/>
      <c r="LDW316" s="375"/>
      <c r="LDX316" s="375"/>
      <c r="LDY316" s="375"/>
      <c r="LDZ316" s="375"/>
      <c r="LEA316" s="375"/>
      <c r="LEB316" s="375"/>
      <c r="LEC316" s="375"/>
      <c r="LED316" s="375"/>
      <c r="LEE316" s="375"/>
      <c r="LEF316" s="375"/>
      <c r="LEG316" s="375"/>
      <c r="LEH316" s="375"/>
      <c r="LEI316" s="375"/>
      <c r="LEJ316" s="375"/>
      <c r="LEK316" s="375"/>
      <c r="LEL316" s="375"/>
      <c r="LEM316" s="375"/>
      <c r="LEN316" s="375"/>
      <c r="LEO316" s="375"/>
      <c r="LEP316" s="375"/>
      <c r="LEQ316" s="375"/>
      <c r="LER316" s="375"/>
      <c r="LES316" s="375"/>
      <c r="LET316" s="375"/>
      <c r="LEU316" s="375"/>
      <c r="LEV316" s="375"/>
      <c r="LEW316" s="375"/>
      <c r="LEX316" s="375"/>
      <c r="LEY316" s="375"/>
      <c r="LEZ316" s="375"/>
      <c r="LFA316" s="375"/>
      <c r="LFB316" s="375"/>
      <c r="LFC316" s="375"/>
      <c r="LFD316" s="375"/>
      <c r="LFE316" s="375"/>
      <c r="LFF316" s="375"/>
      <c r="LFG316" s="375"/>
      <c r="LFH316" s="375"/>
      <c r="LFI316" s="376"/>
      <c r="LFJ316" s="376"/>
      <c r="LFK316" s="376"/>
      <c r="LFL316" s="376"/>
      <c r="LFM316" s="376"/>
      <c r="LFN316" s="376"/>
      <c r="LFO316" s="376"/>
      <c r="LFP316" s="376"/>
      <c r="LFQ316" s="376"/>
      <c r="LFR316" s="376"/>
      <c r="LFS316" s="376"/>
      <c r="LFT316" s="376"/>
      <c r="LFU316" s="376"/>
      <c r="LFV316" s="376"/>
      <c r="LFW316" s="376"/>
      <c r="LFX316" s="376"/>
      <c r="LFY316" s="376"/>
      <c r="LFZ316" s="376"/>
      <c r="LGA316" s="376"/>
      <c r="LGB316" s="376"/>
      <c r="LGC316" s="376"/>
      <c r="LGD316" s="376"/>
      <c r="LGE316" s="376"/>
      <c r="LGF316" s="376"/>
      <c r="LGG316" s="377"/>
      <c r="LGH316" s="377"/>
      <c r="LGI316" s="377"/>
      <c r="LGJ316" s="377"/>
      <c r="LGK316" s="377"/>
      <c r="LGL316" s="376"/>
      <c r="LGM316" s="376"/>
      <c r="LGN316" s="377"/>
      <c r="LGO316" s="377"/>
      <c r="LGP316" s="376"/>
      <c r="LGQ316" s="376"/>
      <c r="LGR316" s="377"/>
      <c r="LGS316" s="377"/>
      <c r="LGT316" s="376"/>
      <c r="LGU316" s="376"/>
      <c r="LGV316" s="376"/>
      <c r="LGW316" s="376"/>
      <c r="LGX316" s="376"/>
      <c r="LGY316" s="376"/>
      <c r="LGZ316" s="376"/>
      <c r="LHA316" s="377"/>
      <c r="LHB316" s="377"/>
      <c r="LHC316" s="376"/>
      <c r="LHD316" s="376"/>
      <c r="LHE316" s="377"/>
      <c r="LHF316" s="377"/>
      <c r="LHG316" s="376"/>
      <c r="LHH316" s="376"/>
      <c r="LHI316" s="376"/>
      <c r="LHJ316" s="376"/>
      <c r="LHK316" s="376"/>
      <c r="LHL316" s="370"/>
      <c r="LHM316" s="396"/>
      <c r="LHN316" s="376"/>
      <c r="LHO316" s="376"/>
      <c r="LHP316" s="376"/>
      <c r="LHQ316" s="376"/>
      <c r="LHR316" s="376"/>
      <c r="LHS316" s="376"/>
      <c r="LHT316" s="376"/>
      <c r="LHU316" s="375"/>
      <c r="LHV316" s="375"/>
      <c r="LHW316" s="375"/>
      <c r="LHX316" s="375"/>
      <c r="LHY316" s="375"/>
      <c r="LHZ316" s="375"/>
      <c r="LIA316" s="375"/>
      <c r="LIB316" s="375"/>
      <c r="LIC316" s="375"/>
      <c r="LID316" s="375"/>
      <c r="LIE316" s="375"/>
      <c r="LIF316" s="375"/>
      <c r="LIG316" s="375"/>
      <c r="LIH316" s="375"/>
      <c r="LII316" s="375"/>
      <c r="LIJ316" s="375"/>
      <c r="LIK316" s="375"/>
      <c r="LIL316" s="375"/>
      <c r="LIM316" s="375"/>
      <c r="LIN316" s="375"/>
      <c r="LIO316" s="375"/>
      <c r="LIP316" s="375"/>
      <c r="LIQ316" s="375"/>
      <c r="LIR316" s="375"/>
      <c r="LIS316" s="375"/>
      <c r="LIT316" s="375"/>
      <c r="LIU316" s="375"/>
      <c r="LIV316" s="375"/>
      <c r="LIW316" s="375"/>
      <c r="LIX316" s="375"/>
      <c r="LIY316" s="375"/>
      <c r="LIZ316" s="375"/>
      <c r="LJA316" s="375"/>
      <c r="LJB316" s="375"/>
      <c r="LJC316" s="375"/>
      <c r="LJD316" s="375"/>
      <c r="LJE316" s="375"/>
      <c r="LJF316" s="375"/>
      <c r="LJG316" s="375"/>
      <c r="LJH316" s="375"/>
      <c r="LJI316" s="375"/>
      <c r="LJJ316" s="375"/>
      <c r="LJK316" s="375"/>
      <c r="LJL316" s="375"/>
      <c r="LJM316" s="376"/>
      <c r="LJN316" s="376"/>
      <c r="LJO316" s="376"/>
      <c r="LJP316" s="376"/>
      <c r="LJQ316" s="376"/>
      <c r="LJR316" s="376"/>
      <c r="LJS316" s="376"/>
      <c r="LJT316" s="376"/>
      <c r="LJU316" s="376"/>
      <c r="LJV316" s="376"/>
      <c r="LJW316" s="376"/>
      <c r="LJX316" s="376"/>
      <c r="LJY316" s="376"/>
      <c r="LJZ316" s="376"/>
      <c r="LKA316" s="376"/>
      <c r="LKB316" s="376"/>
      <c r="LKC316" s="376"/>
      <c r="LKD316" s="376"/>
      <c r="LKE316" s="376"/>
      <c r="LKF316" s="376"/>
      <c r="LKG316" s="376"/>
      <c r="LKH316" s="376"/>
      <c r="LKI316" s="376"/>
      <c r="LKJ316" s="376"/>
      <c r="LKK316" s="377"/>
      <c r="LKL316" s="377"/>
      <c r="LKM316" s="377"/>
      <c r="LKN316" s="377"/>
      <c r="LKO316" s="377"/>
      <c r="LKP316" s="376"/>
      <c r="LKQ316" s="376"/>
      <c r="LKR316" s="377"/>
      <c r="LKS316" s="377"/>
      <c r="LKT316" s="376"/>
      <c r="LKU316" s="376"/>
      <c r="LKV316" s="377"/>
      <c r="LKW316" s="377"/>
      <c r="LKX316" s="376"/>
      <c r="LKY316" s="376"/>
      <c r="LKZ316" s="376"/>
      <c r="LLA316" s="376"/>
      <c r="LLB316" s="376"/>
      <c r="LLC316" s="376"/>
      <c r="LLD316" s="376"/>
      <c r="LLE316" s="377"/>
      <c r="LLF316" s="377"/>
      <c r="LLG316" s="376"/>
      <c r="LLH316" s="376"/>
      <c r="LLI316" s="377"/>
      <c r="LLJ316" s="377"/>
      <c r="LLK316" s="376"/>
      <c r="LLL316" s="376"/>
      <c r="LLM316" s="376"/>
      <c r="LLN316" s="376"/>
      <c r="LLO316" s="376"/>
      <c r="LLP316" s="370"/>
      <c r="LLQ316" s="396"/>
      <c r="LLR316" s="376"/>
      <c r="LLS316" s="376"/>
      <c r="LLT316" s="376"/>
      <c r="LLU316" s="376"/>
      <c r="LLV316" s="376"/>
      <c r="LLW316" s="376"/>
      <c r="LLX316" s="376"/>
      <c r="LLY316" s="375"/>
      <c r="LLZ316" s="375"/>
      <c r="LMA316" s="375"/>
      <c r="LMB316" s="375"/>
      <c r="LMC316" s="375"/>
      <c r="LMD316" s="375"/>
      <c r="LME316" s="375"/>
      <c r="LMF316" s="375"/>
      <c r="LMG316" s="375"/>
      <c r="LMH316" s="375"/>
      <c r="LMI316" s="375"/>
      <c r="LMJ316" s="375"/>
      <c r="LMK316" s="375"/>
      <c r="LML316" s="375"/>
      <c r="LMM316" s="375"/>
      <c r="LMN316" s="375"/>
      <c r="LMO316" s="375"/>
      <c r="LMP316" s="375"/>
      <c r="LMQ316" s="375"/>
      <c r="LMR316" s="375"/>
      <c r="LMS316" s="375"/>
      <c r="LMT316" s="375"/>
      <c r="LMU316" s="375"/>
      <c r="LMV316" s="375"/>
      <c r="LMW316" s="375"/>
      <c r="LMX316" s="375"/>
      <c r="LMY316" s="375"/>
      <c r="LMZ316" s="375"/>
      <c r="LNA316" s="375"/>
      <c r="LNB316" s="375"/>
      <c r="LNC316" s="375"/>
      <c r="LND316" s="375"/>
      <c r="LNE316" s="375"/>
      <c r="LNF316" s="375"/>
      <c r="LNG316" s="375"/>
      <c r="LNH316" s="375"/>
      <c r="LNI316" s="375"/>
      <c r="LNJ316" s="375"/>
      <c r="LNK316" s="375"/>
      <c r="LNL316" s="375"/>
      <c r="LNM316" s="375"/>
      <c r="LNN316" s="375"/>
      <c r="LNO316" s="375"/>
      <c r="LNP316" s="375"/>
      <c r="LNQ316" s="376"/>
      <c r="LNR316" s="376"/>
      <c r="LNS316" s="376"/>
      <c r="LNT316" s="376"/>
      <c r="LNU316" s="376"/>
      <c r="LNV316" s="376"/>
      <c r="LNW316" s="376"/>
      <c r="LNX316" s="376"/>
      <c r="LNY316" s="376"/>
      <c r="LNZ316" s="376"/>
      <c r="LOA316" s="376"/>
      <c r="LOB316" s="376"/>
      <c r="LOC316" s="376"/>
      <c r="LOD316" s="376"/>
      <c r="LOE316" s="376"/>
      <c r="LOF316" s="376"/>
      <c r="LOG316" s="376"/>
      <c r="LOH316" s="376"/>
      <c r="LOI316" s="376"/>
      <c r="LOJ316" s="376"/>
      <c r="LOK316" s="376"/>
      <c r="LOL316" s="376"/>
      <c r="LOM316" s="376"/>
      <c r="LON316" s="376"/>
      <c r="LOO316" s="377"/>
      <c r="LOP316" s="377"/>
      <c r="LOQ316" s="377"/>
      <c r="LOR316" s="377"/>
      <c r="LOS316" s="377"/>
      <c r="LOT316" s="376"/>
      <c r="LOU316" s="376"/>
      <c r="LOV316" s="377"/>
      <c r="LOW316" s="377"/>
      <c r="LOX316" s="376"/>
      <c r="LOY316" s="376"/>
      <c r="LOZ316" s="377"/>
      <c r="LPA316" s="377"/>
      <c r="LPB316" s="376"/>
      <c r="LPC316" s="376"/>
      <c r="LPD316" s="376"/>
      <c r="LPE316" s="376"/>
      <c r="LPF316" s="376"/>
      <c r="LPG316" s="376"/>
      <c r="LPH316" s="376"/>
      <c r="LPI316" s="377"/>
      <c r="LPJ316" s="377"/>
      <c r="LPK316" s="376"/>
      <c r="LPL316" s="376"/>
      <c r="LPM316" s="377"/>
      <c r="LPN316" s="377"/>
      <c r="LPO316" s="376"/>
      <c r="LPP316" s="376"/>
      <c r="LPQ316" s="376"/>
      <c r="LPR316" s="376"/>
      <c r="LPS316" s="376"/>
      <c r="LPT316" s="370"/>
      <c r="LPU316" s="396"/>
      <c r="LPV316" s="376"/>
      <c r="LPW316" s="376"/>
      <c r="LPX316" s="376"/>
      <c r="LPY316" s="376"/>
      <c r="LPZ316" s="376"/>
      <c r="LQA316" s="376"/>
      <c r="LQB316" s="376"/>
      <c r="LQC316" s="375"/>
      <c r="LQD316" s="375"/>
      <c r="LQE316" s="375"/>
      <c r="LQF316" s="375"/>
      <c r="LQG316" s="375"/>
      <c r="LQH316" s="375"/>
      <c r="LQI316" s="375"/>
      <c r="LQJ316" s="375"/>
      <c r="LQK316" s="375"/>
      <c r="LQL316" s="375"/>
      <c r="LQM316" s="375"/>
      <c r="LQN316" s="375"/>
      <c r="LQO316" s="375"/>
      <c r="LQP316" s="375"/>
      <c r="LQQ316" s="375"/>
      <c r="LQR316" s="375"/>
      <c r="LQS316" s="375"/>
      <c r="LQT316" s="375"/>
      <c r="LQU316" s="375"/>
      <c r="LQV316" s="375"/>
      <c r="LQW316" s="375"/>
      <c r="LQX316" s="375"/>
      <c r="LQY316" s="375"/>
      <c r="LQZ316" s="375"/>
      <c r="LRA316" s="375"/>
      <c r="LRB316" s="375"/>
      <c r="LRC316" s="375"/>
      <c r="LRD316" s="375"/>
      <c r="LRE316" s="375"/>
      <c r="LRF316" s="375"/>
      <c r="LRG316" s="375"/>
      <c r="LRH316" s="375"/>
      <c r="LRI316" s="375"/>
      <c r="LRJ316" s="375"/>
      <c r="LRK316" s="375"/>
      <c r="LRL316" s="375"/>
      <c r="LRM316" s="375"/>
      <c r="LRN316" s="375"/>
      <c r="LRO316" s="375"/>
      <c r="LRP316" s="375"/>
      <c r="LRQ316" s="375"/>
      <c r="LRR316" s="375"/>
      <c r="LRS316" s="375"/>
      <c r="LRT316" s="375"/>
      <c r="LRU316" s="376"/>
      <c r="LRV316" s="376"/>
      <c r="LRW316" s="376"/>
      <c r="LRX316" s="376"/>
      <c r="LRY316" s="376"/>
      <c r="LRZ316" s="376"/>
      <c r="LSA316" s="376"/>
      <c r="LSB316" s="376"/>
      <c r="LSC316" s="376"/>
      <c r="LSD316" s="376"/>
      <c r="LSE316" s="376"/>
      <c r="LSF316" s="376"/>
      <c r="LSG316" s="376"/>
      <c r="LSH316" s="376"/>
      <c r="LSI316" s="376"/>
      <c r="LSJ316" s="376"/>
      <c r="LSK316" s="376"/>
      <c r="LSL316" s="376"/>
      <c r="LSM316" s="376"/>
      <c r="LSN316" s="376"/>
      <c r="LSO316" s="376"/>
      <c r="LSP316" s="376"/>
      <c r="LSQ316" s="376"/>
      <c r="LSR316" s="376"/>
      <c r="LSS316" s="377"/>
      <c r="LST316" s="377"/>
      <c r="LSU316" s="377"/>
      <c r="LSV316" s="377"/>
      <c r="LSW316" s="377"/>
      <c r="LSX316" s="376"/>
      <c r="LSY316" s="376"/>
      <c r="LSZ316" s="377"/>
      <c r="LTA316" s="377"/>
      <c r="LTB316" s="376"/>
      <c r="LTC316" s="376"/>
      <c r="LTD316" s="377"/>
      <c r="LTE316" s="377"/>
      <c r="LTF316" s="376"/>
      <c r="LTG316" s="376"/>
      <c r="LTH316" s="376"/>
      <c r="LTI316" s="376"/>
      <c r="LTJ316" s="376"/>
      <c r="LTK316" s="376"/>
      <c r="LTL316" s="376"/>
      <c r="LTM316" s="377"/>
      <c r="LTN316" s="377"/>
      <c r="LTO316" s="376"/>
      <c r="LTP316" s="376"/>
      <c r="LTQ316" s="377"/>
      <c r="LTR316" s="377"/>
      <c r="LTS316" s="376"/>
      <c r="LTT316" s="376"/>
      <c r="LTU316" s="376"/>
      <c r="LTV316" s="376"/>
      <c r="LTW316" s="376"/>
      <c r="LTX316" s="370"/>
      <c r="LTY316" s="396"/>
      <c r="LTZ316" s="376"/>
      <c r="LUA316" s="376"/>
      <c r="LUB316" s="376"/>
      <c r="LUC316" s="376"/>
      <c r="LUD316" s="376"/>
      <c r="LUE316" s="376"/>
      <c r="LUF316" s="376"/>
      <c r="LUG316" s="375"/>
      <c r="LUH316" s="375"/>
      <c r="LUI316" s="375"/>
      <c r="LUJ316" s="375"/>
      <c r="LUK316" s="375"/>
      <c r="LUL316" s="375"/>
      <c r="LUM316" s="375"/>
      <c r="LUN316" s="375"/>
      <c r="LUO316" s="375"/>
      <c r="LUP316" s="375"/>
      <c r="LUQ316" s="375"/>
      <c r="LUR316" s="375"/>
      <c r="LUS316" s="375"/>
      <c r="LUT316" s="375"/>
      <c r="LUU316" s="375"/>
      <c r="LUV316" s="375"/>
      <c r="LUW316" s="375"/>
      <c r="LUX316" s="375"/>
      <c r="LUY316" s="375"/>
      <c r="LUZ316" s="375"/>
      <c r="LVA316" s="375"/>
      <c r="LVB316" s="375"/>
      <c r="LVC316" s="375"/>
      <c r="LVD316" s="375"/>
      <c r="LVE316" s="375"/>
      <c r="LVF316" s="375"/>
      <c r="LVG316" s="375"/>
      <c r="LVH316" s="375"/>
      <c r="LVI316" s="375"/>
      <c r="LVJ316" s="375"/>
      <c r="LVK316" s="375"/>
      <c r="LVL316" s="375"/>
      <c r="LVM316" s="375"/>
      <c r="LVN316" s="375"/>
      <c r="LVO316" s="375"/>
      <c r="LVP316" s="375"/>
      <c r="LVQ316" s="375"/>
      <c r="LVR316" s="375"/>
      <c r="LVS316" s="375"/>
      <c r="LVT316" s="375"/>
      <c r="LVU316" s="375"/>
      <c r="LVV316" s="375"/>
      <c r="LVW316" s="375"/>
      <c r="LVX316" s="375"/>
      <c r="LVY316" s="376"/>
      <c r="LVZ316" s="376"/>
      <c r="LWA316" s="376"/>
      <c r="LWB316" s="376"/>
      <c r="LWC316" s="376"/>
      <c r="LWD316" s="376"/>
      <c r="LWE316" s="376"/>
      <c r="LWF316" s="376"/>
      <c r="LWG316" s="376"/>
      <c r="LWH316" s="376"/>
      <c r="LWI316" s="376"/>
      <c r="LWJ316" s="376"/>
      <c r="LWK316" s="376"/>
      <c r="LWL316" s="376"/>
      <c r="LWM316" s="376"/>
      <c r="LWN316" s="376"/>
      <c r="LWO316" s="376"/>
      <c r="LWP316" s="376"/>
      <c r="LWQ316" s="376"/>
      <c r="LWR316" s="376"/>
      <c r="LWS316" s="376"/>
      <c r="LWT316" s="376"/>
      <c r="LWU316" s="376"/>
      <c r="LWV316" s="376"/>
      <c r="LWW316" s="377"/>
      <c r="LWX316" s="377"/>
      <c r="LWY316" s="377"/>
      <c r="LWZ316" s="377"/>
      <c r="LXA316" s="377"/>
      <c r="LXB316" s="376"/>
      <c r="LXC316" s="376"/>
      <c r="LXD316" s="377"/>
      <c r="LXE316" s="377"/>
      <c r="LXF316" s="376"/>
      <c r="LXG316" s="376"/>
      <c r="LXH316" s="377"/>
      <c r="LXI316" s="377"/>
      <c r="LXJ316" s="376"/>
      <c r="LXK316" s="376"/>
      <c r="LXL316" s="376"/>
      <c r="LXM316" s="376"/>
      <c r="LXN316" s="376"/>
      <c r="LXO316" s="376"/>
      <c r="LXP316" s="376"/>
      <c r="LXQ316" s="377"/>
      <c r="LXR316" s="377"/>
      <c r="LXS316" s="376"/>
      <c r="LXT316" s="376"/>
      <c r="LXU316" s="377"/>
      <c r="LXV316" s="377"/>
      <c r="LXW316" s="376"/>
      <c r="LXX316" s="376"/>
      <c r="LXY316" s="376"/>
      <c r="LXZ316" s="376"/>
      <c r="LYA316" s="376"/>
      <c r="LYB316" s="370"/>
      <c r="LYC316" s="396"/>
      <c r="LYD316" s="376"/>
      <c r="LYE316" s="376"/>
      <c r="LYF316" s="376"/>
      <c r="LYG316" s="376"/>
      <c r="LYH316" s="376"/>
      <c r="LYI316" s="376"/>
      <c r="LYJ316" s="376"/>
      <c r="LYK316" s="375"/>
      <c r="LYL316" s="375"/>
      <c r="LYM316" s="375"/>
      <c r="LYN316" s="375"/>
      <c r="LYO316" s="375"/>
      <c r="LYP316" s="375"/>
      <c r="LYQ316" s="375"/>
      <c r="LYR316" s="375"/>
      <c r="LYS316" s="375"/>
      <c r="LYT316" s="375"/>
      <c r="LYU316" s="375"/>
      <c r="LYV316" s="375"/>
      <c r="LYW316" s="375"/>
      <c r="LYX316" s="375"/>
      <c r="LYY316" s="375"/>
      <c r="LYZ316" s="375"/>
      <c r="LZA316" s="375"/>
      <c r="LZB316" s="375"/>
      <c r="LZC316" s="375"/>
      <c r="LZD316" s="375"/>
      <c r="LZE316" s="375"/>
      <c r="LZF316" s="375"/>
      <c r="LZG316" s="375"/>
      <c r="LZH316" s="375"/>
      <c r="LZI316" s="375"/>
      <c r="LZJ316" s="375"/>
      <c r="LZK316" s="375"/>
      <c r="LZL316" s="375"/>
      <c r="LZM316" s="375"/>
      <c r="LZN316" s="375"/>
      <c r="LZO316" s="375"/>
      <c r="LZP316" s="375"/>
      <c r="LZQ316" s="375"/>
      <c r="LZR316" s="375"/>
      <c r="LZS316" s="375"/>
      <c r="LZT316" s="375"/>
      <c r="LZU316" s="375"/>
      <c r="LZV316" s="375"/>
      <c r="LZW316" s="375"/>
      <c r="LZX316" s="375"/>
      <c r="LZY316" s="375"/>
      <c r="LZZ316" s="375"/>
      <c r="MAA316" s="375"/>
      <c r="MAB316" s="375"/>
      <c r="MAC316" s="376"/>
      <c r="MAD316" s="376"/>
      <c r="MAE316" s="376"/>
      <c r="MAF316" s="376"/>
      <c r="MAG316" s="376"/>
      <c r="MAH316" s="376"/>
      <c r="MAI316" s="376"/>
      <c r="MAJ316" s="376"/>
      <c r="MAK316" s="376"/>
      <c r="MAL316" s="376"/>
      <c r="MAM316" s="376"/>
      <c r="MAN316" s="376"/>
      <c r="MAO316" s="376"/>
      <c r="MAP316" s="376"/>
      <c r="MAQ316" s="376"/>
      <c r="MAR316" s="376"/>
      <c r="MAS316" s="376"/>
      <c r="MAT316" s="376"/>
      <c r="MAU316" s="376"/>
      <c r="MAV316" s="376"/>
      <c r="MAW316" s="376"/>
      <c r="MAX316" s="376"/>
      <c r="MAY316" s="376"/>
      <c r="MAZ316" s="376"/>
      <c r="MBA316" s="377"/>
      <c r="MBB316" s="377"/>
      <c r="MBC316" s="377"/>
      <c r="MBD316" s="377"/>
      <c r="MBE316" s="377"/>
      <c r="MBF316" s="376"/>
      <c r="MBG316" s="376"/>
      <c r="MBH316" s="377"/>
      <c r="MBI316" s="377"/>
      <c r="MBJ316" s="376"/>
      <c r="MBK316" s="376"/>
      <c r="MBL316" s="377"/>
      <c r="MBM316" s="377"/>
      <c r="MBN316" s="376"/>
      <c r="MBO316" s="376"/>
      <c r="MBP316" s="376"/>
      <c r="MBQ316" s="376"/>
      <c r="MBR316" s="376"/>
      <c r="MBS316" s="376"/>
      <c r="MBT316" s="376"/>
      <c r="MBU316" s="377"/>
      <c r="MBV316" s="377"/>
      <c r="MBW316" s="376"/>
      <c r="MBX316" s="376"/>
      <c r="MBY316" s="377"/>
      <c r="MBZ316" s="377"/>
      <c r="MCA316" s="376"/>
      <c r="MCB316" s="376"/>
      <c r="MCC316" s="376"/>
      <c r="MCD316" s="376"/>
      <c r="MCE316" s="376"/>
      <c r="MCF316" s="370"/>
      <c r="MCG316" s="396"/>
      <c r="MCH316" s="376"/>
      <c r="MCI316" s="376"/>
      <c r="MCJ316" s="376"/>
      <c r="MCK316" s="376"/>
      <c r="MCL316" s="376"/>
      <c r="MCM316" s="376"/>
      <c r="MCN316" s="376"/>
      <c r="MCO316" s="375"/>
      <c r="MCP316" s="375"/>
      <c r="MCQ316" s="375"/>
      <c r="MCR316" s="375"/>
      <c r="MCS316" s="375"/>
      <c r="MCT316" s="375"/>
      <c r="MCU316" s="375"/>
      <c r="MCV316" s="375"/>
      <c r="MCW316" s="375"/>
      <c r="MCX316" s="375"/>
      <c r="MCY316" s="375"/>
      <c r="MCZ316" s="375"/>
      <c r="MDA316" s="375"/>
      <c r="MDB316" s="375"/>
      <c r="MDC316" s="375"/>
      <c r="MDD316" s="375"/>
      <c r="MDE316" s="375"/>
      <c r="MDF316" s="375"/>
      <c r="MDG316" s="375"/>
      <c r="MDH316" s="375"/>
      <c r="MDI316" s="375"/>
      <c r="MDJ316" s="375"/>
      <c r="MDK316" s="375"/>
      <c r="MDL316" s="375"/>
      <c r="MDM316" s="375"/>
      <c r="MDN316" s="375"/>
      <c r="MDO316" s="375"/>
      <c r="MDP316" s="375"/>
      <c r="MDQ316" s="375"/>
      <c r="MDR316" s="375"/>
      <c r="MDS316" s="375"/>
      <c r="MDT316" s="375"/>
      <c r="MDU316" s="375"/>
      <c r="MDV316" s="375"/>
      <c r="MDW316" s="375"/>
      <c r="MDX316" s="375"/>
      <c r="MDY316" s="375"/>
      <c r="MDZ316" s="375"/>
      <c r="MEA316" s="375"/>
      <c r="MEB316" s="375"/>
      <c r="MEC316" s="375"/>
      <c r="MED316" s="375"/>
      <c r="MEE316" s="375"/>
      <c r="MEF316" s="375"/>
      <c r="MEG316" s="376"/>
      <c r="MEH316" s="376"/>
      <c r="MEI316" s="376"/>
      <c r="MEJ316" s="376"/>
      <c r="MEK316" s="376"/>
      <c r="MEL316" s="376"/>
      <c r="MEM316" s="376"/>
      <c r="MEN316" s="376"/>
      <c r="MEO316" s="376"/>
      <c r="MEP316" s="376"/>
      <c r="MEQ316" s="376"/>
      <c r="MER316" s="376"/>
      <c r="MES316" s="376"/>
      <c r="MET316" s="376"/>
      <c r="MEU316" s="376"/>
      <c r="MEV316" s="376"/>
      <c r="MEW316" s="376"/>
      <c r="MEX316" s="376"/>
      <c r="MEY316" s="376"/>
      <c r="MEZ316" s="376"/>
      <c r="MFA316" s="376"/>
      <c r="MFB316" s="376"/>
      <c r="MFC316" s="376"/>
      <c r="MFD316" s="376"/>
      <c r="MFE316" s="377"/>
      <c r="MFF316" s="377"/>
      <c r="MFG316" s="377"/>
      <c r="MFH316" s="377"/>
      <c r="MFI316" s="377"/>
      <c r="MFJ316" s="376"/>
      <c r="MFK316" s="376"/>
      <c r="MFL316" s="377"/>
      <c r="MFM316" s="377"/>
      <c r="MFN316" s="376"/>
      <c r="MFO316" s="376"/>
      <c r="MFP316" s="377"/>
      <c r="MFQ316" s="377"/>
      <c r="MFR316" s="376"/>
      <c r="MFS316" s="376"/>
      <c r="MFT316" s="376"/>
      <c r="MFU316" s="376"/>
      <c r="MFV316" s="376"/>
      <c r="MFW316" s="376"/>
      <c r="MFX316" s="376"/>
      <c r="MFY316" s="377"/>
      <c r="MFZ316" s="377"/>
      <c r="MGA316" s="376"/>
      <c r="MGB316" s="376"/>
      <c r="MGC316" s="377"/>
      <c r="MGD316" s="377"/>
      <c r="MGE316" s="376"/>
      <c r="MGF316" s="376"/>
      <c r="MGG316" s="376"/>
      <c r="MGH316" s="376"/>
      <c r="MGI316" s="376"/>
      <c r="MGJ316" s="370"/>
      <c r="MGK316" s="396"/>
      <c r="MGL316" s="376"/>
      <c r="MGM316" s="376"/>
      <c r="MGN316" s="376"/>
      <c r="MGO316" s="376"/>
      <c r="MGP316" s="376"/>
      <c r="MGQ316" s="376"/>
      <c r="MGR316" s="376"/>
      <c r="MGS316" s="375"/>
      <c r="MGT316" s="375"/>
      <c r="MGU316" s="375"/>
      <c r="MGV316" s="375"/>
      <c r="MGW316" s="375"/>
      <c r="MGX316" s="375"/>
      <c r="MGY316" s="375"/>
      <c r="MGZ316" s="375"/>
      <c r="MHA316" s="375"/>
      <c r="MHB316" s="375"/>
      <c r="MHC316" s="375"/>
      <c r="MHD316" s="375"/>
      <c r="MHE316" s="375"/>
      <c r="MHF316" s="375"/>
      <c r="MHG316" s="375"/>
      <c r="MHH316" s="375"/>
      <c r="MHI316" s="375"/>
      <c r="MHJ316" s="375"/>
      <c r="MHK316" s="375"/>
      <c r="MHL316" s="375"/>
      <c r="MHM316" s="375"/>
      <c r="MHN316" s="375"/>
      <c r="MHO316" s="375"/>
      <c r="MHP316" s="375"/>
      <c r="MHQ316" s="375"/>
      <c r="MHR316" s="375"/>
      <c r="MHS316" s="375"/>
      <c r="MHT316" s="375"/>
      <c r="MHU316" s="375"/>
      <c r="MHV316" s="375"/>
      <c r="MHW316" s="375"/>
      <c r="MHX316" s="375"/>
      <c r="MHY316" s="375"/>
      <c r="MHZ316" s="375"/>
      <c r="MIA316" s="375"/>
      <c r="MIB316" s="375"/>
      <c r="MIC316" s="375"/>
      <c r="MID316" s="375"/>
      <c r="MIE316" s="375"/>
      <c r="MIF316" s="375"/>
      <c r="MIG316" s="375"/>
      <c r="MIH316" s="375"/>
      <c r="MII316" s="375"/>
      <c r="MIJ316" s="375"/>
      <c r="MIK316" s="376"/>
      <c r="MIL316" s="376"/>
      <c r="MIM316" s="376"/>
      <c r="MIN316" s="376"/>
      <c r="MIO316" s="376"/>
      <c r="MIP316" s="376"/>
      <c r="MIQ316" s="376"/>
      <c r="MIR316" s="376"/>
      <c r="MIS316" s="376"/>
      <c r="MIT316" s="376"/>
      <c r="MIU316" s="376"/>
      <c r="MIV316" s="376"/>
      <c r="MIW316" s="376"/>
      <c r="MIX316" s="376"/>
      <c r="MIY316" s="376"/>
      <c r="MIZ316" s="376"/>
      <c r="MJA316" s="376"/>
      <c r="MJB316" s="376"/>
      <c r="MJC316" s="376"/>
      <c r="MJD316" s="376"/>
      <c r="MJE316" s="376"/>
      <c r="MJF316" s="376"/>
      <c r="MJG316" s="376"/>
      <c r="MJH316" s="376"/>
      <c r="MJI316" s="377"/>
      <c r="MJJ316" s="377"/>
      <c r="MJK316" s="377"/>
      <c r="MJL316" s="377"/>
      <c r="MJM316" s="377"/>
      <c r="MJN316" s="376"/>
      <c r="MJO316" s="376"/>
      <c r="MJP316" s="377"/>
      <c r="MJQ316" s="377"/>
      <c r="MJR316" s="376"/>
      <c r="MJS316" s="376"/>
      <c r="MJT316" s="377"/>
      <c r="MJU316" s="377"/>
      <c r="MJV316" s="376"/>
      <c r="MJW316" s="376"/>
      <c r="MJX316" s="376"/>
      <c r="MJY316" s="376"/>
      <c r="MJZ316" s="376"/>
      <c r="MKA316" s="376"/>
      <c r="MKB316" s="376"/>
      <c r="MKC316" s="377"/>
      <c r="MKD316" s="377"/>
      <c r="MKE316" s="376"/>
      <c r="MKF316" s="376"/>
      <c r="MKG316" s="377"/>
      <c r="MKH316" s="377"/>
      <c r="MKI316" s="376"/>
      <c r="MKJ316" s="376"/>
      <c r="MKK316" s="376"/>
      <c r="MKL316" s="376"/>
      <c r="MKM316" s="376"/>
      <c r="MKN316" s="370"/>
      <c r="MKO316" s="396"/>
      <c r="MKP316" s="376"/>
      <c r="MKQ316" s="376"/>
      <c r="MKR316" s="376"/>
      <c r="MKS316" s="376"/>
      <c r="MKT316" s="376"/>
      <c r="MKU316" s="376"/>
      <c r="MKV316" s="376"/>
      <c r="MKW316" s="375"/>
      <c r="MKX316" s="375"/>
      <c r="MKY316" s="375"/>
      <c r="MKZ316" s="375"/>
      <c r="MLA316" s="375"/>
      <c r="MLB316" s="375"/>
      <c r="MLC316" s="375"/>
      <c r="MLD316" s="375"/>
      <c r="MLE316" s="375"/>
      <c r="MLF316" s="375"/>
      <c r="MLG316" s="375"/>
      <c r="MLH316" s="375"/>
      <c r="MLI316" s="375"/>
      <c r="MLJ316" s="375"/>
      <c r="MLK316" s="375"/>
      <c r="MLL316" s="375"/>
      <c r="MLM316" s="375"/>
      <c r="MLN316" s="375"/>
      <c r="MLO316" s="375"/>
      <c r="MLP316" s="375"/>
      <c r="MLQ316" s="375"/>
      <c r="MLR316" s="375"/>
      <c r="MLS316" s="375"/>
      <c r="MLT316" s="375"/>
      <c r="MLU316" s="375"/>
      <c r="MLV316" s="375"/>
      <c r="MLW316" s="375"/>
      <c r="MLX316" s="375"/>
      <c r="MLY316" s="375"/>
      <c r="MLZ316" s="375"/>
      <c r="MMA316" s="375"/>
      <c r="MMB316" s="375"/>
      <c r="MMC316" s="375"/>
      <c r="MMD316" s="375"/>
      <c r="MME316" s="375"/>
      <c r="MMF316" s="375"/>
      <c r="MMG316" s="375"/>
      <c r="MMH316" s="375"/>
      <c r="MMI316" s="375"/>
      <c r="MMJ316" s="375"/>
      <c r="MMK316" s="375"/>
      <c r="MML316" s="375"/>
      <c r="MMM316" s="375"/>
      <c r="MMN316" s="375"/>
      <c r="MMO316" s="376"/>
      <c r="MMP316" s="376"/>
      <c r="MMQ316" s="376"/>
      <c r="MMR316" s="376"/>
      <c r="MMS316" s="376"/>
      <c r="MMT316" s="376"/>
      <c r="MMU316" s="376"/>
      <c r="MMV316" s="376"/>
      <c r="MMW316" s="376"/>
      <c r="MMX316" s="376"/>
      <c r="MMY316" s="376"/>
      <c r="MMZ316" s="376"/>
      <c r="MNA316" s="376"/>
      <c r="MNB316" s="376"/>
      <c r="MNC316" s="376"/>
      <c r="MND316" s="376"/>
      <c r="MNE316" s="376"/>
      <c r="MNF316" s="376"/>
      <c r="MNG316" s="376"/>
      <c r="MNH316" s="376"/>
      <c r="MNI316" s="376"/>
      <c r="MNJ316" s="376"/>
      <c r="MNK316" s="376"/>
      <c r="MNL316" s="376"/>
      <c r="MNM316" s="377"/>
      <c r="MNN316" s="377"/>
      <c r="MNO316" s="377"/>
      <c r="MNP316" s="377"/>
      <c r="MNQ316" s="377"/>
      <c r="MNR316" s="376"/>
      <c r="MNS316" s="376"/>
      <c r="MNT316" s="377"/>
      <c r="MNU316" s="377"/>
      <c r="MNV316" s="376"/>
      <c r="MNW316" s="376"/>
      <c r="MNX316" s="377"/>
      <c r="MNY316" s="377"/>
      <c r="MNZ316" s="376"/>
      <c r="MOA316" s="376"/>
      <c r="MOB316" s="376"/>
      <c r="MOC316" s="376"/>
      <c r="MOD316" s="376"/>
      <c r="MOE316" s="376"/>
      <c r="MOF316" s="376"/>
      <c r="MOG316" s="377"/>
      <c r="MOH316" s="377"/>
      <c r="MOI316" s="376"/>
      <c r="MOJ316" s="376"/>
      <c r="MOK316" s="377"/>
      <c r="MOL316" s="377"/>
      <c r="MOM316" s="376"/>
      <c r="MON316" s="376"/>
      <c r="MOO316" s="376"/>
      <c r="MOP316" s="376"/>
      <c r="MOQ316" s="376"/>
      <c r="MOR316" s="370"/>
      <c r="MOS316" s="396"/>
      <c r="MOT316" s="376"/>
      <c r="MOU316" s="376"/>
      <c r="MOV316" s="376"/>
      <c r="MOW316" s="376"/>
      <c r="MOX316" s="376"/>
      <c r="MOY316" s="376"/>
      <c r="MOZ316" s="376"/>
      <c r="MPA316" s="375"/>
      <c r="MPB316" s="375"/>
      <c r="MPC316" s="375"/>
      <c r="MPD316" s="375"/>
      <c r="MPE316" s="375"/>
      <c r="MPF316" s="375"/>
      <c r="MPG316" s="375"/>
      <c r="MPH316" s="375"/>
      <c r="MPI316" s="375"/>
      <c r="MPJ316" s="375"/>
      <c r="MPK316" s="375"/>
      <c r="MPL316" s="375"/>
      <c r="MPM316" s="375"/>
      <c r="MPN316" s="375"/>
      <c r="MPO316" s="375"/>
      <c r="MPP316" s="375"/>
      <c r="MPQ316" s="375"/>
      <c r="MPR316" s="375"/>
      <c r="MPS316" s="375"/>
      <c r="MPT316" s="375"/>
      <c r="MPU316" s="375"/>
      <c r="MPV316" s="375"/>
      <c r="MPW316" s="375"/>
      <c r="MPX316" s="375"/>
      <c r="MPY316" s="375"/>
      <c r="MPZ316" s="375"/>
      <c r="MQA316" s="375"/>
      <c r="MQB316" s="375"/>
      <c r="MQC316" s="375"/>
      <c r="MQD316" s="375"/>
      <c r="MQE316" s="375"/>
      <c r="MQF316" s="375"/>
      <c r="MQG316" s="375"/>
      <c r="MQH316" s="375"/>
      <c r="MQI316" s="375"/>
      <c r="MQJ316" s="375"/>
      <c r="MQK316" s="375"/>
      <c r="MQL316" s="375"/>
      <c r="MQM316" s="375"/>
      <c r="MQN316" s="375"/>
      <c r="MQO316" s="375"/>
      <c r="MQP316" s="375"/>
      <c r="MQQ316" s="375"/>
      <c r="MQR316" s="375"/>
      <c r="MQS316" s="376"/>
      <c r="MQT316" s="376"/>
      <c r="MQU316" s="376"/>
      <c r="MQV316" s="376"/>
      <c r="MQW316" s="376"/>
      <c r="MQX316" s="376"/>
      <c r="MQY316" s="376"/>
      <c r="MQZ316" s="376"/>
      <c r="MRA316" s="376"/>
      <c r="MRB316" s="376"/>
      <c r="MRC316" s="376"/>
      <c r="MRD316" s="376"/>
      <c r="MRE316" s="376"/>
      <c r="MRF316" s="376"/>
      <c r="MRG316" s="376"/>
      <c r="MRH316" s="376"/>
      <c r="MRI316" s="376"/>
      <c r="MRJ316" s="376"/>
      <c r="MRK316" s="376"/>
      <c r="MRL316" s="376"/>
      <c r="MRM316" s="376"/>
      <c r="MRN316" s="376"/>
      <c r="MRO316" s="376"/>
      <c r="MRP316" s="376"/>
      <c r="MRQ316" s="377"/>
      <c r="MRR316" s="377"/>
      <c r="MRS316" s="377"/>
      <c r="MRT316" s="377"/>
      <c r="MRU316" s="377"/>
      <c r="MRV316" s="376"/>
      <c r="MRW316" s="376"/>
      <c r="MRX316" s="377"/>
      <c r="MRY316" s="377"/>
      <c r="MRZ316" s="376"/>
      <c r="MSA316" s="376"/>
      <c r="MSB316" s="377"/>
      <c r="MSC316" s="377"/>
      <c r="MSD316" s="376"/>
      <c r="MSE316" s="376"/>
      <c r="MSF316" s="376"/>
      <c r="MSG316" s="376"/>
      <c r="MSH316" s="376"/>
      <c r="MSI316" s="376"/>
      <c r="MSJ316" s="376"/>
      <c r="MSK316" s="377"/>
      <c r="MSL316" s="377"/>
      <c r="MSM316" s="376"/>
      <c r="MSN316" s="376"/>
      <c r="MSO316" s="377"/>
      <c r="MSP316" s="377"/>
      <c r="MSQ316" s="376"/>
      <c r="MSR316" s="376"/>
      <c r="MSS316" s="376"/>
      <c r="MST316" s="376"/>
      <c r="MSU316" s="376"/>
      <c r="MSV316" s="370"/>
      <c r="MSW316" s="396"/>
      <c r="MSX316" s="376"/>
      <c r="MSY316" s="376"/>
      <c r="MSZ316" s="376"/>
      <c r="MTA316" s="376"/>
      <c r="MTB316" s="376"/>
      <c r="MTC316" s="376"/>
      <c r="MTD316" s="376"/>
      <c r="MTE316" s="375"/>
      <c r="MTF316" s="375"/>
      <c r="MTG316" s="375"/>
      <c r="MTH316" s="375"/>
      <c r="MTI316" s="375"/>
      <c r="MTJ316" s="375"/>
      <c r="MTK316" s="375"/>
      <c r="MTL316" s="375"/>
      <c r="MTM316" s="375"/>
      <c r="MTN316" s="375"/>
      <c r="MTO316" s="375"/>
      <c r="MTP316" s="375"/>
      <c r="MTQ316" s="375"/>
      <c r="MTR316" s="375"/>
      <c r="MTS316" s="375"/>
      <c r="MTT316" s="375"/>
      <c r="MTU316" s="375"/>
      <c r="MTV316" s="375"/>
      <c r="MTW316" s="375"/>
      <c r="MTX316" s="375"/>
      <c r="MTY316" s="375"/>
      <c r="MTZ316" s="375"/>
      <c r="MUA316" s="375"/>
      <c r="MUB316" s="375"/>
      <c r="MUC316" s="375"/>
      <c r="MUD316" s="375"/>
      <c r="MUE316" s="375"/>
      <c r="MUF316" s="375"/>
      <c r="MUG316" s="375"/>
      <c r="MUH316" s="375"/>
      <c r="MUI316" s="375"/>
      <c r="MUJ316" s="375"/>
      <c r="MUK316" s="375"/>
      <c r="MUL316" s="375"/>
      <c r="MUM316" s="375"/>
      <c r="MUN316" s="375"/>
      <c r="MUO316" s="375"/>
      <c r="MUP316" s="375"/>
      <c r="MUQ316" s="375"/>
      <c r="MUR316" s="375"/>
      <c r="MUS316" s="375"/>
      <c r="MUT316" s="375"/>
      <c r="MUU316" s="375"/>
      <c r="MUV316" s="375"/>
      <c r="MUW316" s="376"/>
      <c r="MUX316" s="376"/>
      <c r="MUY316" s="376"/>
      <c r="MUZ316" s="376"/>
      <c r="MVA316" s="376"/>
      <c r="MVB316" s="376"/>
      <c r="MVC316" s="376"/>
      <c r="MVD316" s="376"/>
      <c r="MVE316" s="376"/>
      <c r="MVF316" s="376"/>
      <c r="MVG316" s="376"/>
      <c r="MVH316" s="376"/>
      <c r="MVI316" s="376"/>
      <c r="MVJ316" s="376"/>
      <c r="MVK316" s="376"/>
      <c r="MVL316" s="376"/>
      <c r="MVM316" s="376"/>
      <c r="MVN316" s="376"/>
      <c r="MVO316" s="376"/>
      <c r="MVP316" s="376"/>
      <c r="MVQ316" s="376"/>
      <c r="MVR316" s="376"/>
      <c r="MVS316" s="376"/>
      <c r="MVT316" s="376"/>
      <c r="MVU316" s="377"/>
      <c r="MVV316" s="377"/>
      <c r="MVW316" s="377"/>
      <c r="MVX316" s="377"/>
      <c r="MVY316" s="377"/>
      <c r="MVZ316" s="376"/>
      <c r="MWA316" s="376"/>
      <c r="MWB316" s="377"/>
      <c r="MWC316" s="377"/>
      <c r="MWD316" s="376"/>
      <c r="MWE316" s="376"/>
      <c r="MWF316" s="377"/>
      <c r="MWG316" s="377"/>
      <c r="MWH316" s="376"/>
      <c r="MWI316" s="376"/>
      <c r="MWJ316" s="376"/>
      <c r="MWK316" s="376"/>
      <c r="MWL316" s="376"/>
      <c r="MWM316" s="376"/>
      <c r="MWN316" s="376"/>
      <c r="MWO316" s="377"/>
      <c r="MWP316" s="377"/>
      <c r="MWQ316" s="376"/>
      <c r="MWR316" s="376"/>
      <c r="MWS316" s="377"/>
      <c r="MWT316" s="377"/>
      <c r="MWU316" s="376"/>
      <c r="MWV316" s="376"/>
      <c r="MWW316" s="376"/>
      <c r="MWX316" s="376"/>
      <c r="MWY316" s="376"/>
      <c r="MWZ316" s="370"/>
      <c r="MXA316" s="396"/>
      <c r="MXB316" s="376"/>
      <c r="MXC316" s="376"/>
      <c r="MXD316" s="376"/>
      <c r="MXE316" s="376"/>
      <c r="MXF316" s="376"/>
      <c r="MXG316" s="376"/>
      <c r="MXH316" s="376"/>
      <c r="MXI316" s="375"/>
      <c r="MXJ316" s="375"/>
      <c r="MXK316" s="375"/>
      <c r="MXL316" s="375"/>
      <c r="MXM316" s="375"/>
      <c r="MXN316" s="375"/>
      <c r="MXO316" s="375"/>
      <c r="MXP316" s="375"/>
      <c r="MXQ316" s="375"/>
      <c r="MXR316" s="375"/>
      <c r="MXS316" s="375"/>
      <c r="MXT316" s="375"/>
      <c r="MXU316" s="375"/>
      <c r="MXV316" s="375"/>
      <c r="MXW316" s="375"/>
      <c r="MXX316" s="375"/>
      <c r="MXY316" s="375"/>
      <c r="MXZ316" s="375"/>
      <c r="MYA316" s="375"/>
      <c r="MYB316" s="375"/>
      <c r="MYC316" s="375"/>
      <c r="MYD316" s="375"/>
      <c r="MYE316" s="375"/>
      <c r="MYF316" s="375"/>
      <c r="MYG316" s="375"/>
      <c r="MYH316" s="375"/>
      <c r="MYI316" s="375"/>
      <c r="MYJ316" s="375"/>
      <c r="MYK316" s="375"/>
      <c r="MYL316" s="375"/>
      <c r="MYM316" s="375"/>
      <c r="MYN316" s="375"/>
      <c r="MYO316" s="375"/>
      <c r="MYP316" s="375"/>
      <c r="MYQ316" s="375"/>
      <c r="MYR316" s="375"/>
      <c r="MYS316" s="375"/>
      <c r="MYT316" s="375"/>
      <c r="MYU316" s="375"/>
      <c r="MYV316" s="375"/>
      <c r="MYW316" s="375"/>
      <c r="MYX316" s="375"/>
      <c r="MYY316" s="375"/>
      <c r="MYZ316" s="375"/>
      <c r="MZA316" s="376"/>
      <c r="MZB316" s="376"/>
      <c r="MZC316" s="376"/>
      <c r="MZD316" s="376"/>
      <c r="MZE316" s="376"/>
      <c r="MZF316" s="376"/>
      <c r="MZG316" s="376"/>
      <c r="MZH316" s="376"/>
      <c r="MZI316" s="376"/>
      <c r="MZJ316" s="376"/>
      <c r="MZK316" s="376"/>
      <c r="MZL316" s="376"/>
      <c r="MZM316" s="376"/>
      <c r="MZN316" s="376"/>
      <c r="MZO316" s="376"/>
      <c r="MZP316" s="376"/>
      <c r="MZQ316" s="376"/>
      <c r="MZR316" s="376"/>
      <c r="MZS316" s="376"/>
      <c r="MZT316" s="376"/>
      <c r="MZU316" s="376"/>
      <c r="MZV316" s="376"/>
      <c r="MZW316" s="376"/>
      <c r="MZX316" s="376"/>
      <c r="MZY316" s="377"/>
      <c r="MZZ316" s="377"/>
      <c r="NAA316" s="377"/>
      <c r="NAB316" s="377"/>
      <c r="NAC316" s="377"/>
      <c r="NAD316" s="376"/>
      <c r="NAE316" s="376"/>
      <c r="NAF316" s="377"/>
      <c r="NAG316" s="377"/>
      <c r="NAH316" s="376"/>
      <c r="NAI316" s="376"/>
      <c r="NAJ316" s="377"/>
      <c r="NAK316" s="377"/>
      <c r="NAL316" s="376"/>
      <c r="NAM316" s="376"/>
      <c r="NAN316" s="376"/>
      <c r="NAO316" s="376"/>
      <c r="NAP316" s="376"/>
      <c r="NAQ316" s="376"/>
      <c r="NAR316" s="376"/>
      <c r="NAS316" s="377"/>
      <c r="NAT316" s="377"/>
      <c r="NAU316" s="376"/>
      <c r="NAV316" s="376"/>
      <c r="NAW316" s="377"/>
      <c r="NAX316" s="377"/>
      <c r="NAY316" s="376"/>
      <c r="NAZ316" s="376"/>
      <c r="NBA316" s="376"/>
      <c r="NBB316" s="376"/>
      <c r="NBC316" s="376"/>
      <c r="NBD316" s="370"/>
      <c r="NBE316" s="396"/>
      <c r="NBF316" s="376"/>
      <c r="NBG316" s="376"/>
      <c r="NBH316" s="376"/>
      <c r="NBI316" s="376"/>
      <c r="NBJ316" s="376"/>
      <c r="NBK316" s="376"/>
      <c r="NBL316" s="376"/>
      <c r="NBM316" s="375"/>
      <c r="NBN316" s="375"/>
      <c r="NBO316" s="375"/>
      <c r="NBP316" s="375"/>
      <c r="NBQ316" s="375"/>
      <c r="NBR316" s="375"/>
      <c r="NBS316" s="375"/>
      <c r="NBT316" s="375"/>
      <c r="NBU316" s="375"/>
      <c r="NBV316" s="375"/>
      <c r="NBW316" s="375"/>
      <c r="NBX316" s="375"/>
      <c r="NBY316" s="375"/>
      <c r="NBZ316" s="375"/>
      <c r="NCA316" s="375"/>
      <c r="NCB316" s="375"/>
      <c r="NCC316" s="375"/>
      <c r="NCD316" s="375"/>
      <c r="NCE316" s="375"/>
      <c r="NCF316" s="375"/>
      <c r="NCG316" s="375"/>
      <c r="NCH316" s="375"/>
      <c r="NCI316" s="375"/>
      <c r="NCJ316" s="375"/>
      <c r="NCK316" s="375"/>
      <c r="NCL316" s="375"/>
      <c r="NCM316" s="375"/>
      <c r="NCN316" s="375"/>
      <c r="NCO316" s="375"/>
      <c r="NCP316" s="375"/>
      <c r="NCQ316" s="375"/>
      <c r="NCR316" s="375"/>
      <c r="NCS316" s="375"/>
      <c r="NCT316" s="375"/>
      <c r="NCU316" s="375"/>
      <c r="NCV316" s="375"/>
      <c r="NCW316" s="375"/>
      <c r="NCX316" s="375"/>
      <c r="NCY316" s="375"/>
      <c r="NCZ316" s="375"/>
      <c r="NDA316" s="375"/>
      <c r="NDB316" s="375"/>
      <c r="NDC316" s="375"/>
      <c r="NDD316" s="375"/>
      <c r="NDE316" s="376"/>
      <c r="NDF316" s="376"/>
      <c r="NDG316" s="376"/>
      <c r="NDH316" s="376"/>
      <c r="NDI316" s="376"/>
      <c r="NDJ316" s="376"/>
      <c r="NDK316" s="376"/>
      <c r="NDL316" s="376"/>
      <c r="NDM316" s="376"/>
      <c r="NDN316" s="376"/>
      <c r="NDO316" s="376"/>
      <c r="NDP316" s="376"/>
      <c r="NDQ316" s="376"/>
      <c r="NDR316" s="376"/>
      <c r="NDS316" s="376"/>
      <c r="NDT316" s="376"/>
      <c r="NDU316" s="376"/>
      <c r="NDV316" s="376"/>
      <c r="NDW316" s="376"/>
      <c r="NDX316" s="376"/>
      <c r="NDY316" s="376"/>
      <c r="NDZ316" s="376"/>
      <c r="NEA316" s="376"/>
      <c r="NEB316" s="376"/>
      <c r="NEC316" s="377"/>
      <c r="NED316" s="377"/>
      <c r="NEE316" s="377"/>
      <c r="NEF316" s="377"/>
      <c r="NEG316" s="377"/>
      <c r="NEH316" s="376"/>
      <c r="NEI316" s="376"/>
      <c r="NEJ316" s="377"/>
      <c r="NEK316" s="377"/>
      <c r="NEL316" s="376"/>
      <c r="NEM316" s="376"/>
      <c r="NEN316" s="377"/>
      <c r="NEO316" s="377"/>
      <c r="NEP316" s="376"/>
      <c r="NEQ316" s="376"/>
      <c r="NER316" s="376"/>
      <c r="NES316" s="376"/>
      <c r="NET316" s="376"/>
      <c r="NEU316" s="376"/>
      <c r="NEV316" s="376"/>
      <c r="NEW316" s="377"/>
      <c r="NEX316" s="377"/>
      <c r="NEY316" s="376"/>
      <c r="NEZ316" s="376"/>
      <c r="NFA316" s="377"/>
      <c r="NFB316" s="377"/>
      <c r="NFC316" s="376"/>
      <c r="NFD316" s="376"/>
      <c r="NFE316" s="376"/>
      <c r="NFF316" s="376"/>
      <c r="NFG316" s="376"/>
      <c r="NFH316" s="370"/>
      <c r="NFI316" s="396"/>
      <c r="NFJ316" s="376"/>
      <c r="NFK316" s="376"/>
      <c r="NFL316" s="376"/>
      <c r="NFM316" s="376"/>
      <c r="NFN316" s="376"/>
      <c r="NFO316" s="376"/>
      <c r="NFP316" s="376"/>
      <c r="NFQ316" s="375"/>
      <c r="NFR316" s="375"/>
      <c r="NFS316" s="375"/>
      <c r="NFT316" s="375"/>
      <c r="NFU316" s="375"/>
      <c r="NFV316" s="375"/>
      <c r="NFW316" s="375"/>
      <c r="NFX316" s="375"/>
      <c r="NFY316" s="375"/>
      <c r="NFZ316" s="375"/>
      <c r="NGA316" s="375"/>
      <c r="NGB316" s="375"/>
      <c r="NGC316" s="375"/>
      <c r="NGD316" s="375"/>
      <c r="NGE316" s="375"/>
      <c r="NGF316" s="375"/>
      <c r="NGG316" s="375"/>
      <c r="NGH316" s="375"/>
      <c r="NGI316" s="375"/>
      <c r="NGJ316" s="375"/>
      <c r="NGK316" s="375"/>
      <c r="NGL316" s="375"/>
      <c r="NGM316" s="375"/>
      <c r="NGN316" s="375"/>
      <c r="NGO316" s="375"/>
      <c r="NGP316" s="375"/>
      <c r="NGQ316" s="375"/>
      <c r="NGR316" s="375"/>
      <c r="NGS316" s="375"/>
      <c r="NGT316" s="375"/>
      <c r="NGU316" s="375"/>
      <c r="NGV316" s="375"/>
      <c r="NGW316" s="375"/>
      <c r="NGX316" s="375"/>
      <c r="NGY316" s="375"/>
      <c r="NGZ316" s="375"/>
      <c r="NHA316" s="375"/>
      <c r="NHB316" s="375"/>
      <c r="NHC316" s="375"/>
      <c r="NHD316" s="375"/>
      <c r="NHE316" s="375"/>
      <c r="NHF316" s="375"/>
      <c r="NHG316" s="375"/>
      <c r="NHH316" s="375"/>
      <c r="NHI316" s="376"/>
      <c r="NHJ316" s="376"/>
      <c r="NHK316" s="376"/>
      <c r="NHL316" s="376"/>
      <c r="NHM316" s="376"/>
      <c r="NHN316" s="376"/>
      <c r="NHO316" s="376"/>
      <c r="NHP316" s="376"/>
      <c r="NHQ316" s="376"/>
      <c r="NHR316" s="376"/>
      <c r="NHS316" s="376"/>
      <c r="NHT316" s="376"/>
      <c r="NHU316" s="376"/>
      <c r="NHV316" s="376"/>
      <c r="NHW316" s="376"/>
      <c r="NHX316" s="376"/>
      <c r="NHY316" s="376"/>
      <c r="NHZ316" s="376"/>
      <c r="NIA316" s="376"/>
      <c r="NIB316" s="376"/>
      <c r="NIC316" s="376"/>
      <c r="NID316" s="376"/>
      <c r="NIE316" s="376"/>
      <c r="NIF316" s="376"/>
      <c r="NIG316" s="377"/>
      <c r="NIH316" s="377"/>
      <c r="NII316" s="377"/>
      <c r="NIJ316" s="377"/>
      <c r="NIK316" s="377"/>
      <c r="NIL316" s="376"/>
      <c r="NIM316" s="376"/>
      <c r="NIN316" s="377"/>
      <c r="NIO316" s="377"/>
      <c r="NIP316" s="376"/>
      <c r="NIQ316" s="376"/>
      <c r="NIR316" s="377"/>
      <c r="NIS316" s="377"/>
      <c r="NIT316" s="376"/>
      <c r="NIU316" s="376"/>
      <c r="NIV316" s="376"/>
      <c r="NIW316" s="376"/>
      <c r="NIX316" s="376"/>
      <c r="NIY316" s="376"/>
      <c r="NIZ316" s="376"/>
      <c r="NJA316" s="377"/>
      <c r="NJB316" s="377"/>
      <c r="NJC316" s="376"/>
      <c r="NJD316" s="376"/>
      <c r="NJE316" s="377"/>
      <c r="NJF316" s="377"/>
      <c r="NJG316" s="376"/>
      <c r="NJH316" s="376"/>
      <c r="NJI316" s="376"/>
      <c r="NJJ316" s="376"/>
      <c r="NJK316" s="376"/>
      <c r="NJL316" s="370"/>
      <c r="NJM316" s="396"/>
      <c r="NJN316" s="376"/>
      <c r="NJO316" s="376"/>
      <c r="NJP316" s="376"/>
      <c r="NJQ316" s="376"/>
      <c r="NJR316" s="376"/>
      <c r="NJS316" s="376"/>
      <c r="NJT316" s="376"/>
      <c r="NJU316" s="375"/>
      <c r="NJV316" s="375"/>
      <c r="NJW316" s="375"/>
      <c r="NJX316" s="375"/>
      <c r="NJY316" s="375"/>
      <c r="NJZ316" s="375"/>
      <c r="NKA316" s="375"/>
      <c r="NKB316" s="375"/>
      <c r="NKC316" s="375"/>
      <c r="NKD316" s="375"/>
      <c r="NKE316" s="375"/>
      <c r="NKF316" s="375"/>
      <c r="NKG316" s="375"/>
      <c r="NKH316" s="375"/>
      <c r="NKI316" s="375"/>
      <c r="NKJ316" s="375"/>
      <c r="NKK316" s="375"/>
      <c r="NKL316" s="375"/>
      <c r="NKM316" s="375"/>
      <c r="NKN316" s="375"/>
      <c r="NKO316" s="375"/>
      <c r="NKP316" s="375"/>
      <c r="NKQ316" s="375"/>
      <c r="NKR316" s="375"/>
      <c r="NKS316" s="375"/>
      <c r="NKT316" s="375"/>
      <c r="NKU316" s="375"/>
      <c r="NKV316" s="375"/>
      <c r="NKW316" s="375"/>
      <c r="NKX316" s="375"/>
      <c r="NKY316" s="375"/>
      <c r="NKZ316" s="375"/>
      <c r="NLA316" s="375"/>
      <c r="NLB316" s="375"/>
      <c r="NLC316" s="375"/>
      <c r="NLD316" s="375"/>
      <c r="NLE316" s="375"/>
      <c r="NLF316" s="375"/>
      <c r="NLG316" s="375"/>
      <c r="NLH316" s="375"/>
      <c r="NLI316" s="375"/>
      <c r="NLJ316" s="375"/>
      <c r="NLK316" s="375"/>
      <c r="NLL316" s="375"/>
      <c r="NLM316" s="376"/>
      <c r="NLN316" s="376"/>
      <c r="NLO316" s="376"/>
      <c r="NLP316" s="376"/>
      <c r="NLQ316" s="376"/>
      <c r="NLR316" s="376"/>
      <c r="NLS316" s="376"/>
      <c r="NLT316" s="376"/>
      <c r="NLU316" s="376"/>
      <c r="NLV316" s="376"/>
      <c r="NLW316" s="376"/>
      <c r="NLX316" s="376"/>
      <c r="NLY316" s="376"/>
      <c r="NLZ316" s="376"/>
      <c r="NMA316" s="376"/>
      <c r="NMB316" s="376"/>
      <c r="NMC316" s="376"/>
      <c r="NMD316" s="376"/>
      <c r="NME316" s="376"/>
      <c r="NMF316" s="376"/>
      <c r="NMG316" s="376"/>
      <c r="NMH316" s="376"/>
      <c r="NMI316" s="376"/>
      <c r="NMJ316" s="376"/>
      <c r="NMK316" s="377"/>
      <c r="NML316" s="377"/>
      <c r="NMM316" s="377"/>
      <c r="NMN316" s="377"/>
      <c r="NMO316" s="377"/>
      <c r="NMP316" s="376"/>
      <c r="NMQ316" s="376"/>
      <c r="NMR316" s="377"/>
      <c r="NMS316" s="377"/>
      <c r="NMT316" s="376"/>
      <c r="NMU316" s="376"/>
      <c r="NMV316" s="377"/>
      <c r="NMW316" s="377"/>
      <c r="NMX316" s="376"/>
      <c r="NMY316" s="376"/>
      <c r="NMZ316" s="376"/>
      <c r="NNA316" s="376"/>
      <c r="NNB316" s="376"/>
      <c r="NNC316" s="376"/>
      <c r="NND316" s="376"/>
      <c r="NNE316" s="377"/>
      <c r="NNF316" s="377"/>
      <c r="NNG316" s="376"/>
      <c r="NNH316" s="376"/>
      <c r="NNI316" s="377"/>
      <c r="NNJ316" s="377"/>
      <c r="NNK316" s="376"/>
      <c r="NNL316" s="376"/>
      <c r="NNM316" s="376"/>
      <c r="NNN316" s="376"/>
      <c r="NNO316" s="376"/>
      <c r="NNP316" s="370"/>
      <c r="NNQ316" s="396"/>
      <c r="NNR316" s="376"/>
      <c r="NNS316" s="376"/>
      <c r="NNT316" s="376"/>
      <c r="NNU316" s="376"/>
      <c r="NNV316" s="376"/>
      <c r="NNW316" s="376"/>
      <c r="NNX316" s="376"/>
      <c r="NNY316" s="375"/>
      <c r="NNZ316" s="375"/>
      <c r="NOA316" s="375"/>
      <c r="NOB316" s="375"/>
      <c r="NOC316" s="375"/>
      <c r="NOD316" s="375"/>
      <c r="NOE316" s="375"/>
      <c r="NOF316" s="375"/>
      <c r="NOG316" s="375"/>
      <c r="NOH316" s="375"/>
      <c r="NOI316" s="375"/>
      <c r="NOJ316" s="375"/>
      <c r="NOK316" s="375"/>
      <c r="NOL316" s="375"/>
      <c r="NOM316" s="375"/>
      <c r="NON316" s="375"/>
      <c r="NOO316" s="375"/>
      <c r="NOP316" s="375"/>
      <c r="NOQ316" s="375"/>
      <c r="NOR316" s="375"/>
      <c r="NOS316" s="375"/>
      <c r="NOT316" s="375"/>
      <c r="NOU316" s="375"/>
      <c r="NOV316" s="375"/>
      <c r="NOW316" s="375"/>
      <c r="NOX316" s="375"/>
      <c r="NOY316" s="375"/>
      <c r="NOZ316" s="375"/>
      <c r="NPA316" s="375"/>
      <c r="NPB316" s="375"/>
      <c r="NPC316" s="375"/>
      <c r="NPD316" s="375"/>
      <c r="NPE316" s="375"/>
      <c r="NPF316" s="375"/>
      <c r="NPG316" s="375"/>
      <c r="NPH316" s="375"/>
      <c r="NPI316" s="375"/>
      <c r="NPJ316" s="375"/>
      <c r="NPK316" s="375"/>
      <c r="NPL316" s="375"/>
      <c r="NPM316" s="375"/>
      <c r="NPN316" s="375"/>
      <c r="NPO316" s="375"/>
      <c r="NPP316" s="375"/>
      <c r="NPQ316" s="376"/>
      <c r="NPR316" s="376"/>
      <c r="NPS316" s="376"/>
      <c r="NPT316" s="376"/>
      <c r="NPU316" s="376"/>
      <c r="NPV316" s="376"/>
      <c r="NPW316" s="376"/>
      <c r="NPX316" s="376"/>
      <c r="NPY316" s="376"/>
      <c r="NPZ316" s="376"/>
      <c r="NQA316" s="376"/>
      <c r="NQB316" s="376"/>
      <c r="NQC316" s="376"/>
      <c r="NQD316" s="376"/>
      <c r="NQE316" s="376"/>
      <c r="NQF316" s="376"/>
      <c r="NQG316" s="376"/>
      <c r="NQH316" s="376"/>
      <c r="NQI316" s="376"/>
      <c r="NQJ316" s="376"/>
      <c r="NQK316" s="376"/>
      <c r="NQL316" s="376"/>
      <c r="NQM316" s="376"/>
      <c r="NQN316" s="376"/>
      <c r="NQO316" s="377"/>
      <c r="NQP316" s="377"/>
      <c r="NQQ316" s="377"/>
      <c r="NQR316" s="377"/>
      <c r="NQS316" s="377"/>
      <c r="NQT316" s="376"/>
      <c r="NQU316" s="376"/>
      <c r="NQV316" s="377"/>
      <c r="NQW316" s="377"/>
      <c r="NQX316" s="376"/>
      <c r="NQY316" s="376"/>
      <c r="NQZ316" s="377"/>
      <c r="NRA316" s="377"/>
      <c r="NRB316" s="376"/>
      <c r="NRC316" s="376"/>
      <c r="NRD316" s="376"/>
      <c r="NRE316" s="376"/>
      <c r="NRF316" s="376"/>
      <c r="NRG316" s="376"/>
      <c r="NRH316" s="376"/>
      <c r="NRI316" s="377"/>
      <c r="NRJ316" s="377"/>
      <c r="NRK316" s="376"/>
      <c r="NRL316" s="376"/>
      <c r="NRM316" s="377"/>
      <c r="NRN316" s="377"/>
      <c r="NRO316" s="376"/>
      <c r="NRP316" s="376"/>
      <c r="NRQ316" s="376"/>
      <c r="NRR316" s="376"/>
      <c r="NRS316" s="376"/>
      <c r="NRT316" s="370"/>
      <c r="NRU316" s="396"/>
      <c r="NRV316" s="376"/>
      <c r="NRW316" s="376"/>
      <c r="NRX316" s="376"/>
      <c r="NRY316" s="376"/>
      <c r="NRZ316" s="376"/>
      <c r="NSA316" s="376"/>
      <c r="NSB316" s="376"/>
      <c r="NSC316" s="375"/>
      <c r="NSD316" s="375"/>
      <c r="NSE316" s="375"/>
      <c r="NSF316" s="375"/>
      <c r="NSG316" s="375"/>
      <c r="NSH316" s="375"/>
      <c r="NSI316" s="375"/>
      <c r="NSJ316" s="375"/>
      <c r="NSK316" s="375"/>
      <c r="NSL316" s="375"/>
      <c r="NSM316" s="375"/>
      <c r="NSN316" s="375"/>
      <c r="NSO316" s="375"/>
      <c r="NSP316" s="375"/>
      <c r="NSQ316" s="375"/>
      <c r="NSR316" s="375"/>
      <c r="NSS316" s="375"/>
      <c r="NST316" s="375"/>
      <c r="NSU316" s="375"/>
      <c r="NSV316" s="375"/>
      <c r="NSW316" s="375"/>
      <c r="NSX316" s="375"/>
      <c r="NSY316" s="375"/>
      <c r="NSZ316" s="375"/>
      <c r="NTA316" s="375"/>
      <c r="NTB316" s="375"/>
      <c r="NTC316" s="375"/>
      <c r="NTD316" s="375"/>
      <c r="NTE316" s="375"/>
      <c r="NTF316" s="375"/>
      <c r="NTG316" s="375"/>
      <c r="NTH316" s="375"/>
      <c r="NTI316" s="375"/>
      <c r="NTJ316" s="375"/>
      <c r="NTK316" s="375"/>
      <c r="NTL316" s="375"/>
      <c r="NTM316" s="375"/>
      <c r="NTN316" s="375"/>
      <c r="NTO316" s="375"/>
      <c r="NTP316" s="375"/>
      <c r="NTQ316" s="375"/>
      <c r="NTR316" s="375"/>
      <c r="NTS316" s="375"/>
      <c r="NTT316" s="375"/>
      <c r="NTU316" s="376"/>
      <c r="NTV316" s="376"/>
      <c r="NTW316" s="376"/>
      <c r="NTX316" s="376"/>
      <c r="NTY316" s="376"/>
      <c r="NTZ316" s="376"/>
      <c r="NUA316" s="376"/>
      <c r="NUB316" s="376"/>
      <c r="NUC316" s="376"/>
      <c r="NUD316" s="376"/>
      <c r="NUE316" s="376"/>
      <c r="NUF316" s="376"/>
      <c r="NUG316" s="376"/>
      <c r="NUH316" s="376"/>
      <c r="NUI316" s="376"/>
      <c r="NUJ316" s="376"/>
      <c r="NUK316" s="376"/>
      <c r="NUL316" s="376"/>
      <c r="NUM316" s="376"/>
      <c r="NUN316" s="376"/>
      <c r="NUO316" s="376"/>
      <c r="NUP316" s="376"/>
      <c r="NUQ316" s="376"/>
      <c r="NUR316" s="376"/>
      <c r="NUS316" s="377"/>
      <c r="NUT316" s="377"/>
      <c r="NUU316" s="377"/>
      <c r="NUV316" s="377"/>
      <c r="NUW316" s="377"/>
      <c r="NUX316" s="376"/>
      <c r="NUY316" s="376"/>
      <c r="NUZ316" s="377"/>
      <c r="NVA316" s="377"/>
      <c r="NVB316" s="376"/>
      <c r="NVC316" s="376"/>
      <c r="NVD316" s="377"/>
      <c r="NVE316" s="377"/>
      <c r="NVF316" s="376"/>
      <c r="NVG316" s="376"/>
      <c r="NVH316" s="376"/>
      <c r="NVI316" s="376"/>
      <c r="NVJ316" s="376"/>
      <c r="NVK316" s="376"/>
      <c r="NVL316" s="376"/>
      <c r="NVM316" s="377"/>
      <c r="NVN316" s="377"/>
      <c r="NVO316" s="376"/>
      <c r="NVP316" s="376"/>
      <c r="NVQ316" s="377"/>
      <c r="NVR316" s="377"/>
      <c r="NVS316" s="376"/>
      <c r="NVT316" s="376"/>
      <c r="NVU316" s="376"/>
      <c r="NVV316" s="376"/>
      <c r="NVW316" s="376"/>
      <c r="NVX316" s="370"/>
      <c r="NVY316" s="396"/>
      <c r="NVZ316" s="376"/>
      <c r="NWA316" s="376"/>
      <c r="NWB316" s="376"/>
      <c r="NWC316" s="376"/>
      <c r="NWD316" s="376"/>
      <c r="NWE316" s="376"/>
      <c r="NWF316" s="376"/>
      <c r="NWG316" s="375"/>
      <c r="NWH316" s="375"/>
      <c r="NWI316" s="375"/>
      <c r="NWJ316" s="375"/>
      <c r="NWK316" s="375"/>
      <c r="NWL316" s="375"/>
      <c r="NWM316" s="375"/>
      <c r="NWN316" s="375"/>
      <c r="NWO316" s="375"/>
      <c r="NWP316" s="375"/>
      <c r="NWQ316" s="375"/>
      <c r="NWR316" s="375"/>
      <c r="NWS316" s="375"/>
      <c r="NWT316" s="375"/>
      <c r="NWU316" s="375"/>
      <c r="NWV316" s="375"/>
      <c r="NWW316" s="375"/>
      <c r="NWX316" s="375"/>
      <c r="NWY316" s="375"/>
      <c r="NWZ316" s="375"/>
      <c r="NXA316" s="375"/>
      <c r="NXB316" s="375"/>
      <c r="NXC316" s="375"/>
      <c r="NXD316" s="375"/>
      <c r="NXE316" s="375"/>
      <c r="NXF316" s="375"/>
      <c r="NXG316" s="375"/>
      <c r="NXH316" s="375"/>
      <c r="NXI316" s="375"/>
      <c r="NXJ316" s="375"/>
      <c r="NXK316" s="375"/>
      <c r="NXL316" s="375"/>
      <c r="NXM316" s="375"/>
      <c r="NXN316" s="375"/>
      <c r="NXO316" s="375"/>
      <c r="NXP316" s="375"/>
      <c r="NXQ316" s="375"/>
      <c r="NXR316" s="375"/>
      <c r="NXS316" s="375"/>
      <c r="NXT316" s="375"/>
      <c r="NXU316" s="375"/>
      <c r="NXV316" s="375"/>
      <c r="NXW316" s="375"/>
      <c r="NXX316" s="375"/>
      <c r="NXY316" s="376"/>
      <c r="NXZ316" s="376"/>
      <c r="NYA316" s="376"/>
      <c r="NYB316" s="376"/>
      <c r="NYC316" s="376"/>
      <c r="NYD316" s="376"/>
      <c r="NYE316" s="376"/>
      <c r="NYF316" s="376"/>
      <c r="NYG316" s="376"/>
      <c r="NYH316" s="376"/>
      <c r="NYI316" s="376"/>
      <c r="NYJ316" s="376"/>
      <c r="NYK316" s="376"/>
      <c r="NYL316" s="376"/>
      <c r="NYM316" s="376"/>
      <c r="NYN316" s="376"/>
      <c r="NYO316" s="376"/>
      <c r="NYP316" s="376"/>
      <c r="NYQ316" s="376"/>
      <c r="NYR316" s="376"/>
      <c r="NYS316" s="376"/>
      <c r="NYT316" s="376"/>
      <c r="NYU316" s="376"/>
      <c r="NYV316" s="376"/>
      <c r="NYW316" s="377"/>
      <c r="NYX316" s="377"/>
      <c r="NYY316" s="377"/>
      <c r="NYZ316" s="377"/>
      <c r="NZA316" s="377"/>
      <c r="NZB316" s="376"/>
      <c r="NZC316" s="376"/>
      <c r="NZD316" s="377"/>
      <c r="NZE316" s="377"/>
      <c r="NZF316" s="376"/>
      <c r="NZG316" s="376"/>
      <c r="NZH316" s="377"/>
      <c r="NZI316" s="377"/>
      <c r="NZJ316" s="376"/>
      <c r="NZK316" s="376"/>
      <c r="NZL316" s="376"/>
      <c r="NZM316" s="376"/>
      <c r="NZN316" s="376"/>
      <c r="NZO316" s="376"/>
      <c r="NZP316" s="376"/>
      <c r="NZQ316" s="377"/>
      <c r="NZR316" s="377"/>
      <c r="NZS316" s="376"/>
      <c r="NZT316" s="376"/>
      <c r="NZU316" s="377"/>
      <c r="NZV316" s="377"/>
      <c r="NZW316" s="376"/>
      <c r="NZX316" s="376"/>
      <c r="NZY316" s="376"/>
      <c r="NZZ316" s="376"/>
      <c r="OAA316" s="376"/>
      <c r="OAB316" s="370"/>
      <c r="OAC316" s="396"/>
      <c r="OAD316" s="376"/>
      <c r="OAE316" s="376"/>
      <c r="OAF316" s="376"/>
      <c r="OAG316" s="376"/>
      <c r="OAH316" s="376"/>
      <c r="OAI316" s="376"/>
      <c r="OAJ316" s="376"/>
      <c r="OAK316" s="375"/>
      <c r="OAL316" s="375"/>
      <c r="OAM316" s="375"/>
      <c r="OAN316" s="375"/>
      <c r="OAO316" s="375"/>
      <c r="OAP316" s="375"/>
      <c r="OAQ316" s="375"/>
      <c r="OAR316" s="375"/>
      <c r="OAS316" s="375"/>
      <c r="OAT316" s="375"/>
      <c r="OAU316" s="375"/>
      <c r="OAV316" s="375"/>
      <c r="OAW316" s="375"/>
      <c r="OAX316" s="375"/>
      <c r="OAY316" s="375"/>
      <c r="OAZ316" s="375"/>
      <c r="OBA316" s="375"/>
      <c r="OBB316" s="375"/>
      <c r="OBC316" s="375"/>
      <c r="OBD316" s="375"/>
      <c r="OBE316" s="375"/>
      <c r="OBF316" s="375"/>
      <c r="OBG316" s="375"/>
      <c r="OBH316" s="375"/>
      <c r="OBI316" s="375"/>
      <c r="OBJ316" s="375"/>
      <c r="OBK316" s="375"/>
      <c r="OBL316" s="375"/>
      <c r="OBM316" s="375"/>
      <c r="OBN316" s="375"/>
      <c r="OBO316" s="375"/>
      <c r="OBP316" s="375"/>
      <c r="OBQ316" s="375"/>
      <c r="OBR316" s="375"/>
      <c r="OBS316" s="375"/>
      <c r="OBT316" s="375"/>
      <c r="OBU316" s="375"/>
      <c r="OBV316" s="375"/>
      <c r="OBW316" s="375"/>
      <c r="OBX316" s="375"/>
      <c r="OBY316" s="375"/>
      <c r="OBZ316" s="375"/>
      <c r="OCA316" s="375"/>
      <c r="OCB316" s="375"/>
      <c r="OCC316" s="376"/>
      <c r="OCD316" s="376"/>
      <c r="OCE316" s="376"/>
      <c r="OCF316" s="376"/>
      <c r="OCG316" s="376"/>
      <c r="OCH316" s="376"/>
      <c r="OCI316" s="376"/>
      <c r="OCJ316" s="376"/>
      <c r="OCK316" s="376"/>
      <c r="OCL316" s="376"/>
      <c r="OCM316" s="376"/>
      <c r="OCN316" s="376"/>
      <c r="OCO316" s="376"/>
      <c r="OCP316" s="376"/>
      <c r="OCQ316" s="376"/>
      <c r="OCR316" s="376"/>
      <c r="OCS316" s="376"/>
      <c r="OCT316" s="376"/>
      <c r="OCU316" s="376"/>
      <c r="OCV316" s="376"/>
      <c r="OCW316" s="376"/>
      <c r="OCX316" s="376"/>
      <c r="OCY316" s="376"/>
      <c r="OCZ316" s="376"/>
      <c r="ODA316" s="377"/>
      <c r="ODB316" s="377"/>
      <c r="ODC316" s="377"/>
      <c r="ODD316" s="377"/>
      <c r="ODE316" s="377"/>
      <c r="ODF316" s="376"/>
      <c r="ODG316" s="376"/>
      <c r="ODH316" s="377"/>
      <c r="ODI316" s="377"/>
      <c r="ODJ316" s="376"/>
      <c r="ODK316" s="376"/>
      <c r="ODL316" s="377"/>
      <c r="ODM316" s="377"/>
      <c r="ODN316" s="376"/>
      <c r="ODO316" s="376"/>
      <c r="ODP316" s="376"/>
      <c r="ODQ316" s="376"/>
      <c r="ODR316" s="376"/>
      <c r="ODS316" s="376"/>
      <c r="ODT316" s="376"/>
      <c r="ODU316" s="377"/>
      <c r="ODV316" s="377"/>
      <c r="ODW316" s="376"/>
      <c r="ODX316" s="376"/>
      <c r="ODY316" s="377"/>
      <c r="ODZ316" s="377"/>
      <c r="OEA316" s="376"/>
      <c r="OEB316" s="376"/>
      <c r="OEC316" s="376"/>
      <c r="OED316" s="376"/>
      <c r="OEE316" s="376"/>
      <c r="OEF316" s="370"/>
      <c r="OEG316" s="396"/>
      <c r="OEH316" s="376"/>
      <c r="OEI316" s="376"/>
      <c r="OEJ316" s="376"/>
      <c r="OEK316" s="376"/>
      <c r="OEL316" s="376"/>
      <c r="OEM316" s="376"/>
      <c r="OEN316" s="376"/>
      <c r="OEO316" s="375"/>
      <c r="OEP316" s="375"/>
      <c r="OEQ316" s="375"/>
      <c r="OER316" s="375"/>
      <c r="OES316" s="375"/>
      <c r="OET316" s="375"/>
      <c r="OEU316" s="375"/>
      <c r="OEV316" s="375"/>
      <c r="OEW316" s="375"/>
      <c r="OEX316" s="375"/>
      <c r="OEY316" s="375"/>
      <c r="OEZ316" s="375"/>
      <c r="OFA316" s="375"/>
      <c r="OFB316" s="375"/>
      <c r="OFC316" s="375"/>
      <c r="OFD316" s="375"/>
      <c r="OFE316" s="375"/>
      <c r="OFF316" s="375"/>
      <c r="OFG316" s="375"/>
      <c r="OFH316" s="375"/>
      <c r="OFI316" s="375"/>
      <c r="OFJ316" s="375"/>
      <c r="OFK316" s="375"/>
      <c r="OFL316" s="375"/>
      <c r="OFM316" s="375"/>
      <c r="OFN316" s="375"/>
      <c r="OFO316" s="375"/>
      <c r="OFP316" s="375"/>
      <c r="OFQ316" s="375"/>
      <c r="OFR316" s="375"/>
      <c r="OFS316" s="375"/>
      <c r="OFT316" s="375"/>
      <c r="OFU316" s="375"/>
      <c r="OFV316" s="375"/>
      <c r="OFW316" s="375"/>
      <c r="OFX316" s="375"/>
      <c r="OFY316" s="375"/>
      <c r="OFZ316" s="375"/>
      <c r="OGA316" s="375"/>
      <c r="OGB316" s="375"/>
      <c r="OGC316" s="375"/>
      <c r="OGD316" s="375"/>
      <c r="OGE316" s="375"/>
      <c r="OGF316" s="375"/>
      <c r="OGG316" s="376"/>
      <c r="OGH316" s="376"/>
      <c r="OGI316" s="376"/>
      <c r="OGJ316" s="376"/>
      <c r="OGK316" s="376"/>
      <c r="OGL316" s="376"/>
      <c r="OGM316" s="376"/>
      <c r="OGN316" s="376"/>
      <c r="OGO316" s="376"/>
      <c r="OGP316" s="376"/>
      <c r="OGQ316" s="376"/>
      <c r="OGR316" s="376"/>
      <c r="OGS316" s="376"/>
      <c r="OGT316" s="376"/>
      <c r="OGU316" s="376"/>
      <c r="OGV316" s="376"/>
      <c r="OGW316" s="376"/>
      <c r="OGX316" s="376"/>
      <c r="OGY316" s="376"/>
      <c r="OGZ316" s="376"/>
      <c r="OHA316" s="376"/>
      <c r="OHB316" s="376"/>
      <c r="OHC316" s="376"/>
      <c r="OHD316" s="376"/>
      <c r="OHE316" s="377"/>
      <c r="OHF316" s="377"/>
      <c r="OHG316" s="377"/>
      <c r="OHH316" s="377"/>
      <c r="OHI316" s="377"/>
      <c r="OHJ316" s="376"/>
      <c r="OHK316" s="376"/>
      <c r="OHL316" s="377"/>
      <c r="OHM316" s="377"/>
      <c r="OHN316" s="376"/>
      <c r="OHO316" s="376"/>
      <c r="OHP316" s="377"/>
      <c r="OHQ316" s="377"/>
      <c r="OHR316" s="376"/>
      <c r="OHS316" s="376"/>
      <c r="OHT316" s="376"/>
      <c r="OHU316" s="376"/>
      <c r="OHV316" s="376"/>
      <c r="OHW316" s="376"/>
      <c r="OHX316" s="376"/>
      <c r="OHY316" s="377"/>
      <c r="OHZ316" s="377"/>
      <c r="OIA316" s="376"/>
      <c r="OIB316" s="376"/>
      <c r="OIC316" s="377"/>
      <c r="OID316" s="377"/>
      <c r="OIE316" s="376"/>
      <c r="OIF316" s="376"/>
      <c r="OIG316" s="376"/>
      <c r="OIH316" s="376"/>
      <c r="OII316" s="376"/>
      <c r="OIJ316" s="370"/>
      <c r="OIK316" s="396"/>
      <c r="OIL316" s="376"/>
      <c r="OIM316" s="376"/>
      <c r="OIN316" s="376"/>
      <c r="OIO316" s="376"/>
      <c r="OIP316" s="376"/>
      <c r="OIQ316" s="376"/>
      <c r="OIR316" s="376"/>
      <c r="OIS316" s="375"/>
      <c r="OIT316" s="375"/>
      <c r="OIU316" s="375"/>
      <c r="OIV316" s="375"/>
      <c r="OIW316" s="375"/>
      <c r="OIX316" s="375"/>
      <c r="OIY316" s="375"/>
      <c r="OIZ316" s="375"/>
      <c r="OJA316" s="375"/>
      <c r="OJB316" s="375"/>
      <c r="OJC316" s="375"/>
      <c r="OJD316" s="375"/>
      <c r="OJE316" s="375"/>
      <c r="OJF316" s="375"/>
      <c r="OJG316" s="375"/>
      <c r="OJH316" s="375"/>
      <c r="OJI316" s="375"/>
      <c r="OJJ316" s="375"/>
      <c r="OJK316" s="375"/>
      <c r="OJL316" s="375"/>
      <c r="OJM316" s="375"/>
      <c r="OJN316" s="375"/>
      <c r="OJO316" s="375"/>
      <c r="OJP316" s="375"/>
      <c r="OJQ316" s="375"/>
      <c r="OJR316" s="375"/>
      <c r="OJS316" s="375"/>
      <c r="OJT316" s="375"/>
      <c r="OJU316" s="375"/>
      <c r="OJV316" s="375"/>
      <c r="OJW316" s="375"/>
      <c r="OJX316" s="375"/>
      <c r="OJY316" s="375"/>
      <c r="OJZ316" s="375"/>
      <c r="OKA316" s="375"/>
      <c r="OKB316" s="375"/>
      <c r="OKC316" s="375"/>
      <c r="OKD316" s="375"/>
      <c r="OKE316" s="375"/>
      <c r="OKF316" s="375"/>
      <c r="OKG316" s="375"/>
      <c r="OKH316" s="375"/>
      <c r="OKI316" s="375"/>
      <c r="OKJ316" s="375"/>
      <c r="OKK316" s="376"/>
      <c r="OKL316" s="376"/>
      <c r="OKM316" s="376"/>
      <c r="OKN316" s="376"/>
      <c r="OKO316" s="376"/>
      <c r="OKP316" s="376"/>
      <c r="OKQ316" s="376"/>
      <c r="OKR316" s="376"/>
      <c r="OKS316" s="376"/>
      <c r="OKT316" s="376"/>
      <c r="OKU316" s="376"/>
      <c r="OKV316" s="376"/>
      <c r="OKW316" s="376"/>
      <c r="OKX316" s="376"/>
      <c r="OKY316" s="376"/>
      <c r="OKZ316" s="376"/>
      <c r="OLA316" s="376"/>
      <c r="OLB316" s="376"/>
      <c r="OLC316" s="376"/>
      <c r="OLD316" s="376"/>
      <c r="OLE316" s="376"/>
      <c r="OLF316" s="376"/>
      <c r="OLG316" s="376"/>
      <c r="OLH316" s="376"/>
      <c r="OLI316" s="377"/>
      <c r="OLJ316" s="377"/>
      <c r="OLK316" s="377"/>
      <c r="OLL316" s="377"/>
      <c r="OLM316" s="377"/>
      <c r="OLN316" s="376"/>
      <c r="OLO316" s="376"/>
      <c r="OLP316" s="377"/>
      <c r="OLQ316" s="377"/>
      <c r="OLR316" s="376"/>
      <c r="OLS316" s="376"/>
      <c r="OLT316" s="377"/>
      <c r="OLU316" s="377"/>
      <c r="OLV316" s="376"/>
      <c r="OLW316" s="376"/>
      <c r="OLX316" s="376"/>
      <c r="OLY316" s="376"/>
      <c r="OLZ316" s="376"/>
      <c r="OMA316" s="376"/>
      <c r="OMB316" s="376"/>
      <c r="OMC316" s="377"/>
      <c r="OMD316" s="377"/>
      <c r="OME316" s="376"/>
      <c r="OMF316" s="376"/>
      <c r="OMG316" s="377"/>
      <c r="OMH316" s="377"/>
      <c r="OMI316" s="376"/>
      <c r="OMJ316" s="376"/>
      <c r="OMK316" s="376"/>
      <c r="OML316" s="376"/>
      <c r="OMM316" s="376"/>
      <c r="OMN316" s="370"/>
      <c r="OMO316" s="396"/>
      <c r="OMP316" s="376"/>
      <c r="OMQ316" s="376"/>
      <c r="OMR316" s="376"/>
      <c r="OMS316" s="376"/>
      <c r="OMT316" s="376"/>
      <c r="OMU316" s="376"/>
      <c r="OMV316" s="376"/>
      <c r="OMW316" s="375"/>
      <c r="OMX316" s="375"/>
      <c r="OMY316" s="375"/>
      <c r="OMZ316" s="375"/>
      <c r="ONA316" s="375"/>
      <c r="ONB316" s="375"/>
      <c r="ONC316" s="375"/>
      <c r="OND316" s="375"/>
      <c r="ONE316" s="375"/>
      <c r="ONF316" s="375"/>
      <c r="ONG316" s="375"/>
      <c r="ONH316" s="375"/>
      <c r="ONI316" s="375"/>
      <c r="ONJ316" s="375"/>
      <c r="ONK316" s="375"/>
      <c r="ONL316" s="375"/>
      <c r="ONM316" s="375"/>
      <c r="ONN316" s="375"/>
      <c r="ONO316" s="375"/>
      <c r="ONP316" s="375"/>
      <c r="ONQ316" s="375"/>
      <c r="ONR316" s="375"/>
      <c r="ONS316" s="375"/>
      <c r="ONT316" s="375"/>
      <c r="ONU316" s="375"/>
      <c r="ONV316" s="375"/>
      <c r="ONW316" s="375"/>
      <c r="ONX316" s="375"/>
      <c r="ONY316" s="375"/>
      <c r="ONZ316" s="375"/>
      <c r="OOA316" s="375"/>
      <c r="OOB316" s="375"/>
      <c r="OOC316" s="375"/>
      <c r="OOD316" s="375"/>
      <c r="OOE316" s="375"/>
      <c r="OOF316" s="375"/>
      <c r="OOG316" s="375"/>
      <c r="OOH316" s="375"/>
      <c r="OOI316" s="375"/>
      <c r="OOJ316" s="375"/>
      <c r="OOK316" s="375"/>
      <c r="OOL316" s="375"/>
      <c r="OOM316" s="375"/>
      <c r="OON316" s="375"/>
      <c r="OOO316" s="376"/>
      <c r="OOP316" s="376"/>
      <c r="OOQ316" s="376"/>
      <c r="OOR316" s="376"/>
      <c r="OOS316" s="376"/>
      <c r="OOT316" s="376"/>
      <c r="OOU316" s="376"/>
      <c r="OOV316" s="376"/>
      <c r="OOW316" s="376"/>
      <c r="OOX316" s="376"/>
      <c r="OOY316" s="376"/>
      <c r="OOZ316" s="376"/>
      <c r="OPA316" s="376"/>
      <c r="OPB316" s="376"/>
      <c r="OPC316" s="376"/>
      <c r="OPD316" s="376"/>
      <c r="OPE316" s="376"/>
      <c r="OPF316" s="376"/>
      <c r="OPG316" s="376"/>
      <c r="OPH316" s="376"/>
      <c r="OPI316" s="376"/>
      <c r="OPJ316" s="376"/>
      <c r="OPK316" s="376"/>
      <c r="OPL316" s="376"/>
      <c r="OPM316" s="377"/>
      <c r="OPN316" s="377"/>
      <c r="OPO316" s="377"/>
      <c r="OPP316" s="377"/>
      <c r="OPQ316" s="377"/>
      <c r="OPR316" s="376"/>
      <c r="OPS316" s="376"/>
      <c r="OPT316" s="377"/>
      <c r="OPU316" s="377"/>
      <c r="OPV316" s="376"/>
      <c r="OPW316" s="376"/>
      <c r="OPX316" s="377"/>
      <c r="OPY316" s="377"/>
      <c r="OPZ316" s="376"/>
      <c r="OQA316" s="376"/>
      <c r="OQB316" s="376"/>
      <c r="OQC316" s="376"/>
      <c r="OQD316" s="376"/>
      <c r="OQE316" s="376"/>
      <c r="OQF316" s="376"/>
      <c r="OQG316" s="377"/>
      <c r="OQH316" s="377"/>
      <c r="OQI316" s="376"/>
      <c r="OQJ316" s="376"/>
      <c r="OQK316" s="377"/>
      <c r="OQL316" s="377"/>
      <c r="OQM316" s="376"/>
      <c r="OQN316" s="376"/>
      <c r="OQO316" s="376"/>
      <c r="OQP316" s="376"/>
      <c r="OQQ316" s="376"/>
      <c r="OQR316" s="370"/>
      <c r="OQS316" s="396"/>
      <c r="OQT316" s="376"/>
      <c r="OQU316" s="376"/>
      <c r="OQV316" s="376"/>
      <c r="OQW316" s="376"/>
      <c r="OQX316" s="376"/>
      <c r="OQY316" s="376"/>
      <c r="OQZ316" s="376"/>
      <c r="ORA316" s="375"/>
      <c r="ORB316" s="375"/>
      <c r="ORC316" s="375"/>
      <c r="ORD316" s="375"/>
      <c r="ORE316" s="375"/>
      <c r="ORF316" s="375"/>
      <c r="ORG316" s="375"/>
      <c r="ORH316" s="375"/>
      <c r="ORI316" s="375"/>
      <c r="ORJ316" s="375"/>
      <c r="ORK316" s="375"/>
      <c r="ORL316" s="375"/>
      <c r="ORM316" s="375"/>
      <c r="ORN316" s="375"/>
      <c r="ORO316" s="375"/>
      <c r="ORP316" s="375"/>
      <c r="ORQ316" s="375"/>
      <c r="ORR316" s="375"/>
      <c r="ORS316" s="375"/>
      <c r="ORT316" s="375"/>
      <c r="ORU316" s="375"/>
      <c r="ORV316" s="375"/>
      <c r="ORW316" s="375"/>
      <c r="ORX316" s="375"/>
      <c r="ORY316" s="375"/>
      <c r="ORZ316" s="375"/>
      <c r="OSA316" s="375"/>
      <c r="OSB316" s="375"/>
      <c r="OSC316" s="375"/>
      <c r="OSD316" s="375"/>
      <c r="OSE316" s="375"/>
      <c r="OSF316" s="375"/>
      <c r="OSG316" s="375"/>
      <c r="OSH316" s="375"/>
      <c r="OSI316" s="375"/>
      <c r="OSJ316" s="375"/>
      <c r="OSK316" s="375"/>
      <c r="OSL316" s="375"/>
      <c r="OSM316" s="375"/>
      <c r="OSN316" s="375"/>
      <c r="OSO316" s="375"/>
      <c r="OSP316" s="375"/>
      <c r="OSQ316" s="375"/>
      <c r="OSR316" s="375"/>
      <c r="OSS316" s="376"/>
      <c r="OST316" s="376"/>
      <c r="OSU316" s="376"/>
      <c r="OSV316" s="376"/>
      <c r="OSW316" s="376"/>
      <c r="OSX316" s="376"/>
      <c r="OSY316" s="376"/>
      <c r="OSZ316" s="376"/>
      <c r="OTA316" s="376"/>
      <c r="OTB316" s="376"/>
      <c r="OTC316" s="376"/>
      <c r="OTD316" s="376"/>
      <c r="OTE316" s="376"/>
      <c r="OTF316" s="376"/>
      <c r="OTG316" s="376"/>
      <c r="OTH316" s="376"/>
      <c r="OTI316" s="376"/>
      <c r="OTJ316" s="376"/>
      <c r="OTK316" s="376"/>
      <c r="OTL316" s="376"/>
      <c r="OTM316" s="376"/>
      <c r="OTN316" s="376"/>
      <c r="OTO316" s="376"/>
      <c r="OTP316" s="376"/>
      <c r="OTQ316" s="377"/>
      <c r="OTR316" s="377"/>
      <c r="OTS316" s="377"/>
      <c r="OTT316" s="377"/>
      <c r="OTU316" s="377"/>
      <c r="OTV316" s="376"/>
      <c r="OTW316" s="376"/>
      <c r="OTX316" s="377"/>
      <c r="OTY316" s="377"/>
      <c r="OTZ316" s="376"/>
      <c r="OUA316" s="376"/>
      <c r="OUB316" s="377"/>
      <c r="OUC316" s="377"/>
      <c r="OUD316" s="376"/>
      <c r="OUE316" s="376"/>
      <c r="OUF316" s="376"/>
      <c r="OUG316" s="376"/>
      <c r="OUH316" s="376"/>
      <c r="OUI316" s="376"/>
      <c r="OUJ316" s="376"/>
      <c r="OUK316" s="377"/>
      <c r="OUL316" s="377"/>
      <c r="OUM316" s="376"/>
      <c r="OUN316" s="376"/>
      <c r="OUO316" s="377"/>
      <c r="OUP316" s="377"/>
      <c r="OUQ316" s="376"/>
      <c r="OUR316" s="376"/>
      <c r="OUS316" s="376"/>
      <c r="OUT316" s="376"/>
      <c r="OUU316" s="376"/>
      <c r="OUV316" s="370"/>
      <c r="OUW316" s="396"/>
      <c r="OUX316" s="376"/>
      <c r="OUY316" s="376"/>
      <c r="OUZ316" s="376"/>
      <c r="OVA316" s="376"/>
      <c r="OVB316" s="376"/>
      <c r="OVC316" s="376"/>
      <c r="OVD316" s="376"/>
      <c r="OVE316" s="375"/>
      <c r="OVF316" s="375"/>
      <c r="OVG316" s="375"/>
      <c r="OVH316" s="375"/>
      <c r="OVI316" s="375"/>
      <c r="OVJ316" s="375"/>
      <c r="OVK316" s="375"/>
      <c r="OVL316" s="375"/>
      <c r="OVM316" s="375"/>
      <c r="OVN316" s="375"/>
      <c r="OVO316" s="375"/>
      <c r="OVP316" s="375"/>
      <c r="OVQ316" s="375"/>
      <c r="OVR316" s="375"/>
      <c r="OVS316" s="375"/>
      <c r="OVT316" s="375"/>
      <c r="OVU316" s="375"/>
      <c r="OVV316" s="375"/>
      <c r="OVW316" s="375"/>
      <c r="OVX316" s="375"/>
      <c r="OVY316" s="375"/>
      <c r="OVZ316" s="375"/>
      <c r="OWA316" s="375"/>
      <c r="OWB316" s="375"/>
      <c r="OWC316" s="375"/>
      <c r="OWD316" s="375"/>
      <c r="OWE316" s="375"/>
      <c r="OWF316" s="375"/>
      <c r="OWG316" s="375"/>
      <c r="OWH316" s="375"/>
      <c r="OWI316" s="375"/>
      <c r="OWJ316" s="375"/>
      <c r="OWK316" s="375"/>
      <c r="OWL316" s="375"/>
      <c r="OWM316" s="375"/>
      <c r="OWN316" s="375"/>
      <c r="OWO316" s="375"/>
      <c r="OWP316" s="375"/>
      <c r="OWQ316" s="375"/>
      <c r="OWR316" s="375"/>
      <c r="OWS316" s="375"/>
      <c r="OWT316" s="375"/>
      <c r="OWU316" s="375"/>
      <c r="OWV316" s="375"/>
      <c r="OWW316" s="376"/>
      <c r="OWX316" s="376"/>
      <c r="OWY316" s="376"/>
      <c r="OWZ316" s="376"/>
      <c r="OXA316" s="376"/>
      <c r="OXB316" s="376"/>
      <c r="OXC316" s="376"/>
      <c r="OXD316" s="376"/>
      <c r="OXE316" s="376"/>
      <c r="OXF316" s="376"/>
      <c r="OXG316" s="376"/>
      <c r="OXH316" s="376"/>
      <c r="OXI316" s="376"/>
      <c r="OXJ316" s="376"/>
      <c r="OXK316" s="376"/>
      <c r="OXL316" s="376"/>
      <c r="OXM316" s="376"/>
      <c r="OXN316" s="376"/>
      <c r="OXO316" s="376"/>
      <c r="OXP316" s="376"/>
      <c r="OXQ316" s="376"/>
      <c r="OXR316" s="376"/>
      <c r="OXS316" s="376"/>
      <c r="OXT316" s="376"/>
      <c r="OXU316" s="377"/>
      <c r="OXV316" s="377"/>
      <c r="OXW316" s="377"/>
      <c r="OXX316" s="377"/>
      <c r="OXY316" s="377"/>
      <c r="OXZ316" s="376"/>
      <c r="OYA316" s="376"/>
      <c r="OYB316" s="377"/>
      <c r="OYC316" s="377"/>
      <c r="OYD316" s="376"/>
      <c r="OYE316" s="376"/>
      <c r="OYF316" s="377"/>
      <c r="OYG316" s="377"/>
      <c r="OYH316" s="376"/>
      <c r="OYI316" s="376"/>
      <c r="OYJ316" s="376"/>
      <c r="OYK316" s="376"/>
      <c r="OYL316" s="376"/>
      <c r="OYM316" s="376"/>
      <c r="OYN316" s="376"/>
      <c r="OYO316" s="377"/>
      <c r="OYP316" s="377"/>
      <c r="OYQ316" s="376"/>
      <c r="OYR316" s="376"/>
      <c r="OYS316" s="377"/>
      <c r="OYT316" s="377"/>
      <c r="OYU316" s="376"/>
      <c r="OYV316" s="376"/>
      <c r="OYW316" s="376"/>
      <c r="OYX316" s="376"/>
      <c r="OYY316" s="376"/>
      <c r="OYZ316" s="370"/>
      <c r="OZA316" s="396"/>
      <c r="OZB316" s="376"/>
      <c r="OZC316" s="376"/>
      <c r="OZD316" s="376"/>
      <c r="OZE316" s="376"/>
      <c r="OZF316" s="376"/>
      <c r="OZG316" s="376"/>
      <c r="OZH316" s="376"/>
      <c r="OZI316" s="375"/>
      <c r="OZJ316" s="375"/>
      <c r="OZK316" s="375"/>
      <c r="OZL316" s="375"/>
      <c r="OZM316" s="375"/>
      <c r="OZN316" s="375"/>
      <c r="OZO316" s="375"/>
      <c r="OZP316" s="375"/>
      <c r="OZQ316" s="375"/>
      <c r="OZR316" s="375"/>
      <c r="OZS316" s="375"/>
      <c r="OZT316" s="375"/>
      <c r="OZU316" s="375"/>
      <c r="OZV316" s="375"/>
      <c r="OZW316" s="375"/>
      <c r="OZX316" s="375"/>
      <c r="OZY316" s="375"/>
      <c r="OZZ316" s="375"/>
      <c r="PAA316" s="375"/>
      <c r="PAB316" s="375"/>
      <c r="PAC316" s="375"/>
      <c r="PAD316" s="375"/>
      <c r="PAE316" s="375"/>
      <c r="PAF316" s="375"/>
      <c r="PAG316" s="375"/>
      <c r="PAH316" s="375"/>
      <c r="PAI316" s="375"/>
      <c r="PAJ316" s="375"/>
      <c r="PAK316" s="375"/>
      <c r="PAL316" s="375"/>
      <c r="PAM316" s="375"/>
      <c r="PAN316" s="375"/>
      <c r="PAO316" s="375"/>
      <c r="PAP316" s="375"/>
      <c r="PAQ316" s="375"/>
      <c r="PAR316" s="375"/>
      <c r="PAS316" s="375"/>
      <c r="PAT316" s="375"/>
      <c r="PAU316" s="375"/>
      <c r="PAV316" s="375"/>
      <c r="PAW316" s="375"/>
      <c r="PAX316" s="375"/>
      <c r="PAY316" s="375"/>
      <c r="PAZ316" s="375"/>
      <c r="PBA316" s="376"/>
      <c r="PBB316" s="376"/>
      <c r="PBC316" s="376"/>
      <c r="PBD316" s="376"/>
      <c r="PBE316" s="376"/>
      <c r="PBF316" s="376"/>
      <c r="PBG316" s="376"/>
      <c r="PBH316" s="376"/>
      <c r="PBI316" s="376"/>
      <c r="PBJ316" s="376"/>
      <c r="PBK316" s="376"/>
      <c r="PBL316" s="376"/>
      <c r="PBM316" s="376"/>
      <c r="PBN316" s="376"/>
      <c r="PBO316" s="376"/>
      <c r="PBP316" s="376"/>
      <c r="PBQ316" s="376"/>
      <c r="PBR316" s="376"/>
      <c r="PBS316" s="376"/>
      <c r="PBT316" s="376"/>
      <c r="PBU316" s="376"/>
      <c r="PBV316" s="376"/>
      <c r="PBW316" s="376"/>
      <c r="PBX316" s="376"/>
      <c r="PBY316" s="377"/>
      <c r="PBZ316" s="377"/>
      <c r="PCA316" s="377"/>
      <c r="PCB316" s="377"/>
      <c r="PCC316" s="377"/>
      <c r="PCD316" s="376"/>
      <c r="PCE316" s="376"/>
      <c r="PCF316" s="377"/>
      <c r="PCG316" s="377"/>
      <c r="PCH316" s="376"/>
      <c r="PCI316" s="376"/>
      <c r="PCJ316" s="377"/>
      <c r="PCK316" s="377"/>
      <c r="PCL316" s="376"/>
      <c r="PCM316" s="376"/>
      <c r="PCN316" s="376"/>
      <c r="PCO316" s="376"/>
      <c r="PCP316" s="376"/>
      <c r="PCQ316" s="376"/>
      <c r="PCR316" s="376"/>
      <c r="PCS316" s="377"/>
      <c r="PCT316" s="377"/>
      <c r="PCU316" s="376"/>
      <c r="PCV316" s="376"/>
      <c r="PCW316" s="377"/>
      <c r="PCX316" s="377"/>
      <c r="PCY316" s="376"/>
      <c r="PCZ316" s="376"/>
      <c r="PDA316" s="376"/>
      <c r="PDB316" s="376"/>
      <c r="PDC316" s="376"/>
      <c r="PDD316" s="370"/>
      <c r="PDE316" s="396"/>
      <c r="PDF316" s="376"/>
      <c r="PDG316" s="376"/>
      <c r="PDH316" s="376"/>
      <c r="PDI316" s="376"/>
      <c r="PDJ316" s="376"/>
      <c r="PDK316" s="376"/>
      <c r="PDL316" s="376"/>
      <c r="PDM316" s="375"/>
      <c r="PDN316" s="375"/>
      <c r="PDO316" s="375"/>
      <c r="PDP316" s="375"/>
      <c r="PDQ316" s="375"/>
      <c r="PDR316" s="375"/>
      <c r="PDS316" s="375"/>
      <c r="PDT316" s="375"/>
      <c r="PDU316" s="375"/>
      <c r="PDV316" s="375"/>
      <c r="PDW316" s="375"/>
      <c r="PDX316" s="375"/>
      <c r="PDY316" s="375"/>
      <c r="PDZ316" s="375"/>
      <c r="PEA316" s="375"/>
      <c r="PEB316" s="375"/>
      <c r="PEC316" s="375"/>
      <c r="PED316" s="375"/>
      <c r="PEE316" s="375"/>
      <c r="PEF316" s="375"/>
      <c r="PEG316" s="375"/>
      <c r="PEH316" s="375"/>
      <c r="PEI316" s="375"/>
      <c r="PEJ316" s="375"/>
      <c r="PEK316" s="375"/>
      <c r="PEL316" s="375"/>
      <c r="PEM316" s="375"/>
      <c r="PEN316" s="375"/>
      <c r="PEO316" s="375"/>
      <c r="PEP316" s="375"/>
      <c r="PEQ316" s="375"/>
      <c r="PER316" s="375"/>
      <c r="PES316" s="375"/>
      <c r="PET316" s="375"/>
      <c r="PEU316" s="375"/>
      <c r="PEV316" s="375"/>
      <c r="PEW316" s="375"/>
      <c r="PEX316" s="375"/>
      <c r="PEY316" s="375"/>
      <c r="PEZ316" s="375"/>
      <c r="PFA316" s="375"/>
      <c r="PFB316" s="375"/>
      <c r="PFC316" s="375"/>
      <c r="PFD316" s="375"/>
      <c r="PFE316" s="376"/>
      <c r="PFF316" s="376"/>
      <c r="PFG316" s="376"/>
      <c r="PFH316" s="376"/>
      <c r="PFI316" s="376"/>
      <c r="PFJ316" s="376"/>
      <c r="PFK316" s="376"/>
      <c r="PFL316" s="376"/>
      <c r="PFM316" s="376"/>
      <c r="PFN316" s="376"/>
      <c r="PFO316" s="376"/>
      <c r="PFP316" s="376"/>
      <c r="PFQ316" s="376"/>
      <c r="PFR316" s="376"/>
      <c r="PFS316" s="376"/>
      <c r="PFT316" s="376"/>
      <c r="PFU316" s="376"/>
      <c r="PFV316" s="376"/>
      <c r="PFW316" s="376"/>
      <c r="PFX316" s="376"/>
      <c r="PFY316" s="376"/>
      <c r="PFZ316" s="376"/>
      <c r="PGA316" s="376"/>
      <c r="PGB316" s="376"/>
      <c r="PGC316" s="377"/>
      <c r="PGD316" s="377"/>
      <c r="PGE316" s="377"/>
      <c r="PGF316" s="377"/>
      <c r="PGG316" s="377"/>
      <c r="PGH316" s="376"/>
      <c r="PGI316" s="376"/>
      <c r="PGJ316" s="377"/>
      <c r="PGK316" s="377"/>
      <c r="PGL316" s="376"/>
      <c r="PGM316" s="376"/>
      <c r="PGN316" s="377"/>
      <c r="PGO316" s="377"/>
      <c r="PGP316" s="376"/>
      <c r="PGQ316" s="376"/>
      <c r="PGR316" s="376"/>
      <c r="PGS316" s="376"/>
      <c r="PGT316" s="376"/>
      <c r="PGU316" s="376"/>
      <c r="PGV316" s="376"/>
      <c r="PGW316" s="377"/>
      <c r="PGX316" s="377"/>
      <c r="PGY316" s="376"/>
      <c r="PGZ316" s="376"/>
      <c r="PHA316" s="377"/>
      <c r="PHB316" s="377"/>
      <c r="PHC316" s="376"/>
      <c r="PHD316" s="376"/>
      <c r="PHE316" s="376"/>
      <c r="PHF316" s="376"/>
      <c r="PHG316" s="376"/>
      <c r="PHH316" s="370"/>
      <c r="PHI316" s="396"/>
      <c r="PHJ316" s="376"/>
      <c r="PHK316" s="376"/>
      <c r="PHL316" s="376"/>
      <c r="PHM316" s="376"/>
      <c r="PHN316" s="376"/>
      <c r="PHO316" s="376"/>
      <c r="PHP316" s="376"/>
      <c r="PHQ316" s="375"/>
      <c r="PHR316" s="375"/>
      <c r="PHS316" s="375"/>
      <c r="PHT316" s="375"/>
      <c r="PHU316" s="375"/>
      <c r="PHV316" s="375"/>
      <c r="PHW316" s="375"/>
      <c r="PHX316" s="375"/>
      <c r="PHY316" s="375"/>
      <c r="PHZ316" s="375"/>
      <c r="PIA316" s="375"/>
      <c r="PIB316" s="375"/>
      <c r="PIC316" s="375"/>
      <c r="PID316" s="375"/>
      <c r="PIE316" s="375"/>
      <c r="PIF316" s="375"/>
      <c r="PIG316" s="375"/>
      <c r="PIH316" s="375"/>
      <c r="PII316" s="375"/>
      <c r="PIJ316" s="375"/>
      <c r="PIK316" s="375"/>
      <c r="PIL316" s="375"/>
      <c r="PIM316" s="375"/>
      <c r="PIN316" s="375"/>
      <c r="PIO316" s="375"/>
      <c r="PIP316" s="375"/>
      <c r="PIQ316" s="375"/>
      <c r="PIR316" s="375"/>
      <c r="PIS316" s="375"/>
      <c r="PIT316" s="375"/>
      <c r="PIU316" s="375"/>
      <c r="PIV316" s="375"/>
      <c r="PIW316" s="375"/>
      <c r="PIX316" s="375"/>
      <c r="PIY316" s="375"/>
      <c r="PIZ316" s="375"/>
      <c r="PJA316" s="375"/>
      <c r="PJB316" s="375"/>
      <c r="PJC316" s="375"/>
      <c r="PJD316" s="375"/>
      <c r="PJE316" s="375"/>
      <c r="PJF316" s="375"/>
      <c r="PJG316" s="375"/>
      <c r="PJH316" s="375"/>
      <c r="PJI316" s="376"/>
      <c r="PJJ316" s="376"/>
      <c r="PJK316" s="376"/>
      <c r="PJL316" s="376"/>
      <c r="PJM316" s="376"/>
      <c r="PJN316" s="376"/>
      <c r="PJO316" s="376"/>
      <c r="PJP316" s="376"/>
      <c r="PJQ316" s="376"/>
      <c r="PJR316" s="376"/>
      <c r="PJS316" s="376"/>
      <c r="PJT316" s="376"/>
      <c r="PJU316" s="376"/>
      <c r="PJV316" s="376"/>
      <c r="PJW316" s="376"/>
      <c r="PJX316" s="376"/>
      <c r="PJY316" s="376"/>
      <c r="PJZ316" s="376"/>
      <c r="PKA316" s="376"/>
      <c r="PKB316" s="376"/>
      <c r="PKC316" s="376"/>
      <c r="PKD316" s="376"/>
      <c r="PKE316" s="376"/>
      <c r="PKF316" s="376"/>
      <c r="PKG316" s="377"/>
      <c r="PKH316" s="377"/>
      <c r="PKI316" s="377"/>
      <c r="PKJ316" s="377"/>
      <c r="PKK316" s="377"/>
      <c r="PKL316" s="376"/>
      <c r="PKM316" s="376"/>
      <c r="PKN316" s="377"/>
      <c r="PKO316" s="377"/>
      <c r="PKP316" s="376"/>
      <c r="PKQ316" s="376"/>
      <c r="PKR316" s="377"/>
      <c r="PKS316" s="377"/>
      <c r="PKT316" s="376"/>
      <c r="PKU316" s="376"/>
      <c r="PKV316" s="376"/>
      <c r="PKW316" s="376"/>
      <c r="PKX316" s="376"/>
      <c r="PKY316" s="376"/>
      <c r="PKZ316" s="376"/>
      <c r="PLA316" s="377"/>
      <c r="PLB316" s="377"/>
      <c r="PLC316" s="376"/>
      <c r="PLD316" s="376"/>
      <c r="PLE316" s="377"/>
      <c r="PLF316" s="377"/>
      <c r="PLG316" s="376"/>
      <c r="PLH316" s="376"/>
      <c r="PLI316" s="376"/>
      <c r="PLJ316" s="376"/>
      <c r="PLK316" s="376"/>
      <c r="PLL316" s="370"/>
      <c r="PLM316" s="396"/>
      <c r="PLN316" s="376"/>
      <c r="PLO316" s="376"/>
      <c r="PLP316" s="376"/>
      <c r="PLQ316" s="376"/>
      <c r="PLR316" s="376"/>
      <c r="PLS316" s="376"/>
      <c r="PLT316" s="376"/>
      <c r="PLU316" s="375"/>
      <c r="PLV316" s="375"/>
      <c r="PLW316" s="375"/>
      <c r="PLX316" s="375"/>
      <c r="PLY316" s="375"/>
      <c r="PLZ316" s="375"/>
      <c r="PMA316" s="375"/>
      <c r="PMB316" s="375"/>
      <c r="PMC316" s="375"/>
      <c r="PMD316" s="375"/>
      <c r="PME316" s="375"/>
      <c r="PMF316" s="375"/>
      <c r="PMG316" s="375"/>
      <c r="PMH316" s="375"/>
      <c r="PMI316" s="375"/>
      <c r="PMJ316" s="375"/>
      <c r="PMK316" s="375"/>
      <c r="PML316" s="375"/>
      <c r="PMM316" s="375"/>
      <c r="PMN316" s="375"/>
      <c r="PMO316" s="375"/>
      <c r="PMP316" s="375"/>
      <c r="PMQ316" s="375"/>
      <c r="PMR316" s="375"/>
      <c r="PMS316" s="375"/>
      <c r="PMT316" s="375"/>
      <c r="PMU316" s="375"/>
      <c r="PMV316" s="375"/>
      <c r="PMW316" s="375"/>
      <c r="PMX316" s="375"/>
      <c r="PMY316" s="375"/>
      <c r="PMZ316" s="375"/>
      <c r="PNA316" s="375"/>
      <c r="PNB316" s="375"/>
      <c r="PNC316" s="375"/>
      <c r="PND316" s="375"/>
      <c r="PNE316" s="375"/>
      <c r="PNF316" s="375"/>
      <c r="PNG316" s="375"/>
      <c r="PNH316" s="375"/>
      <c r="PNI316" s="375"/>
      <c r="PNJ316" s="375"/>
      <c r="PNK316" s="375"/>
      <c r="PNL316" s="375"/>
      <c r="PNM316" s="376"/>
      <c r="PNN316" s="376"/>
      <c r="PNO316" s="376"/>
      <c r="PNP316" s="376"/>
      <c r="PNQ316" s="376"/>
      <c r="PNR316" s="376"/>
      <c r="PNS316" s="376"/>
      <c r="PNT316" s="376"/>
      <c r="PNU316" s="376"/>
      <c r="PNV316" s="376"/>
      <c r="PNW316" s="376"/>
      <c r="PNX316" s="376"/>
      <c r="PNY316" s="376"/>
      <c r="PNZ316" s="376"/>
      <c r="POA316" s="376"/>
      <c r="POB316" s="376"/>
      <c r="POC316" s="376"/>
      <c r="POD316" s="376"/>
      <c r="POE316" s="376"/>
      <c r="POF316" s="376"/>
      <c r="POG316" s="376"/>
      <c r="POH316" s="376"/>
      <c r="POI316" s="376"/>
      <c r="POJ316" s="376"/>
      <c r="POK316" s="377"/>
      <c r="POL316" s="377"/>
      <c r="POM316" s="377"/>
      <c r="PON316" s="377"/>
      <c r="POO316" s="377"/>
      <c r="POP316" s="376"/>
      <c r="POQ316" s="376"/>
      <c r="POR316" s="377"/>
      <c r="POS316" s="377"/>
      <c r="POT316" s="376"/>
      <c r="POU316" s="376"/>
      <c r="POV316" s="377"/>
      <c r="POW316" s="377"/>
      <c r="POX316" s="376"/>
      <c r="POY316" s="376"/>
      <c r="POZ316" s="376"/>
      <c r="PPA316" s="376"/>
      <c r="PPB316" s="376"/>
      <c r="PPC316" s="376"/>
      <c r="PPD316" s="376"/>
      <c r="PPE316" s="377"/>
      <c r="PPF316" s="377"/>
      <c r="PPG316" s="376"/>
      <c r="PPH316" s="376"/>
      <c r="PPI316" s="377"/>
      <c r="PPJ316" s="377"/>
      <c r="PPK316" s="376"/>
      <c r="PPL316" s="376"/>
      <c r="PPM316" s="376"/>
      <c r="PPN316" s="376"/>
      <c r="PPO316" s="376"/>
      <c r="PPP316" s="370"/>
      <c r="PPQ316" s="396"/>
      <c r="PPR316" s="376"/>
      <c r="PPS316" s="376"/>
      <c r="PPT316" s="376"/>
      <c r="PPU316" s="376"/>
      <c r="PPV316" s="376"/>
      <c r="PPW316" s="376"/>
      <c r="PPX316" s="376"/>
      <c r="PPY316" s="375"/>
      <c r="PPZ316" s="375"/>
      <c r="PQA316" s="375"/>
      <c r="PQB316" s="375"/>
      <c r="PQC316" s="375"/>
      <c r="PQD316" s="375"/>
      <c r="PQE316" s="375"/>
      <c r="PQF316" s="375"/>
      <c r="PQG316" s="375"/>
      <c r="PQH316" s="375"/>
      <c r="PQI316" s="375"/>
      <c r="PQJ316" s="375"/>
      <c r="PQK316" s="375"/>
      <c r="PQL316" s="375"/>
      <c r="PQM316" s="375"/>
      <c r="PQN316" s="375"/>
      <c r="PQO316" s="375"/>
      <c r="PQP316" s="375"/>
      <c r="PQQ316" s="375"/>
      <c r="PQR316" s="375"/>
      <c r="PQS316" s="375"/>
      <c r="PQT316" s="375"/>
      <c r="PQU316" s="375"/>
      <c r="PQV316" s="375"/>
      <c r="PQW316" s="375"/>
      <c r="PQX316" s="375"/>
      <c r="PQY316" s="375"/>
      <c r="PQZ316" s="375"/>
      <c r="PRA316" s="375"/>
      <c r="PRB316" s="375"/>
      <c r="PRC316" s="375"/>
      <c r="PRD316" s="375"/>
      <c r="PRE316" s="375"/>
      <c r="PRF316" s="375"/>
      <c r="PRG316" s="375"/>
      <c r="PRH316" s="375"/>
      <c r="PRI316" s="375"/>
      <c r="PRJ316" s="375"/>
      <c r="PRK316" s="375"/>
      <c r="PRL316" s="375"/>
      <c r="PRM316" s="375"/>
      <c r="PRN316" s="375"/>
      <c r="PRO316" s="375"/>
      <c r="PRP316" s="375"/>
      <c r="PRQ316" s="376"/>
      <c r="PRR316" s="376"/>
      <c r="PRS316" s="376"/>
      <c r="PRT316" s="376"/>
      <c r="PRU316" s="376"/>
      <c r="PRV316" s="376"/>
      <c r="PRW316" s="376"/>
      <c r="PRX316" s="376"/>
      <c r="PRY316" s="376"/>
      <c r="PRZ316" s="376"/>
      <c r="PSA316" s="376"/>
      <c r="PSB316" s="376"/>
      <c r="PSC316" s="376"/>
      <c r="PSD316" s="376"/>
      <c r="PSE316" s="376"/>
      <c r="PSF316" s="376"/>
      <c r="PSG316" s="376"/>
      <c r="PSH316" s="376"/>
      <c r="PSI316" s="376"/>
      <c r="PSJ316" s="376"/>
      <c r="PSK316" s="376"/>
      <c r="PSL316" s="376"/>
      <c r="PSM316" s="376"/>
      <c r="PSN316" s="376"/>
      <c r="PSO316" s="377"/>
      <c r="PSP316" s="377"/>
      <c r="PSQ316" s="377"/>
      <c r="PSR316" s="377"/>
      <c r="PSS316" s="377"/>
      <c r="PST316" s="376"/>
      <c r="PSU316" s="376"/>
      <c r="PSV316" s="377"/>
      <c r="PSW316" s="377"/>
      <c r="PSX316" s="376"/>
      <c r="PSY316" s="376"/>
      <c r="PSZ316" s="377"/>
      <c r="PTA316" s="377"/>
      <c r="PTB316" s="376"/>
      <c r="PTC316" s="376"/>
      <c r="PTD316" s="376"/>
      <c r="PTE316" s="376"/>
      <c r="PTF316" s="376"/>
      <c r="PTG316" s="376"/>
      <c r="PTH316" s="376"/>
      <c r="PTI316" s="377"/>
      <c r="PTJ316" s="377"/>
      <c r="PTK316" s="376"/>
      <c r="PTL316" s="376"/>
      <c r="PTM316" s="377"/>
      <c r="PTN316" s="377"/>
      <c r="PTO316" s="376"/>
      <c r="PTP316" s="376"/>
      <c r="PTQ316" s="376"/>
      <c r="PTR316" s="376"/>
      <c r="PTS316" s="376"/>
      <c r="PTT316" s="370"/>
      <c r="PTU316" s="396"/>
      <c r="PTV316" s="376"/>
      <c r="PTW316" s="376"/>
      <c r="PTX316" s="376"/>
      <c r="PTY316" s="376"/>
      <c r="PTZ316" s="376"/>
      <c r="PUA316" s="376"/>
      <c r="PUB316" s="376"/>
      <c r="PUC316" s="375"/>
      <c r="PUD316" s="375"/>
      <c r="PUE316" s="375"/>
      <c r="PUF316" s="375"/>
      <c r="PUG316" s="375"/>
      <c r="PUH316" s="375"/>
      <c r="PUI316" s="375"/>
      <c r="PUJ316" s="375"/>
      <c r="PUK316" s="375"/>
      <c r="PUL316" s="375"/>
      <c r="PUM316" s="375"/>
      <c r="PUN316" s="375"/>
      <c r="PUO316" s="375"/>
      <c r="PUP316" s="375"/>
      <c r="PUQ316" s="375"/>
      <c r="PUR316" s="375"/>
      <c r="PUS316" s="375"/>
      <c r="PUT316" s="375"/>
      <c r="PUU316" s="375"/>
      <c r="PUV316" s="375"/>
      <c r="PUW316" s="375"/>
      <c r="PUX316" s="375"/>
      <c r="PUY316" s="375"/>
      <c r="PUZ316" s="375"/>
      <c r="PVA316" s="375"/>
      <c r="PVB316" s="375"/>
      <c r="PVC316" s="375"/>
      <c r="PVD316" s="375"/>
      <c r="PVE316" s="375"/>
      <c r="PVF316" s="375"/>
      <c r="PVG316" s="375"/>
      <c r="PVH316" s="375"/>
      <c r="PVI316" s="375"/>
      <c r="PVJ316" s="375"/>
      <c r="PVK316" s="375"/>
      <c r="PVL316" s="375"/>
      <c r="PVM316" s="375"/>
      <c r="PVN316" s="375"/>
      <c r="PVO316" s="375"/>
      <c r="PVP316" s="375"/>
      <c r="PVQ316" s="375"/>
      <c r="PVR316" s="375"/>
      <c r="PVS316" s="375"/>
      <c r="PVT316" s="375"/>
      <c r="PVU316" s="376"/>
      <c r="PVV316" s="376"/>
      <c r="PVW316" s="376"/>
      <c r="PVX316" s="376"/>
      <c r="PVY316" s="376"/>
      <c r="PVZ316" s="376"/>
      <c r="PWA316" s="376"/>
      <c r="PWB316" s="376"/>
      <c r="PWC316" s="376"/>
      <c r="PWD316" s="376"/>
      <c r="PWE316" s="376"/>
      <c r="PWF316" s="376"/>
      <c r="PWG316" s="376"/>
      <c r="PWH316" s="376"/>
      <c r="PWI316" s="376"/>
      <c r="PWJ316" s="376"/>
      <c r="PWK316" s="376"/>
      <c r="PWL316" s="376"/>
      <c r="PWM316" s="376"/>
      <c r="PWN316" s="376"/>
      <c r="PWO316" s="376"/>
      <c r="PWP316" s="376"/>
      <c r="PWQ316" s="376"/>
      <c r="PWR316" s="376"/>
      <c r="PWS316" s="377"/>
      <c r="PWT316" s="377"/>
      <c r="PWU316" s="377"/>
      <c r="PWV316" s="377"/>
      <c r="PWW316" s="377"/>
      <c r="PWX316" s="376"/>
      <c r="PWY316" s="376"/>
      <c r="PWZ316" s="377"/>
      <c r="PXA316" s="377"/>
      <c r="PXB316" s="376"/>
      <c r="PXC316" s="376"/>
      <c r="PXD316" s="377"/>
      <c r="PXE316" s="377"/>
      <c r="PXF316" s="376"/>
      <c r="PXG316" s="376"/>
      <c r="PXH316" s="376"/>
      <c r="PXI316" s="376"/>
      <c r="PXJ316" s="376"/>
      <c r="PXK316" s="376"/>
      <c r="PXL316" s="376"/>
      <c r="PXM316" s="377"/>
      <c r="PXN316" s="377"/>
      <c r="PXO316" s="376"/>
      <c r="PXP316" s="376"/>
      <c r="PXQ316" s="377"/>
      <c r="PXR316" s="377"/>
      <c r="PXS316" s="376"/>
      <c r="PXT316" s="376"/>
      <c r="PXU316" s="376"/>
      <c r="PXV316" s="376"/>
      <c r="PXW316" s="376"/>
      <c r="PXX316" s="370"/>
      <c r="PXY316" s="396"/>
      <c r="PXZ316" s="376"/>
      <c r="PYA316" s="376"/>
      <c r="PYB316" s="376"/>
      <c r="PYC316" s="376"/>
      <c r="PYD316" s="376"/>
      <c r="PYE316" s="376"/>
      <c r="PYF316" s="376"/>
      <c r="PYG316" s="375"/>
      <c r="PYH316" s="375"/>
      <c r="PYI316" s="375"/>
      <c r="PYJ316" s="375"/>
      <c r="PYK316" s="375"/>
      <c r="PYL316" s="375"/>
      <c r="PYM316" s="375"/>
      <c r="PYN316" s="375"/>
      <c r="PYO316" s="375"/>
      <c r="PYP316" s="375"/>
      <c r="PYQ316" s="375"/>
      <c r="PYR316" s="375"/>
      <c r="PYS316" s="375"/>
      <c r="PYT316" s="375"/>
      <c r="PYU316" s="375"/>
      <c r="PYV316" s="375"/>
      <c r="PYW316" s="375"/>
      <c r="PYX316" s="375"/>
      <c r="PYY316" s="375"/>
      <c r="PYZ316" s="375"/>
      <c r="PZA316" s="375"/>
      <c r="PZB316" s="375"/>
      <c r="PZC316" s="375"/>
      <c r="PZD316" s="375"/>
      <c r="PZE316" s="375"/>
      <c r="PZF316" s="375"/>
      <c r="PZG316" s="375"/>
      <c r="PZH316" s="375"/>
      <c r="PZI316" s="375"/>
      <c r="PZJ316" s="375"/>
      <c r="PZK316" s="375"/>
      <c r="PZL316" s="375"/>
      <c r="PZM316" s="375"/>
      <c r="PZN316" s="375"/>
      <c r="PZO316" s="375"/>
      <c r="PZP316" s="375"/>
      <c r="PZQ316" s="375"/>
      <c r="PZR316" s="375"/>
      <c r="PZS316" s="375"/>
      <c r="PZT316" s="375"/>
      <c r="PZU316" s="375"/>
      <c r="PZV316" s="375"/>
      <c r="PZW316" s="375"/>
      <c r="PZX316" s="375"/>
      <c r="PZY316" s="376"/>
      <c r="PZZ316" s="376"/>
      <c r="QAA316" s="376"/>
      <c r="QAB316" s="376"/>
      <c r="QAC316" s="376"/>
      <c r="QAD316" s="376"/>
      <c r="QAE316" s="376"/>
      <c r="QAF316" s="376"/>
      <c r="QAG316" s="376"/>
      <c r="QAH316" s="376"/>
      <c r="QAI316" s="376"/>
      <c r="QAJ316" s="376"/>
      <c r="QAK316" s="376"/>
      <c r="QAL316" s="376"/>
      <c r="QAM316" s="376"/>
      <c r="QAN316" s="376"/>
      <c r="QAO316" s="376"/>
      <c r="QAP316" s="376"/>
      <c r="QAQ316" s="376"/>
      <c r="QAR316" s="376"/>
      <c r="QAS316" s="376"/>
      <c r="QAT316" s="376"/>
      <c r="QAU316" s="376"/>
      <c r="QAV316" s="376"/>
      <c r="QAW316" s="377"/>
      <c r="QAX316" s="377"/>
      <c r="QAY316" s="377"/>
      <c r="QAZ316" s="377"/>
      <c r="QBA316" s="377"/>
      <c r="QBB316" s="376"/>
      <c r="QBC316" s="376"/>
      <c r="QBD316" s="377"/>
      <c r="QBE316" s="377"/>
      <c r="QBF316" s="376"/>
      <c r="QBG316" s="376"/>
      <c r="QBH316" s="377"/>
      <c r="QBI316" s="377"/>
      <c r="QBJ316" s="376"/>
      <c r="QBK316" s="376"/>
      <c r="QBL316" s="376"/>
      <c r="QBM316" s="376"/>
      <c r="QBN316" s="376"/>
      <c r="QBO316" s="376"/>
      <c r="QBP316" s="376"/>
      <c r="QBQ316" s="377"/>
      <c r="QBR316" s="377"/>
      <c r="QBS316" s="376"/>
      <c r="QBT316" s="376"/>
      <c r="QBU316" s="377"/>
      <c r="QBV316" s="377"/>
      <c r="QBW316" s="376"/>
      <c r="QBX316" s="376"/>
      <c r="QBY316" s="376"/>
      <c r="QBZ316" s="376"/>
      <c r="QCA316" s="376"/>
      <c r="QCB316" s="370"/>
      <c r="QCC316" s="396"/>
      <c r="QCD316" s="376"/>
      <c r="QCE316" s="376"/>
      <c r="QCF316" s="376"/>
      <c r="QCG316" s="376"/>
      <c r="QCH316" s="376"/>
      <c r="QCI316" s="376"/>
      <c r="QCJ316" s="376"/>
      <c r="QCK316" s="375"/>
      <c r="QCL316" s="375"/>
      <c r="QCM316" s="375"/>
      <c r="QCN316" s="375"/>
      <c r="QCO316" s="375"/>
      <c r="QCP316" s="375"/>
      <c r="QCQ316" s="375"/>
      <c r="QCR316" s="375"/>
      <c r="QCS316" s="375"/>
      <c r="QCT316" s="375"/>
      <c r="QCU316" s="375"/>
      <c r="QCV316" s="375"/>
      <c r="QCW316" s="375"/>
      <c r="QCX316" s="375"/>
      <c r="QCY316" s="375"/>
      <c r="QCZ316" s="375"/>
      <c r="QDA316" s="375"/>
      <c r="QDB316" s="375"/>
      <c r="QDC316" s="375"/>
      <c r="QDD316" s="375"/>
      <c r="QDE316" s="375"/>
      <c r="QDF316" s="375"/>
      <c r="QDG316" s="375"/>
      <c r="QDH316" s="375"/>
      <c r="QDI316" s="375"/>
      <c r="QDJ316" s="375"/>
      <c r="QDK316" s="375"/>
      <c r="QDL316" s="375"/>
      <c r="QDM316" s="375"/>
      <c r="QDN316" s="375"/>
      <c r="QDO316" s="375"/>
      <c r="QDP316" s="375"/>
      <c r="QDQ316" s="375"/>
      <c r="QDR316" s="375"/>
      <c r="QDS316" s="375"/>
      <c r="QDT316" s="375"/>
      <c r="QDU316" s="375"/>
      <c r="QDV316" s="375"/>
      <c r="QDW316" s="375"/>
      <c r="QDX316" s="375"/>
      <c r="QDY316" s="375"/>
      <c r="QDZ316" s="375"/>
      <c r="QEA316" s="375"/>
      <c r="QEB316" s="375"/>
      <c r="QEC316" s="376"/>
      <c r="QED316" s="376"/>
      <c r="QEE316" s="376"/>
      <c r="QEF316" s="376"/>
      <c r="QEG316" s="376"/>
      <c r="QEH316" s="376"/>
      <c r="QEI316" s="376"/>
      <c r="QEJ316" s="376"/>
      <c r="QEK316" s="376"/>
      <c r="QEL316" s="376"/>
      <c r="QEM316" s="376"/>
      <c r="QEN316" s="376"/>
      <c r="QEO316" s="376"/>
      <c r="QEP316" s="376"/>
      <c r="QEQ316" s="376"/>
      <c r="QER316" s="376"/>
      <c r="QES316" s="376"/>
      <c r="QET316" s="376"/>
      <c r="QEU316" s="376"/>
      <c r="QEV316" s="376"/>
      <c r="QEW316" s="376"/>
      <c r="QEX316" s="376"/>
      <c r="QEY316" s="376"/>
      <c r="QEZ316" s="376"/>
      <c r="QFA316" s="377"/>
      <c r="QFB316" s="377"/>
      <c r="QFC316" s="377"/>
      <c r="QFD316" s="377"/>
      <c r="QFE316" s="377"/>
      <c r="QFF316" s="376"/>
      <c r="QFG316" s="376"/>
      <c r="QFH316" s="377"/>
      <c r="QFI316" s="377"/>
      <c r="QFJ316" s="376"/>
      <c r="QFK316" s="376"/>
      <c r="QFL316" s="377"/>
      <c r="QFM316" s="377"/>
      <c r="QFN316" s="376"/>
      <c r="QFO316" s="376"/>
      <c r="QFP316" s="376"/>
      <c r="QFQ316" s="376"/>
      <c r="QFR316" s="376"/>
      <c r="QFS316" s="376"/>
      <c r="QFT316" s="376"/>
      <c r="QFU316" s="377"/>
      <c r="QFV316" s="377"/>
      <c r="QFW316" s="376"/>
      <c r="QFX316" s="376"/>
      <c r="QFY316" s="377"/>
      <c r="QFZ316" s="377"/>
      <c r="QGA316" s="376"/>
      <c r="QGB316" s="376"/>
      <c r="QGC316" s="376"/>
      <c r="QGD316" s="376"/>
      <c r="QGE316" s="376"/>
      <c r="QGF316" s="370"/>
      <c r="QGG316" s="396"/>
      <c r="QGH316" s="376"/>
      <c r="QGI316" s="376"/>
      <c r="QGJ316" s="376"/>
      <c r="QGK316" s="376"/>
      <c r="QGL316" s="376"/>
      <c r="QGM316" s="376"/>
      <c r="QGN316" s="376"/>
      <c r="QGO316" s="375"/>
      <c r="QGP316" s="375"/>
      <c r="QGQ316" s="375"/>
      <c r="QGR316" s="375"/>
      <c r="QGS316" s="375"/>
      <c r="QGT316" s="375"/>
      <c r="QGU316" s="375"/>
      <c r="QGV316" s="375"/>
      <c r="QGW316" s="375"/>
      <c r="QGX316" s="375"/>
      <c r="QGY316" s="375"/>
      <c r="QGZ316" s="375"/>
      <c r="QHA316" s="375"/>
      <c r="QHB316" s="375"/>
      <c r="QHC316" s="375"/>
      <c r="QHD316" s="375"/>
      <c r="QHE316" s="375"/>
      <c r="QHF316" s="375"/>
      <c r="QHG316" s="375"/>
      <c r="QHH316" s="375"/>
      <c r="QHI316" s="375"/>
      <c r="QHJ316" s="375"/>
      <c r="QHK316" s="375"/>
      <c r="QHL316" s="375"/>
      <c r="QHM316" s="375"/>
      <c r="QHN316" s="375"/>
      <c r="QHO316" s="375"/>
      <c r="QHP316" s="375"/>
      <c r="QHQ316" s="375"/>
      <c r="QHR316" s="375"/>
      <c r="QHS316" s="375"/>
      <c r="QHT316" s="375"/>
      <c r="QHU316" s="375"/>
      <c r="QHV316" s="375"/>
      <c r="QHW316" s="375"/>
      <c r="QHX316" s="375"/>
      <c r="QHY316" s="375"/>
      <c r="QHZ316" s="375"/>
      <c r="QIA316" s="375"/>
      <c r="QIB316" s="375"/>
      <c r="QIC316" s="375"/>
      <c r="QID316" s="375"/>
      <c r="QIE316" s="375"/>
      <c r="QIF316" s="375"/>
      <c r="QIG316" s="376"/>
      <c r="QIH316" s="376"/>
      <c r="QII316" s="376"/>
      <c r="QIJ316" s="376"/>
      <c r="QIK316" s="376"/>
      <c r="QIL316" s="376"/>
      <c r="QIM316" s="376"/>
      <c r="QIN316" s="376"/>
      <c r="QIO316" s="376"/>
      <c r="QIP316" s="376"/>
      <c r="QIQ316" s="376"/>
      <c r="QIR316" s="376"/>
      <c r="QIS316" s="376"/>
      <c r="QIT316" s="376"/>
      <c r="QIU316" s="376"/>
      <c r="QIV316" s="376"/>
      <c r="QIW316" s="376"/>
      <c r="QIX316" s="376"/>
      <c r="QIY316" s="376"/>
      <c r="QIZ316" s="376"/>
      <c r="QJA316" s="376"/>
      <c r="QJB316" s="376"/>
      <c r="QJC316" s="376"/>
      <c r="QJD316" s="376"/>
      <c r="QJE316" s="377"/>
      <c r="QJF316" s="377"/>
      <c r="QJG316" s="377"/>
      <c r="QJH316" s="377"/>
      <c r="QJI316" s="377"/>
      <c r="QJJ316" s="376"/>
      <c r="QJK316" s="376"/>
      <c r="QJL316" s="377"/>
      <c r="QJM316" s="377"/>
      <c r="QJN316" s="376"/>
      <c r="QJO316" s="376"/>
      <c r="QJP316" s="377"/>
      <c r="QJQ316" s="377"/>
      <c r="QJR316" s="376"/>
      <c r="QJS316" s="376"/>
      <c r="QJT316" s="376"/>
      <c r="QJU316" s="376"/>
      <c r="QJV316" s="376"/>
      <c r="QJW316" s="376"/>
      <c r="QJX316" s="376"/>
      <c r="QJY316" s="377"/>
      <c r="QJZ316" s="377"/>
      <c r="QKA316" s="376"/>
      <c r="QKB316" s="376"/>
      <c r="QKC316" s="377"/>
      <c r="QKD316" s="377"/>
      <c r="QKE316" s="376"/>
      <c r="QKF316" s="376"/>
      <c r="QKG316" s="376"/>
      <c r="QKH316" s="376"/>
      <c r="QKI316" s="376"/>
      <c r="QKJ316" s="370"/>
      <c r="QKK316" s="396"/>
      <c r="QKL316" s="376"/>
      <c r="QKM316" s="376"/>
      <c r="QKN316" s="376"/>
      <c r="QKO316" s="376"/>
      <c r="QKP316" s="376"/>
      <c r="QKQ316" s="376"/>
      <c r="QKR316" s="376"/>
      <c r="QKS316" s="375"/>
      <c r="QKT316" s="375"/>
      <c r="QKU316" s="375"/>
      <c r="QKV316" s="375"/>
      <c r="QKW316" s="375"/>
      <c r="QKX316" s="375"/>
      <c r="QKY316" s="375"/>
      <c r="QKZ316" s="375"/>
      <c r="QLA316" s="375"/>
      <c r="QLB316" s="375"/>
      <c r="QLC316" s="375"/>
      <c r="QLD316" s="375"/>
      <c r="QLE316" s="375"/>
      <c r="QLF316" s="375"/>
      <c r="QLG316" s="375"/>
      <c r="QLH316" s="375"/>
      <c r="QLI316" s="375"/>
      <c r="QLJ316" s="375"/>
      <c r="QLK316" s="375"/>
      <c r="QLL316" s="375"/>
      <c r="QLM316" s="375"/>
      <c r="QLN316" s="375"/>
      <c r="QLO316" s="375"/>
      <c r="QLP316" s="375"/>
      <c r="QLQ316" s="375"/>
      <c r="QLR316" s="375"/>
      <c r="QLS316" s="375"/>
      <c r="QLT316" s="375"/>
      <c r="QLU316" s="375"/>
      <c r="QLV316" s="375"/>
      <c r="QLW316" s="375"/>
      <c r="QLX316" s="375"/>
      <c r="QLY316" s="375"/>
      <c r="QLZ316" s="375"/>
      <c r="QMA316" s="375"/>
      <c r="QMB316" s="375"/>
      <c r="QMC316" s="375"/>
      <c r="QMD316" s="375"/>
      <c r="QME316" s="375"/>
      <c r="QMF316" s="375"/>
      <c r="QMG316" s="375"/>
      <c r="QMH316" s="375"/>
      <c r="QMI316" s="375"/>
      <c r="QMJ316" s="375"/>
      <c r="QMK316" s="376"/>
      <c r="QML316" s="376"/>
      <c r="QMM316" s="376"/>
      <c r="QMN316" s="376"/>
      <c r="QMO316" s="376"/>
      <c r="QMP316" s="376"/>
      <c r="QMQ316" s="376"/>
      <c r="QMR316" s="376"/>
      <c r="QMS316" s="376"/>
      <c r="QMT316" s="376"/>
      <c r="QMU316" s="376"/>
      <c r="QMV316" s="376"/>
      <c r="QMW316" s="376"/>
      <c r="QMX316" s="376"/>
      <c r="QMY316" s="376"/>
      <c r="QMZ316" s="376"/>
      <c r="QNA316" s="376"/>
      <c r="QNB316" s="376"/>
      <c r="QNC316" s="376"/>
      <c r="QND316" s="376"/>
      <c r="QNE316" s="376"/>
      <c r="QNF316" s="376"/>
      <c r="QNG316" s="376"/>
      <c r="QNH316" s="376"/>
      <c r="QNI316" s="377"/>
      <c r="QNJ316" s="377"/>
      <c r="QNK316" s="377"/>
      <c r="QNL316" s="377"/>
      <c r="QNM316" s="377"/>
      <c r="QNN316" s="376"/>
      <c r="QNO316" s="376"/>
      <c r="QNP316" s="377"/>
      <c r="QNQ316" s="377"/>
      <c r="QNR316" s="376"/>
      <c r="QNS316" s="376"/>
      <c r="QNT316" s="377"/>
      <c r="QNU316" s="377"/>
      <c r="QNV316" s="376"/>
      <c r="QNW316" s="376"/>
      <c r="QNX316" s="376"/>
      <c r="QNY316" s="376"/>
      <c r="QNZ316" s="376"/>
      <c r="QOA316" s="376"/>
      <c r="QOB316" s="376"/>
      <c r="QOC316" s="377"/>
      <c r="QOD316" s="377"/>
      <c r="QOE316" s="376"/>
      <c r="QOF316" s="376"/>
      <c r="QOG316" s="377"/>
      <c r="QOH316" s="377"/>
      <c r="QOI316" s="376"/>
      <c r="QOJ316" s="376"/>
      <c r="QOK316" s="376"/>
      <c r="QOL316" s="376"/>
      <c r="QOM316" s="376"/>
      <c r="QON316" s="370"/>
      <c r="QOO316" s="396"/>
      <c r="QOP316" s="376"/>
      <c r="QOQ316" s="376"/>
      <c r="QOR316" s="376"/>
      <c r="QOS316" s="376"/>
      <c r="QOT316" s="376"/>
      <c r="QOU316" s="376"/>
      <c r="QOV316" s="376"/>
      <c r="QOW316" s="375"/>
      <c r="QOX316" s="375"/>
      <c r="QOY316" s="375"/>
      <c r="QOZ316" s="375"/>
      <c r="QPA316" s="375"/>
      <c r="QPB316" s="375"/>
      <c r="QPC316" s="375"/>
      <c r="QPD316" s="375"/>
      <c r="QPE316" s="375"/>
      <c r="QPF316" s="375"/>
      <c r="QPG316" s="375"/>
      <c r="QPH316" s="375"/>
      <c r="QPI316" s="375"/>
      <c r="QPJ316" s="375"/>
      <c r="QPK316" s="375"/>
      <c r="QPL316" s="375"/>
      <c r="QPM316" s="375"/>
      <c r="QPN316" s="375"/>
      <c r="QPO316" s="375"/>
      <c r="QPP316" s="375"/>
      <c r="QPQ316" s="375"/>
      <c r="QPR316" s="375"/>
      <c r="QPS316" s="375"/>
      <c r="QPT316" s="375"/>
      <c r="QPU316" s="375"/>
      <c r="QPV316" s="375"/>
      <c r="QPW316" s="375"/>
      <c r="QPX316" s="375"/>
      <c r="QPY316" s="375"/>
      <c r="QPZ316" s="375"/>
      <c r="QQA316" s="375"/>
      <c r="QQB316" s="375"/>
      <c r="QQC316" s="375"/>
      <c r="QQD316" s="375"/>
      <c r="QQE316" s="375"/>
      <c r="QQF316" s="375"/>
      <c r="QQG316" s="375"/>
      <c r="QQH316" s="375"/>
      <c r="QQI316" s="375"/>
      <c r="QQJ316" s="375"/>
      <c r="QQK316" s="375"/>
      <c r="QQL316" s="375"/>
      <c r="QQM316" s="375"/>
      <c r="QQN316" s="375"/>
      <c r="QQO316" s="376"/>
      <c r="QQP316" s="376"/>
      <c r="QQQ316" s="376"/>
      <c r="QQR316" s="376"/>
      <c r="QQS316" s="376"/>
      <c r="QQT316" s="376"/>
      <c r="QQU316" s="376"/>
      <c r="QQV316" s="376"/>
      <c r="QQW316" s="376"/>
      <c r="QQX316" s="376"/>
      <c r="QQY316" s="376"/>
      <c r="QQZ316" s="376"/>
      <c r="QRA316" s="376"/>
      <c r="QRB316" s="376"/>
      <c r="QRC316" s="376"/>
      <c r="QRD316" s="376"/>
      <c r="QRE316" s="376"/>
      <c r="QRF316" s="376"/>
      <c r="QRG316" s="376"/>
      <c r="QRH316" s="376"/>
      <c r="QRI316" s="376"/>
      <c r="QRJ316" s="376"/>
      <c r="QRK316" s="376"/>
      <c r="QRL316" s="376"/>
      <c r="QRM316" s="377"/>
      <c r="QRN316" s="377"/>
      <c r="QRO316" s="377"/>
      <c r="QRP316" s="377"/>
      <c r="QRQ316" s="377"/>
      <c r="QRR316" s="376"/>
      <c r="QRS316" s="376"/>
      <c r="QRT316" s="377"/>
      <c r="QRU316" s="377"/>
      <c r="QRV316" s="376"/>
      <c r="QRW316" s="376"/>
      <c r="QRX316" s="377"/>
      <c r="QRY316" s="377"/>
      <c r="QRZ316" s="376"/>
      <c r="QSA316" s="376"/>
      <c r="QSB316" s="376"/>
      <c r="QSC316" s="376"/>
      <c r="QSD316" s="376"/>
      <c r="QSE316" s="376"/>
      <c r="QSF316" s="376"/>
      <c r="QSG316" s="377"/>
      <c r="QSH316" s="377"/>
      <c r="QSI316" s="376"/>
      <c r="QSJ316" s="376"/>
      <c r="QSK316" s="377"/>
      <c r="QSL316" s="377"/>
      <c r="QSM316" s="376"/>
      <c r="QSN316" s="376"/>
      <c r="QSO316" s="376"/>
      <c r="QSP316" s="376"/>
      <c r="QSQ316" s="376"/>
      <c r="QSR316" s="370"/>
      <c r="QSS316" s="396"/>
      <c r="QST316" s="376"/>
      <c r="QSU316" s="376"/>
      <c r="QSV316" s="376"/>
      <c r="QSW316" s="376"/>
      <c r="QSX316" s="376"/>
      <c r="QSY316" s="376"/>
      <c r="QSZ316" s="376"/>
      <c r="QTA316" s="375"/>
      <c r="QTB316" s="375"/>
      <c r="QTC316" s="375"/>
      <c r="QTD316" s="375"/>
      <c r="QTE316" s="375"/>
      <c r="QTF316" s="375"/>
      <c r="QTG316" s="375"/>
      <c r="QTH316" s="375"/>
      <c r="QTI316" s="375"/>
      <c r="QTJ316" s="375"/>
      <c r="QTK316" s="375"/>
      <c r="QTL316" s="375"/>
      <c r="QTM316" s="375"/>
      <c r="QTN316" s="375"/>
      <c r="QTO316" s="375"/>
      <c r="QTP316" s="375"/>
      <c r="QTQ316" s="375"/>
      <c r="QTR316" s="375"/>
      <c r="QTS316" s="375"/>
      <c r="QTT316" s="375"/>
      <c r="QTU316" s="375"/>
      <c r="QTV316" s="375"/>
      <c r="QTW316" s="375"/>
      <c r="QTX316" s="375"/>
      <c r="QTY316" s="375"/>
      <c r="QTZ316" s="375"/>
      <c r="QUA316" s="375"/>
      <c r="QUB316" s="375"/>
      <c r="QUC316" s="375"/>
      <c r="QUD316" s="375"/>
      <c r="QUE316" s="375"/>
      <c r="QUF316" s="375"/>
      <c r="QUG316" s="375"/>
      <c r="QUH316" s="375"/>
      <c r="QUI316" s="375"/>
      <c r="QUJ316" s="375"/>
      <c r="QUK316" s="375"/>
      <c r="QUL316" s="375"/>
      <c r="QUM316" s="375"/>
      <c r="QUN316" s="375"/>
      <c r="QUO316" s="375"/>
      <c r="QUP316" s="375"/>
      <c r="QUQ316" s="375"/>
      <c r="QUR316" s="375"/>
      <c r="QUS316" s="376"/>
      <c r="QUT316" s="376"/>
      <c r="QUU316" s="376"/>
      <c r="QUV316" s="376"/>
      <c r="QUW316" s="376"/>
      <c r="QUX316" s="376"/>
      <c r="QUY316" s="376"/>
      <c r="QUZ316" s="376"/>
      <c r="QVA316" s="376"/>
      <c r="QVB316" s="376"/>
      <c r="QVC316" s="376"/>
      <c r="QVD316" s="376"/>
      <c r="QVE316" s="376"/>
      <c r="QVF316" s="376"/>
      <c r="QVG316" s="376"/>
      <c r="QVH316" s="376"/>
      <c r="QVI316" s="376"/>
      <c r="QVJ316" s="376"/>
      <c r="QVK316" s="376"/>
      <c r="QVL316" s="376"/>
      <c r="QVM316" s="376"/>
      <c r="QVN316" s="376"/>
      <c r="QVO316" s="376"/>
      <c r="QVP316" s="376"/>
      <c r="QVQ316" s="377"/>
      <c r="QVR316" s="377"/>
      <c r="QVS316" s="377"/>
      <c r="QVT316" s="377"/>
      <c r="QVU316" s="377"/>
      <c r="QVV316" s="376"/>
      <c r="QVW316" s="376"/>
      <c r="QVX316" s="377"/>
      <c r="QVY316" s="377"/>
      <c r="QVZ316" s="376"/>
      <c r="QWA316" s="376"/>
      <c r="QWB316" s="377"/>
      <c r="QWC316" s="377"/>
      <c r="QWD316" s="376"/>
      <c r="QWE316" s="376"/>
      <c r="QWF316" s="376"/>
      <c r="QWG316" s="376"/>
      <c r="QWH316" s="376"/>
      <c r="QWI316" s="376"/>
      <c r="QWJ316" s="376"/>
      <c r="QWK316" s="377"/>
      <c r="QWL316" s="377"/>
      <c r="QWM316" s="376"/>
      <c r="QWN316" s="376"/>
      <c r="QWO316" s="377"/>
      <c r="QWP316" s="377"/>
      <c r="QWQ316" s="376"/>
      <c r="QWR316" s="376"/>
      <c r="QWS316" s="376"/>
      <c r="QWT316" s="376"/>
      <c r="QWU316" s="376"/>
      <c r="QWV316" s="370"/>
      <c r="QWW316" s="396"/>
      <c r="QWX316" s="376"/>
      <c r="QWY316" s="376"/>
      <c r="QWZ316" s="376"/>
      <c r="QXA316" s="376"/>
      <c r="QXB316" s="376"/>
      <c r="QXC316" s="376"/>
      <c r="QXD316" s="376"/>
      <c r="QXE316" s="375"/>
      <c r="QXF316" s="375"/>
      <c r="QXG316" s="375"/>
      <c r="QXH316" s="375"/>
      <c r="QXI316" s="375"/>
      <c r="QXJ316" s="375"/>
      <c r="QXK316" s="375"/>
      <c r="QXL316" s="375"/>
      <c r="QXM316" s="375"/>
      <c r="QXN316" s="375"/>
      <c r="QXO316" s="375"/>
      <c r="QXP316" s="375"/>
      <c r="QXQ316" s="375"/>
      <c r="QXR316" s="375"/>
      <c r="QXS316" s="375"/>
      <c r="QXT316" s="375"/>
      <c r="QXU316" s="375"/>
      <c r="QXV316" s="375"/>
      <c r="QXW316" s="375"/>
      <c r="QXX316" s="375"/>
      <c r="QXY316" s="375"/>
      <c r="QXZ316" s="375"/>
      <c r="QYA316" s="375"/>
      <c r="QYB316" s="375"/>
      <c r="QYC316" s="375"/>
      <c r="QYD316" s="375"/>
      <c r="QYE316" s="375"/>
      <c r="QYF316" s="375"/>
      <c r="QYG316" s="375"/>
      <c r="QYH316" s="375"/>
      <c r="QYI316" s="375"/>
      <c r="QYJ316" s="375"/>
      <c r="QYK316" s="375"/>
      <c r="QYL316" s="375"/>
      <c r="QYM316" s="375"/>
      <c r="QYN316" s="375"/>
      <c r="QYO316" s="375"/>
      <c r="QYP316" s="375"/>
      <c r="QYQ316" s="375"/>
      <c r="QYR316" s="375"/>
      <c r="QYS316" s="375"/>
      <c r="QYT316" s="375"/>
      <c r="QYU316" s="375"/>
      <c r="QYV316" s="375"/>
      <c r="QYW316" s="376"/>
      <c r="QYX316" s="376"/>
      <c r="QYY316" s="376"/>
      <c r="QYZ316" s="376"/>
      <c r="QZA316" s="376"/>
      <c r="QZB316" s="376"/>
      <c r="QZC316" s="376"/>
      <c r="QZD316" s="376"/>
      <c r="QZE316" s="376"/>
      <c r="QZF316" s="376"/>
      <c r="QZG316" s="376"/>
      <c r="QZH316" s="376"/>
      <c r="QZI316" s="376"/>
      <c r="QZJ316" s="376"/>
      <c r="QZK316" s="376"/>
      <c r="QZL316" s="376"/>
      <c r="QZM316" s="376"/>
      <c r="QZN316" s="376"/>
      <c r="QZO316" s="376"/>
      <c r="QZP316" s="376"/>
      <c r="QZQ316" s="376"/>
      <c r="QZR316" s="376"/>
      <c r="QZS316" s="376"/>
      <c r="QZT316" s="376"/>
      <c r="QZU316" s="377"/>
      <c r="QZV316" s="377"/>
      <c r="QZW316" s="377"/>
      <c r="QZX316" s="377"/>
      <c r="QZY316" s="377"/>
      <c r="QZZ316" s="376"/>
      <c r="RAA316" s="376"/>
      <c r="RAB316" s="377"/>
      <c r="RAC316" s="377"/>
      <c r="RAD316" s="376"/>
      <c r="RAE316" s="376"/>
      <c r="RAF316" s="377"/>
      <c r="RAG316" s="377"/>
      <c r="RAH316" s="376"/>
      <c r="RAI316" s="376"/>
      <c r="RAJ316" s="376"/>
      <c r="RAK316" s="376"/>
      <c r="RAL316" s="376"/>
      <c r="RAM316" s="376"/>
      <c r="RAN316" s="376"/>
      <c r="RAO316" s="377"/>
      <c r="RAP316" s="377"/>
      <c r="RAQ316" s="376"/>
      <c r="RAR316" s="376"/>
      <c r="RAS316" s="377"/>
      <c r="RAT316" s="377"/>
      <c r="RAU316" s="376"/>
      <c r="RAV316" s="376"/>
      <c r="RAW316" s="376"/>
      <c r="RAX316" s="376"/>
      <c r="RAY316" s="376"/>
      <c r="RAZ316" s="370"/>
      <c r="RBA316" s="396"/>
      <c r="RBB316" s="376"/>
      <c r="RBC316" s="376"/>
      <c r="RBD316" s="376"/>
      <c r="RBE316" s="376"/>
      <c r="RBF316" s="376"/>
      <c r="RBG316" s="376"/>
      <c r="RBH316" s="376"/>
      <c r="RBI316" s="375"/>
      <c r="RBJ316" s="375"/>
      <c r="RBK316" s="375"/>
      <c r="RBL316" s="375"/>
      <c r="RBM316" s="375"/>
      <c r="RBN316" s="375"/>
      <c r="RBO316" s="375"/>
      <c r="RBP316" s="375"/>
      <c r="RBQ316" s="375"/>
      <c r="RBR316" s="375"/>
      <c r="RBS316" s="375"/>
      <c r="RBT316" s="375"/>
      <c r="RBU316" s="375"/>
      <c r="RBV316" s="375"/>
      <c r="RBW316" s="375"/>
      <c r="RBX316" s="375"/>
      <c r="RBY316" s="375"/>
      <c r="RBZ316" s="375"/>
      <c r="RCA316" s="375"/>
      <c r="RCB316" s="375"/>
      <c r="RCC316" s="375"/>
      <c r="RCD316" s="375"/>
      <c r="RCE316" s="375"/>
      <c r="RCF316" s="375"/>
      <c r="RCG316" s="375"/>
      <c r="RCH316" s="375"/>
      <c r="RCI316" s="375"/>
      <c r="RCJ316" s="375"/>
      <c r="RCK316" s="375"/>
      <c r="RCL316" s="375"/>
      <c r="RCM316" s="375"/>
      <c r="RCN316" s="375"/>
      <c r="RCO316" s="375"/>
      <c r="RCP316" s="375"/>
      <c r="RCQ316" s="375"/>
      <c r="RCR316" s="375"/>
      <c r="RCS316" s="375"/>
      <c r="RCT316" s="375"/>
      <c r="RCU316" s="375"/>
      <c r="RCV316" s="375"/>
      <c r="RCW316" s="375"/>
      <c r="RCX316" s="375"/>
      <c r="RCY316" s="375"/>
      <c r="RCZ316" s="375"/>
      <c r="RDA316" s="376"/>
      <c r="RDB316" s="376"/>
      <c r="RDC316" s="376"/>
      <c r="RDD316" s="376"/>
      <c r="RDE316" s="376"/>
      <c r="RDF316" s="376"/>
      <c r="RDG316" s="376"/>
      <c r="RDH316" s="376"/>
      <c r="RDI316" s="376"/>
      <c r="RDJ316" s="376"/>
      <c r="RDK316" s="376"/>
      <c r="RDL316" s="376"/>
      <c r="RDM316" s="376"/>
      <c r="RDN316" s="376"/>
      <c r="RDO316" s="376"/>
      <c r="RDP316" s="376"/>
      <c r="RDQ316" s="376"/>
      <c r="RDR316" s="376"/>
      <c r="RDS316" s="376"/>
      <c r="RDT316" s="376"/>
      <c r="RDU316" s="376"/>
      <c r="RDV316" s="376"/>
      <c r="RDW316" s="376"/>
    </row>
    <row r="317" spans="1:12295" s="20" customFormat="1" ht="69" customHeight="1" x14ac:dyDescent="0.25">
      <c r="B317" s="200"/>
      <c r="C317" s="97" t="s">
        <v>31</v>
      </c>
      <c r="D317" s="185">
        <f>E317+G317+H317+I317</f>
        <v>989246.94122000004</v>
      </c>
      <c r="E317" s="185"/>
      <c r="F317" s="185"/>
      <c r="G317" s="185">
        <f>G398+G403+G407+G416+G424+G428+G438+G474+G486+G490+G495+G499+G503+G506+G509+G510+G516+G521</f>
        <v>989246.94122000004</v>
      </c>
      <c r="H317" s="185"/>
      <c r="I317" s="185"/>
      <c r="J317" s="185">
        <f>K317-D317</f>
        <v>-649141.39306000003</v>
      </c>
      <c r="K317" s="185">
        <f>M317+Q317+S317+U317</f>
        <v>340105.54816000001</v>
      </c>
      <c r="L317" s="699">
        <f t="shared" si="885"/>
        <v>0.34380247639741091</v>
      </c>
      <c r="M317" s="185">
        <v>0</v>
      </c>
      <c r="N317" s="98"/>
      <c r="O317" s="98"/>
      <c r="P317" s="98"/>
      <c r="Q317" s="185">
        <f>Q398+Q403+Q407+Q416+Q424+Q428+Q438+Q474+Q486+Q490+Q495+Q499+Q503+Q506+Q509+Q510+Q516+Q521</f>
        <v>340105.54816000001</v>
      </c>
      <c r="R317" s="98"/>
      <c r="S317" s="98">
        <f>S321+S326+S340+S345+S381+S395+S404+S408+S410+S414+S417+S422+S429+S431+S439+S445+S469+S472+S475</f>
        <v>0</v>
      </c>
      <c r="T317" s="98"/>
      <c r="U317" s="98">
        <f>U321+U326+U340+U345+U381+U395+U404+U408+U410+U414+U417+U422+U429+U431+U439+U445+U469+U472+U475</f>
        <v>0</v>
      </c>
      <c r="V317" s="98" t="e">
        <f>W317</f>
        <v>#REF!</v>
      </c>
      <c r="W317" s="98" t="e">
        <f>W321+W326+W340+W344+W356+W380+W394+W403+W407+#REF!+W413+W428</f>
        <v>#REF!</v>
      </c>
      <c r="X317" s="286"/>
      <c r="Y317" s="286"/>
      <c r="Z317" s="98" t="e">
        <f>AA317</f>
        <v>#REF!</v>
      </c>
      <c r="AA317" s="98" t="e">
        <f>AA321+AA326+AA340+AA344+AA356+AA380+AA394+AA403+AA407+#REF!+AA413+AA428</f>
        <v>#REF!</v>
      </c>
      <c r="AB317" s="286"/>
      <c r="AC317" s="286"/>
      <c r="AD317" s="286"/>
      <c r="AE317" s="185">
        <f>AG317+AK317+AM317+AO317</f>
        <v>307181.54267</v>
      </c>
      <c r="AF317" s="699">
        <f t="shared" si="887"/>
        <v>0.31052058881391625</v>
      </c>
      <c r="AG317" s="185"/>
      <c r="AH317" s="699"/>
      <c r="AI317" s="98"/>
      <c r="AJ317" s="98"/>
      <c r="AK317" s="185">
        <f>AK398+AK403+AK407+AK416+AK424+AK428+AK438+AK474+AK486+AK490+AK495+AK499+AK503+AK506+AK509+AK510+AK516+AK521</f>
        <v>307181.54267</v>
      </c>
      <c r="AL317" s="699">
        <f>AK317/G317</f>
        <v>0.31052058881391625</v>
      </c>
      <c r="AM317" s="98"/>
      <c r="AN317" s="98"/>
      <c r="AO317" s="98"/>
      <c r="AP317" s="98">
        <f>AR317-AE317</f>
        <v>463156.08773999999</v>
      </c>
      <c r="AQ317" s="98"/>
      <c r="AR317" s="185">
        <f>AT317+AX317+AZ317+BB317</f>
        <v>770337.63040999998</v>
      </c>
      <c r="AS317" s="699">
        <f t="shared" si="889"/>
        <v>0.77871115725662221</v>
      </c>
      <c r="AT317" s="185">
        <v>0</v>
      </c>
      <c r="AU317" s="699"/>
      <c r="AV317" s="98"/>
      <c r="AW317" s="699"/>
      <c r="AX317" s="185">
        <f>AX398+AX403+AX407+AX416+AX424+AX428+AX438+AX474+AX486+AX490+AX495+AX499+AX503+AX506+AX509+AX510+AX516+AX521</f>
        <v>770337.63040999998</v>
      </c>
      <c r="AY317" s="699">
        <f t="shared" si="891"/>
        <v>0.77871115725662221</v>
      </c>
      <c r="AZ317" s="98"/>
      <c r="BA317" s="699"/>
      <c r="BB317" s="98"/>
      <c r="BC317" s="286"/>
      <c r="BD317" s="286"/>
      <c r="BE317" s="98"/>
      <c r="BF317" s="98"/>
      <c r="BG317" s="98"/>
      <c r="BH317" s="98"/>
      <c r="BI317" s="98"/>
      <c r="BJ317" s="98"/>
      <c r="BK317" s="98"/>
      <c r="BL317" s="286"/>
      <c r="BM317" s="286"/>
      <c r="BN317" s="98"/>
      <c r="BO317" s="98"/>
      <c r="BP317" s="98"/>
      <c r="BQ317" s="98"/>
      <c r="BR317" s="286"/>
      <c r="BS317" s="286"/>
      <c r="BT317" s="98"/>
      <c r="BU317" s="98"/>
      <c r="BV317" s="98"/>
      <c r="BW317" s="98"/>
      <c r="BX317" s="98"/>
      <c r="BY317" s="98"/>
      <c r="BZ317" s="98"/>
      <c r="CE317" s="699"/>
    </row>
    <row r="318" spans="1:12295" s="23" customFormat="1" ht="63.75" hidden="1" customHeight="1" x14ac:dyDescent="0.25">
      <c r="B318" s="201"/>
      <c r="C318" s="101" t="s">
        <v>32</v>
      </c>
      <c r="D318" s="167">
        <f>E318+G318+H318+I318</f>
        <v>0</v>
      </c>
      <c r="E318" s="167"/>
      <c r="F318" s="167"/>
      <c r="G318" s="167">
        <f t="shared" ref="G318:I318" si="1018">G330+G337+G339+G374</f>
        <v>0</v>
      </c>
      <c r="H318" s="167">
        <f t="shared" si="1018"/>
        <v>0</v>
      </c>
      <c r="I318" s="167">
        <f t="shared" si="1018"/>
        <v>0</v>
      </c>
      <c r="J318" s="167">
        <f>K318</f>
        <v>0</v>
      </c>
      <c r="K318" s="844">
        <f>M318+Q318+S318+U318</f>
        <v>0</v>
      </c>
      <c r="L318" s="699" t="e">
        <f t="shared" si="885"/>
        <v>#DIV/0!</v>
      </c>
      <c r="M318" s="167">
        <f>M330+M337+M339+M374</f>
        <v>0</v>
      </c>
      <c r="N318" s="114"/>
      <c r="O318" s="102"/>
      <c r="P318" s="114"/>
      <c r="Q318" s="102">
        <f t="shared" ref="Q318:U318" si="1019">Q330+Q337+Q339+Q374</f>
        <v>0</v>
      </c>
      <c r="R318" s="114"/>
      <c r="S318" s="102">
        <f t="shared" si="1019"/>
        <v>0</v>
      </c>
      <c r="T318" s="114"/>
      <c r="U318" s="102">
        <f t="shared" si="1019"/>
        <v>0</v>
      </c>
      <c r="V318" s="89">
        <f t="shared" ref="V318:V380" si="1020">W318+X318+Y318</f>
        <v>0</v>
      </c>
      <c r="W318" s="22"/>
      <c r="X318" s="22"/>
      <c r="Y318" s="22"/>
      <c r="Z318" s="22">
        <f t="shared" ref="Z318:Z379" si="1021">AA318+AB318+AC318</f>
        <v>0</v>
      </c>
      <c r="AA318" s="102">
        <f>E318</f>
        <v>0</v>
      </c>
      <c r="AB318" s="22"/>
      <c r="AC318" s="22"/>
      <c r="AD318" s="41"/>
      <c r="AE318" s="913">
        <f>AG318+AK318+AM318+AO318</f>
        <v>0</v>
      </c>
      <c r="AF318" s="699" t="e">
        <f t="shared" si="887"/>
        <v>#DIV/0!</v>
      </c>
      <c r="AG318" s="167"/>
      <c r="AH318" s="699"/>
      <c r="AI318" s="102"/>
      <c r="AJ318" s="114"/>
      <c r="AK318" s="102">
        <f t="shared" ref="AK318:AO318" si="1022">AK330+AK337+AK339+AK374</f>
        <v>0</v>
      </c>
      <c r="AL318" s="114"/>
      <c r="AM318" s="102">
        <f t="shared" si="1022"/>
        <v>0</v>
      </c>
      <c r="AN318" s="114"/>
      <c r="AO318" s="102">
        <f t="shared" si="1022"/>
        <v>0</v>
      </c>
      <c r="AP318" s="22"/>
      <c r="AQ318" s="41"/>
      <c r="AR318" s="167">
        <f>AT318+AX318+AZ318+BB318</f>
        <v>0</v>
      </c>
      <c r="AS318" s="699" t="e">
        <f t="shared" si="889"/>
        <v>#DIV/0!</v>
      </c>
      <c r="AT318" s="167">
        <f>AT330+AT337+AT339+AT374</f>
        <v>0</v>
      </c>
      <c r="AU318" s="699"/>
      <c r="AV318" s="102"/>
      <c r="AW318" s="114"/>
      <c r="AX318" s="167">
        <f t="shared" ref="AX318" si="1023">AX330+AX337+AX339+AX374</f>
        <v>0</v>
      </c>
      <c r="AY318" s="114"/>
      <c r="AZ318" s="102"/>
      <c r="BA318" s="699"/>
      <c r="BB318" s="102"/>
      <c r="BC318" s="22"/>
      <c r="BD318" s="22"/>
      <c r="BE318" s="102"/>
      <c r="BF318" s="102"/>
      <c r="BG318" s="102"/>
      <c r="BH318" s="102"/>
      <c r="BI318" s="102"/>
      <c r="BJ318" s="22"/>
      <c r="BK318" s="102"/>
      <c r="BL318" s="22"/>
      <c r="BM318" s="22"/>
      <c r="BN318" s="22"/>
      <c r="BO318" s="102"/>
      <c r="BP318" s="102"/>
      <c r="BQ318" s="102"/>
      <c r="BR318" s="22"/>
      <c r="BS318" s="22"/>
      <c r="BT318" s="22"/>
      <c r="BU318" s="102"/>
      <c r="BV318" s="102"/>
      <c r="BW318" s="102"/>
      <c r="BX318" s="102"/>
      <c r="BY318" s="102"/>
      <c r="BZ318" s="102"/>
      <c r="CE318" s="699"/>
    </row>
    <row r="319" spans="1:12295" s="32" customFormat="1" ht="24.75" customHeight="1" x14ac:dyDescent="0.2">
      <c r="B319" s="200"/>
      <c r="C319" s="97" t="s">
        <v>37</v>
      </c>
      <c r="D319" s="237"/>
      <c r="E319" s="237"/>
      <c r="F319" s="237"/>
      <c r="G319" s="237"/>
      <c r="H319" s="237"/>
      <c r="I319" s="237"/>
      <c r="J319" s="166"/>
      <c r="K319" s="237"/>
      <c r="L319" s="699"/>
      <c r="M319" s="237"/>
      <c r="N319" s="19"/>
      <c r="O319" s="19"/>
      <c r="P319" s="19"/>
      <c r="Q319" s="19"/>
      <c r="R319" s="19"/>
      <c r="S319" s="19"/>
      <c r="T319" s="19"/>
      <c r="U319" s="19"/>
      <c r="V319" s="89"/>
      <c r="W319" s="19"/>
      <c r="X319" s="19"/>
      <c r="Y319" s="19"/>
      <c r="Z319" s="19"/>
      <c r="AA319" s="19"/>
      <c r="AB319" s="19"/>
      <c r="AC319" s="19"/>
      <c r="AD319" s="19"/>
      <c r="AE319" s="237"/>
      <c r="AF319" s="699"/>
      <c r="AG319" s="237"/>
      <c r="AH319" s="699"/>
      <c r="AI319" s="19"/>
      <c r="AJ319" s="19"/>
      <c r="AK319" s="19"/>
      <c r="AL319" s="19"/>
      <c r="AM319" s="19"/>
      <c r="AN319" s="19"/>
      <c r="AO319" s="19"/>
      <c r="AP319" s="19"/>
      <c r="AQ319" s="19"/>
      <c r="AR319" s="237"/>
      <c r="AS319" s="699"/>
      <c r="AT319" s="237"/>
      <c r="AU319" s="699"/>
      <c r="AV319" s="19"/>
      <c r="AW319" s="19"/>
      <c r="AX319" s="237"/>
      <c r="AY319" s="19"/>
      <c r="AZ319" s="19"/>
      <c r="BA319" s="69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237"/>
      <c r="BW319" s="237"/>
      <c r="BX319" s="237"/>
      <c r="BY319" s="237"/>
      <c r="BZ319" s="237"/>
      <c r="CE319" s="699"/>
    </row>
    <row r="320" spans="1:12295" s="20" customFormat="1" ht="155.25" hidden="1" customHeight="1" x14ac:dyDescent="0.25">
      <c r="B320" s="200" t="s">
        <v>34</v>
      </c>
      <c r="C320" s="97" t="s">
        <v>38</v>
      </c>
      <c r="D320" s="185">
        <f>E320+G320+H320+I320</f>
        <v>0</v>
      </c>
      <c r="E320" s="185"/>
      <c r="F320" s="185"/>
      <c r="G320" s="185">
        <f>G322+G323</f>
        <v>0</v>
      </c>
      <c r="H320" s="186"/>
      <c r="I320" s="186"/>
      <c r="J320" s="185">
        <f>K320</f>
        <v>0</v>
      </c>
      <c r="K320" s="185">
        <f>M320+Q320+S320+U320</f>
        <v>0</v>
      </c>
      <c r="L320" s="699" t="e">
        <f t="shared" si="885"/>
        <v>#DIV/0!</v>
      </c>
      <c r="M320" s="185">
        <f>M322+M323</f>
        <v>0</v>
      </c>
      <c r="N320" s="98"/>
      <c r="O320" s="98"/>
      <c r="P320" s="98"/>
      <c r="Q320" s="98">
        <f>Q322+Q323</f>
        <v>0</v>
      </c>
      <c r="R320" s="98"/>
      <c r="S320" s="286"/>
      <c r="T320" s="286"/>
      <c r="U320" s="286"/>
      <c r="V320" s="114">
        <f t="shared" si="1020"/>
        <v>0</v>
      </c>
      <c r="W320" s="286"/>
      <c r="X320" s="286"/>
      <c r="Y320" s="286"/>
      <c r="Z320" s="98">
        <f t="shared" si="1021"/>
        <v>0</v>
      </c>
      <c r="AA320" s="98">
        <f t="shared" ref="AA320:AA351" si="1024">E320</f>
        <v>0</v>
      </c>
      <c r="AB320" s="286"/>
      <c r="AC320" s="286"/>
      <c r="AD320" s="286"/>
      <c r="AE320" s="914">
        <f>AG320+AK320+AM320+AO320</f>
        <v>0</v>
      </c>
      <c r="AF320" s="699" t="e">
        <f t="shared" si="887"/>
        <v>#DIV/0!</v>
      </c>
      <c r="AG320" s="185"/>
      <c r="AH320" s="699"/>
      <c r="AI320" s="98"/>
      <c r="AJ320" s="98"/>
      <c r="AK320" s="98"/>
      <c r="AL320" s="98"/>
      <c r="AM320" s="286"/>
      <c r="AN320" s="286"/>
      <c r="AO320" s="286"/>
      <c r="AP320" s="98"/>
      <c r="AQ320" s="98"/>
      <c r="AR320" s="185">
        <f>AT320+AX320+AZ320+BB320</f>
        <v>0</v>
      </c>
      <c r="AS320" s="699" t="e">
        <f t="shared" si="889"/>
        <v>#DIV/0!</v>
      </c>
      <c r="AT320" s="185">
        <f>AT322</f>
        <v>0</v>
      </c>
      <c r="AU320" s="699"/>
      <c r="AV320" s="98"/>
      <c r="AW320" s="98"/>
      <c r="AX320" s="185"/>
      <c r="AY320" s="98"/>
      <c r="AZ320" s="286"/>
      <c r="BA320" s="699"/>
      <c r="BB320" s="286"/>
      <c r="BC320" s="286"/>
      <c r="BD320" s="286"/>
      <c r="BE320" s="98"/>
      <c r="BF320" s="98"/>
      <c r="BG320" s="98"/>
      <c r="BH320" s="286"/>
      <c r="BI320" s="286"/>
      <c r="BJ320" s="98"/>
      <c r="BK320" s="98"/>
      <c r="BL320" s="286"/>
      <c r="BM320" s="286"/>
      <c r="BN320" s="98"/>
      <c r="BO320" s="98"/>
      <c r="BP320" s="98"/>
      <c r="BQ320" s="98"/>
      <c r="BR320" s="286"/>
      <c r="BS320" s="286"/>
      <c r="BT320" s="98"/>
      <c r="BU320" s="98"/>
      <c r="BV320" s="185"/>
      <c r="BW320" s="185"/>
      <c r="BX320" s="185"/>
      <c r="BY320" s="186"/>
      <c r="BZ320" s="186"/>
      <c r="CE320" s="699"/>
    </row>
    <row r="321" spans="2:83" s="20" customFormat="1" ht="41.25" hidden="1" customHeight="1" x14ac:dyDescent="0.25">
      <c r="B321" s="200"/>
      <c r="C321" s="97" t="s">
        <v>31</v>
      </c>
      <c r="D321" s="185">
        <f>E321+G321+H321+I321</f>
        <v>0</v>
      </c>
      <c r="E321" s="185"/>
      <c r="F321" s="185"/>
      <c r="G321" s="185">
        <f>SUM(G322:G324)</f>
        <v>0</v>
      </c>
      <c r="H321" s="186"/>
      <c r="I321" s="186"/>
      <c r="J321" s="185">
        <f t="shared" ref="J321" si="1025">K321</f>
        <v>0</v>
      </c>
      <c r="K321" s="185">
        <f>M321+Q321+S321+U321</f>
        <v>0</v>
      </c>
      <c r="L321" s="699" t="e">
        <f t="shared" si="885"/>
        <v>#DIV/0!</v>
      </c>
      <c r="M321" s="185">
        <f>SUM(M322:M324)</f>
        <v>0</v>
      </c>
      <c r="N321" s="98"/>
      <c r="O321" s="98"/>
      <c r="P321" s="98"/>
      <c r="Q321" s="98">
        <f>SUM(Q322:Q324)</f>
        <v>0</v>
      </c>
      <c r="R321" s="98"/>
      <c r="S321" s="286"/>
      <c r="T321" s="286"/>
      <c r="U321" s="286"/>
      <c r="V321" s="114">
        <f t="shared" si="1020"/>
        <v>0</v>
      </c>
      <c r="W321" s="286"/>
      <c r="X321" s="286"/>
      <c r="Y321" s="286"/>
      <c r="Z321" s="98">
        <f t="shared" si="1021"/>
        <v>0</v>
      </c>
      <c r="AA321" s="98">
        <f t="shared" si="1024"/>
        <v>0</v>
      </c>
      <c r="AB321" s="286"/>
      <c r="AC321" s="286"/>
      <c r="AD321" s="286"/>
      <c r="AE321" s="914">
        <f>AG321+AK321+AM321+AO321</f>
        <v>0</v>
      </c>
      <c r="AF321" s="699" t="e">
        <f t="shared" si="887"/>
        <v>#DIV/0!</v>
      </c>
      <c r="AG321" s="185"/>
      <c r="AH321" s="699"/>
      <c r="AI321" s="98"/>
      <c r="AJ321" s="98"/>
      <c r="AK321" s="98"/>
      <c r="AL321" s="98"/>
      <c r="AM321" s="286"/>
      <c r="AN321" s="286"/>
      <c r="AO321" s="286"/>
      <c r="AP321" s="98"/>
      <c r="AQ321" s="98"/>
      <c r="AR321" s="185">
        <f>AT321+AX321+AZ321+BB321</f>
        <v>0</v>
      </c>
      <c r="AS321" s="699" t="e">
        <f t="shared" si="889"/>
        <v>#DIV/0!</v>
      </c>
      <c r="AT321" s="185">
        <v>0</v>
      </c>
      <c r="AU321" s="699"/>
      <c r="AV321" s="98"/>
      <c r="AW321" s="98"/>
      <c r="AX321" s="185"/>
      <c r="AY321" s="98"/>
      <c r="AZ321" s="286"/>
      <c r="BA321" s="699"/>
      <c r="BB321" s="286"/>
      <c r="BC321" s="286"/>
      <c r="BD321" s="286"/>
      <c r="BE321" s="98"/>
      <c r="BF321" s="98"/>
      <c r="BG321" s="98"/>
      <c r="BH321" s="286"/>
      <c r="BI321" s="286"/>
      <c r="BJ321" s="98"/>
      <c r="BK321" s="98"/>
      <c r="BL321" s="286"/>
      <c r="BM321" s="286"/>
      <c r="BN321" s="98"/>
      <c r="BO321" s="98"/>
      <c r="BP321" s="98"/>
      <c r="BQ321" s="98"/>
      <c r="BR321" s="286"/>
      <c r="BS321" s="286"/>
      <c r="BT321" s="98"/>
      <c r="BU321" s="98"/>
      <c r="BV321" s="185"/>
      <c r="BW321" s="185"/>
      <c r="BX321" s="185"/>
      <c r="BY321" s="186"/>
      <c r="BZ321" s="186"/>
      <c r="CE321" s="699"/>
    </row>
    <row r="322" spans="2:83" s="37" customFormat="1" ht="24" hidden="1" customHeight="1" x14ac:dyDescent="0.25">
      <c r="B322" s="204"/>
      <c r="C322" s="110" t="s">
        <v>39</v>
      </c>
      <c r="D322" s="171">
        <f>E322</f>
        <v>0</v>
      </c>
      <c r="E322" s="171"/>
      <c r="F322" s="171"/>
      <c r="G322" s="171"/>
      <c r="H322" s="172"/>
      <c r="I322" s="172"/>
      <c r="J322" s="171">
        <f>K322</f>
        <v>0</v>
      </c>
      <c r="K322" s="171">
        <f>M322</f>
        <v>0</v>
      </c>
      <c r="L322" s="699" t="e">
        <f t="shared" si="885"/>
        <v>#DIV/0!</v>
      </c>
      <c r="M322" s="171">
        <v>0</v>
      </c>
      <c r="N322" s="116"/>
      <c r="O322" s="116"/>
      <c r="P322" s="116"/>
      <c r="Q322" s="116"/>
      <c r="R322" s="116"/>
      <c r="S322" s="35"/>
      <c r="T322" s="35"/>
      <c r="U322" s="35"/>
      <c r="V322" s="114">
        <f t="shared" si="1020"/>
        <v>0</v>
      </c>
      <c r="W322" s="35"/>
      <c r="X322" s="35"/>
      <c r="Y322" s="35"/>
      <c r="Z322" s="116">
        <f t="shared" si="1021"/>
        <v>0</v>
      </c>
      <c r="AA322" s="116">
        <f t="shared" si="1024"/>
        <v>0</v>
      </c>
      <c r="AB322" s="35"/>
      <c r="AC322" s="35"/>
      <c r="AD322" s="35"/>
      <c r="AE322" s="915">
        <f>AG322</f>
        <v>0</v>
      </c>
      <c r="AF322" s="699" t="e">
        <f t="shared" si="887"/>
        <v>#DIV/0!</v>
      </c>
      <c r="AG322" s="171"/>
      <c r="AH322" s="699"/>
      <c r="AI322" s="116"/>
      <c r="AJ322" s="116"/>
      <c r="AK322" s="116"/>
      <c r="AL322" s="116"/>
      <c r="AM322" s="35"/>
      <c r="AN322" s="35"/>
      <c r="AO322" s="35"/>
      <c r="AP322" s="116"/>
      <c r="AQ322" s="116"/>
      <c r="AR322" s="171">
        <f>AT322</f>
        <v>0</v>
      </c>
      <c r="AS322" s="699" t="e">
        <f t="shared" si="889"/>
        <v>#DIV/0!</v>
      </c>
      <c r="AT322" s="171">
        <v>0</v>
      </c>
      <c r="AU322" s="699"/>
      <c r="AV322" s="116"/>
      <c r="AW322" s="116"/>
      <c r="AX322" s="171"/>
      <c r="AY322" s="116"/>
      <c r="AZ322" s="35"/>
      <c r="BA322" s="699"/>
      <c r="BB322" s="35"/>
      <c r="BC322" s="35"/>
      <c r="BD322" s="35"/>
      <c r="BE322" s="116"/>
      <c r="BF322" s="116"/>
      <c r="BG322" s="116"/>
      <c r="BH322" s="35"/>
      <c r="BI322" s="35"/>
      <c r="BJ322" s="116"/>
      <c r="BK322" s="116"/>
      <c r="BL322" s="35"/>
      <c r="BM322" s="35"/>
      <c r="BN322" s="116"/>
      <c r="BO322" s="116"/>
      <c r="BP322" s="116"/>
      <c r="BQ322" s="116"/>
      <c r="BR322" s="35"/>
      <c r="BS322" s="35"/>
      <c r="BT322" s="116"/>
      <c r="BU322" s="116"/>
      <c r="BV322" s="171"/>
      <c r="BW322" s="171"/>
      <c r="BX322" s="171"/>
      <c r="BY322" s="172"/>
      <c r="BZ322" s="172"/>
      <c r="CE322" s="699"/>
    </row>
    <row r="323" spans="2:83" s="37" customFormat="1" ht="30.75" hidden="1" customHeight="1" x14ac:dyDescent="0.25">
      <c r="B323" s="204"/>
      <c r="C323" s="110" t="s">
        <v>40</v>
      </c>
      <c r="D323" s="171">
        <f t="shared" ref="D323:D324" si="1026">E323</f>
        <v>0</v>
      </c>
      <c r="E323" s="171"/>
      <c r="F323" s="171"/>
      <c r="G323" s="171"/>
      <c r="H323" s="172"/>
      <c r="I323" s="172"/>
      <c r="J323" s="171"/>
      <c r="K323" s="171">
        <f t="shared" ref="K323:K324" si="1027">M323</f>
        <v>0</v>
      </c>
      <c r="L323" s="699" t="e">
        <f t="shared" si="885"/>
        <v>#DIV/0!</v>
      </c>
      <c r="M323" s="171">
        <v>0</v>
      </c>
      <c r="N323" s="116"/>
      <c r="O323" s="116"/>
      <c r="P323" s="116"/>
      <c r="Q323" s="116"/>
      <c r="R323" s="116"/>
      <c r="S323" s="35"/>
      <c r="T323" s="35"/>
      <c r="U323" s="35"/>
      <c r="V323" s="114">
        <f t="shared" si="1020"/>
        <v>0</v>
      </c>
      <c r="W323" s="35"/>
      <c r="X323" s="35"/>
      <c r="Y323" s="35"/>
      <c r="Z323" s="116">
        <f t="shared" si="1021"/>
        <v>0</v>
      </c>
      <c r="AA323" s="116">
        <f t="shared" si="1024"/>
        <v>0</v>
      </c>
      <c r="AB323" s="35"/>
      <c r="AC323" s="35"/>
      <c r="AD323" s="35"/>
      <c r="AE323" s="916"/>
      <c r="AF323" s="699" t="e">
        <f t="shared" si="887"/>
        <v>#DIV/0!</v>
      </c>
      <c r="AG323" s="172"/>
      <c r="AH323" s="699"/>
      <c r="AI323" s="35"/>
      <c r="AJ323" s="35"/>
      <c r="AK323" s="35"/>
      <c r="AL323" s="35"/>
      <c r="AM323" s="35"/>
      <c r="AN323" s="35"/>
      <c r="AO323" s="35"/>
      <c r="AP323" s="35"/>
      <c r="AQ323" s="35"/>
      <c r="AR323" s="172"/>
      <c r="AS323" s="699" t="e">
        <f t="shared" si="889"/>
        <v>#DIV/0!</v>
      </c>
      <c r="AT323" s="172"/>
      <c r="AU323" s="699"/>
      <c r="AV323" s="35"/>
      <c r="AW323" s="35"/>
      <c r="AX323" s="172"/>
      <c r="AY323" s="35"/>
      <c r="AZ323" s="35"/>
      <c r="BA323" s="699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172"/>
      <c r="BW323" s="172"/>
      <c r="BX323" s="172"/>
      <c r="BY323" s="172"/>
      <c r="BZ323" s="172"/>
      <c r="CE323" s="699"/>
    </row>
    <row r="324" spans="2:83" s="37" customFormat="1" ht="60.75" hidden="1" customHeight="1" x14ac:dyDescent="0.25">
      <c r="B324" s="204"/>
      <c r="C324" s="110" t="s">
        <v>43</v>
      </c>
      <c r="D324" s="171">
        <f t="shared" si="1026"/>
        <v>0</v>
      </c>
      <c r="E324" s="172"/>
      <c r="F324" s="172"/>
      <c r="G324" s="172"/>
      <c r="H324" s="172"/>
      <c r="I324" s="172"/>
      <c r="J324" s="171"/>
      <c r="K324" s="171">
        <f t="shared" si="1027"/>
        <v>0</v>
      </c>
      <c r="L324" s="699" t="e">
        <f t="shared" si="885"/>
        <v>#DIV/0!</v>
      </c>
      <c r="M324" s="172"/>
      <c r="N324" s="35"/>
      <c r="O324" s="35"/>
      <c r="P324" s="35"/>
      <c r="Q324" s="35"/>
      <c r="R324" s="35"/>
      <c r="S324" s="35"/>
      <c r="T324" s="35"/>
      <c r="U324" s="35"/>
      <c r="V324" s="114">
        <f t="shared" si="1020"/>
        <v>0</v>
      </c>
      <c r="W324" s="35"/>
      <c r="X324" s="35"/>
      <c r="Y324" s="35"/>
      <c r="Z324" s="116">
        <f t="shared" si="1021"/>
        <v>0</v>
      </c>
      <c r="AA324" s="35">
        <f t="shared" si="1024"/>
        <v>0</v>
      </c>
      <c r="AB324" s="35"/>
      <c r="AC324" s="35"/>
      <c r="AD324" s="35"/>
      <c r="AE324" s="916"/>
      <c r="AF324" s="699" t="e">
        <f t="shared" si="887"/>
        <v>#DIV/0!</v>
      </c>
      <c r="AG324" s="172"/>
      <c r="AH324" s="699"/>
      <c r="AI324" s="35"/>
      <c r="AJ324" s="35"/>
      <c r="AK324" s="35"/>
      <c r="AL324" s="35"/>
      <c r="AM324" s="35"/>
      <c r="AN324" s="35"/>
      <c r="AO324" s="35"/>
      <c r="AP324" s="35"/>
      <c r="AQ324" s="35"/>
      <c r="AR324" s="172"/>
      <c r="AS324" s="699" t="e">
        <f t="shared" si="889"/>
        <v>#DIV/0!</v>
      </c>
      <c r="AT324" s="172"/>
      <c r="AU324" s="699"/>
      <c r="AV324" s="35"/>
      <c r="AW324" s="35"/>
      <c r="AX324" s="172"/>
      <c r="AY324" s="35"/>
      <c r="AZ324" s="35"/>
      <c r="BA324" s="699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172"/>
      <c r="BW324" s="172"/>
      <c r="BX324" s="172"/>
      <c r="BY324" s="172"/>
      <c r="BZ324" s="172"/>
      <c r="CE324" s="699"/>
    </row>
    <row r="325" spans="2:83" s="20" customFormat="1" ht="116.25" hidden="1" customHeight="1" x14ac:dyDescent="0.25">
      <c r="B325" s="200" t="s">
        <v>63</v>
      </c>
      <c r="C325" s="97" t="s">
        <v>41</v>
      </c>
      <c r="D325" s="185">
        <f>E325+G325+H325+I325</f>
        <v>0</v>
      </c>
      <c r="E325" s="185"/>
      <c r="F325" s="185"/>
      <c r="G325" s="185"/>
      <c r="H325" s="186"/>
      <c r="I325" s="186"/>
      <c r="J325" s="185" t="e">
        <f t="shared" ref="J325:J326" si="1028">K325</f>
        <v>#REF!</v>
      </c>
      <c r="K325" s="185" t="e">
        <f>M325+Q325+S325+U325</f>
        <v>#REF!</v>
      </c>
      <c r="L325" s="699" t="e">
        <f t="shared" si="885"/>
        <v>#REF!</v>
      </c>
      <c r="M325" s="185" t="e">
        <f>M326+M330</f>
        <v>#REF!</v>
      </c>
      <c r="N325" s="98"/>
      <c r="O325" s="98"/>
      <c r="P325" s="98"/>
      <c r="Q325" s="98"/>
      <c r="R325" s="98"/>
      <c r="S325" s="286"/>
      <c r="T325" s="286"/>
      <c r="U325" s="286"/>
      <c r="V325" s="114">
        <f t="shared" si="1020"/>
        <v>0</v>
      </c>
      <c r="W325" s="286"/>
      <c r="X325" s="286"/>
      <c r="Y325" s="286"/>
      <c r="Z325" s="98">
        <f t="shared" si="1021"/>
        <v>0</v>
      </c>
      <c r="AA325" s="98">
        <f t="shared" si="1024"/>
        <v>0</v>
      </c>
      <c r="AB325" s="286"/>
      <c r="AC325" s="286"/>
      <c r="AD325" s="286"/>
      <c r="AE325" s="914">
        <f>AG325+AK325+AM325+AO325</f>
        <v>0</v>
      </c>
      <c r="AF325" s="699" t="e">
        <f t="shared" si="887"/>
        <v>#DIV/0!</v>
      </c>
      <c r="AG325" s="185"/>
      <c r="AH325" s="699"/>
      <c r="AI325" s="98"/>
      <c r="AJ325" s="98"/>
      <c r="AK325" s="98"/>
      <c r="AL325" s="98"/>
      <c r="AM325" s="286"/>
      <c r="AN325" s="286"/>
      <c r="AO325" s="286"/>
      <c r="AP325" s="98"/>
      <c r="AQ325" s="98"/>
      <c r="AR325" s="185" t="e">
        <f>AT325+AX325+AZ325+BB325</f>
        <v>#REF!</v>
      </c>
      <c r="AS325" s="699" t="e">
        <f t="shared" si="889"/>
        <v>#REF!</v>
      </c>
      <c r="AT325" s="185" t="e">
        <f>AT326+AT330</f>
        <v>#REF!</v>
      </c>
      <c r="AU325" s="699"/>
      <c r="AV325" s="98"/>
      <c r="AW325" s="98"/>
      <c r="AX325" s="185"/>
      <c r="AY325" s="98"/>
      <c r="AZ325" s="286"/>
      <c r="BA325" s="699"/>
      <c r="BB325" s="286"/>
      <c r="BC325" s="286"/>
      <c r="BD325" s="286"/>
      <c r="BE325" s="98"/>
      <c r="BF325" s="98"/>
      <c r="BG325" s="98"/>
      <c r="BH325" s="286"/>
      <c r="BI325" s="286"/>
      <c r="BJ325" s="98"/>
      <c r="BK325" s="98"/>
      <c r="BL325" s="286"/>
      <c r="BM325" s="286"/>
      <c r="BN325" s="98"/>
      <c r="BO325" s="98"/>
      <c r="BP325" s="98"/>
      <c r="BQ325" s="98"/>
      <c r="BR325" s="286"/>
      <c r="BS325" s="286"/>
      <c r="BT325" s="98"/>
      <c r="BU325" s="98"/>
      <c r="BV325" s="185"/>
      <c r="BW325" s="185"/>
      <c r="BX325" s="185"/>
      <c r="BY325" s="186"/>
      <c r="BZ325" s="186"/>
      <c r="CE325" s="699"/>
    </row>
    <row r="326" spans="2:83" s="20" customFormat="1" ht="41.25" hidden="1" customHeight="1" x14ac:dyDescent="0.25">
      <c r="B326" s="200"/>
      <c r="C326" s="97" t="s">
        <v>31</v>
      </c>
      <c r="D326" s="185">
        <f>E326+G326+H326+I326</f>
        <v>0</v>
      </c>
      <c r="E326" s="185"/>
      <c r="F326" s="185"/>
      <c r="G326" s="185"/>
      <c r="H326" s="186"/>
      <c r="I326" s="186"/>
      <c r="J326" s="185" t="e">
        <f t="shared" si="1028"/>
        <v>#REF!</v>
      </c>
      <c r="K326" s="185" t="e">
        <f>M326+Q326+S326+U326</f>
        <v>#REF!</v>
      </c>
      <c r="L326" s="699" t="e">
        <f t="shared" si="885"/>
        <v>#REF!</v>
      </c>
      <c r="M326" s="185" t="e">
        <f>M327+M328</f>
        <v>#REF!</v>
      </c>
      <c r="N326" s="98"/>
      <c r="O326" s="98"/>
      <c r="P326" s="98"/>
      <c r="Q326" s="98"/>
      <c r="R326" s="98"/>
      <c r="S326" s="286"/>
      <c r="T326" s="286"/>
      <c r="U326" s="286"/>
      <c r="V326" s="89">
        <f t="shared" si="1020"/>
        <v>0</v>
      </c>
      <c r="W326" s="286"/>
      <c r="X326" s="286"/>
      <c r="Y326" s="286"/>
      <c r="Z326" s="98">
        <f t="shared" si="1021"/>
        <v>0</v>
      </c>
      <c r="AA326" s="98">
        <f t="shared" si="1024"/>
        <v>0</v>
      </c>
      <c r="AB326" s="286"/>
      <c r="AC326" s="286"/>
      <c r="AD326" s="286"/>
      <c r="AE326" s="914">
        <f>AG326+AK326+AM326+AO326</f>
        <v>0</v>
      </c>
      <c r="AF326" s="699" t="e">
        <f t="shared" si="887"/>
        <v>#DIV/0!</v>
      </c>
      <c r="AG326" s="185"/>
      <c r="AH326" s="699"/>
      <c r="AI326" s="98"/>
      <c r="AJ326" s="98"/>
      <c r="AK326" s="98"/>
      <c r="AL326" s="98"/>
      <c r="AM326" s="286"/>
      <c r="AN326" s="286"/>
      <c r="AO326" s="286"/>
      <c r="AP326" s="98"/>
      <c r="AQ326" s="98"/>
      <c r="AR326" s="185" t="e">
        <f>AT326+AX326+AZ326+BB326</f>
        <v>#REF!</v>
      </c>
      <c r="AS326" s="699" t="e">
        <f t="shared" si="889"/>
        <v>#REF!</v>
      </c>
      <c r="AT326" s="185" t="e">
        <f>SUM(AT327:AT329)</f>
        <v>#REF!</v>
      </c>
      <c r="AU326" s="699"/>
      <c r="AV326" s="98"/>
      <c r="AW326" s="98"/>
      <c r="AX326" s="185"/>
      <c r="AY326" s="98"/>
      <c r="AZ326" s="286"/>
      <c r="BA326" s="699"/>
      <c r="BB326" s="286"/>
      <c r="BC326" s="286"/>
      <c r="BD326" s="286"/>
      <c r="BE326" s="98"/>
      <c r="BF326" s="98"/>
      <c r="BG326" s="98"/>
      <c r="BH326" s="286"/>
      <c r="BI326" s="286"/>
      <c r="BJ326" s="98"/>
      <c r="BK326" s="98"/>
      <c r="BL326" s="286"/>
      <c r="BM326" s="286"/>
      <c r="BN326" s="98"/>
      <c r="BO326" s="98"/>
      <c r="BP326" s="98"/>
      <c r="BQ326" s="98"/>
      <c r="BR326" s="286"/>
      <c r="BS326" s="286"/>
      <c r="BT326" s="98"/>
      <c r="BU326" s="98"/>
      <c r="BV326" s="185"/>
      <c r="BW326" s="185"/>
      <c r="BX326" s="185"/>
      <c r="BY326" s="186"/>
      <c r="BZ326" s="186"/>
      <c r="CE326" s="699"/>
    </row>
    <row r="327" spans="2:83" s="37" customFormat="1" ht="33" hidden="1" customHeight="1" x14ac:dyDescent="0.25">
      <c r="B327" s="204"/>
      <c r="C327" s="121" t="s">
        <v>42</v>
      </c>
      <c r="D327" s="172">
        <f>E327</f>
        <v>0</v>
      </c>
      <c r="E327" s="172"/>
      <c r="F327" s="172"/>
      <c r="G327" s="172"/>
      <c r="H327" s="172"/>
      <c r="I327" s="172"/>
      <c r="J327" s="171" t="e">
        <f>K327</f>
        <v>#REF!</v>
      </c>
      <c r="K327" s="172" t="e">
        <f>M327</f>
        <v>#REF!</v>
      </c>
      <c r="L327" s="699" t="e">
        <f t="shared" si="885"/>
        <v>#REF!</v>
      </c>
      <c r="M327" s="172" t="e">
        <f>#REF!</f>
        <v>#REF!</v>
      </c>
      <c r="N327" s="35"/>
      <c r="O327" s="35"/>
      <c r="P327" s="35"/>
      <c r="Q327" s="35"/>
      <c r="R327" s="35"/>
      <c r="S327" s="35"/>
      <c r="T327" s="35"/>
      <c r="U327" s="35"/>
      <c r="V327" s="89">
        <f t="shared" si="1020"/>
        <v>0</v>
      </c>
      <c r="W327" s="35"/>
      <c r="X327" s="35"/>
      <c r="Y327" s="35"/>
      <c r="Z327" s="35">
        <f t="shared" si="1021"/>
        <v>0</v>
      </c>
      <c r="AA327" s="35">
        <f t="shared" si="1024"/>
        <v>0</v>
      </c>
      <c r="AB327" s="35"/>
      <c r="AC327" s="35"/>
      <c r="AD327" s="35"/>
      <c r="AE327" s="916">
        <f>AG327</f>
        <v>0</v>
      </c>
      <c r="AF327" s="699" t="e">
        <f t="shared" si="887"/>
        <v>#DIV/0!</v>
      </c>
      <c r="AG327" s="172"/>
      <c r="AH327" s="699"/>
      <c r="AI327" s="35"/>
      <c r="AJ327" s="35"/>
      <c r="AK327" s="35"/>
      <c r="AL327" s="35"/>
      <c r="AM327" s="35"/>
      <c r="AN327" s="35"/>
      <c r="AO327" s="35"/>
      <c r="AP327" s="35"/>
      <c r="AQ327" s="35"/>
      <c r="AR327" s="172" t="e">
        <f>AT327</f>
        <v>#REF!</v>
      </c>
      <c r="AS327" s="699" t="e">
        <f t="shared" si="889"/>
        <v>#REF!</v>
      </c>
      <c r="AT327" s="172" t="e">
        <f>#REF!</f>
        <v>#REF!</v>
      </c>
      <c r="AU327" s="699"/>
      <c r="AV327" s="35"/>
      <c r="AW327" s="35"/>
      <c r="AX327" s="172"/>
      <c r="AY327" s="35"/>
      <c r="AZ327" s="35"/>
      <c r="BA327" s="699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172"/>
      <c r="BW327" s="172"/>
      <c r="BX327" s="172"/>
      <c r="BY327" s="172"/>
      <c r="BZ327" s="172"/>
      <c r="CE327" s="699"/>
    </row>
    <row r="328" spans="2:83" s="37" customFormat="1" ht="64.5" hidden="1" customHeight="1" x14ac:dyDescent="0.25">
      <c r="B328" s="204"/>
      <c r="C328" s="110" t="s">
        <v>40</v>
      </c>
      <c r="D328" s="172">
        <f>E328</f>
        <v>0</v>
      </c>
      <c r="E328" s="172"/>
      <c r="F328" s="172"/>
      <c r="G328" s="172"/>
      <c r="H328" s="172"/>
      <c r="I328" s="172"/>
      <c r="J328" s="171"/>
      <c r="K328" s="172">
        <f>M328</f>
        <v>0</v>
      </c>
      <c r="L328" s="699" t="e">
        <f t="shared" si="885"/>
        <v>#DIV/0!</v>
      </c>
      <c r="M328" s="172">
        <v>0</v>
      </c>
      <c r="N328" s="35"/>
      <c r="O328" s="35"/>
      <c r="P328" s="35"/>
      <c r="Q328" s="35"/>
      <c r="R328" s="35"/>
      <c r="S328" s="35"/>
      <c r="T328" s="35"/>
      <c r="U328" s="35"/>
      <c r="V328" s="89">
        <f t="shared" si="1020"/>
        <v>0</v>
      </c>
      <c r="W328" s="35"/>
      <c r="X328" s="35"/>
      <c r="Y328" s="35"/>
      <c r="Z328" s="35">
        <f t="shared" si="1021"/>
        <v>0</v>
      </c>
      <c r="AA328" s="35">
        <f t="shared" si="1024"/>
        <v>0</v>
      </c>
      <c r="AB328" s="35"/>
      <c r="AC328" s="35"/>
      <c r="AD328" s="35"/>
      <c r="AE328" s="916"/>
      <c r="AF328" s="699" t="e">
        <f t="shared" si="887"/>
        <v>#DIV/0!</v>
      </c>
      <c r="AG328" s="172"/>
      <c r="AH328" s="699"/>
      <c r="AI328" s="35"/>
      <c r="AJ328" s="35"/>
      <c r="AK328" s="35"/>
      <c r="AL328" s="35"/>
      <c r="AM328" s="35"/>
      <c r="AN328" s="35"/>
      <c r="AO328" s="35"/>
      <c r="AP328" s="35"/>
      <c r="AQ328" s="35"/>
      <c r="AR328" s="172"/>
      <c r="AS328" s="699" t="e">
        <f t="shared" si="889"/>
        <v>#DIV/0!</v>
      </c>
      <c r="AT328" s="172"/>
      <c r="AU328" s="699"/>
      <c r="AV328" s="35"/>
      <c r="AW328" s="35"/>
      <c r="AX328" s="172"/>
      <c r="AY328" s="35"/>
      <c r="AZ328" s="35"/>
      <c r="BA328" s="699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172"/>
      <c r="BW328" s="172"/>
      <c r="BX328" s="172"/>
      <c r="BY328" s="172"/>
      <c r="BZ328" s="172"/>
      <c r="CE328" s="699"/>
    </row>
    <row r="329" spans="2:83" s="37" customFormat="1" ht="31.5" hidden="1" customHeight="1" x14ac:dyDescent="0.25">
      <c r="B329" s="204"/>
      <c r="C329" s="110" t="s">
        <v>40</v>
      </c>
      <c r="D329" s="172">
        <f>E329</f>
        <v>0</v>
      </c>
      <c r="E329" s="172"/>
      <c r="F329" s="172"/>
      <c r="G329" s="172"/>
      <c r="H329" s="172"/>
      <c r="I329" s="172"/>
      <c r="J329" s="171">
        <f>K329</f>
        <v>0</v>
      </c>
      <c r="K329" s="172">
        <f>M329</f>
        <v>0</v>
      </c>
      <c r="L329" s="699" t="e">
        <f t="shared" si="885"/>
        <v>#DIV/0!</v>
      </c>
      <c r="M329" s="172">
        <v>0</v>
      </c>
      <c r="N329" s="35"/>
      <c r="O329" s="35"/>
      <c r="P329" s="35"/>
      <c r="Q329" s="35"/>
      <c r="R329" s="35"/>
      <c r="S329" s="35"/>
      <c r="T329" s="35"/>
      <c r="U329" s="35"/>
      <c r="V329" s="89">
        <f t="shared" si="1020"/>
        <v>0</v>
      </c>
      <c r="W329" s="35"/>
      <c r="X329" s="35"/>
      <c r="Y329" s="35"/>
      <c r="Z329" s="35">
        <f t="shared" si="1021"/>
        <v>0</v>
      </c>
      <c r="AA329" s="35">
        <f t="shared" si="1024"/>
        <v>0</v>
      </c>
      <c r="AB329" s="35"/>
      <c r="AC329" s="35"/>
      <c r="AD329" s="35"/>
      <c r="AE329" s="916">
        <f>AG329</f>
        <v>0</v>
      </c>
      <c r="AF329" s="699" t="e">
        <f t="shared" si="887"/>
        <v>#DIV/0!</v>
      </c>
      <c r="AG329" s="172"/>
      <c r="AH329" s="699"/>
      <c r="AI329" s="35"/>
      <c r="AJ329" s="35"/>
      <c r="AK329" s="35"/>
      <c r="AL329" s="35"/>
      <c r="AM329" s="35"/>
      <c r="AN329" s="35"/>
      <c r="AO329" s="35"/>
      <c r="AP329" s="35"/>
      <c r="AQ329" s="35"/>
      <c r="AR329" s="172" t="e">
        <f>AT329</f>
        <v>#REF!</v>
      </c>
      <c r="AS329" s="699" t="e">
        <f t="shared" si="889"/>
        <v>#REF!</v>
      </c>
      <c r="AT329" s="172" t="e">
        <f>#REF!</f>
        <v>#REF!</v>
      </c>
      <c r="AU329" s="699"/>
      <c r="AV329" s="35"/>
      <c r="AW329" s="35"/>
      <c r="AX329" s="172"/>
      <c r="AY329" s="35"/>
      <c r="AZ329" s="35"/>
      <c r="BA329" s="699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172"/>
      <c r="BW329" s="172"/>
      <c r="BX329" s="172"/>
      <c r="BY329" s="172"/>
      <c r="BZ329" s="172"/>
      <c r="CE329" s="699"/>
    </row>
    <row r="330" spans="2:83" s="23" customFormat="1" ht="46.5" hidden="1" customHeight="1" x14ac:dyDescent="0.25">
      <c r="B330" s="201"/>
      <c r="C330" s="101" t="s">
        <v>32</v>
      </c>
      <c r="D330" s="187">
        <f>E330</f>
        <v>0</v>
      </c>
      <c r="E330" s="187"/>
      <c r="F330" s="187"/>
      <c r="G330" s="187"/>
      <c r="H330" s="187"/>
      <c r="I330" s="187"/>
      <c r="J330" s="167">
        <f>K330</f>
        <v>0</v>
      </c>
      <c r="K330" s="258">
        <f>M330</f>
        <v>0</v>
      </c>
      <c r="L330" s="699" t="e">
        <f t="shared" si="885"/>
        <v>#DIV/0!</v>
      </c>
      <c r="M330" s="187">
        <v>0</v>
      </c>
      <c r="N330" s="41"/>
      <c r="O330" s="22"/>
      <c r="P330" s="41"/>
      <c r="Q330" s="22"/>
      <c r="R330" s="41"/>
      <c r="S330" s="22"/>
      <c r="T330" s="41"/>
      <c r="U330" s="22"/>
      <c r="V330" s="89">
        <f t="shared" si="1020"/>
        <v>0</v>
      </c>
      <c r="W330" s="22"/>
      <c r="X330" s="22"/>
      <c r="Y330" s="22"/>
      <c r="Z330" s="22">
        <f t="shared" si="1021"/>
        <v>0</v>
      </c>
      <c r="AA330" s="22">
        <f t="shared" si="1024"/>
        <v>0</v>
      </c>
      <c r="AB330" s="22"/>
      <c r="AC330" s="22"/>
      <c r="AD330" s="41"/>
      <c r="AE330" s="917">
        <f>AG330</f>
        <v>0</v>
      </c>
      <c r="AF330" s="699" t="e">
        <f t="shared" si="887"/>
        <v>#DIV/0!</v>
      </c>
      <c r="AG330" s="187"/>
      <c r="AH330" s="699"/>
      <c r="AI330" s="22"/>
      <c r="AJ330" s="41"/>
      <c r="AK330" s="22"/>
      <c r="AL330" s="41"/>
      <c r="AM330" s="22"/>
      <c r="AN330" s="41"/>
      <c r="AO330" s="22"/>
      <c r="AP330" s="22"/>
      <c r="AQ330" s="41"/>
      <c r="AR330" s="187">
        <f>AT330</f>
        <v>0</v>
      </c>
      <c r="AS330" s="699" t="e">
        <f t="shared" si="889"/>
        <v>#DIV/0!</v>
      </c>
      <c r="AT330" s="187">
        <v>0</v>
      </c>
      <c r="AU330" s="699"/>
      <c r="AV330" s="22"/>
      <c r="AW330" s="41"/>
      <c r="AX330" s="187"/>
      <c r="AY330" s="41"/>
      <c r="AZ330" s="22"/>
      <c r="BA330" s="699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187"/>
      <c r="BW330" s="187"/>
      <c r="BX330" s="187"/>
      <c r="BY330" s="187"/>
      <c r="BZ330" s="187"/>
      <c r="CE330" s="699"/>
    </row>
    <row r="331" spans="2:83" s="20" customFormat="1" ht="129.75" hidden="1" customHeight="1" x14ac:dyDescent="0.25">
      <c r="B331" s="216" t="s">
        <v>183</v>
      </c>
      <c r="C331" s="97" t="s">
        <v>45</v>
      </c>
      <c r="D331" s="186">
        <f>E331+I331</f>
        <v>0</v>
      </c>
      <c r="E331" s="186"/>
      <c r="F331" s="186"/>
      <c r="G331" s="186"/>
      <c r="H331" s="243"/>
      <c r="I331" s="243"/>
      <c r="J331" s="185">
        <f>K331+Q331</f>
        <v>0</v>
      </c>
      <c r="K331" s="186">
        <f>M331+U331</f>
        <v>0</v>
      </c>
      <c r="L331" s="699" t="e">
        <f t="shared" si="885"/>
        <v>#DIV/0!</v>
      </c>
      <c r="M331" s="186">
        <f>M332+M337</f>
        <v>0</v>
      </c>
      <c r="N331" s="286"/>
      <c r="O331" s="286"/>
      <c r="P331" s="286"/>
      <c r="Q331" s="286"/>
      <c r="R331" s="286"/>
      <c r="S331" s="299"/>
      <c r="T331" s="286"/>
      <c r="U331" s="299"/>
      <c r="V331" s="89">
        <f t="shared" si="1020"/>
        <v>0</v>
      </c>
      <c r="W331" s="299"/>
      <c r="X331" s="299"/>
      <c r="Y331" s="299"/>
      <c r="Z331" s="286">
        <f t="shared" si="1021"/>
        <v>0</v>
      </c>
      <c r="AA331" s="286">
        <f t="shared" si="1024"/>
        <v>0</v>
      </c>
      <c r="AB331" s="299"/>
      <c r="AC331" s="299"/>
      <c r="AD331" s="286"/>
      <c r="AE331" s="918">
        <f>AG331+AO331</f>
        <v>0</v>
      </c>
      <c r="AF331" s="699" t="e">
        <f t="shared" si="887"/>
        <v>#DIV/0!</v>
      </c>
      <c r="AG331" s="186"/>
      <c r="AH331" s="699"/>
      <c r="AI331" s="286"/>
      <c r="AJ331" s="286"/>
      <c r="AK331" s="286"/>
      <c r="AL331" s="286"/>
      <c r="AM331" s="299"/>
      <c r="AN331" s="286"/>
      <c r="AO331" s="299"/>
      <c r="AP331" s="286"/>
      <c r="AQ331" s="286"/>
      <c r="AR331" s="186">
        <f>AT331+BB331</f>
        <v>0</v>
      </c>
      <c r="AS331" s="699" t="e">
        <f t="shared" si="889"/>
        <v>#DIV/0!</v>
      </c>
      <c r="AT331" s="186">
        <f>AT332+AT337</f>
        <v>0</v>
      </c>
      <c r="AU331" s="699"/>
      <c r="AV331" s="286"/>
      <c r="AW331" s="286"/>
      <c r="AX331" s="186"/>
      <c r="AY331" s="286"/>
      <c r="AZ331" s="299"/>
      <c r="BA331" s="699"/>
      <c r="BB331" s="299"/>
      <c r="BC331" s="299"/>
      <c r="BD331" s="299"/>
      <c r="BE331" s="286"/>
      <c r="BF331" s="286"/>
      <c r="BG331" s="286"/>
      <c r="BH331" s="299"/>
      <c r="BI331" s="299"/>
      <c r="BJ331" s="286"/>
      <c r="BK331" s="286"/>
      <c r="BL331" s="299"/>
      <c r="BM331" s="299"/>
      <c r="BN331" s="286"/>
      <c r="BO331" s="286"/>
      <c r="BP331" s="286"/>
      <c r="BQ331" s="286"/>
      <c r="BR331" s="299"/>
      <c r="BS331" s="299"/>
      <c r="BT331" s="286"/>
      <c r="BU331" s="286"/>
      <c r="BV331" s="186"/>
      <c r="BW331" s="186"/>
      <c r="BX331" s="186"/>
      <c r="BY331" s="243"/>
      <c r="BZ331" s="243"/>
      <c r="CE331" s="699"/>
    </row>
    <row r="332" spans="2:83" s="20" customFormat="1" ht="41.25" hidden="1" customHeight="1" x14ac:dyDescent="0.25">
      <c r="B332" s="200"/>
      <c r="C332" s="97" t="s">
        <v>31</v>
      </c>
      <c r="D332" s="186"/>
      <c r="E332" s="186"/>
      <c r="F332" s="186"/>
      <c r="G332" s="186"/>
      <c r="H332" s="186"/>
      <c r="I332" s="186"/>
      <c r="J332" s="185"/>
      <c r="K332" s="186"/>
      <c r="L332" s="699" t="e">
        <f t="shared" si="885"/>
        <v>#DIV/0!</v>
      </c>
      <c r="M332" s="186"/>
      <c r="N332" s="286"/>
      <c r="O332" s="286"/>
      <c r="P332" s="286"/>
      <c r="Q332" s="286"/>
      <c r="R332" s="286"/>
      <c r="S332" s="286"/>
      <c r="T332" s="286"/>
      <c r="U332" s="286"/>
      <c r="V332" s="89">
        <f t="shared" si="1020"/>
        <v>0</v>
      </c>
      <c r="W332" s="286"/>
      <c r="X332" s="286"/>
      <c r="Y332" s="286"/>
      <c r="Z332" s="286">
        <f t="shared" si="1021"/>
        <v>0</v>
      </c>
      <c r="AA332" s="286">
        <f t="shared" si="1024"/>
        <v>0</v>
      </c>
      <c r="AB332" s="286"/>
      <c r="AC332" s="286"/>
      <c r="AD332" s="286"/>
      <c r="AE332" s="918"/>
      <c r="AF332" s="699" t="e">
        <f t="shared" si="887"/>
        <v>#DIV/0!</v>
      </c>
      <c r="AG332" s="186"/>
      <c r="AH332" s="699"/>
      <c r="AI332" s="286"/>
      <c r="AJ332" s="286"/>
      <c r="AK332" s="286"/>
      <c r="AL332" s="286"/>
      <c r="AM332" s="286"/>
      <c r="AN332" s="286"/>
      <c r="AO332" s="286"/>
      <c r="AP332" s="286"/>
      <c r="AQ332" s="286"/>
      <c r="AR332" s="186"/>
      <c r="AS332" s="699" t="e">
        <f t="shared" si="889"/>
        <v>#DIV/0!</v>
      </c>
      <c r="AT332" s="186"/>
      <c r="AU332" s="699"/>
      <c r="AV332" s="286"/>
      <c r="AW332" s="286"/>
      <c r="AX332" s="186"/>
      <c r="AY332" s="286"/>
      <c r="AZ332" s="286"/>
      <c r="BA332" s="699"/>
      <c r="BB332" s="286"/>
      <c r="BC332" s="286"/>
      <c r="BD332" s="286"/>
      <c r="BE332" s="286"/>
      <c r="BF332" s="286"/>
      <c r="BG332" s="286"/>
      <c r="BH332" s="286"/>
      <c r="BI332" s="286"/>
      <c r="BJ332" s="286"/>
      <c r="BK332" s="286"/>
      <c r="BL332" s="286"/>
      <c r="BM332" s="286"/>
      <c r="BN332" s="286"/>
      <c r="BO332" s="286"/>
      <c r="BP332" s="286"/>
      <c r="BQ332" s="286"/>
      <c r="BR332" s="286"/>
      <c r="BS332" s="286"/>
      <c r="BT332" s="286"/>
      <c r="BU332" s="286"/>
      <c r="BV332" s="186"/>
      <c r="BW332" s="186"/>
      <c r="BX332" s="186"/>
      <c r="BY332" s="186"/>
      <c r="BZ332" s="186"/>
      <c r="CE332" s="699"/>
    </row>
    <row r="333" spans="2:83" s="37" customFormat="1" ht="33" hidden="1" customHeight="1" x14ac:dyDescent="0.25">
      <c r="B333" s="204"/>
      <c r="C333" s="110" t="s">
        <v>39</v>
      </c>
      <c r="D333" s="172">
        <f>E333+I333</f>
        <v>0</v>
      </c>
      <c r="E333" s="172"/>
      <c r="F333" s="172"/>
      <c r="G333" s="172"/>
      <c r="H333" s="172"/>
      <c r="I333" s="172"/>
      <c r="J333" s="171">
        <f>K333+Q333</f>
        <v>0</v>
      </c>
      <c r="K333" s="172">
        <f>M333+U333</f>
        <v>0</v>
      </c>
      <c r="L333" s="699" t="e">
        <f t="shared" si="885"/>
        <v>#DIV/0!</v>
      </c>
      <c r="M333" s="172">
        <v>0</v>
      </c>
      <c r="N333" s="35"/>
      <c r="O333" s="35"/>
      <c r="P333" s="35"/>
      <c r="Q333" s="35"/>
      <c r="R333" s="35"/>
      <c r="S333" s="35"/>
      <c r="T333" s="35"/>
      <c r="U333" s="35"/>
      <c r="V333" s="89">
        <f t="shared" si="1020"/>
        <v>0</v>
      </c>
      <c r="W333" s="35"/>
      <c r="X333" s="35"/>
      <c r="Y333" s="35"/>
      <c r="Z333" s="35">
        <f t="shared" si="1021"/>
        <v>0</v>
      </c>
      <c r="AA333" s="35">
        <f t="shared" si="1024"/>
        <v>0</v>
      </c>
      <c r="AB333" s="35"/>
      <c r="AC333" s="35"/>
      <c r="AD333" s="35"/>
      <c r="AE333" s="916">
        <f>AG333+AO333</f>
        <v>0</v>
      </c>
      <c r="AF333" s="699" t="e">
        <f t="shared" si="887"/>
        <v>#DIV/0!</v>
      </c>
      <c r="AG333" s="172"/>
      <c r="AH333" s="699"/>
      <c r="AI333" s="35"/>
      <c r="AJ333" s="35"/>
      <c r="AK333" s="35"/>
      <c r="AL333" s="35"/>
      <c r="AM333" s="35"/>
      <c r="AN333" s="35"/>
      <c r="AO333" s="35"/>
      <c r="AP333" s="35"/>
      <c r="AQ333" s="35"/>
      <c r="AR333" s="172">
        <f>AT333+BB333</f>
        <v>0</v>
      </c>
      <c r="AS333" s="699" t="e">
        <f t="shared" si="889"/>
        <v>#DIV/0!</v>
      </c>
      <c r="AT333" s="172">
        <v>0</v>
      </c>
      <c r="AU333" s="699"/>
      <c r="AV333" s="35"/>
      <c r="AW333" s="35"/>
      <c r="AX333" s="172"/>
      <c r="AY333" s="35"/>
      <c r="AZ333" s="35"/>
      <c r="BA333" s="699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172"/>
      <c r="BW333" s="172"/>
      <c r="BX333" s="172"/>
      <c r="BY333" s="172"/>
      <c r="BZ333" s="172"/>
      <c r="CE333" s="699"/>
    </row>
    <row r="334" spans="2:83" s="37" customFormat="1" ht="31.5" hidden="1" customHeight="1" x14ac:dyDescent="0.25">
      <c r="B334" s="204"/>
      <c r="C334" s="110" t="s">
        <v>40</v>
      </c>
      <c r="D334" s="172">
        <f>E334+I334</f>
        <v>0</v>
      </c>
      <c r="E334" s="172"/>
      <c r="F334" s="172"/>
      <c r="G334" s="172"/>
      <c r="H334" s="172"/>
      <c r="I334" s="172"/>
      <c r="J334" s="171">
        <f>K334+Q334</f>
        <v>0</v>
      </c>
      <c r="K334" s="172">
        <f>M334+U334</f>
        <v>0</v>
      </c>
      <c r="L334" s="699" t="e">
        <f t="shared" si="885"/>
        <v>#DIV/0!</v>
      </c>
      <c r="M334" s="172">
        <v>0</v>
      </c>
      <c r="N334" s="35"/>
      <c r="O334" s="35"/>
      <c r="P334" s="35"/>
      <c r="Q334" s="35"/>
      <c r="R334" s="35"/>
      <c r="S334" s="35"/>
      <c r="T334" s="35"/>
      <c r="U334" s="35"/>
      <c r="V334" s="89">
        <f t="shared" si="1020"/>
        <v>0</v>
      </c>
      <c r="W334" s="35"/>
      <c r="X334" s="35"/>
      <c r="Y334" s="35"/>
      <c r="Z334" s="35">
        <f t="shared" si="1021"/>
        <v>0</v>
      </c>
      <c r="AA334" s="35">
        <f t="shared" si="1024"/>
        <v>0</v>
      </c>
      <c r="AB334" s="35"/>
      <c r="AC334" s="35"/>
      <c r="AD334" s="35"/>
      <c r="AE334" s="916">
        <f>AG334+AO334</f>
        <v>0</v>
      </c>
      <c r="AF334" s="699" t="e">
        <f t="shared" si="887"/>
        <v>#DIV/0!</v>
      </c>
      <c r="AG334" s="172"/>
      <c r="AH334" s="699"/>
      <c r="AI334" s="35"/>
      <c r="AJ334" s="35"/>
      <c r="AK334" s="35"/>
      <c r="AL334" s="35"/>
      <c r="AM334" s="35"/>
      <c r="AN334" s="35"/>
      <c r="AO334" s="35"/>
      <c r="AP334" s="35"/>
      <c r="AQ334" s="35"/>
      <c r="AR334" s="172">
        <f>AT334+BB334</f>
        <v>0</v>
      </c>
      <c r="AS334" s="699" t="e">
        <f t="shared" si="889"/>
        <v>#DIV/0!</v>
      </c>
      <c r="AT334" s="172">
        <v>0</v>
      </c>
      <c r="AU334" s="699"/>
      <c r="AV334" s="35"/>
      <c r="AW334" s="35"/>
      <c r="AX334" s="172"/>
      <c r="AY334" s="35"/>
      <c r="AZ334" s="35"/>
      <c r="BA334" s="699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172"/>
      <c r="BW334" s="172"/>
      <c r="BX334" s="172"/>
      <c r="BY334" s="172"/>
      <c r="BZ334" s="172"/>
      <c r="CE334" s="699"/>
    </row>
    <row r="335" spans="2:83" s="37" customFormat="1" ht="44.25" hidden="1" customHeight="1" x14ac:dyDescent="0.25">
      <c r="B335" s="204"/>
      <c r="C335" s="110" t="s">
        <v>43</v>
      </c>
      <c r="D335" s="172"/>
      <c r="E335" s="172"/>
      <c r="F335" s="172"/>
      <c r="G335" s="172"/>
      <c r="H335" s="172"/>
      <c r="I335" s="172"/>
      <c r="J335" s="171"/>
      <c r="K335" s="172"/>
      <c r="L335" s="699" t="e">
        <f t="shared" si="885"/>
        <v>#DIV/0!</v>
      </c>
      <c r="M335" s="172"/>
      <c r="N335" s="35"/>
      <c r="O335" s="35"/>
      <c r="P335" s="35"/>
      <c r="Q335" s="35"/>
      <c r="R335" s="35"/>
      <c r="S335" s="35"/>
      <c r="T335" s="35"/>
      <c r="U335" s="35"/>
      <c r="V335" s="89">
        <f t="shared" si="1020"/>
        <v>0</v>
      </c>
      <c r="W335" s="35"/>
      <c r="X335" s="35"/>
      <c r="Y335" s="35"/>
      <c r="Z335" s="35">
        <f t="shared" si="1021"/>
        <v>0</v>
      </c>
      <c r="AA335" s="35">
        <f t="shared" si="1024"/>
        <v>0</v>
      </c>
      <c r="AB335" s="35"/>
      <c r="AC335" s="35"/>
      <c r="AD335" s="35"/>
      <c r="AE335" s="916"/>
      <c r="AF335" s="699" t="e">
        <f t="shared" si="887"/>
        <v>#DIV/0!</v>
      </c>
      <c r="AG335" s="172"/>
      <c r="AH335" s="699"/>
      <c r="AI335" s="35"/>
      <c r="AJ335" s="35"/>
      <c r="AK335" s="35"/>
      <c r="AL335" s="35"/>
      <c r="AM335" s="35"/>
      <c r="AN335" s="35"/>
      <c r="AO335" s="35"/>
      <c r="AP335" s="35"/>
      <c r="AQ335" s="35"/>
      <c r="AR335" s="172"/>
      <c r="AS335" s="699" t="e">
        <f t="shared" si="889"/>
        <v>#DIV/0!</v>
      </c>
      <c r="AT335" s="172"/>
      <c r="AU335" s="699"/>
      <c r="AV335" s="35"/>
      <c r="AW335" s="35"/>
      <c r="AX335" s="172"/>
      <c r="AY335" s="35"/>
      <c r="AZ335" s="35"/>
      <c r="BA335" s="699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172"/>
      <c r="BW335" s="172"/>
      <c r="BX335" s="172"/>
      <c r="BY335" s="172"/>
      <c r="BZ335" s="172"/>
      <c r="CE335" s="699"/>
    </row>
    <row r="336" spans="2:83" s="37" customFormat="1" ht="60.75" hidden="1" customHeight="1" x14ac:dyDescent="0.25">
      <c r="B336" s="204"/>
      <c r="C336" s="110" t="s">
        <v>44</v>
      </c>
      <c r="D336" s="172"/>
      <c r="E336" s="172"/>
      <c r="F336" s="172"/>
      <c r="G336" s="172"/>
      <c r="H336" s="172"/>
      <c r="I336" s="172"/>
      <c r="J336" s="171"/>
      <c r="K336" s="172"/>
      <c r="L336" s="699" t="e">
        <f t="shared" si="885"/>
        <v>#DIV/0!</v>
      </c>
      <c r="M336" s="172"/>
      <c r="N336" s="35"/>
      <c r="O336" s="35"/>
      <c r="P336" s="35"/>
      <c r="Q336" s="35"/>
      <c r="R336" s="35"/>
      <c r="S336" s="35"/>
      <c r="T336" s="35"/>
      <c r="U336" s="35"/>
      <c r="V336" s="89">
        <f t="shared" si="1020"/>
        <v>0</v>
      </c>
      <c r="W336" s="35"/>
      <c r="X336" s="35"/>
      <c r="Y336" s="35"/>
      <c r="Z336" s="35">
        <f t="shared" si="1021"/>
        <v>0</v>
      </c>
      <c r="AA336" s="35">
        <f t="shared" si="1024"/>
        <v>0</v>
      </c>
      <c r="AB336" s="35"/>
      <c r="AC336" s="35"/>
      <c r="AD336" s="35"/>
      <c r="AE336" s="916"/>
      <c r="AF336" s="699" t="e">
        <f t="shared" si="887"/>
        <v>#DIV/0!</v>
      </c>
      <c r="AG336" s="172"/>
      <c r="AH336" s="699"/>
      <c r="AI336" s="35"/>
      <c r="AJ336" s="35"/>
      <c r="AK336" s="35"/>
      <c r="AL336" s="35"/>
      <c r="AM336" s="35"/>
      <c r="AN336" s="35"/>
      <c r="AO336" s="35"/>
      <c r="AP336" s="35"/>
      <c r="AQ336" s="35"/>
      <c r="AR336" s="172"/>
      <c r="AS336" s="699" t="e">
        <f t="shared" si="889"/>
        <v>#DIV/0!</v>
      </c>
      <c r="AT336" s="172"/>
      <c r="AU336" s="699"/>
      <c r="AV336" s="35"/>
      <c r="AW336" s="35"/>
      <c r="AX336" s="172"/>
      <c r="AY336" s="35"/>
      <c r="AZ336" s="35"/>
      <c r="BA336" s="699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172"/>
      <c r="BW336" s="172"/>
      <c r="BX336" s="172"/>
      <c r="BY336" s="172"/>
      <c r="BZ336" s="172"/>
      <c r="CE336" s="699"/>
    </row>
    <row r="337" spans="2:83" s="23" customFormat="1" ht="46.5" hidden="1" customHeight="1" x14ac:dyDescent="0.25">
      <c r="B337" s="201"/>
      <c r="C337" s="101" t="s">
        <v>32</v>
      </c>
      <c r="D337" s="187">
        <f t="shared" ref="D337:D347" si="1029">E337</f>
        <v>0</v>
      </c>
      <c r="E337" s="187"/>
      <c r="F337" s="187"/>
      <c r="G337" s="187"/>
      <c r="H337" s="187"/>
      <c r="I337" s="187"/>
      <c r="J337" s="167">
        <f t="shared" ref="J337" si="1030">K337</f>
        <v>0</v>
      </c>
      <c r="K337" s="258">
        <f t="shared" ref="K337" si="1031">M337</f>
        <v>0</v>
      </c>
      <c r="L337" s="699" t="e">
        <f t="shared" si="885"/>
        <v>#DIV/0!</v>
      </c>
      <c r="M337" s="187">
        <v>0</v>
      </c>
      <c r="N337" s="41"/>
      <c r="O337" s="22"/>
      <c r="P337" s="41"/>
      <c r="Q337" s="22"/>
      <c r="R337" s="41"/>
      <c r="S337" s="22"/>
      <c r="T337" s="41"/>
      <c r="U337" s="22"/>
      <c r="V337" s="89">
        <f t="shared" si="1020"/>
        <v>0</v>
      </c>
      <c r="W337" s="22"/>
      <c r="X337" s="22"/>
      <c r="Y337" s="22"/>
      <c r="Z337" s="22">
        <f t="shared" si="1021"/>
        <v>0</v>
      </c>
      <c r="AA337" s="22">
        <f t="shared" si="1024"/>
        <v>0</v>
      </c>
      <c r="AB337" s="22"/>
      <c r="AC337" s="22"/>
      <c r="AD337" s="41"/>
      <c r="AE337" s="917">
        <f t="shared" ref="AE337:AE347" si="1032">AG337</f>
        <v>0</v>
      </c>
      <c r="AF337" s="699" t="e">
        <f t="shared" si="887"/>
        <v>#DIV/0!</v>
      </c>
      <c r="AG337" s="187"/>
      <c r="AH337" s="699"/>
      <c r="AI337" s="22"/>
      <c r="AJ337" s="41"/>
      <c r="AK337" s="22"/>
      <c r="AL337" s="41"/>
      <c r="AM337" s="22"/>
      <c r="AN337" s="41"/>
      <c r="AO337" s="22"/>
      <c r="AP337" s="22"/>
      <c r="AQ337" s="41"/>
      <c r="AR337" s="187">
        <f t="shared" ref="AR337" si="1033">AT337</f>
        <v>0</v>
      </c>
      <c r="AS337" s="699" t="e">
        <f t="shared" si="889"/>
        <v>#DIV/0!</v>
      </c>
      <c r="AT337" s="187">
        <v>0</v>
      </c>
      <c r="AU337" s="699"/>
      <c r="AV337" s="22"/>
      <c r="AW337" s="41"/>
      <c r="AX337" s="187"/>
      <c r="AY337" s="41"/>
      <c r="AZ337" s="22"/>
      <c r="BA337" s="699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187"/>
      <c r="BW337" s="187"/>
      <c r="BX337" s="187"/>
      <c r="BY337" s="187"/>
      <c r="BZ337" s="187"/>
      <c r="CE337" s="699"/>
    </row>
    <row r="338" spans="2:83" s="40" customFormat="1" ht="168" hidden="1" customHeight="1" x14ac:dyDescent="0.25">
      <c r="B338" s="200" t="s">
        <v>36</v>
      </c>
      <c r="C338" s="108" t="s">
        <v>45</v>
      </c>
      <c r="D338" s="185">
        <f>G338</f>
        <v>0</v>
      </c>
      <c r="E338" s="185"/>
      <c r="F338" s="185"/>
      <c r="G338" s="185">
        <f>G339+G340</f>
        <v>0</v>
      </c>
      <c r="H338" s="186"/>
      <c r="I338" s="186"/>
      <c r="J338" s="185">
        <f>Q338-G338</f>
        <v>0</v>
      </c>
      <c r="K338" s="185">
        <f>M338+Q338+S338+U338</f>
        <v>0</v>
      </c>
      <c r="L338" s="699" t="e">
        <f t="shared" si="885"/>
        <v>#DIV/0!</v>
      </c>
      <c r="M338" s="185">
        <f>M339+M340</f>
        <v>0</v>
      </c>
      <c r="N338" s="98"/>
      <c r="O338" s="98"/>
      <c r="P338" s="98"/>
      <c r="Q338" s="98">
        <f>Q339+Q340</f>
        <v>0</v>
      </c>
      <c r="R338" s="98"/>
      <c r="S338" s="286"/>
      <c r="T338" s="286"/>
      <c r="U338" s="286"/>
      <c r="V338" s="114">
        <f t="shared" si="1020"/>
        <v>0</v>
      </c>
      <c r="W338" s="286"/>
      <c r="X338" s="286"/>
      <c r="Y338" s="286"/>
      <c r="Z338" s="98">
        <f t="shared" si="1021"/>
        <v>0</v>
      </c>
      <c r="AA338" s="98">
        <f t="shared" si="1024"/>
        <v>0</v>
      </c>
      <c r="AB338" s="286"/>
      <c r="AC338" s="286"/>
      <c r="AD338" s="286"/>
      <c r="AE338" s="914">
        <f>AG338+AK338+AM338+AO338</f>
        <v>0</v>
      </c>
      <c r="AF338" s="699" t="e">
        <f t="shared" si="887"/>
        <v>#DIV/0!</v>
      </c>
      <c r="AG338" s="185"/>
      <c r="AH338" s="699"/>
      <c r="AI338" s="98"/>
      <c r="AJ338" s="98"/>
      <c r="AK338" s="98"/>
      <c r="AL338" s="98"/>
      <c r="AM338" s="286"/>
      <c r="AN338" s="286"/>
      <c r="AO338" s="286"/>
      <c r="AP338" s="98"/>
      <c r="AQ338" s="98"/>
      <c r="AR338" s="185"/>
      <c r="AS338" s="699" t="e">
        <f t="shared" si="889"/>
        <v>#DIV/0!</v>
      </c>
      <c r="AT338" s="185"/>
      <c r="AU338" s="699"/>
      <c r="AV338" s="98"/>
      <c r="AW338" s="98"/>
      <c r="AX338" s="185"/>
      <c r="AY338" s="98"/>
      <c r="AZ338" s="286"/>
      <c r="BA338" s="699"/>
      <c r="BB338" s="286"/>
      <c r="BC338" s="286"/>
      <c r="BD338" s="286"/>
      <c r="BE338" s="98"/>
      <c r="BF338" s="98"/>
      <c r="BG338" s="98"/>
      <c r="BH338" s="286"/>
      <c r="BI338" s="286"/>
      <c r="BJ338" s="98"/>
      <c r="BK338" s="98"/>
      <c r="BL338" s="286"/>
      <c r="BM338" s="286"/>
      <c r="BN338" s="98"/>
      <c r="BO338" s="98"/>
      <c r="BP338" s="98"/>
      <c r="BQ338" s="98"/>
      <c r="BR338" s="286"/>
      <c r="BS338" s="286"/>
      <c r="BT338" s="98"/>
      <c r="BU338" s="98"/>
      <c r="BV338" s="98"/>
      <c r="BW338" s="98"/>
      <c r="BX338" s="98"/>
      <c r="BY338" s="286"/>
      <c r="BZ338" s="286"/>
      <c r="CE338" s="699"/>
    </row>
    <row r="339" spans="2:83" s="23" customFormat="1" ht="46.5" hidden="1" customHeight="1" x14ac:dyDescent="0.25">
      <c r="B339" s="201"/>
      <c r="C339" s="101" t="s">
        <v>32</v>
      </c>
      <c r="D339" s="185">
        <f>E339+G339+H339+I339</f>
        <v>0</v>
      </c>
      <c r="E339" s="167"/>
      <c r="F339" s="167"/>
      <c r="G339" s="167"/>
      <c r="H339" s="187"/>
      <c r="I339" s="187"/>
      <c r="J339" s="185">
        <f t="shared" ref="J339:J407" si="1034">Q339-G339</f>
        <v>0</v>
      </c>
      <c r="K339" s="185">
        <f>M339+Q339+S339+U339</f>
        <v>0</v>
      </c>
      <c r="L339" s="699" t="e">
        <f t="shared" si="885"/>
        <v>#DIV/0!</v>
      </c>
      <c r="M339" s="167">
        <v>0</v>
      </c>
      <c r="N339" s="114"/>
      <c r="O339" s="102"/>
      <c r="P339" s="114"/>
      <c r="Q339" s="102"/>
      <c r="R339" s="114"/>
      <c r="S339" s="22"/>
      <c r="T339" s="41"/>
      <c r="U339" s="22"/>
      <c r="V339" s="114">
        <f t="shared" si="1020"/>
        <v>0</v>
      </c>
      <c r="W339" s="22"/>
      <c r="X339" s="22"/>
      <c r="Y339" s="22"/>
      <c r="Z339" s="102">
        <f t="shared" si="1021"/>
        <v>0</v>
      </c>
      <c r="AA339" s="102">
        <f t="shared" si="1024"/>
        <v>0</v>
      </c>
      <c r="AB339" s="22"/>
      <c r="AC339" s="22"/>
      <c r="AD339" s="41"/>
      <c r="AE339" s="914">
        <f>AG339+AK339+AM339+AO339</f>
        <v>0</v>
      </c>
      <c r="AF339" s="699" t="e">
        <f t="shared" si="887"/>
        <v>#DIV/0!</v>
      </c>
      <c r="AG339" s="167"/>
      <c r="AH339" s="699"/>
      <c r="AI339" s="102"/>
      <c r="AJ339" s="114"/>
      <c r="AK339" s="102"/>
      <c r="AL339" s="114"/>
      <c r="AM339" s="22"/>
      <c r="AN339" s="41"/>
      <c r="AO339" s="22"/>
      <c r="AP339" s="102"/>
      <c r="AQ339" s="114"/>
      <c r="AR339" s="185"/>
      <c r="AS339" s="699" t="e">
        <f t="shared" si="889"/>
        <v>#DIV/0!</v>
      </c>
      <c r="AT339" s="167"/>
      <c r="AU339" s="699"/>
      <c r="AV339" s="102"/>
      <c r="AW339" s="114"/>
      <c r="AX339" s="167"/>
      <c r="AY339" s="114"/>
      <c r="AZ339" s="22"/>
      <c r="BA339" s="699"/>
      <c r="BB339" s="22"/>
      <c r="BC339" s="22"/>
      <c r="BD339" s="22"/>
      <c r="BE339" s="98"/>
      <c r="BF339" s="102"/>
      <c r="BG339" s="102"/>
      <c r="BH339" s="22"/>
      <c r="BI339" s="22"/>
      <c r="BJ339" s="102"/>
      <c r="BK339" s="102"/>
      <c r="BL339" s="22"/>
      <c r="BM339" s="22"/>
      <c r="BN339" s="102"/>
      <c r="BO339" s="102"/>
      <c r="BP339" s="102"/>
      <c r="BQ339" s="102"/>
      <c r="BR339" s="22"/>
      <c r="BS339" s="22"/>
      <c r="BT339" s="102"/>
      <c r="BU339" s="98"/>
      <c r="BV339" s="102"/>
      <c r="BW339" s="102"/>
      <c r="BX339" s="102"/>
      <c r="BY339" s="22"/>
      <c r="BZ339" s="22"/>
      <c r="CE339" s="699"/>
    </row>
    <row r="340" spans="2:83" s="42" customFormat="1" ht="46.5" hidden="1" customHeight="1" x14ac:dyDescent="0.25">
      <c r="B340" s="388"/>
      <c r="C340" s="97" t="s">
        <v>31</v>
      </c>
      <c r="D340" s="844">
        <f>G340</f>
        <v>0</v>
      </c>
      <c r="E340" s="844"/>
      <c r="F340" s="844"/>
      <c r="G340" s="844">
        <f>SUM(G341:G343)</f>
        <v>0</v>
      </c>
      <c r="H340" s="258"/>
      <c r="I340" s="258"/>
      <c r="J340" s="185">
        <f t="shared" si="1034"/>
        <v>0</v>
      </c>
      <c r="K340" s="844">
        <f>Q340</f>
        <v>0</v>
      </c>
      <c r="L340" s="699" t="e">
        <f t="shared" si="885"/>
        <v>#DIV/0!</v>
      </c>
      <c r="M340" s="963">
        <v>0</v>
      </c>
      <c r="N340" s="114"/>
      <c r="O340" s="114"/>
      <c r="P340" s="114"/>
      <c r="Q340" s="114">
        <f>SUM(Q341:Q343)</f>
        <v>0</v>
      </c>
      <c r="R340" s="114"/>
      <c r="S340" s="41"/>
      <c r="T340" s="41"/>
      <c r="U340" s="41"/>
      <c r="V340" s="114">
        <f t="shared" si="1020"/>
        <v>0</v>
      </c>
      <c r="W340" s="41"/>
      <c r="X340" s="41"/>
      <c r="Y340" s="41"/>
      <c r="Z340" s="114">
        <f t="shared" si="1021"/>
        <v>0</v>
      </c>
      <c r="AA340" s="114">
        <f t="shared" si="1024"/>
        <v>0</v>
      </c>
      <c r="AB340" s="41"/>
      <c r="AC340" s="41"/>
      <c r="AD340" s="41"/>
      <c r="AE340" s="919">
        <f t="shared" si="1032"/>
        <v>0</v>
      </c>
      <c r="AF340" s="699" t="e">
        <f t="shared" si="887"/>
        <v>#DIV/0!</v>
      </c>
      <c r="AG340" s="963"/>
      <c r="AH340" s="699"/>
      <c r="AI340" s="114"/>
      <c r="AJ340" s="114"/>
      <c r="AK340" s="114"/>
      <c r="AL340" s="114"/>
      <c r="AM340" s="41"/>
      <c r="AN340" s="41"/>
      <c r="AO340" s="41"/>
      <c r="AP340" s="114"/>
      <c r="AQ340" s="114"/>
      <c r="AR340" s="844"/>
      <c r="AS340" s="699" t="e">
        <f t="shared" si="889"/>
        <v>#DIV/0!</v>
      </c>
      <c r="AT340" s="963"/>
      <c r="AU340" s="699"/>
      <c r="AV340" s="114"/>
      <c r="AW340" s="114"/>
      <c r="AX340" s="963"/>
      <c r="AY340" s="114"/>
      <c r="AZ340" s="41"/>
      <c r="BA340" s="699"/>
      <c r="BB340" s="41"/>
      <c r="BC340" s="41"/>
      <c r="BD340" s="41"/>
      <c r="BE340" s="114"/>
      <c r="BF340" s="114"/>
      <c r="BG340" s="114"/>
      <c r="BH340" s="41"/>
      <c r="BI340" s="41"/>
      <c r="BJ340" s="114"/>
      <c r="BK340" s="114"/>
      <c r="BL340" s="41"/>
      <c r="BM340" s="41"/>
      <c r="BN340" s="114"/>
      <c r="BO340" s="114"/>
      <c r="BP340" s="114"/>
      <c r="BQ340" s="114"/>
      <c r="BR340" s="41"/>
      <c r="BS340" s="41"/>
      <c r="BT340" s="114"/>
      <c r="BU340" s="114"/>
      <c r="BV340" s="114"/>
      <c r="BW340" s="114"/>
      <c r="BX340" s="114"/>
      <c r="BY340" s="41"/>
      <c r="BZ340" s="41"/>
      <c r="CE340" s="699"/>
    </row>
    <row r="341" spans="2:83" s="37" customFormat="1" ht="30.75" hidden="1" customHeight="1" x14ac:dyDescent="0.25">
      <c r="B341" s="204"/>
      <c r="C341" s="110" t="s">
        <v>39</v>
      </c>
      <c r="D341" s="171">
        <f t="shared" si="1029"/>
        <v>0</v>
      </c>
      <c r="E341" s="171"/>
      <c r="F341" s="171"/>
      <c r="G341" s="171">
        <v>0</v>
      </c>
      <c r="H341" s="172"/>
      <c r="I341" s="172"/>
      <c r="J341" s="185">
        <f t="shared" si="1034"/>
        <v>0</v>
      </c>
      <c r="K341" s="171">
        <f>Q341</f>
        <v>0</v>
      </c>
      <c r="L341" s="699" t="e">
        <f t="shared" si="885"/>
        <v>#DIV/0!</v>
      </c>
      <c r="M341" s="171">
        <v>0</v>
      </c>
      <c r="N341" s="116"/>
      <c r="O341" s="116"/>
      <c r="P341" s="116"/>
      <c r="Q341" s="116"/>
      <c r="R341" s="116"/>
      <c r="S341" s="35"/>
      <c r="T341" s="35"/>
      <c r="U341" s="35"/>
      <c r="V341" s="114">
        <f t="shared" si="1020"/>
        <v>0</v>
      </c>
      <c r="W341" s="35"/>
      <c r="X341" s="35"/>
      <c r="Y341" s="35"/>
      <c r="Z341" s="116">
        <f t="shared" si="1021"/>
        <v>0</v>
      </c>
      <c r="AA341" s="116">
        <f t="shared" si="1024"/>
        <v>0</v>
      </c>
      <c r="AB341" s="35"/>
      <c r="AC341" s="35"/>
      <c r="AD341" s="35"/>
      <c r="AE341" s="915">
        <f t="shared" si="1032"/>
        <v>0</v>
      </c>
      <c r="AF341" s="699" t="e">
        <f t="shared" si="887"/>
        <v>#DIV/0!</v>
      </c>
      <c r="AG341" s="171"/>
      <c r="AH341" s="699"/>
      <c r="AI341" s="116"/>
      <c r="AJ341" s="116"/>
      <c r="AK341" s="116"/>
      <c r="AL341" s="116"/>
      <c r="AM341" s="35"/>
      <c r="AN341" s="35"/>
      <c r="AO341" s="35"/>
      <c r="AP341" s="116"/>
      <c r="AQ341" s="116"/>
      <c r="AR341" s="171"/>
      <c r="AS341" s="699" t="e">
        <f t="shared" si="889"/>
        <v>#DIV/0!</v>
      </c>
      <c r="AT341" s="171"/>
      <c r="AU341" s="699"/>
      <c r="AV341" s="116"/>
      <c r="AW341" s="116"/>
      <c r="AX341" s="171"/>
      <c r="AY341" s="116"/>
      <c r="AZ341" s="35"/>
      <c r="BA341" s="699"/>
      <c r="BB341" s="35"/>
      <c r="BC341" s="35"/>
      <c r="BD341" s="35"/>
      <c r="BE341" s="116"/>
      <c r="BF341" s="116"/>
      <c r="BG341" s="116"/>
      <c r="BH341" s="35"/>
      <c r="BI341" s="35"/>
      <c r="BJ341" s="116"/>
      <c r="BK341" s="116"/>
      <c r="BL341" s="35"/>
      <c r="BM341" s="35"/>
      <c r="BN341" s="116"/>
      <c r="BO341" s="116"/>
      <c r="BP341" s="116"/>
      <c r="BQ341" s="116"/>
      <c r="BR341" s="35"/>
      <c r="BS341" s="35"/>
      <c r="BT341" s="116"/>
      <c r="BU341" s="116"/>
      <c r="BV341" s="116"/>
      <c r="BW341" s="116"/>
      <c r="BX341" s="116"/>
      <c r="BY341" s="35"/>
      <c r="BZ341" s="35"/>
      <c r="CE341" s="699"/>
    </row>
    <row r="342" spans="2:83" s="37" customFormat="1" ht="62.25" hidden="1" customHeight="1" x14ac:dyDescent="0.25">
      <c r="B342" s="204"/>
      <c r="C342" s="110" t="s">
        <v>43</v>
      </c>
      <c r="D342" s="171">
        <f>G342</f>
        <v>0</v>
      </c>
      <c r="E342" s="171"/>
      <c r="F342" s="171"/>
      <c r="G342" s="171"/>
      <c r="H342" s="172"/>
      <c r="I342" s="172"/>
      <c r="J342" s="185">
        <f t="shared" si="1034"/>
        <v>0</v>
      </c>
      <c r="K342" s="171">
        <f>Q342</f>
        <v>0</v>
      </c>
      <c r="L342" s="699" t="e">
        <f t="shared" si="885"/>
        <v>#DIV/0!</v>
      </c>
      <c r="M342" s="171">
        <v>0</v>
      </c>
      <c r="N342" s="116"/>
      <c r="O342" s="116"/>
      <c r="P342" s="116"/>
      <c r="Q342" s="116"/>
      <c r="R342" s="116"/>
      <c r="S342" s="35"/>
      <c r="T342" s="35"/>
      <c r="U342" s="35"/>
      <c r="V342" s="114">
        <f t="shared" si="1020"/>
        <v>0</v>
      </c>
      <c r="W342" s="35"/>
      <c r="X342" s="35"/>
      <c r="Y342" s="35"/>
      <c r="Z342" s="116">
        <f t="shared" si="1021"/>
        <v>0</v>
      </c>
      <c r="AA342" s="116">
        <f t="shared" si="1024"/>
        <v>0</v>
      </c>
      <c r="AB342" s="35"/>
      <c r="AC342" s="35"/>
      <c r="AD342" s="35"/>
      <c r="AE342" s="915">
        <f t="shared" si="1032"/>
        <v>0</v>
      </c>
      <c r="AF342" s="699" t="e">
        <f t="shared" si="887"/>
        <v>#DIV/0!</v>
      </c>
      <c r="AG342" s="171"/>
      <c r="AH342" s="699"/>
      <c r="AI342" s="116"/>
      <c r="AJ342" s="116"/>
      <c r="AK342" s="116"/>
      <c r="AL342" s="116"/>
      <c r="AM342" s="35"/>
      <c r="AN342" s="35"/>
      <c r="AO342" s="35"/>
      <c r="AP342" s="116"/>
      <c r="AQ342" s="116"/>
      <c r="AR342" s="171"/>
      <c r="AS342" s="699" t="e">
        <f t="shared" si="889"/>
        <v>#DIV/0!</v>
      </c>
      <c r="AT342" s="171"/>
      <c r="AU342" s="699"/>
      <c r="AV342" s="116"/>
      <c r="AW342" s="116"/>
      <c r="AX342" s="171"/>
      <c r="AY342" s="116"/>
      <c r="AZ342" s="35"/>
      <c r="BA342" s="699"/>
      <c r="BB342" s="35"/>
      <c r="BC342" s="35"/>
      <c r="BD342" s="35"/>
      <c r="BE342" s="116"/>
      <c r="BF342" s="116"/>
      <c r="BG342" s="116"/>
      <c r="BH342" s="35"/>
      <c r="BI342" s="35"/>
      <c r="BJ342" s="116"/>
      <c r="BK342" s="116"/>
      <c r="BL342" s="35"/>
      <c r="BM342" s="35"/>
      <c r="BN342" s="116"/>
      <c r="BO342" s="116"/>
      <c r="BP342" s="116"/>
      <c r="BQ342" s="116"/>
      <c r="BR342" s="35"/>
      <c r="BS342" s="35"/>
      <c r="BT342" s="116"/>
      <c r="BU342" s="116"/>
      <c r="BV342" s="116"/>
      <c r="BW342" s="116"/>
      <c r="BX342" s="116"/>
      <c r="BY342" s="35"/>
      <c r="BZ342" s="35"/>
      <c r="CE342" s="699"/>
    </row>
    <row r="343" spans="2:83" s="37" customFormat="1" ht="27.75" hidden="1" customHeight="1" x14ac:dyDescent="0.25">
      <c r="B343" s="204"/>
      <c r="C343" s="110" t="s">
        <v>40</v>
      </c>
      <c r="D343" s="171">
        <f>G343</f>
        <v>0</v>
      </c>
      <c r="E343" s="171"/>
      <c r="F343" s="171"/>
      <c r="G343" s="171"/>
      <c r="H343" s="172"/>
      <c r="I343" s="172"/>
      <c r="J343" s="185">
        <f t="shared" si="1034"/>
        <v>0</v>
      </c>
      <c r="K343" s="171">
        <f>Q343</f>
        <v>0</v>
      </c>
      <c r="L343" s="699" t="e">
        <f t="shared" si="885"/>
        <v>#DIV/0!</v>
      </c>
      <c r="M343" s="171">
        <v>0</v>
      </c>
      <c r="N343" s="116"/>
      <c r="O343" s="116"/>
      <c r="P343" s="116"/>
      <c r="Q343" s="116"/>
      <c r="R343" s="116"/>
      <c r="S343" s="35"/>
      <c r="T343" s="35"/>
      <c r="U343" s="35"/>
      <c r="V343" s="114">
        <f t="shared" si="1020"/>
        <v>0</v>
      </c>
      <c r="W343" s="35"/>
      <c r="X343" s="35"/>
      <c r="Y343" s="35"/>
      <c r="Z343" s="116">
        <f t="shared" si="1021"/>
        <v>0</v>
      </c>
      <c r="AA343" s="116">
        <f t="shared" si="1024"/>
        <v>0</v>
      </c>
      <c r="AB343" s="35"/>
      <c r="AC343" s="35"/>
      <c r="AD343" s="35"/>
      <c r="AE343" s="915">
        <f t="shared" si="1032"/>
        <v>0</v>
      </c>
      <c r="AF343" s="699" t="e">
        <f t="shared" si="887"/>
        <v>#DIV/0!</v>
      </c>
      <c r="AG343" s="171"/>
      <c r="AH343" s="699"/>
      <c r="AI343" s="116"/>
      <c r="AJ343" s="116"/>
      <c r="AK343" s="116"/>
      <c r="AL343" s="116"/>
      <c r="AM343" s="35"/>
      <c r="AN343" s="35"/>
      <c r="AO343" s="35"/>
      <c r="AP343" s="116">
        <f t="shared" ref="AP343:AP380" si="1035">AR343+AT343+AX343</f>
        <v>0</v>
      </c>
      <c r="AQ343" s="116"/>
      <c r="AR343" s="171">
        <f t="shared" ref="AR343" si="1036">AT343</f>
        <v>0</v>
      </c>
      <c r="AS343" s="699" t="e">
        <f t="shared" si="889"/>
        <v>#DIV/0!</v>
      </c>
      <c r="AT343" s="171"/>
      <c r="AU343" s="699"/>
      <c r="AV343" s="116"/>
      <c r="AW343" s="116"/>
      <c r="AX343" s="171"/>
      <c r="AY343" s="116"/>
      <c r="AZ343" s="35"/>
      <c r="BA343" s="699"/>
      <c r="BB343" s="35"/>
      <c r="BC343" s="35"/>
      <c r="BD343" s="35"/>
      <c r="BE343" s="116"/>
      <c r="BF343" s="116"/>
      <c r="BG343" s="116"/>
      <c r="BH343" s="35"/>
      <c r="BI343" s="35"/>
      <c r="BJ343" s="116"/>
      <c r="BK343" s="116"/>
      <c r="BL343" s="35"/>
      <c r="BM343" s="35"/>
      <c r="BN343" s="116"/>
      <c r="BO343" s="116"/>
      <c r="BP343" s="116"/>
      <c r="BQ343" s="116"/>
      <c r="BR343" s="35"/>
      <c r="BS343" s="35"/>
      <c r="BT343" s="116"/>
      <c r="BU343" s="116"/>
      <c r="BV343" s="116"/>
      <c r="BW343" s="116"/>
      <c r="BX343" s="116"/>
      <c r="BY343" s="35"/>
      <c r="BZ343" s="35"/>
      <c r="CE343" s="699"/>
    </row>
    <row r="344" spans="2:83" s="40" customFormat="1" ht="113.25" hidden="1" customHeight="1" x14ac:dyDescent="0.25">
      <c r="B344" s="200" t="s">
        <v>8</v>
      </c>
      <c r="C344" s="97" t="s">
        <v>46</v>
      </c>
      <c r="D344" s="185">
        <f>E344+G344+H344+I344</f>
        <v>0</v>
      </c>
      <c r="E344" s="185"/>
      <c r="F344" s="185"/>
      <c r="G344" s="185">
        <f>G346+G347</f>
        <v>0</v>
      </c>
      <c r="H344" s="186"/>
      <c r="I344" s="186"/>
      <c r="J344" s="185">
        <f t="shared" si="1034"/>
        <v>0</v>
      </c>
      <c r="K344" s="185">
        <f>M344+Q344+S344+U344</f>
        <v>0</v>
      </c>
      <c r="L344" s="699" t="e">
        <f t="shared" si="885"/>
        <v>#DIV/0!</v>
      </c>
      <c r="M344" s="185">
        <f>M346+M347</f>
        <v>0</v>
      </c>
      <c r="N344" s="98"/>
      <c r="O344" s="98"/>
      <c r="P344" s="98"/>
      <c r="Q344" s="98">
        <f>Q346+Q347</f>
        <v>0</v>
      </c>
      <c r="R344" s="98"/>
      <c r="S344" s="286"/>
      <c r="T344" s="286"/>
      <c r="U344" s="286"/>
      <c r="V344" s="114">
        <f t="shared" si="1020"/>
        <v>0</v>
      </c>
      <c r="W344" s="286"/>
      <c r="X344" s="286"/>
      <c r="Y344" s="286"/>
      <c r="Z344" s="98">
        <f t="shared" si="1021"/>
        <v>0</v>
      </c>
      <c r="AA344" s="98">
        <f t="shared" si="1024"/>
        <v>0</v>
      </c>
      <c r="AB344" s="286"/>
      <c r="AC344" s="286"/>
      <c r="AD344" s="286"/>
      <c r="AE344" s="914">
        <f>AG344+AK344+AM344+AO344</f>
        <v>0</v>
      </c>
      <c r="AF344" s="699" t="e">
        <f t="shared" si="887"/>
        <v>#DIV/0!</v>
      </c>
      <c r="AG344" s="185"/>
      <c r="AH344" s="699"/>
      <c r="AI344" s="98"/>
      <c r="AJ344" s="98"/>
      <c r="AK344" s="98"/>
      <c r="AL344" s="98"/>
      <c r="AM344" s="286"/>
      <c r="AN344" s="286"/>
      <c r="AO344" s="286"/>
      <c r="AP344" s="98">
        <f t="shared" si="1035"/>
        <v>0</v>
      </c>
      <c r="AQ344" s="98"/>
      <c r="AR344" s="185">
        <f>AT344+AX344+AZ344+BB344</f>
        <v>0</v>
      </c>
      <c r="AS344" s="699" t="e">
        <f t="shared" si="889"/>
        <v>#DIV/0!</v>
      </c>
      <c r="AT344" s="185">
        <f>AT346+AT347</f>
        <v>0</v>
      </c>
      <c r="AU344" s="699"/>
      <c r="AV344" s="98"/>
      <c r="AW344" s="98"/>
      <c r="AX344" s="185"/>
      <c r="AY344" s="98"/>
      <c r="AZ344" s="286"/>
      <c r="BA344" s="699"/>
      <c r="BB344" s="286"/>
      <c r="BC344" s="286"/>
      <c r="BD344" s="286"/>
      <c r="BE344" s="98"/>
      <c r="BF344" s="98"/>
      <c r="BG344" s="98"/>
      <c r="BH344" s="286"/>
      <c r="BI344" s="286"/>
      <c r="BJ344" s="98"/>
      <c r="BK344" s="98"/>
      <c r="BL344" s="286"/>
      <c r="BM344" s="286"/>
      <c r="BN344" s="98"/>
      <c r="BO344" s="98"/>
      <c r="BP344" s="98"/>
      <c r="BQ344" s="98"/>
      <c r="BR344" s="286"/>
      <c r="BS344" s="286"/>
      <c r="BT344" s="98"/>
      <c r="BU344" s="98"/>
      <c r="BV344" s="98"/>
      <c r="BW344" s="98"/>
      <c r="BX344" s="98"/>
      <c r="BY344" s="286"/>
      <c r="BZ344" s="286"/>
      <c r="CE344" s="699"/>
    </row>
    <row r="345" spans="2:83" s="42" customFormat="1" ht="46.5" hidden="1" customHeight="1" x14ac:dyDescent="0.25">
      <c r="B345" s="388"/>
      <c r="C345" s="97" t="s">
        <v>31</v>
      </c>
      <c r="D345" s="185">
        <v>0</v>
      </c>
      <c r="E345" s="844"/>
      <c r="F345" s="844"/>
      <c r="G345" s="844">
        <f>SUM(G346:G348)</f>
        <v>0</v>
      </c>
      <c r="H345" s="258"/>
      <c r="I345" s="258"/>
      <c r="J345" s="185">
        <f t="shared" si="1034"/>
        <v>0</v>
      </c>
      <c r="K345" s="185"/>
      <c r="L345" s="699" t="e">
        <f t="shared" si="885"/>
        <v>#DIV/0!</v>
      </c>
      <c r="M345" s="963"/>
      <c r="N345" s="114"/>
      <c r="O345" s="114"/>
      <c r="P345" s="114"/>
      <c r="Q345" s="114">
        <f>SUM(Q346:Q348)</f>
        <v>0</v>
      </c>
      <c r="R345" s="114"/>
      <c r="S345" s="41"/>
      <c r="T345" s="41"/>
      <c r="U345" s="41"/>
      <c r="V345" s="114">
        <f t="shared" si="1020"/>
        <v>0</v>
      </c>
      <c r="W345" s="41"/>
      <c r="X345" s="41"/>
      <c r="Y345" s="41"/>
      <c r="Z345" s="114">
        <f t="shared" si="1021"/>
        <v>0</v>
      </c>
      <c r="AA345" s="114">
        <f t="shared" si="1024"/>
        <v>0</v>
      </c>
      <c r="AB345" s="41"/>
      <c r="AC345" s="41"/>
      <c r="AD345" s="41"/>
      <c r="AE345" s="914">
        <f>AG345+AK345+AM345+AO345</f>
        <v>0</v>
      </c>
      <c r="AF345" s="699" t="e">
        <f t="shared" si="887"/>
        <v>#DIV/0!</v>
      </c>
      <c r="AG345" s="963"/>
      <c r="AH345" s="699"/>
      <c r="AI345" s="114"/>
      <c r="AJ345" s="114"/>
      <c r="AK345" s="114"/>
      <c r="AL345" s="114"/>
      <c r="AM345" s="41"/>
      <c r="AN345" s="41"/>
      <c r="AO345" s="41"/>
      <c r="AP345" s="114" t="e">
        <f t="shared" si="1035"/>
        <v>#REF!</v>
      </c>
      <c r="AQ345" s="114"/>
      <c r="AR345" s="185" t="e">
        <f>AT345+AX345+AZ345+BB345</f>
        <v>#REF!</v>
      </c>
      <c r="AS345" s="699" t="e">
        <f t="shared" si="889"/>
        <v>#REF!</v>
      </c>
      <c r="AT345" s="963" t="e">
        <f>SUM(AT346:AT348)</f>
        <v>#REF!</v>
      </c>
      <c r="AU345" s="699"/>
      <c r="AV345" s="114"/>
      <c r="AW345" s="114"/>
      <c r="AX345" s="963"/>
      <c r="AY345" s="114"/>
      <c r="AZ345" s="41"/>
      <c r="BA345" s="699"/>
      <c r="BB345" s="41"/>
      <c r="BC345" s="41"/>
      <c r="BD345" s="41"/>
      <c r="BE345" s="98"/>
      <c r="BF345" s="114"/>
      <c r="BG345" s="114"/>
      <c r="BH345" s="41"/>
      <c r="BI345" s="41"/>
      <c r="BJ345" s="114"/>
      <c r="BK345" s="114"/>
      <c r="BL345" s="41"/>
      <c r="BM345" s="41"/>
      <c r="BN345" s="114"/>
      <c r="BO345" s="114"/>
      <c r="BP345" s="114"/>
      <c r="BQ345" s="114"/>
      <c r="BR345" s="41"/>
      <c r="BS345" s="41"/>
      <c r="BT345" s="114"/>
      <c r="BU345" s="98"/>
      <c r="BV345" s="114"/>
      <c r="BW345" s="114"/>
      <c r="BX345" s="114"/>
      <c r="BY345" s="41"/>
      <c r="BZ345" s="41"/>
      <c r="CE345" s="699"/>
    </row>
    <row r="346" spans="2:83" s="37" customFormat="1" ht="30" hidden="1" customHeight="1" x14ac:dyDescent="0.25">
      <c r="B346" s="206"/>
      <c r="C346" s="110" t="s">
        <v>39</v>
      </c>
      <c r="D346" s="171">
        <f t="shared" si="1029"/>
        <v>0</v>
      </c>
      <c r="E346" s="171"/>
      <c r="F346" s="171"/>
      <c r="G346" s="171">
        <v>0</v>
      </c>
      <c r="H346" s="172"/>
      <c r="I346" s="172"/>
      <c r="J346" s="185">
        <f t="shared" si="1034"/>
        <v>0</v>
      </c>
      <c r="K346" s="171">
        <f t="shared" ref="K346:K347" si="1037">M346</f>
        <v>0</v>
      </c>
      <c r="L346" s="699" t="e">
        <f t="shared" si="885"/>
        <v>#DIV/0!</v>
      </c>
      <c r="M346" s="171">
        <v>0</v>
      </c>
      <c r="N346" s="116"/>
      <c r="O346" s="116"/>
      <c r="P346" s="116"/>
      <c r="Q346" s="116">
        <v>0</v>
      </c>
      <c r="R346" s="116"/>
      <c r="S346" s="35"/>
      <c r="T346" s="35"/>
      <c r="U346" s="35"/>
      <c r="V346" s="114">
        <f t="shared" si="1020"/>
        <v>0</v>
      </c>
      <c r="W346" s="35"/>
      <c r="X346" s="35"/>
      <c r="Y346" s="35"/>
      <c r="Z346" s="116">
        <f t="shared" si="1021"/>
        <v>0</v>
      </c>
      <c r="AA346" s="116">
        <f t="shared" si="1024"/>
        <v>0</v>
      </c>
      <c r="AB346" s="35"/>
      <c r="AC346" s="35"/>
      <c r="AD346" s="35"/>
      <c r="AE346" s="915">
        <f t="shared" si="1032"/>
        <v>0</v>
      </c>
      <c r="AF346" s="699" t="e">
        <f t="shared" si="887"/>
        <v>#DIV/0!</v>
      </c>
      <c r="AG346" s="171"/>
      <c r="AH346" s="699"/>
      <c r="AI346" s="116"/>
      <c r="AJ346" s="116"/>
      <c r="AK346" s="116"/>
      <c r="AL346" s="116"/>
      <c r="AM346" s="35"/>
      <c r="AN346" s="35"/>
      <c r="AO346" s="35"/>
      <c r="AP346" s="116">
        <f t="shared" si="1035"/>
        <v>0</v>
      </c>
      <c r="AQ346" s="116"/>
      <c r="AR346" s="171">
        <f t="shared" ref="AR346:AR347" si="1038">AT346</f>
        <v>0</v>
      </c>
      <c r="AS346" s="699" t="e">
        <f t="shared" si="889"/>
        <v>#DIV/0!</v>
      </c>
      <c r="AT346" s="171">
        <v>0</v>
      </c>
      <c r="AU346" s="699"/>
      <c r="AV346" s="116"/>
      <c r="AW346" s="116"/>
      <c r="AX346" s="171"/>
      <c r="AY346" s="116"/>
      <c r="AZ346" s="35"/>
      <c r="BA346" s="699"/>
      <c r="BB346" s="35"/>
      <c r="BC346" s="35"/>
      <c r="BD346" s="35"/>
      <c r="BE346" s="116"/>
      <c r="BF346" s="116"/>
      <c r="BG346" s="116"/>
      <c r="BH346" s="35"/>
      <c r="BI346" s="35"/>
      <c r="BJ346" s="116"/>
      <c r="BK346" s="116"/>
      <c r="BL346" s="35"/>
      <c r="BM346" s="35"/>
      <c r="BN346" s="116"/>
      <c r="BO346" s="116"/>
      <c r="BP346" s="116"/>
      <c r="BQ346" s="116"/>
      <c r="BR346" s="35"/>
      <c r="BS346" s="35"/>
      <c r="BT346" s="116"/>
      <c r="BU346" s="116"/>
      <c r="BV346" s="116"/>
      <c r="BW346" s="116"/>
      <c r="BX346" s="116"/>
      <c r="BY346" s="35"/>
      <c r="BZ346" s="35"/>
      <c r="CE346" s="699"/>
    </row>
    <row r="347" spans="2:83" s="37" customFormat="1" ht="31.5" hidden="1" customHeight="1" x14ac:dyDescent="0.25">
      <c r="B347" s="204"/>
      <c r="C347" s="110" t="s">
        <v>47</v>
      </c>
      <c r="D347" s="171">
        <f t="shared" si="1029"/>
        <v>0</v>
      </c>
      <c r="E347" s="171"/>
      <c r="F347" s="171"/>
      <c r="G347" s="171">
        <v>0</v>
      </c>
      <c r="H347" s="172"/>
      <c r="I347" s="172"/>
      <c r="J347" s="185">
        <f t="shared" si="1034"/>
        <v>0</v>
      </c>
      <c r="K347" s="171">
        <f t="shared" si="1037"/>
        <v>0</v>
      </c>
      <c r="L347" s="699" t="e">
        <f t="shared" si="885"/>
        <v>#DIV/0!</v>
      </c>
      <c r="M347" s="171">
        <v>0</v>
      </c>
      <c r="N347" s="116"/>
      <c r="O347" s="116"/>
      <c r="P347" s="116"/>
      <c r="Q347" s="116">
        <v>0</v>
      </c>
      <c r="R347" s="116"/>
      <c r="S347" s="35"/>
      <c r="T347" s="35"/>
      <c r="U347" s="35"/>
      <c r="V347" s="114">
        <f t="shared" si="1020"/>
        <v>0</v>
      </c>
      <c r="W347" s="35"/>
      <c r="X347" s="35"/>
      <c r="Y347" s="35"/>
      <c r="Z347" s="116">
        <f t="shared" si="1021"/>
        <v>0</v>
      </c>
      <c r="AA347" s="116">
        <f t="shared" si="1024"/>
        <v>0</v>
      </c>
      <c r="AB347" s="35"/>
      <c r="AC347" s="35"/>
      <c r="AD347" s="35"/>
      <c r="AE347" s="915">
        <f t="shared" si="1032"/>
        <v>0</v>
      </c>
      <c r="AF347" s="699" t="e">
        <f t="shared" si="887"/>
        <v>#DIV/0!</v>
      </c>
      <c r="AG347" s="171"/>
      <c r="AH347" s="699"/>
      <c r="AI347" s="116"/>
      <c r="AJ347" s="116"/>
      <c r="AK347" s="116"/>
      <c r="AL347" s="116"/>
      <c r="AM347" s="35"/>
      <c r="AN347" s="35"/>
      <c r="AO347" s="35"/>
      <c r="AP347" s="116">
        <f t="shared" si="1035"/>
        <v>0</v>
      </c>
      <c r="AQ347" s="116"/>
      <c r="AR347" s="171">
        <f t="shared" si="1038"/>
        <v>0</v>
      </c>
      <c r="AS347" s="699" t="e">
        <f t="shared" si="889"/>
        <v>#DIV/0!</v>
      </c>
      <c r="AT347" s="171"/>
      <c r="AU347" s="699"/>
      <c r="AV347" s="116"/>
      <c r="AW347" s="116"/>
      <c r="AX347" s="171"/>
      <c r="AY347" s="116"/>
      <c r="AZ347" s="35"/>
      <c r="BA347" s="699"/>
      <c r="BB347" s="35"/>
      <c r="BC347" s="35"/>
      <c r="BD347" s="35"/>
      <c r="BE347" s="116"/>
      <c r="BF347" s="116"/>
      <c r="BG347" s="116"/>
      <c r="BH347" s="35"/>
      <c r="BI347" s="35"/>
      <c r="BJ347" s="116"/>
      <c r="BK347" s="116"/>
      <c r="BL347" s="35"/>
      <c r="BM347" s="35"/>
      <c r="BN347" s="116"/>
      <c r="BO347" s="116"/>
      <c r="BP347" s="116"/>
      <c r="BQ347" s="116"/>
      <c r="BR347" s="35"/>
      <c r="BS347" s="35"/>
      <c r="BT347" s="116"/>
      <c r="BU347" s="116"/>
      <c r="BV347" s="116"/>
      <c r="BW347" s="116"/>
      <c r="BX347" s="116"/>
      <c r="BY347" s="35"/>
      <c r="BZ347" s="35"/>
      <c r="CE347" s="699"/>
    </row>
    <row r="348" spans="2:83" s="44" customFormat="1" ht="85.5" hidden="1" customHeight="1" x14ac:dyDescent="0.25">
      <c r="B348" s="388" t="s">
        <v>48</v>
      </c>
      <c r="C348" s="97" t="s">
        <v>49</v>
      </c>
      <c r="D348" s="885"/>
      <c r="E348" s="171"/>
      <c r="F348" s="171"/>
      <c r="G348" s="171"/>
      <c r="H348" s="885"/>
      <c r="I348" s="885"/>
      <c r="J348" s="185">
        <f t="shared" si="1034"/>
        <v>0</v>
      </c>
      <c r="K348" s="258"/>
      <c r="L348" s="699" t="e">
        <f t="shared" si="885"/>
        <v>#DIV/0!</v>
      </c>
      <c r="M348" s="171"/>
      <c r="N348" s="116"/>
      <c r="O348" s="116"/>
      <c r="P348" s="116"/>
      <c r="Q348" s="116"/>
      <c r="R348" s="116"/>
      <c r="S348" s="300"/>
      <c r="T348" s="41"/>
      <c r="U348" s="300"/>
      <c r="V348" s="114">
        <f t="shared" si="1020"/>
        <v>0</v>
      </c>
      <c r="W348" s="300"/>
      <c r="X348" s="300"/>
      <c r="Y348" s="300"/>
      <c r="Z348" s="300">
        <f t="shared" si="1021"/>
        <v>0</v>
      </c>
      <c r="AA348" s="116">
        <f t="shared" si="1024"/>
        <v>0</v>
      </c>
      <c r="AB348" s="300"/>
      <c r="AC348" s="300"/>
      <c r="AD348" s="41"/>
      <c r="AE348" s="920"/>
      <c r="AF348" s="699" t="e">
        <f t="shared" si="887"/>
        <v>#DIV/0!</v>
      </c>
      <c r="AG348" s="171"/>
      <c r="AH348" s="699"/>
      <c r="AI348" s="116"/>
      <c r="AJ348" s="116"/>
      <c r="AK348" s="116"/>
      <c r="AL348" s="116"/>
      <c r="AM348" s="300"/>
      <c r="AN348" s="41"/>
      <c r="AO348" s="300"/>
      <c r="AP348" s="300" t="e">
        <f t="shared" si="1035"/>
        <v>#REF!</v>
      </c>
      <c r="AQ348" s="41"/>
      <c r="AR348" s="885"/>
      <c r="AS348" s="699" t="e">
        <f t="shared" si="889"/>
        <v>#DIV/0!</v>
      </c>
      <c r="AT348" s="171" t="e">
        <f>#REF!</f>
        <v>#REF!</v>
      </c>
      <c r="AU348" s="699"/>
      <c r="AV348" s="116"/>
      <c r="AW348" s="116"/>
      <c r="AX348" s="171"/>
      <c r="AY348" s="116"/>
      <c r="AZ348" s="300"/>
      <c r="BA348" s="699"/>
      <c r="BB348" s="300"/>
      <c r="BC348" s="300"/>
      <c r="BD348" s="300"/>
      <c r="BE348" s="300"/>
      <c r="BF348" s="116"/>
      <c r="BG348" s="116"/>
      <c r="BH348" s="300"/>
      <c r="BI348" s="300"/>
      <c r="BJ348" s="300"/>
      <c r="BK348" s="116"/>
      <c r="BL348" s="300"/>
      <c r="BM348" s="300"/>
      <c r="BN348" s="300"/>
      <c r="BO348" s="116"/>
      <c r="BP348" s="116"/>
      <c r="BQ348" s="116"/>
      <c r="BR348" s="300"/>
      <c r="BS348" s="300"/>
      <c r="BT348" s="300"/>
      <c r="BU348" s="300"/>
      <c r="BV348" s="116"/>
      <c r="BW348" s="116"/>
      <c r="BX348" s="116"/>
      <c r="BY348" s="300"/>
      <c r="BZ348" s="300"/>
      <c r="CE348" s="699"/>
    </row>
    <row r="349" spans="2:83" s="37" customFormat="1" ht="15" hidden="1" customHeight="1" x14ac:dyDescent="0.25">
      <c r="B349" s="204"/>
      <c r="C349" s="110" t="s">
        <v>39</v>
      </c>
      <c r="D349" s="172"/>
      <c r="E349" s="171"/>
      <c r="F349" s="171"/>
      <c r="G349" s="171"/>
      <c r="H349" s="172"/>
      <c r="I349" s="172"/>
      <c r="J349" s="185">
        <f t="shared" si="1034"/>
        <v>0</v>
      </c>
      <c r="K349" s="172"/>
      <c r="L349" s="699" t="e">
        <f t="shared" si="885"/>
        <v>#DIV/0!</v>
      </c>
      <c r="M349" s="171"/>
      <c r="N349" s="116"/>
      <c r="O349" s="116"/>
      <c r="P349" s="116"/>
      <c r="Q349" s="116"/>
      <c r="R349" s="116"/>
      <c r="S349" s="35"/>
      <c r="T349" s="35"/>
      <c r="U349" s="35"/>
      <c r="V349" s="114">
        <f t="shared" si="1020"/>
        <v>0</v>
      </c>
      <c r="W349" s="35"/>
      <c r="X349" s="35"/>
      <c r="Y349" s="35"/>
      <c r="Z349" s="35">
        <f t="shared" si="1021"/>
        <v>0</v>
      </c>
      <c r="AA349" s="116">
        <f t="shared" si="1024"/>
        <v>0</v>
      </c>
      <c r="AB349" s="35"/>
      <c r="AC349" s="35"/>
      <c r="AD349" s="35"/>
      <c r="AE349" s="916"/>
      <c r="AF349" s="699" t="e">
        <f t="shared" si="887"/>
        <v>#DIV/0!</v>
      </c>
      <c r="AG349" s="171"/>
      <c r="AH349" s="699"/>
      <c r="AI349" s="116"/>
      <c r="AJ349" s="116"/>
      <c r="AK349" s="116"/>
      <c r="AL349" s="116"/>
      <c r="AM349" s="35"/>
      <c r="AN349" s="35"/>
      <c r="AO349" s="35"/>
      <c r="AP349" s="35" t="e">
        <f t="shared" si="1035"/>
        <v>#REF!</v>
      </c>
      <c r="AQ349" s="35"/>
      <c r="AR349" s="172"/>
      <c r="AS349" s="699" t="e">
        <f t="shared" si="889"/>
        <v>#DIV/0!</v>
      </c>
      <c r="AT349" s="171" t="e">
        <f>#REF!</f>
        <v>#REF!</v>
      </c>
      <c r="AU349" s="699"/>
      <c r="AV349" s="116"/>
      <c r="AW349" s="116"/>
      <c r="AX349" s="171"/>
      <c r="AY349" s="116"/>
      <c r="AZ349" s="35"/>
      <c r="BA349" s="699"/>
      <c r="BB349" s="35"/>
      <c r="BC349" s="35"/>
      <c r="BD349" s="35"/>
      <c r="BE349" s="35"/>
      <c r="BF349" s="116"/>
      <c r="BG349" s="116"/>
      <c r="BH349" s="35"/>
      <c r="BI349" s="35"/>
      <c r="BJ349" s="35"/>
      <c r="BK349" s="116"/>
      <c r="BL349" s="35"/>
      <c r="BM349" s="35"/>
      <c r="BN349" s="35"/>
      <c r="BO349" s="116"/>
      <c r="BP349" s="116"/>
      <c r="BQ349" s="116"/>
      <c r="BR349" s="35"/>
      <c r="BS349" s="35"/>
      <c r="BT349" s="35"/>
      <c r="BU349" s="35"/>
      <c r="BV349" s="116"/>
      <c r="BW349" s="116"/>
      <c r="BX349" s="116"/>
      <c r="BY349" s="35"/>
      <c r="BZ349" s="35"/>
      <c r="CE349" s="699"/>
    </row>
    <row r="350" spans="2:83" s="37" customFormat="1" ht="15" hidden="1" customHeight="1" x14ac:dyDescent="0.25">
      <c r="B350" s="204"/>
      <c r="C350" s="110" t="s">
        <v>47</v>
      </c>
      <c r="D350" s="172"/>
      <c r="E350" s="171"/>
      <c r="F350" s="171"/>
      <c r="G350" s="171"/>
      <c r="H350" s="172"/>
      <c r="I350" s="172"/>
      <c r="J350" s="185">
        <f t="shared" si="1034"/>
        <v>0</v>
      </c>
      <c r="K350" s="172"/>
      <c r="L350" s="699" t="e">
        <f t="shared" si="885"/>
        <v>#DIV/0!</v>
      </c>
      <c r="M350" s="171"/>
      <c r="N350" s="116"/>
      <c r="O350" s="116"/>
      <c r="P350" s="116"/>
      <c r="Q350" s="116"/>
      <c r="R350" s="116"/>
      <c r="S350" s="35"/>
      <c r="T350" s="35"/>
      <c r="U350" s="35"/>
      <c r="V350" s="114">
        <f t="shared" si="1020"/>
        <v>0</v>
      </c>
      <c r="W350" s="35"/>
      <c r="X350" s="35"/>
      <c r="Y350" s="35"/>
      <c r="Z350" s="35">
        <f t="shared" si="1021"/>
        <v>0</v>
      </c>
      <c r="AA350" s="116">
        <f t="shared" si="1024"/>
        <v>0</v>
      </c>
      <c r="AB350" s="35"/>
      <c r="AC350" s="35"/>
      <c r="AD350" s="35"/>
      <c r="AE350" s="916"/>
      <c r="AF350" s="699" t="e">
        <f t="shared" si="887"/>
        <v>#DIV/0!</v>
      </c>
      <c r="AG350" s="171"/>
      <c r="AH350" s="699"/>
      <c r="AI350" s="116"/>
      <c r="AJ350" s="116"/>
      <c r="AK350" s="116"/>
      <c r="AL350" s="116"/>
      <c r="AM350" s="35"/>
      <c r="AN350" s="35"/>
      <c r="AO350" s="35"/>
      <c r="AP350" s="35" t="e">
        <f t="shared" si="1035"/>
        <v>#REF!</v>
      </c>
      <c r="AQ350" s="35"/>
      <c r="AR350" s="172"/>
      <c r="AS350" s="699" t="e">
        <f t="shared" si="889"/>
        <v>#DIV/0!</v>
      </c>
      <c r="AT350" s="171" t="e">
        <f>#REF!</f>
        <v>#REF!</v>
      </c>
      <c r="AU350" s="699"/>
      <c r="AV350" s="116"/>
      <c r="AW350" s="116"/>
      <c r="AX350" s="171"/>
      <c r="AY350" s="116"/>
      <c r="AZ350" s="35"/>
      <c r="BA350" s="699"/>
      <c r="BB350" s="35"/>
      <c r="BC350" s="35"/>
      <c r="BD350" s="35"/>
      <c r="BE350" s="35"/>
      <c r="BF350" s="116"/>
      <c r="BG350" s="116"/>
      <c r="BH350" s="35"/>
      <c r="BI350" s="35"/>
      <c r="BJ350" s="35"/>
      <c r="BK350" s="116"/>
      <c r="BL350" s="35"/>
      <c r="BM350" s="35"/>
      <c r="BN350" s="35"/>
      <c r="BO350" s="116"/>
      <c r="BP350" s="116"/>
      <c r="BQ350" s="116"/>
      <c r="BR350" s="35"/>
      <c r="BS350" s="35"/>
      <c r="BT350" s="35"/>
      <c r="BU350" s="35"/>
      <c r="BV350" s="116"/>
      <c r="BW350" s="116"/>
      <c r="BX350" s="116"/>
      <c r="BY350" s="35"/>
      <c r="BZ350" s="35"/>
      <c r="CE350" s="699"/>
    </row>
    <row r="351" spans="2:83" s="44" customFormat="1" ht="62.25" hidden="1" customHeight="1" x14ac:dyDescent="0.25">
      <c r="B351" s="388" t="s">
        <v>48</v>
      </c>
      <c r="C351" s="97" t="s">
        <v>50</v>
      </c>
      <c r="D351" s="885"/>
      <c r="E351" s="171"/>
      <c r="F351" s="171"/>
      <c r="G351" s="171"/>
      <c r="H351" s="885"/>
      <c r="I351" s="885"/>
      <c r="J351" s="185">
        <f t="shared" si="1034"/>
        <v>0</v>
      </c>
      <c r="K351" s="258"/>
      <c r="L351" s="699" t="e">
        <f t="shared" si="885"/>
        <v>#DIV/0!</v>
      </c>
      <c r="M351" s="171"/>
      <c r="N351" s="116"/>
      <c r="O351" s="116"/>
      <c r="P351" s="116"/>
      <c r="Q351" s="116"/>
      <c r="R351" s="116"/>
      <c r="S351" s="300"/>
      <c r="T351" s="41"/>
      <c r="U351" s="300"/>
      <c r="V351" s="114">
        <f t="shared" si="1020"/>
        <v>0</v>
      </c>
      <c r="W351" s="300"/>
      <c r="X351" s="300"/>
      <c r="Y351" s="300"/>
      <c r="Z351" s="300">
        <f t="shared" si="1021"/>
        <v>0</v>
      </c>
      <c r="AA351" s="116">
        <f t="shared" si="1024"/>
        <v>0</v>
      </c>
      <c r="AB351" s="300"/>
      <c r="AC351" s="300"/>
      <c r="AD351" s="41"/>
      <c r="AE351" s="920"/>
      <c r="AF351" s="699" t="e">
        <f t="shared" si="887"/>
        <v>#DIV/0!</v>
      </c>
      <c r="AG351" s="171"/>
      <c r="AH351" s="699"/>
      <c r="AI351" s="116"/>
      <c r="AJ351" s="116"/>
      <c r="AK351" s="116"/>
      <c r="AL351" s="116"/>
      <c r="AM351" s="300"/>
      <c r="AN351" s="41"/>
      <c r="AO351" s="300"/>
      <c r="AP351" s="300" t="e">
        <f t="shared" si="1035"/>
        <v>#REF!</v>
      </c>
      <c r="AQ351" s="41"/>
      <c r="AR351" s="885"/>
      <c r="AS351" s="699" t="e">
        <f t="shared" si="889"/>
        <v>#DIV/0!</v>
      </c>
      <c r="AT351" s="171" t="e">
        <f>#REF!</f>
        <v>#REF!</v>
      </c>
      <c r="AU351" s="699"/>
      <c r="AV351" s="116"/>
      <c r="AW351" s="116"/>
      <c r="AX351" s="171"/>
      <c r="AY351" s="116"/>
      <c r="AZ351" s="300"/>
      <c r="BA351" s="699"/>
      <c r="BB351" s="300"/>
      <c r="BC351" s="300"/>
      <c r="BD351" s="300"/>
      <c r="BE351" s="300"/>
      <c r="BF351" s="116"/>
      <c r="BG351" s="116"/>
      <c r="BH351" s="300"/>
      <c r="BI351" s="300"/>
      <c r="BJ351" s="300"/>
      <c r="BK351" s="116"/>
      <c r="BL351" s="300"/>
      <c r="BM351" s="300"/>
      <c r="BN351" s="300"/>
      <c r="BO351" s="116"/>
      <c r="BP351" s="116"/>
      <c r="BQ351" s="116"/>
      <c r="BR351" s="300"/>
      <c r="BS351" s="300"/>
      <c r="BT351" s="300"/>
      <c r="BU351" s="300"/>
      <c r="BV351" s="116"/>
      <c r="BW351" s="116"/>
      <c r="BX351" s="116"/>
      <c r="BY351" s="300"/>
      <c r="BZ351" s="300"/>
      <c r="CE351" s="699"/>
    </row>
    <row r="352" spans="2:83" s="37" customFormat="1" ht="15" hidden="1" customHeight="1" x14ac:dyDescent="0.25">
      <c r="B352" s="204"/>
      <c r="C352" s="110" t="s">
        <v>40</v>
      </c>
      <c r="D352" s="172"/>
      <c r="E352" s="171"/>
      <c r="F352" s="171"/>
      <c r="G352" s="171"/>
      <c r="H352" s="172"/>
      <c r="I352" s="172"/>
      <c r="J352" s="185">
        <f t="shared" si="1034"/>
        <v>0</v>
      </c>
      <c r="K352" s="172"/>
      <c r="L352" s="699" t="e">
        <f t="shared" si="885"/>
        <v>#DIV/0!</v>
      </c>
      <c r="M352" s="171"/>
      <c r="N352" s="116"/>
      <c r="O352" s="116"/>
      <c r="P352" s="116"/>
      <c r="Q352" s="116"/>
      <c r="R352" s="116"/>
      <c r="S352" s="35"/>
      <c r="T352" s="35"/>
      <c r="U352" s="35"/>
      <c r="V352" s="114">
        <f t="shared" si="1020"/>
        <v>0</v>
      </c>
      <c r="W352" s="35"/>
      <c r="X352" s="35"/>
      <c r="Y352" s="35"/>
      <c r="Z352" s="35">
        <f t="shared" si="1021"/>
        <v>0</v>
      </c>
      <c r="AA352" s="116">
        <f t="shared" ref="AA352:AA383" si="1039">E352</f>
        <v>0</v>
      </c>
      <c r="AB352" s="35"/>
      <c r="AC352" s="35"/>
      <c r="AD352" s="35"/>
      <c r="AE352" s="916"/>
      <c r="AF352" s="699" t="e">
        <f t="shared" si="887"/>
        <v>#DIV/0!</v>
      </c>
      <c r="AG352" s="171"/>
      <c r="AH352" s="699"/>
      <c r="AI352" s="116"/>
      <c r="AJ352" s="116"/>
      <c r="AK352" s="116"/>
      <c r="AL352" s="116"/>
      <c r="AM352" s="35"/>
      <c r="AN352" s="35"/>
      <c r="AO352" s="35"/>
      <c r="AP352" s="35" t="e">
        <f t="shared" si="1035"/>
        <v>#REF!</v>
      </c>
      <c r="AQ352" s="35"/>
      <c r="AR352" s="172"/>
      <c r="AS352" s="699" t="e">
        <f t="shared" si="889"/>
        <v>#DIV/0!</v>
      </c>
      <c r="AT352" s="171" t="e">
        <f>#REF!</f>
        <v>#REF!</v>
      </c>
      <c r="AU352" s="699"/>
      <c r="AV352" s="116"/>
      <c r="AW352" s="116"/>
      <c r="AX352" s="171"/>
      <c r="AY352" s="116"/>
      <c r="AZ352" s="35"/>
      <c r="BA352" s="699"/>
      <c r="BB352" s="35"/>
      <c r="BC352" s="35"/>
      <c r="BD352" s="35"/>
      <c r="BE352" s="35"/>
      <c r="BF352" s="116"/>
      <c r="BG352" s="116"/>
      <c r="BH352" s="35"/>
      <c r="BI352" s="35"/>
      <c r="BJ352" s="35"/>
      <c r="BK352" s="116"/>
      <c r="BL352" s="35"/>
      <c r="BM352" s="35"/>
      <c r="BN352" s="35"/>
      <c r="BO352" s="116"/>
      <c r="BP352" s="116"/>
      <c r="BQ352" s="116"/>
      <c r="BR352" s="35"/>
      <c r="BS352" s="35"/>
      <c r="BT352" s="35"/>
      <c r="BU352" s="35"/>
      <c r="BV352" s="116"/>
      <c r="BW352" s="116"/>
      <c r="BX352" s="116"/>
      <c r="BY352" s="35"/>
      <c r="BZ352" s="35"/>
      <c r="CE352" s="699"/>
    </row>
    <row r="353" spans="2:83" s="44" customFormat="1" ht="87.75" hidden="1" customHeight="1" x14ac:dyDescent="0.25">
      <c r="B353" s="388" t="s">
        <v>51</v>
      </c>
      <c r="C353" s="97" t="s">
        <v>52</v>
      </c>
      <c r="D353" s="885"/>
      <c r="E353" s="171"/>
      <c r="F353" s="171"/>
      <c r="G353" s="171"/>
      <c r="H353" s="885"/>
      <c r="I353" s="885"/>
      <c r="J353" s="185">
        <f t="shared" si="1034"/>
        <v>0</v>
      </c>
      <c r="K353" s="258"/>
      <c r="L353" s="699" t="e">
        <f t="shared" si="885"/>
        <v>#DIV/0!</v>
      </c>
      <c r="M353" s="171"/>
      <c r="N353" s="116"/>
      <c r="O353" s="116"/>
      <c r="P353" s="116"/>
      <c r="Q353" s="116"/>
      <c r="R353" s="116"/>
      <c r="S353" s="300"/>
      <c r="T353" s="41"/>
      <c r="U353" s="300"/>
      <c r="V353" s="114">
        <f t="shared" si="1020"/>
        <v>0</v>
      </c>
      <c r="W353" s="300"/>
      <c r="X353" s="300"/>
      <c r="Y353" s="300"/>
      <c r="Z353" s="300">
        <f t="shared" si="1021"/>
        <v>0</v>
      </c>
      <c r="AA353" s="116">
        <f t="shared" si="1039"/>
        <v>0</v>
      </c>
      <c r="AB353" s="300"/>
      <c r="AC353" s="300"/>
      <c r="AD353" s="41"/>
      <c r="AE353" s="920"/>
      <c r="AF353" s="699" t="e">
        <f t="shared" si="887"/>
        <v>#DIV/0!</v>
      </c>
      <c r="AG353" s="171"/>
      <c r="AH353" s="699"/>
      <c r="AI353" s="116"/>
      <c r="AJ353" s="116"/>
      <c r="AK353" s="116"/>
      <c r="AL353" s="116"/>
      <c r="AM353" s="300"/>
      <c r="AN353" s="41"/>
      <c r="AO353" s="300"/>
      <c r="AP353" s="300" t="e">
        <f t="shared" si="1035"/>
        <v>#REF!</v>
      </c>
      <c r="AQ353" s="41"/>
      <c r="AR353" s="885"/>
      <c r="AS353" s="699" t="e">
        <f t="shared" si="889"/>
        <v>#DIV/0!</v>
      </c>
      <c r="AT353" s="171" t="e">
        <f>#REF!</f>
        <v>#REF!</v>
      </c>
      <c r="AU353" s="699"/>
      <c r="AV353" s="116"/>
      <c r="AW353" s="116"/>
      <c r="AX353" s="171"/>
      <c r="AY353" s="116"/>
      <c r="AZ353" s="300"/>
      <c r="BA353" s="699"/>
      <c r="BB353" s="300"/>
      <c r="BC353" s="300"/>
      <c r="BD353" s="300"/>
      <c r="BE353" s="300"/>
      <c r="BF353" s="116"/>
      <c r="BG353" s="116"/>
      <c r="BH353" s="300"/>
      <c r="BI353" s="300"/>
      <c r="BJ353" s="300"/>
      <c r="BK353" s="116"/>
      <c r="BL353" s="300"/>
      <c r="BM353" s="300"/>
      <c r="BN353" s="300"/>
      <c r="BO353" s="116"/>
      <c r="BP353" s="116"/>
      <c r="BQ353" s="116"/>
      <c r="BR353" s="300"/>
      <c r="BS353" s="300"/>
      <c r="BT353" s="300"/>
      <c r="BU353" s="300"/>
      <c r="BV353" s="116"/>
      <c r="BW353" s="116"/>
      <c r="BX353" s="116"/>
      <c r="BY353" s="300"/>
      <c r="BZ353" s="300"/>
      <c r="CE353" s="699"/>
    </row>
    <row r="354" spans="2:83" s="44" customFormat="1" ht="56.25" hidden="1" customHeight="1" x14ac:dyDescent="0.25">
      <c r="B354" s="388"/>
      <c r="C354" s="110" t="s">
        <v>43</v>
      </c>
      <c r="D354" s="885"/>
      <c r="E354" s="171"/>
      <c r="F354" s="171"/>
      <c r="G354" s="171"/>
      <c r="H354" s="885"/>
      <c r="I354" s="885"/>
      <c r="J354" s="185">
        <f t="shared" si="1034"/>
        <v>0</v>
      </c>
      <c r="K354" s="258"/>
      <c r="L354" s="699" t="e">
        <f t="shared" si="885"/>
        <v>#DIV/0!</v>
      </c>
      <c r="M354" s="171"/>
      <c r="N354" s="116"/>
      <c r="O354" s="116"/>
      <c r="P354" s="116"/>
      <c r="Q354" s="116"/>
      <c r="R354" s="116"/>
      <c r="S354" s="300"/>
      <c r="T354" s="41"/>
      <c r="U354" s="300"/>
      <c r="V354" s="114">
        <f t="shared" si="1020"/>
        <v>0</v>
      </c>
      <c r="W354" s="300"/>
      <c r="X354" s="300"/>
      <c r="Y354" s="300"/>
      <c r="Z354" s="300">
        <f t="shared" si="1021"/>
        <v>0</v>
      </c>
      <c r="AA354" s="116">
        <f t="shared" si="1039"/>
        <v>0</v>
      </c>
      <c r="AB354" s="300"/>
      <c r="AC354" s="300"/>
      <c r="AD354" s="41"/>
      <c r="AE354" s="920"/>
      <c r="AF354" s="699" t="e">
        <f t="shared" si="887"/>
        <v>#DIV/0!</v>
      </c>
      <c r="AG354" s="171"/>
      <c r="AH354" s="699"/>
      <c r="AI354" s="116"/>
      <c r="AJ354" s="116"/>
      <c r="AK354" s="116"/>
      <c r="AL354" s="116"/>
      <c r="AM354" s="300"/>
      <c r="AN354" s="41"/>
      <c r="AO354" s="300"/>
      <c r="AP354" s="300" t="e">
        <f t="shared" si="1035"/>
        <v>#REF!</v>
      </c>
      <c r="AQ354" s="41"/>
      <c r="AR354" s="885"/>
      <c r="AS354" s="699" t="e">
        <f t="shared" si="889"/>
        <v>#DIV/0!</v>
      </c>
      <c r="AT354" s="171" t="e">
        <f>#REF!</f>
        <v>#REF!</v>
      </c>
      <c r="AU354" s="699"/>
      <c r="AV354" s="116"/>
      <c r="AW354" s="116"/>
      <c r="AX354" s="171"/>
      <c r="AY354" s="116"/>
      <c r="AZ354" s="300"/>
      <c r="BA354" s="699"/>
      <c r="BB354" s="300"/>
      <c r="BC354" s="300"/>
      <c r="BD354" s="300"/>
      <c r="BE354" s="300"/>
      <c r="BF354" s="116"/>
      <c r="BG354" s="116"/>
      <c r="BH354" s="300"/>
      <c r="BI354" s="300"/>
      <c r="BJ354" s="300"/>
      <c r="BK354" s="116"/>
      <c r="BL354" s="300"/>
      <c r="BM354" s="300"/>
      <c r="BN354" s="300"/>
      <c r="BO354" s="116"/>
      <c r="BP354" s="116"/>
      <c r="BQ354" s="116"/>
      <c r="BR354" s="300"/>
      <c r="BS354" s="300"/>
      <c r="BT354" s="300"/>
      <c r="BU354" s="300"/>
      <c r="BV354" s="116"/>
      <c r="BW354" s="116"/>
      <c r="BX354" s="116"/>
      <c r="BY354" s="300"/>
      <c r="BZ354" s="300"/>
      <c r="CE354" s="699"/>
    </row>
    <row r="355" spans="2:83" s="37" customFormat="1" ht="15" hidden="1" customHeight="1" x14ac:dyDescent="0.25">
      <c r="B355" s="204"/>
      <c r="C355" s="110" t="s">
        <v>40</v>
      </c>
      <c r="D355" s="172"/>
      <c r="E355" s="171"/>
      <c r="F355" s="171"/>
      <c r="G355" s="171"/>
      <c r="H355" s="172"/>
      <c r="I355" s="172"/>
      <c r="J355" s="185">
        <f t="shared" si="1034"/>
        <v>0</v>
      </c>
      <c r="K355" s="172"/>
      <c r="L355" s="699" t="e">
        <f t="shared" si="885"/>
        <v>#DIV/0!</v>
      </c>
      <c r="M355" s="171"/>
      <c r="N355" s="116"/>
      <c r="O355" s="116"/>
      <c r="P355" s="116"/>
      <c r="Q355" s="116"/>
      <c r="R355" s="116"/>
      <c r="S355" s="35"/>
      <c r="T355" s="35"/>
      <c r="U355" s="35"/>
      <c r="V355" s="114">
        <f t="shared" si="1020"/>
        <v>0</v>
      </c>
      <c r="W355" s="35"/>
      <c r="X355" s="35"/>
      <c r="Y355" s="35"/>
      <c r="Z355" s="35">
        <f t="shared" si="1021"/>
        <v>0</v>
      </c>
      <c r="AA355" s="116">
        <f t="shared" si="1039"/>
        <v>0</v>
      </c>
      <c r="AB355" s="35"/>
      <c r="AC355" s="35"/>
      <c r="AD355" s="35"/>
      <c r="AE355" s="916"/>
      <c r="AF355" s="699" t="e">
        <f t="shared" si="887"/>
        <v>#DIV/0!</v>
      </c>
      <c r="AG355" s="171"/>
      <c r="AH355" s="699"/>
      <c r="AI355" s="116"/>
      <c r="AJ355" s="116"/>
      <c r="AK355" s="116"/>
      <c r="AL355" s="116"/>
      <c r="AM355" s="35"/>
      <c r="AN355" s="35"/>
      <c r="AO355" s="35"/>
      <c r="AP355" s="35" t="e">
        <f t="shared" si="1035"/>
        <v>#REF!</v>
      </c>
      <c r="AQ355" s="35"/>
      <c r="AR355" s="172"/>
      <c r="AS355" s="699" t="e">
        <f t="shared" si="889"/>
        <v>#DIV/0!</v>
      </c>
      <c r="AT355" s="171" t="e">
        <f>#REF!</f>
        <v>#REF!</v>
      </c>
      <c r="AU355" s="699"/>
      <c r="AV355" s="116"/>
      <c r="AW355" s="116"/>
      <c r="AX355" s="171"/>
      <c r="AY355" s="116"/>
      <c r="AZ355" s="35"/>
      <c r="BA355" s="699"/>
      <c r="BB355" s="35"/>
      <c r="BC355" s="35"/>
      <c r="BD355" s="35"/>
      <c r="BE355" s="35"/>
      <c r="BF355" s="116"/>
      <c r="BG355" s="116"/>
      <c r="BH355" s="35"/>
      <c r="BI355" s="35"/>
      <c r="BJ355" s="35"/>
      <c r="BK355" s="116"/>
      <c r="BL355" s="35"/>
      <c r="BM355" s="35"/>
      <c r="BN355" s="35"/>
      <c r="BO355" s="116"/>
      <c r="BP355" s="116"/>
      <c r="BQ355" s="116"/>
      <c r="BR355" s="35"/>
      <c r="BS355" s="35"/>
      <c r="BT355" s="35"/>
      <c r="BU355" s="35"/>
      <c r="BV355" s="116"/>
      <c r="BW355" s="116"/>
      <c r="BX355" s="116"/>
      <c r="BY355" s="35"/>
      <c r="BZ355" s="35"/>
      <c r="CE355" s="699"/>
    </row>
    <row r="356" spans="2:83" s="42" customFormat="1" ht="123.75" hidden="1" customHeight="1" x14ac:dyDescent="0.25">
      <c r="B356" s="388" t="s">
        <v>207</v>
      </c>
      <c r="C356" s="108" t="s">
        <v>263</v>
      </c>
      <c r="D356" s="844">
        <v>0</v>
      </c>
      <c r="E356" s="844"/>
      <c r="F356" s="844"/>
      <c r="G356" s="844"/>
      <c r="H356" s="258"/>
      <c r="I356" s="258"/>
      <c r="J356" s="185">
        <f t="shared" si="1034"/>
        <v>0</v>
      </c>
      <c r="K356" s="844">
        <v>0</v>
      </c>
      <c r="L356" s="699" t="e">
        <f t="shared" si="885"/>
        <v>#DIV/0!</v>
      </c>
      <c r="M356" s="963">
        <v>0</v>
      </c>
      <c r="N356" s="114"/>
      <c r="O356" s="114"/>
      <c r="P356" s="114"/>
      <c r="Q356" s="114"/>
      <c r="R356" s="114"/>
      <c r="S356" s="41"/>
      <c r="T356" s="41"/>
      <c r="U356" s="41"/>
      <c r="V356" s="114">
        <f t="shared" si="1020"/>
        <v>0</v>
      </c>
      <c r="W356" s="41"/>
      <c r="X356" s="41"/>
      <c r="Y356" s="41"/>
      <c r="Z356" s="114">
        <f t="shared" si="1021"/>
        <v>0</v>
      </c>
      <c r="AA356" s="114">
        <f t="shared" si="1039"/>
        <v>0</v>
      </c>
      <c r="AB356" s="41"/>
      <c r="AC356" s="41"/>
      <c r="AD356" s="41"/>
      <c r="AE356" s="919">
        <f>AG356</f>
        <v>0</v>
      </c>
      <c r="AF356" s="699" t="e">
        <f t="shared" si="887"/>
        <v>#DIV/0!</v>
      </c>
      <c r="AG356" s="963"/>
      <c r="AH356" s="699"/>
      <c r="AI356" s="114"/>
      <c r="AJ356" s="114"/>
      <c r="AK356" s="114"/>
      <c r="AL356" s="114"/>
      <c r="AM356" s="41"/>
      <c r="AN356" s="41"/>
      <c r="AO356" s="41"/>
      <c r="AP356" s="114">
        <f t="shared" si="1035"/>
        <v>0</v>
      </c>
      <c r="AQ356" s="114"/>
      <c r="AR356" s="844">
        <f>AT356</f>
        <v>0</v>
      </c>
      <c r="AS356" s="699" t="e">
        <f t="shared" si="889"/>
        <v>#DIV/0!</v>
      </c>
      <c r="AT356" s="963">
        <f>AT357</f>
        <v>0</v>
      </c>
      <c r="AU356" s="699"/>
      <c r="AV356" s="114"/>
      <c r="AW356" s="114"/>
      <c r="AX356" s="963"/>
      <c r="AY356" s="114"/>
      <c r="AZ356" s="41"/>
      <c r="BA356" s="699"/>
      <c r="BB356" s="41"/>
      <c r="BC356" s="41"/>
      <c r="BD356" s="41"/>
      <c r="BE356" s="114"/>
      <c r="BF356" s="114"/>
      <c r="BG356" s="114"/>
      <c r="BH356" s="41"/>
      <c r="BI356" s="41"/>
      <c r="BJ356" s="114"/>
      <c r="BK356" s="114"/>
      <c r="BL356" s="41"/>
      <c r="BM356" s="41"/>
      <c r="BN356" s="114"/>
      <c r="BO356" s="114"/>
      <c r="BP356" s="114"/>
      <c r="BQ356" s="114"/>
      <c r="BR356" s="41"/>
      <c r="BS356" s="41"/>
      <c r="BT356" s="114"/>
      <c r="BU356" s="114"/>
      <c r="BV356" s="114"/>
      <c r="BW356" s="114"/>
      <c r="BX356" s="114"/>
      <c r="BY356" s="41"/>
      <c r="BZ356" s="41"/>
      <c r="CE356" s="699"/>
    </row>
    <row r="357" spans="2:83" s="37" customFormat="1" ht="33" hidden="1" customHeight="1" x14ac:dyDescent="0.25">
      <c r="B357" s="204"/>
      <c r="C357" s="110" t="s">
        <v>39</v>
      </c>
      <c r="D357" s="844">
        <v>0</v>
      </c>
      <c r="E357" s="171"/>
      <c r="F357" s="171"/>
      <c r="G357" s="171"/>
      <c r="H357" s="172"/>
      <c r="I357" s="172"/>
      <c r="J357" s="185">
        <f t="shared" si="1034"/>
        <v>0</v>
      </c>
      <c r="K357" s="844">
        <v>0</v>
      </c>
      <c r="L357" s="699" t="e">
        <f t="shared" si="885"/>
        <v>#DIV/0!</v>
      </c>
      <c r="M357" s="171">
        <v>0</v>
      </c>
      <c r="N357" s="116"/>
      <c r="O357" s="116"/>
      <c r="P357" s="116"/>
      <c r="Q357" s="116"/>
      <c r="R357" s="116"/>
      <c r="S357" s="35"/>
      <c r="T357" s="35"/>
      <c r="U357" s="35"/>
      <c r="V357" s="114">
        <f t="shared" si="1020"/>
        <v>0</v>
      </c>
      <c r="W357" s="35"/>
      <c r="X357" s="35"/>
      <c r="Y357" s="35"/>
      <c r="Z357" s="114">
        <f t="shared" si="1021"/>
        <v>0</v>
      </c>
      <c r="AA357" s="116">
        <f t="shared" si="1039"/>
        <v>0</v>
      </c>
      <c r="AB357" s="35"/>
      <c r="AC357" s="35"/>
      <c r="AD357" s="35"/>
      <c r="AE357" s="915">
        <f>AG357</f>
        <v>0</v>
      </c>
      <c r="AF357" s="699" t="e">
        <f t="shared" si="887"/>
        <v>#DIV/0!</v>
      </c>
      <c r="AG357" s="171"/>
      <c r="AH357" s="699"/>
      <c r="AI357" s="116"/>
      <c r="AJ357" s="116"/>
      <c r="AK357" s="116"/>
      <c r="AL357" s="116"/>
      <c r="AM357" s="35"/>
      <c r="AN357" s="35"/>
      <c r="AO357" s="35"/>
      <c r="AP357" s="116">
        <f t="shared" si="1035"/>
        <v>0</v>
      </c>
      <c r="AQ357" s="116"/>
      <c r="AR357" s="171">
        <f>AT357</f>
        <v>0</v>
      </c>
      <c r="AS357" s="699" t="e">
        <f t="shared" si="889"/>
        <v>#DIV/0!</v>
      </c>
      <c r="AT357" s="171"/>
      <c r="AU357" s="699"/>
      <c r="AV357" s="116"/>
      <c r="AW357" s="116"/>
      <c r="AX357" s="171"/>
      <c r="AY357" s="116"/>
      <c r="AZ357" s="35"/>
      <c r="BA357" s="699"/>
      <c r="BB357" s="35"/>
      <c r="BC357" s="35"/>
      <c r="BD357" s="35"/>
      <c r="BE357" s="116"/>
      <c r="BF357" s="116"/>
      <c r="BG357" s="116"/>
      <c r="BH357" s="35"/>
      <c r="BI357" s="35"/>
      <c r="BJ357" s="116"/>
      <c r="BK357" s="116"/>
      <c r="BL357" s="35"/>
      <c r="BM357" s="35"/>
      <c r="BN357" s="116"/>
      <c r="BO357" s="116"/>
      <c r="BP357" s="116"/>
      <c r="BQ357" s="116"/>
      <c r="BR357" s="35"/>
      <c r="BS357" s="35"/>
      <c r="BT357" s="116"/>
      <c r="BU357" s="116"/>
      <c r="BV357" s="116"/>
      <c r="BW357" s="116"/>
      <c r="BX357" s="116"/>
      <c r="BY357" s="35"/>
      <c r="BZ357" s="35"/>
      <c r="CE357" s="699"/>
    </row>
    <row r="358" spans="2:83" s="37" customFormat="1" ht="52.5" hidden="1" customHeight="1" x14ac:dyDescent="0.25">
      <c r="B358" s="204"/>
      <c r="C358" s="110" t="s">
        <v>40</v>
      </c>
      <c r="D358" s="172"/>
      <c r="E358" s="172"/>
      <c r="F358" s="172"/>
      <c r="G358" s="172"/>
      <c r="H358" s="172"/>
      <c r="I358" s="172"/>
      <c r="J358" s="185">
        <f t="shared" si="1034"/>
        <v>0</v>
      </c>
      <c r="K358" s="172"/>
      <c r="L358" s="699" t="e">
        <f t="shared" si="885"/>
        <v>#DIV/0!</v>
      </c>
      <c r="M358" s="172"/>
      <c r="N358" s="35"/>
      <c r="O358" s="35"/>
      <c r="P358" s="35"/>
      <c r="Q358" s="35"/>
      <c r="R358" s="35"/>
      <c r="S358" s="35"/>
      <c r="T358" s="35"/>
      <c r="U358" s="35"/>
      <c r="V358" s="114">
        <f t="shared" si="1020"/>
        <v>0</v>
      </c>
      <c r="W358" s="35"/>
      <c r="X358" s="35"/>
      <c r="Y358" s="35"/>
      <c r="Z358" s="35">
        <f t="shared" si="1021"/>
        <v>0</v>
      </c>
      <c r="AA358" s="35">
        <f t="shared" si="1039"/>
        <v>0</v>
      </c>
      <c r="AB358" s="35"/>
      <c r="AC358" s="35"/>
      <c r="AD358" s="35"/>
      <c r="AE358" s="916"/>
      <c r="AF358" s="699" t="e">
        <f t="shared" si="887"/>
        <v>#DIV/0!</v>
      </c>
      <c r="AG358" s="172"/>
      <c r="AH358" s="699"/>
      <c r="AI358" s="35"/>
      <c r="AJ358" s="35"/>
      <c r="AK358" s="35"/>
      <c r="AL358" s="35"/>
      <c r="AM358" s="35"/>
      <c r="AN358" s="35"/>
      <c r="AO358" s="35"/>
      <c r="AP358" s="35">
        <f t="shared" si="1035"/>
        <v>0</v>
      </c>
      <c r="AQ358" s="35"/>
      <c r="AR358" s="172"/>
      <c r="AS358" s="699" t="e">
        <f t="shared" si="889"/>
        <v>#DIV/0!</v>
      </c>
      <c r="AT358" s="172"/>
      <c r="AU358" s="699"/>
      <c r="AV358" s="35"/>
      <c r="AW358" s="35"/>
      <c r="AX358" s="172"/>
      <c r="AY358" s="35"/>
      <c r="AZ358" s="35"/>
      <c r="BA358" s="699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E358" s="699"/>
    </row>
    <row r="359" spans="2:83" s="44" customFormat="1" ht="15" hidden="1" customHeight="1" x14ac:dyDescent="0.25">
      <c r="B359" s="388"/>
      <c r="C359" s="122"/>
      <c r="D359" s="885"/>
      <c r="E359" s="885"/>
      <c r="F359" s="885"/>
      <c r="G359" s="885"/>
      <c r="H359" s="885"/>
      <c r="I359" s="885"/>
      <c r="J359" s="185">
        <f t="shared" si="1034"/>
        <v>0</v>
      </c>
      <c r="K359" s="258"/>
      <c r="L359" s="699" t="e">
        <f t="shared" si="885"/>
        <v>#DIV/0!</v>
      </c>
      <c r="M359" s="885"/>
      <c r="N359" s="41"/>
      <c r="O359" s="300"/>
      <c r="P359" s="41"/>
      <c r="Q359" s="300"/>
      <c r="R359" s="41"/>
      <c r="S359" s="300"/>
      <c r="T359" s="41"/>
      <c r="U359" s="300"/>
      <c r="V359" s="114">
        <f t="shared" si="1020"/>
        <v>0</v>
      </c>
      <c r="W359" s="300"/>
      <c r="X359" s="300"/>
      <c r="Y359" s="300"/>
      <c r="Z359" s="300">
        <f t="shared" si="1021"/>
        <v>0</v>
      </c>
      <c r="AA359" s="300">
        <f t="shared" si="1039"/>
        <v>0</v>
      </c>
      <c r="AB359" s="300"/>
      <c r="AC359" s="300"/>
      <c r="AD359" s="41"/>
      <c r="AE359" s="920"/>
      <c r="AF359" s="699" t="e">
        <f t="shared" si="887"/>
        <v>#DIV/0!</v>
      </c>
      <c r="AG359" s="885"/>
      <c r="AH359" s="699"/>
      <c r="AI359" s="300"/>
      <c r="AJ359" s="41"/>
      <c r="AK359" s="300"/>
      <c r="AL359" s="41"/>
      <c r="AM359" s="300"/>
      <c r="AN359" s="41"/>
      <c r="AO359" s="300"/>
      <c r="AP359" s="300">
        <f t="shared" si="1035"/>
        <v>0</v>
      </c>
      <c r="AQ359" s="41"/>
      <c r="AR359" s="885"/>
      <c r="AS359" s="699" t="e">
        <f t="shared" si="889"/>
        <v>#DIV/0!</v>
      </c>
      <c r="AT359" s="885"/>
      <c r="AU359" s="699"/>
      <c r="AV359" s="300"/>
      <c r="AW359" s="41"/>
      <c r="AX359" s="885"/>
      <c r="AY359" s="41"/>
      <c r="AZ359" s="300"/>
      <c r="BA359" s="699"/>
      <c r="BB359" s="300"/>
      <c r="BC359" s="300"/>
      <c r="BD359" s="300"/>
      <c r="BE359" s="300"/>
      <c r="BF359" s="300"/>
      <c r="BG359" s="300"/>
      <c r="BH359" s="300"/>
      <c r="BI359" s="300"/>
      <c r="BJ359" s="300"/>
      <c r="BK359" s="300"/>
      <c r="BL359" s="300"/>
      <c r="BM359" s="300"/>
      <c r="BN359" s="300"/>
      <c r="BO359" s="300"/>
      <c r="BP359" s="300"/>
      <c r="BQ359" s="300"/>
      <c r="BR359" s="300"/>
      <c r="BS359" s="300"/>
      <c r="BT359" s="300"/>
      <c r="BU359" s="300"/>
      <c r="BV359" s="300"/>
      <c r="BW359" s="300"/>
      <c r="BX359" s="300"/>
      <c r="BY359" s="300"/>
      <c r="BZ359" s="300"/>
      <c r="CE359" s="699"/>
    </row>
    <row r="360" spans="2:83" s="44" customFormat="1" ht="15" hidden="1" customHeight="1" x14ac:dyDescent="0.25">
      <c r="B360" s="388"/>
      <c r="C360" s="122"/>
      <c r="D360" s="885"/>
      <c r="E360" s="885"/>
      <c r="F360" s="885"/>
      <c r="G360" s="885"/>
      <c r="H360" s="885"/>
      <c r="I360" s="885"/>
      <c r="J360" s="185">
        <f t="shared" si="1034"/>
        <v>0</v>
      </c>
      <c r="K360" s="258"/>
      <c r="L360" s="699" t="e">
        <f t="shared" si="885"/>
        <v>#DIV/0!</v>
      </c>
      <c r="M360" s="885"/>
      <c r="N360" s="41"/>
      <c r="O360" s="300"/>
      <c r="P360" s="41"/>
      <c r="Q360" s="300"/>
      <c r="R360" s="41"/>
      <c r="S360" s="300"/>
      <c r="T360" s="41"/>
      <c r="U360" s="300"/>
      <c r="V360" s="114">
        <f t="shared" si="1020"/>
        <v>0</v>
      </c>
      <c r="W360" s="300"/>
      <c r="X360" s="300"/>
      <c r="Y360" s="300"/>
      <c r="Z360" s="300">
        <f t="shared" si="1021"/>
        <v>0</v>
      </c>
      <c r="AA360" s="300">
        <f t="shared" si="1039"/>
        <v>0</v>
      </c>
      <c r="AB360" s="300"/>
      <c r="AC360" s="300"/>
      <c r="AD360" s="41"/>
      <c r="AE360" s="920"/>
      <c r="AF360" s="699" t="e">
        <f t="shared" si="887"/>
        <v>#DIV/0!</v>
      </c>
      <c r="AG360" s="885"/>
      <c r="AH360" s="699"/>
      <c r="AI360" s="300"/>
      <c r="AJ360" s="41"/>
      <c r="AK360" s="300"/>
      <c r="AL360" s="41"/>
      <c r="AM360" s="300"/>
      <c r="AN360" s="41"/>
      <c r="AO360" s="300"/>
      <c r="AP360" s="300">
        <f t="shared" si="1035"/>
        <v>0</v>
      </c>
      <c r="AQ360" s="41"/>
      <c r="AR360" s="885"/>
      <c r="AS360" s="699" t="e">
        <f t="shared" si="889"/>
        <v>#DIV/0!</v>
      </c>
      <c r="AT360" s="885"/>
      <c r="AU360" s="699"/>
      <c r="AV360" s="300"/>
      <c r="AW360" s="41"/>
      <c r="AX360" s="885"/>
      <c r="AY360" s="41"/>
      <c r="AZ360" s="300"/>
      <c r="BA360" s="699"/>
      <c r="BB360" s="300"/>
      <c r="BC360" s="300"/>
      <c r="BD360" s="300"/>
      <c r="BE360" s="300"/>
      <c r="BF360" s="300"/>
      <c r="BG360" s="300"/>
      <c r="BH360" s="300"/>
      <c r="BI360" s="300"/>
      <c r="BJ360" s="300"/>
      <c r="BK360" s="300"/>
      <c r="BL360" s="300"/>
      <c r="BM360" s="300"/>
      <c r="BN360" s="300"/>
      <c r="BO360" s="300"/>
      <c r="BP360" s="300"/>
      <c r="BQ360" s="300"/>
      <c r="BR360" s="300"/>
      <c r="BS360" s="300"/>
      <c r="BT360" s="300"/>
      <c r="BU360" s="300"/>
      <c r="BV360" s="300"/>
      <c r="BW360" s="300"/>
      <c r="BX360" s="300"/>
      <c r="BY360" s="300"/>
      <c r="BZ360" s="300"/>
      <c r="CE360" s="699"/>
    </row>
    <row r="361" spans="2:83" s="44" customFormat="1" ht="15" hidden="1" customHeight="1" x14ac:dyDescent="0.25">
      <c r="B361" s="388"/>
      <c r="C361" s="122"/>
      <c r="D361" s="885"/>
      <c r="E361" s="885"/>
      <c r="F361" s="885"/>
      <c r="G361" s="885"/>
      <c r="H361" s="885"/>
      <c r="I361" s="885"/>
      <c r="J361" s="185">
        <f t="shared" si="1034"/>
        <v>0</v>
      </c>
      <c r="K361" s="258"/>
      <c r="L361" s="699" t="e">
        <f t="shared" si="885"/>
        <v>#DIV/0!</v>
      </c>
      <c r="M361" s="885"/>
      <c r="N361" s="41"/>
      <c r="O361" s="300"/>
      <c r="P361" s="41"/>
      <c r="Q361" s="300"/>
      <c r="R361" s="41"/>
      <c r="S361" s="300"/>
      <c r="T361" s="41"/>
      <c r="U361" s="300"/>
      <c r="V361" s="114">
        <f t="shared" si="1020"/>
        <v>0</v>
      </c>
      <c r="W361" s="300"/>
      <c r="X361" s="300"/>
      <c r="Y361" s="300"/>
      <c r="Z361" s="300">
        <f t="shared" si="1021"/>
        <v>0</v>
      </c>
      <c r="AA361" s="300">
        <f t="shared" si="1039"/>
        <v>0</v>
      </c>
      <c r="AB361" s="300"/>
      <c r="AC361" s="300"/>
      <c r="AD361" s="41"/>
      <c r="AE361" s="920"/>
      <c r="AF361" s="699" t="e">
        <f t="shared" si="887"/>
        <v>#DIV/0!</v>
      </c>
      <c r="AG361" s="885"/>
      <c r="AH361" s="699"/>
      <c r="AI361" s="300"/>
      <c r="AJ361" s="41"/>
      <c r="AK361" s="300"/>
      <c r="AL361" s="41"/>
      <c r="AM361" s="300"/>
      <c r="AN361" s="41"/>
      <c r="AO361" s="300"/>
      <c r="AP361" s="300">
        <f t="shared" si="1035"/>
        <v>0</v>
      </c>
      <c r="AQ361" s="41"/>
      <c r="AR361" s="885"/>
      <c r="AS361" s="699" t="e">
        <f t="shared" si="889"/>
        <v>#DIV/0!</v>
      </c>
      <c r="AT361" s="885"/>
      <c r="AU361" s="699"/>
      <c r="AV361" s="300"/>
      <c r="AW361" s="41"/>
      <c r="AX361" s="885"/>
      <c r="AY361" s="41"/>
      <c r="AZ361" s="300"/>
      <c r="BA361" s="699"/>
      <c r="BB361" s="300"/>
      <c r="BC361" s="300"/>
      <c r="BD361" s="300"/>
      <c r="BE361" s="300"/>
      <c r="BF361" s="300"/>
      <c r="BG361" s="300"/>
      <c r="BH361" s="300"/>
      <c r="BI361" s="300"/>
      <c r="BJ361" s="300"/>
      <c r="BK361" s="300"/>
      <c r="BL361" s="300"/>
      <c r="BM361" s="300"/>
      <c r="BN361" s="300"/>
      <c r="BO361" s="300"/>
      <c r="BP361" s="300"/>
      <c r="BQ361" s="300"/>
      <c r="BR361" s="300"/>
      <c r="BS361" s="300"/>
      <c r="BT361" s="300"/>
      <c r="BU361" s="300"/>
      <c r="BV361" s="300"/>
      <c r="BW361" s="300"/>
      <c r="BX361" s="300"/>
      <c r="BY361" s="300"/>
      <c r="BZ361" s="300"/>
      <c r="CE361" s="699"/>
    </row>
    <row r="362" spans="2:83" s="44" customFormat="1" ht="15" hidden="1" customHeight="1" x14ac:dyDescent="0.25">
      <c r="B362" s="388"/>
      <c r="C362" s="122"/>
      <c r="D362" s="885"/>
      <c r="E362" s="885"/>
      <c r="F362" s="885"/>
      <c r="G362" s="885"/>
      <c r="H362" s="885"/>
      <c r="I362" s="885"/>
      <c r="J362" s="185">
        <f t="shared" si="1034"/>
        <v>0</v>
      </c>
      <c r="K362" s="258"/>
      <c r="L362" s="699" t="e">
        <f t="shared" si="885"/>
        <v>#DIV/0!</v>
      </c>
      <c r="M362" s="885"/>
      <c r="N362" s="41"/>
      <c r="O362" s="300"/>
      <c r="P362" s="41"/>
      <c r="Q362" s="300"/>
      <c r="R362" s="41"/>
      <c r="S362" s="300"/>
      <c r="T362" s="41"/>
      <c r="U362" s="300"/>
      <c r="V362" s="114">
        <f t="shared" si="1020"/>
        <v>0</v>
      </c>
      <c r="W362" s="300"/>
      <c r="X362" s="300"/>
      <c r="Y362" s="300"/>
      <c r="Z362" s="300">
        <f t="shared" si="1021"/>
        <v>0</v>
      </c>
      <c r="AA362" s="300">
        <f t="shared" si="1039"/>
        <v>0</v>
      </c>
      <c r="AB362" s="300"/>
      <c r="AC362" s="300"/>
      <c r="AD362" s="41"/>
      <c r="AE362" s="920"/>
      <c r="AF362" s="699" t="e">
        <f t="shared" si="887"/>
        <v>#DIV/0!</v>
      </c>
      <c r="AG362" s="885"/>
      <c r="AH362" s="699"/>
      <c r="AI362" s="300"/>
      <c r="AJ362" s="41"/>
      <c r="AK362" s="300"/>
      <c r="AL362" s="41"/>
      <c r="AM362" s="300"/>
      <c r="AN362" s="41"/>
      <c r="AO362" s="300"/>
      <c r="AP362" s="300">
        <f t="shared" si="1035"/>
        <v>0</v>
      </c>
      <c r="AQ362" s="41"/>
      <c r="AR362" s="885"/>
      <c r="AS362" s="699" t="e">
        <f t="shared" si="889"/>
        <v>#DIV/0!</v>
      </c>
      <c r="AT362" s="885"/>
      <c r="AU362" s="699"/>
      <c r="AV362" s="300"/>
      <c r="AW362" s="41"/>
      <c r="AX362" s="885"/>
      <c r="AY362" s="41"/>
      <c r="AZ362" s="300"/>
      <c r="BA362" s="699"/>
      <c r="BB362" s="300"/>
      <c r="BC362" s="300"/>
      <c r="BD362" s="300"/>
      <c r="BE362" s="300"/>
      <c r="BF362" s="300"/>
      <c r="BG362" s="300"/>
      <c r="BH362" s="300"/>
      <c r="BI362" s="300"/>
      <c r="BJ362" s="300"/>
      <c r="BK362" s="300"/>
      <c r="BL362" s="300"/>
      <c r="BM362" s="300"/>
      <c r="BN362" s="300"/>
      <c r="BO362" s="300"/>
      <c r="BP362" s="300"/>
      <c r="BQ362" s="300"/>
      <c r="BR362" s="300"/>
      <c r="BS362" s="300"/>
      <c r="BT362" s="300"/>
      <c r="BU362" s="300"/>
      <c r="BV362" s="300"/>
      <c r="BW362" s="300"/>
      <c r="BX362" s="300"/>
      <c r="BY362" s="300"/>
      <c r="BZ362" s="300"/>
      <c r="CE362" s="699"/>
    </row>
    <row r="363" spans="2:83" s="44" customFormat="1" ht="15" hidden="1" customHeight="1" x14ac:dyDescent="0.25">
      <c r="B363" s="388"/>
      <c r="C363" s="122"/>
      <c r="D363" s="885"/>
      <c r="E363" s="885"/>
      <c r="F363" s="885"/>
      <c r="G363" s="885"/>
      <c r="H363" s="885"/>
      <c r="I363" s="885"/>
      <c r="J363" s="185">
        <f t="shared" si="1034"/>
        <v>0</v>
      </c>
      <c r="K363" s="258"/>
      <c r="L363" s="699" t="e">
        <f t="shared" si="885"/>
        <v>#DIV/0!</v>
      </c>
      <c r="M363" s="885"/>
      <c r="N363" s="41"/>
      <c r="O363" s="300"/>
      <c r="P363" s="41"/>
      <c r="Q363" s="300"/>
      <c r="R363" s="41"/>
      <c r="S363" s="300"/>
      <c r="T363" s="41"/>
      <c r="U363" s="300"/>
      <c r="V363" s="114">
        <f t="shared" si="1020"/>
        <v>0</v>
      </c>
      <c r="W363" s="300"/>
      <c r="X363" s="300"/>
      <c r="Y363" s="300"/>
      <c r="Z363" s="300">
        <f t="shared" si="1021"/>
        <v>0</v>
      </c>
      <c r="AA363" s="300">
        <f t="shared" si="1039"/>
        <v>0</v>
      </c>
      <c r="AB363" s="300"/>
      <c r="AC363" s="300"/>
      <c r="AD363" s="41"/>
      <c r="AE363" s="920"/>
      <c r="AF363" s="699" t="e">
        <f t="shared" si="887"/>
        <v>#DIV/0!</v>
      </c>
      <c r="AG363" s="885"/>
      <c r="AH363" s="699"/>
      <c r="AI363" s="300"/>
      <c r="AJ363" s="41"/>
      <c r="AK363" s="300"/>
      <c r="AL363" s="41"/>
      <c r="AM363" s="300"/>
      <c r="AN363" s="41"/>
      <c r="AO363" s="300"/>
      <c r="AP363" s="300">
        <f t="shared" si="1035"/>
        <v>0</v>
      </c>
      <c r="AQ363" s="41"/>
      <c r="AR363" s="885"/>
      <c r="AS363" s="699" t="e">
        <f t="shared" si="889"/>
        <v>#DIV/0!</v>
      </c>
      <c r="AT363" s="885"/>
      <c r="AU363" s="699"/>
      <c r="AV363" s="300"/>
      <c r="AW363" s="41"/>
      <c r="AX363" s="885"/>
      <c r="AY363" s="41"/>
      <c r="AZ363" s="300"/>
      <c r="BA363" s="699"/>
      <c r="BB363" s="300"/>
      <c r="BC363" s="300"/>
      <c r="BD363" s="300"/>
      <c r="BE363" s="300"/>
      <c r="BF363" s="300"/>
      <c r="BG363" s="300"/>
      <c r="BH363" s="300"/>
      <c r="BI363" s="300"/>
      <c r="BJ363" s="300"/>
      <c r="BK363" s="300"/>
      <c r="BL363" s="300"/>
      <c r="BM363" s="300"/>
      <c r="BN363" s="300"/>
      <c r="BO363" s="300"/>
      <c r="BP363" s="300"/>
      <c r="BQ363" s="300"/>
      <c r="BR363" s="300"/>
      <c r="BS363" s="300"/>
      <c r="BT363" s="300"/>
      <c r="BU363" s="300"/>
      <c r="BV363" s="300"/>
      <c r="BW363" s="300"/>
      <c r="BX363" s="300"/>
      <c r="BY363" s="300"/>
      <c r="BZ363" s="300"/>
      <c r="CE363" s="699"/>
    </row>
    <row r="364" spans="2:83" s="44" customFormat="1" ht="15" hidden="1" customHeight="1" x14ac:dyDescent="0.25">
      <c r="B364" s="388"/>
      <c r="C364" s="122"/>
      <c r="D364" s="885"/>
      <c r="E364" s="885"/>
      <c r="F364" s="885"/>
      <c r="G364" s="885"/>
      <c r="H364" s="885"/>
      <c r="I364" s="885"/>
      <c r="J364" s="185">
        <f t="shared" si="1034"/>
        <v>0</v>
      </c>
      <c r="K364" s="258"/>
      <c r="L364" s="699" t="e">
        <f t="shared" si="885"/>
        <v>#DIV/0!</v>
      </c>
      <c r="M364" s="885"/>
      <c r="N364" s="41"/>
      <c r="O364" s="300"/>
      <c r="P364" s="41"/>
      <c r="Q364" s="300"/>
      <c r="R364" s="41"/>
      <c r="S364" s="300"/>
      <c r="T364" s="41"/>
      <c r="U364" s="300"/>
      <c r="V364" s="114">
        <f t="shared" si="1020"/>
        <v>0</v>
      </c>
      <c r="W364" s="300"/>
      <c r="X364" s="300"/>
      <c r="Y364" s="300"/>
      <c r="Z364" s="300">
        <f t="shared" si="1021"/>
        <v>0</v>
      </c>
      <c r="AA364" s="300">
        <f t="shared" si="1039"/>
        <v>0</v>
      </c>
      <c r="AB364" s="300"/>
      <c r="AC364" s="300"/>
      <c r="AD364" s="41"/>
      <c r="AE364" s="920"/>
      <c r="AF364" s="699" t="e">
        <f t="shared" si="887"/>
        <v>#DIV/0!</v>
      </c>
      <c r="AG364" s="885"/>
      <c r="AH364" s="699"/>
      <c r="AI364" s="300"/>
      <c r="AJ364" s="41"/>
      <c r="AK364" s="300"/>
      <c r="AL364" s="41"/>
      <c r="AM364" s="300"/>
      <c r="AN364" s="41"/>
      <c r="AO364" s="300"/>
      <c r="AP364" s="300">
        <f t="shared" si="1035"/>
        <v>0</v>
      </c>
      <c r="AQ364" s="41"/>
      <c r="AR364" s="885"/>
      <c r="AS364" s="699" t="e">
        <f t="shared" si="889"/>
        <v>#DIV/0!</v>
      </c>
      <c r="AT364" s="885"/>
      <c r="AU364" s="699"/>
      <c r="AV364" s="300"/>
      <c r="AW364" s="41"/>
      <c r="AX364" s="885"/>
      <c r="AY364" s="41"/>
      <c r="AZ364" s="300"/>
      <c r="BA364" s="699"/>
      <c r="BB364" s="300"/>
      <c r="BC364" s="300"/>
      <c r="BD364" s="300"/>
      <c r="BE364" s="300"/>
      <c r="BF364" s="300"/>
      <c r="BG364" s="300"/>
      <c r="BH364" s="300"/>
      <c r="BI364" s="300"/>
      <c r="BJ364" s="300"/>
      <c r="BK364" s="300"/>
      <c r="BL364" s="300"/>
      <c r="BM364" s="300"/>
      <c r="BN364" s="300"/>
      <c r="BO364" s="300"/>
      <c r="BP364" s="300"/>
      <c r="BQ364" s="300"/>
      <c r="BR364" s="300"/>
      <c r="BS364" s="300"/>
      <c r="BT364" s="300"/>
      <c r="BU364" s="300"/>
      <c r="BV364" s="300"/>
      <c r="BW364" s="300"/>
      <c r="BX364" s="300"/>
      <c r="BY364" s="300"/>
      <c r="BZ364" s="300"/>
      <c r="CE364" s="699"/>
    </row>
    <row r="365" spans="2:83" s="37" customFormat="1" ht="35.25" hidden="1" customHeight="1" x14ac:dyDescent="0.25">
      <c r="B365" s="204"/>
      <c r="C365" s="110"/>
      <c r="D365" s="172"/>
      <c r="E365" s="172"/>
      <c r="F365" s="172"/>
      <c r="G365" s="172"/>
      <c r="H365" s="172"/>
      <c r="I365" s="172"/>
      <c r="J365" s="185">
        <f t="shared" si="1034"/>
        <v>0</v>
      </c>
      <c r="K365" s="172"/>
      <c r="L365" s="699" t="e">
        <f t="shared" si="885"/>
        <v>#DIV/0!</v>
      </c>
      <c r="M365" s="172"/>
      <c r="N365" s="35"/>
      <c r="O365" s="35"/>
      <c r="P365" s="35"/>
      <c r="Q365" s="35"/>
      <c r="R365" s="35"/>
      <c r="S365" s="35"/>
      <c r="T365" s="35"/>
      <c r="U365" s="35"/>
      <c r="V365" s="114">
        <f t="shared" si="1020"/>
        <v>0</v>
      </c>
      <c r="W365" s="35"/>
      <c r="X365" s="35"/>
      <c r="Y365" s="35"/>
      <c r="Z365" s="35">
        <f t="shared" si="1021"/>
        <v>0</v>
      </c>
      <c r="AA365" s="35">
        <f t="shared" si="1039"/>
        <v>0</v>
      </c>
      <c r="AB365" s="35"/>
      <c r="AC365" s="35"/>
      <c r="AD365" s="35"/>
      <c r="AE365" s="916"/>
      <c r="AF365" s="699" t="e">
        <f t="shared" si="887"/>
        <v>#DIV/0!</v>
      </c>
      <c r="AG365" s="172"/>
      <c r="AH365" s="699"/>
      <c r="AI365" s="35"/>
      <c r="AJ365" s="35"/>
      <c r="AK365" s="35"/>
      <c r="AL365" s="35"/>
      <c r="AM365" s="35"/>
      <c r="AN365" s="35"/>
      <c r="AO365" s="35"/>
      <c r="AP365" s="35">
        <f t="shared" si="1035"/>
        <v>0</v>
      </c>
      <c r="AQ365" s="35"/>
      <c r="AR365" s="172"/>
      <c r="AS365" s="699" t="e">
        <f t="shared" si="889"/>
        <v>#DIV/0!</v>
      </c>
      <c r="AT365" s="172"/>
      <c r="AU365" s="699"/>
      <c r="AV365" s="35"/>
      <c r="AW365" s="35"/>
      <c r="AX365" s="172"/>
      <c r="AY365" s="35"/>
      <c r="AZ365" s="35"/>
      <c r="BA365" s="699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E365" s="699"/>
    </row>
    <row r="366" spans="2:83" s="40" customFormat="1" ht="90" hidden="1" customHeight="1" x14ac:dyDescent="0.25">
      <c r="B366" s="200" t="s">
        <v>208</v>
      </c>
      <c r="C366" s="97" t="s">
        <v>229</v>
      </c>
      <c r="D366" s="185">
        <f>E366</f>
        <v>0</v>
      </c>
      <c r="E366" s="185"/>
      <c r="F366" s="185"/>
      <c r="G366" s="185"/>
      <c r="H366" s="186"/>
      <c r="I366" s="186"/>
      <c r="J366" s="185">
        <f t="shared" si="1034"/>
        <v>0</v>
      </c>
      <c r="K366" s="185">
        <f>M366</f>
        <v>0</v>
      </c>
      <c r="L366" s="699" t="e">
        <f t="shared" si="885"/>
        <v>#DIV/0!</v>
      </c>
      <c r="M366" s="185">
        <f>M367</f>
        <v>0</v>
      </c>
      <c r="N366" s="98"/>
      <c r="O366" s="98"/>
      <c r="P366" s="98"/>
      <c r="Q366" s="98"/>
      <c r="R366" s="98"/>
      <c r="S366" s="286"/>
      <c r="T366" s="286"/>
      <c r="U366" s="286"/>
      <c r="V366" s="114">
        <f t="shared" si="1020"/>
        <v>0</v>
      </c>
      <c r="W366" s="286"/>
      <c r="X366" s="286"/>
      <c r="Y366" s="286"/>
      <c r="Z366" s="98">
        <f t="shared" si="1021"/>
        <v>0</v>
      </c>
      <c r="AA366" s="98">
        <f t="shared" si="1039"/>
        <v>0</v>
      </c>
      <c r="AB366" s="286"/>
      <c r="AC366" s="286"/>
      <c r="AD366" s="286"/>
      <c r="AE366" s="914">
        <f>AG366</f>
        <v>0</v>
      </c>
      <c r="AF366" s="699" t="e">
        <f t="shared" si="887"/>
        <v>#DIV/0!</v>
      </c>
      <c r="AG366" s="185"/>
      <c r="AH366" s="699"/>
      <c r="AI366" s="98"/>
      <c r="AJ366" s="98"/>
      <c r="AK366" s="98"/>
      <c r="AL366" s="98"/>
      <c r="AM366" s="286"/>
      <c r="AN366" s="286"/>
      <c r="AO366" s="286"/>
      <c r="AP366" s="98">
        <f t="shared" si="1035"/>
        <v>0</v>
      </c>
      <c r="AQ366" s="98"/>
      <c r="AR366" s="185">
        <f>AT366</f>
        <v>0</v>
      </c>
      <c r="AS366" s="699" t="e">
        <f t="shared" si="889"/>
        <v>#DIV/0!</v>
      </c>
      <c r="AT366" s="185">
        <f>AT367</f>
        <v>0</v>
      </c>
      <c r="AU366" s="699"/>
      <c r="AV366" s="98"/>
      <c r="AW366" s="98"/>
      <c r="AX366" s="185"/>
      <c r="AY366" s="98"/>
      <c r="AZ366" s="286"/>
      <c r="BA366" s="699"/>
      <c r="BB366" s="286"/>
      <c r="BC366" s="286"/>
      <c r="BD366" s="286"/>
      <c r="BE366" s="98"/>
      <c r="BF366" s="98"/>
      <c r="BG366" s="98"/>
      <c r="BH366" s="286"/>
      <c r="BI366" s="286"/>
      <c r="BJ366" s="98"/>
      <c r="BK366" s="98"/>
      <c r="BL366" s="286"/>
      <c r="BM366" s="286"/>
      <c r="BN366" s="98"/>
      <c r="BO366" s="98"/>
      <c r="BP366" s="98"/>
      <c r="BQ366" s="98"/>
      <c r="BR366" s="286"/>
      <c r="BS366" s="286"/>
      <c r="BT366" s="98"/>
      <c r="BU366" s="98"/>
      <c r="BV366" s="98"/>
      <c r="BW366" s="98"/>
      <c r="BX366" s="98"/>
      <c r="BY366" s="286"/>
      <c r="BZ366" s="286"/>
      <c r="CE366" s="699"/>
    </row>
    <row r="367" spans="2:83" s="37" customFormat="1" ht="46.5" hidden="1" customHeight="1" x14ac:dyDescent="0.25">
      <c r="B367" s="206"/>
      <c r="C367" s="110" t="s">
        <v>40</v>
      </c>
      <c r="D367" s="171">
        <f>E367</f>
        <v>0</v>
      </c>
      <c r="E367" s="171"/>
      <c r="F367" s="171"/>
      <c r="G367" s="171"/>
      <c r="H367" s="172"/>
      <c r="I367" s="172"/>
      <c r="J367" s="185">
        <f t="shared" si="1034"/>
        <v>0</v>
      </c>
      <c r="K367" s="171">
        <f>M367</f>
        <v>0</v>
      </c>
      <c r="L367" s="699" t="e">
        <f t="shared" si="885"/>
        <v>#DIV/0!</v>
      </c>
      <c r="M367" s="171">
        <v>0</v>
      </c>
      <c r="N367" s="116"/>
      <c r="O367" s="116"/>
      <c r="P367" s="116"/>
      <c r="Q367" s="116"/>
      <c r="R367" s="116"/>
      <c r="S367" s="35"/>
      <c r="T367" s="35"/>
      <c r="U367" s="35"/>
      <c r="V367" s="114">
        <f t="shared" si="1020"/>
        <v>0</v>
      </c>
      <c r="W367" s="35"/>
      <c r="X367" s="35"/>
      <c r="Y367" s="35"/>
      <c r="Z367" s="116">
        <f t="shared" si="1021"/>
        <v>0</v>
      </c>
      <c r="AA367" s="116">
        <f t="shared" si="1039"/>
        <v>0</v>
      </c>
      <c r="AB367" s="35"/>
      <c r="AC367" s="35"/>
      <c r="AD367" s="35"/>
      <c r="AE367" s="915">
        <f>AG367</f>
        <v>0</v>
      </c>
      <c r="AF367" s="699" t="e">
        <f t="shared" si="887"/>
        <v>#DIV/0!</v>
      </c>
      <c r="AG367" s="171"/>
      <c r="AH367" s="699"/>
      <c r="AI367" s="116"/>
      <c r="AJ367" s="116"/>
      <c r="AK367" s="116"/>
      <c r="AL367" s="116"/>
      <c r="AM367" s="35"/>
      <c r="AN367" s="35"/>
      <c r="AO367" s="35"/>
      <c r="AP367" s="116">
        <f t="shared" si="1035"/>
        <v>0</v>
      </c>
      <c r="AQ367" s="116"/>
      <c r="AR367" s="171">
        <f>AT367</f>
        <v>0</v>
      </c>
      <c r="AS367" s="699" t="e">
        <f t="shared" si="889"/>
        <v>#DIV/0!</v>
      </c>
      <c r="AT367" s="171">
        <v>0</v>
      </c>
      <c r="AU367" s="699"/>
      <c r="AV367" s="116"/>
      <c r="AW367" s="116"/>
      <c r="AX367" s="171"/>
      <c r="AY367" s="116"/>
      <c r="AZ367" s="35"/>
      <c r="BA367" s="699"/>
      <c r="BB367" s="35"/>
      <c r="BC367" s="35"/>
      <c r="BD367" s="35"/>
      <c r="BE367" s="116"/>
      <c r="BF367" s="116"/>
      <c r="BG367" s="116"/>
      <c r="BH367" s="35"/>
      <c r="BI367" s="35"/>
      <c r="BJ367" s="116"/>
      <c r="BK367" s="116"/>
      <c r="BL367" s="35"/>
      <c r="BM367" s="35"/>
      <c r="BN367" s="116"/>
      <c r="BO367" s="116"/>
      <c r="BP367" s="116"/>
      <c r="BQ367" s="116"/>
      <c r="BR367" s="35"/>
      <c r="BS367" s="35"/>
      <c r="BT367" s="116"/>
      <c r="BU367" s="116"/>
      <c r="BV367" s="116"/>
      <c r="BW367" s="116"/>
      <c r="BX367" s="116"/>
      <c r="BY367" s="35"/>
      <c r="BZ367" s="35"/>
      <c r="CE367" s="699"/>
    </row>
    <row r="368" spans="2:83" s="37" customFormat="1" ht="42" hidden="1" customHeight="1" x14ac:dyDescent="0.25">
      <c r="B368" s="204"/>
      <c r="C368" s="110"/>
      <c r="D368" s="172"/>
      <c r="E368" s="172"/>
      <c r="F368" s="172"/>
      <c r="G368" s="172"/>
      <c r="H368" s="172"/>
      <c r="I368" s="172"/>
      <c r="J368" s="185">
        <f t="shared" si="1034"/>
        <v>0</v>
      </c>
      <c r="K368" s="172"/>
      <c r="L368" s="699" t="e">
        <f t="shared" si="885"/>
        <v>#DIV/0!</v>
      </c>
      <c r="M368" s="172"/>
      <c r="N368" s="35"/>
      <c r="O368" s="35"/>
      <c r="P368" s="35"/>
      <c r="Q368" s="35"/>
      <c r="R368" s="35"/>
      <c r="S368" s="35"/>
      <c r="T368" s="35"/>
      <c r="U368" s="35"/>
      <c r="V368" s="114">
        <f t="shared" si="1020"/>
        <v>0</v>
      </c>
      <c r="W368" s="35"/>
      <c r="X368" s="35"/>
      <c r="Y368" s="35"/>
      <c r="Z368" s="35">
        <f t="shared" si="1021"/>
        <v>0</v>
      </c>
      <c r="AA368" s="35">
        <f t="shared" si="1039"/>
        <v>0</v>
      </c>
      <c r="AB368" s="35"/>
      <c r="AC368" s="35"/>
      <c r="AD368" s="35"/>
      <c r="AE368" s="916"/>
      <c r="AF368" s="699" t="e">
        <f t="shared" si="887"/>
        <v>#DIV/0!</v>
      </c>
      <c r="AG368" s="172"/>
      <c r="AH368" s="699"/>
      <c r="AI368" s="35"/>
      <c r="AJ368" s="35"/>
      <c r="AK368" s="35"/>
      <c r="AL368" s="35"/>
      <c r="AM368" s="35"/>
      <c r="AN368" s="35"/>
      <c r="AO368" s="35"/>
      <c r="AP368" s="35">
        <f t="shared" si="1035"/>
        <v>0</v>
      </c>
      <c r="AQ368" s="35"/>
      <c r="AR368" s="172"/>
      <c r="AS368" s="699" t="e">
        <f t="shared" si="889"/>
        <v>#DIV/0!</v>
      </c>
      <c r="AT368" s="172"/>
      <c r="AU368" s="699"/>
      <c r="AV368" s="35"/>
      <c r="AW368" s="35"/>
      <c r="AX368" s="172"/>
      <c r="AY368" s="35"/>
      <c r="AZ368" s="35"/>
      <c r="BA368" s="699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E368" s="699"/>
    </row>
    <row r="369" spans="2:83" s="40" customFormat="1" ht="171.75" hidden="1" customHeight="1" x14ac:dyDescent="0.25">
      <c r="B369" s="200" t="s">
        <v>209</v>
      </c>
      <c r="C369" s="97" t="s">
        <v>53</v>
      </c>
      <c r="D369" s="166">
        <f>E369+I369</f>
        <v>0</v>
      </c>
      <c r="E369" s="185"/>
      <c r="F369" s="185"/>
      <c r="G369" s="185"/>
      <c r="H369" s="186"/>
      <c r="I369" s="186"/>
      <c r="J369" s="185">
        <f t="shared" si="1034"/>
        <v>0</v>
      </c>
      <c r="K369" s="166">
        <f>M369+U369</f>
        <v>0</v>
      </c>
      <c r="L369" s="699" t="e">
        <f t="shared" si="885"/>
        <v>#DIV/0!</v>
      </c>
      <c r="M369" s="185">
        <f>SUM(M371:M374)</f>
        <v>0</v>
      </c>
      <c r="N369" s="98"/>
      <c r="O369" s="98"/>
      <c r="P369" s="98"/>
      <c r="Q369" s="98"/>
      <c r="R369" s="98"/>
      <c r="S369" s="286"/>
      <c r="T369" s="286"/>
      <c r="U369" s="286"/>
      <c r="V369" s="114">
        <f t="shared" si="1020"/>
        <v>0</v>
      </c>
      <c r="W369" s="286"/>
      <c r="X369" s="286"/>
      <c r="Y369" s="286"/>
      <c r="Z369" s="626">
        <f t="shared" si="1021"/>
        <v>0</v>
      </c>
      <c r="AA369" s="98">
        <f t="shared" si="1039"/>
        <v>0</v>
      </c>
      <c r="AB369" s="286"/>
      <c r="AC369" s="286"/>
      <c r="AD369" s="286"/>
      <c r="AE369" s="876">
        <f>AG369+AO369</f>
        <v>0</v>
      </c>
      <c r="AF369" s="699" t="e">
        <f t="shared" si="887"/>
        <v>#DIV/0!</v>
      </c>
      <c r="AG369" s="185"/>
      <c r="AH369" s="699"/>
      <c r="AI369" s="98"/>
      <c r="AJ369" s="98"/>
      <c r="AK369" s="98"/>
      <c r="AL369" s="98"/>
      <c r="AM369" s="286"/>
      <c r="AN369" s="286"/>
      <c r="AO369" s="286"/>
      <c r="AP369" s="626">
        <f t="shared" si="1035"/>
        <v>0</v>
      </c>
      <c r="AQ369" s="687"/>
      <c r="AR369" s="166">
        <f>AT369+BB369</f>
        <v>0</v>
      </c>
      <c r="AS369" s="699" t="e">
        <f t="shared" si="889"/>
        <v>#DIV/0!</v>
      </c>
      <c r="AT369" s="185">
        <f>SUM(AT371:AT374)</f>
        <v>0</v>
      </c>
      <c r="AU369" s="699"/>
      <c r="AV369" s="98"/>
      <c r="AW369" s="98"/>
      <c r="AX369" s="185"/>
      <c r="AY369" s="98"/>
      <c r="AZ369" s="286"/>
      <c r="BA369" s="699"/>
      <c r="BB369" s="286"/>
      <c r="BC369" s="286"/>
      <c r="BD369" s="286"/>
      <c r="BE369" s="626"/>
      <c r="BF369" s="98"/>
      <c r="BG369" s="98"/>
      <c r="BH369" s="286"/>
      <c r="BI369" s="286"/>
      <c r="BJ369" s="626"/>
      <c r="BK369" s="98"/>
      <c r="BL369" s="286"/>
      <c r="BM369" s="286"/>
      <c r="BN369" s="626"/>
      <c r="BO369" s="98"/>
      <c r="BP369" s="98"/>
      <c r="BQ369" s="98"/>
      <c r="BR369" s="286"/>
      <c r="BS369" s="286"/>
      <c r="BT369" s="626"/>
      <c r="BU369" s="626"/>
      <c r="BV369" s="98"/>
      <c r="BW369" s="98"/>
      <c r="BX369" s="98"/>
      <c r="BY369" s="286"/>
      <c r="BZ369" s="286"/>
      <c r="CE369" s="699"/>
    </row>
    <row r="370" spans="2:83" s="40" customFormat="1" ht="45" hidden="1" customHeight="1" x14ac:dyDescent="0.25">
      <c r="B370" s="200"/>
      <c r="C370" s="97" t="s">
        <v>31</v>
      </c>
      <c r="D370" s="185">
        <f>E370</f>
        <v>0</v>
      </c>
      <c r="E370" s="185"/>
      <c r="F370" s="185"/>
      <c r="G370" s="185"/>
      <c r="H370" s="186"/>
      <c r="I370" s="186"/>
      <c r="J370" s="185">
        <f t="shared" si="1034"/>
        <v>0</v>
      </c>
      <c r="K370" s="185">
        <f>M370</f>
        <v>0</v>
      </c>
      <c r="L370" s="699" t="e">
        <f t="shared" ref="L370:L434" si="1040">K370/D370</f>
        <v>#DIV/0!</v>
      </c>
      <c r="M370" s="185">
        <f>M371+M373</f>
        <v>0</v>
      </c>
      <c r="N370" s="98"/>
      <c r="O370" s="98"/>
      <c r="P370" s="98"/>
      <c r="Q370" s="98"/>
      <c r="R370" s="98"/>
      <c r="S370" s="286"/>
      <c r="T370" s="286"/>
      <c r="U370" s="286"/>
      <c r="V370" s="114">
        <f t="shared" si="1020"/>
        <v>0</v>
      </c>
      <c r="W370" s="286"/>
      <c r="X370" s="286"/>
      <c r="Y370" s="286"/>
      <c r="Z370" s="98">
        <f t="shared" si="1021"/>
        <v>0</v>
      </c>
      <c r="AA370" s="98">
        <f t="shared" si="1039"/>
        <v>0</v>
      </c>
      <c r="AB370" s="286"/>
      <c r="AC370" s="286"/>
      <c r="AD370" s="286"/>
      <c r="AE370" s="914">
        <f>AG370</f>
        <v>0</v>
      </c>
      <c r="AF370" s="699" t="e">
        <f t="shared" ref="AF370:AF434" si="1041">AE370/D370</f>
        <v>#DIV/0!</v>
      </c>
      <c r="AG370" s="185"/>
      <c r="AH370" s="699"/>
      <c r="AI370" s="98"/>
      <c r="AJ370" s="98"/>
      <c r="AK370" s="98"/>
      <c r="AL370" s="98"/>
      <c r="AM370" s="286"/>
      <c r="AN370" s="286"/>
      <c r="AO370" s="286"/>
      <c r="AP370" s="98">
        <f t="shared" si="1035"/>
        <v>0</v>
      </c>
      <c r="AQ370" s="98"/>
      <c r="AR370" s="185">
        <f>AT370</f>
        <v>0</v>
      </c>
      <c r="AS370" s="699" t="e">
        <f t="shared" ref="AS370:AS434" si="1042">AR370/D370</f>
        <v>#DIV/0!</v>
      </c>
      <c r="AT370" s="185">
        <f>AT371+AT373</f>
        <v>0</v>
      </c>
      <c r="AU370" s="699"/>
      <c r="AV370" s="98"/>
      <c r="AW370" s="98"/>
      <c r="AX370" s="185"/>
      <c r="AY370" s="98"/>
      <c r="AZ370" s="286"/>
      <c r="BA370" s="699"/>
      <c r="BB370" s="286"/>
      <c r="BC370" s="286"/>
      <c r="BD370" s="286"/>
      <c r="BE370" s="98"/>
      <c r="BF370" s="98"/>
      <c r="BG370" s="98"/>
      <c r="BH370" s="286"/>
      <c r="BI370" s="286"/>
      <c r="BJ370" s="98"/>
      <c r="BK370" s="98"/>
      <c r="BL370" s="286"/>
      <c r="BM370" s="286"/>
      <c r="BN370" s="98"/>
      <c r="BO370" s="98"/>
      <c r="BP370" s="98"/>
      <c r="BQ370" s="98"/>
      <c r="BR370" s="286"/>
      <c r="BS370" s="286"/>
      <c r="BT370" s="98"/>
      <c r="BU370" s="98"/>
      <c r="BV370" s="98"/>
      <c r="BW370" s="98"/>
      <c r="BX370" s="98"/>
      <c r="BY370" s="286"/>
      <c r="BZ370" s="286"/>
      <c r="CE370" s="699"/>
    </row>
    <row r="371" spans="2:83" s="37" customFormat="1" ht="24" hidden="1" customHeight="1" x14ac:dyDescent="0.25">
      <c r="B371" s="204"/>
      <c r="C371" s="110" t="s">
        <v>39</v>
      </c>
      <c r="D371" s="171">
        <f>E371</f>
        <v>0</v>
      </c>
      <c r="E371" s="171"/>
      <c r="F371" s="171"/>
      <c r="G371" s="171"/>
      <c r="H371" s="172"/>
      <c r="I371" s="172"/>
      <c r="J371" s="185">
        <f t="shared" si="1034"/>
        <v>0</v>
      </c>
      <c r="K371" s="171">
        <f>M371</f>
        <v>0</v>
      </c>
      <c r="L371" s="699" t="e">
        <f t="shared" si="1040"/>
        <v>#DIV/0!</v>
      </c>
      <c r="M371" s="171">
        <v>0</v>
      </c>
      <c r="N371" s="116"/>
      <c r="O371" s="116"/>
      <c r="P371" s="116"/>
      <c r="Q371" s="116"/>
      <c r="R371" s="116"/>
      <c r="S371" s="35"/>
      <c r="T371" s="35"/>
      <c r="U371" s="35"/>
      <c r="V371" s="114">
        <f t="shared" si="1020"/>
        <v>0</v>
      </c>
      <c r="W371" s="35"/>
      <c r="X371" s="35"/>
      <c r="Y371" s="35"/>
      <c r="Z371" s="116">
        <f t="shared" si="1021"/>
        <v>0</v>
      </c>
      <c r="AA371" s="116">
        <f t="shared" si="1039"/>
        <v>0</v>
      </c>
      <c r="AB371" s="35"/>
      <c r="AC371" s="35"/>
      <c r="AD371" s="35"/>
      <c r="AE371" s="915">
        <f>AG371</f>
        <v>0</v>
      </c>
      <c r="AF371" s="699" t="e">
        <f t="shared" si="1041"/>
        <v>#DIV/0!</v>
      </c>
      <c r="AG371" s="171"/>
      <c r="AH371" s="699"/>
      <c r="AI371" s="116"/>
      <c r="AJ371" s="116"/>
      <c r="AK371" s="116"/>
      <c r="AL371" s="116"/>
      <c r="AM371" s="35"/>
      <c r="AN371" s="35"/>
      <c r="AO371" s="35"/>
      <c r="AP371" s="116">
        <f t="shared" si="1035"/>
        <v>0</v>
      </c>
      <c r="AQ371" s="116"/>
      <c r="AR371" s="171">
        <f>AT371</f>
        <v>0</v>
      </c>
      <c r="AS371" s="699" t="e">
        <f t="shared" si="1042"/>
        <v>#DIV/0!</v>
      </c>
      <c r="AT371" s="171">
        <v>0</v>
      </c>
      <c r="AU371" s="699"/>
      <c r="AV371" s="116"/>
      <c r="AW371" s="116"/>
      <c r="AX371" s="171"/>
      <c r="AY371" s="116"/>
      <c r="AZ371" s="35"/>
      <c r="BA371" s="699"/>
      <c r="BB371" s="35"/>
      <c r="BC371" s="35"/>
      <c r="BD371" s="35"/>
      <c r="BE371" s="116"/>
      <c r="BF371" s="116"/>
      <c r="BG371" s="116"/>
      <c r="BH371" s="35"/>
      <c r="BI371" s="35"/>
      <c r="BJ371" s="116"/>
      <c r="BK371" s="116"/>
      <c r="BL371" s="35"/>
      <c r="BM371" s="35"/>
      <c r="BN371" s="116"/>
      <c r="BO371" s="116"/>
      <c r="BP371" s="116"/>
      <c r="BQ371" s="116"/>
      <c r="BR371" s="35"/>
      <c r="BS371" s="35"/>
      <c r="BT371" s="116"/>
      <c r="BU371" s="116"/>
      <c r="BV371" s="116"/>
      <c r="BW371" s="116"/>
      <c r="BX371" s="116"/>
      <c r="BY371" s="35"/>
      <c r="BZ371" s="35"/>
      <c r="CE371" s="699"/>
    </row>
    <row r="372" spans="2:83" s="37" customFormat="1" ht="51" hidden="1" customHeight="1" x14ac:dyDescent="0.25">
      <c r="B372" s="204"/>
      <c r="C372" s="110" t="s">
        <v>43</v>
      </c>
      <c r="D372" s="172"/>
      <c r="E372" s="172"/>
      <c r="F372" s="172"/>
      <c r="G372" s="172"/>
      <c r="H372" s="172"/>
      <c r="I372" s="172"/>
      <c r="J372" s="185">
        <f t="shared" si="1034"/>
        <v>0</v>
      </c>
      <c r="K372" s="172"/>
      <c r="L372" s="699" t="e">
        <f t="shared" si="1040"/>
        <v>#DIV/0!</v>
      </c>
      <c r="M372" s="172"/>
      <c r="N372" s="35"/>
      <c r="O372" s="35"/>
      <c r="P372" s="35"/>
      <c r="Q372" s="35"/>
      <c r="R372" s="35"/>
      <c r="S372" s="35"/>
      <c r="T372" s="35"/>
      <c r="U372" s="35"/>
      <c r="V372" s="114">
        <f t="shared" si="1020"/>
        <v>0</v>
      </c>
      <c r="W372" s="35"/>
      <c r="X372" s="35"/>
      <c r="Y372" s="35"/>
      <c r="Z372" s="35">
        <f t="shared" si="1021"/>
        <v>0</v>
      </c>
      <c r="AA372" s="35">
        <f t="shared" si="1039"/>
        <v>0</v>
      </c>
      <c r="AB372" s="35"/>
      <c r="AC372" s="35"/>
      <c r="AD372" s="35"/>
      <c r="AE372" s="916"/>
      <c r="AF372" s="699" t="e">
        <f t="shared" si="1041"/>
        <v>#DIV/0!</v>
      </c>
      <c r="AG372" s="172"/>
      <c r="AH372" s="699"/>
      <c r="AI372" s="35"/>
      <c r="AJ372" s="35"/>
      <c r="AK372" s="35"/>
      <c r="AL372" s="35"/>
      <c r="AM372" s="35"/>
      <c r="AN372" s="35"/>
      <c r="AO372" s="35"/>
      <c r="AP372" s="35">
        <f t="shared" si="1035"/>
        <v>0</v>
      </c>
      <c r="AQ372" s="35"/>
      <c r="AR372" s="172"/>
      <c r="AS372" s="699" t="e">
        <f t="shared" si="1042"/>
        <v>#DIV/0!</v>
      </c>
      <c r="AT372" s="172"/>
      <c r="AU372" s="699"/>
      <c r="AV372" s="35"/>
      <c r="AW372" s="35"/>
      <c r="AX372" s="172"/>
      <c r="AY372" s="35"/>
      <c r="AZ372" s="35"/>
      <c r="BA372" s="699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E372" s="699"/>
    </row>
    <row r="373" spans="2:83" s="37" customFormat="1" ht="24" hidden="1" customHeight="1" x14ac:dyDescent="0.25">
      <c r="B373" s="204"/>
      <c r="C373" s="110" t="s">
        <v>40</v>
      </c>
      <c r="D373" s="172"/>
      <c r="E373" s="172"/>
      <c r="F373" s="172"/>
      <c r="G373" s="172"/>
      <c r="H373" s="172"/>
      <c r="I373" s="172"/>
      <c r="J373" s="185">
        <f t="shared" si="1034"/>
        <v>0</v>
      </c>
      <c r="K373" s="172"/>
      <c r="L373" s="699" t="e">
        <f t="shared" si="1040"/>
        <v>#DIV/0!</v>
      </c>
      <c r="M373" s="172"/>
      <c r="N373" s="35"/>
      <c r="O373" s="35"/>
      <c r="P373" s="35"/>
      <c r="Q373" s="35"/>
      <c r="R373" s="35"/>
      <c r="S373" s="35"/>
      <c r="T373" s="35"/>
      <c r="U373" s="35"/>
      <c r="V373" s="114">
        <f t="shared" si="1020"/>
        <v>0</v>
      </c>
      <c r="W373" s="35"/>
      <c r="X373" s="35"/>
      <c r="Y373" s="35"/>
      <c r="Z373" s="35">
        <f t="shared" si="1021"/>
        <v>0</v>
      </c>
      <c r="AA373" s="35">
        <f t="shared" si="1039"/>
        <v>0</v>
      </c>
      <c r="AB373" s="35"/>
      <c r="AC373" s="35"/>
      <c r="AD373" s="35"/>
      <c r="AE373" s="916"/>
      <c r="AF373" s="699" t="e">
        <f t="shared" si="1041"/>
        <v>#DIV/0!</v>
      </c>
      <c r="AG373" s="172"/>
      <c r="AH373" s="699"/>
      <c r="AI373" s="35"/>
      <c r="AJ373" s="35"/>
      <c r="AK373" s="35"/>
      <c r="AL373" s="35"/>
      <c r="AM373" s="35"/>
      <c r="AN373" s="35"/>
      <c r="AO373" s="35"/>
      <c r="AP373" s="35">
        <f t="shared" si="1035"/>
        <v>0</v>
      </c>
      <c r="AQ373" s="35"/>
      <c r="AR373" s="172"/>
      <c r="AS373" s="699" t="e">
        <f t="shared" si="1042"/>
        <v>#DIV/0!</v>
      </c>
      <c r="AT373" s="172"/>
      <c r="AU373" s="699"/>
      <c r="AV373" s="35"/>
      <c r="AW373" s="35"/>
      <c r="AX373" s="172"/>
      <c r="AY373" s="35"/>
      <c r="AZ373" s="35"/>
      <c r="BA373" s="699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E373" s="699"/>
    </row>
    <row r="374" spans="2:83" s="23" customFormat="1" ht="46.5" hidden="1" customHeight="1" x14ac:dyDescent="0.25">
      <c r="B374" s="201"/>
      <c r="C374" s="101" t="s">
        <v>32</v>
      </c>
      <c r="D374" s="187">
        <f>E374</f>
        <v>0</v>
      </c>
      <c r="E374" s="187"/>
      <c r="F374" s="187"/>
      <c r="G374" s="187"/>
      <c r="H374" s="187"/>
      <c r="I374" s="187"/>
      <c r="J374" s="185">
        <f t="shared" si="1034"/>
        <v>0</v>
      </c>
      <c r="K374" s="258">
        <f>M374</f>
        <v>0</v>
      </c>
      <c r="L374" s="699" t="e">
        <f t="shared" si="1040"/>
        <v>#DIV/0!</v>
      </c>
      <c r="M374" s="187">
        <v>0</v>
      </c>
      <c r="N374" s="41"/>
      <c r="O374" s="22"/>
      <c r="P374" s="41"/>
      <c r="Q374" s="22"/>
      <c r="R374" s="41"/>
      <c r="S374" s="22"/>
      <c r="T374" s="41"/>
      <c r="U374" s="22"/>
      <c r="V374" s="114">
        <f t="shared" si="1020"/>
        <v>0</v>
      </c>
      <c r="W374" s="22"/>
      <c r="X374" s="22"/>
      <c r="Y374" s="22"/>
      <c r="Z374" s="22">
        <f t="shared" si="1021"/>
        <v>0</v>
      </c>
      <c r="AA374" s="22">
        <f t="shared" si="1039"/>
        <v>0</v>
      </c>
      <c r="AB374" s="22"/>
      <c r="AC374" s="22"/>
      <c r="AD374" s="41"/>
      <c r="AE374" s="917">
        <f>AG374</f>
        <v>0</v>
      </c>
      <c r="AF374" s="699" t="e">
        <f t="shared" si="1041"/>
        <v>#DIV/0!</v>
      </c>
      <c r="AG374" s="187"/>
      <c r="AH374" s="699"/>
      <c r="AI374" s="22"/>
      <c r="AJ374" s="41"/>
      <c r="AK374" s="22"/>
      <c r="AL374" s="41"/>
      <c r="AM374" s="22"/>
      <c r="AN374" s="41"/>
      <c r="AO374" s="22"/>
      <c r="AP374" s="22">
        <f t="shared" si="1035"/>
        <v>0</v>
      </c>
      <c r="AQ374" s="41"/>
      <c r="AR374" s="187">
        <f>AT374</f>
        <v>0</v>
      </c>
      <c r="AS374" s="699" t="e">
        <f t="shared" si="1042"/>
        <v>#DIV/0!</v>
      </c>
      <c r="AT374" s="187">
        <v>0</v>
      </c>
      <c r="AU374" s="699"/>
      <c r="AV374" s="22"/>
      <c r="AW374" s="41"/>
      <c r="AX374" s="187"/>
      <c r="AY374" s="41"/>
      <c r="AZ374" s="22"/>
      <c r="BA374" s="699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E374" s="699"/>
    </row>
    <row r="375" spans="2:83" s="42" customFormat="1" ht="148.5" hidden="1" customHeight="1" x14ac:dyDescent="0.25">
      <c r="B375" s="200" t="s">
        <v>208</v>
      </c>
      <c r="C375" s="97" t="s">
        <v>54</v>
      </c>
      <c r="D375" s="258"/>
      <c r="E375" s="258"/>
      <c r="F375" s="258"/>
      <c r="G375" s="258"/>
      <c r="H375" s="258"/>
      <c r="I375" s="258"/>
      <c r="J375" s="185">
        <f t="shared" si="1034"/>
        <v>0</v>
      </c>
      <c r="K375" s="258"/>
      <c r="L375" s="699" t="e">
        <f t="shared" si="1040"/>
        <v>#DIV/0!</v>
      </c>
      <c r="M375" s="258"/>
      <c r="N375" s="41"/>
      <c r="O375" s="41"/>
      <c r="P375" s="41"/>
      <c r="Q375" s="41"/>
      <c r="R375" s="41"/>
      <c r="S375" s="41"/>
      <c r="T375" s="41"/>
      <c r="U375" s="41"/>
      <c r="V375" s="114">
        <f t="shared" si="1020"/>
        <v>0</v>
      </c>
      <c r="W375" s="41"/>
      <c r="X375" s="41"/>
      <c r="Y375" s="41"/>
      <c r="Z375" s="41">
        <f t="shared" si="1021"/>
        <v>0</v>
      </c>
      <c r="AA375" s="41">
        <f t="shared" si="1039"/>
        <v>0</v>
      </c>
      <c r="AB375" s="41"/>
      <c r="AC375" s="41"/>
      <c r="AD375" s="41"/>
      <c r="AE375" s="921"/>
      <c r="AF375" s="699" t="e">
        <f t="shared" si="1041"/>
        <v>#DIV/0!</v>
      </c>
      <c r="AG375" s="258"/>
      <c r="AH375" s="699"/>
      <c r="AI375" s="41"/>
      <c r="AJ375" s="41"/>
      <c r="AK375" s="41"/>
      <c r="AL375" s="41"/>
      <c r="AM375" s="41"/>
      <c r="AN375" s="41"/>
      <c r="AO375" s="41"/>
      <c r="AP375" s="41">
        <f t="shared" si="1035"/>
        <v>0</v>
      </c>
      <c r="AQ375" s="41"/>
      <c r="AR375" s="258"/>
      <c r="AS375" s="699" t="e">
        <f t="shared" si="1042"/>
        <v>#DIV/0!</v>
      </c>
      <c r="AT375" s="258"/>
      <c r="AU375" s="699"/>
      <c r="AV375" s="41"/>
      <c r="AW375" s="41"/>
      <c r="AX375" s="258"/>
      <c r="AY375" s="41"/>
      <c r="AZ375" s="41"/>
      <c r="BA375" s="699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E375" s="699"/>
    </row>
    <row r="376" spans="2:83" s="37" customFormat="1" ht="50.25" hidden="1" customHeight="1" x14ac:dyDescent="0.25">
      <c r="B376" s="200"/>
      <c r="C376" s="123" t="s">
        <v>31</v>
      </c>
      <c r="D376" s="172"/>
      <c r="E376" s="172"/>
      <c r="F376" s="172"/>
      <c r="G376" s="172"/>
      <c r="H376" s="172"/>
      <c r="I376" s="172"/>
      <c r="J376" s="185">
        <f t="shared" si="1034"/>
        <v>0</v>
      </c>
      <c r="K376" s="172"/>
      <c r="L376" s="699" t="e">
        <f t="shared" si="1040"/>
        <v>#DIV/0!</v>
      </c>
      <c r="M376" s="172"/>
      <c r="N376" s="35"/>
      <c r="O376" s="35"/>
      <c r="P376" s="35"/>
      <c r="Q376" s="35"/>
      <c r="R376" s="35"/>
      <c r="S376" s="35"/>
      <c r="T376" s="35"/>
      <c r="U376" s="35"/>
      <c r="V376" s="114">
        <f t="shared" si="1020"/>
        <v>0</v>
      </c>
      <c r="W376" s="35"/>
      <c r="X376" s="35"/>
      <c r="Y376" s="35"/>
      <c r="Z376" s="35">
        <f t="shared" si="1021"/>
        <v>0</v>
      </c>
      <c r="AA376" s="35">
        <f t="shared" si="1039"/>
        <v>0</v>
      </c>
      <c r="AB376" s="35"/>
      <c r="AC376" s="35"/>
      <c r="AD376" s="35"/>
      <c r="AE376" s="916"/>
      <c r="AF376" s="699" t="e">
        <f t="shared" si="1041"/>
        <v>#DIV/0!</v>
      </c>
      <c r="AG376" s="172"/>
      <c r="AH376" s="699"/>
      <c r="AI376" s="35"/>
      <c r="AJ376" s="35"/>
      <c r="AK376" s="35"/>
      <c r="AL376" s="35"/>
      <c r="AM376" s="35"/>
      <c r="AN376" s="35"/>
      <c r="AO376" s="35"/>
      <c r="AP376" s="35">
        <f t="shared" si="1035"/>
        <v>0</v>
      </c>
      <c r="AQ376" s="35"/>
      <c r="AR376" s="172"/>
      <c r="AS376" s="699" t="e">
        <f t="shared" si="1042"/>
        <v>#DIV/0!</v>
      </c>
      <c r="AT376" s="172"/>
      <c r="AU376" s="699"/>
      <c r="AV376" s="35"/>
      <c r="AW376" s="35"/>
      <c r="AX376" s="172"/>
      <c r="AY376" s="35"/>
      <c r="AZ376" s="35"/>
      <c r="BA376" s="699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E376" s="699"/>
    </row>
    <row r="377" spans="2:83" s="44" customFormat="1" ht="15" hidden="1" customHeight="1" x14ac:dyDescent="0.25">
      <c r="B377" s="204"/>
      <c r="C377" s="110" t="s">
        <v>39</v>
      </c>
      <c r="D377" s="885"/>
      <c r="E377" s="885"/>
      <c r="F377" s="885"/>
      <c r="G377" s="885"/>
      <c r="H377" s="885"/>
      <c r="I377" s="885"/>
      <c r="J377" s="185">
        <f t="shared" si="1034"/>
        <v>0</v>
      </c>
      <c r="K377" s="258"/>
      <c r="L377" s="699" t="e">
        <f t="shared" si="1040"/>
        <v>#DIV/0!</v>
      </c>
      <c r="M377" s="885"/>
      <c r="N377" s="41"/>
      <c r="O377" s="300"/>
      <c r="P377" s="41"/>
      <c r="Q377" s="300"/>
      <c r="R377" s="41"/>
      <c r="S377" s="300"/>
      <c r="T377" s="41"/>
      <c r="U377" s="300"/>
      <c r="V377" s="114">
        <f t="shared" si="1020"/>
        <v>0</v>
      </c>
      <c r="W377" s="300"/>
      <c r="X377" s="300"/>
      <c r="Y377" s="300"/>
      <c r="Z377" s="300">
        <f t="shared" si="1021"/>
        <v>0</v>
      </c>
      <c r="AA377" s="300">
        <f t="shared" si="1039"/>
        <v>0</v>
      </c>
      <c r="AB377" s="300"/>
      <c r="AC377" s="300"/>
      <c r="AD377" s="41"/>
      <c r="AE377" s="920"/>
      <c r="AF377" s="699" t="e">
        <f t="shared" si="1041"/>
        <v>#DIV/0!</v>
      </c>
      <c r="AG377" s="885"/>
      <c r="AH377" s="699"/>
      <c r="AI377" s="300"/>
      <c r="AJ377" s="41"/>
      <c r="AK377" s="300"/>
      <c r="AL377" s="41"/>
      <c r="AM377" s="300"/>
      <c r="AN377" s="41"/>
      <c r="AO377" s="300"/>
      <c r="AP377" s="300">
        <f t="shared" si="1035"/>
        <v>0</v>
      </c>
      <c r="AQ377" s="41"/>
      <c r="AR377" s="885"/>
      <c r="AS377" s="699" t="e">
        <f t="shared" si="1042"/>
        <v>#DIV/0!</v>
      </c>
      <c r="AT377" s="885"/>
      <c r="AU377" s="699"/>
      <c r="AV377" s="300"/>
      <c r="AW377" s="41"/>
      <c r="AX377" s="885"/>
      <c r="AY377" s="41"/>
      <c r="AZ377" s="300"/>
      <c r="BA377" s="699"/>
      <c r="BB377" s="300"/>
      <c r="BC377" s="300"/>
      <c r="BD377" s="300"/>
      <c r="BE377" s="300"/>
      <c r="BF377" s="300"/>
      <c r="BG377" s="300"/>
      <c r="BH377" s="300"/>
      <c r="BI377" s="300"/>
      <c r="BJ377" s="300"/>
      <c r="BK377" s="300"/>
      <c r="BL377" s="300"/>
      <c r="BM377" s="300"/>
      <c r="BN377" s="300"/>
      <c r="BO377" s="300"/>
      <c r="BP377" s="300"/>
      <c r="BQ377" s="300"/>
      <c r="BR377" s="300"/>
      <c r="BS377" s="300"/>
      <c r="BT377" s="300"/>
      <c r="BU377" s="300"/>
      <c r="BV377" s="300"/>
      <c r="BW377" s="300"/>
      <c r="BX377" s="300"/>
      <c r="BY377" s="300"/>
      <c r="BZ377" s="300"/>
      <c r="CE377" s="699"/>
    </row>
    <row r="378" spans="2:83" s="44" customFormat="1" ht="36.75" hidden="1" customHeight="1" x14ac:dyDescent="0.25">
      <c r="B378" s="204"/>
      <c r="C378" s="110" t="s">
        <v>40</v>
      </c>
      <c r="D378" s="885"/>
      <c r="E378" s="885"/>
      <c r="F378" s="885"/>
      <c r="G378" s="885"/>
      <c r="H378" s="885"/>
      <c r="I378" s="885"/>
      <c r="J378" s="185">
        <f t="shared" si="1034"/>
        <v>0</v>
      </c>
      <c r="K378" s="258"/>
      <c r="L378" s="699" t="e">
        <f t="shared" si="1040"/>
        <v>#DIV/0!</v>
      </c>
      <c r="M378" s="885"/>
      <c r="N378" s="41"/>
      <c r="O378" s="300"/>
      <c r="P378" s="41"/>
      <c r="Q378" s="300"/>
      <c r="R378" s="41"/>
      <c r="S378" s="300"/>
      <c r="T378" s="41"/>
      <c r="U378" s="300"/>
      <c r="V378" s="114">
        <f t="shared" si="1020"/>
        <v>0</v>
      </c>
      <c r="W378" s="300"/>
      <c r="X378" s="300"/>
      <c r="Y378" s="300"/>
      <c r="Z378" s="300">
        <f t="shared" si="1021"/>
        <v>0</v>
      </c>
      <c r="AA378" s="300">
        <f t="shared" si="1039"/>
        <v>0</v>
      </c>
      <c r="AB378" s="300"/>
      <c r="AC378" s="300"/>
      <c r="AD378" s="41"/>
      <c r="AE378" s="920"/>
      <c r="AF378" s="699" t="e">
        <f t="shared" si="1041"/>
        <v>#DIV/0!</v>
      </c>
      <c r="AG378" s="885"/>
      <c r="AH378" s="699"/>
      <c r="AI378" s="300"/>
      <c r="AJ378" s="41"/>
      <c r="AK378" s="300"/>
      <c r="AL378" s="41"/>
      <c r="AM378" s="300"/>
      <c r="AN378" s="41"/>
      <c r="AO378" s="300"/>
      <c r="AP378" s="300">
        <f t="shared" si="1035"/>
        <v>0</v>
      </c>
      <c r="AQ378" s="41"/>
      <c r="AR378" s="885"/>
      <c r="AS378" s="699" t="e">
        <f t="shared" si="1042"/>
        <v>#DIV/0!</v>
      </c>
      <c r="AT378" s="885"/>
      <c r="AU378" s="699"/>
      <c r="AV378" s="300"/>
      <c r="AW378" s="41"/>
      <c r="AX378" s="885"/>
      <c r="AY378" s="41"/>
      <c r="AZ378" s="300"/>
      <c r="BA378" s="699"/>
      <c r="BB378" s="300"/>
      <c r="BC378" s="300"/>
      <c r="BD378" s="300"/>
      <c r="BE378" s="300"/>
      <c r="BF378" s="300"/>
      <c r="BG378" s="300"/>
      <c r="BH378" s="300"/>
      <c r="BI378" s="300"/>
      <c r="BJ378" s="300"/>
      <c r="BK378" s="300"/>
      <c r="BL378" s="300"/>
      <c r="BM378" s="300"/>
      <c r="BN378" s="300"/>
      <c r="BO378" s="300"/>
      <c r="BP378" s="300"/>
      <c r="BQ378" s="300"/>
      <c r="BR378" s="300"/>
      <c r="BS378" s="300"/>
      <c r="BT378" s="300"/>
      <c r="BU378" s="300"/>
      <c r="BV378" s="300"/>
      <c r="BW378" s="300"/>
      <c r="BX378" s="300"/>
      <c r="BY378" s="300"/>
      <c r="BZ378" s="300"/>
      <c r="CE378" s="699"/>
    </row>
    <row r="379" spans="2:83" s="44" customFormat="1" ht="36.75" hidden="1" customHeight="1" x14ac:dyDescent="0.25">
      <c r="B379" s="204"/>
      <c r="C379" s="110"/>
      <c r="D379" s="885"/>
      <c r="E379" s="885"/>
      <c r="F379" s="885"/>
      <c r="G379" s="885"/>
      <c r="H379" s="885"/>
      <c r="I379" s="885"/>
      <c r="J379" s="185">
        <f t="shared" si="1034"/>
        <v>0</v>
      </c>
      <c r="K379" s="258"/>
      <c r="L379" s="699" t="e">
        <f t="shared" si="1040"/>
        <v>#DIV/0!</v>
      </c>
      <c r="M379" s="885"/>
      <c r="N379" s="41"/>
      <c r="O379" s="300"/>
      <c r="P379" s="41"/>
      <c r="Q379" s="300"/>
      <c r="R379" s="41"/>
      <c r="S379" s="300"/>
      <c r="T379" s="41"/>
      <c r="U379" s="300"/>
      <c r="V379" s="114">
        <f t="shared" si="1020"/>
        <v>0</v>
      </c>
      <c r="W379" s="300"/>
      <c r="X379" s="300"/>
      <c r="Y379" s="300"/>
      <c r="Z379" s="300">
        <f t="shared" si="1021"/>
        <v>0</v>
      </c>
      <c r="AA379" s="300">
        <f t="shared" si="1039"/>
        <v>0</v>
      </c>
      <c r="AB379" s="300"/>
      <c r="AC379" s="300"/>
      <c r="AD379" s="41"/>
      <c r="AE379" s="920"/>
      <c r="AF379" s="699" t="e">
        <f t="shared" si="1041"/>
        <v>#DIV/0!</v>
      </c>
      <c r="AG379" s="885"/>
      <c r="AH379" s="699"/>
      <c r="AI379" s="300"/>
      <c r="AJ379" s="41"/>
      <c r="AK379" s="300"/>
      <c r="AL379" s="41"/>
      <c r="AM379" s="300"/>
      <c r="AN379" s="41"/>
      <c r="AO379" s="300"/>
      <c r="AP379" s="300">
        <f t="shared" si="1035"/>
        <v>0</v>
      </c>
      <c r="AQ379" s="41"/>
      <c r="AR379" s="885"/>
      <c r="AS379" s="699" t="e">
        <f t="shared" si="1042"/>
        <v>#DIV/0!</v>
      </c>
      <c r="AT379" s="885"/>
      <c r="AU379" s="699"/>
      <c r="AV379" s="300"/>
      <c r="AW379" s="41"/>
      <c r="AX379" s="885"/>
      <c r="AY379" s="41"/>
      <c r="AZ379" s="300"/>
      <c r="BA379" s="699"/>
      <c r="BB379" s="300"/>
      <c r="BC379" s="300"/>
      <c r="BD379" s="300"/>
      <c r="BE379" s="300"/>
      <c r="BF379" s="300"/>
      <c r="BG379" s="300"/>
      <c r="BH379" s="300"/>
      <c r="BI379" s="300"/>
      <c r="BJ379" s="300"/>
      <c r="BK379" s="300"/>
      <c r="BL379" s="300"/>
      <c r="BM379" s="300"/>
      <c r="BN379" s="300"/>
      <c r="BO379" s="300"/>
      <c r="BP379" s="300"/>
      <c r="BQ379" s="300"/>
      <c r="BR379" s="300"/>
      <c r="BS379" s="300"/>
      <c r="BT379" s="300"/>
      <c r="BU379" s="300"/>
      <c r="BV379" s="300"/>
      <c r="BW379" s="300"/>
      <c r="BX379" s="300"/>
      <c r="BY379" s="300"/>
      <c r="BZ379" s="300"/>
      <c r="CE379" s="699"/>
    </row>
    <row r="380" spans="2:83" s="44" customFormat="1" ht="137.25" hidden="1" customHeight="1" x14ac:dyDescent="0.25">
      <c r="B380" s="200" t="s">
        <v>10</v>
      </c>
      <c r="C380" s="97" t="s">
        <v>179</v>
      </c>
      <c r="D380" s="185">
        <f>E380+G380+H380+I380</f>
        <v>0</v>
      </c>
      <c r="E380" s="844"/>
      <c r="F380" s="844"/>
      <c r="G380" s="844">
        <f>G381</f>
        <v>0</v>
      </c>
      <c r="H380" s="885"/>
      <c r="I380" s="885"/>
      <c r="J380" s="185">
        <f t="shared" si="1034"/>
        <v>0</v>
      </c>
      <c r="K380" s="185">
        <f>M380+Q380+S380+U380</f>
        <v>0</v>
      </c>
      <c r="L380" s="699" t="e">
        <f t="shared" si="1040"/>
        <v>#DIV/0!</v>
      </c>
      <c r="M380" s="963">
        <f>M381</f>
        <v>0</v>
      </c>
      <c r="N380" s="114"/>
      <c r="O380" s="114"/>
      <c r="P380" s="114"/>
      <c r="Q380" s="114">
        <f>Q381</f>
        <v>0</v>
      </c>
      <c r="R380" s="114"/>
      <c r="S380" s="300"/>
      <c r="T380" s="41"/>
      <c r="U380" s="300"/>
      <c r="V380" s="114">
        <f t="shared" si="1020"/>
        <v>0</v>
      </c>
      <c r="W380" s="300"/>
      <c r="X380" s="300"/>
      <c r="Y380" s="300"/>
      <c r="Z380" s="114">
        <f t="shared" ref="Z380:Z470" si="1043">AA380+AB380+AC380</f>
        <v>0</v>
      </c>
      <c r="AA380" s="114">
        <f t="shared" si="1039"/>
        <v>0</v>
      </c>
      <c r="AB380" s="300"/>
      <c r="AC380" s="300"/>
      <c r="AD380" s="41"/>
      <c r="AE380" s="914">
        <f>AG380+AK380+AM380+AO380</f>
        <v>0</v>
      </c>
      <c r="AF380" s="699" t="e">
        <f t="shared" si="1041"/>
        <v>#DIV/0!</v>
      </c>
      <c r="AG380" s="963"/>
      <c r="AH380" s="699"/>
      <c r="AI380" s="114"/>
      <c r="AJ380" s="114"/>
      <c r="AK380" s="114"/>
      <c r="AL380" s="114"/>
      <c r="AM380" s="300"/>
      <c r="AN380" s="41"/>
      <c r="AO380" s="300"/>
      <c r="AP380" s="114">
        <f t="shared" si="1035"/>
        <v>0</v>
      </c>
      <c r="AQ380" s="114"/>
      <c r="AR380" s="185">
        <f>AT380+AX380+AZ380+BB380</f>
        <v>0</v>
      </c>
      <c r="AS380" s="699" t="e">
        <f t="shared" si="1042"/>
        <v>#DIV/0!</v>
      </c>
      <c r="AT380" s="963">
        <f>AT382</f>
        <v>0</v>
      </c>
      <c r="AU380" s="699"/>
      <c r="AV380" s="114"/>
      <c r="AW380" s="114"/>
      <c r="AX380" s="963"/>
      <c r="AY380" s="114"/>
      <c r="AZ380" s="300"/>
      <c r="BA380" s="699"/>
      <c r="BB380" s="300"/>
      <c r="BC380" s="300"/>
      <c r="BD380" s="300"/>
      <c r="BE380" s="98"/>
      <c r="BF380" s="114"/>
      <c r="BG380" s="114"/>
      <c r="BH380" s="300"/>
      <c r="BI380" s="300"/>
      <c r="BJ380" s="114"/>
      <c r="BK380" s="114"/>
      <c r="BL380" s="300"/>
      <c r="BM380" s="300"/>
      <c r="BN380" s="114"/>
      <c r="BO380" s="114"/>
      <c r="BP380" s="114"/>
      <c r="BQ380" s="114"/>
      <c r="BR380" s="300"/>
      <c r="BS380" s="300"/>
      <c r="BT380" s="114"/>
      <c r="BU380" s="98"/>
      <c r="BV380" s="114"/>
      <c r="BW380" s="114"/>
      <c r="BX380" s="114"/>
      <c r="BY380" s="300"/>
      <c r="BZ380" s="300"/>
      <c r="CE380" s="699"/>
    </row>
    <row r="381" spans="2:83" s="42" customFormat="1" ht="46.5" hidden="1" customHeight="1" x14ac:dyDescent="0.25">
      <c r="B381" s="388"/>
      <c r="C381" s="97" t="s">
        <v>31</v>
      </c>
      <c r="D381" s="185">
        <f>E381+G381+H381+I381</f>
        <v>0</v>
      </c>
      <c r="E381" s="844"/>
      <c r="F381" s="844"/>
      <c r="G381" s="844">
        <f>G382</f>
        <v>0</v>
      </c>
      <c r="H381" s="258"/>
      <c r="I381" s="258"/>
      <c r="J381" s="185">
        <f t="shared" si="1034"/>
        <v>0</v>
      </c>
      <c r="K381" s="185">
        <f>M381+Q381+S381+U381</f>
        <v>0</v>
      </c>
      <c r="L381" s="699" t="e">
        <f t="shared" si="1040"/>
        <v>#DIV/0!</v>
      </c>
      <c r="M381" s="963">
        <f>M382</f>
        <v>0</v>
      </c>
      <c r="N381" s="114"/>
      <c r="O381" s="114"/>
      <c r="P381" s="114"/>
      <c r="Q381" s="114">
        <f>Q382</f>
        <v>0</v>
      </c>
      <c r="R381" s="114"/>
      <c r="S381" s="41"/>
      <c r="T381" s="41"/>
      <c r="U381" s="41"/>
      <c r="V381" s="114">
        <f t="shared" ref="V381" si="1044">W381+X381+Y381</f>
        <v>0</v>
      </c>
      <c r="W381" s="41"/>
      <c r="X381" s="41"/>
      <c r="Y381" s="41"/>
      <c r="Z381" s="114">
        <f t="shared" si="1043"/>
        <v>0</v>
      </c>
      <c r="AA381" s="114">
        <f t="shared" si="1039"/>
        <v>0</v>
      </c>
      <c r="AB381" s="41"/>
      <c r="AC381" s="41"/>
      <c r="AD381" s="41"/>
      <c r="AE381" s="914">
        <f>AG381+AK381+AM381+AO381</f>
        <v>0</v>
      </c>
      <c r="AF381" s="699" t="e">
        <f t="shared" si="1041"/>
        <v>#DIV/0!</v>
      </c>
      <c r="AG381" s="963"/>
      <c r="AH381" s="699"/>
      <c r="AI381" s="114"/>
      <c r="AJ381" s="114"/>
      <c r="AK381" s="114"/>
      <c r="AL381" s="114"/>
      <c r="AM381" s="41"/>
      <c r="AN381" s="41"/>
      <c r="AO381" s="41"/>
      <c r="AP381" s="114">
        <f t="shared" ref="AP381" si="1045">AR381+AT381+AX381</f>
        <v>0</v>
      </c>
      <c r="AQ381" s="114"/>
      <c r="AR381" s="185">
        <f>AT381+AX381+AZ381+BB381</f>
        <v>0</v>
      </c>
      <c r="AS381" s="699" t="e">
        <f t="shared" si="1042"/>
        <v>#DIV/0!</v>
      </c>
      <c r="AT381" s="963">
        <f>SUM(AT382:AT384)</f>
        <v>0</v>
      </c>
      <c r="AU381" s="699"/>
      <c r="AV381" s="114"/>
      <c r="AW381" s="114"/>
      <c r="AX381" s="963"/>
      <c r="AY381" s="114"/>
      <c r="AZ381" s="41"/>
      <c r="BA381" s="699"/>
      <c r="BB381" s="41"/>
      <c r="BC381" s="41"/>
      <c r="BD381" s="41"/>
      <c r="BE381" s="98"/>
      <c r="BF381" s="114"/>
      <c r="BG381" s="114"/>
      <c r="BH381" s="41"/>
      <c r="BI381" s="41"/>
      <c r="BJ381" s="114"/>
      <c r="BK381" s="114"/>
      <c r="BL381" s="41"/>
      <c r="BM381" s="41"/>
      <c r="BN381" s="114"/>
      <c r="BO381" s="114"/>
      <c r="BP381" s="114"/>
      <c r="BQ381" s="114"/>
      <c r="BR381" s="41"/>
      <c r="BS381" s="41"/>
      <c r="BT381" s="114"/>
      <c r="BU381" s="98"/>
      <c r="BV381" s="114"/>
      <c r="BW381" s="114"/>
      <c r="BX381" s="114"/>
      <c r="BY381" s="41"/>
      <c r="BZ381" s="41"/>
      <c r="CE381" s="699"/>
    </row>
    <row r="382" spans="2:83" s="44" customFormat="1" ht="36.75" hidden="1" customHeight="1" x14ac:dyDescent="0.25">
      <c r="B382" s="204"/>
      <c r="C382" s="110" t="s">
        <v>39</v>
      </c>
      <c r="D382" s="171">
        <f>E382</f>
        <v>0</v>
      </c>
      <c r="E382" s="171"/>
      <c r="F382" s="171"/>
      <c r="G382" s="171">
        <v>0</v>
      </c>
      <c r="H382" s="885"/>
      <c r="I382" s="885"/>
      <c r="J382" s="185">
        <f t="shared" si="1034"/>
        <v>0</v>
      </c>
      <c r="K382" s="171">
        <f>M382</f>
        <v>0</v>
      </c>
      <c r="L382" s="699" t="e">
        <f t="shared" si="1040"/>
        <v>#DIV/0!</v>
      </c>
      <c r="M382" s="171">
        <v>0</v>
      </c>
      <c r="N382" s="116"/>
      <c r="O382" s="116"/>
      <c r="P382" s="116"/>
      <c r="Q382" s="116">
        <v>0</v>
      </c>
      <c r="R382" s="116"/>
      <c r="S382" s="300"/>
      <c r="T382" s="41"/>
      <c r="U382" s="300"/>
      <c r="V382" s="89">
        <f t="shared" ref="V382:V471" si="1046">W382+X382+Y382</f>
        <v>0</v>
      </c>
      <c r="W382" s="300"/>
      <c r="X382" s="300"/>
      <c r="Y382" s="300"/>
      <c r="Z382" s="116">
        <f t="shared" si="1043"/>
        <v>0</v>
      </c>
      <c r="AA382" s="116">
        <f t="shared" si="1039"/>
        <v>0</v>
      </c>
      <c r="AB382" s="300"/>
      <c r="AC382" s="300"/>
      <c r="AD382" s="41"/>
      <c r="AE382" s="915">
        <f>AG382</f>
        <v>0</v>
      </c>
      <c r="AF382" s="699" t="e">
        <f t="shared" si="1041"/>
        <v>#DIV/0!</v>
      </c>
      <c r="AG382" s="171"/>
      <c r="AH382" s="699"/>
      <c r="AI382" s="116"/>
      <c r="AJ382" s="116"/>
      <c r="AK382" s="116"/>
      <c r="AL382" s="116"/>
      <c r="AM382" s="300"/>
      <c r="AN382" s="41"/>
      <c r="AO382" s="300"/>
      <c r="AP382" s="116">
        <f t="shared" ref="AP382:AP437" si="1047">AR382+AT382+AX382</f>
        <v>0</v>
      </c>
      <c r="AQ382" s="116"/>
      <c r="AR382" s="171">
        <f>AT382</f>
        <v>0</v>
      </c>
      <c r="AS382" s="699" t="e">
        <f t="shared" si="1042"/>
        <v>#DIV/0!</v>
      </c>
      <c r="AT382" s="171">
        <v>0</v>
      </c>
      <c r="AU382" s="699"/>
      <c r="AV382" s="116"/>
      <c r="AW382" s="116"/>
      <c r="AX382" s="171"/>
      <c r="AY382" s="116"/>
      <c r="AZ382" s="300"/>
      <c r="BA382" s="699"/>
      <c r="BB382" s="300"/>
      <c r="BC382" s="300"/>
      <c r="BD382" s="300"/>
      <c r="BE382" s="116"/>
      <c r="BF382" s="116"/>
      <c r="BG382" s="116"/>
      <c r="BH382" s="300"/>
      <c r="BI382" s="300"/>
      <c r="BJ382" s="116"/>
      <c r="BK382" s="116"/>
      <c r="BL382" s="300"/>
      <c r="BM382" s="300"/>
      <c r="BN382" s="116"/>
      <c r="BO382" s="116"/>
      <c r="BP382" s="116"/>
      <c r="BQ382" s="116"/>
      <c r="BR382" s="300"/>
      <c r="BS382" s="300"/>
      <c r="BT382" s="116"/>
      <c r="BU382" s="116"/>
      <c r="BV382" s="116"/>
      <c r="BW382" s="116"/>
      <c r="BX382" s="116"/>
      <c r="BY382" s="300"/>
      <c r="BZ382" s="300"/>
      <c r="CE382" s="699"/>
    </row>
    <row r="383" spans="2:83" s="44" customFormat="1" ht="171.75" hidden="1" customHeight="1" x14ac:dyDescent="0.25">
      <c r="B383" s="200" t="s">
        <v>209</v>
      </c>
      <c r="C383" s="97" t="s">
        <v>54</v>
      </c>
      <c r="D383" s="885"/>
      <c r="E383" s="885"/>
      <c r="F383" s="885"/>
      <c r="G383" s="885"/>
      <c r="H383" s="885"/>
      <c r="I383" s="885"/>
      <c r="J383" s="185">
        <f t="shared" si="1034"/>
        <v>0</v>
      </c>
      <c r="K383" s="258"/>
      <c r="L383" s="699" t="e">
        <f t="shared" si="1040"/>
        <v>#DIV/0!</v>
      </c>
      <c r="M383" s="885"/>
      <c r="N383" s="41"/>
      <c r="O383" s="300"/>
      <c r="P383" s="41"/>
      <c r="Q383" s="300"/>
      <c r="R383" s="41"/>
      <c r="S383" s="300"/>
      <c r="T383" s="41"/>
      <c r="U383" s="300"/>
      <c r="V383" s="89">
        <f t="shared" si="1046"/>
        <v>0</v>
      </c>
      <c r="W383" s="300"/>
      <c r="X383" s="300"/>
      <c r="Y383" s="300"/>
      <c r="Z383" s="300">
        <f t="shared" si="1043"/>
        <v>0</v>
      </c>
      <c r="AA383" s="300">
        <f t="shared" si="1039"/>
        <v>0</v>
      </c>
      <c r="AB383" s="300"/>
      <c r="AC383" s="300"/>
      <c r="AD383" s="41"/>
      <c r="AE383" s="920"/>
      <c r="AF383" s="699" t="e">
        <f t="shared" si="1041"/>
        <v>#DIV/0!</v>
      </c>
      <c r="AG383" s="885"/>
      <c r="AH383" s="699"/>
      <c r="AI383" s="300"/>
      <c r="AJ383" s="41"/>
      <c r="AK383" s="300"/>
      <c r="AL383" s="41"/>
      <c r="AM383" s="300"/>
      <c r="AN383" s="41"/>
      <c r="AO383" s="300"/>
      <c r="AP383" s="300">
        <f t="shared" si="1047"/>
        <v>0</v>
      </c>
      <c r="AQ383" s="41"/>
      <c r="AR383" s="885"/>
      <c r="AS383" s="699" t="e">
        <f t="shared" si="1042"/>
        <v>#DIV/0!</v>
      </c>
      <c r="AT383" s="885"/>
      <c r="AU383" s="699"/>
      <c r="AV383" s="300"/>
      <c r="AW383" s="41"/>
      <c r="AX383" s="885"/>
      <c r="AY383" s="41"/>
      <c r="AZ383" s="300"/>
      <c r="BA383" s="699"/>
      <c r="BB383" s="300"/>
      <c r="BC383" s="300"/>
      <c r="BD383" s="300"/>
      <c r="BE383" s="300"/>
      <c r="BF383" s="300"/>
      <c r="BG383" s="300"/>
      <c r="BH383" s="300"/>
      <c r="BI383" s="300"/>
      <c r="BJ383" s="300"/>
      <c r="BK383" s="300"/>
      <c r="BL383" s="300"/>
      <c r="BM383" s="300"/>
      <c r="BN383" s="300"/>
      <c r="BO383" s="300"/>
      <c r="BP383" s="300"/>
      <c r="BQ383" s="300"/>
      <c r="BR383" s="300"/>
      <c r="BS383" s="300"/>
      <c r="BT383" s="300"/>
      <c r="BU383" s="300"/>
      <c r="BV383" s="300"/>
      <c r="BW383" s="300"/>
      <c r="BX383" s="300"/>
      <c r="BY383" s="300"/>
      <c r="BZ383" s="300"/>
      <c r="CE383" s="699"/>
    </row>
    <row r="384" spans="2:83" s="44" customFormat="1" ht="36.75" hidden="1" customHeight="1" x14ac:dyDescent="0.25">
      <c r="B384" s="204"/>
      <c r="C384" s="110" t="s">
        <v>39</v>
      </c>
      <c r="D384" s="885"/>
      <c r="E384" s="885"/>
      <c r="F384" s="885"/>
      <c r="G384" s="885"/>
      <c r="H384" s="885"/>
      <c r="I384" s="885"/>
      <c r="J384" s="185">
        <f t="shared" si="1034"/>
        <v>0</v>
      </c>
      <c r="K384" s="258"/>
      <c r="L384" s="699" t="e">
        <f t="shared" si="1040"/>
        <v>#DIV/0!</v>
      </c>
      <c r="M384" s="885"/>
      <c r="N384" s="41"/>
      <c r="O384" s="300"/>
      <c r="P384" s="41"/>
      <c r="Q384" s="300"/>
      <c r="R384" s="41"/>
      <c r="S384" s="300"/>
      <c r="T384" s="41"/>
      <c r="U384" s="300"/>
      <c r="V384" s="89">
        <f t="shared" si="1046"/>
        <v>0</v>
      </c>
      <c r="W384" s="300"/>
      <c r="X384" s="300"/>
      <c r="Y384" s="300"/>
      <c r="Z384" s="300">
        <f t="shared" si="1043"/>
        <v>0</v>
      </c>
      <c r="AA384" s="300">
        <f t="shared" ref="AA384:AA393" si="1048">E384</f>
        <v>0</v>
      </c>
      <c r="AB384" s="300"/>
      <c r="AC384" s="300"/>
      <c r="AD384" s="41"/>
      <c r="AE384" s="920"/>
      <c r="AF384" s="699" t="e">
        <f t="shared" si="1041"/>
        <v>#DIV/0!</v>
      </c>
      <c r="AG384" s="885"/>
      <c r="AH384" s="699"/>
      <c r="AI384" s="300"/>
      <c r="AJ384" s="41"/>
      <c r="AK384" s="300"/>
      <c r="AL384" s="41"/>
      <c r="AM384" s="300"/>
      <c r="AN384" s="41"/>
      <c r="AO384" s="300"/>
      <c r="AP384" s="300">
        <f t="shared" si="1047"/>
        <v>0</v>
      </c>
      <c r="AQ384" s="41"/>
      <c r="AR384" s="885"/>
      <c r="AS384" s="699" t="e">
        <f t="shared" si="1042"/>
        <v>#DIV/0!</v>
      </c>
      <c r="AT384" s="885"/>
      <c r="AU384" s="699"/>
      <c r="AV384" s="300"/>
      <c r="AW384" s="41"/>
      <c r="AX384" s="885"/>
      <c r="AY384" s="41"/>
      <c r="AZ384" s="300"/>
      <c r="BA384" s="699"/>
      <c r="BB384" s="300"/>
      <c r="BC384" s="300"/>
      <c r="BD384" s="300"/>
      <c r="BE384" s="300"/>
      <c r="BF384" s="300"/>
      <c r="BG384" s="300"/>
      <c r="BH384" s="300"/>
      <c r="BI384" s="300"/>
      <c r="BJ384" s="300"/>
      <c r="BK384" s="300"/>
      <c r="BL384" s="300"/>
      <c r="BM384" s="300"/>
      <c r="BN384" s="300"/>
      <c r="BO384" s="300"/>
      <c r="BP384" s="300"/>
      <c r="BQ384" s="300"/>
      <c r="BR384" s="300"/>
      <c r="BS384" s="300"/>
      <c r="BT384" s="300"/>
      <c r="BU384" s="300"/>
      <c r="BV384" s="300"/>
      <c r="BW384" s="300"/>
      <c r="BX384" s="300"/>
      <c r="BY384" s="300"/>
      <c r="BZ384" s="300"/>
      <c r="CE384" s="699"/>
    </row>
    <row r="385" spans="2:83" s="44" customFormat="1" ht="36.75" hidden="1" customHeight="1" x14ac:dyDescent="0.25">
      <c r="B385" s="204"/>
      <c r="C385" s="110"/>
      <c r="D385" s="885"/>
      <c r="E385" s="885"/>
      <c r="F385" s="885"/>
      <c r="G385" s="885"/>
      <c r="H385" s="885"/>
      <c r="I385" s="885"/>
      <c r="J385" s="185">
        <f t="shared" si="1034"/>
        <v>0</v>
      </c>
      <c r="K385" s="258"/>
      <c r="L385" s="699" t="e">
        <f t="shared" si="1040"/>
        <v>#DIV/0!</v>
      </c>
      <c r="M385" s="885"/>
      <c r="N385" s="41"/>
      <c r="O385" s="300"/>
      <c r="P385" s="41"/>
      <c r="Q385" s="300"/>
      <c r="R385" s="41"/>
      <c r="S385" s="300"/>
      <c r="T385" s="41"/>
      <c r="U385" s="300"/>
      <c r="V385" s="89">
        <f t="shared" si="1046"/>
        <v>0</v>
      </c>
      <c r="W385" s="300"/>
      <c r="X385" s="300"/>
      <c r="Y385" s="300"/>
      <c r="Z385" s="300">
        <f t="shared" si="1043"/>
        <v>0</v>
      </c>
      <c r="AA385" s="300">
        <f t="shared" si="1048"/>
        <v>0</v>
      </c>
      <c r="AB385" s="300"/>
      <c r="AC385" s="300"/>
      <c r="AD385" s="41"/>
      <c r="AE385" s="920"/>
      <c r="AF385" s="699" t="e">
        <f t="shared" si="1041"/>
        <v>#DIV/0!</v>
      </c>
      <c r="AG385" s="885"/>
      <c r="AH385" s="699"/>
      <c r="AI385" s="300"/>
      <c r="AJ385" s="41"/>
      <c r="AK385" s="300"/>
      <c r="AL385" s="41"/>
      <c r="AM385" s="300"/>
      <c r="AN385" s="41"/>
      <c r="AO385" s="300"/>
      <c r="AP385" s="300">
        <f t="shared" si="1047"/>
        <v>0</v>
      </c>
      <c r="AQ385" s="41"/>
      <c r="AR385" s="885"/>
      <c r="AS385" s="699" t="e">
        <f t="shared" si="1042"/>
        <v>#DIV/0!</v>
      </c>
      <c r="AT385" s="885"/>
      <c r="AU385" s="699"/>
      <c r="AV385" s="300"/>
      <c r="AW385" s="41"/>
      <c r="AX385" s="885"/>
      <c r="AY385" s="41"/>
      <c r="AZ385" s="300"/>
      <c r="BA385" s="699"/>
      <c r="BB385" s="300"/>
      <c r="BC385" s="300"/>
      <c r="BD385" s="300"/>
      <c r="BE385" s="300"/>
      <c r="BF385" s="300"/>
      <c r="BG385" s="300"/>
      <c r="BH385" s="300"/>
      <c r="BI385" s="300"/>
      <c r="BJ385" s="300"/>
      <c r="BK385" s="300"/>
      <c r="BL385" s="300"/>
      <c r="BM385" s="300"/>
      <c r="BN385" s="300"/>
      <c r="BO385" s="300"/>
      <c r="BP385" s="300"/>
      <c r="BQ385" s="300"/>
      <c r="BR385" s="300"/>
      <c r="BS385" s="300"/>
      <c r="BT385" s="300"/>
      <c r="BU385" s="300"/>
      <c r="BV385" s="300"/>
      <c r="BW385" s="300"/>
      <c r="BX385" s="300"/>
      <c r="BY385" s="300"/>
      <c r="BZ385" s="300"/>
      <c r="CE385" s="699"/>
    </row>
    <row r="386" spans="2:83" s="44" customFormat="1" ht="36.75" hidden="1" customHeight="1" x14ac:dyDescent="0.25">
      <c r="B386" s="204"/>
      <c r="C386" s="110"/>
      <c r="D386" s="885"/>
      <c r="E386" s="885"/>
      <c r="F386" s="885"/>
      <c r="G386" s="885"/>
      <c r="H386" s="885"/>
      <c r="I386" s="885"/>
      <c r="J386" s="185">
        <f t="shared" si="1034"/>
        <v>0</v>
      </c>
      <c r="K386" s="258"/>
      <c r="L386" s="699" t="e">
        <f t="shared" si="1040"/>
        <v>#DIV/0!</v>
      </c>
      <c r="M386" s="885"/>
      <c r="N386" s="41"/>
      <c r="O386" s="300"/>
      <c r="P386" s="41"/>
      <c r="Q386" s="300"/>
      <c r="R386" s="41"/>
      <c r="S386" s="300"/>
      <c r="T386" s="41"/>
      <c r="U386" s="300"/>
      <c r="V386" s="89">
        <f t="shared" si="1046"/>
        <v>0</v>
      </c>
      <c r="W386" s="300"/>
      <c r="X386" s="300"/>
      <c r="Y386" s="300"/>
      <c r="Z386" s="300">
        <f t="shared" si="1043"/>
        <v>0</v>
      </c>
      <c r="AA386" s="300">
        <f t="shared" si="1048"/>
        <v>0</v>
      </c>
      <c r="AB386" s="300"/>
      <c r="AC386" s="300"/>
      <c r="AD386" s="41"/>
      <c r="AE386" s="920"/>
      <c r="AF386" s="699" t="e">
        <f t="shared" si="1041"/>
        <v>#DIV/0!</v>
      </c>
      <c r="AG386" s="885"/>
      <c r="AH386" s="699"/>
      <c r="AI386" s="300"/>
      <c r="AJ386" s="41"/>
      <c r="AK386" s="300"/>
      <c r="AL386" s="41"/>
      <c r="AM386" s="300"/>
      <c r="AN386" s="41"/>
      <c r="AO386" s="300"/>
      <c r="AP386" s="300">
        <f t="shared" si="1047"/>
        <v>0</v>
      </c>
      <c r="AQ386" s="41"/>
      <c r="AR386" s="885"/>
      <c r="AS386" s="699" t="e">
        <f t="shared" si="1042"/>
        <v>#DIV/0!</v>
      </c>
      <c r="AT386" s="885"/>
      <c r="AU386" s="699"/>
      <c r="AV386" s="300"/>
      <c r="AW386" s="41"/>
      <c r="AX386" s="885"/>
      <c r="AY386" s="41"/>
      <c r="AZ386" s="300"/>
      <c r="BA386" s="699"/>
      <c r="BB386" s="300"/>
      <c r="BC386" s="300"/>
      <c r="BD386" s="300"/>
      <c r="BE386" s="300"/>
      <c r="BF386" s="300"/>
      <c r="BG386" s="300"/>
      <c r="BH386" s="300"/>
      <c r="BI386" s="300"/>
      <c r="BJ386" s="300"/>
      <c r="BK386" s="300"/>
      <c r="BL386" s="300"/>
      <c r="BM386" s="300"/>
      <c r="BN386" s="300"/>
      <c r="BO386" s="300"/>
      <c r="BP386" s="300"/>
      <c r="BQ386" s="300"/>
      <c r="BR386" s="300"/>
      <c r="BS386" s="300"/>
      <c r="BT386" s="300"/>
      <c r="BU386" s="300"/>
      <c r="BV386" s="300"/>
      <c r="BW386" s="300"/>
      <c r="BX386" s="300"/>
      <c r="BY386" s="300"/>
      <c r="BZ386" s="300"/>
      <c r="CE386" s="699"/>
    </row>
    <row r="387" spans="2:83" s="44" customFormat="1" ht="36.75" hidden="1" customHeight="1" x14ac:dyDescent="0.25">
      <c r="B387" s="204"/>
      <c r="C387" s="110"/>
      <c r="D387" s="885"/>
      <c r="E387" s="885"/>
      <c r="F387" s="885"/>
      <c r="G387" s="885"/>
      <c r="H387" s="885"/>
      <c r="I387" s="885"/>
      <c r="J387" s="185">
        <f t="shared" si="1034"/>
        <v>0</v>
      </c>
      <c r="K387" s="258"/>
      <c r="L387" s="699" t="e">
        <f t="shared" si="1040"/>
        <v>#DIV/0!</v>
      </c>
      <c r="M387" s="885"/>
      <c r="N387" s="41"/>
      <c r="O387" s="300"/>
      <c r="P387" s="41"/>
      <c r="Q387" s="300"/>
      <c r="R387" s="41"/>
      <c r="S387" s="300"/>
      <c r="T387" s="41"/>
      <c r="U387" s="300"/>
      <c r="V387" s="89">
        <f t="shared" si="1046"/>
        <v>0</v>
      </c>
      <c r="W387" s="300"/>
      <c r="X387" s="300"/>
      <c r="Y387" s="300"/>
      <c r="Z387" s="300">
        <f t="shared" si="1043"/>
        <v>0</v>
      </c>
      <c r="AA387" s="300">
        <f t="shared" si="1048"/>
        <v>0</v>
      </c>
      <c r="AB387" s="300"/>
      <c r="AC387" s="300"/>
      <c r="AD387" s="41"/>
      <c r="AE387" s="920"/>
      <c r="AF387" s="699" t="e">
        <f t="shared" si="1041"/>
        <v>#DIV/0!</v>
      </c>
      <c r="AG387" s="885"/>
      <c r="AH387" s="699"/>
      <c r="AI387" s="300"/>
      <c r="AJ387" s="41"/>
      <c r="AK387" s="300"/>
      <c r="AL387" s="41"/>
      <c r="AM387" s="300"/>
      <c r="AN387" s="41"/>
      <c r="AO387" s="300"/>
      <c r="AP387" s="300">
        <f t="shared" si="1047"/>
        <v>0</v>
      </c>
      <c r="AQ387" s="41"/>
      <c r="AR387" s="885"/>
      <c r="AS387" s="699" t="e">
        <f t="shared" si="1042"/>
        <v>#DIV/0!</v>
      </c>
      <c r="AT387" s="885"/>
      <c r="AU387" s="699"/>
      <c r="AV387" s="300"/>
      <c r="AW387" s="41"/>
      <c r="AX387" s="885"/>
      <c r="AY387" s="41"/>
      <c r="AZ387" s="300"/>
      <c r="BA387" s="699"/>
      <c r="BB387" s="300"/>
      <c r="BC387" s="300"/>
      <c r="BD387" s="300"/>
      <c r="BE387" s="300"/>
      <c r="BF387" s="300"/>
      <c r="BG387" s="300"/>
      <c r="BH387" s="300"/>
      <c r="BI387" s="300"/>
      <c r="BJ387" s="300"/>
      <c r="BK387" s="300"/>
      <c r="BL387" s="300"/>
      <c r="BM387" s="300"/>
      <c r="BN387" s="300"/>
      <c r="BO387" s="300"/>
      <c r="BP387" s="300"/>
      <c r="BQ387" s="300"/>
      <c r="BR387" s="300"/>
      <c r="BS387" s="300"/>
      <c r="BT387" s="300"/>
      <c r="BU387" s="300"/>
      <c r="BV387" s="300"/>
      <c r="BW387" s="300"/>
      <c r="BX387" s="300"/>
      <c r="BY387" s="300"/>
      <c r="BZ387" s="300"/>
      <c r="CE387" s="699"/>
    </row>
    <row r="388" spans="2:83" s="44" customFormat="1" ht="36.75" hidden="1" customHeight="1" x14ac:dyDescent="0.25">
      <c r="B388" s="204"/>
      <c r="C388" s="110"/>
      <c r="D388" s="885"/>
      <c r="E388" s="885"/>
      <c r="F388" s="885"/>
      <c r="G388" s="885"/>
      <c r="H388" s="885"/>
      <c r="I388" s="885"/>
      <c r="J388" s="185">
        <f t="shared" si="1034"/>
        <v>0</v>
      </c>
      <c r="K388" s="258"/>
      <c r="L388" s="699" t="e">
        <f t="shared" si="1040"/>
        <v>#DIV/0!</v>
      </c>
      <c r="M388" s="885"/>
      <c r="N388" s="41"/>
      <c r="O388" s="300"/>
      <c r="P388" s="41"/>
      <c r="Q388" s="300"/>
      <c r="R388" s="41"/>
      <c r="S388" s="300"/>
      <c r="T388" s="41"/>
      <c r="U388" s="300"/>
      <c r="V388" s="89">
        <f t="shared" si="1046"/>
        <v>0</v>
      </c>
      <c r="W388" s="300"/>
      <c r="X388" s="300"/>
      <c r="Y388" s="300"/>
      <c r="Z388" s="300">
        <f t="shared" si="1043"/>
        <v>0</v>
      </c>
      <c r="AA388" s="300">
        <f t="shared" si="1048"/>
        <v>0</v>
      </c>
      <c r="AB388" s="300"/>
      <c r="AC388" s="300"/>
      <c r="AD388" s="41"/>
      <c r="AE388" s="920"/>
      <c r="AF388" s="699" t="e">
        <f t="shared" si="1041"/>
        <v>#DIV/0!</v>
      </c>
      <c r="AG388" s="885"/>
      <c r="AH388" s="699"/>
      <c r="AI388" s="300"/>
      <c r="AJ388" s="41"/>
      <c r="AK388" s="300"/>
      <c r="AL388" s="41"/>
      <c r="AM388" s="300"/>
      <c r="AN388" s="41"/>
      <c r="AO388" s="300"/>
      <c r="AP388" s="300">
        <f t="shared" si="1047"/>
        <v>0</v>
      </c>
      <c r="AQ388" s="41"/>
      <c r="AR388" s="885"/>
      <c r="AS388" s="699" t="e">
        <f t="shared" si="1042"/>
        <v>#DIV/0!</v>
      </c>
      <c r="AT388" s="885"/>
      <c r="AU388" s="699"/>
      <c r="AV388" s="300"/>
      <c r="AW388" s="41"/>
      <c r="AX388" s="885"/>
      <c r="AY388" s="41"/>
      <c r="AZ388" s="300"/>
      <c r="BA388" s="699"/>
      <c r="BB388" s="300"/>
      <c r="BC388" s="300"/>
      <c r="BD388" s="300"/>
      <c r="BE388" s="300"/>
      <c r="BF388" s="300"/>
      <c r="BG388" s="300"/>
      <c r="BH388" s="300"/>
      <c r="BI388" s="300"/>
      <c r="BJ388" s="300"/>
      <c r="BK388" s="300"/>
      <c r="BL388" s="300"/>
      <c r="BM388" s="300"/>
      <c r="BN388" s="300"/>
      <c r="BO388" s="300"/>
      <c r="BP388" s="300"/>
      <c r="BQ388" s="300"/>
      <c r="BR388" s="300"/>
      <c r="BS388" s="300"/>
      <c r="BT388" s="300"/>
      <c r="BU388" s="300"/>
      <c r="BV388" s="300"/>
      <c r="BW388" s="300"/>
      <c r="BX388" s="300"/>
      <c r="BY388" s="300"/>
      <c r="BZ388" s="300"/>
      <c r="CE388" s="699"/>
    </row>
    <row r="389" spans="2:83" s="44" customFormat="1" ht="36.75" hidden="1" customHeight="1" x14ac:dyDescent="0.25">
      <c r="B389" s="204"/>
      <c r="C389" s="110"/>
      <c r="D389" s="885"/>
      <c r="E389" s="885"/>
      <c r="F389" s="885"/>
      <c r="G389" s="885"/>
      <c r="H389" s="885"/>
      <c r="I389" s="885"/>
      <c r="J389" s="185">
        <f t="shared" si="1034"/>
        <v>0</v>
      </c>
      <c r="K389" s="258"/>
      <c r="L389" s="699" t="e">
        <f t="shared" si="1040"/>
        <v>#DIV/0!</v>
      </c>
      <c r="M389" s="885"/>
      <c r="N389" s="41"/>
      <c r="O389" s="300"/>
      <c r="P389" s="41"/>
      <c r="Q389" s="300"/>
      <c r="R389" s="41"/>
      <c r="S389" s="300"/>
      <c r="T389" s="41"/>
      <c r="U389" s="300"/>
      <c r="V389" s="89">
        <f t="shared" si="1046"/>
        <v>0</v>
      </c>
      <c r="W389" s="300"/>
      <c r="X389" s="300"/>
      <c r="Y389" s="300"/>
      <c r="Z389" s="300">
        <f t="shared" si="1043"/>
        <v>0</v>
      </c>
      <c r="AA389" s="300">
        <f t="shared" si="1048"/>
        <v>0</v>
      </c>
      <c r="AB389" s="300"/>
      <c r="AC389" s="300"/>
      <c r="AD389" s="41"/>
      <c r="AE389" s="920"/>
      <c r="AF389" s="699" t="e">
        <f t="shared" si="1041"/>
        <v>#DIV/0!</v>
      </c>
      <c r="AG389" s="885"/>
      <c r="AH389" s="699"/>
      <c r="AI389" s="300"/>
      <c r="AJ389" s="41"/>
      <c r="AK389" s="300"/>
      <c r="AL389" s="41"/>
      <c r="AM389" s="300"/>
      <c r="AN389" s="41"/>
      <c r="AO389" s="300"/>
      <c r="AP389" s="300">
        <f t="shared" si="1047"/>
        <v>0</v>
      </c>
      <c r="AQ389" s="41"/>
      <c r="AR389" s="885"/>
      <c r="AS389" s="699" t="e">
        <f t="shared" si="1042"/>
        <v>#DIV/0!</v>
      </c>
      <c r="AT389" s="885"/>
      <c r="AU389" s="699"/>
      <c r="AV389" s="300"/>
      <c r="AW389" s="41"/>
      <c r="AX389" s="885"/>
      <c r="AY389" s="41"/>
      <c r="AZ389" s="300"/>
      <c r="BA389" s="699"/>
      <c r="BB389" s="300"/>
      <c r="BC389" s="300"/>
      <c r="BD389" s="300"/>
      <c r="BE389" s="300"/>
      <c r="BF389" s="300"/>
      <c r="BG389" s="300"/>
      <c r="BH389" s="300"/>
      <c r="BI389" s="300"/>
      <c r="BJ389" s="300"/>
      <c r="BK389" s="300"/>
      <c r="BL389" s="300"/>
      <c r="BM389" s="300"/>
      <c r="BN389" s="300"/>
      <c r="BO389" s="300"/>
      <c r="BP389" s="300"/>
      <c r="BQ389" s="300"/>
      <c r="BR389" s="300"/>
      <c r="BS389" s="300"/>
      <c r="BT389" s="300"/>
      <c r="BU389" s="300"/>
      <c r="BV389" s="300"/>
      <c r="BW389" s="300"/>
      <c r="BX389" s="300"/>
      <c r="BY389" s="300"/>
      <c r="BZ389" s="300"/>
      <c r="CE389" s="699"/>
    </row>
    <row r="390" spans="2:83" s="44" customFormat="1" ht="36.75" hidden="1" customHeight="1" x14ac:dyDescent="0.25">
      <c r="B390" s="204"/>
      <c r="C390" s="110"/>
      <c r="D390" s="885"/>
      <c r="E390" s="885"/>
      <c r="F390" s="885"/>
      <c r="G390" s="885"/>
      <c r="H390" s="885"/>
      <c r="I390" s="885"/>
      <c r="J390" s="185">
        <f t="shared" si="1034"/>
        <v>0</v>
      </c>
      <c r="K390" s="258"/>
      <c r="L390" s="699" t="e">
        <f t="shared" si="1040"/>
        <v>#DIV/0!</v>
      </c>
      <c r="M390" s="885"/>
      <c r="N390" s="41"/>
      <c r="O390" s="300"/>
      <c r="P390" s="41"/>
      <c r="Q390" s="300"/>
      <c r="R390" s="41"/>
      <c r="S390" s="300"/>
      <c r="T390" s="41"/>
      <c r="U390" s="300"/>
      <c r="V390" s="89">
        <f t="shared" si="1046"/>
        <v>0</v>
      </c>
      <c r="W390" s="300"/>
      <c r="X390" s="300"/>
      <c r="Y390" s="300"/>
      <c r="Z390" s="300">
        <f t="shared" si="1043"/>
        <v>0</v>
      </c>
      <c r="AA390" s="300">
        <f t="shared" si="1048"/>
        <v>0</v>
      </c>
      <c r="AB390" s="300"/>
      <c r="AC390" s="300"/>
      <c r="AD390" s="41"/>
      <c r="AE390" s="920"/>
      <c r="AF390" s="699" t="e">
        <f t="shared" si="1041"/>
        <v>#DIV/0!</v>
      </c>
      <c r="AG390" s="885"/>
      <c r="AH390" s="699"/>
      <c r="AI390" s="300"/>
      <c r="AJ390" s="41"/>
      <c r="AK390" s="300"/>
      <c r="AL390" s="41"/>
      <c r="AM390" s="300"/>
      <c r="AN390" s="41"/>
      <c r="AO390" s="300"/>
      <c r="AP390" s="300">
        <f t="shared" si="1047"/>
        <v>0</v>
      </c>
      <c r="AQ390" s="41"/>
      <c r="AR390" s="885"/>
      <c r="AS390" s="699" t="e">
        <f t="shared" si="1042"/>
        <v>#DIV/0!</v>
      </c>
      <c r="AT390" s="885"/>
      <c r="AU390" s="699"/>
      <c r="AV390" s="300"/>
      <c r="AW390" s="41"/>
      <c r="AX390" s="885"/>
      <c r="AY390" s="41"/>
      <c r="AZ390" s="300"/>
      <c r="BA390" s="699"/>
      <c r="BB390" s="300"/>
      <c r="BC390" s="300"/>
      <c r="BD390" s="300"/>
      <c r="BE390" s="300"/>
      <c r="BF390" s="300"/>
      <c r="BG390" s="300"/>
      <c r="BH390" s="300"/>
      <c r="BI390" s="300"/>
      <c r="BJ390" s="300"/>
      <c r="BK390" s="300"/>
      <c r="BL390" s="300"/>
      <c r="BM390" s="300"/>
      <c r="BN390" s="300"/>
      <c r="BO390" s="300"/>
      <c r="BP390" s="300"/>
      <c r="BQ390" s="300"/>
      <c r="BR390" s="300"/>
      <c r="BS390" s="300"/>
      <c r="BT390" s="300"/>
      <c r="BU390" s="300"/>
      <c r="BV390" s="300"/>
      <c r="BW390" s="300"/>
      <c r="BX390" s="300"/>
      <c r="BY390" s="300"/>
      <c r="BZ390" s="300"/>
      <c r="CE390" s="699"/>
    </row>
    <row r="391" spans="2:83" s="44" customFormat="1" ht="36.75" hidden="1" customHeight="1" x14ac:dyDescent="0.25">
      <c r="B391" s="204"/>
      <c r="C391" s="110"/>
      <c r="D391" s="885"/>
      <c r="E391" s="885"/>
      <c r="F391" s="885"/>
      <c r="G391" s="885"/>
      <c r="H391" s="885"/>
      <c r="I391" s="885"/>
      <c r="J391" s="185">
        <f t="shared" si="1034"/>
        <v>0</v>
      </c>
      <c r="K391" s="258"/>
      <c r="L391" s="699" t="e">
        <f t="shared" si="1040"/>
        <v>#DIV/0!</v>
      </c>
      <c r="M391" s="885"/>
      <c r="N391" s="41"/>
      <c r="O391" s="300"/>
      <c r="P391" s="41"/>
      <c r="Q391" s="300"/>
      <c r="R391" s="41"/>
      <c r="S391" s="300"/>
      <c r="T391" s="41"/>
      <c r="U391" s="300"/>
      <c r="V391" s="89">
        <f t="shared" si="1046"/>
        <v>0</v>
      </c>
      <c r="W391" s="300"/>
      <c r="X391" s="300"/>
      <c r="Y391" s="300"/>
      <c r="Z391" s="300">
        <f t="shared" si="1043"/>
        <v>0</v>
      </c>
      <c r="AA391" s="300">
        <f t="shared" si="1048"/>
        <v>0</v>
      </c>
      <c r="AB391" s="300"/>
      <c r="AC391" s="300"/>
      <c r="AD391" s="41"/>
      <c r="AE391" s="920"/>
      <c r="AF391" s="699" t="e">
        <f t="shared" si="1041"/>
        <v>#DIV/0!</v>
      </c>
      <c r="AG391" s="885"/>
      <c r="AH391" s="699"/>
      <c r="AI391" s="300"/>
      <c r="AJ391" s="41"/>
      <c r="AK391" s="300"/>
      <c r="AL391" s="41"/>
      <c r="AM391" s="300"/>
      <c r="AN391" s="41"/>
      <c r="AO391" s="300"/>
      <c r="AP391" s="300">
        <f t="shared" si="1047"/>
        <v>0</v>
      </c>
      <c r="AQ391" s="41"/>
      <c r="AR391" s="885"/>
      <c r="AS391" s="699" t="e">
        <f t="shared" si="1042"/>
        <v>#DIV/0!</v>
      </c>
      <c r="AT391" s="885"/>
      <c r="AU391" s="699"/>
      <c r="AV391" s="300"/>
      <c r="AW391" s="41"/>
      <c r="AX391" s="885"/>
      <c r="AY391" s="41"/>
      <c r="AZ391" s="300"/>
      <c r="BA391" s="699"/>
      <c r="BB391" s="300"/>
      <c r="BC391" s="300"/>
      <c r="BD391" s="300"/>
      <c r="BE391" s="300"/>
      <c r="BF391" s="300"/>
      <c r="BG391" s="300"/>
      <c r="BH391" s="300"/>
      <c r="BI391" s="300"/>
      <c r="BJ391" s="300"/>
      <c r="BK391" s="300"/>
      <c r="BL391" s="300"/>
      <c r="BM391" s="300"/>
      <c r="BN391" s="300"/>
      <c r="BO391" s="300"/>
      <c r="BP391" s="300"/>
      <c r="BQ391" s="300"/>
      <c r="BR391" s="300"/>
      <c r="BS391" s="300"/>
      <c r="BT391" s="300"/>
      <c r="BU391" s="300"/>
      <c r="BV391" s="300"/>
      <c r="BW391" s="300"/>
      <c r="BX391" s="300"/>
      <c r="BY391" s="300"/>
      <c r="BZ391" s="300"/>
      <c r="CE391" s="699"/>
    </row>
    <row r="392" spans="2:83" s="44" customFormat="1" ht="179.25" hidden="1" customHeight="1" x14ac:dyDescent="0.25">
      <c r="B392" s="200" t="s">
        <v>210</v>
      </c>
      <c r="C392" s="97" t="s">
        <v>231</v>
      </c>
      <c r="D392" s="844">
        <f t="shared" ref="D392:D393" si="1049">E392</f>
        <v>0</v>
      </c>
      <c r="E392" s="258"/>
      <c r="F392" s="258"/>
      <c r="G392" s="258"/>
      <c r="H392" s="885"/>
      <c r="I392" s="885"/>
      <c r="J392" s="185">
        <f t="shared" si="1034"/>
        <v>0</v>
      </c>
      <c r="K392" s="844">
        <f t="shared" ref="K392:K393" si="1050">M392</f>
        <v>0</v>
      </c>
      <c r="L392" s="699" t="e">
        <f t="shared" si="1040"/>
        <v>#DIV/0!</v>
      </c>
      <c r="M392" s="258"/>
      <c r="N392" s="41"/>
      <c r="O392" s="41"/>
      <c r="P392" s="41"/>
      <c r="Q392" s="41"/>
      <c r="R392" s="41"/>
      <c r="S392" s="300"/>
      <c r="T392" s="41"/>
      <c r="U392" s="300"/>
      <c r="V392" s="89">
        <f t="shared" si="1046"/>
        <v>0</v>
      </c>
      <c r="W392" s="300"/>
      <c r="X392" s="300"/>
      <c r="Y392" s="300"/>
      <c r="Z392" s="114">
        <f t="shared" si="1043"/>
        <v>0</v>
      </c>
      <c r="AA392" s="41">
        <f t="shared" si="1048"/>
        <v>0</v>
      </c>
      <c r="AB392" s="300"/>
      <c r="AC392" s="300"/>
      <c r="AD392" s="41"/>
      <c r="AE392" s="919">
        <f t="shared" ref="AE392:AE393" si="1051">AG392</f>
        <v>0</v>
      </c>
      <c r="AF392" s="699" t="e">
        <f t="shared" si="1041"/>
        <v>#DIV/0!</v>
      </c>
      <c r="AG392" s="258"/>
      <c r="AH392" s="699"/>
      <c r="AI392" s="41"/>
      <c r="AJ392" s="41"/>
      <c r="AK392" s="41"/>
      <c r="AL392" s="41"/>
      <c r="AM392" s="300"/>
      <c r="AN392" s="41"/>
      <c r="AO392" s="300"/>
      <c r="AP392" s="114" t="e">
        <f t="shared" si="1047"/>
        <v>#REF!</v>
      </c>
      <c r="AQ392" s="114"/>
      <c r="AR392" s="844" t="e">
        <f t="shared" ref="AR392:AR393" si="1052">AT392</f>
        <v>#REF!</v>
      </c>
      <c r="AS392" s="699" t="e">
        <f t="shared" si="1042"/>
        <v>#REF!</v>
      </c>
      <c r="AT392" s="258" t="e">
        <f>AT393</f>
        <v>#REF!</v>
      </c>
      <c r="AU392" s="699"/>
      <c r="AV392" s="41"/>
      <c r="AW392" s="41"/>
      <c r="AX392" s="258"/>
      <c r="AY392" s="41"/>
      <c r="AZ392" s="300"/>
      <c r="BA392" s="699"/>
      <c r="BB392" s="300"/>
      <c r="BC392" s="300"/>
      <c r="BD392" s="300"/>
      <c r="BE392" s="114"/>
      <c r="BF392" s="41"/>
      <c r="BG392" s="41"/>
      <c r="BH392" s="300"/>
      <c r="BI392" s="300"/>
      <c r="BJ392" s="114"/>
      <c r="BK392" s="41"/>
      <c r="BL392" s="300"/>
      <c r="BM392" s="300"/>
      <c r="BN392" s="114"/>
      <c r="BO392" s="41"/>
      <c r="BP392" s="41"/>
      <c r="BQ392" s="41"/>
      <c r="BR392" s="300"/>
      <c r="BS392" s="300"/>
      <c r="BT392" s="114"/>
      <c r="BU392" s="114"/>
      <c r="BV392" s="41"/>
      <c r="BW392" s="41"/>
      <c r="BX392" s="41"/>
      <c r="BY392" s="300"/>
      <c r="BZ392" s="300"/>
      <c r="CE392" s="699"/>
    </row>
    <row r="393" spans="2:83" s="44" customFormat="1" ht="36.75" hidden="1" customHeight="1" x14ac:dyDescent="0.25">
      <c r="B393" s="204"/>
      <c r="C393" s="110" t="s">
        <v>40</v>
      </c>
      <c r="D393" s="171">
        <f t="shared" si="1049"/>
        <v>0</v>
      </c>
      <c r="E393" s="172"/>
      <c r="F393" s="172"/>
      <c r="G393" s="172"/>
      <c r="H393" s="885"/>
      <c r="I393" s="885"/>
      <c r="J393" s="185">
        <f t="shared" si="1034"/>
        <v>0</v>
      </c>
      <c r="K393" s="171" t="e">
        <f t="shared" si="1050"/>
        <v>#REF!</v>
      </c>
      <c r="L393" s="699" t="e">
        <f t="shared" si="1040"/>
        <v>#REF!</v>
      </c>
      <c r="M393" s="172" t="e">
        <f>#REF!</f>
        <v>#REF!</v>
      </c>
      <c r="N393" s="35"/>
      <c r="O393" s="35"/>
      <c r="P393" s="35"/>
      <c r="Q393" s="35"/>
      <c r="R393" s="35"/>
      <c r="S393" s="300"/>
      <c r="T393" s="41"/>
      <c r="U393" s="300"/>
      <c r="V393" s="89">
        <f t="shared" si="1046"/>
        <v>0</v>
      </c>
      <c r="W393" s="300"/>
      <c r="X393" s="300"/>
      <c r="Y393" s="300"/>
      <c r="Z393" s="116">
        <f t="shared" si="1043"/>
        <v>0</v>
      </c>
      <c r="AA393" s="35">
        <f t="shared" si="1048"/>
        <v>0</v>
      </c>
      <c r="AB393" s="300"/>
      <c r="AC393" s="300"/>
      <c r="AD393" s="41"/>
      <c r="AE393" s="915">
        <f t="shared" si="1051"/>
        <v>0</v>
      </c>
      <c r="AF393" s="699" t="e">
        <f t="shared" si="1041"/>
        <v>#DIV/0!</v>
      </c>
      <c r="AG393" s="172"/>
      <c r="AH393" s="699"/>
      <c r="AI393" s="35"/>
      <c r="AJ393" s="35"/>
      <c r="AK393" s="35"/>
      <c r="AL393" s="35"/>
      <c r="AM393" s="300"/>
      <c r="AN393" s="41"/>
      <c r="AO393" s="300"/>
      <c r="AP393" s="116" t="e">
        <f t="shared" si="1047"/>
        <v>#REF!</v>
      </c>
      <c r="AQ393" s="116"/>
      <c r="AR393" s="171" t="e">
        <f t="shared" si="1052"/>
        <v>#REF!</v>
      </c>
      <c r="AS393" s="699" t="e">
        <f t="shared" si="1042"/>
        <v>#REF!</v>
      </c>
      <c r="AT393" s="172" t="e">
        <f>#REF!</f>
        <v>#REF!</v>
      </c>
      <c r="AU393" s="699"/>
      <c r="AV393" s="35"/>
      <c r="AW393" s="35"/>
      <c r="AX393" s="172"/>
      <c r="AY393" s="35"/>
      <c r="AZ393" s="300"/>
      <c r="BA393" s="699"/>
      <c r="BB393" s="300"/>
      <c r="BC393" s="300"/>
      <c r="BD393" s="300"/>
      <c r="BE393" s="116"/>
      <c r="BF393" s="35"/>
      <c r="BG393" s="35"/>
      <c r="BH393" s="300"/>
      <c r="BI393" s="300"/>
      <c r="BJ393" s="116"/>
      <c r="BK393" s="35"/>
      <c r="BL393" s="300"/>
      <c r="BM393" s="300"/>
      <c r="BN393" s="116"/>
      <c r="BO393" s="35"/>
      <c r="BP393" s="35"/>
      <c r="BQ393" s="35"/>
      <c r="BR393" s="300"/>
      <c r="BS393" s="300"/>
      <c r="BT393" s="116"/>
      <c r="BU393" s="116"/>
      <c r="BV393" s="35"/>
      <c r="BW393" s="35"/>
      <c r="BX393" s="35"/>
      <c r="BY393" s="300"/>
      <c r="BZ393" s="300"/>
      <c r="CE393" s="699"/>
    </row>
    <row r="394" spans="2:83" s="44" customFormat="1" ht="174.75" hidden="1" customHeight="1" x14ac:dyDescent="0.25">
      <c r="B394" s="200" t="s">
        <v>56</v>
      </c>
      <c r="C394" s="97" t="s">
        <v>261</v>
      </c>
      <c r="D394" s="185">
        <f>E394+G394+H394+I394</f>
        <v>0</v>
      </c>
      <c r="E394" s="844"/>
      <c r="F394" s="844"/>
      <c r="G394" s="844">
        <f>G395</f>
        <v>0</v>
      </c>
      <c r="H394" s="885"/>
      <c r="I394" s="885"/>
      <c r="J394" s="185">
        <f t="shared" si="1034"/>
        <v>0</v>
      </c>
      <c r="K394" s="185">
        <f>M394+Q394+S394+U394</f>
        <v>0</v>
      </c>
      <c r="L394" s="699" t="e">
        <f t="shared" si="1040"/>
        <v>#DIV/0!</v>
      </c>
      <c r="M394" s="963">
        <f>M395</f>
        <v>0</v>
      </c>
      <c r="N394" s="114"/>
      <c r="O394" s="114"/>
      <c r="P394" s="114"/>
      <c r="Q394" s="114">
        <f>Q395</f>
        <v>0</v>
      </c>
      <c r="R394" s="114"/>
      <c r="S394" s="300"/>
      <c r="T394" s="41"/>
      <c r="U394" s="300"/>
      <c r="V394" s="114">
        <f>W394</f>
        <v>0</v>
      </c>
      <c r="W394" s="114">
        <f>W396</f>
        <v>0</v>
      </c>
      <c r="X394" s="300"/>
      <c r="Y394" s="300"/>
      <c r="Z394" s="114">
        <f t="shared" si="1043"/>
        <v>0</v>
      </c>
      <c r="AA394" s="114">
        <f>AA396</f>
        <v>0</v>
      </c>
      <c r="AB394" s="300"/>
      <c r="AC394" s="300"/>
      <c r="AD394" s="41"/>
      <c r="AE394" s="914">
        <f>AG394+AK394+AM394+AO394</f>
        <v>0</v>
      </c>
      <c r="AF394" s="699" t="e">
        <f t="shared" si="1041"/>
        <v>#DIV/0!</v>
      </c>
      <c r="AG394" s="963"/>
      <c r="AH394" s="699"/>
      <c r="AI394" s="114"/>
      <c r="AJ394" s="114"/>
      <c r="AK394" s="114"/>
      <c r="AL394" s="114"/>
      <c r="AM394" s="300"/>
      <c r="AN394" s="41"/>
      <c r="AO394" s="300"/>
      <c r="AP394" s="114"/>
      <c r="AQ394" s="114"/>
      <c r="AR394" s="185">
        <f>AT394+AX394+AZ394+BB394</f>
        <v>0</v>
      </c>
      <c r="AS394" s="699" t="e">
        <f t="shared" si="1042"/>
        <v>#DIV/0!</v>
      </c>
      <c r="AT394" s="963">
        <f>AT395</f>
        <v>0</v>
      </c>
      <c r="AU394" s="699"/>
      <c r="AV394" s="114"/>
      <c r="AW394" s="114"/>
      <c r="AX394" s="963"/>
      <c r="AY394" s="114"/>
      <c r="AZ394" s="300"/>
      <c r="BA394" s="699"/>
      <c r="BB394" s="300"/>
      <c r="BC394" s="300"/>
      <c r="BD394" s="300"/>
      <c r="BE394" s="98"/>
      <c r="BF394" s="114"/>
      <c r="BG394" s="114"/>
      <c r="BH394" s="300"/>
      <c r="BI394" s="300"/>
      <c r="BJ394" s="114"/>
      <c r="BK394" s="114"/>
      <c r="BL394" s="300"/>
      <c r="BM394" s="300"/>
      <c r="BN394" s="114"/>
      <c r="BO394" s="114"/>
      <c r="BP394" s="114"/>
      <c r="BQ394" s="114"/>
      <c r="BR394" s="300"/>
      <c r="BS394" s="300"/>
      <c r="BT394" s="114"/>
      <c r="BU394" s="98"/>
      <c r="BV394" s="114"/>
      <c r="BW394" s="114"/>
      <c r="BX394" s="114"/>
      <c r="BY394" s="300"/>
      <c r="BZ394" s="300"/>
      <c r="CE394" s="699"/>
    </row>
    <row r="395" spans="2:83" s="42" customFormat="1" ht="46.5" hidden="1" customHeight="1" x14ac:dyDescent="0.25">
      <c r="B395" s="388"/>
      <c r="C395" s="97" t="s">
        <v>31</v>
      </c>
      <c r="D395" s="185">
        <f>E395+G395+H395+I395</f>
        <v>0</v>
      </c>
      <c r="E395" s="844"/>
      <c r="F395" s="844"/>
      <c r="G395" s="844">
        <f>SUM(G396:G397)</f>
        <v>0</v>
      </c>
      <c r="H395" s="258"/>
      <c r="I395" s="258"/>
      <c r="J395" s="185">
        <f t="shared" si="1034"/>
        <v>0</v>
      </c>
      <c r="K395" s="185">
        <f>M395+Q395+S395+U395</f>
        <v>0</v>
      </c>
      <c r="L395" s="699" t="e">
        <f t="shared" si="1040"/>
        <v>#DIV/0!</v>
      </c>
      <c r="M395" s="963">
        <f>M396</f>
        <v>0</v>
      </c>
      <c r="N395" s="114"/>
      <c r="O395" s="114"/>
      <c r="P395" s="114"/>
      <c r="Q395" s="114">
        <f>SUM(Q396:Q397)</f>
        <v>0</v>
      </c>
      <c r="R395" s="114"/>
      <c r="S395" s="41"/>
      <c r="T395" s="41"/>
      <c r="U395" s="41"/>
      <c r="V395" s="114">
        <f t="shared" ref="V395" si="1053">W395+X395+Y395</f>
        <v>0</v>
      </c>
      <c r="W395" s="41"/>
      <c r="X395" s="41"/>
      <c r="Y395" s="41"/>
      <c r="Z395" s="114">
        <f t="shared" si="1043"/>
        <v>0</v>
      </c>
      <c r="AA395" s="114">
        <f t="shared" ref="AA395:AA405" si="1054">E395</f>
        <v>0</v>
      </c>
      <c r="AB395" s="41"/>
      <c r="AC395" s="41"/>
      <c r="AD395" s="41"/>
      <c r="AE395" s="914">
        <f>AG395+AK395+AM395+AO395</f>
        <v>0</v>
      </c>
      <c r="AF395" s="699" t="e">
        <f t="shared" si="1041"/>
        <v>#DIV/0!</v>
      </c>
      <c r="AG395" s="963"/>
      <c r="AH395" s="699"/>
      <c r="AI395" s="114"/>
      <c r="AJ395" s="114"/>
      <c r="AK395" s="114"/>
      <c r="AL395" s="114"/>
      <c r="AM395" s="41"/>
      <c r="AN395" s="41"/>
      <c r="AO395" s="41"/>
      <c r="AP395" s="114"/>
      <c r="AQ395" s="114"/>
      <c r="AR395" s="185">
        <f>AT395+AX395+AZ395+BB395</f>
        <v>0</v>
      </c>
      <c r="AS395" s="699" t="e">
        <f t="shared" si="1042"/>
        <v>#DIV/0!</v>
      </c>
      <c r="AT395" s="963">
        <f>AT396</f>
        <v>0</v>
      </c>
      <c r="AU395" s="699"/>
      <c r="AV395" s="114"/>
      <c r="AW395" s="114"/>
      <c r="AX395" s="963"/>
      <c r="AY395" s="114"/>
      <c r="AZ395" s="41"/>
      <c r="BA395" s="699"/>
      <c r="BB395" s="41"/>
      <c r="BC395" s="41"/>
      <c r="BD395" s="41"/>
      <c r="BE395" s="98"/>
      <c r="BF395" s="114"/>
      <c r="BG395" s="114"/>
      <c r="BH395" s="41"/>
      <c r="BI395" s="41"/>
      <c r="BJ395" s="114"/>
      <c r="BK395" s="114"/>
      <c r="BL395" s="41"/>
      <c r="BM395" s="41"/>
      <c r="BN395" s="114"/>
      <c r="BO395" s="114"/>
      <c r="BP395" s="114"/>
      <c r="BQ395" s="114"/>
      <c r="BR395" s="41"/>
      <c r="BS395" s="41"/>
      <c r="BT395" s="114"/>
      <c r="BU395" s="98"/>
      <c r="BV395" s="114"/>
      <c r="BW395" s="114"/>
      <c r="BX395" s="114"/>
      <c r="BY395" s="41"/>
      <c r="BZ395" s="41"/>
      <c r="CE395" s="699"/>
    </row>
    <row r="396" spans="2:83" s="44" customFormat="1" ht="36.75" hidden="1" customHeight="1" x14ac:dyDescent="0.25">
      <c r="B396" s="200"/>
      <c r="C396" s="110" t="s">
        <v>39</v>
      </c>
      <c r="D396" s="171">
        <f>G396</f>
        <v>0</v>
      </c>
      <c r="E396" s="171"/>
      <c r="F396" s="171"/>
      <c r="G396" s="171"/>
      <c r="H396" s="885"/>
      <c r="I396" s="885"/>
      <c r="J396" s="185">
        <f t="shared" si="1034"/>
        <v>0</v>
      </c>
      <c r="K396" s="171">
        <f>Q396</f>
        <v>0</v>
      </c>
      <c r="L396" s="699" t="e">
        <f t="shared" si="1040"/>
        <v>#DIV/0!</v>
      </c>
      <c r="M396" s="171">
        <v>0</v>
      </c>
      <c r="N396" s="116"/>
      <c r="O396" s="116"/>
      <c r="P396" s="116"/>
      <c r="Q396" s="116"/>
      <c r="R396" s="116"/>
      <c r="S396" s="300"/>
      <c r="T396" s="41"/>
      <c r="U396" s="300"/>
      <c r="V396" s="116">
        <f t="shared" si="1046"/>
        <v>0</v>
      </c>
      <c r="W396" s="116">
        <f>AA396-E396</f>
        <v>0</v>
      </c>
      <c r="X396" s="300"/>
      <c r="Y396" s="300"/>
      <c r="Z396" s="116">
        <f t="shared" si="1043"/>
        <v>0</v>
      </c>
      <c r="AA396" s="116">
        <f t="shared" si="1054"/>
        <v>0</v>
      </c>
      <c r="AB396" s="300"/>
      <c r="AC396" s="300"/>
      <c r="AD396" s="41"/>
      <c r="AE396" s="915">
        <f>AG396</f>
        <v>0</v>
      </c>
      <c r="AF396" s="699" t="e">
        <f t="shared" si="1041"/>
        <v>#DIV/0!</v>
      </c>
      <c r="AG396" s="171"/>
      <c r="AH396" s="699"/>
      <c r="AI396" s="116"/>
      <c r="AJ396" s="116"/>
      <c r="AK396" s="116"/>
      <c r="AL396" s="116"/>
      <c r="AM396" s="300"/>
      <c r="AN396" s="41"/>
      <c r="AO396" s="300"/>
      <c r="AP396" s="116"/>
      <c r="AQ396" s="116"/>
      <c r="AR396" s="171">
        <f>AT396</f>
        <v>0</v>
      </c>
      <c r="AS396" s="699" t="e">
        <f t="shared" si="1042"/>
        <v>#DIV/0!</v>
      </c>
      <c r="AT396" s="171">
        <v>0</v>
      </c>
      <c r="AU396" s="699"/>
      <c r="AV396" s="116"/>
      <c r="AW396" s="116"/>
      <c r="AX396" s="171"/>
      <c r="AY396" s="116"/>
      <c r="AZ396" s="300"/>
      <c r="BA396" s="699"/>
      <c r="BB396" s="300"/>
      <c r="BC396" s="300"/>
      <c r="BD396" s="300"/>
      <c r="BE396" s="116"/>
      <c r="BF396" s="116"/>
      <c r="BG396" s="116"/>
      <c r="BH396" s="300"/>
      <c r="BI396" s="300"/>
      <c r="BJ396" s="116"/>
      <c r="BK396" s="116"/>
      <c r="BL396" s="300"/>
      <c r="BM396" s="300"/>
      <c r="BN396" s="116"/>
      <c r="BO396" s="116"/>
      <c r="BP396" s="116"/>
      <c r="BQ396" s="116"/>
      <c r="BR396" s="300"/>
      <c r="BS396" s="300"/>
      <c r="BT396" s="116"/>
      <c r="BU396" s="116"/>
      <c r="BV396" s="116"/>
      <c r="BW396" s="116"/>
      <c r="BX396" s="116"/>
      <c r="BY396" s="300"/>
      <c r="BZ396" s="300"/>
      <c r="CE396" s="699"/>
    </row>
    <row r="397" spans="2:83" s="44" customFormat="1" ht="36.75" hidden="1" customHeight="1" x14ac:dyDescent="0.25">
      <c r="B397" s="200"/>
      <c r="C397" s="110" t="s">
        <v>40</v>
      </c>
      <c r="D397" s="171">
        <f>G397</f>
        <v>0</v>
      </c>
      <c r="E397" s="171"/>
      <c r="F397" s="171"/>
      <c r="G397" s="171"/>
      <c r="H397" s="885"/>
      <c r="I397" s="885"/>
      <c r="J397" s="185">
        <f t="shared" si="1034"/>
        <v>0</v>
      </c>
      <c r="K397" s="171">
        <f>Q397</f>
        <v>0</v>
      </c>
      <c r="L397" s="699" t="e">
        <f t="shared" si="1040"/>
        <v>#DIV/0!</v>
      </c>
      <c r="M397" s="171">
        <v>0</v>
      </c>
      <c r="N397" s="116"/>
      <c r="O397" s="116"/>
      <c r="P397" s="116"/>
      <c r="Q397" s="116"/>
      <c r="R397" s="116"/>
      <c r="S397" s="300"/>
      <c r="T397" s="41"/>
      <c r="U397" s="300"/>
      <c r="V397" s="89">
        <f t="shared" si="1046"/>
        <v>0</v>
      </c>
      <c r="W397" s="300"/>
      <c r="X397" s="300"/>
      <c r="Y397" s="300"/>
      <c r="Z397" s="116">
        <f t="shared" si="1043"/>
        <v>0</v>
      </c>
      <c r="AA397" s="116">
        <f t="shared" si="1054"/>
        <v>0</v>
      </c>
      <c r="AB397" s="300"/>
      <c r="AC397" s="300"/>
      <c r="AD397" s="41"/>
      <c r="AE397" s="915"/>
      <c r="AF397" s="699" t="e">
        <f t="shared" si="1041"/>
        <v>#DIV/0!</v>
      </c>
      <c r="AG397" s="171"/>
      <c r="AH397" s="699"/>
      <c r="AI397" s="116"/>
      <c r="AJ397" s="116"/>
      <c r="AK397" s="116"/>
      <c r="AL397" s="116"/>
      <c r="AM397" s="300"/>
      <c r="AN397" s="41"/>
      <c r="AO397" s="300"/>
      <c r="AP397" s="116"/>
      <c r="AQ397" s="116"/>
      <c r="AR397" s="171"/>
      <c r="AS397" s="699" t="e">
        <f t="shared" si="1042"/>
        <v>#DIV/0!</v>
      </c>
      <c r="AT397" s="171"/>
      <c r="AU397" s="699"/>
      <c r="AV397" s="116"/>
      <c r="AW397" s="116"/>
      <c r="AX397" s="171"/>
      <c r="AY397" s="116"/>
      <c r="AZ397" s="300"/>
      <c r="BA397" s="699"/>
      <c r="BB397" s="300"/>
      <c r="BC397" s="300"/>
      <c r="BD397" s="300"/>
      <c r="BE397" s="116"/>
      <c r="BF397" s="116"/>
      <c r="BG397" s="116"/>
      <c r="BH397" s="300"/>
      <c r="BI397" s="300"/>
      <c r="BJ397" s="116"/>
      <c r="BK397" s="116"/>
      <c r="BL397" s="300"/>
      <c r="BM397" s="300"/>
      <c r="BN397" s="116"/>
      <c r="BO397" s="116"/>
      <c r="BP397" s="116"/>
      <c r="BQ397" s="116"/>
      <c r="BR397" s="300"/>
      <c r="BS397" s="300"/>
      <c r="BT397" s="116"/>
      <c r="BU397" s="116"/>
      <c r="BV397" s="116"/>
      <c r="BW397" s="116"/>
      <c r="BX397" s="116"/>
      <c r="BY397" s="300"/>
      <c r="BZ397" s="300"/>
      <c r="CE397" s="699"/>
    </row>
    <row r="398" spans="2:83" s="44" customFormat="1" ht="132" customHeight="1" x14ac:dyDescent="0.25">
      <c r="B398" s="200" t="s">
        <v>34</v>
      </c>
      <c r="C398" s="97" t="s">
        <v>45</v>
      </c>
      <c r="D398" s="844">
        <f>G398</f>
        <v>264053.74492999999</v>
      </c>
      <c r="E398" s="844"/>
      <c r="F398" s="844"/>
      <c r="G398" s="925">
        <f>G399</f>
        <v>264053.74492999999</v>
      </c>
      <c r="H398" s="885"/>
      <c r="I398" s="885"/>
      <c r="J398" s="185">
        <f>J399</f>
        <v>-85681.024409999984</v>
      </c>
      <c r="K398" s="844">
        <f>K399</f>
        <v>178372.72052</v>
      </c>
      <c r="L398" s="699">
        <f t="shared" si="1040"/>
        <v>0.67551672318560063</v>
      </c>
      <c r="M398" s="963"/>
      <c r="N398" s="114"/>
      <c r="O398" s="114"/>
      <c r="P398" s="114"/>
      <c r="Q398" s="114">
        <f>Q399</f>
        <v>178372.72052</v>
      </c>
      <c r="R398" s="699">
        <f>Q398/G398</f>
        <v>0.67551672318560063</v>
      </c>
      <c r="S398" s="300"/>
      <c r="T398" s="41"/>
      <c r="U398" s="300"/>
      <c r="V398" s="89"/>
      <c r="W398" s="300"/>
      <c r="X398" s="300"/>
      <c r="Y398" s="300"/>
      <c r="Z398" s="114"/>
      <c r="AA398" s="114"/>
      <c r="AB398" s="300"/>
      <c r="AC398" s="300"/>
      <c r="AD398" s="41"/>
      <c r="AE398" s="963">
        <f>AK398</f>
        <v>178372.72052</v>
      </c>
      <c r="AF398" s="699">
        <f t="shared" si="1041"/>
        <v>0.67551672318560063</v>
      </c>
      <c r="AG398" s="963"/>
      <c r="AH398" s="699"/>
      <c r="AI398" s="114"/>
      <c r="AJ398" s="114"/>
      <c r="AK398" s="114">
        <f>AK399</f>
        <v>178372.72052</v>
      </c>
      <c r="AL398" s="699">
        <f t="shared" ref="AL398:AL462" si="1055">AK398/G398</f>
        <v>0.67551672318560063</v>
      </c>
      <c r="AM398" s="300"/>
      <c r="AN398" s="41"/>
      <c r="AO398" s="300"/>
      <c r="AP398" s="114">
        <f>AP399</f>
        <v>85681.024410000013</v>
      </c>
      <c r="AQ398" s="114"/>
      <c r="AR398" s="844">
        <f>AX398</f>
        <v>264053.74492999999</v>
      </c>
      <c r="AS398" s="699">
        <f t="shared" si="1042"/>
        <v>1</v>
      </c>
      <c r="AT398" s="963"/>
      <c r="AU398" s="699"/>
      <c r="AV398" s="114"/>
      <c r="AW398" s="699"/>
      <c r="AX398" s="963">
        <f>AX399</f>
        <v>264053.74492999999</v>
      </c>
      <c r="AY398" s="699">
        <f t="shared" ref="AY398:AY463" si="1056">AX398/G398</f>
        <v>1</v>
      </c>
      <c r="AZ398" s="300"/>
      <c r="BA398" s="699"/>
      <c r="BB398" s="300"/>
      <c r="BC398" s="300"/>
      <c r="BD398" s="300"/>
      <c r="BE398" s="114"/>
      <c r="BF398" s="114"/>
      <c r="BG398" s="114"/>
      <c r="BH398" s="300"/>
      <c r="BI398" s="300"/>
      <c r="BJ398" s="114"/>
      <c r="BK398" s="114"/>
      <c r="BL398" s="300"/>
      <c r="BM398" s="300"/>
      <c r="BN398" s="114"/>
      <c r="BO398" s="114"/>
      <c r="BP398" s="114"/>
      <c r="BQ398" s="114"/>
      <c r="BR398" s="300"/>
      <c r="BS398" s="300"/>
      <c r="BT398" s="114"/>
      <c r="BU398" s="114"/>
      <c r="BV398" s="114"/>
      <c r="BW398" s="114"/>
      <c r="BX398" s="114"/>
      <c r="BY398" s="300"/>
      <c r="BZ398" s="300"/>
      <c r="CE398" s="699"/>
    </row>
    <row r="399" spans="2:83" s="42" customFormat="1" ht="46.5" hidden="1" customHeight="1" x14ac:dyDescent="0.25">
      <c r="B399" s="603"/>
      <c r="C399" s="97" t="s">
        <v>31</v>
      </c>
      <c r="D399" s="185">
        <f>E399+G399+H399+I399</f>
        <v>264053.74492999999</v>
      </c>
      <c r="E399" s="844"/>
      <c r="F399" s="844"/>
      <c r="G399" s="925">
        <f>SUM(G400:G402)</f>
        <v>264053.74492999999</v>
      </c>
      <c r="H399" s="258"/>
      <c r="I399" s="258"/>
      <c r="J399" s="185">
        <f t="shared" ref="J399:J402" si="1057">Q399-G399</f>
        <v>-85681.024409999984</v>
      </c>
      <c r="K399" s="185">
        <f>M399+Q399+S399+U399</f>
        <v>178372.72052</v>
      </c>
      <c r="L399" s="699">
        <f t="shared" si="1040"/>
        <v>0.67551672318560063</v>
      </c>
      <c r="M399" s="963">
        <f>M400</f>
        <v>0</v>
      </c>
      <c r="N399" s="114"/>
      <c r="O399" s="114"/>
      <c r="P399" s="114"/>
      <c r="Q399" s="925">
        <f>Q400+Q402+Q401</f>
        <v>178372.72052</v>
      </c>
      <c r="R399" s="699">
        <f t="shared" ref="R399:R402" si="1058">Q399/G399</f>
        <v>0.67551672318560063</v>
      </c>
      <c r="S399" s="41"/>
      <c r="T399" s="41"/>
      <c r="U399" s="41"/>
      <c r="V399" s="114">
        <f t="shared" ref="V399:V400" si="1059">W399+X399+Y399</f>
        <v>0</v>
      </c>
      <c r="W399" s="41"/>
      <c r="X399" s="41"/>
      <c r="Y399" s="41"/>
      <c r="Z399" s="114">
        <f t="shared" ref="Z399:Z400" si="1060">AA399+AB399+AC399</f>
        <v>0</v>
      </c>
      <c r="AA399" s="114">
        <f t="shared" ref="AA399:AA400" si="1061">E399</f>
        <v>0</v>
      </c>
      <c r="AB399" s="41"/>
      <c r="AC399" s="41"/>
      <c r="AD399" s="41"/>
      <c r="AE399" s="185">
        <f>AG399+AK399+AM399+AO399</f>
        <v>178372.72052</v>
      </c>
      <c r="AF399" s="699">
        <f t="shared" si="1041"/>
        <v>0.67551672318560063</v>
      </c>
      <c r="AG399" s="963"/>
      <c r="AH399" s="699"/>
      <c r="AI399" s="114"/>
      <c r="AJ399" s="114"/>
      <c r="AK399" s="935">
        <f>AK400+AK402+AK401</f>
        <v>178372.72052</v>
      </c>
      <c r="AL399" s="699">
        <f t="shared" si="1055"/>
        <v>0.67551672318560063</v>
      </c>
      <c r="AM399" s="41"/>
      <c r="AN399" s="41"/>
      <c r="AO399" s="41"/>
      <c r="AP399" s="114">
        <f>AP400+AP402</f>
        <v>85681.024410000013</v>
      </c>
      <c r="AQ399" s="114"/>
      <c r="AR399" s="185">
        <f>AT399+AX399+AZ399+BB399</f>
        <v>264053.74492999999</v>
      </c>
      <c r="AS399" s="699">
        <f t="shared" si="1042"/>
        <v>1</v>
      </c>
      <c r="AT399" s="963">
        <f>AT400</f>
        <v>0</v>
      </c>
      <c r="AU399" s="699"/>
      <c r="AV399" s="114"/>
      <c r="AW399" s="699"/>
      <c r="AX399" s="963">
        <f>AX400+AX402+AX401</f>
        <v>264053.74492999999</v>
      </c>
      <c r="AY399" s="699">
        <f t="shared" si="1056"/>
        <v>1</v>
      </c>
      <c r="AZ399" s="41"/>
      <c r="BA399" s="699"/>
      <c r="BB399" s="41"/>
      <c r="BC399" s="41"/>
      <c r="BD399" s="41"/>
      <c r="BE399" s="98"/>
      <c r="BF399" s="114"/>
      <c r="BG399" s="114"/>
      <c r="BH399" s="41"/>
      <c r="BI399" s="41"/>
      <c r="BJ399" s="114"/>
      <c r="BK399" s="114"/>
      <c r="BL399" s="41"/>
      <c r="BM399" s="41"/>
      <c r="BN399" s="114"/>
      <c r="BO399" s="114"/>
      <c r="BP399" s="114"/>
      <c r="BQ399" s="114"/>
      <c r="BR399" s="41"/>
      <c r="BS399" s="41"/>
      <c r="BT399" s="114"/>
      <c r="BU399" s="98"/>
      <c r="BV399" s="114"/>
      <c r="BW399" s="114"/>
      <c r="BX399" s="114"/>
      <c r="BY399" s="41"/>
      <c r="BZ399" s="41"/>
      <c r="CE399" s="699"/>
    </row>
    <row r="400" spans="2:83" s="44" customFormat="1" ht="36.75" hidden="1" customHeight="1" x14ac:dyDescent="0.25">
      <c r="B400" s="200"/>
      <c r="C400" s="110" t="s">
        <v>39</v>
      </c>
      <c r="D400" s="171">
        <f>G400</f>
        <v>230322.01897</v>
      </c>
      <c r="E400" s="171"/>
      <c r="F400" s="171"/>
      <c r="G400" s="171">
        <v>230322.01897</v>
      </c>
      <c r="H400" s="885"/>
      <c r="I400" s="885"/>
      <c r="J400" s="244">
        <f t="shared" si="1057"/>
        <v>-82197.459730000002</v>
      </c>
      <c r="K400" s="171">
        <f>Q400</f>
        <v>148124.55924</v>
      </c>
      <c r="L400" s="699">
        <f t="shared" si="1040"/>
        <v>0.64311940257563294</v>
      </c>
      <c r="M400" s="171">
        <v>0</v>
      </c>
      <c r="N400" s="116"/>
      <c r="O400" s="116"/>
      <c r="P400" s="116"/>
      <c r="Q400" s="116">
        <v>148124.55924</v>
      </c>
      <c r="R400" s="699">
        <f t="shared" si="1058"/>
        <v>0.64311940257563294</v>
      </c>
      <c r="S400" s="300"/>
      <c r="T400" s="41"/>
      <c r="U400" s="300"/>
      <c r="V400" s="114">
        <f t="shared" si="1059"/>
        <v>0</v>
      </c>
      <c r="W400" s="300"/>
      <c r="X400" s="300"/>
      <c r="Y400" s="300"/>
      <c r="Z400" s="116">
        <f t="shared" si="1060"/>
        <v>0</v>
      </c>
      <c r="AA400" s="116">
        <f t="shared" si="1061"/>
        <v>0</v>
      </c>
      <c r="AB400" s="300"/>
      <c r="AC400" s="300"/>
      <c r="AD400" s="41"/>
      <c r="AE400" s="171">
        <f>AK400</f>
        <v>148124.55924</v>
      </c>
      <c r="AF400" s="699">
        <f t="shared" si="1041"/>
        <v>0.64311940257563294</v>
      </c>
      <c r="AG400" s="171"/>
      <c r="AH400" s="699"/>
      <c r="AI400" s="116"/>
      <c r="AJ400" s="116"/>
      <c r="AK400" s="116">
        <v>148124.55924</v>
      </c>
      <c r="AL400" s="699">
        <f t="shared" si="1055"/>
        <v>0.64311940257563294</v>
      </c>
      <c r="AM400" s="300"/>
      <c r="AN400" s="41"/>
      <c r="AO400" s="300"/>
      <c r="AP400" s="116">
        <f>AX400-AK400</f>
        <v>82197.459730000002</v>
      </c>
      <c r="AQ400" s="116"/>
      <c r="AR400" s="171">
        <f>AX400</f>
        <v>230322.01897</v>
      </c>
      <c r="AS400" s="699">
        <f>AR400/D400</f>
        <v>1</v>
      </c>
      <c r="AT400" s="171">
        <v>0</v>
      </c>
      <c r="AU400" s="699"/>
      <c r="AV400" s="116"/>
      <c r="AW400" s="699"/>
      <c r="AX400" s="171">
        <v>230322.01897</v>
      </c>
      <c r="AY400" s="699">
        <f t="shared" si="1056"/>
        <v>1</v>
      </c>
      <c r="AZ400" s="300"/>
      <c r="BA400" s="699"/>
      <c r="BB400" s="300"/>
      <c r="BC400" s="300"/>
      <c r="BD400" s="300"/>
      <c r="BE400" s="116"/>
      <c r="BF400" s="116"/>
      <c r="BG400" s="116"/>
      <c r="BH400" s="300"/>
      <c r="BI400" s="300"/>
      <c r="BJ400" s="116"/>
      <c r="BK400" s="116"/>
      <c r="BL400" s="300"/>
      <c r="BM400" s="300"/>
      <c r="BN400" s="116"/>
      <c r="BO400" s="116"/>
      <c r="BP400" s="116"/>
      <c r="BQ400" s="116"/>
      <c r="BR400" s="300"/>
      <c r="BS400" s="300"/>
      <c r="BT400" s="116"/>
      <c r="BU400" s="116"/>
      <c r="BV400" s="116"/>
      <c r="BW400" s="116"/>
      <c r="BX400" s="116"/>
      <c r="BY400" s="300"/>
      <c r="BZ400" s="300"/>
      <c r="CE400" s="699"/>
    </row>
    <row r="401" spans="2:83" s="44" customFormat="1" ht="36.75" hidden="1" customHeight="1" x14ac:dyDescent="0.25">
      <c r="B401" s="200"/>
      <c r="C401" s="110" t="s">
        <v>539</v>
      </c>
      <c r="D401" s="171">
        <f>G401</f>
        <v>23565.365000000002</v>
      </c>
      <c r="E401" s="171"/>
      <c r="F401" s="171"/>
      <c r="G401" s="171">
        <v>23565.365000000002</v>
      </c>
      <c r="H401" s="885"/>
      <c r="I401" s="885"/>
      <c r="J401" s="244"/>
      <c r="K401" s="171">
        <f t="shared" ref="K401:K402" si="1062">Q401</f>
        <v>23565.365000000002</v>
      </c>
      <c r="L401" s="699">
        <f t="shared" si="1040"/>
        <v>1</v>
      </c>
      <c r="M401" s="171"/>
      <c r="N401" s="116"/>
      <c r="O401" s="116"/>
      <c r="P401" s="116"/>
      <c r="Q401" s="116">
        <f>G401</f>
        <v>23565.365000000002</v>
      </c>
      <c r="R401" s="699">
        <f t="shared" si="1058"/>
        <v>1</v>
      </c>
      <c r="S401" s="300"/>
      <c r="T401" s="41"/>
      <c r="U401" s="300"/>
      <c r="V401" s="114"/>
      <c r="W401" s="300"/>
      <c r="X401" s="300"/>
      <c r="Y401" s="300"/>
      <c r="Z401" s="116"/>
      <c r="AA401" s="116"/>
      <c r="AB401" s="300"/>
      <c r="AC401" s="300"/>
      <c r="AD401" s="41"/>
      <c r="AE401" s="171">
        <f t="shared" ref="AE401:AE402" si="1063">AK401</f>
        <v>23565.365000000002</v>
      </c>
      <c r="AF401" s="699">
        <f t="shared" si="1041"/>
        <v>1</v>
      </c>
      <c r="AG401" s="171"/>
      <c r="AH401" s="699"/>
      <c r="AI401" s="116"/>
      <c r="AJ401" s="116"/>
      <c r="AK401" s="116">
        <v>23565.365000000002</v>
      </c>
      <c r="AL401" s="699">
        <f t="shared" si="1055"/>
        <v>1</v>
      </c>
      <c r="AM401" s="300"/>
      <c r="AN401" s="41"/>
      <c r="AO401" s="300"/>
      <c r="AP401" s="116"/>
      <c r="AQ401" s="116"/>
      <c r="AR401" s="171">
        <f>AX401</f>
        <v>23565.365000000002</v>
      </c>
      <c r="AS401" s="699">
        <f t="shared" ref="AS401:AS402" si="1064">AR401/D401</f>
        <v>1</v>
      </c>
      <c r="AT401" s="171"/>
      <c r="AU401" s="699"/>
      <c r="AV401" s="116"/>
      <c r="AW401" s="699"/>
      <c r="AX401" s="171">
        <v>23565.365000000002</v>
      </c>
      <c r="AY401" s="699">
        <f t="shared" si="1056"/>
        <v>1</v>
      </c>
      <c r="AZ401" s="300"/>
      <c r="BA401" s="699"/>
      <c r="BB401" s="300"/>
      <c r="BC401" s="300"/>
      <c r="BD401" s="300"/>
      <c r="BE401" s="116"/>
      <c r="BF401" s="116"/>
      <c r="BG401" s="116"/>
      <c r="BH401" s="300"/>
      <c r="BI401" s="300"/>
      <c r="BJ401" s="116"/>
      <c r="BK401" s="116"/>
      <c r="BL401" s="300"/>
      <c r="BM401" s="300"/>
      <c r="BN401" s="116"/>
      <c r="BO401" s="116"/>
      <c r="BP401" s="116"/>
      <c r="BQ401" s="116"/>
      <c r="BR401" s="300"/>
      <c r="BS401" s="300"/>
      <c r="BT401" s="116"/>
      <c r="BU401" s="116"/>
      <c r="BV401" s="116"/>
      <c r="BW401" s="116"/>
      <c r="BX401" s="116"/>
      <c r="BY401" s="300"/>
      <c r="BZ401" s="300"/>
      <c r="CE401" s="699"/>
    </row>
    <row r="402" spans="2:83" s="44" customFormat="1" ht="36.75" hidden="1" customHeight="1" x14ac:dyDescent="0.25">
      <c r="B402" s="200"/>
      <c r="C402" s="110" t="s">
        <v>415</v>
      </c>
      <c r="D402" s="171">
        <f>G402</f>
        <v>10166.36096</v>
      </c>
      <c r="E402" s="171"/>
      <c r="F402" s="171"/>
      <c r="G402" s="171">
        <v>10166.36096</v>
      </c>
      <c r="H402" s="885"/>
      <c r="I402" s="885"/>
      <c r="J402" s="244">
        <f t="shared" si="1057"/>
        <v>-3483.5646800000004</v>
      </c>
      <c r="K402" s="171">
        <f t="shared" si="1062"/>
        <v>6682.7962799999996</v>
      </c>
      <c r="L402" s="699">
        <f t="shared" si="1040"/>
        <v>0.65734399027279866</v>
      </c>
      <c r="M402" s="171"/>
      <c r="N402" s="116"/>
      <c r="O402" s="116"/>
      <c r="P402" s="116"/>
      <c r="Q402" s="116">
        <v>6682.7962799999996</v>
      </c>
      <c r="R402" s="699">
        <f t="shared" si="1058"/>
        <v>0.65734399027279866</v>
      </c>
      <c r="S402" s="300"/>
      <c r="T402" s="41"/>
      <c r="U402" s="300"/>
      <c r="V402" s="114"/>
      <c r="W402" s="300"/>
      <c r="X402" s="300"/>
      <c r="Y402" s="300"/>
      <c r="Z402" s="116"/>
      <c r="AA402" s="116"/>
      <c r="AB402" s="300"/>
      <c r="AC402" s="300"/>
      <c r="AD402" s="41"/>
      <c r="AE402" s="171">
        <f t="shared" si="1063"/>
        <v>6682.7962799999987</v>
      </c>
      <c r="AF402" s="699">
        <f t="shared" si="1041"/>
        <v>0.65734399027279855</v>
      </c>
      <c r="AG402" s="171"/>
      <c r="AH402" s="699"/>
      <c r="AI402" s="116"/>
      <c r="AJ402" s="116"/>
      <c r="AK402" s="116">
        <f>30248.16128-AK401</f>
        <v>6682.7962799999987</v>
      </c>
      <c r="AL402" s="699">
        <f t="shared" si="1055"/>
        <v>0.65734399027279855</v>
      </c>
      <c r="AM402" s="300"/>
      <c r="AN402" s="41"/>
      <c r="AO402" s="300"/>
      <c r="AP402" s="116">
        <f>AX402-AK402</f>
        <v>3483.5646800000031</v>
      </c>
      <c r="AQ402" s="116"/>
      <c r="AR402" s="171">
        <f>AX402</f>
        <v>10166.360960000002</v>
      </c>
      <c r="AS402" s="699">
        <f t="shared" si="1064"/>
        <v>1.0000000000000002</v>
      </c>
      <c r="AT402" s="171"/>
      <c r="AU402" s="699"/>
      <c r="AV402" s="116"/>
      <c r="AW402" s="699"/>
      <c r="AX402" s="171">
        <f>33731.72596-AX401</f>
        <v>10166.360960000002</v>
      </c>
      <c r="AY402" s="699">
        <f t="shared" si="1056"/>
        <v>1.0000000000000002</v>
      </c>
      <c r="AZ402" s="300"/>
      <c r="BA402" s="699"/>
      <c r="BB402" s="300"/>
      <c r="BC402" s="300"/>
      <c r="BD402" s="300"/>
      <c r="BE402" s="116"/>
      <c r="BF402" s="116"/>
      <c r="BG402" s="116"/>
      <c r="BH402" s="300"/>
      <c r="BI402" s="300"/>
      <c r="BJ402" s="116"/>
      <c r="BK402" s="116"/>
      <c r="BL402" s="300"/>
      <c r="BM402" s="300"/>
      <c r="BN402" s="116"/>
      <c r="BO402" s="116"/>
      <c r="BP402" s="116"/>
      <c r="BQ402" s="116"/>
      <c r="BR402" s="300"/>
      <c r="BS402" s="300"/>
      <c r="BT402" s="116"/>
      <c r="BU402" s="116"/>
      <c r="BV402" s="116"/>
      <c r="BW402" s="116"/>
      <c r="BX402" s="116"/>
      <c r="BY402" s="300"/>
      <c r="BZ402" s="300"/>
      <c r="CE402" s="699"/>
    </row>
    <row r="403" spans="2:83" s="44" customFormat="1" ht="138" customHeight="1" x14ac:dyDescent="0.25">
      <c r="B403" s="200" t="s">
        <v>63</v>
      </c>
      <c r="C403" s="97" t="s">
        <v>264</v>
      </c>
      <c r="D403" s="185">
        <f>E403+G403+H403+I403</f>
        <v>60000</v>
      </c>
      <c r="E403" s="844"/>
      <c r="F403" s="844"/>
      <c r="G403" s="925">
        <f>G404</f>
        <v>60000</v>
      </c>
      <c r="H403" s="885"/>
      <c r="I403" s="885"/>
      <c r="J403" s="185">
        <f t="shared" si="1034"/>
        <v>-38465.4349</v>
      </c>
      <c r="K403" s="185">
        <f>M403+Q403+S403+U403</f>
        <v>21534.5651</v>
      </c>
      <c r="L403" s="699">
        <f t="shared" si="1040"/>
        <v>0.35890941833333334</v>
      </c>
      <c r="M403" s="963">
        <f>M405</f>
        <v>0</v>
      </c>
      <c r="N403" s="114"/>
      <c r="O403" s="114"/>
      <c r="P403" s="114"/>
      <c r="Q403" s="114">
        <f>Q404</f>
        <v>21534.5651</v>
      </c>
      <c r="R403" s="699">
        <f>Q403/G403</f>
        <v>0.35890941833333334</v>
      </c>
      <c r="S403" s="300"/>
      <c r="T403" s="41"/>
      <c r="U403" s="300"/>
      <c r="V403" s="114">
        <f t="shared" si="1046"/>
        <v>0</v>
      </c>
      <c r="W403" s="300"/>
      <c r="X403" s="300"/>
      <c r="Y403" s="300"/>
      <c r="Z403" s="114">
        <f t="shared" si="1043"/>
        <v>0</v>
      </c>
      <c r="AA403" s="114">
        <f t="shared" si="1054"/>
        <v>0</v>
      </c>
      <c r="AB403" s="300"/>
      <c r="AC403" s="300"/>
      <c r="AD403" s="41"/>
      <c r="AE403" s="185">
        <f>AG403+AK403+AM403+AO403</f>
        <v>21637.345370000003</v>
      </c>
      <c r="AF403" s="699">
        <f t="shared" si="1041"/>
        <v>0.3606224228333334</v>
      </c>
      <c r="AG403" s="963"/>
      <c r="AH403" s="699"/>
      <c r="AI403" s="114"/>
      <c r="AJ403" s="114"/>
      <c r="AK403" s="114">
        <f>AK404</f>
        <v>21637.345370000003</v>
      </c>
      <c r="AL403" s="699">
        <f t="shared" si="1055"/>
        <v>0.3606224228333334</v>
      </c>
      <c r="AM403" s="300"/>
      <c r="AN403" s="41"/>
      <c r="AO403" s="300"/>
      <c r="AP403" s="114">
        <f>AR403-AK403</f>
        <v>36341.73401</v>
      </c>
      <c r="AQ403" s="114"/>
      <c r="AR403" s="185">
        <f>AT403+AX403+AZ403+BB403</f>
        <v>57979.079380000003</v>
      </c>
      <c r="AS403" s="699">
        <f t="shared" si="1042"/>
        <v>0.96631798966666671</v>
      </c>
      <c r="AT403" s="963">
        <f>AT405</f>
        <v>0</v>
      </c>
      <c r="AU403" s="699"/>
      <c r="AV403" s="114"/>
      <c r="AW403" s="699"/>
      <c r="AX403" s="963">
        <f>AX404</f>
        <v>57979.079380000003</v>
      </c>
      <c r="AY403" s="699">
        <f t="shared" si="1056"/>
        <v>0.96631798966666671</v>
      </c>
      <c r="AZ403" s="300"/>
      <c r="BA403" s="699"/>
      <c r="BB403" s="300"/>
      <c r="BC403" s="300"/>
      <c r="BD403" s="300"/>
      <c r="BE403" s="98"/>
      <c r="BF403" s="114"/>
      <c r="BG403" s="114"/>
      <c r="BH403" s="300"/>
      <c r="BI403" s="300"/>
      <c r="BJ403" s="114"/>
      <c r="BK403" s="114"/>
      <c r="BL403" s="300"/>
      <c r="BM403" s="300"/>
      <c r="BN403" s="114"/>
      <c r="BO403" s="114"/>
      <c r="BP403" s="114"/>
      <c r="BQ403" s="114"/>
      <c r="BR403" s="300"/>
      <c r="BS403" s="300"/>
      <c r="BT403" s="114"/>
      <c r="BU403" s="98"/>
      <c r="BV403" s="114"/>
      <c r="BW403" s="114"/>
      <c r="BX403" s="114"/>
      <c r="BY403" s="300"/>
      <c r="BZ403" s="300"/>
      <c r="CE403" s="699"/>
    </row>
    <row r="404" spans="2:83" s="42" customFormat="1" ht="46.5" hidden="1" customHeight="1" x14ac:dyDescent="0.25">
      <c r="B404" s="506"/>
      <c r="C404" s="97" t="s">
        <v>31</v>
      </c>
      <c r="D404" s="185">
        <f>E404+G404+H404+I404</f>
        <v>60000</v>
      </c>
      <c r="E404" s="844"/>
      <c r="F404" s="844"/>
      <c r="G404" s="925">
        <f>SUM(G405:G406)</f>
        <v>60000</v>
      </c>
      <c r="H404" s="258"/>
      <c r="I404" s="258"/>
      <c r="J404" s="185">
        <f t="shared" si="1034"/>
        <v>-38465.4349</v>
      </c>
      <c r="K404" s="185">
        <f>M404+Q404+S404+U404</f>
        <v>21534.5651</v>
      </c>
      <c r="L404" s="699">
        <f t="shared" si="1040"/>
        <v>0.35890941833333334</v>
      </c>
      <c r="M404" s="963">
        <f>M405</f>
        <v>0</v>
      </c>
      <c r="N404" s="114"/>
      <c r="O404" s="114"/>
      <c r="P404" s="114"/>
      <c r="Q404" s="114">
        <f>SUM(Q405:Q406)</f>
        <v>21534.5651</v>
      </c>
      <c r="R404" s="699">
        <f t="shared" ref="R404:R467" si="1065">Q404/G404</f>
        <v>0.35890941833333334</v>
      </c>
      <c r="S404" s="41"/>
      <c r="T404" s="41"/>
      <c r="U404" s="41"/>
      <c r="V404" s="114">
        <f t="shared" si="1046"/>
        <v>0</v>
      </c>
      <c r="W404" s="41"/>
      <c r="X404" s="41"/>
      <c r="Y404" s="41"/>
      <c r="Z404" s="114">
        <f t="shared" ref="Z404" si="1066">AA404+AB404+AC404</f>
        <v>0</v>
      </c>
      <c r="AA404" s="114">
        <f t="shared" si="1054"/>
        <v>0</v>
      </c>
      <c r="AB404" s="41"/>
      <c r="AC404" s="41"/>
      <c r="AD404" s="41"/>
      <c r="AE404" s="185">
        <f>AG404+AK404+AM404+AO404</f>
        <v>21637.345370000003</v>
      </c>
      <c r="AF404" s="699">
        <f t="shared" si="1041"/>
        <v>0.3606224228333334</v>
      </c>
      <c r="AG404" s="963"/>
      <c r="AH404" s="699"/>
      <c r="AI404" s="114"/>
      <c r="AJ404" s="114"/>
      <c r="AK404" s="114">
        <f>AK405+AK406</f>
        <v>21637.345370000003</v>
      </c>
      <c r="AL404" s="699">
        <f t="shared" si="1055"/>
        <v>0.3606224228333334</v>
      </c>
      <c r="AM404" s="41"/>
      <c r="AN404" s="41"/>
      <c r="AO404" s="41"/>
      <c r="AP404" s="114">
        <f>SUM(AP405:AP406)</f>
        <v>36341.734010000007</v>
      </c>
      <c r="AQ404" s="114"/>
      <c r="AR404" s="185">
        <f>AT404+AX404+AZ404+BB404</f>
        <v>57979.079380000003</v>
      </c>
      <c r="AS404" s="699">
        <f t="shared" si="1042"/>
        <v>0.96631798966666671</v>
      </c>
      <c r="AT404" s="963">
        <f>AT405</f>
        <v>0</v>
      </c>
      <c r="AU404" s="699"/>
      <c r="AV404" s="114"/>
      <c r="AW404" s="699"/>
      <c r="AX404" s="963">
        <f>AX405+AX406</f>
        <v>57979.079380000003</v>
      </c>
      <c r="AY404" s="699">
        <f t="shared" si="1056"/>
        <v>0.96631798966666671</v>
      </c>
      <c r="AZ404" s="41"/>
      <c r="BA404" s="699"/>
      <c r="BB404" s="41"/>
      <c r="BC404" s="41"/>
      <c r="BD404" s="41"/>
      <c r="BE404" s="98"/>
      <c r="BF404" s="114"/>
      <c r="BG404" s="114"/>
      <c r="BH404" s="41"/>
      <c r="BI404" s="41"/>
      <c r="BJ404" s="114"/>
      <c r="BK404" s="114"/>
      <c r="BL404" s="41"/>
      <c r="BM404" s="41"/>
      <c r="BN404" s="114"/>
      <c r="BO404" s="114"/>
      <c r="BP404" s="114"/>
      <c r="BQ404" s="114"/>
      <c r="BR404" s="41"/>
      <c r="BS404" s="41"/>
      <c r="BT404" s="114"/>
      <c r="BU404" s="98"/>
      <c r="BV404" s="114"/>
      <c r="BW404" s="114"/>
      <c r="BX404" s="114"/>
      <c r="BY404" s="41"/>
      <c r="BZ404" s="41"/>
      <c r="CE404" s="699"/>
    </row>
    <row r="405" spans="2:83" s="44" customFormat="1" ht="36.75" hidden="1" customHeight="1" x14ac:dyDescent="0.25">
      <c r="B405" s="200"/>
      <c r="C405" s="110" t="s">
        <v>39</v>
      </c>
      <c r="D405" s="171">
        <f>G405</f>
        <v>56928.972520000003</v>
      </c>
      <c r="E405" s="171"/>
      <c r="F405" s="171"/>
      <c r="G405" s="171">
        <v>56928.972520000003</v>
      </c>
      <c r="H405" s="885"/>
      <c r="I405" s="885"/>
      <c r="J405" s="244">
        <f t="shared" si="1034"/>
        <v>-35679.999070000005</v>
      </c>
      <c r="K405" s="171">
        <f>Q405</f>
        <v>21248.973450000001</v>
      </c>
      <c r="L405" s="699">
        <f t="shared" si="1040"/>
        <v>0.37325411841105893</v>
      </c>
      <c r="M405" s="171">
        <v>0</v>
      </c>
      <c r="N405" s="116"/>
      <c r="O405" s="116"/>
      <c r="P405" s="116"/>
      <c r="Q405" s="116">
        <v>21248.973450000001</v>
      </c>
      <c r="R405" s="699">
        <f t="shared" si="1065"/>
        <v>0.37325411841105893</v>
      </c>
      <c r="S405" s="300"/>
      <c r="T405" s="41"/>
      <c r="U405" s="300"/>
      <c r="V405" s="114">
        <f t="shared" si="1046"/>
        <v>0</v>
      </c>
      <c r="W405" s="300"/>
      <c r="X405" s="300"/>
      <c r="Y405" s="300"/>
      <c r="Z405" s="116">
        <f t="shared" si="1043"/>
        <v>0</v>
      </c>
      <c r="AA405" s="116">
        <f t="shared" si="1054"/>
        <v>0</v>
      </c>
      <c r="AB405" s="300"/>
      <c r="AC405" s="300"/>
      <c r="AD405" s="41"/>
      <c r="AE405" s="171">
        <f>AK405</f>
        <v>21248.973450000001</v>
      </c>
      <c r="AF405" s="699">
        <f t="shared" si="1041"/>
        <v>0.37325411841105893</v>
      </c>
      <c r="AG405" s="171">
        <v>0</v>
      </c>
      <c r="AH405" s="699"/>
      <c r="AI405" s="116"/>
      <c r="AJ405" s="116"/>
      <c r="AK405" s="116">
        <v>21248.973450000001</v>
      </c>
      <c r="AL405" s="699">
        <f t="shared" si="1055"/>
        <v>0.37325411841105893</v>
      </c>
      <c r="AM405" s="300"/>
      <c r="AN405" s="41"/>
      <c r="AO405" s="300"/>
      <c r="AP405" s="116">
        <f>AX405-AK405</f>
        <v>35679.999070000005</v>
      </c>
      <c r="AQ405" s="116"/>
      <c r="AR405" s="171">
        <f>AX405</f>
        <v>56928.972520000003</v>
      </c>
      <c r="AS405" s="699">
        <f t="shared" si="1042"/>
        <v>1</v>
      </c>
      <c r="AT405" s="171">
        <v>0</v>
      </c>
      <c r="AU405" s="699"/>
      <c r="AV405" s="116"/>
      <c r="AW405" s="699"/>
      <c r="AX405" s="171">
        <v>56928.972520000003</v>
      </c>
      <c r="AY405" s="699">
        <f t="shared" si="1056"/>
        <v>1</v>
      </c>
      <c r="AZ405" s="300"/>
      <c r="BA405" s="699"/>
      <c r="BB405" s="300"/>
      <c r="BC405" s="300"/>
      <c r="BD405" s="300"/>
      <c r="BE405" s="116"/>
      <c r="BF405" s="116"/>
      <c r="BG405" s="116"/>
      <c r="BH405" s="300"/>
      <c r="BI405" s="300"/>
      <c r="BJ405" s="116"/>
      <c r="BK405" s="116"/>
      <c r="BL405" s="300"/>
      <c r="BM405" s="300"/>
      <c r="BN405" s="116"/>
      <c r="BO405" s="116"/>
      <c r="BP405" s="116"/>
      <c r="BQ405" s="116"/>
      <c r="BR405" s="300"/>
      <c r="BS405" s="300"/>
      <c r="BT405" s="116"/>
      <c r="BU405" s="116"/>
      <c r="BV405" s="116"/>
      <c r="BW405" s="116"/>
      <c r="BX405" s="116"/>
      <c r="BY405" s="300"/>
      <c r="BZ405" s="300"/>
      <c r="CE405" s="699"/>
    </row>
    <row r="406" spans="2:83" s="44" customFormat="1" ht="36.75" hidden="1" customHeight="1" x14ac:dyDescent="0.25">
      <c r="B406" s="200"/>
      <c r="C406" s="110" t="s">
        <v>415</v>
      </c>
      <c r="D406" s="171">
        <f>G406</f>
        <v>3071.0274800000002</v>
      </c>
      <c r="E406" s="171"/>
      <c r="F406" s="171"/>
      <c r="G406" s="171">
        <v>3071.0274800000002</v>
      </c>
      <c r="H406" s="885"/>
      <c r="I406" s="885"/>
      <c r="J406" s="244">
        <f t="shared" si="1034"/>
        <v>-2785.4358300000004</v>
      </c>
      <c r="K406" s="171">
        <f>Q406</f>
        <v>285.59165000000002</v>
      </c>
      <c r="L406" s="699">
        <f t="shared" si="1040"/>
        <v>9.2995471991022371E-2</v>
      </c>
      <c r="M406" s="171"/>
      <c r="N406" s="116"/>
      <c r="O406" s="116"/>
      <c r="P406" s="116"/>
      <c r="Q406" s="116">
        <v>285.59165000000002</v>
      </c>
      <c r="R406" s="699">
        <f t="shared" si="1065"/>
        <v>9.2995471991022371E-2</v>
      </c>
      <c r="S406" s="300"/>
      <c r="T406" s="41"/>
      <c r="U406" s="300"/>
      <c r="V406" s="114"/>
      <c r="W406" s="300"/>
      <c r="X406" s="300"/>
      <c r="Y406" s="300"/>
      <c r="Z406" s="116"/>
      <c r="AA406" s="116"/>
      <c r="AB406" s="300"/>
      <c r="AC406" s="300"/>
      <c r="AD406" s="41"/>
      <c r="AE406" s="171">
        <f>AK406</f>
        <v>388.37191999999999</v>
      </c>
      <c r="AF406" s="699">
        <f t="shared" si="1041"/>
        <v>0.12646318619070121</v>
      </c>
      <c r="AG406" s="171"/>
      <c r="AH406" s="699"/>
      <c r="AI406" s="116"/>
      <c r="AJ406" s="116"/>
      <c r="AK406" s="116">
        <v>388.37191999999999</v>
      </c>
      <c r="AL406" s="699">
        <f t="shared" si="1055"/>
        <v>0.12646318619070121</v>
      </c>
      <c r="AM406" s="300"/>
      <c r="AN406" s="41"/>
      <c r="AO406" s="300"/>
      <c r="AP406" s="116">
        <f>AX406-AK406</f>
        <v>661.73494000000005</v>
      </c>
      <c r="AQ406" s="116"/>
      <c r="AR406" s="171">
        <f>AX406</f>
        <v>1050.1068600000001</v>
      </c>
      <c r="AS406" s="699">
        <f t="shared" si="1042"/>
        <v>0.34193990996133972</v>
      </c>
      <c r="AT406" s="171"/>
      <c r="AU406" s="699"/>
      <c r="AV406" s="116"/>
      <c r="AW406" s="699"/>
      <c r="AX406" s="171">
        <f>'[6]2 вариант'!$I$185</f>
        <v>1050.1068600000001</v>
      </c>
      <c r="AY406" s="699">
        <f t="shared" si="1056"/>
        <v>0.34193990996133972</v>
      </c>
      <c r="AZ406" s="300"/>
      <c r="BA406" s="699"/>
      <c r="BB406" s="300"/>
      <c r="BC406" s="300"/>
      <c r="BD406" s="300"/>
      <c r="BE406" s="116"/>
      <c r="BF406" s="116"/>
      <c r="BG406" s="116"/>
      <c r="BH406" s="300"/>
      <c r="BI406" s="300"/>
      <c r="BJ406" s="116"/>
      <c r="BK406" s="116"/>
      <c r="BL406" s="300"/>
      <c r="BM406" s="300"/>
      <c r="BN406" s="116"/>
      <c r="BO406" s="116"/>
      <c r="BP406" s="116"/>
      <c r="BQ406" s="116"/>
      <c r="BR406" s="300"/>
      <c r="BS406" s="300"/>
      <c r="BT406" s="116"/>
      <c r="BU406" s="116"/>
      <c r="BV406" s="116"/>
      <c r="BW406" s="116"/>
      <c r="BX406" s="116"/>
      <c r="BY406" s="300"/>
      <c r="BZ406" s="300"/>
      <c r="CE406" s="699"/>
    </row>
    <row r="407" spans="2:83" s="44" customFormat="1" ht="117.75" hidden="1" customHeight="1" x14ac:dyDescent="0.25">
      <c r="B407" s="200" t="s">
        <v>63</v>
      </c>
      <c r="C407" s="97" t="s">
        <v>394</v>
      </c>
      <c r="D407" s="185">
        <f>E407+G407+H407+I407</f>
        <v>0</v>
      </c>
      <c r="E407" s="844"/>
      <c r="F407" s="844"/>
      <c r="G407" s="925">
        <f>G409</f>
        <v>0</v>
      </c>
      <c r="H407" s="885"/>
      <c r="I407" s="885"/>
      <c r="J407" s="185">
        <f t="shared" si="1034"/>
        <v>0</v>
      </c>
      <c r="K407" s="185">
        <f>M407+Q407+S407+U407</f>
        <v>0</v>
      </c>
      <c r="L407" s="699" t="e">
        <f t="shared" si="1040"/>
        <v>#DIV/0!</v>
      </c>
      <c r="M407" s="963">
        <f>M409</f>
        <v>0</v>
      </c>
      <c r="N407" s="114"/>
      <c r="O407" s="114"/>
      <c r="P407" s="114"/>
      <c r="Q407" s="114">
        <f>Q409</f>
        <v>0</v>
      </c>
      <c r="R407" s="699" t="e">
        <f t="shared" si="1065"/>
        <v>#DIV/0!</v>
      </c>
      <c r="S407" s="300"/>
      <c r="T407" s="41"/>
      <c r="U407" s="300"/>
      <c r="V407" s="114">
        <f t="shared" si="1046"/>
        <v>0</v>
      </c>
      <c r="W407" s="300"/>
      <c r="X407" s="300"/>
      <c r="Y407" s="300"/>
      <c r="Z407" s="114">
        <f t="shared" si="1043"/>
        <v>0</v>
      </c>
      <c r="AA407" s="114">
        <f t="shared" ref="AA407:AA415" si="1067">E407</f>
        <v>0</v>
      </c>
      <c r="AB407" s="300"/>
      <c r="AC407" s="300"/>
      <c r="AD407" s="41"/>
      <c r="AE407" s="185">
        <f>AG407+AK407+AM407+AO407</f>
        <v>0</v>
      </c>
      <c r="AF407" s="699" t="e">
        <f t="shared" si="1041"/>
        <v>#DIV/0!</v>
      </c>
      <c r="AG407" s="963"/>
      <c r="AH407" s="699"/>
      <c r="AI407" s="114"/>
      <c r="AJ407" s="114"/>
      <c r="AK407" s="114"/>
      <c r="AL407" s="699" t="e">
        <f t="shared" si="1055"/>
        <v>#DIV/0!</v>
      </c>
      <c r="AM407" s="300"/>
      <c r="AN407" s="41"/>
      <c r="AO407" s="300"/>
      <c r="AP407" s="114">
        <v>0</v>
      </c>
      <c r="AQ407" s="114"/>
      <c r="AR407" s="185">
        <f>AT407+AX407+AZ407+BB407</f>
        <v>0</v>
      </c>
      <c r="AS407" s="699" t="e">
        <f t="shared" si="1042"/>
        <v>#DIV/0!</v>
      </c>
      <c r="AT407" s="963">
        <f>AT409</f>
        <v>0</v>
      </c>
      <c r="AU407" s="699"/>
      <c r="AV407" s="114"/>
      <c r="AW407" s="699"/>
      <c r="AX407" s="963"/>
      <c r="AY407" s="699" t="e">
        <f t="shared" si="1056"/>
        <v>#DIV/0!</v>
      </c>
      <c r="AZ407" s="300"/>
      <c r="BA407" s="699"/>
      <c r="BB407" s="300"/>
      <c r="BC407" s="300"/>
      <c r="BD407" s="300"/>
      <c r="BE407" s="98"/>
      <c r="BF407" s="114"/>
      <c r="BG407" s="114"/>
      <c r="BH407" s="300"/>
      <c r="BI407" s="300"/>
      <c r="BJ407" s="114"/>
      <c r="BK407" s="114"/>
      <c r="BL407" s="300"/>
      <c r="BM407" s="300"/>
      <c r="BN407" s="114"/>
      <c r="BO407" s="114"/>
      <c r="BP407" s="114"/>
      <c r="BQ407" s="114"/>
      <c r="BR407" s="300"/>
      <c r="BS407" s="300"/>
      <c r="BT407" s="114"/>
      <c r="BU407" s="98"/>
      <c r="BV407" s="114"/>
      <c r="BW407" s="114"/>
      <c r="BX407" s="114"/>
      <c r="BY407" s="300"/>
      <c r="BZ407" s="300"/>
      <c r="CE407" s="699"/>
    </row>
    <row r="408" spans="2:83" s="42" customFormat="1" ht="46.5" hidden="1" customHeight="1" x14ac:dyDescent="0.25">
      <c r="B408" s="506"/>
      <c r="C408" s="97" t="s">
        <v>31</v>
      </c>
      <c r="D408" s="185">
        <f>E408+G408+H408+I408</f>
        <v>0</v>
      </c>
      <c r="E408" s="844"/>
      <c r="F408" s="844"/>
      <c r="G408" s="925">
        <f>G409</f>
        <v>0</v>
      </c>
      <c r="H408" s="258"/>
      <c r="I408" s="258"/>
      <c r="J408" s="185">
        <f t="shared" ref="J408:J472" si="1068">Q408-G408</f>
        <v>0</v>
      </c>
      <c r="K408" s="185">
        <f>M408+Q408+S408+U408</f>
        <v>0</v>
      </c>
      <c r="L408" s="699" t="e">
        <f t="shared" si="1040"/>
        <v>#DIV/0!</v>
      </c>
      <c r="M408" s="963">
        <f>M409</f>
        <v>0</v>
      </c>
      <c r="N408" s="114"/>
      <c r="O408" s="114"/>
      <c r="P408" s="114"/>
      <c r="Q408" s="114">
        <f>Q409</f>
        <v>0</v>
      </c>
      <c r="R408" s="699" t="e">
        <f t="shared" si="1065"/>
        <v>#DIV/0!</v>
      </c>
      <c r="S408" s="41"/>
      <c r="T408" s="41"/>
      <c r="U408" s="41"/>
      <c r="V408" s="114">
        <f t="shared" si="1046"/>
        <v>0</v>
      </c>
      <c r="W408" s="41"/>
      <c r="X408" s="41"/>
      <c r="Y408" s="41"/>
      <c r="Z408" s="114">
        <f t="shared" ref="Z408" si="1069">AA408+AB408+AC408</f>
        <v>0</v>
      </c>
      <c r="AA408" s="114">
        <f t="shared" si="1067"/>
        <v>0</v>
      </c>
      <c r="AB408" s="41"/>
      <c r="AC408" s="41"/>
      <c r="AD408" s="41"/>
      <c r="AE408" s="185">
        <f>AG408+AK408+AM408+AO408</f>
        <v>0</v>
      </c>
      <c r="AF408" s="699" t="e">
        <f t="shared" si="1041"/>
        <v>#DIV/0!</v>
      </c>
      <c r="AG408" s="963"/>
      <c r="AH408" s="699"/>
      <c r="AI408" s="114"/>
      <c r="AJ408" s="114"/>
      <c r="AK408" s="114"/>
      <c r="AL408" s="699" t="e">
        <f t="shared" si="1055"/>
        <v>#DIV/0!</v>
      </c>
      <c r="AM408" s="41"/>
      <c r="AN408" s="41"/>
      <c r="AO408" s="41"/>
      <c r="AP408" s="114">
        <f t="shared" ref="AP408" si="1070">AR408+AT408+AX408</f>
        <v>0</v>
      </c>
      <c r="AQ408" s="114"/>
      <c r="AR408" s="185">
        <f>AT408+AX408+AZ408+BB408</f>
        <v>0</v>
      </c>
      <c r="AS408" s="699" t="e">
        <f t="shared" si="1042"/>
        <v>#DIV/0!</v>
      </c>
      <c r="AT408" s="963">
        <f>AT409</f>
        <v>0</v>
      </c>
      <c r="AU408" s="699"/>
      <c r="AV408" s="114"/>
      <c r="AW408" s="699"/>
      <c r="AX408" s="963"/>
      <c r="AY408" s="699" t="e">
        <f t="shared" si="1056"/>
        <v>#DIV/0!</v>
      </c>
      <c r="AZ408" s="41"/>
      <c r="BA408" s="699"/>
      <c r="BB408" s="41"/>
      <c r="BC408" s="41"/>
      <c r="BD408" s="41"/>
      <c r="BE408" s="98"/>
      <c r="BF408" s="114"/>
      <c r="BG408" s="114"/>
      <c r="BH408" s="41"/>
      <c r="BI408" s="41"/>
      <c r="BJ408" s="114"/>
      <c r="BK408" s="114"/>
      <c r="BL408" s="41"/>
      <c r="BM408" s="41"/>
      <c r="BN408" s="114"/>
      <c r="BO408" s="114"/>
      <c r="BP408" s="114"/>
      <c r="BQ408" s="114"/>
      <c r="BR408" s="41"/>
      <c r="BS408" s="41"/>
      <c r="BT408" s="114"/>
      <c r="BU408" s="98"/>
      <c r="BV408" s="114"/>
      <c r="BW408" s="114"/>
      <c r="BX408" s="114"/>
      <c r="BY408" s="41"/>
      <c r="BZ408" s="41"/>
      <c r="CE408" s="699"/>
    </row>
    <row r="409" spans="2:83" s="44" customFormat="1" ht="36.75" hidden="1" customHeight="1" x14ac:dyDescent="0.25">
      <c r="B409" s="200"/>
      <c r="C409" s="110" t="s">
        <v>39</v>
      </c>
      <c r="D409" s="171">
        <f t="shared" ref="D409" si="1071">E409</f>
        <v>0</v>
      </c>
      <c r="E409" s="171"/>
      <c r="F409" s="171"/>
      <c r="G409" s="171">
        <v>0</v>
      </c>
      <c r="H409" s="885"/>
      <c r="I409" s="885"/>
      <c r="J409" s="185">
        <f t="shared" si="1068"/>
        <v>0</v>
      </c>
      <c r="K409" s="171">
        <f t="shared" ref="K409" si="1072">M409</f>
        <v>0</v>
      </c>
      <c r="L409" s="699" t="e">
        <f t="shared" si="1040"/>
        <v>#DIV/0!</v>
      </c>
      <c r="M409" s="171">
        <v>0</v>
      </c>
      <c r="N409" s="116"/>
      <c r="O409" s="116"/>
      <c r="P409" s="116"/>
      <c r="Q409" s="116">
        <v>0</v>
      </c>
      <c r="R409" s="699" t="e">
        <f t="shared" si="1065"/>
        <v>#DIV/0!</v>
      </c>
      <c r="S409" s="300"/>
      <c r="T409" s="41"/>
      <c r="U409" s="300"/>
      <c r="V409" s="114">
        <f t="shared" si="1046"/>
        <v>0</v>
      </c>
      <c r="W409" s="300"/>
      <c r="X409" s="300"/>
      <c r="Y409" s="300"/>
      <c r="Z409" s="116">
        <f t="shared" si="1043"/>
        <v>0</v>
      </c>
      <c r="AA409" s="116">
        <f t="shared" si="1067"/>
        <v>0</v>
      </c>
      <c r="AB409" s="300"/>
      <c r="AC409" s="300"/>
      <c r="AD409" s="41"/>
      <c r="AE409" s="171">
        <f>AK409</f>
        <v>0</v>
      </c>
      <c r="AF409" s="699" t="e">
        <f t="shared" si="1041"/>
        <v>#DIV/0!</v>
      </c>
      <c r="AG409" s="171"/>
      <c r="AH409" s="699"/>
      <c r="AI409" s="116"/>
      <c r="AJ409" s="116"/>
      <c r="AK409" s="116"/>
      <c r="AL409" s="699" t="e">
        <f t="shared" si="1055"/>
        <v>#DIV/0!</v>
      </c>
      <c r="AM409" s="300"/>
      <c r="AN409" s="41"/>
      <c r="AO409" s="300"/>
      <c r="AP409" s="116">
        <f t="shared" si="1047"/>
        <v>0</v>
      </c>
      <c r="AQ409" s="116"/>
      <c r="AR409" s="171">
        <f>AX409</f>
        <v>0</v>
      </c>
      <c r="AS409" s="699" t="e">
        <f t="shared" si="1042"/>
        <v>#DIV/0!</v>
      </c>
      <c r="AT409" s="171">
        <v>0</v>
      </c>
      <c r="AU409" s="699"/>
      <c r="AV409" s="116"/>
      <c r="AW409" s="699"/>
      <c r="AX409" s="171"/>
      <c r="AY409" s="699" t="e">
        <f t="shared" si="1056"/>
        <v>#DIV/0!</v>
      </c>
      <c r="AZ409" s="300"/>
      <c r="BA409" s="699"/>
      <c r="BB409" s="300"/>
      <c r="BC409" s="300"/>
      <c r="BD409" s="300"/>
      <c r="BE409" s="116"/>
      <c r="BF409" s="116"/>
      <c r="BG409" s="116"/>
      <c r="BH409" s="300"/>
      <c r="BI409" s="300"/>
      <c r="BJ409" s="116"/>
      <c r="BK409" s="116"/>
      <c r="BL409" s="300"/>
      <c r="BM409" s="300"/>
      <c r="BN409" s="116"/>
      <c r="BO409" s="116"/>
      <c r="BP409" s="116"/>
      <c r="BQ409" s="116"/>
      <c r="BR409" s="300"/>
      <c r="BS409" s="300"/>
      <c r="BT409" s="116"/>
      <c r="BU409" s="116"/>
      <c r="BV409" s="116"/>
      <c r="BW409" s="116"/>
      <c r="BX409" s="116"/>
      <c r="BY409" s="300"/>
      <c r="BZ409" s="300"/>
      <c r="CE409" s="699"/>
    </row>
    <row r="410" spans="2:83" s="42" customFormat="1" ht="46.5" hidden="1" customHeight="1" x14ac:dyDescent="0.25">
      <c r="B410" s="506"/>
      <c r="C410" s="97" t="s">
        <v>31</v>
      </c>
      <c r="D410" s="185">
        <f>E410+G410+H410+I410</f>
        <v>0</v>
      </c>
      <c r="E410" s="844"/>
      <c r="F410" s="844"/>
      <c r="G410" s="925">
        <f>SUM(G411:G412)</f>
        <v>0</v>
      </c>
      <c r="H410" s="258"/>
      <c r="I410" s="258"/>
      <c r="J410" s="185">
        <f t="shared" si="1068"/>
        <v>0</v>
      </c>
      <c r="K410" s="185">
        <f>M410+Q410+S410+U410</f>
        <v>0</v>
      </c>
      <c r="L410" s="699" t="e">
        <f t="shared" si="1040"/>
        <v>#DIV/0!</v>
      </c>
      <c r="M410" s="963">
        <f>M411</f>
        <v>0</v>
      </c>
      <c r="N410" s="114"/>
      <c r="O410" s="114"/>
      <c r="P410" s="114"/>
      <c r="Q410" s="114">
        <f>Q411</f>
        <v>0</v>
      </c>
      <c r="R410" s="699" t="e">
        <f t="shared" si="1065"/>
        <v>#DIV/0!</v>
      </c>
      <c r="S410" s="41"/>
      <c r="T410" s="41"/>
      <c r="U410" s="41"/>
      <c r="V410" s="114">
        <f t="shared" ref="V410" si="1073">W410+X410+Y410</f>
        <v>0</v>
      </c>
      <c r="W410" s="41"/>
      <c r="X410" s="41"/>
      <c r="Y410" s="41"/>
      <c r="Z410" s="114">
        <f t="shared" si="1043"/>
        <v>0</v>
      </c>
      <c r="AA410" s="114">
        <f t="shared" si="1067"/>
        <v>0</v>
      </c>
      <c r="AB410" s="41"/>
      <c r="AC410" s="41"/>
      <c r="AD410" s="41"/>
      <c r="AE410" s="185">
        <f>AG410+AK410+AM410+AO410</f>
        <v>0</v>
      </c>
      <c r="AF410" s="699" t="e">
        <f t="shared" si="1041"/>
        <v>#DIV/0!</v>
      </c>
      <c r="AG410" s="963">
        <f>AG411</f>
        <v>0</v>
      </c>
      <c r="AH410" s="699"/>
      <c r="AI410" s="114"/>
      <c r="AJ410" s="114"/>
      <c r="AK410" s="114"/>
      <c r="AL410" s="699" t="e">
        <f t="shared" si="1055"/>
        <v>#DIV/0!</v>
      </c>
      <c r="AM410" s="41"/>
      <c r="AN410" s="41"/>
      <c r="AO410" s="41"/>
      <c r="AP410" s="114"/>
      <c r="AQ410" s="114"/>
      <c r="AR410" s="185">
        <f>AT410+AX410+AZ410+BB410</f>
        <v>0</v>
      </c>
      <c r="AS410" s="699" t="e">
        <f t="shared" si="1042"/>
        <v>#DIV/0!</v>
      </c>
      <c r="AT410" s="963">
        <f>AT411</f>
        <v>0</v>
      </c>
      <c r="AU410" s="699"/>
      <c r="AV410" s="114"/>
      <c r="AW410" s="699"/>
      <c r="AX410" s="963"/>
      <c r="AY410" s="699" t="e">
        <f t="shared" si="1056"/>
        <v>#DIV/0!</v>
      </c>
      <c r="AZ410" s="41"/>
      <c r="BA410" s="699"/>
      <c r="BB410" s="41"/>
      <c r="BC410" s="41"/>
      <c r="BD410" s="41"/>
      <c r="BE410" s="98"/>
      <c r="BF410" s="114"/>
      <c r="BG410" s="114"/>
      <c r="BH410" s="41"/>
      <c r="BI410" s="41"/>
      <c r="BJ410" s="114"/>
      <c r="BK410" s="114"/>
      <c r="BL410" s="41"/>
      <c r="BM410" s="41"/>
      <c r="BN410" s="114"/>
      <c r="BO410" s="114"/>
      <c r="BP410" s="114"/>
      <c r="BQ410" s="114"/>
      <c r="BR410" s="41"/>
      <c r="BS410" s="41"/>
      <c r="BT410" s="114"/>
      <c r="BU410" s="98"/>
      <c r="BV410" s="114"/>
      <c r="BW410" s="114"/>
      <c r="BX410" s="114"/>
      <c r="BY410" s="41"/>
      <c r="BZ410" s="41"/>
      <c r="CE410" s="699"/>
    </row>
    <row r="411" spans="2:83" s="44" customFormat="1" ht="36.75" hidden="1" customHeight="1" x14ac:dyDescent="0.25">
      <c r="B411" s="200"/>
      <c r="C411" s="110" t="s">
        <v>415</v>
      </c>
      <c r="D411" s="171">
        <f>G411</f>
        <v>0</v>
      </c>
      <c r="E411" s="171"/>
      <c r="F411" s="171"/>
      <c r="G411" s="171"/>
      <c r="H411" s="885"/>
      <c r="I411" s="885"/>
      <c r="J411" s="185">
        <f t="shared" si="1068"/>
        <v>0</v>
      </c>
      <c r="K411" s="171">
        <f>M411</f>
        <v>0</v>
      </c>
      <c r="L411" s="699" t="e">
        <f t="shared" si="1040"/>
        <v>#DIV/0!</v>
      </c>
      <c r="M411" s="171">
        <v>0</v>
      </c>
      <c r="N411" s="116"/>
      <c r="O411" s="116"/>
      <c r="P411" s="116"/>
      <c r="Q411" s="116">
        <v>0</v>
      </c>
      <c r="R411" s="699" t="e">
        <f t="shared" si="1065"/>
        <v>#DIV/0!</v>
      </c>
      <c r="S411" s="300"/>
      <c r="T411" s="41"/>
      <c r="U411" s="300"/>
      <c r="V411" s="114">
        <f t="shared" si="1046"/>
        <v>0</v>
      </c>
      <c r="W411" s="300"/>
      <c r="X411" s="300"/>
      <c r="Y411" s="300"/>
      <c r="Z411" s="116">
        <f t="shared" si="1043"/>
        <v>0</v>
      </c>
      <c r="AA411" s="116">
        <f t="shared" si="1067"/>
        <v>0</v>
      </c>
      <c r="AB411" s="300"/>
      <c r="AC411" s="300"/>
      <c r="AD411" s="41"/>
      <c r="AE411" s="171">
        <f>AK411</f>
        <v>0</v>
      </c>
      <c r="AF411" s="699" t="e">
        <f t="shared" si="1041"/>
        <v>#DIV/0!</v>
      </c>
      <c r="AG411" s="171">
        <v>0</v>
      </c>
      <c r="AH411" s="699"/>
      <c r="AI411" s="116"/>
      <c r="AJ411" s="116"/>
      <c r="AK411" s="116"/>
      <c r="AL411" s="699" t="e">
        <f t="shared" si="1055"/>
        <v>#DIV/0!</v>
      </c>
      <c r="AM411" s="300"/>
      <c r="AN411" s="41"/>
      <c r="AO411" s="300"/>
      <c r="AP411" s="116"/>
      <c r="AQ411" s="116"/>
      <c r="AR411" s="171">
        <f>AX411</f>
        <v>0</v>
      </c>
      <c r="AS411" s="699" t="e">
        <f t="shared" si="1042"/>
        <v>#DIV/0!</v>
      </c>
      <c r="AT411" s="171">
        <v>0</v>
      </c>
      <c r="AU411" s="699"/>
      <c r="AV411" s="116"/>
      <c r="AW411" s="699"/>
      <c r="AX411" s="171"/>
      <c r="AY411" s="699" t="e">
        <f t="shared" si="1056"/>
        <v>#DIV/0!</v>
      </c>
      <c r="AZ411" s="300"/>
      <c r="BA411" s="699"/>
      <c r="BB411" s="300"/>
      <c r="BC411" s="300"/>
      <c r="BD411" s="300"/>
      <c r="BE411" s="116"/>
      <c r="BF411" s="116"/>
      <c r="BG411" s="116"/>
      <c r="BH411" s="300"/>
      <c r="BI411" s="300"/>
      <c r="BJ411" s="116"/>
      <c r="BK411" s="116"/>
      <c r="BL411" s="300"/>
      <c r="BM411" s="300"/>
      <c r="BN411" s="116"/>
      <c r="BO411" s="116"/>
      <c r="BP411" s="116"/>
      <c r="BQ411" s="116"/>
      <c r="BR411" s="300"/>
      <c r="BS411" s="300"/>
      <c r="BT411" s="116"/>
      <c r="BU411" s="116"/>
      <c r="BV411" s="116"/>
      <c r="BW411" s="116"/>
      <c r="BX411" s="116"/>
      <c r="BY411" s="300"/>
      <c r="BZ411" s="300"/>
      <c r="CE411" s="699"/>
    </row>
    <row r="412" spans="2:83" s="44" customFormat="1" ht="36.75" hidden="1" customHeight="1" x14ac:dyDescent="0.25">
      <c r="B412" s="200"/>
      <c r="C412" s="110" t="s">
        <v>39</v>
      </c>
      <c r="D412" s="171">
        <f>G412</f>
        <v>0</v>
      </c>
      <c r="E412" s="171"/>
      <c r="F412" s="171"/>
      <c r="G412" s="171"/>
      <c r="H412" s="885"/>
      <c r="I412" s="885"/>
      <c r="J412" s="185"/>
      <c r="K412" s="171"/>
      <c r="L412" s="699"/>
      <c r="M412" s="171"/>
      <c r="N412" s="116"/>
      <c r="O412" s="116"/>
      <c r="P412" s="116"/>
      <c r="Q412" s="116"/>
      <c r="R412" s="699" t="e">
        <f t="shared" si="1065"/>
        <v>#DIV/0!</v>
      </c>
      <c r="S412" s="300"/>
      <c r="T412" s="41"/>
      <c r="U412" s="300"/>
      <c r="V412" s="114"/>
      <c r="W412" s="300"/>
      <c r="X412" s="300"/>
      <c r="Y412" s="300"/>
      <c r="Z412" s="116"/>
      <c r="AA412" s="116"/>
      <c r="AB412" s="300"/>
      <c r="AC412" s="300"/>
      <c r="AD412" s="41"/>
      <c r="AE412" s="171"/>
      <c r="AF412" s="699"/>
      <c r="AG412" s="171"/>
      <c r="AH412" s="699"/>
      <c r="AI412" s="116"/>
      <c r="AJ412" s="116"/>
      <c r="AK412" s="116"/>
      <c r="AL412" s="699" t="e">
        <f t="shared" si="1055"/>
        <v>#DIV/0!</v>
      </c>
      <c r="AM412" s="300"/>
      <c r="AN412" s="41"/>
      <c r="AO412" s="300"/>
      <c r="AP412" s="116"/>
      <c r="AQ412" s="116"/>
      <c r="AR412" s="171"/>
      <c r="AS412" s="699"/>
      <c r="AT412" s="171"/>
      <c r="AU412" s="699"/>
      <c r="AV412" s="116"/>
      <c r="AW412" s="699"/>
      <c r="AX412" s="171"/>
      <c r="AY412" s="699"/>
      <c r="AZ412" s="300"/>
      <c r="BA412" s="699"/>
      <c r="BB412" s="300"/>
      <c r="BC412" s="300"/>
      <c r="BD412" s="300"/>
      <c r="BE412" s="116"/>
      <c r="BF412" s="116"/>
      <c r="BG412" s="116"/>
      <c r="BH412" s="300"/>
      <c r="BI412" s="300"/>
      <c r="BJ412" s="116"/>
      <c r="BK412" s="116"/>
      <c r="BL412" s="300"/>
      <c r="BM412" s="300"/>
      <c r="BN412" s="116"/>
      <c r="BO412" s="116"/>
      <c r="BP412" s="116"/>
      <c r="BQ412" s="116"/>
      <c r="BR412" s="300"/>
      <c r="BS412" s="300"/>
      <c r="BT412" s="116"/>
      <c r="BU412" s="116"/>
      <c r="BV412" s="116"/>
      <c r="BW412" s="116"/>
      <c r="BX412" s="116"/>
      <c r="BY412" s="300"/>
      <c r="BZ412" s="300"/>
      <c r="CE412" s="699"/>
    </row>
    <row r="413" spans="2:83" s="44" customFormat="1" ht="156" hidden="1" customHeight="1" x14ac:dyDescent="0.25">
      <c r="B413" s="200" t="s">
        <v>8</v>
      </c>
      <c r="C413" s="97" t="s">
        <v>266</v>
      </c>
      <c r="D413" s="185">
        <f>E413+G413+H413+I413</f>
        <v>0</v>
      </c>
      <c r="E413" s="844"/>
      <c r="F413" s="844"/>
      <c r="G413" s="925">
        <f>G415</f>
        <v>0</v>
      </c>
      <c r="H413" s="885"/>
      <c r="I413" s="885"/>
      <c r="J413" s="185">
        <f t="shared" si="1068"/>
        <v>0</v>
      </c>
      <c r="K413" s="185">
        <f>M413+Q413+S413+U413</f>
        <v>0</v>
      </c>
      <c r="L413" s="699" t="e">
        <f t="shared" si="1040"/>
        <v>#DIV/0!</v>
      </c>
      <c r="M413" s="963">
        <v>0</v>
      </c>
      <c r="N413" s="114"/>
      <c r="O413" s="114"/>
      <c r="P413" s="114"/>
      <c r="Q413" s="114">
        <f>Q415</f>
        <v>0</v>
      </c>
      <c r="R413" s="699" t="e">
        <f t="shared" si="1065"/>
        <v>#DIV/0!</v>
      </c>
      <c r="S413" s="300"/>
      <c r="T413" s="41"/>
      <c r="U413" s="300"/>
      <c r="V413" s="114">
        <f t="shared" si="1046"/>
        <v>0</v>
      </c>
      <c r="W413" s="300"/>
      <c r="X413" s="300"/>
      <c r="Y413" s="300"/>
      <c r="Z413" s="114">
        <f t="shared" si="1043"/>
        <v>0</v>
      </c>
      <c r="AA413" s="114">
        <f t="shared" si="1067"/>
        <v>0</v>
      </c>
      <c r="AB413" s="300"/>
      <c r="AC413" s="300"/>
      <c r="AD413" s="41"/>
      <c r="AE413" s="185">
        <f>AG413+AK413+AM413+AO413</f>
        <v>0</v>
      </c>
      <c r="AF413" s="699" t="e">
        <f t="shared" si="1041"/>
        <v>#DIV/0!</v>
      </c>
      <c r="AG413" s="963">
        <f>AG415</f>
        <v>0</v>
      </c>
      <c r="AH413" s="699"/>
      <c r="AI413" s="114"/>
      <c r="AJ413" s="114"/>
      <c r="AK413" s="114"/>
      <c r="AL413" s="699" t="e">
        <f t="shared" si="1055"/>
        <v>#DIV/0!</v>
      </c>
      <c r="AM413" s="300"/>
      <c r="AN413" s="41"/>
      <c r="AO413" s="300"/>
      <c r="AP413" s="114">
        <f>AP414</f>
        <v>0</v>
      </c>
      <c r="AQ413" s="114"/>
      <c r="AR413" s="185">
        <f>AT413+AX413+AZ413+BB413</f>
        <v>0</v>
      </c>
      <c r="AS413" s="699" t="e">
        <f t="shared" si="1042"/>
        <v>#DIV/0!</v>
      </c>
      <c r="AT413" s="963">
        <f>AT415</f>
        <v>0</v>
      </c>
      <c r="AU413" s="699"/>
      <c r="AV413" s="114"/>
      <c r="AW413" s="699"/>
      <c r="AX413" s="963"/>
      <c r="AY413" s="699" t="e">
        <f t="shared" si="1056"/>
        <v>#DIV/0!</v>
      </c>
      <c r="AZ413" s="300"/>
      <c r="BA413" s="699"/>
      <c r="BB413" s="300"/>
      <c r="BC413" s="300"/>
      <c r="BD413" s="300"/>
      <c r="BE413" s="98"/>
      <c r="BF413" s="114"/>
      <c r="BG413" s="114"/>
      <c r="BH413" s="300"/>
      <c r="BI413" s="300"/>
      <c r="BJ413" s="114"/>
      <c r="BK413" s="114"/>
      <c r="BL413" s="300"/>
      <c r="BM413" s="300"/>
      <c r="BN413" s="114"/>
      <c r="BO413" s="114"/>
      <c r="BP413" s="114"/>
      <c r="BQ413" s="114"/>
      <c r="BR413" s="300"/>
      <c r="BS413" s="300"/>
      <c r="BT413" s="114"/>
      <c r="BU413" s="98"/>
      <c r="BV413" s="114"/>
      <c r="BW413" s="114"/>
      <c r="BX413" s="114"/>
      <c r="BY413" s="300"/>
      <c r="BZ413" s="300"/>
      <c r="CE413" s="699"/>
    </row>
    <row r="414" spans="2:83" s="42" customFormat="1" ht="46.5" hidden="1" customHeight="1" x14ac:dyDescent="0.25">
      <c r="B414" s="506"/>
      <c r="C414" s="97" t="s">
        <v>31</v>
      </c>
      <c r="D414" s="185">
        <f>E414+G414+H414+I414</f>
        <v>0</v>
      </c>
      <c r="E414" s="844"/>
      <c r="F414" s="844"/>
      <c r="G414" s="925">
        <f>G415</f>
        <v>0</v>
      </c>
      <c r="H414" s="258"/>
      <c r="I414" s="258"/>
      <c r="J414" s="185">
        <f t="shared" si="1068"/>
        <v>0</v>
      </c>
      <c r="K414" s="185">
        <f>M414+Q414+S414+U414</f>
        <v>0</v>
      </c>
      <c r="L414" s="699" t="e">
        <f t="shared" si="1040"/>
        <v>#DIV/0!</v>
      </c>
      <c r="M414" s="963">
        <f>M415</f>
        <v>0</v>
      </c>
      <c r="N414" s="114"/>
      <c r="O414" s="114"/>
      <c r="P414" s="114"/>
      <c r="Q414" s="114">
        <f>Q415</f>
        <v>0</v>
      </c>
      <c r="R414" s="699" t="e">
        <f t="shared" si="1065"/>
        <v>#DIV/0!</v>
      </c>
      <c r="S414" s="41"/>
      <c r="T414" s="41"/>
      <c r="U414" s="41"/>
      <c r="V414" s="114">
        <f t="shared" ref="V414" si="1074">W414+X414+Y414</f>
        <v>0</v>
      </c>
      <c r="W414" s="41"/>
      <c r="X414" s="41"/>
      <c r="Y414" s="41"/>
      <c r="Z414" s="114">
        <f t="shared" si="1043"/>
        <v>0</v>
      </c>
      <c r="AA414" s="114">
        <f t="shared" si="1067"/>
        <v>0</v>
      </c>
      <c r="AB414" s="41"/>
      <c r="AC414" s="41"/>
      <c r="AD414" s="41"/>
      <c r="AE414" s="185">
        <f>AG414+AK414+AM414+AO414</f>
        <v>0</v>
      </c>
      <c r="AF414" s="699" t="e">
        <f t="shared" si="1041"/>
        <v>#DIV/0!</v>
      </c>
      <c r="AG414" s="963">
        <f>AG415</f>
        <v>0</v>
      </c>
      <c r="AH414" s="699"/>
      <c r="AI414" s="114"/>
      <c r="AJ414" s="114"/>
      <c r="AK414" s="114"/>
      <c r="AL414" s="699" t="e">
        <f t="shared" si="1055"/>
        <v>#DIV/0!</v>
      </c>
      <c r="AM414" s="41"/>
      <c r="AN414" s="41"/>
      <c r="AO414" s="41"/>
      <c r="AP414" s="114">
        <f>AP415</f>
        <v>0</v>
      </c>
      <c r="AQ414" s="114"/>
      <c r="AR414" s="185">
        <f>AT414+AX414+AZ414+BB414</f>
        <v>0</v>
      </c>
      <c r="AS414" s="699" t="e">
        <f t="shared" si="1042"/>
        <v>#DIV/0!</v>
      </c>
      <c r="AT414" s="963">
        <f>AT415</f>
        <v>0</v>
      </c>
      <c r="AU414" s="699"/>
      <c r="AV414" s="114"/>
      <c r="AW414" s="699"/>
      <c r="AX414" s="963"/>
      <c r="AY414" s="699" t="e">
        <f t="shared" si="1056"/>
        <v>#DIV/0!</v>
      </c>
      <c r="AZ414" s="41"/>
      <c r="BA414" s="699"/>
      <c r="BB414" s="41"/>
      <c r="BC414" s="41"/>
      <c r="BD414" s="41"/>
      <c r="BE414" s="98"/>
      <c r="BF414" s="114"/>
      <c r="BG414" s="114"/>
      <c r="BH414" s="41"/>
      <c r="BI414" s="41"/>
      <c r="BJ414" s="114"/>
      <c r="BK414" s="114"/>
      <c r="BL414" s="41"/>
      <c r="BM414" s="41"/>
      <c r="BN414" s="114"/>
      <c r="BO414" s="114"/>
      <c r="BP414" s="114"/>
      <c r="BQ414" s="114"/>
      <c r="BR414" s="41"/>
      <c r="BS414" s="41"/>
      <c r="BT414" s="114"/>
      <c r="BU414" s="98"/>
      <c r="BV414" s="114"/>
      <c r="BW414" s="114"/>
      <c r="BX414" s="114"/>
      <c r="BY414" s="41"/>
      <c r="BZ414" s="41"/>
      <c r="CE414" s="699"/>
    </row>
    <row r="415" spans="2:83" s="44" customFormat="1" ht="36.75" hidden="1" customHeight="1" x14ac:dyDescent="0.25">
      <c r="B415" s="200"/>
      <c r="C415" s="110" t="s">
        <v>39</v>
      </c>
      <c r="D415" s="171">
        <f>E415</f>
        <v>0</v>
      </c>
      <c r="E415" s="171"/>
      <c r="F415" s="171"/>
      <c r="G415" s="171">
        <v>0</v>
      </c>
      <c r="H415" s="885"/>
      <c r="I415" s="885"/>
      <c r="J415" s="185">
        <f t="shared" si="1068"/>
        <v>0</v>
      </c>
      <c r="K415" s="171">
        <f>M415</f>
        <v>0</v>
      </c>
      <c r="L415" s="699" t="e">
        <f t="shared" si="1040"/>
        <v>#DIV/0!</v>
      </c>
      <c r="M415" s="171">
        <v>0</v>
      </c>
      <c r="N415" s="116"/>
      <c r="O415" s="116"/>
      <c r="P415" s="116"/>
      <c r="Q415" s="116">
        <v>0</v>
      </c>
      <c r="R415" s="699" t="e">
        <f t="shared" si="1065"/>
        <v>#DIV/0!</v>
      </c>
      <c r="S415" s="300"/>
      <c r="T415" s="41"/>
      <c r="U415" s="300"/>
      <c r="V415" s="89">
        <f t="shared" si="1046"/>
        <v>0</v>
      </c>
      <c r="W415" s="300"/>
      <c r="X415" s="300"/>
      <c r="Y415" s="300"/>
      <c r="Z415" s="116">
        <f t="shared" si="1043"/>
        <v>0</v>
      </c>
      <c r="AA415" s="116">
        <f t="shared" si="1067"/>
        <v>0</v>
      </c>
      <c r="AB415" s="300"/>
      <c r="AC415" s="300"/>
      <c r="AD415" s="41"/>
      <c r="AE415" s="171">
        <f>AK415</f>
        <v>0</v>
      </c>
      <c r="AF415" s="699" t="e">
        <f t="shared" si="1041"/>
        <v>#DIV/0!</v>
      </c>
      <c r="AG415" s="171">
        <v>0</v>
      </c>
      <c r="AH415" s="699"/>
      <c r="AI415" s="116"/>
      <c r="AJ415" s="116"/>
      <c r="AK415" s="116"/>
      <c r="AL415" s="699" t="e">
        <f t="shared" si="1055"/>
        <v>#DIV/0!</v>
      </c>
      <c r="AM415" s="300"/>
      <c r="AN415" s="41"/>
      <c r="AO415" s="300"/>
      <c r="AP415" s="116">
        <f>AX415-AK415</f>
        <v>0</v>
      </c>
      <c r="AQ415" s="116"/>
      <c r="AR415" s="171">
        <f>AX415</f>
        <v>0</v>
      </c>
      <c r="AS415" s="699" t="e">
        <f t="shared" si="1042"/>
        <v>#DIV/0!</v>
      </c>
      <c r="AT415" s="171">
        <v>0</v>
      </c>
      <c r="AU415" s="699"/>
      <c r="AV415" s="116"/>
      <c r="AW415" s="699"/>
      <c r="AX415" s="171"/>
      <c r="AY415" s="699" t="e">
        <f t="shared" si="1056"/>
        <v>#DIV/0!</v>
      </c>
      <c r="AZ415" s="300"/>
      <c r="BA415" s="699"/>
      <c r="BB415" s="300"/>
      <c r="BC415" s="300"/>
      <c r="BD415" s="300"/>
      <c r="BE415" s="116"/>
      <c r="BF415" s="116"/>
      <c r="BG415" s="116"/>
      <c r="BH415" s="300"/>
      <c r="BI415" s="300"/>
      <c r="BJ415" s="116"/>
      <c r="BK415" s="116"/>
      <c r="BL415" s="300"/>
      <c r="BM415" s="300"/>
      <c r="BN415" s="116"/>
      <c r="BO415" s="116"/>
      <c r="BP415" s="116"/>
      <c r="BQ415" s="116"/>
      <c r="BR415" s="300"/>
      <c r="BS415" s="300"/>
      <c r="BT415" s="116"/>
      <c r="BU415" s="116"/>
      <c r="BV415" s="116"/>
      <c r="BW415" s="116"/>
      <c r="BX415" s="116"/>
      <c r="BY415" s="300"/>
      <c r="BZ415" s="300"/>
      <c r="CE415" s="699"/>
    </row>
    <row r="416" spans="2:83" s="44" customFormat="1" ht="174.75" hidden="1" customHeight="1" x14ac:dyDescent="0.25">
      <c r="B416" s="200" t="s">
        <v>7</v>
      </c>
      <c r="C416" s="97" t="s">
        <v>395</v>
      </c>
      <c r="D416" s="185">
        <f>E416+G416+H416+I416</f>
        <v>0</v>
      </c>
      <c r="E416" s="844"/>
      <c r="F416" s="844"/>
      <c r="G416" s="925">
        <f>G417</f>
        <v>0</v>
      </c>
      <c r="H416" s="885"/>
      <c r="I416" s="885"/>
      <c r="J416" s="185">
        <f t="shared" si="1068"/>
        <v>0</v>
      </c>
      <c r="K416" s="185">
        <f>M416+Q416+S416+U416</f>
        <v>0</v>
      </c>
      <c r="L416" s="699" t="e">
        <f t="shared" si="1040"/>
        <v>#DIV/0!</v>
      </c>
      <c r="M416" s="963">
        <f>M417</f>
        <v>0</v>
      </c>
      <c r="N416" s="114"/>
      <c r="O416" s="114"/>
      <c r="P416" s="114"/>
      <c r="Q416" s="114">
        <f>Q417</f>
        <v>0</v>
      </c>
      <c r="R416" s="699" t="e">
        <f t="shared" si="1065"/>
        <v>#DIV/0!</v>
      </c>
      <c r="S416" s="300"/>
      <c r="T416" s="41"/>
      <c r="U416" s="300"/>
      <c r="V416" s="89"/>
      <c r="W416" s="300"/>
      <c r="X416" s="300"/>
      <c r="Y416" s="300"/>
      <c r="Z416" s="114"/>
      <c r="AA416" s="114"/>
      <c r="AB416" s="300"/>
      <c r="AC416" s="300"/>
      <c r="AD416" s="41"/>
      <c r="AE416" s="185">
        <f>AG416+AK416+AM416+AO416</f>
        <v>0</v>
      </c>
      <c r="AF416" s="699" t="e">
        <f t="shared" si="1041"/>
        <v>#DIV/0!</v>
      </c>
      <c r="AG416" s="963"/>
      <c r="AH416" s="699"/>
      <c r="AI416" s="114"/>
      <c r="AJ416" s="114"/>
      <c r="AK416" s="98">
        <f>AK417</f>
        <v>0</v>
      </c>
      <c r="AL416" s="699" t="e">
        <f t="shared" si="1055"/>
        <v>#DIV/0!</v>
      </c>
      <c r="AM416" s="300"/>
      <c r="AN416" s="41"/>
      <c r="AO416" s="300"/>
      <c r="AP416" s="114">
        <f>AP417</f>
        <v>0</v>
      </c>
      <c r="AQ416" s="114"/>
      <c r="AR416" s="185">
        <f>AT416+AX416+AZ416+BB416</f>
        <v>0</v>
      </c>
      <c r="AS416" s="699" t="e">
        <f t="shared" si="1042"/>
        <v>#DIV/0!</v>
      </c>
      <c r="AT416" s="963">
        <f>AT417</f>
        <v>0</v>
      </c>
      <c r="AU416" s="699"/>
      <c r="AV416" s="114"/>
      <c r="AW416" s="699"/>
      <c r="AX416" s="963">
        <f>AX417</f>
        <v>0</v>
      </c>
      <c r="AY416" s="699" t="e">
        <f t="shared" si="1056"/>
        <v>#DIV/0!</v>
      </c>
      <c r="AZ416" s="300"/>
      <c r="BA416" s="699"/>
      <c r="BB416" s="300"/>
      <c r="BC416" s="300"/>
      <c r="BD416" s="300"/>
      <c r="BE416" s="98"/>
      <c r="BF416" s="114"/>
      <c r="BG416" s="114"/>
      <c r="BH416" s="300"/>
      <c r="BI416" s="300"/>
      <c r="BJ416" s="114"/>
      <c r="BK416" s="114"/>
      <c r="BL416" s="300"/>
      <c r="BM416" s="300"/>
      <c r="BN416" s="114"/>
      <c r="BO416" s="114"/>
      <c r="BP416" s="114"/>
      <c r="BQ416" s="114"/>
      <c r="BR416" s="300"/>
      <c r="BS416" s="300"/>
      <c r="BT416" s="114"/>
      <c r="BU416" s="98"/>
      <c r="BV416" s="114"/>
      <c r="BW416" s="114"/>
      <c r="BX416" s="114"/>
      <c r="BY416" s="300"/>
      <c r="BZ416" s="300"/>
      <c r="CE416" s="699"/>
    </row>
    <row r="417" spans="2:83" s="42" customFormat="1" ht="46.5" hidden="1" customHeight="1" x14ac:dyDescent="0.25">
      <c r="B417" s="506"/>
      <c r="C417" s="97" t="s">
        <v>31</v>
      </c>
      <c r="D417" s="185">
        <f>E417+G417+H417+I417</f>
        <v>0</v>
      </c>
      <c r="E417" s="844"/>
      <c r="F417" s="844"/>
      <c r="G417" s="925">
        <f>G418</f>
        <v>0</v>
      </c>
      <c r="H417" s="258"/>
      <c r="I417" s="258"/>
      <c r="J417" s="185">
        <f t="shared" si="1068"/>
        <v>0</v>
      </c>
      <c r="K417" s="185">
        <f>M417+Q417+S417+U417</f>
        <v>0</v>
      </c>
      <c r="L417" s="699" t="e">
        <f t="shared" si="1040"/>
        <v>#DIV/0!</v>
      </c>
      <c r="M417" s="963">
        <f>M418</f>
        <v>0</v>
      </c>
      <c r="N417" s="114"/>
      <c r="O417" s="114"/>
      <c r="P417" s="114"/>
      <c r="Q417" s="114">
        <f>Q418</f>
        <v>0</v>
      </c>
      <c r="R417" s="699" t="e">
        <f t="shared" si="1065"/>
        <v>#DIV/0!</v>
      </c>
      <c r="S417" s="41"/>
      <c r="T417" s="41"/>
      <c r="U417" s="41"/>
      <c r="V417" s="114">
        <f t="shared" ref="V417" si="1075">W417+X417+Y417</f>
        <v>0</v>
      </c>
      <c r="W417" s="41"/>
      <c r="X417" s="41"/>
      <c r="Y417" s="41"/>
      <c r="Z417" s="114">
        <f t="shared" ref="Z417" si="1076">AA417+AB417+AC417</f>
        <v>0</v>
      </c>
      <c r="AA417" s="114">
        <f>E417</f>
        <v>0</v>
      </c>
      <c r="AB417" s="41"/>
      <c r="AC417" s="41"/>
      <c r="AD417" s="41"/>
      <c r="AE417" s="185">
        <f>AG417+AK417+AM417+AO417</f>
        <v>0</v>
      </c>
      <c r="AF417" s="699" t="e">
        <f t="shared" si="1041"/>
        <v>#DIV/0!</v>
      </c>
      <c r="AG417" s="963"/>
      <c r="AH417" s="699"/>
      <c r="AI417" s="114"/>
      <c r="AJ417" s="114"/>
      <c r="AK417" s="114">
        <f>AK418</f>
        <v>0</v>
      </c>
      <c r="AL417" s="699" t="e">
        <f t="shared" si="1055"/>
        <v>#DIV/0!</v>
      </c>
      <c r="AM417" s="41"/>
      <c r="AN417" s="41"/>
      <c r="AO417" s="41"/>
      <c r="AP417" s="114">
        <f>AP418</f>
        <v>0</v>
      </c>
      <c r="AQ417" s="114"/>
      <c r="AR417" s="185">
        <f>AT417+AX417+AZ417+BB417</f>
        <v>0</v>
      </c>
      <c r="AS417" s="699" t="e">
        <f t="shared" si="1042"/>
        <v>#DIV/0!</v>
      </c>
      <c r="AT417" s="963">
        <f>AT418</f>
        <v>0</v>
      </c>
      <c r="AU417" s="699"/>
      <c r="AV417" s="114"/>
      <c r="AW417" s="699"/>
      <c r="AX417" s="963">
        <f>AX418</f>
        <v>0</v>
      </c>
      <c r="AY417" s="699" t="e">
        <f t="shared" si="1056"/>
        <v>#DIV/0!</v>
      </c>
      <c r="AZ417" s="41"/>
      <c r="BA417" s="699"/>
      <c r="BB417" s="41"/>
      <c r="BC417" s="41"/>
      <c r="BD417" s="41"/>
      <c r="BE417" s="98"/>
      <c r="BF417" s="114"/>
      <c r="BG417" s="114"/>
      <c r="BH417" s="41"/>
      <c r="BI417" s="41"/>
      <c r="BJ417" s="114"/>
      <c r="BK417" s="114"/>
      <c r="BL417" s="41"/>
      <c r="BM417" s="41"/>
      <c r="BN417" s="114"/>
      <c r="BO417" s="114"/>
      <c r="BP417" s="114"/>
      <c r="BQ417" s="114"/>
      <c r="BR417" s="41"/>
      <c r="BS417" s="41"/>
      <c r="BT417" s="114"/>
      <c r="BU417" s="98"/>
      <c r="BV417" s="114"/>
      <c r="BW417" s="114"/>
      <c r="BX417" s="114"/>
      <c r="BY417" s="41"/>
      <c r="BZ417" s="41"/>
      <c r="CE417" s="699"/>
    </row>
    <row r="418" spans="2:83" s="44" customFormat="1" ht="36.75" hidden="1" customHeight="1" x14ac:dyDescent="0.25">
      <c r="B418" s="200"/>
      <c r="C418" s="110" t="s">
        <v>39</v>
      </c>
      <c r="D418" s="171">
        <f>G418</f>
        <v>0</v>
      </c>
      <c r="E418" s="171"/>
      <c r="F418" s="171"/>
      <c r="G418" s="171">
        <v>0</v>
      </c>
      <c r="H418" s="885"/>
      <c r="I418" s="885"/>
      <c r="J418" s="185">
        <f t="shared" si="1068"/>
        <v>0</v>
      </c>
      <c r="K418" s="171">
        <f>Q418</f>
        <v>0</v>
      </c>
      <c r="L418" s="699" t="e">
        <f t="shared" si="1040"/>
        <v>#DIV/0!</v>
      </c>
      <c r="M418" s="171"/>
      <c r="N418" s="116"/>
      <c r="O418" s="116"/>
      <c r="P418" s="116"/>
      <c r="Q418" s="116">
        <v>0</v>
      </c>
      <c r="R418" s="699" t="e">
        <f t="shared" si="1065"/>
        <v>#DIV/0!</v>
      </c>
      <c r="S418" s="300"/>
      <c r="T418" s="41"/>
      <c r="U418" s="300"/>
      <c r="V418" s="89"/>
      <c r="W418" s="300"/>
      <c r="X418" s="300"/>
      <c r="Y418" s="300"/>
      <c r="Z418" s="116"/>
      <c r="AA418" s="116"/>
      <c r="AB418" s="300"/>
      <c r="AC418" s="300"/>
      <c r="AD418" s="41"/>
      <c r="AE418" s="171">
        <f>AK418</f>
        <v>0</v>
      </c>
      <c r="AF418" s="699" t="e">
        <f t="shared" si="1041"/>
        <v>#DIV/0!</v>
      </c>
      <c r="AG418" s="171"/>
      <c r="AH418" s="699"/>
      <c r="AI418" s="116"/>
      <c r="AJ418" s="116"/>
      <c r="AK418" s="116"/>
      <c r="AL418" s="699" t="e">
        <f t="shared" si="1055"/>
        <v>#DIV/0!</v>
      </c>
      <c r="AM418" s="300"/>
      <c r="AN418" s="41"/>
      <c r="AO418" s="300"/>
      <c r="AP418" s="116">
        <f>AR418-AK418</f>
        <v>0</v>
      </c>
      <c r="AQ418" s="116"/>
      <c r="AR418" s="171">
        <f>AX418</f>
        <v>0</v>
      </c>
      <c r="AS418" s="699" t="e">
        <f t="shared" si="1042"/>
        <v>#DIV/0!</v>
      </c>
      <c r="AT418" s="171"/>
      <c r="AU418" s="699"/>
      <c r="AV418" s="116"/>
      <c r="AW418" s="699"/>
      <c r="AX418" s="171"/>
      <c r="AY418" s="699" t="e">
        <f t="shared" si="1056"/>
        <v>#DIV/0!</v>
      </c>
      <c r="AZ418" s="300"/>
      <c r="BA418" s="699"/>
      <c r="BB418" s="300"/>
      <c r="BC418" s="300"/>
      <c r="BD418" s="300"/>
      <c r="BE418" s="116"/>
      <c r="BF418" s="116"/>
      <c r="BG418" s="116"/>
      <c r="BH418" s="300"/>
      <c r="BI418" s="300"/>
      <c r="BJ418" s="116"/>
      <c r="BK418" s="116"/>
      <c r="BL418" s="300"/>
      <c r="BM418" s="300"/>
      <c r="BN418" s="114"/>
      <c r="BO418" s="116"/>
      <c r="BP418" s="116"/>
      <c r="BQ418" s="116"/>
      <c r="BR418" s="300"/>
      <c r="BS418" s="300"/>
      <c r="BT418" s="116"/>
      <c r="BU418" s="116"/>
      <c r="BV418" s="116"/>
      <c r="BW418" s="116"/>
      <c r="BX418" s="116"/>
      <c r="BY418" s="300"/>
      <c r="BZ418" s="300"/>
      <c r="CE418" s="699"/>
    </row>
    <row r="419" spans="2:83" s="44" customFormat="1" ht="144" hidden="1" customHeight="1" x14ac:dyDescent="0.25">
      <c r="B419" s="200" t="s">
        <v>265</v>
      </c>
      <c r="C419" s="97" t="s">
        <v>95</v>
      </c>
      <c r="D419" s="844"/>
      <c r="E419" s="844"/>
      <c r="F419" s="844"/>
      <c r="G419" s="925"/>
      <c r="H419" s="885"/>
      <c r="I419" s="885"/>
      <c r="J419" s="185">
        <f t="shared" si="1068"/>
        <v>0</v>
      </c>
      <c r="K419" s="844"/>
      <c r="L419" s="699" t="e">
        <f t="shared" si="1040"/>
        <v>#DIV/0!</v>
      </c>
      <c r="M419" s="963"/>
      <c r="N419" s="114"/>
      <c r="O419" s="114"/>
      <c r="P419" s="114"/>
      <c r="Q419" s="114"/>
      <c r="R419" s="699" t="e">
        <f t="shared" si="1065"/>
        <v>#DIV/0!</v>
      </c>
      <c r="S419" s="300"/>
      <c r="T419" s="41"/>
      <c r="U419" s="300"/>
      <c r="V419" s="89"/>
      <c r="W419" s="300"/>
      <c r="X419" s="300"/>
      <c r="Y419" s="300"/>
      <c r="Z419" s="114"/>
      <c r="AA419" s="114"/>
      <c r="AB419" s="300"/>
      <c r="AC419" s="300"/>
      <c r="AD419" s="41"/>
      <c r="AE419" s="963"/>
      <c r="AF419" s="699" t="e">
        <f t="shared" si="1041"/>
        <v>#DIV/0!</v>
      </c>
      <c r="AG419" s="963"/>
      <c r="AH419" s="699"/>
      <c r="AI419" s="114"/>
      <c r="AJ419" s="114"/>
      <c r="AK419" s="114"/>
      <c r="AL419" s="699" t="e">
        <f t="shared" si="1055"/>
        <v>#DIV/0!</v>
      </c>
      <c r="AM419" s="300"/>
      <c r="AN419" s="41"/>
      <c r="AO419" s="300"/>
      <c r="AP419" s="114"/>
      <c r="AQ419" s="114"/>
      <c r="AR419" s="844"/>
      <c r="AS419" s="699" t="e">
        <f t="shared" si="1042"/>
        <v>#DIV/0!</v>
      </c>
      <c r="AT419" s="963"/>
      <c r="AU419" s="699"/>
      <c r="AV419" s="114"/>
      <c r="AW419" s="699"/>
      <c r="AX419" s="963"/>
      <c r="AY419" s="699" t="e">
        <f t="shared" si="1056"/>
        <v>#DIV/0!</v>
      </c>
      <c r="AZ419" s="300"/>
      <c r="BA419" s="699"/>
      <c r="BB419" s="300"/>
      <c r="BC419" s="300"/>
      <c r="BD419" s="300"/>
      <c r="BE419" s="114"/>
      <c r="BF419" s="114"/>
      <c r="BG419" s="114"/>
      <c r="BH419" s="300"/>
      <c r="BI419" s="300"/>
      <c r="BJ419" s="114"/>
      <c r="BK419" s="114"/>
      <c r="BL419" s="300"/>
      <c r="BM419" s="300"/>
      <c r="BN419" s="114"/>
      <c r="BO419" s="114"/>
      <c r="BP419" s="114"/>
      <c r="BQ419" s="114"/>
      <c r="BR419" s="300"/>
      <c r="BS419" s="300"/>
      <c r="BT419" s="114"/>
      <c r="BU419" s="114"/>
      <c r="BV419" s="114"/>
      <c r="BW419" s="114"/>
      <c r="BX419" s="114"/>
      <c r="BY419" s="300"/>
      <c r="BZ419" s="300"/>
      <c r="CE419" s="699"/>
    </row>
    <row r="420" spans="2:83" s="44" customFormat="1" ht="81.75" hidden="1" customHeight="1" x14ac:dyDescent="0.25">
      <c r="B420" s="200"/>
      <c r="C420" s="110" t="s">
        <v>43</v>
      </c>
      <c r="D420" s="171"/>
      <c r="E420" s="171"/>
      <c r="F420" s="171"/>
      <c r="G420" s="171"/>
      <c r="H420" s="885"/>
      <c r="I420" s="885"/>
      <c r="J420" s="185">
        <f t="shared" si="1068"/>
        <v>0</v>
      </c>
      <c r="K420" s="171"/>
      <c r="L420" s="699" t="e">
        <f t="shared" si="1040"/>
        <v>#DIV/0!</v>
      </c>
      <c r="M420" s="171"/>
      <c r="N420" s="116"/>
      <c r="O420" s="116"/>
      <c r="P420" s="116"/>
      <c r="Q420" s="116"/>
      <c r="R420" s="699" t="e">
        <f t="shared" si="1065"/>
        <v>#DIV/0!</v>
      </c>
      <c r="S420" s="300"/>
      <c r="T420" s="41"/>
      <c r="U420" s="300"/>
      <c r="V420" s="89"/>
      <c r="W420" s="300"/>
      <c r="X420" s="300"/>
      <c r="Y420" s="300"/>
      <c r="Z420" s="116"/>
      <c r="AA420" s="116"/>
      <c r="AB420" s="300"/>
      <c r="AC420" s="300"/>
      <c r="AD420" s="41"/>
      <c r="AE420" s="171"/>
      <c r="AF420" s="699" t="e">
        <f t="shared" si="1041"/>
        <v>#DIV/0!</v>
      </c>
      <c r="AG420" s="171"/>
      <c r="AH420" s="699"/>
      <c r="AI420" s="116"/>
      <c r="AJ420" s="116"/>
      <c r="AK420" s="116"/>
      <c r="AL420" s="699" t="e">
        <f t="shared" si="1055"/>
        <v>#DIV/0!</v>
      </c>
      <c r="AM420" s="300"/>
      <c r="AN420" s="41"/>
      <c r="AO420" s="300"/>
      <c r="AP420" s="116"/>
      <c r="AQ420" s="116"/>
      <c r="AR420" s="171"/>
      <c r="AS420" s="699" t="e">
        <f t="shared" si="1042"/>
        <v>#DIV/0!</v>
      </c>
      <c r="AT420" s="171"/>
      <c r="AU420" s="699"/>
      <c r="AV420" s="116"/>
      <c r="AW420" s="699"/>
      <c r="AX420" s="171"/>
      <c r="AY420" s="699" t="e">
        <f t="shared" si="1056"/>
        <v>#DIV/0!</v>
      </c>
      <c r="AZ420" s="300"/>
      <c r="BA420" s="699"/>
      <c r="BB420" s="300"/>
      <c r="BC420" s="300"/>
      <c r="BD420" s="300"/>
      <c r="BE420" s="116"/>
      <c r="BF420" s="116"/>
      <c r="BG420" s="116"/>
      <c r="BH420" s="300"/>
      <c r="BI420" s="300"/>
      <c r="BJ420" s="116"/>
      <c r="BK420" s="116"/>
      <c r="BL420" s="300"/>
      <c r="BM420" s="300"/>
      <c r="BN420" s="114"/>
      <c r="BO420" s="116"/>
      <c r="BP420" s="116"/>
      <c r="BQ420" s="116"/>
      <c r="BR420" s="300"/>
      <c r="BS420" s="300"/>
      <c r="BT420" s="116"/>
      <c r="BU420" s="116"/>
      <c r="BV420" s="116"/>
      <c r="BW420" s="116"/>
      <c r="BX420" s="116"/>
      <c r="BY420" s="300"/>
      <c r="BZ420" s="300"/>
      <c r="CE420" s="699"/>
    </row>
    <row r="421" spans="2:83" s="44" customFormat="1" ht="81.75" hidden="1" customHeight="1" x14ac:dyDescent="0.25">
      <c r="B421" s="200" t="s">
        <v>358</v>
      </c>
      <c r="C421" s="97" t="s">
        <v>324</v>
      </c>
      <c r="D421" s="185">
        <f>E421+G421+H421+I421</f>
        <v>0</v>
      </c>
      <c r="E421" s="171"/>
      <c r="F421" s="171"/>
      <c r="G421" s="171"/>
      <c r="H421" s="885"/>
      <c r="I421" s="885"/>
      <c r="J421" s="185">
        <f t="shared" si="1068"/>
        <v>0</v>
      </c>
      <c r="K421" s="185">
        <f>M421+Q421+S421+U421</f>
        <v>0</v>
      </c>
      <c r="L421" s="699" t="e">
        <f t="shared" si="1040"/>
        <v>#DIV/0!</v>
      </c>
      <c r="M421" s="171"/>
      <c r="N421" s="116"/>
      <c r="O421" s="116"/>
      <c r="P421" s="116"/>
      <c r="Q421" s="116"/>
      <c r="R421" s="699" t="e">
        <f t="shared" si="1065"/>
        <v>#DIV/0!</v>
      </c>
      <c r="S421" s="300"/>
      <c r="T421" s="41"/>
      <c r="U421" s="300"/>
      <c r="V421" s="89"/>
      <c r="W421" s="300"/>
      <c r="X421" s="300"/>
      <c r="Y421" s="300"/>
      <c r="Z421" s="116"/>
      <c r="AA421" s="116"/>
      <c r="AB421" s="300"/>
      <c r="AC421" s="300"/>
      <c r="AD421" s="41"/>
      <c r="AE421" s="185">
        <f>AG421+AK421+AM421+AO421</f>
        <v>0</v>
      </c>
      <c r="AF421" s="699" t="e">
        <f t="shared" si="1041"/>
        <v>#DIV/0!</v>
      </c>
      <c r="AG421" s="171"/>
      <c r="AH421" s="699"/>
      <c r="AI421" s="116"/>
      <c r="AJ421" s="116"/>
      <c r="AK421" s="116"/>
      <c r="AL421" s="699" t="e">
        <f t="shared" si="1055"/>
        <v>#DIV/0!</v>
      </c>
      <c r="AM421" s="300"/>
      <c r="AN421" s="41"/>
      <c r="AO421" s="300"/>
      <c r="AP421" s="116"/>
      <c r="AQ421" s="116"/>
      <c r="AR421" s="185">
        <f>AT421+AX421+AZ421+BB421</f>
        <v>0</v>
      </c>
      <c r="AS421" s="699" t="e">
        <f t="shared" si="1042"/>
        <v>#DIV/0!</v>
      </c>
      <c r="AT421" s="171"/>
      <c r="AU421" s="699"/>
      <c r="AV421" s="116"/>
      <c r="AW421" s="699"/>
      <c r="AX421" s="171"/>
      <c r="AY421" s="699" t="e">
        <f t="shared" si="1056"/>
        <v>#DIV/0!</v>
      </c>
      <c r="AZ421" s="300"/>
      <c r="BA421" s="699"/>
      <c r="BB421" s="300"/>
      <c r="BC421" s="300"/>
      <c r="BD421" s="300"/>
      <c r="BE421" s="98"/>
      <c r="BF421" s="116"/>
      <c r="BG421" s="116"/>
      <c r="BH421" s="300"/>
      <c r="BI421" s="300"/>
      <c r="BJ421" s="116"/>
      <c r="BK421" s="116"/>
      <c r="BL421" s="300"/>
      <c r="BM421" s="300"/>
      <c r="BN421" s="114"/>
      <c r="BO421" s="116"/>
      <c r="BP421" s="116"/>
      <c r="BQ421" s="116"/>
      <c r="BR421" s="300"/>
      <c r="BS421" s="300"/>
      <c r="BT421" s="116"/>
      <c r="BU421" s="98"/>
      <c r="BV421" s="116"/>
      <c r="BW421" s="116"/>
      <c r="BX421" s="116"/>
      <c r="BY421" s="300"/>
      <c r="BZ421" s="300"/>
      <c r="CE421" s="699"/>
    </row>
    <row r="422" spans="2:83" s="42" customFormat="1" ht="46.5" hidden="1" customHeight="1" x14ac:dyDescent="0.25">
      <c r="B422" s="506"/>
      <c r="C422" s="97" t="s">
        <v>31</v>
      </c>
      <c r="D422" s="185">
        <f>E422+G422+H422+I422</f>
        <v>0</v>
      </c>
      <c r="E422" s="844"/>
      <c r="F422" s="844"/>
      <c r="G422" s="925"/>
      <c r="H422" s="258"/>
      <c r="I422" s="258"/>
      <c r="J422" s="185">
        <f t="shared" si="1068"/>
        <v>0</v>
      </c>
      <c r="K422" s="185">
        <f>M422+Q422+S422+U422</f>
        <v>0</v>
      </c>
      <c r="L422" s="699" t="e">
        <f t="shared" si="1040"/>
        <v>#DIV/0!</v>
      </c>
      <c r="M422" s="963">
        <f>M423</f>
        <v>0</v>
      </c>
      <c r="N422" s="114"/>
      <c r="O422" s="114"/>
      <c r="P422" s="114"/>
      <c r="Q422" s="114"/>
      <c r="R422" s="699" t="e">
        <f t="shared" si="1065"/>
        <v>#DIV/0!</v>
      </c>
      <c r="S422" s="41"/>
      <c r="T422" s="41"/>
      <c r="U422" s="41"/>
      <c r="V422" s="114">
        <f t="shared" ref="V422" si="1077">W422+X422+Y422</f>
        <v>0</v>
      </c>
      <c r="W422" s="41"/>
      <c r="X422" s="41"/>
      <c r="Y422" s="41"/>
      <c r="Z422" s="114">
        <f t="shared" ref="Z422" si="1078">AA422+AB422+AC422</f>
        <v>0</v>
      </c>
      <c r="AA422" s="114">
        <f>E422</f>
        <v>0</v>
      </c>
      <c r="AB422" s="41"/>
      <c r="AC422" s="41"/>
      <c r="AD422" s="41"/>
      <c r="AE422" s="185">
        <f>AG422+AK422+AM422+AO422</f>
        <v>0</v>
      </c>
      <c r="AF422" s="699" t="e">
        <f t="shared" si="1041"/>
        <v>#DIV/0!</v>
      </c>
      <c r="AG422" s="963"/>
      <c r="AH422" s="699"/>
      <c r="AI422" s="114"/>
      <c r="AJ422" s="114"/>
      <c r="AK422" s="114"/>
      <c r="AL422" s="699" t="e">
        <f t="shared" si="1055"/>
        <v>#DIV/0!</v>
      </c>
      <c r="AM422" s="41"/>
      <c r="AN422" s="41"/>
      <c r="AO422" s="41"/>
      <c r="AP422" s="114">
        <f t="shared" ref="AP422" si="1079">AR422+AT422+AX422</f>
        <v>0</v>
      </c>
      <c r="AQ422" s="114"/>
      <c r="AR422" s="185">
        <f>AT422+AX422+AZ422+BB422</f>
        <v>0</v>
      </c>
      <c r="AS422" s="699" t="e">
        <f t="shared" si="1042"/>
        <v>#DIV/0!</v>
      </c>
      <c r="AT422" s="963">
        <f>AT423</f>
        <v>0</v>
      </c>
      <c r="AU422" s="699"/>
      <c r="AV422" s="114"/>
      <c r="AW422" s="699"/>
      <c r="AX422" s="963"/>
      <c r="AY422" s="699" t="e">
        <f t="shared" si="1056"/>
        <v>#DIV/0!</v>
      </c>
      <c r="AZ422" s="41"/>
      <c r="BA422" s="699"/>
      <c r="BB422" s="41"/>
      <c r="BC422" s="41"/>
      <c r="BD422" s="41"/>
      <c r="BE422" s="98"/>
      <c r="BF422" s="114"/>
      <c r="BG422" s="114"/>
      <c r="BH422" s="41"/>
      <c r="BI422" s="41"/>
      <c r="BJ422" s="114"/>
      <c r="BK422" s="114"/>
      <c r="BL422" s="41"/>
      <c r="BM422" s="41"/>
      <c r="BN422" s="114"/>
      <c r="BO422" s="114"/>
      <c r="BP422" s="114"/>
      <c r="BQ422" s="114"/>
      <c r="BR422" s="41"/>
      <c r="BS422" s="41"/>
      <c r="BT422" s="114"/>
      <c r="BU422" s="98"/>
      <c r="BV422" s="114"/>
      <c r="BW422" s="114"/>
      <c r="BX422" s="114"/>
      <c r="BY422" s="41"/>
      <c r="BZ422" s="41"/>
      <c r="CE422" s="699"/>
    </row>
    <row r="423" spans="2:83" s="44" customFormat="1" ht="48.75" hidden="1" customHeight="1" x14ac:dyDescent="0.25">
      <c r="B423" s="200"/>
      <c r="C423" s="110" t="s">
        <v>257</v>
      </c>
      <c r="D423" s="171"/>
      <c r="E423" s="171"/>
      <c r="F423" s="171"/>
      <c r="G423" s="171"/>
      <c r="H423" s="885"/>
      <c r="I423" s="885"/>
      <c r="J423" s="185">
        <f t="shared" si="1068"/>
        <v>0</v>
      </c>
      <c r="K423" s="171"/>
      <c r="L423" s="699" t="e">
        <f t="shared" si="1040"/>
        <v>#DIV/0!</v>
      </c>
      <c r="M423" s="171"/>
      <c r="N423" s="116"/>
      <c r="O423" s="116"/>
      <c r="P423" s="116"/>
      <c r="Q423" s="116"/>
      <c r="R423" s="699" t="e">
        <f t="shared" si="1065"/>
        <v>#DIV/0!</v>
      </c>
      <c r="S423" s="300"/>
      <c r="T423" s="41"/>
      <c r="U423" s="300"/>
      <c r="V423" s="89"/>
      <c r="W423" s="300"/>
      <c r="X423" s="300"/>
      <c r="Y423" s="300"/>
      <c r="Z423" s="116"/>
      <c r="AA423" s="116"/>
      <c r="AB423" s="300"/>
      <c r="AC423" s="300"/>
      <c r="AD423" s="41"/>
      <c r="AE423" s="171"/>
      <c r="AF423" s="699" t="e">
        <f t="shared" si="1041"/>
        <v>#DIV/0!</v>
      </c>
      <c r="AG423" s="171"/>
      <c r="AH423" s="699"/>
      <c r="AI423" s="116"/>
      <c r="AJ423" s="116"/>
      <c r="AK423" s="116"/>
      <c r="AL423" s="699" t="e">
        <f t="shared" si="1055"/>
        <v>#DIV/0!</v>
      </c>
      <c r="AM423" s="300"/>
      <c r="AN423" s="41"/>
      <c r="AO423" s="300"/>
      <c r="AP423" s="116"/>
      <c r="AQ423" s="116"/>
      <c r="AR423" s="171"/>
      <c r="AS423" s="699" t="e">
        <f t="shared" si="1042"/>
        <v>#DIV/0!</v>
      </c>
      <c r="AT423" s="171"/>
      <c r="AU423" s="699"/>
      <c r="AV423" s="116"/>
      <c r="AW423" s="699"/>
      <c r="AX423" s="171"/>
      <c r="AY423" s="699" t="e">
        <f t="shared" si="1056"/>
        <v>#DIV/0!</v>
      </c>
      <c r="AZ423" s="300"/>
      <c r="BA423" s="699"/>
      <c r="BB423" s="300"/>
      <c r="BC423" s="300"/>
      <c r="BD423" s="300"/>
      <c r="BE423" s="116"/>
      <c r="BF423" s="116"/>
      <c r="BG423" s="116"/>
      <c r="BH423" s="300"/>
      <c r="BI423" s="300"/>
      <c r="BJ423" s="116"/>
      <c r="BK423" s="116"/>
      <c r="BL423" s="300"/>
      <c r="BM423" s="300"/>
      <c r="BN423" s="114"/>
      <c r="BO423" s="116"/>
      <c r="BP423" s="116"/>
      <c r="BQ423" s="116"/>
      <c r="BR423" s="300"/>
      <c r="BS423" s="300"/>
      <c r="BT423" s="116"/>
      <c r="BU423" s="116"/>
      <c r="BV423" s="116"/>
      <c r="BW423" s="116"/>
      <c r="BX423" s="116"/>
      <c r="BY423" s="300"/>
      <c r="BZ423" s="300"/>
      <c r="CE423" s="699"/>
    </row>
    <row r="424" spans="2:83" s="44" customFormat="1" ht="123" hidden="1" customHeight="1" x14ac:dyDescent="0.25">
      <c r="B424" s="200" t="s">
        <v>10</v>
      </c>
      <c r="C424" s="97" t="s">
        <v>396</v>
      </c>
      <c r="D424" s="185">
        <f>E424+G424+H424+I424</f>
        <v>0</v>
      </c>
      <c r="E424" s="844"/>
      <c r="F424" s="844"/>
      <c r="G424" s="925">
        <f>G425</f>
        <v>0</v>
      </c>
      <c r="H424" s="885"/>
      <c r="I424" s="885"/>
      <c r="J424" s="185">
        <f t="shared" si="1068"/>
        <v>0</v>
      </c>
      <c r="K424" s="185">
        <f>M424+Q424+S424+U424</f>
        <v>0</v>
      </c>
      <c r="L424" s="699">
        <v>0</v>
      </c>
      <c r="M424" s="963">
        <f>M425</f>
        <v>0</v>
      </c>
      <c r="N424" s="114"/>
      <c r="O424" s="114"/>
      <c r="P424" s="114"/>
      <c r="Q424" s="114">
        <f>Q425</f>
        <v>0</v>
      </c>
      <c r="R424" s="699" t="e">
        <f t="shared" si="1065"/>
        <v>#DIV/0!</v>
      </c>
      <c r="S424" s="300"/>
      <c r="T424" s="41"/>
      <c r="U424" s="300"/>
      <c r="V424" s="89"/>
      <c r="W424" s="300"/>
      <c r="X424" s="300"/>
      <c r="Y424" s="300"/>
      <c r="Z424" s="114"/>
      <c r="AA424" s="114"/>
      <c r="AB424" s="300"/>
      <c r="AC424" s="300"/>
      <c r="AD424" s="41"/>
      <c r="AE424" s="185">
        <f>AG424+AK424+AM424+AO424</f>
        <v>0</v>
      </c>
      <c r="AF424" s="699" t="e">
        <f t="shared" si="1041"/>
        <v>#DIV/0!</v>
      </c>
      <c r="AG424" s="963"/>
      <c r="AH424" s="699"/>
      <c r="AI424" s="114"/>
      <c r="AJ424" s="114"/>
      <c r="AK424" s="98">
        <f>AK425</f>
        <v>0</v>
      </c>
      <c r="AL424" s="699" t="e">
        <f t="shared" si="1055"/>
        <v>#DIV/0!</v>
      </c>
      <c r="AM424" s="300"/>
      <c r="AN424" s="41"/>
      <c r="AO424" s="300"/>
      <c r="AP424" s="114">
        <v>0</v>
      </c>
      <c r="AQ424" s="114"/>
      <c r="AR424" s="185">
        <f>AT424+AX424+AZ424+BB424</f>
        <v>0</v>
      </c>
      <c r="AS424" s="699" t="e">
        <f t="shared" si="1042"/>
        <v>#DIV/0!</v>
      </c>
      <c r="AT424" s="963">
        <f>AT425</f>
        <v>0</v>
      </c>
      <c r="AU424" s="699"/>
      <c r="AV424" s="114"/>
      <c r="AW424" s="699"/>
      <c r="AX424" s="963">
        <f>AX425</f>
        <v>0</v>
      </c>
      <c r="AY424" s="699" t="e">
        <f t="shared" si="1056"/>
        <v>#DIV/0!</v>
      </c>
      <c r="AZ424" s="300"/>
      <c r="BA424" s="699"/>
      <c r="BB424" s="300"/>
      <c r="BC424" s="300"/>
      <c r="BD424" s="300"/>
      <c r="BE424" s="98"/>
      <c r="BF424" s="114"/>
      <c r="BG424" s="114"/>
      <c r="BH424" s="300"/>
      <c r="BI424" s="300"/>
      <c r="BJ424" s="114"/>
      <c r="BK424" s="114"/>
      <c r="BL424" s="300"/>
      <c r="BM424" s="300"/>
      <c r="BN424" s="114"/>
      <c r="BO424" s="114"/>
      <c r="BP424" s="114"/>
      <c r="BQ424" s="114"/>
      <c r="BR424" s="300"/>
      <c r="BS424" s="300"/>
      <c r="BT424" s="114"/>
      <c r="BU424" s="98"/>
      <c r="BV424" s="114"/>
      <c r="BW424" s="114"/>
      <c r="BX424" s="114"/>
      <c r="BY424" s="300"/>
      <c r="BZ424" s="300"/>
      <c r="CE424" s="699"/>
    </row>
    <row r="425" spans="2:83" s="42" customFormat="1" ht="46.5" hidden="1" customHeight="1" x14ac:dyDescent="0.25">
      <c r="B425" s="506"/>
      <c r="C425" s="97" t="s">
        <v>31</v>
      </c>
      <c r="D425" s="185">
        <f>E425+G425+H425+I425</f>
        <v>0</v>
      </c>
      <c r="E425" s="844"/>
      <c r="F425" s="844"/>
      <c r="G425" s="925">
        <f>G426</f>
        <v>0</v>
      </c>
      <c r="H425" s="258"/>
      <c r="I425" s="258"/>
      <c r="J425" s="185">
        <f t="shared" si="1068"/>
        <v>0</v>
      </c>
      <c r="K425" s="185">
        <f>M425+Q425+S425+U425</f>
        <v>0</v>
      </c>
      <c r="L425" s="699" t="e">
        <f t="shared" si="1040"/>
        <v>#DIV/0!</v>
      </c>
      <c r="M425" s="963">
        <f>M426</f>
        <v>0</v>
      </c>
      <c r="N425" s="114"/>
      <c r="O425" s="114"/>
      <c r="P425" s="114"/>
      <c r="Q425" s="114">
        <f>Q426</f>
        <v>0</v>
      </c>
      <c r="R425" s="699" t="e">
        <f t="shared" si="1065"/>
        <v>#DIV/0!</v>
      </c>
      <c r="S425" s="41"/>
      <c r="T425" s="41"/>
      <c r="U425" s="41"/>
      <c r="V425" s="114">
        <f t="shared" ref="V425" si="1080">W425+X425+Y425</f>
        <v>0</v>
      </c>
      <c r="W425" s="41"/>
      <c r="X425" s="41"/>
      <c r="Y425" s="41"/>
      <c r="Z425" s="114">
        <f t="shared" ref="Z425" si="1081">AA425+AB425+AC425</f>
        <v>0</v>
      </c>
      <c r="AA425" s="114">
        <f>E425</f>
        <v>0</v>
      </c>
      <c r="AB425" s="41"/>
      <c r="AC425" s="41"/>
      <c r="AD425" s="41"/>
      <c r="AE425" s="185">
        <f>AG425+AK425+AM425+AO425</f>
        <v>0</v>
      </c>
      <c r="AF425" s="699" t="e">
        <f t="shared" si="1041"/>
        <v>#DIV/0!</v>
      </c>
      <c r="AG425" s="963"/>
      <c r="AH425" s="699"/>
      <c r="AI425" s="114"/>
      <c r="AJ425" s="114"/>
      <c r="AK425" s="114">
        <f>AK426</f>
        <v>0</v>
      </c>
      <c r="AL425" s="699" t="e">
        <f t="shared" si="1055"/>
        <v>#DIV/0!</v>
      </c>
      <c r="AM425" s="41"/>
      <c r="AN425" s="41"/>
      <c r="AO425" s="41"/>
      <c r="AP425" s="114"/>
      <c r="AQ425" s="114"/>
      <c r="AR425" s="185">
        <f>AT425+AX425+AZ425+BB425</f>
        <v>0</v>
      </c>
      <c r="AS425" s="699" t="e">
        <f t="shared" si="1042"/>
        <v>#DIV/0!</v>
      </c>
      <c r="AT425" s="963">
        <f>AT426</f>
        <v>0</v>
      </c>
      <c r="AU425" s="699"/>
      <c r="AV425" s="114"/>
      <c r="AW425" s="699"/>
      <c r="AX425" s="963">
        <f>AX426</f>
        <v>0</v>
      </c>
      <c r="AY425" s="699" t="e">
        <f t="shared" si="1056"/>
        <v>#DIV/0!</v>
      </c>
      <c r="AZ425" s="41"/>
      <c r="BA425" s="699"/>
      <c r="BB425" s="41"/>
      <c r="BC425" s="41"/>
      <c r="BD425" s="41"/>
      <c r="BE425" s="98"/>
      <c r="BF425" s="114"/>
      <c r="BG425" s="114"/>
      <c r="BH425" s="41"/>
      <c r="BI425" s="41"/>
      <c r="BJ425" s="114"/>
      <c r="BK425" s="114"/>
      <c r="BL425" s="41"/>
      <c r="BM425" s="41"/>
      <c r="BN425" s="114"/>
      <c r="BO425" s="114"/>
      <c r="BP425" s="114"/>
      <c r="BQ425" s="114"/>
      <c r="BR425" s="41"/>
      <c r="BS425" s="41"/>
      <c r="BT425" s="114"/>
      <c r="BU425" s="98"/>
      <c r="BV425" s="114"/>
      <c r="BW425" s="114"/>
      <c r="BX425" s="114"/>
      <c r="BY425" s="41"/>
      <c r="BZ425" s="41"/>
      <c r="CE425" s="699"/>
    </row>
    <row r="426" spans="2:83" s="44" customFormat="1" ht="36.75" hidden="1" customHeight="1" x14ac:dyDescent="0.25">
      <c r="B426" s="200"/>
      <c r="C426" s="110" t="s">
        <v>39</v>
      </c>
      <c r="D426" s="171">
        <f>G426</f>
        <v>0</v>
      </c>
      <c r="E426" s="171"/>
      <c r="F426" s="171"/>
      <c r="G426" s="171">
        <v>0</v>
      </c>
      <c r="H426" s="885"/>
      <c r="I426" s="885"/>
      <c r="J426" s="185">
        <f t="shared" si="1068"/>
        <v>0</v>
      </c>
      <c r="K426" s="171">
        <f>Q426</f>
        <v>0</v>
      </c>
      <c r="L426" s="699" t="e">
        <f t="shared" si="1040"/>
        <v>#DIV/0!</v>
      </c>
      <c r="M426" s="171"/>
      <c r="N426" s="116"/>
      <c r="O426" s="116"/>
      <c r="P426" s="116"/>
      <c r="Q426" s="116">
        <v>0</v>
      </c>
      <c r="R426" s="699" t="e">
        <f t="shared" si="1065"/>
        <v>#DIV/0!</v>
      </c>
      <c r="S426" s="300"/>
      <c r="T426" s="41"/>
      <c r="U426" s="300"/>
      <c r="V426" s="89"/>
      <c r="W426" s="300"/>
      <c r="X426" s="300"/>
      <c r="Y426" s="300"/>
      <c r="Z426" s="116"/>
      <c r="AA426" s="116"/>
      <c r="AB426" s="300"/>
      <c r="AC426" s="300"/>
      <c r="AD426" s="41"/>
      <c r="AE426" s="171">
        <f>AK426</f>
        <v>0</v>
      </c>
      <c r="AF426" s="699" t="e">
        <f t="shared" si="1041"/>
        <v>#DIV/0!</v>
      </c>
      <c r="AG426" s="171"/>
      <c r="AH426" s="699"/>
      <c r="AI426" s="116"/>
      <c r="AJ426" s="116"/>
      <c r="AK426" s="116"/>
      <c r="AL426" s="699" t="e">
        <f t="shared" si="1055"/>
        <v>#DIV/0!</v>
      </c>
      <c r="AM426" s="300"/>
      <c r="AN426" s="41"/>
      <c r="AO426" s="300"/>
      <c r="AP426" s="116"/>
      <c r="AQ426" s="116"/>
      <c r="AR426" s="171">
        <f>AX426</f>
        <v>0</v>
      </c>
      <c r="AS426" s="699" t="e">
        <f t="shared" si="1042"/>
        <v>#DIV/0!</v>
      </c>
      <c r="AT426" s="171"/>
      <c r="AU426" s="699"/>
      <c r="AV426" s="116"/>
      <c r="AW426" s="699"/>
      <c r="AX426" s="171">
        <f>AK426</f>
        <v>0</v>
      </c>
      <c r="AY426" s="699" t="e">
        <f t="shared" si="1056"/>
        <v>#DIV/0!</v>
      </c>
      <c r="AZ426" s="300"/>
      <c r="BA426" s="699"/>
      <c r="BB426" s="300"/>
      <c r="BC426" s="300"/>
      <c r="BD426" s="300"/>
      <c r="BE426" s="116"/>
      <c r="BF426" s="116"/>
      <c r="BG426" s="116"/>
      <c r="BH426" s="300"/>
      <c r="BI426" s="300"/>
      <c r="BJ426" s="116"/>
      <c r="BK426" s="116"/>
      <c r="BL426" s="300"/>
      <c r="BM426" s="300"/>
      <c r="BN426" s="114"/>
      <c r="BO426" s="116"/>
      <c r="BP426" s="116"/>
      <c r="BQ426" s="116"/>
      <c r="BR426" s="300"/>
      <c r="BS426" s="300"/>
      <c r="BT426" s="116"/>
      <c r="BU426" s="116"/>
      <c r="BV426" s="116"/>
      <c r="BW426" s="116"/>
      <c r="BX426" s="116"/>
      <c r="BY426" s="300"/>
      <c r="BZ426" s="300"/>
      <c r="CE426" s="699"/>
    </row>
    <row r="427" spans="2:83" s="44" customFormat="1" ht="48.75" hidden="1" customHeight="1" x14ac:dyDescent="0.25">
      <c r="B427" s="200"/>
      <c r="C427" s="110"/>
      <c r="D427" s="171"/>
      <c r="E427" s="171"/>
      <c r="F427" s="171"/>
      <c r="G427" s="171"/>
      <c r="H427" s="885"/>
      <c r="I427" s="885"/>
      <c r="J427" s="185">
        <f t="shared" si="1068"/>
        <v>0</v>
      </c>
      <c r="K427" s="171"/>
      <c r="L427" s="699" t="e">
        <f t="shared" si="1040"/>
        <v>#DIV/0!</v>
      </c>
      <c r="M427" s="171"/>
      <c r="N427" s="116"/>
      <c r="O427" s="116"/>
      <c r="P427" s="116"/>
      <c r="Q427" s="116"/>
      <c r="R427" s="699" t="e">
        <f t="shared" si="1065"/>
        <v>#DIV/0!</v>
      </c>
      <c r="S427" s="300"/>
      <c r="T427" s="41"/>
      <c r="U427" s="300"/>
      <c r="V427" s="89"/>
      <c r="W427" s="300"/>
      <c r="X427" s="300"/>
      <c r="Y427" s="300"/>
      <c r="Z427" s="116"/>
      <c r="AA427" s="116"/>
      <c r="AB427" s="300"/>
      <c r="AC427" s="300"/>
      <c r="AD427" s="41"/>
      <c r="AE427" s="171"/>
      <c r="AF427" s="699" t="e">
        <f t="shared" si="1041"/>
        <v>#DIV/0!</v>
      </c>
      <c r="AG427" s="171"/>
      <c r="AH427" s="699"/>
      <c r="AI427" s="116"/>
      <c r="AJ427" s="116"/>
      <c r="AK427" s="116"/>
      <c r="AL427" s="699" t="e">
        <f t="shared" si="1055"/>
        <v>#DIV/0!</v>
      </c>
      <c r="AM427" s="300"/>
      <c r="AN427" s="41"/>
      <c r="AO427" s="300"/>
      <c r="AP427" s="116"/>
      <c r="AQ427" s="116"/>
      <c r="AR427" s="171"/>
      <c r="AS427" s="699" t="e">
        <f t="shared" si="1042"/>
        <v>#DIV/0!</v>
      </c>
      <c r="AT427" s="171"/>
      <c r="AU427" s="699"/>
      <c r="AV427" s="116"/>
      <c r="AW427" s="699"/>
      <c r="AX427" s="171"/>
      <c r="AY427" s="699" t="e">
        <f t="shared" si="1056"/>
        <v>#DIV/0!</v>
      </c>
      <c r="AZ427" s="300"/>
      <c r="BA427" s="699"/>
      <c r="BB427" s="300"/>
      <c r="BC427" s="300"/>
      <c r="BD427" s="300"/>
      <c r="BE427" s="116"/>
      <c r="BF427" s="116"/>
      <c r="BG427" s="116"/>
      <c r="BH427" s="300"/>
      <c r="BI427" s="300"/>
      <c r="BJ427" s="116"/>
      <c r="BK427" s="116"/>
      <c r="BL427" s="300"/>
      <c r="BM427" s="300"/>
      <c r="BN427" s="114"/>
      <c r="BO427" s="116"/>
      <c r="BP427" s="116"/>
      <c r="BQ427" s="116"/>
      <c r="BR427" s="300"/>
      <c r="BS427" s="300"/>
      <c r="BT427" s="116"/>
      <c r="BU427" s="116"/>
      <c r="BV427" s="116"/>
      <c r="BW427" s="116"/>
      <c r="BX427" s="116"/>
      <c r="BY427" s="300"/>
      <c r="BZ427" s="300"/>
      <c r="CE427" s="699"/>
    </row>
    <row r="428" spans="2:83" s="45" customFormat="1" ht="81" customHeight="1" x14ac:dyDescent="0.25">
      <c r="B428" s="200" t="s">
        <v>7</v>
      </c>
      <c r="C428" s="108" t="s">
        <v>55</v>
      </c>
      <c r="D428" s="185">
        <f>E428+G428+H428+I428</f>
        <v>150488.96071000001</v>
      </c>
      <c r="E428" s="844"/>
      <c r="F428" s="844"/>
      <c r="G428" s="925">
        <v>150488.96071000001</v>
      </c>
      <c r="H428" s="258"/>
      <c r="I428" s="237"/>
      <c r="J428" s="185">
        <f t="shared" si="1068"/>
        <v>-109325.41567000002</v>
      </c>
      <c r="K428" s="185">
        <f>M428+Q428+S428+U428</f>
        <v>41163.545039999997</v>
      </c>
      <c r="L428" s="699">
        <f t="shared" si="1040"/>
        <v>0.2735319909566275</v>
      </c>
      <c r="M428" s="963">
        <f>M429</f>
        <v>0</v>
      </c>
      <c r="N428" s="114"/>
      <c r="O428" s="114"/>
      <c r="P428" s="114"/>
      <c r="Q428" s="114">
        <v>41163.545039999997</v>
      </c>
      <c r="R428" s="699">
        <f t="shared" si="1065"/>
        <v>0.2735319909566275</v>
      </c>
      <c r="S428" s="41"/>
      <c r="T428" s="41"/>
      <c r="U428" s="19"/>
      <c r="V428" s="626">
        <f t="shared" si="1046"/>
        <v>0</v>
      </c>
      <c r="W428" s="19"/>
      <c r="X428" s="19"/>
      <c r="Y428" s="19"/>
      <c r="Z428" s="114">
        <f t="shared" si="1043"/>
        <v>0</v>
      </c>
      <c r="AA428" s="114">
        <f t="shared" ref="AA428:AA434" si="1082">E428</f>
        <v>0</v>
      </c>
      <c r="AB428" s="19"/>
      <c r="AC428" s="19"/>
      <c r="AD428" s="19"/>
      <c r="AE428" s="185">
        <f>AG428+AK428+AM428+AO428</f>
        <v>45744.601280000003</v>
      </c>
      <c r="AF428" s="699">
        <f t="shared" si="1041"/>
        <v>0.30397313573154516</v>
      </c>
      <c r="AG428" s="963"/>
      <c r="AH428" s="699"/>
      <c r="AI428" s="114"/>
      <c r="AJ428" s="114"/>
      <c r="AK428" s="114">
        <v>45744.601280000003</v>
      </c>
      <c r="AL428" s="699">
        <f t="shared" si="1055"/>
        <v>0.30397313573154516</v>
      </c>
      <c r="AM428" s="41"/>
      <c r="AN428" s="41"/>
      <c r="AO428" s="19"/>
      <c r="AP428" s="114">
        <f>AX428-AK428</f>
        <v>47783.502559999994</v>
      </c>
      <c r="AQ428" s="114"/>
      <c r="AR428" s="185">
        <f>AT428+AX428+AZ428+BB428</f>
        <v>93528.103839999996</v>
      </c>
      <c r="AS428" s="699">
        <f t="shared" si="1042"/>
        <v>0.621494782067327</v>
      </c>
      <c r="AT428" s="963">
        <f>AT429</f>
        <v>0</v>
      </c>
      <c r="AU428" s="699"/>
      <c r="AV428" s="114"/>
      <c r="AW428" s="699"/>
      <c r="AX428" s="963">
        <v>93528.103839999996</v>
      </c>
      <c r="AY428" s="699">
        <f t="shared" si="1056"/>
        <v>0.621494782067327</v>
      </c>
      <c r="AZ428" s="41"/>
      <c r="BA428" s="699"/>
      <c r="BB428" s="19"/>
      <c r="BC428" s="41"/>
      <c r="BD428" s="19"/>
      <c r="BE428" s="98"/>
      <c r="BF428" s="114"/>
      <c r="BG428" s="114"/>
      <c r="BH428" s="41"/>
      <c r="BI428" s="19"/>
      <c r="BJ428" s="114"/>
      <c r="BK428" s="114"/>
      <c r="BL428" s="41"/>
      <c r="BM428" s="19"/>
      <c r="BN428" s="114"/>
      <c r="BO428" s="114"/>
      <c r="BP428" s="114"/>
      <c r="BQ428" s="114"/>
      <c r="BR428" s="41"/>
      <c r="BS428" s="19"/>
      <c r="BT428" s="114"/>
      <c r="BU428" s="98"/>
      <c r="BV428" s="114"/>
      <c r="BW428" s="114"/>
      <c r="BX428" s="114"/>
      <c r="BY428" s="41"/>
      <c r="BZ428" s="19"/>
      <c r="CE428" s="699"/>
    </row>
    <row r="429" spans="2:83" s="37" customFormat="1" ht="46.5" hidden="1" customHeight="1" x14ac:dyDescent="0.25">
      <c r="B429" s="204"/>
      <c r="C429" s="123" t="s">
        <v>31</v>
      </c>
      <c r="D429" s="244">
        <f>E429+G429+H429+I429</f>
        <v>0</v>
      </c>
      <c r="E429" s="171">
        <v>0</v>
      </c>
      <c r="F429" s="171"/>
      <c r="G429" s="171"/>
      <c r="H429" s="172"/>
      <c r="I429" s="172"/>
      <c r="J429" s="185">
        <f t="shared" si="1068"/>
        <v>0</v>
      </c>
      <c r="K429" s="244">
        <f>M429+Q429+S429+U429</f>
        <v>0</v>
      </c>
      <c r="L429" s="699" t="e">
        <f t="shared" si="1040"/>
        <v>#DIV/0!</v>
      </c>
      <c r="M429" s="171">
        <v>0</v>
      </c>
      <c r="N429" s="116"/>
      <c r="O429" s="116"/>
      <c r="P429" s="116"/>
      <c r="Q429" s="116">
        <f>G429</f>
        <v>0</v>
      </c>
      <c r="R429" s="699" t="e">
        <f t="shared" si="1065"/>
        <v>#DIV/0!</v>
      </c>
      <c r="S429" s="35"/>
      <c r="T429" s="35"/>
      <c r="U429" s="35"/>
      <c r="V429" s="116">
        <f t="shared" si="1046"/>
        <v>0</v>
      </c>
      <c r="W429" s="35"/>
      <c r="X429" s="35"/>
      <c r="Y429" s="35"/>
      <c r="Z429" s="116">
        <f t="shared" si="1043"/>
        <v>0</v>
      </c>
      <c r="AA429" s="116">
        <f t="shared" si="1082"/>
        <v>0</v>
      </c>
      <c r="AB429" s="35"/>
      <c r="AC429" s="35"/>
      <c r="AD429" s="35"/>
      <c r="AE429" s="244">
        <f>AG429+AK429+AM429+AO429</f>
        <v>0</v>
      </c>
      <c r="AF429" s="699" t="e">
        <f t="shared" si="1041"/>
        <v>#DIV/0!</v>
      </c>
      <c r="AG429" s="171">
        <v>0</v>
      </c>
      <c r="AH429" s="699"/>
      <c r="AI429" s="116"/>
      <c r="AJ429" s="116"/>
      <c r="AK429" s="116"/>
      <c r="AL429" s="699" t="e">
        <f t="shared" si="1055"/>
        <v>#DIV/0!</v>
      </c>
      <c r="AM429" s="35"/>
      <c r="AN429" s="35"/>
      <c r="AO429" s="35"/>
      <c r="AP429" s="116"/>
      <c r="AQ429" s="116"/>
      <c r="AR429" s="244">
        <f>AT429+AX429+AZ429+BB429</f>
        <v>0</v>
      </c>
      <c r="AS429" s="699" t="e">
        <f t="shared" si="1042"/>
        <v>#DIV/0!</v>
      </c>
      <c r="AT429" s="171">
        <v>0</v>
      </c>
      <c r="AU429" s="699"/>
      <c r="AV429" s="116"/>
      <c r="AW429" s="699"/>
      <c r="AX429" s="171">
        <f>AK429</f>
        <v>0</v>
      </c>
      <c r="AY429" s="699" t="e">
        <f t="shared" si="1056"/>
        <v>#DIV/0!</v>
      </c>
      <c r="AZ429" s="35"/>
      <c r="BA429" s="699"/>
      <c r="BB429" s="35"/>
      <c r="BC429" s="35"/>
      <c r="BD429" s="35"/>
      <c r="BE429" s="191"/>
      <c r="BF429" s="116"/>
      <c r="BG429" s="116"/>
      <c r="BH429" s="35"/>
      <c r="BI429" s="35"/>
      <c r="BJ429" s="116"/>
      <c r="BK429" s="116"/>
      <c r="BL429" s="35"/>
      <c r="BM429" s="35"/>
      <c r="BN429" s="116"/>
      <c r="BO429" s="116"/>
      <c r="BP429" s="116"/>
      <c r="BQ429" s="116"/>
      <c r="BR429" s="35"/>
      <c r="BS429" s="35"/>
      <c r="BT429" s="116"/>
      <c r="BU429" s="191"/>
      <c r="BV429" s="116"/>
      <c r="BW429" s="116"/>
      <c r="BX429" s="116"/>
      <c r="BY429" s="35"/>
      <c r="BZ429" s="35"/>
      <c r="CE429" s="699"/>
    </row>
    <row r="430" spans="2:83" s="48" customFormat="1" ht="88.5" hidden="1" customHeight="1" x14ac:dyDescent="0.25">
      <c r="B430" s="506" t="s">
        <v>11</v>
      </c>
      <c r="C430" s="124" t="s">
        <v>267</v>
      </c>
      <c r="D430" s="185">
        <f>E430+G430+H430+I430</f>
        <v>0</v>
      </c>
      <c r="E430" s="185">
        <f>E432</f>
        <v>0</v>
      </c>
      <c r="F430" s="185"/>
      <c r="G430" s="185">
        <f>G432</f>
        <v>0</v>
      </c>
      <c r="H430" s="186"/>
      <c r="I430" s="886"/>
      <c r="J430" s="185">
        <f t="shared" si="1068"/>
        <v>0</v>
      </c>
      <c r="K430" s="185">
        <f>M430+Q430+S430+U430</f>
        <v>0</v>
      </c>
      <c r="L430" s="699" t="e">
        <f t="shared" si="1040"/>
        <v>#DIV/0!</v>
      </c>
      <c r="M430" s="185">
        <f>M432</f>
        <v>0</v>
      </c>
      <c r="N430" s="98"/>
      <c r="O430" s="98"/>
      <c r="P430" s="98"/>
      <c r="Q430" s="98">
        <f>Q432</f>
        <v>0</v>
      </c>
      <c r="R430" s="699" t="e">
        <f t="shared" si="1065"/>
        <v>#DIV/0!</v>
      </c>
      <c r="S430" s="286"/>
      <c r="T430" s="286"/>
      <c r="U430" s="280"/>
      <c r="V430" s="626">
        <f t="shared" si="1046"/>
        <v>0</v>
      </c>
      <c r="W430" s="280"/>
      <c r="X430" s="280"/>
      <c r="Y430" s="280"/>
      <c r="Z430" s="98">
        <f t="shared" si="1043"/>
        <v>0</v>
      </c>
      <c r="AA430" s="98">
        <f t="shared" si="1082"/>
        <v>0</v>
      </c>
      <c r="AB430" s="280"/>
      <c r="AC430" s="280"/>
      <c r="AD430" s="280"/>
      <c r="AE430" s="185">
        <f>AG430+AK430+AM430+AO430</f>
        <v>0</v>
      </c>
      <c r="AF430" s="699" t="e">
        <f t="shared" si="1041"/>
        <v>#DIV/0!</v>
      </c>
      <c r="AG430" s="185">
        <f>AG432</f>
        <v>0</v>
      </c>
      <c r="AH430" s="699"/>
      <c r="AI430" s="98"/>
      <c r="AJ430" s="98"/>
      <c r="AK430" s="98">
        <f>AK432</f>
        <v>0</v>
      </c>
      <c r="AL430" s="699" t="e">
        <f t="shared" si="1055"/>
        <v>#DIV/0!</v>
      </c>
      <c r="AM430" s="286"/>
      <c r="AN430" s="286"/>
      <c r="AO430" s="280"/>
      <c r="AP430" s="98"/>
      <c r="AQ430" s="98"/>
      <c r="AR430" s="185">
        <f>AT430+AX430+AZ430+BB430</f>
        <v>0</v>
      </c>
      <c r="AS430" s="699" t="e">
        <f t="shared" si="1042"/>
        <v>#DIV/0!</v>
      </c>
      <c r="AT430" s="185">
        <f>AT432</f>
        <v>0</v>
      </c>
      <c r="AU430" s="699"/>
      <c r="AV430" s="98"/>
      <c r="AW430" s="699"/>
      <c r="AX430" s="185">
        <f>AX432</f>
        <v>0</v>
      </c>
      <c r="AY430" s="699" t="e">
        <f t="shared" si="1056"/>
        <v>#DIV/0!</v>
      </c>
      <c r="AZ430" s="286"/>
      <c r="BA430" s="699"/>
      <c r="BB430" s="280"/>
      <c r="BC430" s="286"/>
      <c r="BD430" s="280"/>
      <c r="BE430" s="98"/>
      <c r="BF430" s="98"/>
      <c r="BG430" s="98"/>
      <c r="BH430" s="286"/>
      <c r="BI430" s="280"/>
      <c r="BJ430" s="98"/>
      <c r="BK430" s="98"/>
      <c r="BL430" s="286"/>
      <c r="BM430" s="280"/>
      <c r="BN430" s="98"/>
      <c r="BO430" s="98"/>
      <c r="BP430" s="98"/>
      <c r="BQ430" s="98"/>
      <c r="BR430" s="286"/>
      <c r="BS430" s="280"/>
      <c r="BT430" s="98"/>
      <c r="BU430" s="98"/>
      <c r="BV430" s="98"/>
      <c r="BW430" s="98"/>
      <c r="BX430" s="98"/>
      <c r="BY430" s="286"/>
      <c r="BZ430" s="280"/>
      <c r="CE430" s="699"/>
    </row>
    <row r="431" spans="2:83" s="42" customFormat="1" ht="46.5" hidden="1" customHeight="1" x14ac:dyDescent="0.25">
      <c r="B431" s="506"/>
      <c r="C431" s="97" t="s">
        <v>31</v>
      </c>
      <c r="D431" s="185">
        <f>E431+G431+H431+I431</f>
        <v>0</v>
      </c>
      <c r="E431" s="844">
        <f>E432</f>
        <v>0</v>
      </c>
      <c r="F431" s="844"/>
      <c r="G431" s="925">
        <f>G432</f>
        <v>0</v>
      </c>
      <c r="H431" s="258"/>
      <c r="I431" s="258"/>
      <c r="J431" s="185">
        <f t="shared" si="1068"/>
        <v>0</v>
      </c>
      <c r="K431" s="185">
        <f>M431+Q431+S431+U431</f>
        <v>0</v>
      </c>
      <c r="L431" s="699" t="e">
        <f t="shared" si="1040"/>
        <v>#DIV/0!</v>
      </c>
      <c r="M431" s="963">
        <f>M432</f>
        <v>0</v>
      </c>
      <c r="N431" s="114"/>
      <c r="O431" s="114"/>
      <c r="P431" s="114"/>
      <c r="Q431" s="114">
        <f>Q432</f>
        <v>0</v>
      </c>
      <c r="R431" s="699" t="e">
        <f t="shared" si="1065"/>
        <v>#DIV/0!</v>
      </c>
      <c r="S431" s="41"/>
      <c r="T431" s="41"/>
      <c r="U431" s="41"/>
      <c r="V431" s="114">
        <f t="shared" ref="V431" si="1083">W431+X431+Y431</f>
        <v>0</v>
      </c>
      <c r="W431" s="41"/>
      <c r="X431" s="41"/>
      <c r="Y431" s="41"/>
      <c r="Z431" s="114">
        <f t="shared" ref="Z431" si="1084">AA431+AB431+AC431</f>
        <v>0</v>
      </c>
      <c r="AA431" s="114">
        <f t="shared" si="1082"/>
        <v>0</v>
      </c>
      <c r="AB431" s="41"/>
      <c r="AC431" s="41"/>
      <c r="AD431" s="41"/>
      <c r="AE431" s="185">
        <f>AG431+AK431+AM431+AO431</f>
        <v>0</v>
      </c>
      <c r="AF431" s="699" t="e">
        <f t="shared" si="1041"/>
        <v>#DIV/0!</v>
      </c>
      <c r="AG431" s="963">
        <f>AG432</f>
        <v>0</v>
      </c>
      <c r="AH431" s="699"/>
      <c r="AI431" s="114"/>
      <c r="AJ431" s="114"/>
      <c r="AK431" s="114">
        <f>AK432</f>
        <v>0</v>
      </c>
      <c r="AL431" s="699" t="e">
        <f t="shared" si="1055"/>
        <v>#DIV/0!</v>
      </c>
      <c r="AM431" s="41"/>
      <c r="AN431" s="41"/>
      <c r="AO431" s="41"/>
      <c r="AP431" s="114">
        <f t="shared" ref="AP431" si="1085">AR431+AT431+AX431</f>
        <v>0</v>
      </c>
      <c r="AQ431" s="114"/>
      <c r="AR431" s="185">
        <f>AT431+AX431+AZ431+BB431</f>
        <v>0</v>
      </c>
      <c r="AS431" s="699" t="e">
        <f t="shared" si="1042"/>
        <v>#DIV/0!</v>
      </c>
      <c r="AT431" s="963">
        <f>AT432</f>
        <v>0</v>
      </c>
      <c r="AU431" s="699"/>
      <c r="AV431" s="114"/>
      <c r="AW431" s="699"/>
      <c r="AX431" s="963">
        <f>AX432</f>
        <v>0</v>
      </c>
      <c r="AY431" s="699" t="e">
        <f t="shared" si="1056"/>
        <v>#DIV/0!</v>
      </c>
      <c r="AZ431" s="41"/>
      <c r="BA431" s="699"/>
      <c r="BB431" s="41"/>
      <c r="BC431" s="41"/>
      <c r="BD431" s="41"/>
      <c r="BE431" s="98"/>
      <c r="BF431" s="114"/>
      <c r="BG431" s="114"/>
      <c r="BH431" s="41"/>
      <c r="BI431" s="41"/>
      <c r="BJ431" s="114"/>
      <c r="BK431" s="114"/>
      <c r="BL431" s="41"/>
      <c r="BM431" s="41"/>
      <c r="BN431" s="114"/>
      <c r="BO431" s="114"/>
      <c r="BP431" s="114"/>
      <c r="BQ431" s="114"/>
      <c r="BR431" s="41"/>
      <c r="BS431" s="41"/>
      <c r="BT431" s="114"/>
      <c r="BU431" s="98"/>
      <c r="BV431" s="114"/>
      <c r="BW431" s="114"/>
      <c r="BX431" s="114"/>
      <c r="BY431" s="41"/>
      <c r="BZ431" s="41"/>
      <c r="CE431" s="699"/>
    </row>
    <row r="432" spans="2:83" s="37" customFormat="1" ht="22.5" hidden="1" customHeight="1" x14ac:dyDescent="0.25">
      <c r="B432" s="204"/>
      <c r="C432" s="110" t="s">
        <v>39</v>
      </c>
      <c r="D432" s="171">
        <f>E432+G432</f>
        <v>0</v>
      </c>
      <c r="E432" s="171">
        <v>0</v>
      </c>
      <c r="F432" s="171"/>
      <c r="G432" s="171">
        <v>0</v>
      </c>
      <c r="H432" s="172"/>
      <c r="I432" s="172"/>
      <c r="J432" s="185">
        <f t="shared" si="1068"/>
        <v>0</v>
      </c>
      <c r="K432" s="171">
        <f>M432+Q432</f>
        <v>0</v>
      </c>
      <c r="L432" s="699" t="e">
        <f t="shared" si="1040"/>
        <v>#DIV/0!</v>
      </c>
      <c r="M432" s="171">
        <v>0</v>
      </c>
      <c r="N432" s="116"/>
      <c r="O432" s="116"/>
      <c r="P432" s="116"/>
      <c r="Q432" s="116"/>
      <c r="R432" s="699" t="e">
        <f t="shared" si="1065"/>
        <v>#DIV/0!</v>
      </c>
      <c r="S432" s="35"/>
      <c r="T432" s="35"/>
      <c r="U432" s="35"/>
      <c r="V432" s="626">
        <f t="shared" si="1046"/>
        <v>0</v>
      </c>
      <c r="W432" s="35"/>
      <c r="X432" s="35"/>
      <c r="Y432" s="35"/>
      <c r="Z432" s="116">
        <f t="shared" si="1043"/>
        <v>0</v>
      </c>
      <c r="AA432" s="116">
        <f t="shared" si="1082"/>
        <v>0</v>
      </c>
      <c r="AB432" s="35"/>
      <c r="AC432" s="35"/>
      <c r="AD432" s="35"/>
      <c r="AE432" s="171">
        <f>AK432</f>
        <v>0</v>
      </c>
      <c r="AF432" s="699" t="e">
        <f t="shared" si="1041"/>
        <v>#DIV/0!</v>
      </c>
      <c r="AG432" s="171">
        <v>0</v>
      </c>
      <c r="AH432" s="699"/>
      <c r="AI432" s="116"/>
      <c r="AJ432" s="116"/>
      <c r="AK432" s="116">
        <v>0</v>
      </c>
      <c r="AL432" s="699" t="e">
        <f t="shared" si="1055"/>
        <v>#DIV/0!</v>
      </c>
      <c r="AM432" s="35"/>
      <c r="AN432" s="35"/>
      <c r="AO432" s="35"/>
      <c r="AP432" s="116">
        <f t="shared" si="1047"/>
        <v>0</v>
      </c>
      <c r="AQ432" s="116"/>
      <c r="AR432" s="171">
        <f>AX432</f>
        <v>0</v>
      </c>
      <c r="AS432" s="699" t="e">
        <f t="shared" si="1042"/>
        <v>#DIV/0!</v>
      </c>
      <c r="AT432" s="171">
        <v>0</v>
      </c>
      <c r="AU432" s="699"/>
      <c r="AV432" s="116"/>
      <c r="AW432" s="699"/>
      <c r="AX432" s="171">
        <v>0</v>
      </c>
      <c r="AY432" s="699" t="e">
        <f t="shared" si="1056"/>
        <v>#DIV/0!</v>
      </c>
      <c r="AZ432" s="35"/>
      <c r="BA432" s="699"/>
      <c r="BB432" s="35"/>
      <c r="BC432" s="35"/>
      <c r="BD432" s="35"/>
      <c r="BE432" s="116"/>
      <c r="BF432" s="116"/>
      <c r="BG432" s="116"/>
      <c r="BH432" s="35"/>
      <c r="BI432" s="35"/>
      <c r="BJ432" s="116"/>
      <c r="BK432" s="116"/>
      <c r="BL432" s="35"/>
      <c r="BM432" s="35"/>
      <c r="BN432" s="116"/>
      <c r="BO432" s="116"/>
      <c r="BP432" s="116"/>
      <c r="BQ432" s="116"/>
      <c r="BR432" s="35"/>
      <c r="BS432" s="35"/>
      <c r="BT432" s="116"/>
      <c r="BU432" s="116"/>
      <c r="BV432" s="116"/>
      <c r="BW432" s="116"/>
      <c r="BX432" s="116"/>
      <c r="BY432" s="35"/>
      <c r="BZ432" s="35"/>
      <c r="CE432" s="699"/>
    </row>
    <row r="433" spans="2:83" s="37" customFormat="1" ht="22.5" hidden="1" customHeight="1" x14ac:dyDescent="0.25">
      <c r="B433" s="204"/>
      <c r="C433" s="110" t="s">
        <v>40</v>
      </c>
      <c r="D433" s="172"/>
      <c r="E433" s="172"/>
      <c r="F433" s="172"/>
      <c r="G433" s="172"/>
      <c r="H433" s="172"/>
      <c r="I433" s="172"/>
      <c r="J433" s="185">
        <f t="shared" si="1068"/>
        <v>0</v>
      </c>
      <c r="K433" s="172"/>
      <c r="L433" s="699" t="e">
        <f t="shared" si="1040"/>
        <v>#DIV/0!</v>
      </c>
      <c r="M433" s="172"/>
      <c r="N433" s="35"/>
      <c r="O433" s="35"/>
      <c r="P433" s="35"/>
      <c r="Q433" s="35"/>
      <c r="R433" s="699" t="e">
        <f t="shared" si="1065"/>
        <v>#DIV/0!</v>
      </c>
      <c r="S433" s="35"/>
      <c r="T433" s="35"/>
      <c r="U433" s="35"/>
      <c r="V433" s="626">
        <f t="shared" si="1046"/>
        <v>0</v>
      </c>
      <c r="W433" s="35"/>
      <c r="X433" s="35"/>
      <c r="Y433" s="35"/>
      <c r="Z433" s="35">
        <f t="shared" si="1043"/>
        <v>0</v>
      </c>
      <c r="AA433" s="35">
        <f t="shared" si="1082"/>
        <v>0</v>
      </c>
      <c r="AB433" s="35"/>
      <c r="AC433" s="35"/>
      <c r="AD433" s="35"/>
      <c r="AE433" s="172"/>
      <c r="AF433" s="699" t="e">
        <f t="shared" si="1041"/>
        <v>#DIV/0!</v>
      </c>
      <c r="AG433" s="172"/>
      <c r="AH433" s="699"/>
      <c r="AI433" s="35"/>
      <c r="AJ433" s="35"/>
      <c r="AK433" s="35"/>
      <c r="AL433" s="699" t="e">
        <f t="shared" si="1055"/>
        <v>#DIV/0!</v>
      </c>
      <c r="AM433" s="35"/>
      <c r="AN433" s="35"/>
      <c r="AO433" s="35"/>
      <c r="AP433" s="35">
        <f t="shared" si="1047"/>
        <v>0</v>
      </c>
      <c r="AQ433" s="35"/>
      <c r="AR433" s="172"/>
      <c r="AS433" s="699" t="e">
        <f t="shared" si="1042"/>
        <v>#DIV/0!</v>
      </c>
      <c r="AT433" s="172"/>
      <c r="AU433" s="699"/>
      <c r="AV433" s="35"/>
      <c r="AW433" s="699"/>
      <c r="AX433" s="172"/>
      <c r="AY433" s="699" t="e">
        <f t="shared" si="1056"/>
        <v>#DIV/0!</v>
      </c>
      <c r="AZ433" s="35"/>
      <c r="BA433" s="699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E433" s="699"/>
    </row>
    <row r="434" spans="2:83" s="48" customFormat="1" ht="114.75" hidden="1" customHeight="1" x14ac:dyDescent="0.25">
      <c r="B434" s="506" t="s">
        <v>185</v>
      </c>
      <c r="C434" s="124" t="s">
        <v>58</v>
      </c>
      <c r="D434" s="185">
        <f>E434</f>
        <v>0</v>
      </c>
      <c r="E434" s="185">
        <f>E436</f>
        <v>0</v>
      </c>
      <c r="F434" s="185"/>
      <c r="G434" s="185"/>
      <c r="H434" s="186"/>
      <c r="I434" s="886"/>
      <c r="J434" s="185">
        <f t="shared" si="1068"/>
        <v>0</v>
      </c>
      <c r="K434" s="185">
        <f>M434</f>
        <v>0</v>
      </c>
      <c r="L434" s="699" t="e">
        <f t="shared" si="1040"/>
        <v>#DIV/0!</v>
      </c>
      <c r="M434" s="185">
        <f>M436</f>
        <v>0</v>
      </c>
      <c r="N434" s="98"/>
      <c r="O434" s="98"/>
      <c r="P434" s="98"/>
      <c r="Q434" s="98"/>
      <c r="R434" s="699" t="e">
        <f t="shared" si="1065"/>
        <v>#DIV/0!</v>
      </c>
      <c r="S434" s="286"/>
      <c r="T434" s="286"/>
      <c r="U434" s="280"/>
      <c r="V434" s="626">
        <f t="shared" si="1046"/>
        <v>0</v>
      </c>
      <c r="W434" s="280"/>
      <c r="X434" s="280"/>
      <c r="Y434" s="280"/>
      <c r="Z434" s="98">
        <f t="shared" si="1043"/>
        <v>0</v>
      </c>
      <c r="AA434" s="98">
        <f t="shared" si="1082"/>
        <v>0</v>
      </c>
      <c r="AB434" s="280"/>
      <c r="AC434" s="280"/>
      <c r="AD434" s="280"/>
      <c r="AE434" s="185">
        <f>AG434</f>
        <v>0</v>
      </c>
      <c r="AF434" s="699" t="e">
        <f t="shared" si="1041"/>
        <v>#DIV/0!</v>
      </c>
      <c r="AG434" s="185">
        <f>AG436</f>
        <v>0</v>
      </c>
      <c r="AH434" s="699"/>
      <c r="AI434" s="98"/>
      <c r="AJ434" s="98"/>
      <c r="AK434" s="98"/>
      <c r="AL434" s="699" t="e">
        <f t="shared" si="1055"/>
        <v>#DIV/0!</v>
      </c>
      <c r="AM434" s="286"/>
      <c r="AN434" s="286"/>
      <c r="AO434" s="280"/>
      <c r="AP434" s="98">
        <f t="shared" si="1047"/>
        <v>0</v>
      </c>
      <c r="AQ434" s="98"/>
      <c r="AR434" s="185">
        <f>AT434</f>
        <v>0</v>
      </c>
      <c r="AS434" s="699" t="e">
        <f t="shared" si="1042"/>
        <v>#DIV/0!</v>
      </c>
      <c r="AT434" s="185">
        <f>AT436</f>
        <v>0</v>
      </c>
      <c r="AU434" s="699"/>
      <c r="AV434" s="98"/>
      <c r="AW434" s="699"/>
      <c r="AX434" s="185"/>
      <c r="AY434" s="699" t="e">
        <f t="shared" si="1056"/>
        <v>#DIV/0!</v>
      </c>
      <c r="AZ434" s="286"/>
      <c r="BA434" s="699"/>
      <c r="BB434" s="280"/>
      <c r="BC434" s="286"/>
      <c r="BD434" s="280"/>
      <c r="BE434" s="98"/>
      <c r="BF434" s="98"/>
      <c r="BG434" s="98"/>
      <c r="BH434" s="286"/>
      <c r="BI434" s="280"/>
      <c r="BJ434" s="98"/>
      <c r="BK434" s="98"/>
      <c r="BL434" s="286"/>
      <c r="BM434" s="280"/>
      <c r="BN434" s="98"/>
      <c r="BO434" s="98"/>
      <c r="BP434" s="98"/>
      <c r="BQ434" s="98"/>
      <c r="BR434" s="286"/>
      <c r="BS434" s="280"/>
      <c r="BT434" s="98"/>
      <c r="BU434" s="98"/>
      <c r="BV434" s="98"/>
      <c r="BW434" s="98"/>
      <c r="BX434" s="98"/>
      <c r="BY434" s="286"/>
      <c r="BZ434" s="280"/>
      <c r="CE434" s="699"/>
    </row>
    <row r="435" spans="2:83" s="48" customFormat="1" ht="114.75" hidden="1" customHeight="1" x14ac:dyDescent="0.25">
      <c r="B435" s="506"/>
      <c r="C435" s="124"/>
      <c r="D435" s="185"/>
      <c r="E435" s="185"/>
      <c r="F435" s="185"/>
      <c r="G435" s="185"/>
      <c r="H435" s="186"/>
      <c r="I435" s="886"/>
      <c r="J435" s="185">
        <f t="shared" si="1068"/>
        <v>0</v>
      </c>
      <c r="K435" s="185"/>
      <c r="L435" s="699" t="e">
        <f t="shared" ref="L435:L500" si="1086">K435/D435</f>
        <v>#DIV/0!</v>
      </c>
      <c r="M435" s="185"/>
      <c r="N435" s="98"/>
      <c r="O435" s="98"/>
      <c r="P435" s="98"/>
      <c r="Q435" s="98"/>
      <c r="R435" s="699" t="e">
        <f t="shared" si="1065"/>
        <v>#DIV/0!</v>
      </c>
      <c r="S435" s="286"/>
      <c r="T435" s="286"/>
      <c r="U435" s="280"/>
      <c r="V435" s="626"/>
      <c r="W435" s="280"/>
      <c r="X435" s="280"/>
      <c r="Y435" s="280"/>
      <c r="Z435" s="98"/>
      <c r="AA435" s="98"/>
      <c r="AB435" s="280"/>
      <c r="AC435" s="280"/>
      <c r="AD435" s="280"/>
      <c r="AE435" s="185"/>
      <c r="AF435" s="699" t="e">
        <f t="shared" ref="AF435:AF500" si="1087">AE435/D435</f>
        <v>#DIV/0!</v>
      </c>
      <c r="AG435" s="185"/>
      <c r="AH435" s="699"/>
      <c r="AI435" s="98"/>
      <c r="AJ435" s="98"/>
      <c r="AK435" s="98"/>
      <c r="AL435" s="699" t="e">
        <f t="shared" si="1055"/>
        <v>#DIV/0!</v>
      </c>
      <c r="AM435" s="286"/>
      <c r="AN435" s="286"/>
      <c r="AO435" s="280"/>
      <c r="AP435" s="98"/>
      <c r="AQ435" s="98"/>
      <c r="AR435" s="185"/>
      <c r="AS435" s="699" t="e">
        <f t="shared" ref="AS435:AS500" si="1088">AR435/D435</f>
        <v>#DIV/0!</v>
      </c>
      <c r="AT435" s="185"/>
      <c r="AU435" s="699"/>
      <c r="AV435" s="98"/>
      <c r="AW435" s="699"/>
      <c r="AX435" s="185"/>
      <c r="AY435" s="699" t="e">
        <f t="shared" si="1056"/>
        <v>#DIV/0!</v>
      </c>
      <c r="AZ435" s="286"/>
      <c r="BA435" s="699"/>
      <c r="BB435" s="280"/>
      <c r="BC435" s="286"/>
      <c r="BD435" s="280"/>
      <c r="BE435" s="98"/>
      <c r="BF435" s="98"/>
      <c r="BG435" s="98"/>
      <c r="BH435" s="286"/>
      <c r="BI435" s="280"/>
      <c r="BJ435" s="98"/>
      <c r="BK435" s="98"/>
      <c r="BL435" s="286"/>
      <c r="BM435" s="280"/>
      <c r="BN435" s="98"/>
      <c r="BO435" s="98"/>
      <c r="BP435" s="98"/>
      <c r="BQ435" s="98"/>
      <c r="BR435" s="286"/>
      <c r="BS435" s="280"/>
      <c r="BT435" s="98"/>
      <c r="BU435" s="98"/>
      <c r="BV435" s="98"/>
      <c r="BW435" s="98"/>
      <c r="BX435" s="98"/>
      <c r="BY435" s="286"/>
      <c r="BZ435" s="280"/>
      <c r="CE435" s="699"/>
    </row>
    <row r="436" spans="2:83" s="37" customFormat="1" ht="22.5" hidden="1" customHeight="1" x14ac:dyDescent="0.25">
      <c r="B436" s="204"/>
      <c r="C436" s="110" t="s">
        <v>39</v>
      </c>
      <c r="D436" s="171">
        <f>E436</f>
        <v>0</v>
      </c>
      <c r="E436" s="171">
        <v>0</v>
      </c>
      <c r="F436" s="171"/>
      <c r="G436" s="171"/>
      <c r="H436" s="172"/>
      <c r="I436" s="172"/>
      <c r="J436" s="185">
        <f t="shared" si="1068"/>
        <v>0</v>
      </c>
      <c r="K436" s="171">
        <f>M436</f>
        <v>0</v>
      </c>
      <c r="L436" s="699" t="e">
        <f t="shared" si="1086"/>
        <v>#DIV/0!</v>
      </c>
      <c r="M436" s="171">
        <v>0</v>
      </c>
      <c r="N436" s="116"/>
      <c r="O436" s="116"/>
      <c r="P436" s="116"/>
      <c r="Q436" s="116"/>
      <c r="R436" s="699" t="e">
        <f t="shared" si="1065"/>
        <v>#DIV/0!</v>
      </c>
      <c r="S436" s="35"/>
      <c r="T436" s="35"/>
      <c r="U436" s="35"/>
      <c r="V436" s="626">
        <f t="shared" si="1046"/>
        <v>0</v>
      </c>
      <c r="W436" s="35"/>
      <c r="X436" s="35"/>
      <c r="Y436" s="35"/>
      <c r="Z436" s="116">
        <f t="shared" si="1043"/>
        <v>0</v>
      </c>
      <c r="AA436" s="116">
        <f>E436</f>
        <v>0</v>
      </c>
      <c r="AB436" s="35"/>
      <c r="AC436" s="35"/>
      <c r="AD436" s="35"/>
      <c r="AE436" s="171">
        <f>AG436</f>
        <v>0</v>
      </c>
      <c r="AF436" s="699" t="e">
        <f t="shared" si="1087"/>
        <v>#DIV/0!</v>
      </c>
      <c r="AG436" s="171"/>
      <c r="AH436" s="699"/>
      <c r="AI436" s="116"/>
      <c r="AJ436" s="116"/>
      <c r="AK436" s="116"/>
      <c r="AL436" s="699" t="e">
        <f t="shared" si="1055"/>
        <v>#DIV/0!</v>
      </c>
      <c r="AM436" s="35"/>
      <c r="AN436" s="35"/>
      <c r="AO436" s="35"/>
      <c r="AP436" s="116">
        <f t="shared" si="1047"/>
        <v>0</v>
      </c>
      <c r="AQ436" s="116"/>
      <c r="AR436" s="171">
        <f>AT436</f>
        <v>0</v>
      </c>
      <c r="AS436" s="699" t="e">
        <f t="shared" si="1088"/>
        <v>#DIV/0!</v>
      </c>
      <c r="AT436" s="171"/>
      <c r="AU436" s="699"/>
      <c r="AV436" s="116"/>
      <c r="AW436" s="699"/>
      <c r="AX436" s="171"/>
      <c r="AY436" s="699" t="e">
        <f t="shared" si="1056"/>
        <v>#DIV/0!</v>
      </c>
      <c r="AZ436" s="35"/>
      <c r="BA436" s="699"/>
      <c r="BB436" s="35"/>
      <c r="BC436" s="35"/>
      <c r="BD436" s="35"/>
      <c r="BE436" s="116"/>
      <c r="BF436" s="116"/>
      <c r="BG436" s="116"/>
      <c r="BH436" s="35"/>
      <c r="BI436" s="35"/>
      <c r="BJ436" s="116"/>
      <c r="BK436" s="116"/>
      <c r="BL436" s="35"/>
      <c r="BM436" s="35"/>
      <c r="BN436" s="116"/>
      <c r="BO436" s="116"/>
      <c r="BP436" s="116"/>
      <c r="BQ436" s="116"/>
      <c r="BR436" s="35"/>
      <c r="BS436" s="35"/>
      <c r="BT436" s="116"/>
      <c r="BU436" s="116"/>
      <c r="BV436" s="116"/>
      <c r="BW436" s="116"/>
      <c r="BX436" s="116"/>
      <c r="BY436" s="35"/>
      <c r="BZ436" s="35"/>
      <c r="CE436" s="699"/>
    </row>
    <row r="437" spans="2:83" s="37" customFormat="1" ht="22.5" hidden="1" customHeight="1" x14ac:dyDescent="0.25">
      <c r="B437" s="204"/>
      <c r="C437" s="110" t="s">
        <v>40</v>
      </c>
      <c r="D437" s="171"/>
      <c r="E437" s="171"/>
      <c r="F437" s="171"/>
      <c r="G437" s="171"/>
      <c r="H437" s="172"/>
      <c r="I437" s="172"/>
      <c r="J437" s="185">
        <f t="shared" si="1068"/>
        <v>0</v>
      </c>
      <c r="K437" s="171"/>
      <c r="L437" s="699" t="e">
        <f t="shared" si="1086"/>
        <v>#DIV/0!</v>
      </c>
      <c r="M437" s="171"/>
      <c r="N437" s="116"/>
      <c r="O437" s="116"/>
      <c r="P437" s="116"/>
      <c r="Q437" s="116"/>
      <c r="R437" s="699" t="e">
        <f t="shared" si="1065"/>
        <v>#DIV/0!</v>
      </c>
      <c r="S437" s="35"/>
      <c r="T437" s="35"/>
      <c r="U437" s="35"/>
      <c r="V437" s="626">
        <f t="shared" si="1046"/>
        <v>0</v>
      </c>
      <c r="W437" s="35"/>
      <c r="X437" s="35"/>
      <c r="Y437" s="35"/>
      <c r="Z437" s="116">
        <f t="shared" si="1043"/>
        <v>0</v>
      </c>
      <c r="AA437" s="116">
        <f>E437</f>
        <v>0</v>
      </c>
      <c r="AB437" s="35"/>
      <c r="AC437" s="35"/>
      <c r="AD437" s="35"/>
      <c r="AE437" s="171"/>
      <c r="AF437" s="699" t="e">
        <f t="shared" si="1087"/>
        <v>#DIV/0!</v>
      </c>
      <c r="AG437" s="171"/>
      <c r="AH437" s="699"/>
      <c r="AI437" s="116"/>
      <c r="AJ437" s="116"/>
      <c r="AK437" s="116"/>
      <c r="AL437" s="699" t="e">
        <f t="shared" si="1055"/>
        <v>#DIV/0!</v>
      </c>
      <c r="AM437" s="35"/>
      <c r="AN437" s="35"/>
      <c r="AO437" s="35"/>
      <c r="AP437" s="116">
        <f t="shared" si="1047"/>
        <v>0</v>
      </c>
      <c r="AQ437" s="116"/>
      <c r="AR437" s="171"/>
      <c r="AS437" s="699" t="e">
        <f t="shared" si="1088"/>
        <v>#DIV/0!</v>
      </c>
      <c r="AT437" s="171"/>
      <c r="AU437" s="699"/>
      <c r="AV437" s="116"/>
      <c r="AW437" s="699"/>
      <c r="AX437" s="171"/>
      <c r="AY437" s="699" t="e">
        <f t="shared" si="1056"/>
        <v>#DIV/0!</v>
      </c>
      <c r="AZ437" s="35"/>
      <c r="BA437" s="699"/>
      <c r="BB437" s="35"/>
      <c r="BC437" s="35"/>
      <c r="BD437" s="35"/>
      <c r="BE437" s="116"/>
      <c r="BF437" s="116"/>
      <c r="BG437" s="116"/>
      <c r="BH437" s="35"/>
      <c r="BI437" s="35"/>
      <c r="BJ437" s="116"/>
      <c r="BK437" s="116"/>
      <c r="BL437" s="35"/>
      <c r="BM437" s="35"/>
      <c r="BN437" s="116"/>
      <c r="BO437" s="116"/>
      <c r="BP437" s="116"/>
      <c r="BQ437" s="116"/>
      <c r="BR437" s="35"/>
      <c r="BS437" s="35"/>
      <c r="BT437" s="116"/>
      <c r="BU437" s="116"/>
      <c r="BV437" s="116"/>
      <c r="BW437" s="116"/>
      <c r="BX437" s="116"/>
      <c r="BY437" s="35"/>
      <c r="BZ437" s="35"/>
      <c r="CE437" s="699"/>
    </row>
    <row r="438" spans="2:83" s="49" customFormat="1" ht="138.75" customHeight="1" x14ac:dyDescent="0.25">
      <c r="B438" s="506" t="s">
        <v>8</v>
      </c>
      <c r="C438" s="124" t="s">
        <v>268</v>
      </c>
      <c r="D438" s="185">
        <f>E438+G438+H438+I438</f>
        <v>160781.66094</v>
      </c>
      <c r="E438" s="185"/>
      <c r="F438" s="185"/>
      <c r="G438" s="185">
        <f>G439</f>
        <v>160781.66094</v>
      </c>
      <c r="H438" s="186"/>
      <c r="I438" s="886"/>
      <c r="J438" s="185">
        <f t="shared" si="1068"/>
        <v>-130966.30694000001</v>
      </c>
      <c r="K438" s="185">
        <f>M438+Q438+S438+U438</f>
        <v>29815.353999999999</v>
      </c>
      <c r="L438" s="699">
        <f t="shared" si="1086"/>
        <v>0.1854400173856047</v>
      </c>
      <c r="M438" s="185">
        <f>M440</f>
        <v>0</v>
      </c>
      <c r="N438" s="98"/>
      <c r="O438" s="98"/>
      <c r="P438" s="98"/>
      <c r="Q438" s="98">
        <f>Q439</f>
        <v>29815.353999999999</v>
      </c>
      <c r="R438" s="699">
        <f t="shared" si="1065"/>
        <v>0.1854400173856047</v>
      </c>
      <c r="S438" s="286"/>
      <c r="T438" s="286"/>
      <c r="U438" s="280"/>
      <c r="V438" s="626">
        <f t="shared" si="1046"/>
        <v>0</v>
      </c>
      <c r="W438" s="280"/>
      <c r="X438" s="280"/>
      <c r="Y438" s="280"/>
      <c r="Z438" s="98">
        <f t="shared" si="1043"/>
        <v>0</v>
      </c>
      <c r="AA438" s="98">
        <f>E438</f>
        <v>0</v>
      </c>
      <c r="AB438" s="280"/>
      <c r="AC438" s="280"/>
      <c r="AD438" s="280"/>
      <c r="AE438" s="185">
        <f>AG438+AK438+AM438+AO438</f>
        <v>29815.353999999999</v>
      </c>
      <c r="AF438" s="699">
        <f t="shared" si="1087"/>
        <v>0.1854400173856047</v>
      </c>
      <c r="AG438" s="185"/>
      <c r="AH438" s="699"/>
      <c r="AI438" s="98"/>
      <c r="AJ438" s="98"/>
      <c r="AK438" s="98">
        <f>AK439</f>
        <v>29815.353999999999</v>
      </c>
      <c r="AL438" s="699">
        <f t="shared" si="1055"/>
        <v>0.1854400173856047</v>
      </c>
      <c r="AM438" s="286"/>
      <c r="AN438" s="286"/>
      <c r="AO438" s="280"/>
      <c r="AP438" s="98">
        <f>AP439</f>
        <v>0</v>
      </c>
      <c r="AQ438" s="98"/>
      <c r="AR438" s="185">
        <f>AT438+AX438+AZ438+BB438</f>
        <v>58239.569210000001</v>
      </c>
      <c r="AS438" s="699">
        <f t="shared" si="1088"/>
        <v>0.3622276873463427</v>
      </c>
      <c r="AT438" s="185">
        <f>AT440</f>
        <v>0</v>
      </c>
      <c r="AU438" s="699"/>
      <c r="AV438" s="98"/>
      <c r="AW438" s="699"/>
      <c r="AX438" s="185">
        <f>AX439</f>
        <v>58239.569210000001</v>
      </c>
      <c r="AY438" s="699">
        <f t="shared" si="1056"/>
        <v>0.3622276873463427</v>
      </c>
      <c r="AZ438" s="286"/>
      <c r="BA438" s="699"/>
      <c r="BB438" s="280"/>
      <c r="BC438" s="286"/>
      <c r="BD438" s="280"/>
      <c r="BE438" s="98"/>
      <c r="BF438" s="98"/>
      <c r="BG438" s="98"/>
      <c r="BH438" s="286"/>
      <c r="BI438" s="280"/>
      <c r="BJ438" s="98"/>
      <c r="BK438" s="98"/>
      <c r="BL438" s="286"/>
      <c r="BM438" s="280"/>
      <c r="BN438" s="98"/>
      <c r="BO438" s="98"/>
      <c r="BP438" s="98"/>
      <c r="BQ438" s="98"/>
      <c r="BR438" s="286"/>
      <c r="BS438" s="280"/>
      <c r="BT438" s="98"/>
      <c r="BU438" s="98"/>
      <c r="BV438" s="98"/>
      <c r="BW438" s="98"/>
      <c r="BX438" s="98"/>
      <c r="BY438" s="286"/>
      <c r="BZ438" s="280"/>
      <c r="CE438" s="699"/>
    </row>
    <row r="439" spans="2:83" s="45" customFormat="1" ht="62.25" hidden="1" customHeight="1" x14ac:dyDescent="0.25">
      <c r="B439" s="200"/>
      <c r="C439" s="97" t="s">
        <v>31</v>
      </c>
      <c r="D439" s="185">
        <f>E439+G439+H439+I439</f>
        <v>160781.66094</v>
      </c>
      <c r="E439" s="166"/>
      <c r="F439" s="166"/>
      <c r="G439" s="166">
        <f>SUM(G440:G443)</f>
        <v>160781.66094</v>
      </c>
      <c r="H439" s="236"/>
      <c r="I439" s="236"/>
      <c r="J439" s="185">
        <f t="shared" si="1068"/>
        <v>-130966.30694000001</v>
      </c>
      <c r="K439" s="185">
        <f>M439+Q439+S439+U439</f>
        <v>29815.353999999999</v>
      </c>
      <c r="L439" s="699">
        <f t="shared" si="1086"/>
        <v>0.1854400173856047</v>
      </c>
      <c r="M439" s="166">
        <f>M440</f>
        <v>0</v>
      </c>
      <c r="N439" s="687"/>
      <c r="O439" s="626"/>
      <c r="P439" s="687"/>
      <c r="Q439" s="626">
        <f>SUM(Q440:Q443)</f>
        <v>29815.353999999999</v>
      </c>
      <c r="R439" s="699">
        <f t="shared" si="1065"/>
        <v>0.1854400173856047</v>
      </c>
      <c r="S439" s="31"/>
      <c r="T439" s="31"/>
      <c r="U439" s="31"/>
      <c r="V439" s="626">
        <f t="shared" ref="V439" si="1089">W439+X439+Y439</f>
        <v>0</v>
      </c>
      <c r="W439" s="31"/>
      <c r="X439" s="31"/>
      <c r="Y439" s="31"/>
      <c r="Z439" s="626">
        <f t="shared" ref="Z439" si="1090">AA439+AB439+AC439</f>
        <v>0</v>
      </c>
      <c r="AA439" s="626">
        <f>E439</f>
        <v>0</v>
      </c>
      <c r="AB439" s="31"/>
      <c r="AC439" s="31"/>
      <c r="AD439" s="31"/>
      <c r="AE439" s="185">
        <f>AG439+AK439+AM439+AO439</f>
        <v>29815.353999999999</v>
      </c>
      <c r="AF439" s="699">
        <f t="shared" si="1087"/>
        <v>0.1854400173856047</v>
      </c>
      <c r="AG439" s="166"/>
      <c r="AH439" s="699"/>
      <c r="AI439" s="626"/>
      <c r="AJ439" s="687"/>
      <c r="AK439" s="833">
        <f>AK441+AK442</f>
        <v>29815.353999999999</v>
      </c>
      <c r="AL439" s="699">
        <f t="shared" si="1055"/>
        <v>0.1854400173856047</v>
      </c>
      <c r="AM439" s="31"/>
      <c r="AN439" s="31"/>
      <c r="AO439" s="31"/>
      <c r="AP439" s="626">
        <f>AP440</f>
        <v>0</v>
      </c>
      <c r="AQ439" s="687"/>
      <c r="AR439" s="185">
        <f>AT439+AX439+AZ439+BB439</f>
        <v>58239.569210000001</v>
      </c>
      <c r="AS439" s="699">
        <f t="shared" si="1088"/>
        <v>0.3622276873463427</v>
      </c>
      <c r="AT439" s="166">
        <f>AT440</f>
        <v>0</v>
      </c>
      <c r="AU439" s="699"/>
      <c r="AV439" s="626"/>
      <c r="AW439" s="699"/>
      <c r="AX439" s="166">
        <f>AX440+AX441+AX442+AX443</f>
        <v>58239.569210000001</v>
      </c>
      <c r="AY439" s="699">
        <f t="shared" si="1056"/>
        <v>0.3622276873463427</v>
      </c>
      <c r="AZ439" s="31"/>
      <c r="BA439" s="699"/>
      <c r="BB439" s="31"/>
      <c r="BC439" s="31"/>
      <c r="BD439" s="31"/>
      <c r="BE439" s="98"/>
      <c r="BF439" s="626"/>
      <c r="BG439" s="626"/>
      <c r="BH439" s="31"/>
      <c r="BI439" s="31"/>
      <c r="BJ439" s="626"/>
      <c r="BK439" s="626"/>
      <c r="BL439" s="31"/>
      <c r="BM439" s="31"/>
      <c r="BN439" s="626"/>
      <c r="BO439" s="626"/>
      <c r="BP439" s="626"/>
      <c r="BQ439" s="626"/>
      <c r="BR439" s="31"/>
      <c r="BS439" s="31"/>
      <c r="BT439" s="626"/>
      <c r="BU439" s="98"/>
      <c r="BV439" s="507"/>
      <c r="BW439" s="522"/>
      <c r="BX439" s="507"/>
      <c r="BY439" s="31"/>
      <c r="BZ439" s="31"/>
      <c r="CE439" s="699"/>
    </row>
    <row r="440" spans="2:83" s="37" customFormat="1" ht="62.25" hidden="1" customHeight="1" x14ac:dyDescent="0.25">
      <c r="B440" s="204"/>
      <c r="C440" s="110" t="s">
        <v>39</v>
      </c>
      <c r="D440" s="171">
        <f>G440</f>
        <v>63314.254000000001</v>
      </c>
      <c r="E440" s="171"/>
      <c r="F440" s="171"/>
      <c r="G440" s="171">
        <v>63314.254000000001</v>
      </c>
      <c r="H440" s="172"/>
      <c r="I440" s="172"/>
      <c r="J440" s="185">
        <f t="shared" si="1068"/>
        <v>-63314.254000000001</v>
      </c>
      <c r="K440" s="171">
        <f>M440</f>
        <v>0</v>
      </c>
      <c r="L440" s="699">
        <f t="shared" si="1086"/>
        <v>0</v>
      </c>
      <c r="M440" s="171">
        <v>0</v>
      </c>
      <c r="N440" s="116"/>
      <c r="O440" s="116"/>
      <c r="P440" s="116"/>
      <c r="Q440" s="116"/>
      <c r="R440" s="699">
        <f t="shared" si="1065"/>
        <v>0</v>
      </c>
      <c r="S440" s="35"/>
      <c r="T440" s="35"/>
      <c r="U440" s="35"/>
      <c r="V440" s="89">
        <f t="shared" si="1046"/>
        <v>0</v>
      </c>
      <c r="W440" s="35"/>
      <c r="X440" s="35"/>
      <c r="Y440" s="35"/>
      <c r="Z440" s="116">
        <f t="shared" si="1043"/>
        <v>0</v>
      </c>
      <c r="AA440" s="116">
        <f>E440</f>
        <v>0</v>
      </c>
      <c r="AB440" s="35"/>
      <c r="AC440" s="35"/>
      <c r="AD440" s="35"/>
      <c r="AE440" s="171">
        <f>AK440</f>
        <v>0</v>
      </c>
      <c r="AF440" s="699">
        <f t="shared" si="1087"/>
        <v>0</v>
      </c>
      <c r="AG440" s="171"/>
      <c r="AH440" s="699"/>
      <c r="AI440" s="116"/>
      <c r="AJ440" s="116"/>
      <c r="AK440" s="116"/>
      <c r="AL440" s="699">
        <f t="shared" si="1055"/>
        <v>0</v>
      </c>
      <c r="AM440" s="35"/>
      <c r="AN440" s="35"/>
      <c r="AO440" s="35"/>
      <c r="AP440" s="116">
        <f>AX440-AK440</f>
        <v>0</v>
      </c>
      <c r="AQ440" s="116"/>
      <c r="AR440" s="171">
        <f>AX440</f>
        <v>0</v>
      </c>
      <c r="AS440" s="699">
        <f t="shared" si="1088"/>
        <v>0</v>
      </c>
      <c r="AT440" s="171">
        <v>0</v>
      </c>
      <c r="AU440" s="699"/>
      <c r="AV440" s="116"/>
      <c r="AW440" s="699"/>
      <c r="AX440" s="171"/>
      <c r="AY440" s="699">
        <f t="shared" si="1056"/>
        <v>0</v>
      </c>
      <c r="AZ440" s="35"/>
      <c r="BA440" s="699"/>
      <c r="BB440" s="35"/>
      <c r="BC440" s="35"/>
      <c r="BD440" s="35"/>
      <c r="BE440" s="116"/>
      <c r="BF440" s="116"/>
      <c r="BG440" s="116"/>
      <c r="BH440" s="35"/>
      <c r="BI440" s="35"/>
      <c r="BJ440" s="116"/>
      <c r="BK440" s="116"/>
      <c r="BL440" s="35"/>
      <c r="BM440" s="35"/>
      <c r="BN440" s="116"/>
      <c r="BO440" s="116"/>
      <c r="BP440" s="116"/>
      <c r="BQ440" s="116"/>
      <c r="BR440" s="35"/>
      <c r="BS440" s="35"/>
      <c r="BT440" s="116"/>
      <c r="BU440" s="116"/>
      <c r="BV440" s="116"/>
      <c r="BW440" s="116"/>
      <c r="BX440" s="116"/>
      <c r="BY440" s="35"/>
      <c r="BZ440" s="35"/>
      <c r="CE440" s="699"/>
    </row>
    <row r="441" spans="2:83" s="37" customFormat="1" ht="62.25" hidden="1" customHeight="1" x14ac:dyDescent="0.25">
      <c r="B441" s="204"/>
      <c r="C441" s="110" t="s">
        <v>43</v>
      </c>
      <c r="D441" s="171">
        <f t="shared" ref="D441:D443" si="1091">G441</f>
        <v>36561.131999999998</v>
      </c>
      <c r="E441" s="171"/>
      <c r="F441" s="171"/>
      <c r="G441" s="171">
        <v>36561.131999999998</v>
      </c>
      <c r="H441" s="172"/>
      <c r="I441" s="172"/>
      <c r="J441" s="185">
        <f t="shared" si="1068"/>
        <v>-11870.391999999996</v>
      </c>
      <c r="K441" s="171">
        <f>Q441</f>
        <v>24690.74</v>
      </c>
      <c r="L441" s="699">
        <f t="shared" si="1086"/>
        <v>0.67532755823862356</v>
      </c>
      <c r="M441" s="171"/>
      <c r="N441" s="116"/>
      <c r="O441" s="116"/>
      <c r="P441" s="116"/>
      <c r="Q441" s="116">
        <v>24690.74</v>
      </c>
      <c r="R441" s="699">
        <f t="shared" si="1065"/>
        <v>0.67532755823862356</v>
      </c>
      <c r="S441" s="35"/>
      <c r="T441" s="35"/>
      <c r="U441" s="35"/>
      <c r="V441" s="89"/>
      <c r="W441" s="35"/>
      <c r="X441" s="35"/>
      <c r="Y441" s="35"/>
      <c r="Z441" s="116"/>
      <c r="AA441" s="116"/>
      <c r="AB441" s="35"/>
      <c r="AC441" s="35"/>
      <c r="AD441" s="35"/>
      <c r="AE441" s="171">
        <f t="shared" ref="AE441:AE443" si="1092">AK441</f>
        <v>24690.74</v>
      </c>
      <c r="AF441" s="699">
        <f t="shared" si="1087"/>
        <v>0.67532755823862356</v>
      </c>
      <c r="AG441" s="171"/>
      <c r="AH441" s="699"/>
      <c r="AI441" s="116"/>
      <c r="AJ441" s="116"/>
      <c r="AK441" s="116">
        <f>Q441</f>
        <v>24690.74</v>
      </c>
      <c r="AL441" s="699">
        <f t="shared" si="1055"/>
        <v>0.67532755823862356</v>
      </c>
      <c r="AM441" s="35"/>
      <c r="AN441" s="35"/>
      <c r="AO441" s="35"/>
      <c r="AP441" s="116"/>
      <c r="AQ441" s="116"/>
      <c r="AR441" s="171">
        <f t="shared" ref="AR441:AR443" si="1093">AX441</f>
        <v>24690.74</v>
      </c>
      <c r="AS441" s="699">
        <f t="shared" si="1088"/>
        <v>0.67532755823862356</v>
      </c>
      <c r="AT441" s="171"/>
      <c r="AU441" s="699"/>
      <c r="AV441" s="116"/>
      <c r="AW441" s="699"/>
      <c r="AX441" s="171">
        <f>AK441</f>
        <v>24690.74</v>
      </c>
      <c r="AY441" s="699">
        <f t="shared" si="1056"/>
        <v>0.67532755823862356</v>
      </c>
      <c r="AZ441" s="35"/>
      <c r="BA441" s="699"/>
      <c r="BB441" s="35"/>
      <c r="BC441" s="35"/>
      <c r="BD441" s="35"/>
      <c r="BE441" s="116"/>
      <c r="BF441" s="116"/>
      <c r="BG441" s="116"/>
      <c r="BH441" s="35"/>
      <c r="BI441" s="35"/>
      <c r="BJ441" s="116"/>
      <c r="BK441" s="116"/>
      <c r="BL441" s="35"/>
      <c r="BM441" s="35"/>
      <c r="BN441" s="116"/>
      <c r="BO441" s="116"/>
      <c r="BP441" s="116"/>
      <c r="BQ441" s="116"/>
      <c r="BR441" s="35"/>
      <c r="BS441" s="35"/>
      <c r="BT441" s="116"/>
      <c r="BU441" s="116"/>
      <c r="BV441" s="116"/>
      <c r="BW441" s="116"/>
      <c r="BX441" s="116"/>
      <c r="BY441" s="35"/>
      <c r="BZ441" s="35"/>
      <c r="CE441" s="699"/>
    </row>
    <row r="442" spans="2:83" s="37" customFormat="1" ht="62.25" hidden="1" customHeight="1" x14ac:dyDescent="0.25">
      <c r="B442" s="204"/>
      <c r="C442" s="110" t="s">
        <v>544</v>
      </c>
      <c r="D442" s="171">
        <f t="shared" si="1091"/>
        <v>5124.6139999999996</v>
      </c>
      <c r="E442" s="171"/>
      <c r="F442" s="171"/>
      <c r="G442" s="171">
        <v>5124.6139999999996</v>
      </c>
      <c r="H442" s="172"/>
      <c r="I442" s="172"/>
      <c r="J442" s="185"/>
      <c r="K442" s="171">
        <f>Q442</f>
        <v>5124.6139999999996</v>
      </c>
      <c r="L442" s="699">
        <f t="shared" si="1086"/>
        <v>1</v>
      </c>
      <c r="M442" s="171"/>
      <c r="N442" s="116"/>
      <c r="O442" s="116"/>
      <c r="P442" s="116"/>
      <c r="Q442" s="116">
        <f>G442</f>
        <v>5124.6139999999996</v>
      </c>
      <c r="R442" s="699">
        <f t="shared" si="1065"/>
        <v>1</v>
      </c>
      <c r="S442" s="35"/>
      <c r="T442" s="35"/>
      <c r="U442" s="35"/>
      <c r="V442" s="89"/>
      <c r="W442" s="35"/>
      <c r="X442" s="35"/>
      <c r="Y442" s="35"/>
      <c r="Z442" s="116"/>
      <c r="AA442" s="116"/>
      <c r="AB442" s="35"/>
      <c r="AC442" s="35"/>
      <c r="AD442" s="35"/>
      <c r="AE442" s="171">
        <f t="shared" si="1092"/>
        <v>5124.6139999999996</v>
      </c>
      <c r="AF442" s="699">
        <f t="shared" si="1087"/>
        <v>1</v>
      </c>
      <c r="AG442" s="171"/>
      <c r="AH442" s="699"/>
      <c r="AI442" s="116"/>
      <c r="AJ442" s="116"/>
      <c r="AK442" s="116">
        <f>Q442</f>
        <v>5124.6139999999996</v>
      </c>
      <c r="AL442" s="699">
        <f t="shared" si="1055"/>
        <v>1</v>
      </c>
      <c r="AM442" s="35"/>
      <c r="AN442" s="35"/>
      <c r="AO442" s="35"/>
      <c r="AP442" s="116"/>
      <c r="AQ442" s="116"/>
      <c r="AR442" s="171">
        <f t="shared" si="1093"/>
        <v>5124.6139999999996</v>
      </c>
      <c r="AS442" s="699">
        <f t="shared" si="1088"/>
        <v>1</v>
      </c>
      <c r="AT442" s="171"/>
      <c r="AU442" s="699"/>
      <c r="AV442" s="116"/>
      <c r="AW442" s="699"/>
      <c r="AX442" s="171">
        <f>AK442</f>
        <v>5124.6139999999996</v>
      </c>
      <c r="AY442" s="699">
        <f t="shared" si="1056"/>
        <v>1</v>
      </c>
      <c r="AZ442" s="35"/>
      <c r="BA442" s="699"/>
      <c r="BB442" s="35"/>
      <c r="BC442" s="35"/>
      <c r="BD442" s="35"/>
      <c r="BE442" s="116"/>
      <c r="BF442" s="116"/>
      <c r="BG442" s="116"/>
      <c r="BH442" s="35"/>
      <c r="BI442" s="35"/>
      <c r="BJ442" s="116"/>
      <c r="BK442" s="116"/>
      <c r="BL442" s="35"/>
      <c r="BM442" s="35"/>
      <c r="BN442" s="116"/>
      <c r="BO442" s="116"/>
      <c r="BP442" s="116"/>
      <c r="BQ442" s="116"/>
      <c r="BR442" s="35"/>
      <c r="BS442" s="35"/>
      <c r="BT442" s="116"/>
      <c r="BU442" s="116"/>
      <c r="BV442" s="116"/>
      <c r="BW442" s="116"/>
      <c r="BX442" s="116"/>
      <c r="BY442" s="35"/>
      <c r="BZ442" s="35"/>
      <c r="CE442" s="699"/>
    </row>
    <row r="443" spans="2:83" s="37" customFormat="1" ht="62.25" hidden="1" customHeight="1" x14ac:dyDescent="0.25">
      <c r="B443" s="204"/>
      <c r="C443" s="110" t="s">
        <v>40</v>
      </c>
      <c r="D443" s="171">
        <f t="shared" si="1091"/>
        <v>55781.660940000002</v>
      </c>
      <c r="E443" s="172"/>
      <c r="F443" s="172"/>
      <c r="G443" s="171">
        <v>55781.660940000002</v>
      </c>
      <c r="H443" s="172"/>
      <c r="I443" s="172"/>
      <c r="J443" s="185">
        <f t="shared" si="1068"/>
        <v>-55781.660940000002</v>
      </c>
      <c r="K443" s="171">
        <f t="shared" ref="K443" si="1094">M443</f>
        <v>0</v>
      </c>
      <c r="L443" s="699">
        <f t="shared" si="1086"/>
        <v>0</v>
      </c>
      <c r="M443" s="172"/>
      <c r="N443" s="35"/>
      <c r="O443" s="35"/>
      <c r="P443" s="35"/>
      <c r="Q443" s="116"/>
      <c r="R443" s="699">
        <f t="shared" si="1065"/>
        <v>0</v>
      </c>
      <c r="S443" s="35"/>
      <c r="T443" s="35"/>
      <c r="U443" s="35"/>
      <c r="V443" s="89">
        <f t="shared" si="1046"/>
        <v>0</v>
      </c>
      <c r="W443" s="35"/>
      <c r="X443" s="35"/>
      <c r="Y443" s="35"/>
      <c r="Z443" s="35">
        <f t="shared" si="1043"/>
        <v>0</v>
      </c>
      <c r="AA443" s="35">
        <f t="shared" ref="AA443:AA473" si="1095">E443</f>
        <v>0</v>
      </c>
      <c r="AB443" s="35"/>
      <c r="AC443" s="35"/>
      <c r="AD443" s="35"/>
      <c r="AE443" s="171">
        <f t="shared" si="1092"/>
        <v>0</v>
      </c>
      <c r="AF443" s="699">
        <f t="shared" si="1087"/>
        <v>0</v>
      </c>
      <c r="AG443" s="172"/>
      <c r="AH443" s="699"/>
      <c r="AI443" s="35"/>
      <c r="AJ443" s="35"/>
      <c r="AK443" s="35"/>
      <c r="AL443" s="699">
        <f t="shared" si="1055"/>
        <v>0</v>
      </c>
      <c r="AM443" s="35"/>
      <c r="AN443" s="35"/>
      <c r="AO443" s="35"/>
      <c r="AP443" s="35"/>
      <c r="AQ443" s="35"/>
      <c r="AR443" s="171">
        <f t="shared" si="1093"/>
        <v>28424.215209999998</v>
      </c>
      <c r="AS443" s="699">
        <f t="shared" si="1088"/>
        <v>0.50956200892930958</v>
      </c>
      <c r="AT443" s="172"/>
      <c r="AU443" s="699"/>
      <c r="AV443" s="35"/>
      <c r="AW443" s="699"/>
      <c r="AX443" s="171">
        <f>24924.21521+3500</f>
        <v>28424.215209999998</v>
      </c>
      <c r="AY443" s="699">
        <f t="shared" si="1056"/>
        <v>0.50956200892930958</v>
      </c>
      <c r="AZ443" s="35"/>
      <c r="BA443" s="699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E443" s="699"/>
    </row>
    <row r="444" spans="2:83" s="49" customFormat="1" ht="62.25" hidden="1" customHeight="1" x14ac:dyDescent="0.25">
      <c r="B444" s="506" t="s">
        <v>265</v>
      </c>
      <c r="C444" s="124" t="s">
        <v>227</v>
      </c>
      <c r="D444" s="185">
        <f>E444+G444+H444+I444</f>
        <v>0</v>
      </c>
      <c r="E444" s="185"/>
      <c r="F444" s="185"/>
      <c r="G444" s="185">
        <v>0</v>
      </c>
      <c r="H444" s="186"/>
      <c r="I444" s="886"/>
      <c r="J444" s="185">
        <f t="shared" si="1068"/>
        <v>0</v>
      </c>
      <c r="K444" s="185">
        <f>M444+Q444+S444+U444</f>
        <v>0</v>
      </c>
      <c r="L444" s="699" t="e">
        <f t="shared" si="1086"/>
        <v>#DIV/0!</v>
      </c>
      <c r="M444" s="185">
        <f>M445+M449</f>
        <v>0</v>
      </c>
      <c r="N444" s="98"/>
      <c r="O444" s="98"/>
      <c r="P444" s="98"/>
      <c r="Q444" s="98">
        <f>Q445+Q449</f>
        <v>0</v>
      </c>
      <c r="R444" s="699" t="e">
        <f t="shared" si="1065"/>
        <v>#DIV/0!</v>
      </c>
      <c r="S444" s="286"/>
      <c r="T444" s="286"/>
      <c r="U444" s="280"/>
      <c r="V444" s="626">
        <f t="shared" si="1046"/>
        <v>0</v>
      </c>
      <c r="W444" s="280"/>
      <c r="X444" s="280"/>
      <c r="Y444" s="280"/>
      <c r="Z444" s="98">
        <f t="shared" si="1043"/>
        <v>0</v>
      </c>
      <c r="AA444" s="98">
        <f t="shared" si="1095"/>
        <v>0</v>
      </c>
      <c r="AB444" s="280"/>
      <c r="AC444" s="280"/>
      <c r="AD444" s="280"/>
      <c r="AE444" s="185">
        <f>AG444+AK444+AM444+AO444</f>
        <v>0</v>
      </c>
      <c r="AF444" s="699" t="e">
        <f t="shared" si="1087"/>
        <v>#DIV/0!</v>
      </c>
      <c r="AG444" s="185"/>
      <c r="AH444" s="699"/>
      <c r="AI444" s="98"/>
      <c r="AJ444" s="98"/>
      <c r="AK444" s="98"/>
      <c r="AL444" s="699" t="e">
        <f t="shared" si="1055"/>
        <v>#DIV/0!</v>
      </c>
      <c r="AM444" s="286"/>
      <c r="AN444" s="286"/>
      <c r="AO444" s="280"/>
      <c r="AP444" s="98"/>
      <c r="AQ444" s="98"/>
      <c r="AR444" s="185">
        <f>AT444+AX444+AZ444+BB444</f>
        <v>0</v>
      </c>
      <c r="AS444" s="699" t="e">
        <f t="shared" si="1088"/>
        <v>#DIV/0!</v>
      </c>
      <c r="AT444" s="185">
        <f>AT445+AT449</f>
        <v>0</v>
      </c>
      <c r="AU444" s="699"/>
      <c r="AV444" s="98"/>
      <c r="AW444" s="699"/>
      <c r="AX444" s="185"/>
      <c r="AY444" s="699" t="e">
        <f t="shared" si="1056"/>
        <v>#DIV/0!</v>
      </c>
      <c r="AZ444" s="286"/>
      <c r="BA444" s="699"/>
      <c r="BB444" s="280"/>
      <c r="BC444" s="286"/>
      <c r="BD444" s="280"/>
      <c r="BE444" s="98"/>
      <c r="BF444" s="98"/>
      <c r="BG444" s="98"/>
      <c r="BH444" s="286"/>
      <c r="BI444" s="280"/>
      <c r="BJ444" s="98"/>
      <c r="BK444" s="98"/>
      <c r="BL444" s="286"/>
      <c r="BM444" s="280"/>
      <c r="BN444" s="98"/>
      <c r="BO444" s="98"/>
      <c r="BP444" s="98"/>
      <c r="BQ444" s="98"/>
      <c r="BR444" s="286"/>
      <c r="BS444" s="280"/>
      <c r="BT444" s="98"/>
      <c r="BU444" s="98"/>
      <c r="BV444" s="98"/>
      <c r="BW444" s="98"/>
      <c r="BX444" s="98"/>
      <c r="BY444" s="286"/>
      <c r="BZ444" s="280"/>
      <c r="CE444" s="699"/>
    </row>
    <row r="445" spans="2:83" s="45" customFormat="1" ht="62.25" hidden="1" customHeight="1" x14ac:dyDescent="0.25">
      <c r="B445" s="200"/>
      <c r="C445" s="97" t="s">
        <v>31</v>
      </c>
      <c r="D445" s="185">
        <f>E445+G445+H445+I445</f>
        <v>0</v>
      </c>
      <c r="E445" s="166"/>
      <c r="F445" s="166"/>
      <c r="G445" s="166"/>
      <c r="H445" s="236"/>
      <c r="I445" s="236"/>
      <c r="J445" s="185">
        <f t="shared" si="1068"/>
        <v>0</v>
      </c>
      <c r="K445" s="185">
        <f>M445+Q445+S445+U445</f>
        <v>0</v>
      </c>
      <c r="L445" s="699" t="e">
        <f t="shared" si="1086"/>
        <v>#DIV/0!</v>
      </c>
      <c r="M445" s="166">
        <f>SUM(M446:M448)</f>
        <v>0</v>
      </c>
      <c r="N445" s="687"/>
      <c r="O445" s="626"/>
      <c r="P445" s="687"/>
      <c r="Q445" s="626">
        <f>Q446+Q447</f>
        <v>0</v>
      </c>
      <c r="R445" s="699" t="e">
        <f t="shared" si="1065"/>
        <v>#DIV/0!</v>
      </c>
      <c r="S445" s="31"/>
      <c r="T445" s="31"/>
      <c r="U445" s="31"/>
      <c r="V445" s="626">
        <f t="shared" si="1046"/>
        <v>0</v>
      </c>
      <c r="W445" s="31"/>
      <c r="X445" s="31"/>
      <c r="Y445" s="31"/>
      <c r="Z445" s="626">
        <f t="shared" si="1043"/>
        <v>0</v>
      </c>
      <c r="AA445" s="626">
        <f t="shared" si="1095"/>
        <v>0</v>
      </c>
      <c r="AB445" s="31"/>
      <c r="AC445" s="31"/>
      <c r="AD445" s="31"/>
      <c r="AE445" s="185">
        <f>AG445+AK445+AM445+AO445</f>
        <v>0</v>
      </c>
      <c r="AF445" s="699" t="e">
        <f t="shared" si="1087"/>
        <v>#DIV/0!</v>
      </c>
      <c r="AG445" s="166"/>
      <c r="AH445" s="699"/>
      <c r="AI445" s="626"/>
      <c r="AJ445" s="687"/>
      <c r="AK445" s="833"/>
      <c r="AL445" s="699" t="e">
        <f t="shared" si="1055"/>
        <v>#DIV/0!</v>
      </c>
      <c r="AM445" s="31"/>
      <c r="AN445" s="31"/>
      <c r="AO445" s="31"/>
      <c r="AP445" s="626"/>
      <c r="AQ445" s="687"/>
      <c r="AR445" s="185">
        <f>AT445+AX445+AZ445+BB445</f>
        <v>0</v>
      </c>
      <c r="AS445" s="699" t="e">
        <f t="shared" si="1088"/>
        <v>#DIV/0!</v>
      </c>
      <c r="AT445" s="166">
        <f>SUM(AT446:AT448)</f>
        <v>0</v>
      </c>
      <c r="AU445" s="699"/>
      <c r="AV445" s="626"/>
      <c r="AW445" s="699"/>
      <c r="AX445" s="166"/>
      <c r="AY445" s="699" t="e">
        <f t="shared" si="1056"/>
        <v>#DIV/0!</v>
      </c>
      <c r="AZ445" s="31"/>
      <c r="BA445" s="699"/>
      <c r="BB445" s="31"/>
      <c r="BC445" s="31"/>
      <c r="BD445" s="31"/>
      <c r="BE445" s="98"/>
      <c r="BF445" s="626"/>
      <c r="BG445" s="626"/>
      <c r="BH445" s="31"/>
      <c r="BI445" s="31"/>
      <c r="BJ445" s="626"/>
      <c r="BK445" s="626"/>
      <c r="BL445" s="31"/>
      <c r="BM445" s="31"/>
      <c r="BN445" s="626"/>
      <c r="BO445" s="626"/>
      <c r="BP445" s="626"/>
      <c r="BQ445" s="626"/>
      <c r="BR445" s="31"/>
      <c r="BS445" s="31"/>
      <c r="BT445" s="626"/>
      <c r="BU445" s="98"/>
      <c r="BV445" s="507"/>
      <c r="BW445" s="522"/>
      <c r="BX445" s="507"/>
      <c r="BY445" s="31"/>
      <c r="BZ445" s="31"/>
      <c r="CE445" s="699"/>
    </row>
    <row r="446" spans="2:83" s="37" customFormat="1" ht="62.25" hidden="1" customHeight="1" x14ac:dyDescent="0.25">
      <c r="B446" s="204"/>
      <c r="C446" s="110" t="s">
        <v>39</v>
      </c>
      <c r="D446" s="171">
        <f>E446+G446</f>
        <v>0</v>
      </c>
      <c r="E446" s="171"/>
      <c r="F446" s="171"/>
      <c r="G446" s="171"/>
      <c r="H446" s="172"/>
      <c r="I446" s="172"/>
      <c r="J446" s="185">
        <f t="shared" si="1068"/>
        <v>0</v>
      </c>
      <c r="K446" s="171">
        <f>M446+Q446</f>
        <v>0</v>
      </c>
      <c r="L446" s="699" t="e">
        <f t="shared" si="1086"/>
        <v>#DIV/0!</v>
      </c>
      <c r="M446" s="171"/>
      <c r="N446" s="116"/>
      <c r="O446" s="116"/>
      <c r="P446" s="116"/>
      <c r="Q446" s="116"/>
      <c r="R446" s="699" t="e">
        <f t="shared" si="1065"/>
        <v>#DIV/0!</v>
      </c>
      <c r="S446" s="35"/>
      <c r="T446" s="35"/>
      <c r="U446" s="35"/>
      <c r="V446" s="626">
        <f t="shared" si="1046"/>
        <v>0</v>
      </c>
      <c r="W446" s="35"/>
      <c r="X446" s="35"/>
      <c r="Y446" s="35"/>
      <c r="Z446" s="116">
        <f t="shared" si="1043"/>
        <v>0</v>
      </c>
      <c r="AA446" s="116">
        <f t="shared" si="1095"/>
        <v>0</v>
      </c>
      <c r="AB446" s="35"/>
      <c r="AC446" s="35"/>
      <c r="AD446" s="35"/>
      <c r="AE446" s="171">
        <f t="shared" ref="AE446:AE451" si="1096">AG446</f>
        <v>0</v>
      </c>
      <c r="AF446" s="699" t="e">
        <f t="shared" si="1087"/>
        <v>#DIV/0!</v>
      </c>
      <c r="AG446" s="171"/>
      <c r="AH446" s="699"/>
      <c r="AI446" s="116"/>
      <c r="AJ446" s="116"/>
      <c r="AK446" s="116"/>
      <c r="AL446" s="699" t="e">
        <f t="shared" si="1055"/>
        <v>#DIV/0!</v>
      </c>
      <c r="AM446" s="35"/>
      <c r="AN446" s="35"/>
      <c r="AO446" s="35"/>
      <c r="AP446" s="116"/>
      <c r="AQ446" s="116"/>
      <c r="AR446" s="171">
        <f t="shared" ref="AR446:AR451" si="1097">AT446</f>
        <v>0</v>
      </c>
      <c r="AS446" s="699" t="e">
        <f t="shared" si="1088"/>
        <v>#DIV/0!</v>
      </c>
      <c r="AT446" s="171">
        <v>0</v>
      </c>
      <c r="AU446" s="699"/>
      <c r="AV446" s="116"/>
      <c r="AW446" s="699"/>
      <c r="AX446" s="171"/>
      <c r="AY446" s="699" t="e">
        <f t="shared" si="1056"/>
        <v>#DIV/0!</v>
      </c>
      <c r="AZ446" s="35"/>
      <c r="BA446" s="699"/>
      <c r="BB446" s="35"/>
      <c r="BC446" s="35"/>
      <c r="BD446" s="35"/>
      <c r="BE446" s="116"/>
      <c r="BF446" s="116"/>
      <c r="BG446" s="116"/>
      <c r="BH446" s="35"/>
      <c r="BI446" s="35"/>
      <c r="BJ446" s="116"/>
      <c r="BK446" s="116"/>
      <c r="BL446" s="35"/>
      <c r="BM446" s="35"/>
      <c r="BN446" s="116"/>
      <c r="BO446" s="116"/>
      <c r="BP446" s="116"/>
      <c r="BQ446" s="116"/>
      <c r="BR446" s="35"/>
      <c r="BS446" s="35"/>
      <c r="BT446" s="116"/>
      <c r="BU446" s="116"/>
      <c r="BV446" s="116"/>
      <c r="BW446" s="116"/>
      <c r="BX446" s="116"/>
      <c r="BY446" s="35"/>
      <c r="BZ446" s="35"/>
      <c r="CE446" s="699"/>
    </row>
    <row r="447" spans="2:83" s="37" customFormat="1" ht="62.25" hidden="1" customHeight="1" x14ac:dyDescent="0.25">
      <c r="B447" s="204"/>
      <c r="C447" s="110" t="s">
        <v>40</v>
      </c>
      <c r="D447" s="171">
        <f t="shared" ref="D447:D448" si="1098">E447+G447</f>
        <v>0</v>
      </c>
      <c r="E447" s="171"/>
      <c r="F447" s="171"/>
      <c r="G447" s="171"/>
      <c r="H447" s="172"/>
      <c r="I447" s="172"/>
      <c r="J447" s="185">
        <f t="shared" si="1068"/>
        <v>0</v>
      </c>
      <c r="K447" s="171">
        <f t="shared" ref="K447:K448" si="1099">M447+Q447</f>
        <v>0</v>
      </c>
      <c r="L447" s="699" t="e">
        <f t="shared" si="1086"/>
        <v>#DIV/0!</v>
      </c>
      <c r="M447" s="171"/>
      <c r="N447" s="116"/>
      <c r="O447" s="116"/>
      <c r="P447" s="116"/>
      <c r="Q447" s="116"/>
      <c r="R447" s="699" t="e">
        <f t="shared" si="1065"/>
        <v>#DIV/0!</v>
      </c>
      <c r="S447" s="35"/>
      <c r="T447" s="35"/>
      <c r="U447" s="35"/>
      <c r="V447" s="626">
        <f t="shared" si="1046"/>
        <v>0</v>
      </c>
      <c r="W447" s="35"/>
      <c r="X447" s="35"/>
      <c r="Y447" s="35"/>
      <c r="Z447" s="116">
        <f t="shared" si="1043"/>
        <v>0</v>
      </c>
      <c r="AA447" s="116">
        <f t="shared" si="1095"/>
        <v>0</v>
      </c>
      <c r="AB447" s="35"/>
      <c r="AC447" s="35"/>
      <c r="AD447" s="35"/>
      <c r="AE447" s="171">
        <f t="shared" si="1096"/>
        <v>0</v>
      </c>
      <c r="AF447" s="699" t="e">
        <f t="shared" si="1087"/>
        <v>#DIV/0!</v>
      </c>
      <c r="AG447" s="171"/>
      <c r="AH447" s="699"/>
      <c r="AI447" s="116"/>
      <c r="AJ447" s="116"/>
      <c r="AK447" s="116"/>
      <c r="AL447" s="699" t="e">
        <f t="shared" si="1055"/>
        <v>#DIV/0!</v>
      </c>
      <c r="AM447" s="35"/>
      <c r="AN447" s="35"/>
      <c r="AO447" s="35"/>
      <c r="AP447" s="116"/>
      <c r="AQ447" s="116"/>
      <c r="AR447" s="171">
        <f t="shared" si="1097"/>
        <v>0</v>
      </c>
      <c r="AS447" s="699" t="e">
        <f t="shared" si="1088"/>
        <v>#DIV/0!</v>
      </c>
      <c r="AT447" s="171">
        <v>0</v>
      </c>
      <c r="AU447" s="699"/>
      <c r="AV447" s="116"/>
      <c r="AW447" s="699"/>
      <c r="AX447" s="171"/>
      <c r="AY447" s="699" t="e">
        <f t="shared" si="1056"/>
        <v>#DIV/0!</v>
      </c>
      <c r="AZ447" s="35"/>
      <c r="BA447" s="699"/>
      <c r="BB447" s="35"/>
      <c r="BC447" s="35"/>
      <c r="BD447" s="35"/>
      <c r="BE447" s="116"/>
      <c r="BF447" s="116"/>
      <c r="BG447" s="116"/>
      <c r="BH447" s="35"/>
      <c r="BI447" s="35"/>
      <c r="BJ447" s="116"/>
      <c r="BK447" s="116"/>
      <c r="BL447" s="35"/>
      <c r="BM447" s="35"/>
      <c r="BN447" s="116"/>
      <c r="BO447" s="116"/>
      <c r="BP447" s="116"/>
      <c r="BQ447" s="116"/>
      <c r="BR447" s="35"/>
      <c r="BS447" s="35"/>
      <c r="BT447" s="116"/>
      <c r="BU447" s="116"/>
      <c r="BV447" s="116"/>
      <c r="BW447" s="116"/>
      <c r="BX447" s="116"/>
      <c r="BY447" s="35"/>
      <c r="BZ447" s="35"/>
      <c r="CE447" s="699"/>
    </row>
    <row r="448" spans="2:83" s="37" customFormat="1" ht="62.25" hidden="1" customHeight="1" x14ac:dyDescent="0.25">
      <c r="B448" s="204"/>
      <c r="C448" s="110" t="s">
        <v>43</v>
      </c>
      <c r="D448" s="171">
        <f t="shared" si="1098"/>
        <v>0</v>
      </c>
      <c r="E448" s="171"/>
      <c r="F448" s="171"/>
      <c r="G448" s="171"/>
      <c r="H448" s="172"/>
      <c r="I448" s="172"/>
      <c r="J448" s="185">
        <f t="shared" si="1068"/>
        <v>0</v>
      </c>
      <c r="K448" s="171">
        <f t="shared" si="1099"/>
        <v>0</v>
      </c>
      <c r="L448" s="699" t="e">
        <f t="shared" si="1086"/>
        <v>#DIV/0!</v>
      </c>
      <c r="M448" s="171"/>
      <c r="N448" s="116"/>
      <c r="O448" s="116"/>
      <c r="P448" s="116"/>
      <c r="Q448" s="116">
        <v>0</v>
      </c>
      <c r="R448" s="699" t="e">
        <f t="shared" si="1065"/>
        <v>#DIV/0!</v>
      </c>
      <c r="S448" s="35"/>
      <c r="T448" s="35"/>
      <c r="U448" s="35"/>
      <c r="V448" s="626">
        <f t="shared" si="1046"/>
        <v>0</v>
      </c>
      <c r="W448" s="35"/>
      <c r="X448" s="35"/>
      <c r="Y448" s="35"/>
      <c r="Z448" s="116">
        <f t="shared" si="1043"/>
        <v>0</v>
      </c>
      <c r="AA448" s="116">
        <f t="shared" si="1095"/>
        <v>0</v>
      </c>
      <c r="AB448" s="35"/>
      <c r="AC448" s="35"/>
      <c r="AD448" s="35"/>
      <c r="AE448" s="171">
        <f t="shared" si="1096"/>
        <v>0</v>
      </c>
      <c r="AF448" s="699" t="e">
        <f t="shared" si="1087"/>
        <v>#DIV/0!</v>
      </c>
      <c r="AG448" s="171"/>
      <c r="AH448" s="699"/>
      <c r="AI448" s="116"/>
      <c r="AJ448" s="116"/>
      <c r="AK448" s="116"/>
      <c r="AL448" s="699" t="e">
        <f t="shared" si="1055"/>
        <v>#DIV/0!</v>
      </c>
      <c r="AM448" s="35"/>
      <c r="AN448" s="35"/>
      <c r="AO448" s="35"/>
      <c r="AP448" s="116"/>
      <c r="AQ448" s="116"/>
      <c r="AR448" s="171">
        <f t="shared" si="1097"/>
        <v>0</v>
      </c>
      <c r="AS448" s="699" t="e">
        <f t="shared" si="1088"/>
        <v>#DIV/0!</v>
      </c>
      <c r="AT448" s="171">
        <v>0</v>
      </c>
      <c r="AU448" s="699"/>
      <c r="AV448" s="116"/>
      <c r="AW448" s="699"/>
      <c r="AX448" s="171"/>
      <c r="AY448" s="699" t="e">
        <f t="shared" si="1056"/>
        <v>#DIV/0!</v>
      </c>
      <c r="AZ448" s="35"/>
      <c r="BA448" s="699"/>
      <c r="BB448" s="35"/>
      <c r="BC448" s="35"/>
      <c r="BD448" s="35"/>
      <c r="BE448" s="116"/>
      <c r="BF448" s="116"/>
      <c r="BG448" s="116"/>
      <c r="BH448" s="35"/>
      <c r="BI448" s="35"/>
      <c r="BJ448" s="116"/>
      <c r="BK448" s="116"/>
      <c r="BL448" s="35"/>
      <c r="BM448" s="35"/>
      <c r="BN448" s="116"/>
      <c r="BO448" s="116"/>
      <c r="BP448" s="116"/>
      <c r="BQ448" s="116"/>
      <c r="BR448" s="35"/>
      <c r="BS448" s="35"/>
      <c r="BT448" s="116"/>
      <c r="BU448" s="116"/>
      <c r="BV448" s="116"/>
      <c r="BW448" s="116"/>
      <c r="BX448" s="116"/>
      <c r="BY448" s="35"/>
      <c r="BZ448" s="35"/>
      <c r="CE448" s="699"/>
    </row>
    <row r="449" spans="2:83" s="23" customFormat="1" ht="62.25" hidden="1" customHeight="1" x14ac:dyDescent="0.25">
      <c r="B449" s="201"/>
      <c r="C449" s="101" t="s">
        <v>32</v>
      </c>
      <c r="D449" s="167">
        <f t="shared" ref="D449:D451" si="1100">E449</f>
        <v>0</v>
      </c>
      <c r="E449" s="167"/>
      <c r="F449" s="167"/>
      <c r="G449" s="167"/>
      <c r="H449" s="187"/>
      <c r="I449" s="187"/>
      <c r="J449" s="185">
        <f t="shared" si="1068"/>
        <v>0</v>
      </c>
      <c r="K449" s="844">
        <f t="shared" ref="K449:K451" si="1101">M449</f>
        <v>0</v>
      </c>
      <c r="L449" s="699" t="e">
        <f t="shared" si="1086"/>
        <v>#DIV/0!</v>
      </c>
      <c r="M449" s="167">
        <v>0</v>
      </c>
      <c r="N449" s="114"/>
      <c r="O449" s="102"/>
      <c r="P449" s="114"/>
      <c r="Q449" s="102"/>
      <c r="R449" s="699" t="e">
        <f t="shared" si="1065"/>
        <v>#DIV/0!</v>
      </c>
      <c r="S449" s="22"/>
      <c r="T449" s="41"/>
      <c r="U449" s="22"/>
      <c r="V449" s="626">
        <f t="shared" si="1046"/>
        <v>0</v>
      </c>
      <c r="W449" s="22"/>
      <c r="X449" s="22"/>
      <c r="Y449" s="22"/>
      <c r="Z449" s="102">
        <f t="shared" si="1043"/>
        <v>0</v>
      </c>
      <c r="AA449" s="102">
        <f t="shared" si="1095"/>
        <v>0</v>
      </c>
      <c r="AB449" s="22"/>
      <c r="AC449" s="22"/>
      <c r="AD449" s="41"/>
      <c r="AE449" s="167">
        <f t="shared" si="1096"/>
        <v>0</v>
      </c>
      <c r="AF449" s="699" t="e">
        <f t="shared" si="1087"/>
        <v>#DIV/0!</v>
      </c>
      <c r="AG449" s="167"/>
      <c r="AH449" s="699"/>
      <c r="AI449" s="102"/>
      <c r="AJ449" s="114"/>
      <c r="AK449" s="102"/>
      <c r="AL449" s="699" t="e">
        <f t="shared" si="1055"/>
        <v>#DIV/0!</v>
      </c>
      <c r="AM449" s="22"/>
      <c r="AN449" s="41"/>
      <c r="AO449" s="22"/>
      <c r="AP449" s="102"/>
      <c r="AQ449" s="114"/>
      <c r="AR449" s="167">
        <f t="shared" si="1097"/>
        <v>0</v>
      </c>
      <c r="AS449" s="699" t="e">
        <f t="shared" si="1088"/>
        <v>#DIV/0!</v>
      </c>
      <c r="AT449" s="167">
        <v>0</v>
      </c>
      <c r="AU449" s="699"/>
      <c r="AV449" s="102"/>
      <c r="AW449" s="699"/>
      <c r="AX449" s="167"/>
      <c r="AY449" s="699" t="e">
        <f t="shared" si="1056"/>
        <v>#DIV/0!</v>
      </c>
      <c r="AZ449" s="22"/>
      <c r="BA449" s="699"/>
      <c r="BB449" s="22"/>
      <c r="BC449" s="22"/>
      <c r="BD449" s="22"/>
      <c r="BE449" s="102"/>
      <c r="BF449" s="102"/>
      <c r="BG449" s="102"/>
      <c r="BH449" s="22"/>
      <c r="BI449" s="22"/>
      <c r="BJ449" s="102"/>
      <c r="BK449" s="102"/>
      <c r="BL449" s="22"/>
      <c r="BM449" s="22"/>
      <c r="BN449" s="102"/>
      <c r="BO449" s="102"/>
      <c r="BP449" s="102"/>
      <c r="BQ449" s="102"/>
      <c r="BR449" s="22"/>
      <c r="BS449" s="22"/>
      <c r="BT449" s="102"/>
      <c r="BU449" s="102"/>
      <c r="BV449" s="102"/>
      <c r="BW449" s="102"/>
      <c r="BX449" s="102"/>
      <c r="BY449" s="22"/>
      <c r="BZ449" s="22"/>
      <c r="CE449" s="699"/>
    </row>
    <row r="450" spans="2:83" s="48" customFormat="1" ht="62.25" hidden="1" customHeight="1" x14ac:dyDescent="0.25">
      <c r="B450" s="506" t="s">
        <v>59</v>
      </c>
      <c r="C450" s="124" t="s">
        <v>60</v>
      </c>
      <c r="D450" s="186">
        <f t="shared" si="1100"/>
        <v>0</v>
      </c>
      <c r="E450" s="186"/>
      <c r="F450" s="186"/>
      <c r="G450" s="186"/>
      <c r="H450" s="186"/>
      <c r="I450" s="885"/>
      <c r="J450" s="185">
        <f t="shared" si="1068"/>
        <v>0</v>
      </c>
      <c r="K450" s="186" t="e">
        <f t="shared" si="1101"/>
        <v>#REF!</v>
      </c>
      <c r="L450" s="699" t="e">
        <f t="shared" si="1086"/>
        <v>#REF!</v>
      </c>
      <c r="M450" s="186" t="e">
        <f>M451</f>
        <v>#REF!</v>
      </c>
      <c r="N450" s="286"/>
      <c r="O450" s="286"/>
      <c r="P450" s="286"/>
      <c r="Q450" s="286"/>
      <c r="R450" s="699" t="e">
        <f t="shared" si="1065"/>
        <v>#DIV/0!</v>
      </c>
      <c r="S450" s="286"/>
      <c r="T450" s="286"/>
      <c r="U450" s="300"/>
      <c r="V450" s="626">
        <f t="shared" si="1046"/>
        <v>0</v>
      </c>
      <c r="W450" s="300"/>
      <c r="X450" s="300"/>
      <c r="Y450" s="300"/>
      <c r="Z450" s="286">
        <f t="shared" si="1043"/>
        <v>0</v>
      </c>
      <c r="AA450" s="286">
        <f t="shared" si="1095"/>
        <v>0</v>
      </c>
      <c r="AB450" s="300"/>
      <c r="AC450" s="300"/>
      <c r="AD450" s="41"/>
      <c r="AE450" s="186">
        <f t="shared" si="1096"/>
        <v>0</v>
      </c>
      <c r="AF450" s="699" t="e">
        <f t="shared" si="1087"/>
        <v>#DIV/0!</v>
      </c>
      <c r="AG450" s="186"/>
      <c r="AH450" s="699"/>
      <c r="AI450" s="286"/>
      <c r="AJ450" s="286"/>
      <c r="AK450" s="286"/>
      <c r="AL450" s="699" t="e">
        <f t="shared" si="1055"/>
        <v>#DIV/0!</v>
      </c>
      <c r="AM450" s="286"/>
      <c r="AN450" s="286"/>
      <c r="AO450" s="300"/>
      <c r="AP450" s="286"/>
      <c r="AQ450" s="286"/>
      <c r="AR450" s="186">
        <f t="shared" si="1097"/>
        <v>0</v>
      </c>
      <c r="AS450" s="699" t="e">
        <f t="shared" si="1088"/>
        <v>#DIV/0!</v>
      </c>
      <c r="AT450" s="186">
        <f>AT451</f>
        <v>0</v>
      </c>
      <c r="AU450" s="699"/>
      <c r="AV450" s="286"/>
      <c r="AW450" s="699"/>
      <c r="AX450" s="186"/>
      <c r="AY450" s="699" t="e">
        <f t="shared" si="1056"/>
        <v>#DIV/0!</v>
      </c>
      <c r="AZ450" s="286"/>
      <c r="BA450" s="699"/>
      <c r="BB450" s="300"/>
      <c r="BC450" s="286"/>
      <c r="BD450" s="300"/>
      <c r="BE450" s="286"/>
      <c r="BF450" s="286"/>
      <c r="BG450" s="286"/>
      <c r="BH450" s="286"/>
      <c r="BI450" s="300"/>
      <c r="BJ450" s="286"/>
      <c r="BK450" s="286"/>
      <c r="BL450" s="286"/>
      <c r="BM450" s="300"/>
      <c r="BN450" s="286"/>
      <c r="BO450" s="286"/>
      <c r="BP450" s="286"/>
      <c r="BQ450" s="286"/>
      <c r="BR450" s="286"/>
      <c r="BS450" s="300"/>
      <c r="BT450" s="286"/>
      <c r="BU450" s="286"/>
      <c r="BV450" s="286"/>
      <c r="BW450" s="286"/>
      <c r="BX450" s="286"/>
      <c r="BY450" s="286"/>
      <c r="BZ450" s="300"/>
      <c r="CE450" s="699"/>
    </row>
    <row r="451" spans="2:83" s="48" customFormat="1" ht="62.25" hidden="1" customHeight="1" x14ac:dyDescent="0.25">
      <c r="B451" s="506"/>
      <c r="C451" s="125"/>
      <c r="D451" s="241">
        <f t="shared" si="1100"/>
        <v>0</v>
      </c>
      <c r="E451" s="241"/>
      <c r="F451" s="241"/>
      <c r="G451" s="241"/>
      <c r="H451" s="241"/>
      <c r="I451" s="885"/>
      <c r="J451" s="185">
        <f t="shared" si="1068"/>
        <v>0</v>
      </c>
      <c r="K451" s="258" t="e">
        <f t="shared" si="1101"/>
        <v>#REF!</v>
      </c>
      <c r="L451" s="699" t="e">
        <f t="shared" si="1086"/>
        <v>#REF!</v>
      </c>
      <c r="M451" s="241" t="e">
        <f>#REF!</f>
        <v>#REF!</v>
      </c>
      <c r="N451" s="41"/>
      <c r="O451" s="43"/>
      <c r="P451" s="41"/>
      <c r="Q451" s="43"/>
      <c r="R451" s="699" t="e">
        <f t="shared" si="1065"/>
        <v>#DIV/0!</v>
      </c>
      <c r="S451" s="43"/>
      <c r="T451" s="41"/>
      <c r="U451" s="300"/>
      <c r="V451" s="626">
        <f t="shared" si="1046"/>
        <v>0</v>
      </c>
      <c r="W451" s="300"/>
      <c r="X451" s="300"/>
      <c r="Y451" s="300"/>
      <c r="Z451" s="43">
        <f t="shared" si="1043"/>
        <v>0</v>
      </c>
      <c r="AA451" s="43">
        <f t="shared" si="1095"/>
        <v>0</v>
      </c>
      <c r="AB451" s="300"/>
      <c r="AC451" s="300"/>
      <c r="AD451" s="41"/>
      <c r="AE451" s="241">
        <f t="shared" si="1096"/>
        <v>0</v>
      </c>
      <c r="AF451" s="699" t="e">
        <f t="shared" si="1087"/>
        <v>#DIV/0!</v>
      </c>
      <c r="AG451" s="241"/>
      <c r="AH451" s="699"/>
      <c r="AI451" s="43"/>
      <c r="AJ451" s="41"/>
      <c r="AK451" s="43"/>
      <c r="AL451" s="699" t="e">
        <f t="shared" si="1055"/>
        <v>#DIV/0!</v>
      </c>
      <c r="AM451" s="43"/>
      <c r="AN451" s="41"/>
      <c r="AO451" s="300"/>
      <c r="AP451" s="43"/>
      <c r="AQ451" s="41"/>
      <c r="AR451" s="241">
        <f t="shared" si="1097"/>
        <v>0</v>
      </c>
      <c r="AS451" s="699" t="e">
        <f t="shared" si="1088"/>
        <v>#DIV/0!</v>
      </c>
      <c r="AT451" s="241">
        <f>U451</f>
        <v>0</v>
      </c>
      <c r="AU451" s="699"/>
      <c r="AV451" s="43"/>
      <c r="AW451" s="699"/>
      <c r="AX451" s="241"/>
      <c r="AY451" s="699" t="e">
        <f t="shared" si="1056"/>
        <v>#DIV/0!</v>
      </c>
      <c r="AZ451" s="43"/>
      <c r="BA451" s="699"/>
      <c r="BB451" s="300"/>
      <c r="BC451" s="43"/>
      <c r="BD451" s="300"/>
      <c r="BE451" s="43"/>
      <c r="BF451" s="43"/>
      <c r="BG451" s="43"/>
      <c r="BH451" s="43"/>
      <c r="BI451" s="300"/>
      <c r="BJ451" s="43"/>
      <c r="BK451" s="43"/>
      <c r="BL451" s="43"/>
      <c r="BM451" s="300"/>
      <c r="BN451" s="43"/>
      <c r="BO451" s="43"/>
      <c r="BP451" s="43"/>
      <c r="BQ451" s="43"/>
      <c r="BR451" s="43"/>
      <c r="BS451" s="300"/>
      <c r="BT451" s="43"/>
      <c r="BU451" s="43"/>
      <c r="BV451" s="43"/>
      <c r="BW451" s="43"/>
      <c r="BX451" s="43"/>
      <c r="BY451" s="43"/>
      <c r="BZ451" s="300"/>
      <c r="CE451" s="699"/>
    </row>
    <row r="452" spans="2:83" s="37" customFormat="1" ht="62.25" hidden="1" customHeight="1" x14ac:dyDescent="0.25">
      <c r="B452" s="204"/>
      <c r="C452" s="110" t="s">
        <v>40</v>
      </c>
      <c r="D452" s="172"/>
      <c r="E452" s="172"/>
      <c r="F452" s="172"/>
      <c r="G452" s="172"/>
      <c r="H452" s="172"/>
      <c r="I452" s="172"/>
      <c r="J452" s="185">
        <f t="shared" si="1068"/>
        <v>0</v>
      </c>
      <c r="K452" s="172"/>
      <c r="L452" s="699" t="e">
        <f t="shared" si="1086"/>
        <v>#DIV/0!</v>
      </c>
      <c r="M452" s="172"/>
      <c r="N452" s="35"/>
      <c r="O452" s="35"/>
      <c r="P452" s="35"/>
      <c r="Q452" s="35"/>
      <c r="R452" s="699" t="e">
        <f t="shared" si="1065"/>
        <v>#DIV/0!</v>
      </c>
      <c r="S452" s="35"/>
      <c r="T452" s="35"/>
      <c r="U452" s="35"/>
      <c r="V452" s="626">
        <f t="shared" si="1046"/>
        <v>0</v>
      </c>
      <c r="W452" s="35"/>
      <c r="X452" s="35"/>
      <c r="Y452" s="35"/>
      <c r="Z452" s="35">
        <f t="shared" si="1043"/>
        <v>0</v>
      </c>
      <c r="AA452" s="35">
        <f t="shared" si="1095"/>
        <v>0</v>
      </c>
      <c r="AB452" s="35"/>
      <c r="AC452" s="35"/>
      <c r="AD452" s="35"/>
      <c r="AE452" s="172"/>
      <c r="AF452" s="699" t="e">
        <f t="shared" si="1087"/>
        <v>#DIV/0!</v>
      </c>
      <c r="AG452" s="172"/>
      <c r="AH452" s="699"/>
      <c r="AI452" s="35"/>
      <c r="AJ452" s="35"/>
      <c r="AK452" s="35"/>
      <c r="AL452" s="699" t="e">
        <f t="shared" si="1055"/>
        <v>#DIV/0!</v>
      </c>
      <c r="AM452" s="35"/>
      <c r="AN452" s="35"/>
      <c r="AO452" s="35"/>
      <c r="AP452" s="35"/>
      <c r="AQ452" s="35"/>
      <c r="AR452" s="172"/>
      <c r="AS452" s="699" t="e">
        <f t="shared" si="1088"/>
        <v>#DIV/0!</v>
      </c>
      <c r="AT452" s="172"/>
      <c r="AU452" s="699"/>
      <c r="AV452" s="35"/>
      <c r="AW452" s="699"/>
      <c r="AX452" s="172"/>
      <c r="AY452" s="699" t="e">
        <f t="shared" si="1056"/>
        <v>#DIV/0!</v>
      </c>
      <c r="AZ452" s="35"/>
      <c r="BA452" s="699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E452" s="699"/>
    </row>
    <row r="453" spans="2:83" s="48" customFormat="1" ht="62.25" hidden="1" customHeight="1" x14ac:dyDescent="0.25">
      <c r="B453" s="506" t="s">
        <v>61</v>
      </c>
      <c r="C453" s="124" t="s">
        <v>62</v>
      </c>
      <c r="D453" s="186">
        <f>E453</f>
        <v>0</v>
      </c>
      <c r="E453" s="186"/>
      <c r="F453" s="186"/>
      <c r="G453" s="186"/>
      <c r="H453" s="186"/>
      <c r="I453" s="885"/>
      <c r="J453" s="185">
        <f t="shared" si="1068"/>
        <v>0</v>
      </c>
      <c r="K453" s="186">
        <f>M453</f>
        <v>0</v>
      </c>
      <c r="L453" s="699" t="e">
        <f t="shared" si="1086"/>
        <v>#DIV/0!</v>
      </c>
      <c r="M453" s="186">
        <f>M454</f>
        <v>0</v>
      </c>
      <c r="N453" s="286"/>
      <c r="O453" s="286"/>
      <c r="P453" s="286"/>
      <c r="Q453" s="286"/>
      <c r="R453" s="699" t="e">
        <f t="shared" si="1065"/>
        <v>#DIV/0!</v>
      </c>
      <c r="S453" s="286"/>
      <c r="T453" s="286"/>
      <c r="U453" s="300"/>
      <c r="V453" s="626">
        <f t="shared" si="1046"/>
        <v>0</v>
      </c>
      <c r="W453" s="300"/>
      <c r="X453" s="300"/>
      <c r="Y453" s="300"/>
      <c r="Z453" s="286">
        <f t="shared" si="1043"/>
        <v>0</v>
      </c>
      <c r="AA453" s="286">
        <f t="shared" si="1095"/>
        <v>0</v>
      </c>
      <c r="AB453" s="300"/>
      <c r="AC453" s="300"/>
      <c r="AD453" s="41"/>
      <c r="AE453" s="186">
        <f>AG453</f>
        <v>0</v>
      </c>
      <c r="AF453" s="699" t="e">
        <f t="shared" si="1087"/>
        <v>#DIV/0!</v>
      </c>
      <c r="AG453" s="186"/>
      <c r="AH453" s="699"/>
      <c r="AI453" s="286"/>
      <c r="AJ453" s="286"/>
      <c r="AK453" s="286"/>
      <c r="AL453" s="699" t="e">
        <f t="shared" si="1055"/>
        <v>#DIV/0!</v>
      </c>
      <c r="AM453" s="286"/>
      <c r="AN453" s="286"/>
      <c r="AO453" s="300"/>
      <c r="AP453" s="286"/>
      <c r="AQ453" s="286"/>
      <c r="AR453" s="186">
        <f>AT453</f>
        <v>0</v>
      </c>
      <c r="AS453" s="699" t="e">
        <f t="shared" si="1088"/>
        <v>#DIV/0!</v>
      </c>
      <c r="AT453" s="186">
        <f>AT454</f>
        <v>0</v>
      </c>
      <c r="AU453" s="699"/>
      <c r="AV453" s="286"/>
      <c r="AW453" s="699"/>
      <c r="AX453" s="186"/>
      <c r="AY453" s="699" t="e">
        <f t="shared" si="1056"/>
        <v>#DIV/0!</v>
      </c>
      <c r="AZ453" s="286"/>
      <c r="BA453" s="699"/>
      <c r="BB453" s="300"/>
      <c r="BC453" s="286"/>
      <c r="BD453" s="300"/>
      <c r="BE453" s="286"/>
      <c r="BF453" s="286"/>
      <c r="BG453" s="286"/>
      <c r="BH453" s="286"/>
      <c r="BI453" s="300"/>
      <c r="BJ453" s="286"/>
      <c r="BK453" s="286"/>
      <c r="BL453" s="286"/>
      <c r="BM453" s="300"/>
      <c r="BN453" s="286"/>
      <c r="BO453" s="286"/>
      <c r="BP453" s="286"/>
      <c r="BQ453" s="286"/>
      <c r="BR453" s="286"/>
      <c r="BS453" s="300"/>
      <c r="BT453" s="286"/>
      <c r="BU453" s="286"/>
      <c r="BV453" s="286"/>
      <c r="BW453" s="286"/>
      <c r="BX453" s="286"/>
      <c r="BY453" s="286"/>
      <c r="BZ453" s="300"/>
      <c r="CE453" s="699"/>
    </row>
    <row r="454" spans="2:83" s="37" customFormat="1" ht="62.25" hidden="1" customHeight="1" x14ac:dyDescent="0.25">
      <c r="B454" s="204"/>
      <c r="C454" s="110" t="s">
        <v>39</v>
      </c>
      <c r="D454" s="172">
        <f>E454</f>
        <v>0</v>
      </c>
      <c r="E454" s="172"/>
      <c r="F454" s="172"/>
      <c r="G454" s="172"/>
      <c r="H454" s="172"/>
      <c r="I454" s="172"/>
      <c r="J454" s="185">
        <f t="shared" si="1068"/>
        <v>0</v>
      </c>
      <c r="K454" s="172">
        <f>M454</f>
        <v>0</v>
      </c>
      <c r="L454" s="699" t="e">
        <f t="shared" si="1086"/>
        <v>#DIV/0!</v>
      </c>
      <c r="M454" s="172">
        <v>0</v>
      </c>
      <c r="N454" s="35"/>
      <c r="O454" s="35"/>
      <c r="P454" s="35"/>
      <c r="Q454" s="35"/>
      <c r="R454" s="699" t="e">
        <f t="shared" si="1065"/>
        <v>#DIV/0!</v>
      </c>
      <c r="S454" s="35"/>
      <c r="T454" s="35"/>
      <c r="U454" s="35"/>
      <c r="V454" s="626">
        <f t="shared" si="1046"/>
        <v>0</v>
      </c>
      <c r="W454" s="35"/>
      <c r="X454" s="35"/>
      <c r="Y454" s="35"/>
      <c r="Z454" s="35">
        <f t="shared" si="1043"/>
        <v>0</v>
      </c>
      <c r="AA454" s="35">
        <f t="shared" si="1095"/>
        <v>0</v>
      </c>
      <c r="AB454" s="35"/>
      <c r="AC454" s="35"/>
      <c r="AD454" s="35"/>
      <c r="AE454" s="172">
        <f>AG454</f>
        <v>0</v>
      </c>
      <c r="AF454" s="699" t="e">
        <f t="shared" si="1087"/>
        <v>#DIV/0!</v>
      </c>
      <c r="AG454" s="172"/>
      <c r="AH454" s="699"/>
      <c r="AI454" s="35"/>
      <c r="AJ454" s="35"/>
      <c r="AK454" s="35"/>
      <c r="AL454" s="699" t="e">
        <f t="shared" si="1055"/>
        <v>#DIV/0!</v>
      </c>
      <c r="AM454" s="35"/>
      <c r="AN454" s="35"/>
      <c r="AO454" s="35"/>
      <c r="AP454" s="35"/>
      <c r="AQ454" s="35"/>
      <c r="AR454" s="172">
        <f>AT454</f>
        <v>0</v>
      </c>
      <c r="AS454" s="699" t="e">
        <f t="shared" si="1088"/>
        <v>#DIV/0!</v>
      </c>
      <c r="AT454" s="172">
        <v>0</v>
      </c>
      <c r="AU454" s="699"/>
      <c r="AV454" s="35"/>
      <c r="AW454" s="699"/>
      <c r="AX454" s="172"/>
      <c r="AY454" s="699" t="e">
        <f t="shared" si="1056"/>
        <v>#DIV/0!</v>
      </c>
      <c r="AZ454" s="35"/>
      <c r="BA454" s="699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E454" s="699"/>
    </row>
    <row r="455" spans="2:83" s="37" customFormat="1" ht="62.25" hidden="1" customHeight="1" x14ac:dyDescent="0.25">
      <c r="B455" s="204"/>
      <c r="C455" s="110" t="s">
        <v>40</v>
      </c>
      <c r="D455" s="172"/>
      <c r="E455" s="172"/>
      <c r="F455" s="172"/>
      <c r="G455" s="172"/>
      <c r="H455" s="172"/>
      <c r="I455" s="172"/>
      <c r="J455" s="185">
        <f t="shared" si="1068"/>
        <v>0</v>
      </c>
      <c r="K455" s="172"/>
      <c r="L455" s="699" t="e">
        <f t="shared" si="1086"/>
        <v>#DIV/0!</v>
      </c>
      <c r="M455" s="172"/>
      <c r="N455" s="35"/>
      <c r="O455" s="35"/>
      <c r="P455" s="35"/>
      <c r="Q455" s="35"/>
      <c r="R455" s="699" t="e">
        <f t="shared" si="1065"/>
        <v>#DIV/0!</v>
      </c>
      <c r="S455" s="35"/>
      <c r="T455" s="35"/>
      <c r="U455" s="35"/>
      <c r="V455" s="626">
        <f t="shared" si="1046"/>
        <v>0</v>
      </c>
      <c r="W455" s="35"/>
      <c r="X455" s="35"/>
      <c r="Y455" s="35"/>
      <c r="Z455" s="35">
        <f t="shared" si="1043"/>
        <v>0</v>
      </c>
      <c r="AA455" s="35">
        <f t="shared" si="1095"/>
        <v>0</v>
      </c>
      <c r="AB455" s="35"/>
      <c r="AC455" s="35"/>
      <c r="AD455" s="35"/>
      <c r="AE455" s="172"/>
      <c r="AF455" s="699" t="e">
        <f t="shared" si="1087"/>
        <v>#DIV/0!</v>
      </c>
      <c r="AG455" s="172"/>
      <c r="AH455" s="699"/>
      <c r="AI455" s="35"/>
      <c r="AJ455" s="35"/>
      <c r="AK455" s="35"/>
      <c r="AL455" s="699" t="e">
        <f t="shared" si="1055"/>
        <v>#DIV/0!</v>
      </c>
      <c r="AM455" s="35"/>
      <c r="AN455" s="35"/>
      <c r="AO455" s="35"/>
      <c r="AP455" s="35"/>
      <c r="AQ455" s="35"/>
      <c r="AR455" s="172"/>
      <c r="AS455" s="699" t="e">
        <f t="shared" si="1088"/>
        <v>#DIV/0!</v>
      </c>
      <c r="AT455" s="172"/>
      <c r="AU455" s="699"/>
      <c r="AV455" s="35"/>
      <c r="AW455" s="699"/>
      <c r="AX455" s="172"/>
      <c r="AY455" s="699" t="e">
        <f t="shared" si="1056"/>
        <v>#DIV/0!</v>
      </c>
      <c r="AZ455" s="35"/>
      <c r="BA455" s="699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E455" s="699"/>
    </row>
    <row r="456" spans="2:83" s="49" customFormat="1" ht="62.25" hidden="1" customHeight="1" x14ac:dyDescent="0.25">
      <c r="B456" s="506" t="s">
        <v>74</v>
      </c>
      <c r="C456" s="124" t="s">
        <v>228</v>
      </c>
      <c r="D456" s="185">
        <f t="shared" ref="D456:D461" si="1102">E456</f>
        <v>0</v>
      </c>
      <c r="E456" s="185"/>
      <c r="F456" s="185"/>
      <c r="G456" s="185"/>
      <c r="H456" s="186"/>
      <c r="I456" s="886"/>
      <c r="J456" s="185">
        <f t="shared" si="1068"/>
        <v>0</v>
      </c>
      <c r="K456" s="185">
        <f t="shared" ref="K456:K461" si="1103">M456</f>
        <v>0</v>
      </c>
      <c r="L456" s="699" t="e">
        <f t="shared" si="1086"/>
        <v>#DIV/0!</v>
      </c>
      <c r="M456" s="185">
        <f>M457+M461</f>
        <v>0</v>
      </c>
      <c r="N456" s="98"/>
      <c r="O456" s="98"/>
      <c r="P456" s="98"/>
      <c r="Q456" s="98"/>
      <c r="R456" s="699" t="e">
        <f t="shared" si="1065"/>
        <v>#DIV/0!</v>
      </c>
      <c r="S456" s="286"/>
      <c r="T456" s="286"/>
      <c r="U456" s="280"/>
      <c r="V456" s="626">
        <f t="shared" si="1046"/>
        <v>0</v>
      </c>
      <c r="W456" s="280"/>
      <c r="X456" s="280"/>
      <c r="Y456" s="280"/>
      <c r="Z456" s="98">
        <f t="shared" si="1043"/>
        <v>0</v>
      </c>
      <c r="AA456" s="98">
        <f t="shared" si="1095"/>
        <v>0</v>
      </c>
      <c r="AB456" s="280"/>
      <c r="AC456" s="280"/>
      <c r="AD456" s="280"/>
      <c r="AE456" s="185">
        <f t="shared" ref="AE456:AE461" si="1104">AG456</f>
        <v>0</v>
      </c>
      <c r="AF456" s="699" t="e">
        <f t="shared" si="1087"/>
        <v>#DIV/0!</v>
      </c>
      <c r="AG456" s="185"/>
      <c r="AH456" s="699"/>
      <c r="AI456" s="98"/>
      <c r="AJ456" s="98"/>
      <c r="AK456" s="98"/>
      <c r="AL456" s="699" t="e">
        <f t="shared" si="1055"/>
        <v>#DIV/0!</v>
      </c>
      <c r="AM456" s="286"/>
      <c r="AN456" s="286"/>
      <c r="AO456" s="280"/>
      <c r="AP456" s="98"/>
      <c r="AQ456" s="98"/>
      <c r="AR456" s="185">
        <f t="shared" ref="AR456:AR461" si="1105">AT456</f>
        <v>0</v>
      </c>
      <c r="AS456" s="699" t="e">
        <f t="shared" si="1088"/>
        <v>#DIV/0!</v>
      </c>
      <c r="AT456" s="185">
        <f>AT457+AT461</f>
        <v>0</v>
      </c>
      <c r="AU456" s="699"/>
      <c r="AV456" s="98"/>
      <c r="AW456" s="699"/>
      <c r="AX456" s="185"/>
      <c r="AY456" s="699" t="e">
        <f t="shared" si="1056"/>
        <v>#DIV/0!</v>
      </c>
      <c r="AZ456" s="286"/>
      <c r="BA456" s="699"/>
      <c r="BB456" s="280"/>
      <c r="BC456" s="286"/>
      <c r="BD456" s="280"/>
      <c r="BE456" s="98"/>
      <c r="BF456" s="98"/>
      <c r="BG456" s="98"/>
      <c r="BH456" s="286"/>
      <c r="BI456" s="280"/>
      <c r="BJ456" s="98"/>
      <c r="BK456" s="98"/>
      <c r="BL456" s="286"/>
      <c r="BM456" s="280"/>
      <c r="BN456" s="98"/>
      <c r="BO456" s="98"/>
      <c r="BP456" s="98"/>
      <c r="BQ456" s="98"/>
      <c r="BR456" s="286"/>
      <c r="BS456" s="280"/>
      <c r="BT456" s="98"/>
      <c r="BU456" s="98"/>
      <c r="BV456" s="98"/>
      <c r="BW456" s="98"/>
      <c r="BX456" s="98"/>
      <c r="BY456" s="286"/>
      <c r="BZ456" s="280"/>
      <c r="CE456" s="699"/>
    </row>
    <row r="457" spans="2:83" s="45" customFormat="1" ht="62.25" hidden="1" customHeight="1" x14ac:dyDescent="0.25">
      <c r="B457" s="200"/>
      <c r="C457" s="97" t="s">
        <v>31</v>
      </c>
      <c r="D457" s="166">
        <f t="shared" si="1102"/>
        <v>0</v>
      </c>
      <c r="E457" s="166"/>
      <c r="F457" s="166"/>
      <c r="G457" s="166"/>
      <c r="H457" s="236"/>
      <c r="I457" s="236"/>
      <c r="J457" s="185">
        <f t="shared" si="1068"/>
        <v>0</v>
      </c>
      <c r="K457" s="166">
        <f t="shared" si="1103"/>
        <v>0</v>
      </c>
      <c r="L457" s="699" t="e">
        <f t="shared" si="1086"/>
        <v>#DIV/0!</v>
      </c>
      <c r="M457" s="166">
        <f>SUM(M458:M460)</f>
        <v>0</v>
      </c>
      <c r="N457" s="687"/>
      <c r="O457" s="626"/>
      <c r="P457" s="687"/>
      <c r="Q457" s="626"/>
      <c r="R457" s="699" t="e">
        <f t="shared" si="1065"/>
        <v>#DIV/0!</v>
      </c>
      <c r="S457" s="31"/>
      <c r="T457" s="31"/>
      <c r="U457" s="31"/>
      <c r="V457" s="626">
        <f t="shared" si="1046"/>
        <v>0</v>
      </c>
      <c r="W457" s="31"/>
      <c r="X457" s="31"/>
      <c r="Y457" s="31"/>
      <c r="Z457" s="626">
        <f t="shared" si="1043"/>
        <v>0</v>
      </c>
      <c r="AA457" s="626">
        <f t="shared" si="1095"/>
        <v>0</v>
      </c>
      <c r="AB457" s="31"/>
      <c r="AC457" s="31"/>
      <c r="AD457" s="31"/>
      <c r="AE457" s="166">
        <f t="shared" si="1104"/>
        <v>0</v>
      </c>
      <c r="AF457" s="699" t="e">
        <f t="shared" si="1087"/>
        <v>#DIV/0!</v>
      </c>
      <c r="AG457" s="166"/>
      <c r="AH457" s="699"/>
      <c r="AI457" s="626"/>
      <c r="AJ457" s="687"/>
      <c r="AK457" s="833"/>
      <c r="AL457" s="699" t="e">
        <f t="shared" si="1055"/>
        <v>#DIV/0!</v>
      </c>
      <c r="AM457" s="31"/>
      <c r="AN457" s="31"/>
      <c r="AO457" s="31"/>
      <c r="AP457" s="626"/>
      <c r="AQ457" s="687"/>
      <c r="AR457" s="166">
        <f t="shared" si="1105"/>
        <v>0</v>
      </c>
      <c r="AS457" s="699" t="e">
        <f t="shared" si="1088"/>
        <v>#DIV/0!</v>
      </c>
      <c r="AT457" s="166">
        <f>SUM(AT458:AT460)</f>
        <v>0</v>
      </c>
      <c r="AU457" s="699"/>
      <c r="AV457" s="626"/>
      <c r="AW457" s="699"/>
      <c r="AX457" s="166"/>
      <c r="AY457" s="699" t="e">
        <f t="shared" si="1056"/>
        <v>#DIV/0!</v>
      </c>
      <c r="AZ457" s="31"/>
      <c r="BA457" s="699"/>
      <c r="BB457" s="31"/>
      <c r="BC457" s="31"/>
      <c r="BD457" s="31"/>
      <c r="BE457" s="626"/>
      <c r="BF457" s="626"/>
      <c r="BG457" s="626"/>
      <c r="BH457" s="31"/>
      <c r="BI457" s="31"/>
      <c r="BJ457" s="626"/>
      <c r="BK457" s="626"/>
      <c r="BL457" s="31"/>
      <c r="BM457" s="31"/>
      <c r="BN457" s="626"/>
      <c r="BO457" s="626"/>
      <c r="BP457" s="626"/>
      <c r="BQ457" s="626"/>
      <c r="BR457" s="31"/>
      <c r="BS457" s="31"/>
      <c r="BT457" s="626"/>
      <c r="BU457" s="626"/>
      <c r="BV457" s="507"/>
      <c r="BW457" s="522"/>
      <c r="BX457" s="507"/>
      <c r="BY457" s="31"/>
      <c r="BZ457" s="31"/>
      <c r="CE457" s="699"/>
    </row>
    <row r="458" spans="2:83" s="37" customFormat="1" ht="62.25" hidden="1" customHeight="1" x14ac:dyDescent="0.25">
      <c r="B458" s="204"/>
      <c r="C458" s="110" t="s">
        <v>39</v>
      </c>
      <c r="D458" s="171">
        <f t="shared" si="1102"/>
        <v>0</v>
      </c>
      <c r="E458" s="171"/>
      <c r="F458" s="171"/>
      <c r="G458" s="171"/>
      <c r="H458" s="172"/>
      <c r="I458" s="172"/>
      <c r="J458" s="185">
        <f t="shared" si="1068"/>
        <v>0</v>
      </c>
      <c r="K458" s="171">
        <f t="shared" si="1103"/>
        <v>0</v>
      </c>
      <c r="L458" s="699" t="e">
        <f t="shared" si="1086"/>
        <v>#DIV/0!</v>
      </c>
      <c r="M458" s="171">
        <v>0</v>
      </c>
      <c r="N458" s="116"/>
      <c r="O458" s="116"/>
      <c r="P458" s="116"/>
      <c r="Q458" s="116"/>
      <c r="R458" s="699" t="e">
        <f t="shared" si="1065"/>
        <v>#DIV/0!</v>
      </c>
      <c r="S458" s="35"/>
      <c r="T458" s="35"/>
      <c r="U458" s="35"/>
      <c r="V458" s="626">
        <f t="shared" si="1046"/>
        <v>0</v>
      </c>
      <c r="W458" s="35"/>
      <c r="X458" s="35"/>
      <c r="Y458" s="35"/>
      <c r="Z458" s="116">
        <f t="shared" si="1043"/>
        <v>0</v>
      </c>
      <c r="AA458" s="116">
        <f t="shared" si="1095"/>
        <v>0</v>
      </c>
      <c r="AB458" s="35"/>
      <c r="AC458" s="35"/>
      <c r="AD458" s="35"/>
      <c r="AE458" s="171">
        <f t="shared" si="1104"/>
        <v>0</v>
      </c>
      <c r="AF458" s="699" t="e">
        <f t="shared" si="1087"/>
        <v>#DIV/0!</v>
      </c>
      <c r="AG458" s="171"/>
      <c r="AH458" s="699"/>
      <c r="AI458" s="116"/>
      <c r="AJ458" s="116"/>
      <c r="AK458" s="116"/>
      <c r="AL458" s="699" t="e">
        <f t="shared" si="1055"/>
        <v>#DIV/0!</v>
      </c>
      <c r="AM458" s="35"/>
      <c r="AN458" s="35"/>
      <c r="AO458" s="35"/>
      <c r="AP458" s="116"/>
      <c r="AQ458" s="116"/>
      <c r="AR458" s="171">
        <f t="shared" si="1105"/>
        <v>0</v>
      </c>
      <c r="AS458" s="699" t="e">
        <f t="shared" si="1088"/>
        <v>#DIV/0!</v>
      </c>
      <c r="AT458" s="171">
        <v>0</v>
      </c>
      <c r="AU458" s="699"/>
      <c r="AV458" s="116"/>
      <c r="AW458" s="699"/>
      <c r="AX458" s="171"/>
      <c r="AY458" s="699" t="e">
        <f t="shared" si="1056"/>
        <v>#DIV/0!</v>
      </c>
      <c r="AZ458" s="35"/>
      <c r="BA458" s="699"/>
      <c r="BB458" s="35"/>
      <c r="BC458" s="35"/>
      <c r="BD458" s="35"/>
      <c r="BE458" s="116"/>
      <c r="BF458" s="116"/>
      <c r="BG458" s="116"/>
      <c r="BH458" s="35"/>
      <c r="BI458" s="35"/>
      <c r="BJ458" s="116"/>
      <c r="BK458" s="116"/>
      <c r="BL458" s="35"/>
      <c r="BM458" s="35"/>
      <c r="BN458" s="116"/>
      <c r="BO458" s="116"/>
      <c r="BP458" s="116"/>
      <c r="BQ458" s="116"/>
      <c r="BR458" s="35"/>
      <c r="BS458" s="35"/>
      <c r="BT458" s="116"/>
      <c r="BU458" s="116"/>
      <c r="BV458" s="116"/>
      <c r="BW458" s="116"/>
      <c r="BX458" s="116"/>
      <c r="BY458" s="35"/>
      <c r="BZ458" s="35"/>
      <c r="CE458" s="699"/>
    </row>
    <row r="459" spans="2:83" s="37" customFormat="1" ht="62.25" hidden="1" customHeight="1" x14ac:dyDescent="0.25">
      <c r="B459" s="204"/>
      <c r="C459" s="110" t="s">
        <v>40</v>
      </c>
      <c r="D459" s="171">
        <f t="shared" si="1102"/>
        <v>0</v>
      </c>
      <c r="E459" s="171"/>
      <c r="F459" s="171"/>
      <c r="G459" s="171"/>
      <c r="H459" s="172"/>
      <c r="I459" s="172"/>
      <c r="J459" s="185">
        <f t="shared" si="1068"/>
        <v>0</v>
      </c>
      <c r="K459" s="171">
        <f t="shared" si="1103"/>
        <v>0</v>
      </c>
      <c r="L459" s="699" t="e">
        <f t="shared" si="1086"/>
        <v>#DIV/0!</v>
      </c>
      <c r="M459" s="171">
        <v>0</v>
      </c>
      <c r="N459" s="116"/>
      <c r="O459" s="116"/>
      <c r="P459" s="116"/>
      <c r="Q459" s="116"/>
      <c r="R459" s="699" t="e">
        <f t="shared" si="1065"/>
        <v>#DIV/0!</v>
      </c>
      <c r="S459" s="35"/>
      <c r="T459" s="35"/>
      <c r="U459" s="35"/>
      <c r="V459" s="626">
        <f t="shared" si="1046"/>
        <v>0</v>
      </c>
      <c r="W459" s="35"/>
      <c r="X459" s="35"/>
      <c r="Y459" s="35"/>
      <c r="Z459" s="116">
        <f t="shared" si="1043"/>
        <v>0</v>
      </c>
      <c r="AA459" s="116">
        <f t="shared" si="1095"/>
        <v>0</v>
      </c>
      <c r="AB459" s="35"/>
      <c r="AC459" s="35"/>
      <c r="AD459" s="35"/>
      <c r="AE459" s="171">
        <f t="shared" si="1104"/>
        <v>0</v>
      </c>
      <c r="AF459" s="699" t="e">
        <f t="shared" si="1087"/>
        <v>#DIV/0!</v>
      </c>
      <c r="AG459" s="171"/>
      <c r="AH459" s="699"/>
      <c r="AI459" s="116"/>
      <c r="AJ459" s="116"/>
      <c r="AK459" s="116"/>
      <c r="AL459" s="699" t="e">
        <f t="shared" si="1055"/>
        <v>#DIV/0!</v>
      </c>
      <c r="AM459" s="35"/>
      <c r="AN459" s="35"/>
      <c r="AO459" s="35"/>
      <c r="AP459" s="116"/>
      <c r="AQ459" s="116"/>
      <c r="AR459" s="171">
        <f t="shared" si="1105"/>
        <v>0</v>
      </c>
      <c r="AS459" s="699" t="e">
        <f t="shared" si="1088"/>
        <v>#DIV/0!</v>
      </c>
      <c r="AT459" s="171">
        <v>0</v>
      </c>
      <c r="AU459" s="699"/>
      <c r="AV459" s="116"/>
      <c r="AW459" s="699"/>
      <c r="AX459" s="171"/>
      <c r="AY459" s="699" t="e">
        <f t="shared" si="1056"/>
        <v>#DIV/0!</v>
      </c>
      <c r="AZ459" s="35"/>
      <c r="BA459" s="699"/>
      <c r="BB459" s="35"/>
      <c r="BC459" s="35"/>
      <c r="BD459" s="35"/>
      <c r="BE459" s="116"/>
      <c r="BF459" s="116"/>
      <c r="BG459" s="116"/>
      <c r="BH459" s="35"/>
      <c r="BI459" s="35"/>
      <c r="BJ459" s="116"/>
      <c r="BK459" s="116"/>
      <c r="BL459" s="35"/>
      <c r="BM459" s="35"/>
      <c r="BN459" s="116"/>
      <c r="BO459" s="116"/>
      <c r="BP459" s="116"/>
      <c r="BQ459" s="116"/>
      <c r="BR459" s="35"/>
      <c r="BS459" s="35"/>
      <c r="BT459" s="116"/>
      <c r="BU459" s="116"/>
      <c r="BV459" s="116"/>
      <c r="BW459" s="116"/>
      <c r="BX459" s="116"/>
      <c r="BY459" s="35"/>
      <c r="BZ459" s="35"/>
      <c r="CE459" s="699"/>
    </row>
    <row r="460" spans="2:83" s="37" customFormat="1" ht="62.25" hidden="1" customHeight="1" x14ac:dyDescent="0.25">
      <c r="B460" s="204"/>
      <c r="C460" s="110" t="s">
        <v>43</v>
      </c>
      <c r="D460" s="171">
        <f t="shared" si="1102"/>
        <v>0</v>
      </c>
      <c r="E460" s="171"/>
      <c r="F460" s="171"/>
      <c r="G460" s="171"/>
      <c r="H460" s="172"/>
      <c r="I460" s="172"/>
      <c r="J460" s="185">
        <f t="shared" si="1068"/>
        <v>0</v>
      </c>
      <c r="K460" s="171">
        <f t="shared" si="1103"/>
        <v>0</v>
      </c>
      <c r="L460" s="699" t="e">
        <f t="shared" si="1086"/>
        <v>#DIV/0!</v>
      </c>
      <c r="M460" s="171">
        <v>0</v>
      </c>
      <c r="N460" s="116"/>
      <c r="O460" s="116"/>
      <c r="P460" s="116"/>
      <c r="Q460" s="116"/>
      <c r="R460" s="699" t="e">
        <f t="shared" si="1065"/>
        <v>#DIV/0!</v>
      </c>
      <c r="S460" s="35"/>
      <c r="T460" s="35"/>
      <c r="U460" s="35"/>
      <c r="V460" s="626">
        <f t="shared" si="1046"/>
        <v>0</v>
      </c>
      <c r="W460" s="35"/>
      <c r="X460" s="35"/>
      <c r="Y460" s="35"/>
      <c r="Z460" s="116">
        <f t="shared" si="1043"/>
        <v>0</v>
      </c>
      <c r="AA460" s="116">
        <f t="shared" si="1095"/>
        <v>0</v>
      </c>
      <c r="AB460" s="35"/>
      <c r="AC460" s="35"/>
      <c r="AD460" s="35"/>
      <c r="AE460" s="171">
        <f t="shared" si="1104"/>
        <v>0</v>
      </c>
      <c r="AF460" s="699" t="e">
        <f t="shared" si="1087"/>
        <v>#DIV/0!</v>
      </c>
      <c r="AG460" s="171"/>
      <c r="AH460" s="699"/>
      <c r="AI460" s="116"/>
      <c r="AJ460" s="116"/>
      <c r="AK460" s="116"/>
      <c r="AL460" s="699" t="e">
        <f t="shared" si="1055"/>
        <v>#DIV/0!</v>
      </c>
      <c r="AM460" s="35"/>
      <c r="AN460" s="35"/>
      <c r="AO460" s="35"/>
      <c r="AP460" s="116"/>
      <c r="AQ460" s="116"/>
      <c r="AR460" s="171">
        <f t="shared" si="1105"/>
        <v>0</v>
      </c>
      <c r="AS460" s="699" t="e">
        <f t="shared" si="1088"/>
        <v>#DIV/0!</v>
      </c>
      <c r="AT460" s="171">
        <v>0</v>
      </c>
      <c r="AU460" s="699"/>
      <c r="AV460" s="116"/>
      <c r="AW460" s="699"/>
      <c r="AX460" s="171"/>
      <c r="AY460" s="699" t="e">
        <f t="shared" si="1056"/>
        <v>#DIV/0!</v>
      </c>
      <c r="AZ460" s="35"/>
      <c r="BA460" s="699"/>
      <c r="BB460" s="35"/>
      <c r="BC460" s="35"/>
      <c r="BD460" s="35"/>
      <c r="BE460" s="116"/>
      <c r="BF460" s="116"/>
      <c r="BG460" s="116"/>
      <c r="BH460" s="35"/>
      <c r="BI460" s="35"/>
      <c r="BJ460" s="116"/>
      <c r="BK460" s="116"/>
      <c r="BL460" s="35"/>
      <c r="BM460" s="35"/>
      <c r="BN460" s="116"/>
      <c r="BO460" s="116"/>
      <c r="BP460" s="116"/>
      <c r="BQ460" s="116"/>
      <c r="BR460" s="35"/>
      <c r="BS460" s="35"/>
      <c r="BT460" s="116"/>
      <c r="BU460" s="116"/>
      <c r="BV460" s="116"/>
      <c r="BW460" s="116"/>
      <c r="BX460" s="116"/>
      <c r="BY460" s="35"/>
      <c r="BZ460" s="35"/>
      <c r="CE460" s="699"/>
    </row>
    <row r="461" spans="2:83" s="23" customFormat="1" ht="62.25" hidden="1" customHeight="1" x14ac:dyDescent="0.25">
      <c r="B461" s="201"/>
      <c r="C461" s="101" t="s">
        <v>32</v>
      </c>
      <c r="D461" s="167">
        <f t="shared" si="1102"/>
        <v>0</v>
      </c>
      <c r="E461" s="167"/>
      <c r="F461" s="167"/>
      <c r="G461" s="167"/>
      <c r="H461" s="187"/>
      <c r="I461" s="187"/>
      <c r="J461" s="185">
        <f t="shared" si="1068"/>
        <v>0</v>
      </c>
      <c r="K461" s="844">
        <f t="shared" si="1103"/>
        <v>0</v>
      </c>
      <c r="L461" s="699" t="e">
        <f t="shared" si="1086"/>
        <v>#DIV/0!</v>
      </c>
      <c r="M461" s="167">
        <v>0</v>
      </c>
      <c r="N461" s="114"/>
      <c r="O461" s="102"/>
      <c r="P461" s="114"/>
      <c r="Q461" s="102"/>
      <c r="R461" s="699" t="e">
        <f t="shared" si="1065"/>
        <v>#DIV/0!</v>
      </c>
      <c r="S461" s="22"/>
      <c r="T461" s="41"/>
      <c r="U461" s="22"/>
      <c r="V461" s="626">
        <f t="shared" si="1046"/>
        <v>0</v>
      </c>
      <c r="W461" s="22"/>
      <c r="X461" s="22"/>
      <c r="Y461" s="22"/>
      <c r="Z461" s="102">
        <f t="shared" si="1043"/>
        <v>0</v>
      </c>
      <c r="AA461" s="102">
        <f t="shared" si="1095"/>
        <v>0</v>
      </c>
      <c r="AB461" s="22"/>
      <c r="AC461" s="22"/>
      <c r="AD461" s="41"/>
      <c r="AE461" s="167">
        <f t="shared" si="1104"/>
        <v>0</v>
      </c>
      <c r="AF461" s="699" t="e">
        <f t="shared" si="1087"/>
        <v>#DIV/0!</v>
      </c>
      <c r="AG461" s="167"/>
      <c r="AH461" s="699"/>
      <c r="AI461" s="102"/>
      <c r="AJ461" s="114"/>
      <c r="AK461" s="102"/>
      <c r="AL461" s="699" t="e">
        <f t="shared" si="1055"/>
        <v>#DIV/0!</v>
      </c>
      <c r="AM461" s="22"/>
      <c r="AN461" s="41"/>
      <c r="AO461" s="22"/>
      <c r="AP461" s="102"/>
      <c r="AQ461" s="114"/>
      <c r="AR461" s="167">
        <f t="shared" si="1105"/>
        <v>0</v>
      </c>
      <c r="AS461" s="699" t="e">
        <f t="shared" si="1088"/>
        <v>#DIV/0!</v>
      </c>
      <c r="AT461" s="167">
        <v>0</v>
      </c>
      <c r="AU461" s="699"/>
      <c r="AV461" s="102"/>
      <c r="AW461" s="699"/>
      <c r="AX461" s="167"/>
      <c r="AY461" s="699" t="e">
        <f t="shared" si="1056"/>
        <v>#DIV/0!</v>
      </c>
      <c r="AZ461" s="22"/>
      <c r="BA461" s="699"/>
      <c r="BB461" s="22"/>
      <c r="BC461" s="22"/>
      <c r="BD461" s="22"/>
      <c r="BE461" s="102"/>
      <c r="BF461" s="102"/>
      <c r="BG461" s="102"/>
      <c r="BH461" s="22"/>
      <c r="BI461" s="22"/>
      <c r="BJ461" s="102"/>
      <c r="BK461" s="102"/>
      <c r="BL461" s="22"/>
      <c r="BM461" s="22"/>
      <c r="BN461" s="102"/>
      <c r="BO461" s="102"/>
      <c r="BP461" s="102"/>
      <c r="BQ461" s="102"/>
      <c r="BR461" s="22"/>
      <c r="BS461" s="22"/>
      <c r="BT461" s="102"/>
      <c r="BU461" s="102"/>
      <c r="BV461" s="102"/>
      <c r="BW461" s="102"/>
      <c r="BX461" s="102"/>
      <c r="BY461" s="22"/>
      <c r="BZ461" s="22"/>
      <c r="CE461" s="699"/>
    </row>
    <row r="462" spans="2:83" s="37" customFormat="1" ht="62.25" hidden="1" customHeight="1" x14ac:dyDescent="0.25">
      <c r="B462" s="204"/>
      <c r="C462" s="110"/>
      <c r="D462" s="172"/>
      <c r="E462" s="172"/>
      <c r="F462" s="172"/>
      <c r="G462" s="172"/>
      <c r="H462" s="172"/>
      <c r="I462" s="172"/>
      <c r="J462" s="185">
        <f t="shared" si="1068"/>
        <v>0</v>
      </c>
      <c r="K462" s="172"/>
      <c r="L462" s="699" t="e">
        <f t="shared" si="1086"/>
        <v>#DIV/0!</v>
      </c>
      <c r="M462" s="172"/>
      <c r="N462" s="35"/>
      <c r="O462" s="35"/>
      <c r="P462" s="35"/>
      <c r="Q462" s="35"/>
      <c r="R462" s="699" t="e">
        <f t="shared" si="1065"/>
        <v>#DIV/0!</v>
      </c>
      <c r="S462" s="35"/>
      <c r="T462" s="35"/>
      <c r="U462" s="35"/>
      <c r="V462" s="626">
        <f t="shared" si="1046"/>
        <v>0</v>
      </c>
      <c r="W462" s="35"/>
      <c r="X462" s="35"/>
      <c r="Y462" s="35"/>
      <c r="Z462" s="35">
        <f t="shared" si="1043"/>
        <v>0</v>
      </c>
      <c r="AA462" s="35">
        <f t="shared" si="1095"/>
        <v>0</v>
      </c>
      <c r="AB462" s="35"/>
      <c r="AC462" s="35"/>
      <c r="AD462" s="35"/>
      <c r="AE462" s="172"/>
      <c r="AF462" s="699" t="e">
        <f t="shared" si="1087"/>
        <v>#DIV/0!</v>
      </c>
      <c r="AG462" s="172"/>
      <c r="AH462" s="699"/>
      <c r="AI462" s="35"/>
      <c r="AJ462" s="35"/>
      <c r="AK462" s="35"/>
      <c r="AL462" s="699" t="e">
        <f t="shared" si="1055"/>
        <v>#DIV/0!</v>
      </c>
      <c r="AM462" s="35"/>
      <c r="AN462" s="35"/>
      <c r="AO462" s="35"/>
      <c r="AP462" s="35"/>
      <c r="AQ462" s="35"/>
      <c r="AR462" s="172"/>
      <c r="AS462" s="699" t="e">
        <f t="shared" si="1088"/>
        <v>#DIV/0!</v>
      </c>
      <c r="AT462" s="172"/>
      <c r="AU462" s="699"/>
      <c r="AV462" s="35"/>
      <c r="AW462" s="699"/>
      <c r="AX462" s="172"/>
      <c r="AY462" s="699" t="e">
        <f t="shared" si="1056"/>
        <v>#DIV/0!</v>
      </c>
      <c r="AZ462" s="35"/>
      <c r="BA462" s="699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E462" s="699"/>
    </row>
    <row r="463" spans="2:83" s="37" customFormat="1" ht="62.25" hidden="1" customHeight="1" x14ac:dyDescent="0.25">
      <c r="B463" s="204"/>
      <c r="C463" s="110"/>
      <c r="D463" s="172"/>
      <c r="E463" s="172"/>
      <c r="F463" s="172"/>
      <c r="G463" s="172"/>
      <c r="H463" s="172"/>
      <c r="I463" s="172"/>
      <c r="J463" s="185">
        <f t="shared" si="1068"/>
        <v>0</v>
      </c>
      <c r="K463" s="172"/>
      <c r="L463" s="699" t="e">
        <f t="shared" si="1086"/>
        <v>#DIV/0!</v>
      </c>
      <c r="M463" s="172"/>
      <c r="N463" s="35"/>
      <c r="O463" s="35"/>
      <c r="P463" s="35"/>
      <c r="Q463" s="35"/>
      <c r="R463" s="699" t="e">
        <f t="shared" si="1065"/>
        <v>#DIV/0!</v>
      </c>
      <c r="S463" s="35"/>
      <c r="T463" s="35"/>
      <c r="U463" s="35"/>
      <c r="V463" s="626">
        <f t="shared" si="1046"/>
        <v>0</v>
      </c>
      <c r="W463" s="35"/>
      <c r="X463" s="35"/>
      <c r="Y463" s="35"/>
      <c r="Z463" s="35">
        <f t="shared" si="1043"/>
        <v>0</v>
      </c>
      <c r="AA463" s="35">
        <f t="shared" si="1095"/>
        <v>0</v>
      </c>
      <c r="AB463" s="35"/>
      <c r="AC463" s="35"/>
      <c r="AD463" s="35"/>
      <c r="AE463" s="172"/>
      <c r="AF463" s="699" t="e">
        <f t="shared" si="1087"/>
        <v>#DIV/0!</v>
      </c>
      <c r="AG463" s="172"/>
      <c r="AH463" s="699"/>
      <c r="AI463" s="35"/>
      <c r="AJ463" s="35"/>
      <c r="AK463" s="35"/>
      <c r="AL463" s="699" t="e">
        <f t="shared" ref="AL463:AL538" si="1106">AK463/G463</f>
        <v>#DIV/0!</v>
      </c>
      <c r="AM463" s="35"/>
      <c r="AN463" s="35"/>
      <c r="AO463" s="35"/>
      <c r="AP463" s="35"/>
      <c r="AQ463" s="35"/>
      <c r="AR463" s="172"/>
      <c r="AS463" s="699" t="e">
        <f t="shared" si="1088"/>
        <v>#DIV/0!</v>
      </c>
      <c r="AT463" s="172"/>
      <c r="AU463" s="699"/>
      <c r="AV463" s="35"/>
      <c r="AW463" s="699"/>
      <c r="AX463" s="172"/>
      <c r="AY463" s="699" t="e">
        <f t="shared" si="1056"/>
        <v>#DIV/0!</v>
      </c>
      <c r="AZ463" s="35"/>
      <c r="BA463" s="699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E463" s="699"/>
    </row>
    <row r="464" spans="2:83" s="42" customFormat="1" ht="62.25" hidden="1" customHeight="1" x14ac:dyDescent="0.25">
      <c r="B464" s="506" t="s">
        <v>81</v>
      </c>
      <c r="C464" s="97" t="s">
        <v>230</v>
      </c>
      <c r="D464" s="844">
        <f>E464</f>
        <v>0</v>
      </c>
      <c r="E464" s="844"/>
      <c r="F464" s="844"/>
      <c r="G464" s="925"/>
      <c r="H464" s="258"/>
      <c r="I464" s="258"/>
      <c r="J464" s="185">
        <f t="shared" si="1068"/>
        <v>0</v>
      </c>
      <c r="K464" s="844">
        <f>M464</f>
        <v>0</v>
      </c>
      <c r="L464" s="699" t="e">
        <f t="shared" si="1086"/>
        <v>#DIV/0!</v>
      </c>
      <c r="M464" s="963">
        <f>M465</f>
        <v>0</v>
      </c>
      <c r="N464" s="114"/>
      <c r="O464" s="114"/>
      <c r="P464" s="114"/>
      <c r="Q464" s="114"/>
      <c r="R464" s="699" t="e">
        <f t="shared" si="1065"/>
        <v>#DIV/0!</v>
      </c>
      <c r="S464" s="41"/>
      <c r="T464" s="41"/>
      <c r="U464" s="41"/>
      <c r="V464" s="626">
        <f t="shared" si="1046"/>
        <v>0</v>
      </c>
      <c r="W464" s="41"/>
      <c r="X464" s="41"/>
      <c r="Y464" s="41"/>
      <c r="Z464" s="114">
        <f t="shared" si="1043"/>
        <v>0</v>
      </c>
      <c r="AA464" s="114">
        <f t="shared" si="1095"/>
        <v>0</v>
      </c>
      <c r="AB464" s="41"/>
      <c r="AC464" s="41"/>
      <c r="AD464" s="41"/>
      <c r="AE464" s="963">
        <f>AG464</f>
        <v>0</v>
      </c>
      <c r="AF464" s="699" t="e">
        <f t="shared" si="1087"/>
        <v>#DIV/0!</v>
      </c>
      <c r="AG464" s="963"/>
      <c r="AH464" s="699"/>
      <c r="AI464" s="114"/>
      <c r="AJ464" s="114"/>
      <c r="AK464" s="114"/>
      <c r="AL464" s="699" t="e">
        <f t="shared" si="1106"/>
        <v>#DIV/0!</v>
      </c>
      <c r="AM464" s="41"/>
      <c r="AN464" s="41"/>
      <c r="AO464" s="41"/>
      <c r="AP464" s="114"/>
      <c r="AQ464" s="114"/>
      <c r="AR464" s="844">
        <f>AT464</f>
        <v>0</v>
      </c>
      <c r="AS464" s="699" t="e">
        <f t="shared" si="1088"/>
        <v>#DIV/0!</v>
      </c>
      <c r="AT464" s="963">
        <f>AT465</f>
        <v>0</v>
      </c>
      <c r="AU464" s="699"/>
      <c r="AV464" s="114"/>
      <c r="AW464" s="699"/>
      <c r="AX464" s="963"/>
      <c r="AY464" s="699" t="e">
        <f t="shared" ref="AY464:AY516" si="1107">AX464/G464</f>
        <v>#DIV/0!</v>
      </c>
      <c r="AZ464" s="41"/>
      <c r="BA464" s="699"/>
      <c r="BB464" s="41"/>
      <c r="BC464" s="41"/>
      <c r="BD464" s="41"/>
      <c r="BE464" s="114"/>
      <c r="BF464" s="114"/>
      <c r="BG464" s="114"/>
      <c r="BH464" s="41"/>
      <c r="BI464" s="41"/>
      <c r="BJ464" s="114"/>
      <c r="BK464" s="114"/>
      <c r="BL464" s="41"/>
      <c r="BM464" s="41"/>
      <c r="BN464" s="114"/>
      <c r="BO464" s="114"/>
      <c r="BP464" s="114"/>
      <c r="BQ464" s="114"/>
      <c r="BR464" s="41"/>
      <c r="BS464" s="41"/>
      <c r="BT464" s="114"/>
      <c r="BU464" s="114"/>
      <c r="BV464" s="114"/>
      <c r="BW464" s="114"/>
      <c r="BX464" s="114"/>
      <c r="BY464" s="41"/>
      <c r="BZ464" s="41"/>
      <c r="CE464" s="699"/>
    </row>
    <row r="465" spans="2:83" s="37" customFormat="1" ht="62.25" hidden="1" customHeight="1" x14ac:dyDescent="0.25">
      <c r="B465" s="204"/>
      <c r="C465" s="110" t="s">
        <v>40</v>
      </c>
      <c r="D465" s="171">
        <f>E465</f>
        <v>0</v>
      </c>
      <c r="E465" s="171"/>
      <c r="F465" s="171"/>
      <c r="G465" s="171"/>
      <c r="H465" s="172"/>
      <c r="I465" s="172"/>
      <c r="J465" s="185">
        <f t="shared" si="1068"/>
        <v>0</v>
      </c>
      <c r="K465" s="171">
        <f>M465</f>
        <v>0</v>
      </c>
      <c r="L465" s="699" t="e">
        <f t="shared" si="1086"/>
        <v>#DIV/0!</v>
      </c>
      <c r="M465" s="171">
        <v>0</v>
      </c>
      <c r="N465" s="116"/>
      <c r="O465" s="116"/>
      <c r="P465" s="116"/>
      <c r="Q465" s="116"/>
      <c r="R465" s="699" t="e">
        <f t="shared" si="1065"/>
        <v>#DIV/0!</v>
      </c>
      <c r="S465" s="35"/>
      <c r="T465" s="35"/>
      <c r="U465" s="35"/>
      <c r="V465" s="626">
        <f t="shared" si="1046"/>
        <v>0</v>
      </c>
      <c r="W465" s="35"/>
      <c r="X465" s="35"/>
      <c r="Y465" s="35"/>
      <c r="Z465" s="116">
        <f t="shared" si="1043"/>
        <v>0</v>
      </c>
      <c r="AA465" s="116">
        <f t="shared" si="1095"/>
        <v>0</v>
      </c>
      <c r="AB465" s="35"/>
      <c r="AC465" s="35"/>
      <c r="AD465" s="35"/>
      <c r="AE465" s="171">
        <f>AG465</f>
        <v>0</v>
      </c>
      <c r="AF465" s="699" t="e">
        <f t="shared" si="1087"/>
        <v>#DIV/0!</v>
      </c>
      <c r="AG465" s="171"/>
      <c r="AH465" s="699"/>
      <c r="AI465" s="116"/>
      <c r="AJ465" s="116"/>
      <c r="AK465" s="116"/>
      <c r="AL465" s="699" t="e">
        <f t="shared" si="1106"/>
        <v>#DIV/0!</v>
      </c>
      <c r="AM465" s="35"/>
      <c r="AN465" s="35"/>
      <c r="AO465" s="35"/>
      <c r="AP465" s="116"/>
      <c r="AQ465" s="116"/>
      <c r="AR465" s="171">
        <f>AT465</f>
        <v>0</v>
      </c>
      <c r="AS465" s="699" t="e">
        <f t="shared" si="1088"/>
        <v>#DIV/0!</v>
      </c>
      <c r="AT465" s="171">
        <v>0</v>
      </c>
      <c r="AU465" s="699"/>
      <c r="AV465" s="116"/>
      <c r="AW465" s="699"/>
      <c r="AX465" s="171"/>
      <c r="AY465" s="699" t="e">
        <f t="shared" si="1107"/>
        <v>#DIV/0!</v>
      </c>
      <c r="AZ465" s="35"/>
      <c r="BA465" s="699"/>
      <c r="BB465" s="35"/>
      <c r="BC465" s="35"/>
      <c r="BD465" s="35"/>
      <c r="BE465" s="116"/>
      <c r="BF465" s="116"/>
      <c r="BG465" s="116"/>
      <c r="BH465" s="35"/>
      <c r="BI465" s="35"/>
      <c r="BJ465" s="116"/>
      <c r="BK465" s="116"/>
      <c r="BL465" s="35"/>
      <c r="BM465" s="35"/>
      <c r="BN465" s="116"/>
      <c r="BO465" s="116"/>
      <c r="BP465" s="116"/>
      <c r="BQ465" s="116"/>
      <c r="BR465" s="35"/>
      <c r="BS465" s="35"/>
      <c r="BT465" s="116"/>
      <c r="BU465" s="116"/>
      <c r="BV465" s="116"/>
      <c r="BW465" s="116"/>
      <c r="BX465" s="116"/>
      <c r="BY465" s="35"/>
      <c r="BZ465" s="35"/>
      <c r="CE465" s="699"/>
    </row>
    <row r="466" spans="2:83" s="48" customFormat="1" ht="62.25" hidden="1" customHeight="1" x14ac:dyDescent="0.25">
      <c r="B466" s="506"/>
      <c r="C466" s="122"/>
      <c r="D466" s="885"/>
      <c r="E466" s="885"/>
      <c r="F466" s="885"/>
      <c r="G466" s="885"/>
      <c r="H466" s="885"/>
      <c r="I466" s="885"/>
      <c r="J466" s="185">
        <f t="shared" si="1068"/>
        <v>0</v>
      </c>
      <c r="K466" s="258"/>
      <c r="L466" s="699" t="e">
        <f t="shared" si="1086"/>
        <v>#DIV/0!</v>
      </c>
      <c r="M466" s="885"/>
      <c r="N466" s="41"/>
      <c r="O466" s="300"/>
      <c r="P466" s="41"/>
      <c r="Q466" s="300"/>
      <c r="R466" s="699" t="e">
        <f t="shared" si="1065"/>
        <v>#DIV/0!</v>
      </c>
      <c r="S466" s="300"/>
      <c r="T466" s="41"/>
      <c r="U466" s="300"/>
      <c r="V466" s="626">
        <f t="shared" si="1046"/>
        <v>0</v>
      </c>
      <c r="W466" s="300"/>
      <c r="X466" s="300"/>
      <c r="Y466" s="300"/>
      <c r="Z466" s="300">
        <f t="shared" si="1043"/>
        <v>0</v>
      </c>
      <c r="AA466" s="300">
        <f t="shared" si="1095"/>
        <v>0</v>
      </c>
      <c r="AB466" s="300"/>
      <c r="AC466" s="300"/>
      <c r="AD466" s="41"/>
      <c r="AE466" s="885"/>
      <c r="AF466" s="699" t="e">
        <f t="shared" si="1087"/>
        <v>#DIV/0!</v>
      </c>
      <c r="AG466" s="885"/>
      <c r="AH466" s="699"/>
      <c r="AI466" s="300"/>
      <c r="AJ466" s="41"/>
      <c r="AK466" s="300"/>
      <c r="AL466" s="699" t="e">
        <f t="shared" si="1106"/>
        <v>#DIV/0!</v>
      </c>
      <c r="AM466" s="300"/>
      <c r="AN466" s="41"/>
      <c r="AO466" s="300"/>
      <c r="AP466" s="300"/>
      <c r="AQ466" s="41"/>
      <c r="AR466" s="885"/>
      <c r="AS466" s="699" t="e">
        <f t="shared" si="1088"/>
        <v>#DIV/0!</v>
      </c>
      <c r="AT466" s="885"/>
      <c r="AU466" s="699"/>
      <c r="AV466" s="300"/>
      <c r="AW466" s="699"/>
      <c r="AX466" s="885"/>
      <c r="AY466" s="699" t="e">
        <f t="shared" si="1107"/>
        <v>#DIV/0!</v>
      </c>
      <c r="AZ466" s="300"/>
      <c r="BA466" s="699"/>
      <c r="BB466" s="300"/>
      <c r="BC466" s="300"/>
      <c r="BD466" s="300"/>
      <c r="BE466" s="300"/>
      <c r="BF466" s="300"/>
      <c r="BG466" s="300"/>
      <c r="BH466" s="300"/>
      <c r="BI466" s="300"/>
      <c r="BJ466" s="300"/>
      <c r="BK466" s="300"/>
      <c r="BL466" s="300"/>
      <c r="BM466" s="300"/>
      <c r="BN466" s="300"/>
      <c r="BO466" s="300"/>
      <c r="BP466" s="300"/>
      <c r="BQ466" s="300"/>
      <c r="BR466" s="300"/>
      <c r="BS466" s="300"/>
      <c r="BT466" s="300"/>
      <c r="BU466" s="300"/>
      <c r="BV466" s="300"/>
      <c r="BW466" s="300"/>
      <c r="BX466" s="300"/>
      <c r="BY466" s="300"/>
      <c r="BZ466" s="300"/>
      <c r="CE466" s="699"/>
    </row>
    <row r="467" spans="2:83" s="48" customFormat="1" ht="62.25" hidden="1" customHeight="1" x14ac:dyDescent="0.25">
      <c r="B467" s="506"/>
      <c r="C467" s="122"/>
      <c r="D467" s="885"/>
      <c r="E467" s="885"/>
      <c r="F467" s="885"/>
      <c r="G467" s="885"/>
      <c r="H467" s="885"/>
      <c r="I467" s="885"/>
      <c r="J467" s="185">
        <f t="shared" si="1068"/>
        <v>0</v>
      </c>
      <c r="K467" s="258"/>
      <c r="L467" s="699" t="e">
        <f t="shared" si="1086"/>
        <v>#DIV/0!</v>
      </c>
      <c r="M467" s="885"/>
      <c r="N467" s="41"/>
      <c r="O467" s="300"/>
      <c r="P467" s="41"/>
      <c r="Q467" s="300"/>
      <c r="R467" s="699" t="e">
        <f t="shared" si="1065"/>
        <v>#DIV/0!</v>
      </c>
      <c r="S467" s="300"/>
      <c r="T467" s="41"/>
      <c r="U467" s="300"/>
      <c r="V467" s="626">
        <f t="shared" si="1046"/>
        <v>0</v>
      </c>
      <c r="W467" s="300"/>
      <c r="X467" s="300"/>
      <c r="Y467" s="300"/>
      <c r="Z467" s="300">
        <f t="shared" si="1043"/>
        <v>0</v>
      </c>
      <c r="AA467" s="300">
        <f t="shared" si="1095"/>
        <v>0</v>
      </c>
      <c r="AB467" s="300"/>
      <c r="AC467" s="300"/>
      <c r="AD467" s="41"/>
      <c r="AE467" s="885"/>
      <c r="AF467" s="699" t="e">
        <f t="shared" si="1087"/>
        <v>#DIV/0!</v>
      </c>
      <c r="AG467" s="885"/>
      <c r="AH467" s="699"/>
      <c r="AI467" s="300"/>
      <c r="AJ467" s="41"/>
      <c r="AK467" s="300"/>
      <c r="AL467" s="699" t="e">
        <f t="shared" si="1106"/>
        <v>#DIV/0!</v>
      </c>
      <c r="AM467" s="300"/>
      <c r="AN467" s="41"/>
      <c r="AO467" s="300"/>
      <c r="AP467" s="300"/>
      <c r="AQ467" s="41"/>
      <c r="AR467" s="885"/>
      <c r="AS467" s="699" t="e">
        <f t="shared" si="1088"/>
        <v>#DIV/0!</v>
      </c>
      <c r="AT467" s="885"/>
      <c r="AU467" s="699"/>
      <c r="AV467" s="300"/>
      <c r="AW467" s="699"/>
      <c r="AX467" s="885"/>
      <c r="AY467" s="699" t="e">
        <f t="shared" si="1107"/>
        <v>#DIV/0!</v>
      </c>
      <c r="AZ467" s="300"/>
      <c r="BA467" s="699"/>
      <c r="BB467" s="300"/>
      <c r="BC467" s="300"/>
      <c r="BD467" s="300"/>
      <c r="BE467" s="300"/>
      <c r="BF467" s="300"/>
      <c r="BG467" s="300"/>
      <c r="BH467" s="300"/>
      <c r="BI467" s="300"/>
      <c r="BJ467" s="300"/>
      <c r="BK467" s="300"/>
      <c r="BL467" s="300"/>
      <c r="BM467" s="300"/>
      <c r="BN467" s="300"/>
      <c r="BO467" s="300"/>
      <c r="BP467" s="300"/>
      <c r="BQ467" s="300"/>
      <c r="BR467" s="300"/>
      <c r="BS467" s="300"/>
      <c r="BT467" s="300"/>
      <c r="BU467" s="300"/>
      <c r="BV467" s="300"/>
      <c r="BW467" s="300"/>
      <c r="BX467" s="300"/>
      <c r="BY467" s="300"/>
      <c r="BZ467" s="300"/>
      <c r="CE467" s="699"/>
    </row>
    <row r="468" spans="2:83" s="48" customFormat="1" ht="62.25" hidden="1" customHeight="1" x14ac:dyDescent="0.25">
      <c r="B468" s="506" t="s">
        <v>14</v>
      </c>
      <c r="C468" s="124" t="s">
        <v>285</v>
      </c>
      <c r="D468" s="185">
        <f>E468+G468+H468+I468</f>
        <v>0</v>
      </c>
      <c r="E468" s="166"/>
      <c r="F468" s="166"/>
      <c r="G468" s="166">
        <f>G469</f>
        <v>0</v>
      </c>
      <c r="H468" s="885"/>
      <c r="I468" s="885"/>
      <c r="J468" s="185">
        <f t="shared" si="1068"/>
        <v>0</v>
      </c>
      <c r="K468" s="185">
        <f>M468+Q468+S468+U468</f>
        <v>0</v>
      </c>
      <c r="L468" s="699" t="e">
        <f t="shared" si="1086"/>
        <v>#DIV/0!</v>
      </c>
      <c r="M468" s="166">
        <f>M469</f>
        <v>0</v>
      </c>
      <c r="N468" s="687"/>
      <c r="O468" s="626"/>
      <c r="P468" s="687"/>
      <c r="Q468" s="626">
        <f>Q469</f>
        <v>0</v>
      </c>
      <c r="R468" s="699" t="e">
        <f t="shared" ref="R468:R474" si="1108">Q468/G468</f>
        <v>#DIV/0!</v>
      </c>
      <c r="S468" s="300"/>
      <c r="T468" s="41"/>
      <c r="U468" s="300"/>
      <c r="V468" s="626">
        <f t="shared" si="1046"/>
        <v>0</v>
      </c>
      <c r="W468" s="300"/>
      <c r="X468" s="300"/>
      <c r="Y468" s="300"/>
      <c r="Z468" s="626">
        <f t="shared" si="1043"/>
        <v>0</v>
      </c>
      <c r="AA468" s="626">
        <f t="shared" si="1095"/>
        <v>0</v>
      </c>
      <c r="AB468" s="300"/>
      <c r="AC468" s="300"/>
      <c r="AD468" s="41"/>
      <c r="AE468" s="185">
        <f>AG468+AK468+AM468+AO468</f>
        <v>0</v>
      </c>
      <c r="AF468" s="699" t="e">
        <f t="shared" si="1087"/>
        <v>#DIV/0!</v>
      </c>
      <c r="AG468" s="166"/>
      <c r="AH468" s="699"/>
      <c r="AI468" s="626"/>
      <c r="AJ468" s="687"/>
      <c r="AK468" s="833">
        <f>AK469</f>
        <v>0</v>
      </c>
      <c r="AL468" s="699" t="e">
        <f t="shared" si="1106"/>
        <v>#DIV/0!</v>
      </c>
      <c r="AM468" s="300"/>
      <c r="AN468" s="41"/>
      <c r="AO468" s="300"/>
      <c r="AP468" s="626">
        <f>AP469</f>
        <v>0</v>
      </c>
      <c r="AQ468" s="687"/>
      <c r="AR468" s="185">
        <f>AT468+AX468+AZ468+BB468</f>
        <v>0</v>
      </c>
      <c r="AS468" s="699" t="e">
        <f t="shared" si="1088"/>
        <v>#DIV/0!</v>
      </c>
      <c r="AT468" s="166">
        <f>AT469</f>
        <v>0</v>
      </c>
      <c r="AU468" s="699"/>
      <c r="AV468" s="626"/>
      <c r="AW468" s="699"/>
      <c r="AX468" s="166">
        <f>AX469</f>
        <v>0</v>
      </c>
      <c r="AY468" s="699" t="e">
        <f t="shared" si="1107"/>
        <v>#DIV/0!</v>
      </c>
      <c r="AZ468" s="300"/>
      <c r="BA468" s="699"/>
      <c r="BB468" s="300"/>
      <c r="BC468" s="300"/>
      <c r="BD468" s="300"/>
      <c r="BE468" s="98"/>
      <c r="BF468" s="626"/>
      <c r="BG468" s="626"/>
      <c r="BH468" s="300"/>
      <c r="BI468" s="300"/>
      <c r="BJ468" s="626"/>
      <c r="BK468" s="626"/>
      <c r="BL468" s="300"/>
      <c r="BM468" s="300"/>
      <c r="BN468" s="626"/>
      <c r="BO468" s="626"/>
      <c r="BP468" s="626"/>
      <c r="BQ468" s="626"/>
      <c r="BR468" s="300"/>
      <c r="BS468" s="300"/>
      <c r="BT468" s="626"/>
      <c r="BU468" s="98"/>
      <c r="BV468" s="507"/>
      <c r="BW468" s="522"/>
      <c r="BX468" s="507"/>
      <c r="BY468" s="300"/>
      <c r="BZ468" s="300"/>
      <c r="CE468" s="699"/>
    </row>
    <row r="469" spans="2:83" s="45" customFormat="1" ht="62.25" hidden="1" customHeight="1" x14ac:dyDescent="0.25">
      <c r="B469" s="200"/>
      <c r="C469" s="97" t="s">
        <v>31</v>
      </c>
      <c r="D469" s="185">
        <f>E469+G469+H469+I469</f>
        <v>0</v>
      </c>
      <c r="E469" s="166"/>
      <c r="F469" s="166"/>
      <c r="G469" s="166">
        <f>G470</f>
        <v>0</v>
      </c>
      <c r="H469" s="236"/>
      <c r="I469" s="236"/>
      <c r="J469" s="185">
        <f t="shared" si="1068"/>
        <v>0</v>
      </c>
      <c r="K469" s="185">
        <f>M469+Q469+S469+U469</f>
        <v>0</v>
      </c>
      <c r="L469" s="699" t="e">
        <f t="shared" si="1086"/>
        <v>#DIV/0!</v>
      </c>
      <c r="M469" s="166">
        <f>SUM(M470:M473)</f>
        <v>0</v>
      </c>
      <c r="N469" s="687"/>
      <c r="O469" s="626"/>
      <c r="P469" s="687"/>
      <c r="Q469" s="626">
        <f>Q470</f>
        <v>0</v>
      </c>
      <c r="R469" s="699" t="e">
        <f t="shared" si="1108"/>
        <v>#DIV/0!</v>
      </c>
      <c r="S469" s="31"/>
      <c r="T469" s="31"/>
      <c r="U469" s="31"/>
      <c r="V469" s="626">
        <f t="shared" ref="V469" si="1109">W469+X469+Y469</f>
        <v>0</v>
      </c>
      <c r="W469" s="31"/>
      <c r="X469" s="31"/>
      <c r="Y469" s="31"/>
      <c r="Z469" s="626">
        <f t="shared" ref="Z469" si="1110">AA469+AB469+AC469</f>
        <v>0</v>
      </c>
      <c r="AA469" s="626">
        <f t="shared" si="1095"/>
        <v>0</v>
      </c>
      <c r="AB469" s="31"/>
      <c r="AC469" s="31"/>
      <c r="AD469" s="31"/>
      <c r="AE469" s="185">
        <f>AG469+AK469+AM469+AO469</f>
        <v>0</v>
      </c>
      <c r="AF469" s="699" t="e">
        <f t="shared" si="1087"/>
        <v>#DIV/0!</v>
      </c>
      <c r="AG469" s="166"/>
      <c r="AH469" s="699"/>
      <c r="AI469" s="626"/>
      <c r="AJ469" s="687"/>
      <c r="AK469" s="833">
        <f>AK470</f>
        <v>0</v>
      </c>
      <c r="AL469" s="699" t="e">
        <f t="shared" si="1106"/>
        <v>#DIV/0!</v>
      </c>
      <c r="AM469" s="31"/>
      <c r="AN469" s="31"/>
      <c r="AO469" s="31"/>
      <c r="AP469" s="626">
        <f>AP470</f>
        <v>0</v>
      </c>
      <c r="AQ469" s="687"/>
      <c r="AR469" s="185">
        <f>AT469+AX469+AZ469+BB469</f>
        <v>0</v>
      </c>
      <c r="AS469" s="699" t="e">
        <f t="shared" si="1088"/>
        <v>#DIV/0!</v>
      </c>
      <c r="AT469" s="166">
        <f>AT470</f>
        <v>0</v>
      </c>
      <c r="AU469" s="699"/>
      <c r="AV469" s="626"/>
      <c r="AW469" s="699"/>
      <c r="AX469" s="166">
        <f>AX470</f>
        <v>0</v>
      </c>
      <c r="AY469" s="699" t="e">
        <f t="shared" si="1107"/>
        <v>#DIV/0!</v>
      </c>
      <c r="AZ469" s="31"/>
      <c r="BA469" s="699"/>
      <c r="BB469" s="31"/>
      <c r="BC469" s="31"/>
      <c r="BD469" s="31"/>
      <c r="BE469" s="98"/>
      <c r="BF469" s="626"/>
      <c r="BG469" s="626"/>
      <c r="BH469" s="31"/>
      <c r="BI469" s="31"/>
      <c r="BJ469" s="626"/>
      <c r="BK469" s="626"/>
      <c r="BL469" s="31"/>
      <c r="BM469" s="31"/>
      <c r="BN469" s="626"/>
      <c r="BO469" s="626"/>
      <c r="BP469" s="626"/>
      <c r="BQ469" s="626"/>
      <c r="BR469" s="31"/>
      <c r="BS469" s="31"/>
      <c r="BT469" s="626"/>
      <c r="BU469" s="98"/>
      <c r="BV469" s="507"/>
      <c r="BW469" s="522"/>
      <c r="BX469" s="507"/>
      <c r="BY469" s="31"/>
      <c r="BZ469" s="31"/>
      <c r="CE469" s="699"/>
    </row>
    <row r="470" spans="2:83" s="37" customFormat="1" ht="62.25" hidden="1" customHeight="1" x14ac:dyDescent="0.25">
      <c r="B470" s="204"/>
      <c r="C470" s="110" t="s">
        <v>39</v>
      </c>
      <c r="D470" s="171">
        <f>E470</f>
        <v>0</v>
      </c>
      <c r="E470" s="171"/>
      <c r="F470" s="171"/>
      <c r="G470" s="171">
        <v>0</v>
      </c>
      <c r="H470" s="172"/>
      <c r="I470" s="172"/>
      <c r="J470" s="185">
        <f t="shared" si="1068"/>
        <v>0</v>
      </c>
      <c r="K470" s="171">
        <f>M470</f>
        <v>0</v>
      </c>
      <c r="L470" s="699" t="e">
        <f t="shared" si="1086"/>
        <v>#DIV/0!</v>
      </c>
      <c r="M470" s="171">
        <v>0</v>
      </c>
      <c r="N470" s="116"/>
      <c r="O470" s="116"/>
      <c r="P470" s="116"/>
      <c r="Q470" s="116">
        <v>0</v>
      </c>
      <c r="R470" s="699" t="e">
        <f t="shared" si="1108"/>
        <v>#DIV/0!</v>
      </c>
      <c r="S470" s="35"/>
      <c r="T470" s="35"/>
      <c r="U470" s="35"/>
      <c r="V470" s="626">
        <f t="shared" si="1046"/>
        <v>0</v>
      </c>
      <c r="W470" s="35"/>
      <c r="X470" s="35"/>
      <c r="Y470" s="35"/>
      <c r="Z470" s="116">
        <f t="shared" si="1043"/>
        <v>0</v>
      </c>
      <c r="AA470" s="116">
        <f t="shared" si="1095"/>
        <v>0</v>
      </c>
      <c r="AB470" s="35"/>
      <c r="AC470" s="35"/>
      <c r="AD470" s="35"/>
      <c r="AE470" s="171">
        <f>AG470+AK470</f>
        <v>0</v>
      </c>
      <c r="AF470" s="699" t="e">
        <f t="shared" si="1087"/>
        <v>#DIV/0!</v>
      </c>
      <c r="AG470" s="171"/>
      <c r="AH470" s="699"/>
      <c r="AI470" s="116"/>
      <c r="AJ470" s="116"/>
      <c r="AK470" s="116"/>
      <c r="AL470" s="699" t="e">
        <f t="shared" si="1106"/>
        <v>#DIV/0!</v>
      </c>
      <c r="AM470" s="35"/>
      <c r="AN470" s="35"/>
      <c r="AO470" s="35"/>
      <c r="AP470" s="116">
        <f>AX470-AK470</f>
        <v>0</v>
      </c>
      <c r="AQ470" s="116"/>
      <c r="AR470" s="171">
        <f>AT470+AX470</f>
        <v>0</v>
      </c>
      <c r="AS470" s="699" t="e">
        <f t="shared" si="1088"/>
        <v>#DIV/0!</v>
      </c>
      <c r="AT470" s="171">
        <v>0</v>
      </c>
      <c r="AU470" s="699"/>
      <c r="AV470" s="116"/>
      <c r="AW470" s="699"/>
      <c r="AX470" s="171"/>
      <c r="AY470" s="699" t="e">
        <f t="shared" si="1107"/>
        <v>#DIV/0!</v>
      </c>
      <c r="AZ470" s="35"/>
      <c r="BA470" s="699"/>
      <c r="BB470" s="35"/>
      <c r="BC470" s="35"/>
      <c r="BD470" s="35"/>
      <c r="BE470" s="116"/>
      <c r="BF470" s="116"/>
      <c r="BG470" s="116"/>
      <c r="BH470" s="35"/>
      <c r="BI470" s="35"/>
      <c r="BJ470" s="116"/>
      <c r="BK470" s="116"/>
      <c r="BL470" s="35"/>
      <c r="BM470" s="35"/>
      <c r="BN470" s="626"/>
      <c r="BO470" s="116"/>
      <c r="BP470" s="116"/>
      <c r="BQ470" s="116"/>
      <c r="BR470" s="35"/>
      <c r="BS470" s="35"/>
      <c r="BT470" s="116"/>
      <c r="BU470" s="116"/>
      <c r="BV470" s="116"/>
      <c r="BW470" s="116"/>
      <c r="BX470" s="116"/>
      <c r="BY470" s="35"/>
      <c r="BZ470" s="35"/>
      <c r="CE470" s="699"/>
    </row>
    <row r="471" spans="2:83" s="48" customFormat="1" ht="62.25" hidden="1" customHeight="1" x14ac:dyDescent="0.25">
      <c r="B471" s="506" t="s">
        <v>287</v>
      </c>
      <c r="C471" s="124" t="s">
        <v>269</v>
      </c>
      <c r="D471" s="185">
        <f>E471+G471+H471+I471</f>
        <v>0</v>
      </c>
      <c r="E471" s="166"/>
      <c r="F471" s="166"/>
      <c r="G471" s="166">
        <f>G473</f>
        <v>0</v>
      </c>
      <c r="H471" s="885"/>
      <c r="I471" s="885"/>
      <c r="J471" s="185">
        <f t="shared" si="1068"/>
        <v>0</v>
      </c>
      <c r="K471" s="185">
        <f>M471+Q471+S471+U471</f>
        <v>0</v>
      </c>
      <c r="L471" s="699" t="e">
        <f t="shared" si="1086"/>
        <v>#DIV/0!</v>
      </c>
      <c r="M471" s="166">
        <f>M473</f>
        <v>0</v>
      </c>
      <c r="N471" s="687"/>
      <c r="O471" s="626"/>
      <c r="P471" s="687"/>
      <c r="Q471" s="626">
        <f>Q473</f>
        <v>0</v>
      </c>
      <c r="R471" s="699" t="e">
        <f t="shared" si="1108"/>
        <v>#DIV/0!</v>
      </c>
      <c r="S471" s="300"/>
      <c r="T471" s="41"/>
      <c r="U471" s="300"/>
      <c r="V471" s="626">
        <f t="shared" si="1046"/>
        <v>0</v>
      </c>
      <c r="W471" s="300"/>
      <c r="X471" s="300"/>
      <c r="Y471" s="300"/>
      <c r="Z471" s="626">
        <f t="shared" ref="Z471:Z610" si="1111">AA471+AB471+AC471</f>
        <v>0</v>
      </c>
      <c r="AA471" s="626">
        <f t="shared" si="1095"/>
        <v>0</v>
      </c>
      <c r="AB471" s="300"/>
      <c r="AC471" s="300"/>
      <c r="AD471" s="41"/>
      <c r="AE471" s="185">
        <f>AG471+AK471+AM471+AO471</f>
        <v>0</v>
      </c>
      <c r="AF471" s="699" t="e">
        <f t="shared" si="1087"/>
        <v>#DIV/0!</v>
      </c>
      <c r="AG471" s="166"/>
      <c r="AH471" s="699"/>
      <c r="AI471" s="626"/>
      <c r="AJ471" s="687"/>
      <c r="AK471" s="833">
        <f>AK473</f>
        <v>0</v>
      </c>
      <c r="AL471" s="699" t="e">
        <f t="shared" si="1106"/>
        <v>#DIV/0!</v>
      </c>
      <c r="AM471" s="300"/>
      <c r="AN471" s="41"/>
      <c r="AO471" s="300"/>
      <c r="AP471" s="626">
        <f>AP472</f>
        <v>0</v>
      </c>
      <c r="AQ471" s="687"/>
      <c r="AR471" s="185">
        <f>AT471+AX471+AZ471+BB471</f>
        <v>0</v>
      </c>
      <c r="AS471" s="699" t="e">
        <f t="shared" si="1088"/>
        <v>#DIV/0!</v>
      </c>
      <c r="AT471" s="166">
        <f>AT473</f>
        <v>0</v>
      </c>
      <c r="AU471" s="699"/>
      <c r="AV471" s="626"/>
      <c r="AW471" s="699"/>
      <c r="AX471" s="166">
        <f>AX473</f>
        <v>0</v>
      </c>
      <c r="AY471" s="699" t="e">
        <f t="shared" si="1107"/>
        <v>#DIV/0!</v>
      </c>
      <c r="AZ471" s="300"/>
      <c r="BA471" s="699"/>
      <c r="BB471" s="300"/>
      <c r="BC471" s="300"/>
      <c r="BD471" s="300"/>
      <c r="BE471" s="98"/>
      <c r="BF471" s="626"/>
      <c r="BG471" s="626"/>
      <c r="BH471" s="300"/>
      <c r="BI471" s="300"/>
      <c r="BJ471" s="626"/>
      <c r="BK471" s="626"/>
      <c r="BL471" s="300"/>
      <c r="BM471" s="300"/>
      <c r="BN471" s="626"/>
      <c r="BO471" s="626"/>
      <c r="BP471" s="626"/>
      <c r="BQ471" s="626"/>
      <c r="BR471" s="300"/>
      <c r="BS471" s="300"/>
      <c r="BT471" s="626"/>
      <c r="BU471" s="98"/>
      <c r="BV471" s="507"/>
      <c r="BW471" s="522"/>
      <c r="BX471" s="507"/>
      <c r="BY471" s="300"/>
      <c r="BZ471" s="300"/>
      <c r="CE471" s="699"/>
    </row>
    <row r="472" spans="2:83" s="45" customFormat="1" ht="62.25" hidden="1" customHeight="1" x14ac:dyDescent="0.25">
      <c r="B472" s="200"/>
      <c r="C472" s="97" t="s">
        <v>31</v>
      </c>
      <c r="D472" s="185">
        <f>E472+G472+H472+I472</f>
        <v>0</v>
      </c>
      <c r="E472" s="166"/>
      <c r="F472" s="166"/>
      <c r="G472" s="166">
        <f>G473</f>
        <v>0</v>
      </c>
      <c r="H472" s="236"/>
      <c r="I472" s="236"/>
      <c r="J472" s="185">
        <f t="shared" si="1068"/>
        <v>0</v>
      </c>
      <c r="K472" s="185">
        <f>M472+Q472+S472+U472</f>
        <v>0</v>
      </c>
      <c r="L472" s="699" t="e">
        <f t="shared" si="1086"/>
        <v>#DIV/0!</v>
      </c>
      <c r="M472" s="166">
        <f>M473</f>
        <v>0</v>
      </c>
      <c r="N472" s="687"/>
      <c r="O472" s="626"/>
      <c r="P472" s="687"/>
      <c r="Q472" s="626">
        <f>Q473</f>
        <v>0</v>
      </c>
      <c r="R472" s="699" t="e">
        <f t="shared" si="1108"/>
        <v>#DIV/0!</v>
      </c>
      <c r="S472" s="31"/>
      <c r="T472" s="31"/>
      <c r="U472" s="31"/>
      <c r="V472" s="626">
        <f t="shared" ref="V472" si="1112">W472+X472+Y472</f>
        <v>0</v>
      </c>
      <c r="W472" s="31"/>
      <c r="X472" s="31"/>
      <c r="Y472" s="31"/>
      <c r="Z472" s="626">
        <f t="shared" si="1111"/>
        <v>0</v>
      </c>
      <c r="AA472" s="626">
        <f t="shared" si="1095"/>
        <v>0</v>
      </c>
      <c r="AB472" s="31"/>
      <c r="AC472" s="31"/>
      <c r="AD472" s="31"/>
      <c r="AE472" s="185">
        <f>AG472+AK472+AM472+AO472</f>
        <v>0</v>
      </c>
      <c r="AF472" s="699" t="e">
        <f t="shared" si="1087"/>
        <v>#DIV/0!</v>
      </c>
      <c r="AG472" s="166"/>
      <c r="AH472" s="699"/>
      <c r="AI472" s="626"/>
      <c r="AJ472" s="687"/>
      <c r="AK472" s="833">
        <f>AK473</f>
        <v>0</v>
      </c>
      <c r="AL472" s="699" t="e">
        <f t="shared" si="1106"/>
        <v>#DIV/0!</v>
      </c>
      <c r="AM472" s="31"/>
      <c r="AN472" s="31"/>
      <c r="AO472" s="31"/>
      <c r="AP472" s="626">
        <f>AP473</f>
        <v>0</v>
      </c>
      <c r="AQ472" s="687"/>
      <c r="AR472" s="185">
        <f>AT472+AX472+AZ472+BB472</f>
        <v>0</v>
      </c>
      <c r="AS472" s="699" t="e">
        <f t="shared" si="1088"/>
        <v>#DIV/0!</v>
      </c>
      <c r="AT472" s="166">
        <f>AT473</f>
        <v>0</v>
      </c>
      <c r="AU472" s="699"/>
      <c r="AV472" s="626"/>
      <c r="AW472" s="699"/>
      <c r="AX472" s="166">
        <f>AX473</f>
        <v>0</v>
      </c>
      <c r="AY472" s="699" t="e">
        <f t="shared" si="1107"/>
        <v>#DIV/0!</v>
      </c>
      <c r="AZ472" s="31"/>
      <c r="BA472" s="699"/>
      <c r="BB472" s="31"/>
      <c r="BC472" s="31"/>
      <c r="BD472" s="31"/>
      <c r="BE472" s="98"/>
      <c r="BF472" s="626"/>
      <c r="BG472" s="626"/>
      <c r="BH472" s="31"/>
      <c r="BI472" s="31"/>
      <c r="BJ472" s="626"/>
      <c r="BK472" s="626"/>
      <c r="BL472" s="31"/>
      <c r="BM472" s="31"/>
      <c r="BN472" s="626"/>
      <c r="BO472" s="626"/>
      <c r="BP472" s="626"/>
      <c r="BQ472" s="626"/>
      <c r="BR472" s="31"/>
      <c r="BS472" s="31"/>
      <c r="BT472" s="626"/>
      <c r="BU472" s="98"/>
      <c r="BV472" s="507"/>
      <c r="BW472" s="522"/>
      <c r="BX472" s="507"/>
      <c r="BY472" s="31"/>
      <c r="BZ472" s="31"/>
      <c r="CE472" s="699"/>
    </row>
    <row r="473" spans="2:83" s="37" customFormat="1" ht="62.25" hidden="1" customHeight="1" x14ac:dyDescent="0.25">
      <c r="B473" s="204"/>
      <c r="C473" s="110" t="s">
        <v>39</v>
      </c>
      <c r="D473" s="166">
        <f t="shared" ref="D473" si="1113">E473</f>
        <v>0</v>
      </c>
      <c r="E473" s="171"/>
      <c r="F473" s="171"/>
      <c r="G473" s="171">
        <v>0</v>
      </c>
      <c r="H473" s="172"/>
      <c r="I473" s="172"/>
      <c r="J473" s="185">
        <f t="shared" ref="J473:J498" si="1114">Q473-G473</f>
        <v>0</v>
      </c>
      <c r="K473" s="166">
        <f t="shared" ref="K473" si="1115">M473</f>
        <v>0</v>
      </c>
      <c r="L473" s="699" t="e">
        <f t="shared" si="1086"/>
        <v>#DIV/0!</v>
      </c>
      <c r="M473" s="171">
        <v>0</v>
      </c>
      <c r="N473" s="116"/>
      <c r="O473" s="116"/>
      <c r="P473" s="116"/>
      <c r="Q473" s="116">
        <v>0</v>
      </c>
      <c r="R473" s="699" t="e">
        <f t="shared" si="1108"/>
        <v>#DIV/0!</v>
      </c>
      <c r="S473" s="35"/>
      <c r="T473" s="35"/>
      <c r="U473" s="35"/>
      <c r="V473" s="89">
        <f t="shared" ref="V473:V611" si="1116">W473+X473+Y473</f>
        <v>0</v>
      </c>
      <c r="W473" s="35"/>
      <c r="X473" s="35"/>
      <c r="Y473" s="35"/>
      <c r="Z473" s="116">
        <f t="shared" si="1111"/>
        <v>0</v>
      </c>
      <c r="AA473" s="116">
        <f t="shared" si="1095"/>
        <v>0</v>
      </c>
      <c r="AB473" s="35"/>
      <c r="AC473" s="35"/>
      <c r="AD473" s="35"/>
      <c r="AE473" s="171">
        <f>AG473+AK473</f>
        <v>0</v>
      </c>
      <c r="AF473" s="699" t="e">
        <f t="shared" si="1087"/>
        <v>#DIV/0!</v>
      </c>
      <c r="AG473" s="171"/>
      <c r="AH473" s="699"/>
      <c r="AI473" s="116"/>
      <c r="AJ473" s="116"/>
      <c r="AK473" s="116"/>
      <c r="AL473" s="699" t="e">
        <f t="shared" si="1106"/>
        <v>#DIV/0!</v>
      </c>
      <c r="AM473" s="35"/>
      <c r="AN473" s="35"/>
      <c r="AO473" s="35"/>
      <c r="AP473" s="116">
        <f>AX473-AK473</f>
        <v>0</v>
      </c>
      <c r="AQ473" s="116"/>
      <c r="AR473" s="171">
        <f>AT473+AX473</f>
        <v>0</v>
      </c>
      <c r="AS473" s="699" t="e">
        <f t="shared" si="1088"/>
        <v>#DIV/0!</v>
      </c>
      <c r="AT473" s="171">
        <v>0</v>
      </c>
      <c r="AU473" s="699"/>
      <c r="AV473" s="116"/>
      <c r="AW473" s="699"/>
      <c r="AX473" s="171">
        <f>AK473</f>
        <v>0</v>
      </c>
      <c r="AY473" s="699" t="e">
        <f t="shared" si="1107"/>
        <v>#DIV/0!</v>
      </c>
      <c r="AZ473" s="35"/>
      <c r="BA473" s="699"/>
      <c r="BB473" s="35"/>
      <c r="BC473" s="35"/>
      <c r="BD473" s="35"/>
      <c r="BE473" s="116"/>
      <c r="BF473" s="116"/>
      <c r="BG473" s="116"/>
      <c r="BH473" s="35"/>
      <c r="BI473" s="35"/>
      <c r="BJ473" s="116"/>
      <c r="BK473" s="116"/>
      <c r="BL473" s="35"/>
      <c r="BM473" s="35"/>
      <c r="BN473" s="626"/>
      <c r="BO473" s="116"/>
      <c r="BP473" s="116"/>
      <c r="BQ473" s="116"/>
      <c r="BR473" s="35"/>
      <c r="BS473" s="35"/>
      <c r="BT473" s="116"/>
      <c r="BU473" s="116"/>
      <c r="BV473" s="116"/>
      <c r="BW473" s="116"/>
      <c r="BX473" s="116"/>
      <c r="BY473" s="35"/>
      <c r="BZ473" s="35"/>
      <c r="CE473" s="699"/>
    </row>
    <row r="474" spans="2:83" s="37" customFormat="1" ht="129.75" customHeight="1" x14ac:dyDescent="0.25">
      <c r="B474" s="506" t="s">
        <v>10</v>
      </c>
      <c r="C474" s="124" t="s">
        <v>315</v>
      </c>
      <c r="D474" s="185">
        <f>E474+G474+H474+I474</f>
        <v>31149.633000000002</v>
      </c>
      <c r="E474" s="166"/>
      <c r="F474" s="166"/>
      <c r="G474" s="166">
        <f>G475</f>
        <v>31149.633000000002</v>
      </c>
      <c r="H474" s="172"/>
      <c r="I474" s="172"/>
      <c r="J474" s="185">
        <f t="shared" si="1114"/>
        <v>-31149.633000000002</v>
      </c>
      <c r="K474" s="185">
        <f>M474+Q474+S474+U474</f>
        <v>0</v>
      </c>
      <c r="L474" s="699">
        <f t="shared" si="1086"/>
        <v>0</v>
      </c>
      <c r="M474" s="166">
        <f>M477</f>
        <v>0</v>
      </c>
      <c r="N474" s="687"/>
      <c r="O474" s="626"/>
      <c r="P474" s="687"/>
      <c r="Q474" s="626">
        <f>Q477</f>
        <v>0</v>
      </c>
      <c r="R474" s="699">
        <f t="shared" si="1108"/>
        <v>0</v>
      </c>
      <c r="S474" s="35"/>
      <c r="T474" s="35"/>
      <c r="U474" s="35"/>
      <c r="V474" s="89"/>
      <c r="W474" s="35"/>
      <c r="X474" s="35"/>
      <c r="Y474" s="35"/>
      <c r="Z474" s="116"/>
      <c r="AA474" s="116"/>
      <c r="AB474" s="35"/>
      <c r="AC474" s="35"/>
      <c r="AD474" s="35"/>
      <c r="AE474" s="185">
        <f>AG474+AK474+AM474+AO474</f>
        <v>31149.633000000002</v>
      </c>
      <c r="AF474" s="699">
        <f t="shared" si="1087"/>
        <v>1</v>
      </c>
      <c r="AG474" s="166"/>
      <c r="AH474" s="699"/>
      <c r="AI474" s="626"/>
      <c r="AJ474" s="687"/>
      <c r="AK474" s="833">
        <f>AK475</f>
        <v>31149.633000000002</v>
      </c>
      <c r="AL474" s="699">
        <f t="shared" si="1106"/>
        <v>1</v>
      </c>
      <c r="AM474" s="35"/>
      <c r="AN474" s="35"/>
      <c r="AO474" s="35"/>
      <c r="AP474" s="114">
        <f>AP475</f>
        <v>0</v>
      </c>
      <c r="AQ474" s="114"/>
      <c r="AR474" s="185">
        <f>AT474+AX474+AZ474+BB474</f>
        <v>31149.633000000002</v>
      </c>
      <c r="AS474" s="699">
        <f t="shared" si="1088"/>
        <v>1</v>
      </c>
      <c r="AT474" s="166">
        <f>AT477</f>
        <v>0</v>
      </c>
      <c r="AU474" s="699"/>
      <c r="AV474" s="626"/>
      <c r="AW474" s="699"/>
      <c r="AX474" s="166">
        <f>AX475</f>
        <v>31149.633000000002</v>
      </c>
      <c r="AY474" s="699">
        <f t="shared" si="1107"/>
        <v>1</v>
      </c>
      <c r="AZ474" s="35"/>
      <c r="BA474" s="699"/>
      <c r="BB474" s="35"/>
      <c r="BC474" s="35"/>
      <c r="BD474" s="35"/>
      <c r="BE474" s="98"/>
      <c r="BF474" s="626"/>
      <c r="BG474" s="626"/>
      <c r="BH474" s="35"/>
      <c r="BI474" s="35"/>
      <c r="BJ474" s="116"/>
      <c r="BK474" s="116"/>
      <c r="BL474" s="35"/>
      <c r="BM474" s="35"/>
      <c r="BN474" s="626"/>
      <c r="BO474" s="116"/>
      <c r="BP474" s="116"/>
      <c r="BQ474" s="626"/>
      <c r="BR474" s="35"/>
      <c r="BS474" s="35"/>
      <c r="BT474" s="114"/>
      <c r="BU474" s="98"/>
      <c r="BV474" s="507"/>
      <c r="BW474" s="522"/>
      <c r="BX474" s="507"/>
      <c r="BY474" s="35"/>
      <c r="BZ474" s="35"/>
      <c r="CE474" s="699"/>
    </row>
    <row r="475" spans="2:83" s="45" customFormat="1" ht="45.75" hidden="1" customHeight="1" x14ac:dyDescent="0.25">
      <c r="B475" s="200"/>
      <c r="C475" s="97" t="s">
        <v>31</v>
      </c>
      <c r="D475" s="185">
        <f>E475+G475+H475+I475</f>
        <v>31149.633000000002</v>
      </c>
      <c r="E475" s="166">
        <f>E477</f>
        <v>0</v>
      </c>
      <c r="F475" s="166"/>
      <c r="G475" s="166">
        <f>SUM(G476:G477)</f>
        <v>31149.633000000002</v>
      </c>
      <c r="H475" s="236"/>
      <c r="I475" s="236"/>
      <c r="J475" s="185">
        <f t="shared" si="1114"/>
        <v>-31149.633000000002</v>
      </c>
      <c r="K475" s="185">
        <f>M475+Q475+S475+U475</f>
        <v>0</v>
      </c>
      <c r="L475" s="699">
        <f t="shared" si="1086"/>
        <v>0</v>
      </c>
      <c r="M475" s="166">
        <f>M477</f>
        <v>0</v>
      </c>
      <c r="N475" s="687"/>
      <c r="O475" s="626"/>
      <c r="P475" s="687"/>
      <c r="Q475" s="626">
        <f>Q476+Q477</f>
        <v>0</v>
      </c>
      <c r="R475" s="687"/>
      <c r="S475" s="31"/>
      <c r="T475" s="31"/>
      <c r="U475" s="31"/>
      <c r="V475" s="626">
        <f t="shared" ref="V475" si="1117">W475+X475+Y475</f>
        <v>0</v>
      </c>
      <c r="W475" s="31"/>
      <c r="X475" s="31"/>
      <c r="Y475" s="31"/>
      <c r="Z475" s="626">
        <f t="shared" ref="Z475" si="1118">AA475+AB475+AC475</f>
        <v>0</v>
      </c>
      <c r="AA475" s="626">
        <f>E475</f>
        <v>0</v>
      </c>
      <c r="AB475" s="31"/>
      <c r="AC475" s="31"/>
      <c r="AD475" s="31"/>
      <c r="AE475" s="185">
        <f>AG475+AK475+AM475+AO475</f>
        <v>31149.633000000002</v>
      </c>
      <c r="AF475" s="699">
        <f t="shared" si="1087"/>
        <v>1</v>
      </c>
      <c r="AG475" s="166">
        <f>AG477</f>
        <v>0</v>
      </c>
      <c r="AH475" s="699" t="e">
        <f t="shared" ref="AH475:AH489" si="1119">AG475/E475</f>
        <v>#DIV/0!</v>
      </c>
      <c r="AI475" s="626"/>
      <c r="AJ475" s="687"/>
      <c r="AK475" s="626">
        <f>AK476+AK477</f>
        <v>31149.633000000002</v>
      </c>
      <c r="AL475" s="699">
        <f t="shared" si="1106"/>
        <v>1</v>
      </c>
      <c r="AM475" s="31"/>
      <c r="AN475" s="31"/>
      <c r="AO475" s="31"/>
      <c r="AP475" s="626">
        <f>AP477</f>
        <v>0</v>
      </c>
      <c r="AQ475" s="687"/>
      <c r="AR475" s="185">
        <f>AT475+AX475+AZ475+BB475</f>
        <v>31149.633000000002</v>
      </c>
      <c r="AS475" s="699">
        <f t="shared" si="1088"/>
        <v>1</v>
      </c>
      <c r="AT475" s="166">
        <f>AT477</f>
        <v>0</v>
      </c>
      <c r="AU475" s="699"/>
      <c r="AV475" s="626"/>
      <c r="AW475" s="699"/>
      <c r="AX475" s="166">
        <f>AX476</f>
        <v>31149.633000000002</v>
      </c>
      <c r="AY475" s="699">
        <f t="shared" si="1107"/>
        <v>1</v>
      </c>
      <c r="AZ475" s="31"/>
      <c r="BA475" s="699"/>
      <c r="BB475" s="31"/>
      <c r="BC475" s="31"/>
      <c r="BD475" s="31"/>
      <c r="BE475" s="98"/>
      <c r="BF475" s="626"/>
      <c r="BG475" s="626"/>
      <c r="BH475" s="31"/>
      <c r="BI475" s="31"/>
      <c r="BJ475" s="626"/>
      <c r="BK475" s="626"/>
      <c r="BL475" s="31"/>
      <c r="BM475" s="31"/>
      <c r="BN475" s="626"/>
      <c r="BO475" s="626"/>
      <c r="BP475" s="626"/>
      <c r="BQ475" s="626"/>
      <c r="BR475" s="31"/>
      <c r="BS475" s="31"/>
      <c r="BT475" s="626"/>
      <c r="BU475" s="98"/>
      <c r="BV475" s="507"/>
      <c r="BW475" s="522"/>
      <c r="BX475" s="507"/>
      <c r="BY475" s="31"/>
      <c r="BZ475" s="31"/>
      <c r="CE475" s="699"/>
    </row>
    <row r="476" spans="2:83" s="54" customFormat="1" ht="45.75" hidden="1" customHeight="1" x14ac:dyDescent="0.2">
      <c r="B476" s="206"/>
      <c r="C476" s="110" t="s">
        <v>40</v>
      </c>
      <c r="D476" s="171">
        <f>G476</f>
        <v>31149.633000000002</v>
      </c>
      <c r="E476" s="109"/>
      <c r="F476" s="109"/>
      <c r="G476" s="109">
        <v>31149.633000000002</v>
      </c>
      <c r="H476" s="236"/>
      <c r="I476" s="236"/>
      <c r="J476" s="244">
        <f t="shared" si="1114"/>
        <v>-31149.633000000002</v>
      </c>
      <c r="K476" s="171">
        <f>Q476</f>
        <v>0</v>
      </c>
      <c r="L476" s="749">
        <f t="shared" si="1086"/>
        <v>0</v>
      </c>
      <c r="M476" s="109"/>
      <c r="N476" s="106"/>
      <c r="O476" s="106"/>
      <c r="P476" s="106"/>
      <c r="Q476" s="106">
        <v>0</v>
      </c>
      <c r="R476" s="106"/>
      <c r="S476" s="31"/>
      <c r="T476" s="31"/>
      <c r="U476" s="31"/>
      <c r="V476" s="106"/>
      <c r="W476" s="31"/>
      <c r="X476" s="31"/>
      <c r="Y476" s="31"/>
      <c r="Z476" s="106"/>
      <c r="AA476" s="106"/>
      <c r="AB476" s="31"/>
      <c r="AC476" s="31"/>
      <c r="AD476" s="31"/>
      <c r="AE476" s="244">
        <f>AG476+AK476+AM476+AO476</f>
        <v>31149.633000000002</v>
      </c>
      <c r="AF476" s="749">
        <f t="shared" si="1087"/>
        <v>1</v>
      </c>
      <c r="AG476" s="109"/>
      <c r="AH476" s="749" t="e">
        <f t="shared" si="1119"/>
        <v>#DIV/0!</v>
      </c>
      <c r="AI476" s="106"/>
      <c r="AJ476" s="106"/>
      <c r="AK476" s="106">
        <f>D476</f>
        <v>31149.633000000002</v>
      </c>
      <c r="AL476" s="749">
        <f t="shared" si="1106"/>
        <v>1</v>
      </c>
      <c r="AM476" s="31"/>
      <c r="AN476" s="31"/>
      <c r="AO476" s="31"/>
      <c r="AP476" s="106"/>
      <c r="AQ476" s="106"/>
      <c r="AR476" s="244">
        <f>AX476</f>
        <v>31149.633000000002</v>
      </c>
      <c r="AS476" s="749">
        <f t="shared" si="1088"/>
        <v>1</v>
      </c>
      <c r="AT476" s="109"/>
      <c r="AU476" s="749"/>
      <c r="AV476" s="106"/>
      <c r="AW476" s="749"/>
      <c r="AX476" s="109">
        <f>'[8]2 вариант'!$I$212</f>
        <v>31149.633000000002</v>
      </c>
      <c r="AY476" s="749">
        <f t="shared" si="1107"/>
        <v>1</v>
      </c>
      <c r="AZ476" s="31"/>
      <c r="BA476" s="749"/>
      <c r="BB476" s="31"/>
      <c r="BC476" s="31"/>
      <c r="BD476" s="31"/>
      <c r="BE476" s="191"/>
      <c r="BF476" s="106"/>
      <c r="BG476" s="106"/>
      <c r="BH476" s="31"/>
      <c r="BI476" s="31"/>
      <c r="BJ476" s="106"/>
      <c r="BK476" s="106"/>
      <c r="BL476" s="31"/>
      <c r="BM476" s="31"/>
      <c r="BN476" s="106"/>
      <c r="BO476" s="106"/>
      <c r="BP476" s="106"/>
      <c r="BQ476" s="106"/>
      <c r="BR476" s="31"/>
      <c r="BS476" s="31"/>
      <c r="BT476" s="106"/>
      <c r="BU476" s="191"/>
      <c r="BV476" s="106"/>
      <c r="BW476" s="106"/>
      <c r="BX476" s="106"/>
      <c r="BY476" s="31"/>
      <c r="BZ476" s="31"/>
      <c r="CE476" s="749"/>
    </row>
    <row r="477" spans="2:83" s="37" customFormat="1" ht="32.25" hidden="1" customHeight="1" x14ac:dyDescent="0.25">
      <c r="B477" s="204"/>
      <c r="C477" s="110" t="s">
        <v>39</v>
      </c>
      <c r="D477" s="171">
        <f>E477+G477</f>
        <v>0</v>
      </c>
      <c r="E477" s="171">
        <v>0</v>
      </c>
      <c r="F477" s="171"/>
      <c r="G477" s="171">
        <v>0</v>
      </c>
      <c r="H477" s="172"/>
      <c r="I477" s="172"/>
      <c r="J477" s="244">
        <f t="shared" si="1114"/>
        <v>0</v>
      </c>
      <c r="K477" s="171">
        <f>M477+Q477</f>
        <v>0</v>
      </c>
      <c r="L477" s="749" t="e">
        <f t="shared" si="1086"/>
        <v>#DIV/0!</v>
      </c>
      <c r="M477" s="171">
        <v>0</v>
      </c>
      <c r="N477" s="116"/>
      <c r="O477" s="116"/>
      <c r="P477" s="116"/>
      <c r="Q477" s="116"/>
      <c r="R477" s="116"/>
      <c r="S477" s="35"/>
      <c r="T477" s="35"/>
      <c r="U477" s="35"/>
      <c r="V477" s="295"/>
      <c r="W477" s="35"/>
      <c r="X477" s="35"/>
      <c r="Y477" s="35"/>
      <c r="Z477" s="116"/>
      <c r="AA477" s="116"/>
      <c r="AB477" s="35"/>
      <c r="AC477" s="35"/>
      <c r="AD477" s="35"/>
      <c r="AE477" s="171">
        <f>AG477+AK477</f>
        <v>0</v>
      </c>
      <c r="AF477" s="749" t="e">
        <f t="shared" si="1087"/>
        <v>#DIV/0!</v>
      </c>
      <c r="AG477" s="171">
        <v>0</v>
      </c>
      <c r="AH477" s="749" t="e">
        <f t="shared" si="1119"/>
        <v>#DIV/0!</v>
      </c>
      <c r="AI477" s="116"/>
      <c r="AJ477" s="116"/>
      <c r="AK477" s="116">
        <v>0</v>
      </c>
      <c r="AL477" s="749" t="e">
        <f t="shared" si="1106"/>
        <v>#DIV/0!</v>
      </c>
      <c r="AM477" s="35"/>
      <c r="AN477" s="35"/>
      <c r="AO477" s="35"/>
      <c r="AP477" s="116">
        <f>AX477-AK477</f>
        <v>0</v>
      </c>
      <c r="AQ477" s="116"/>
      <c r="AR477" s="171">
        <f>AT477+AX477</f>
        <v>0</v>
      </c>
      <c r="AS477" s="749" t="e">
        <f t="shared" si="1088"/>
        <v>#DIV/0!</v>
      </c>
      <c r="AT477" s="171">
        <v>0</v>
      </c>
      <c r="AU477" s="749"/>
      <c r="AV477" s="116"/>
      <c r="AW477" s="749"/>
      <c r="AX477" s="171">
        <v>0</v>
      </c>
      <c r="AY477" s="749" t="e">
        <f t="shared" si="1107"/>
        <v>#DIV/0!</v>
      </c>
      <c r="AZ477" s="35"/>
      <c r="BA477" s="749"/>
      <c r="BB477" s="35"/>
      <c r="BC477" s="35"/>
      <c r="BD477" s="35"/>
      <c r="BE477" s="116"/>
      <c r="BF477" s="116"/>
      <c r="BG477" s="116"/>
      <c r="BH477" s="35"/>
      <c r="BI477" s="35"/>
      <c r="BJ477" s="116"/>
      <c r="BK477" s="116"/>
      <c r="BL477" s="35"/>
      <c r="BM477" s="35"/>
      <c r="BN477" s="106"/>
      <c r="BO477" s="116"/>
      <c r="BP477" s="116"/>
      <c r="BQ477" s="116"/>
      <c r="BR477" s="35"/>
      <c r="BS477" s="35"/>
      <c r="BT477" s="116"/>
      <c r="BU477" s="116"/>
      <c r="BV477" s="116"/>
      <c r="BW477" s="116"/>
      <c r="BX477" s="116"/>
      <c r="BY477" s="35"/>
      <c r="BZ477" s="35"/>
      <c r="CE477" s="749"/>
    </row>
    <row r="478" spans="2:83" s="37" customFormat="1" ht="80.25" hidden="1" customHeight="1" x14ac:dyDescent="0.25">
      <c r="B478" s="506" t="s">
        <v>416</v>
      </c>
      <c r="C478" s="124" t="s">
        <v>248</v>
      </c>
      <c r="D478" s="171">
        <v>0</v>
      </c>
      <c r="E478" s="171">
        <v>0</v>
      </c>
      <c r="F478" s="171"/>
      <c r="G478" s="171"/>
      <c r="H478" s="172"/>
      <c r="I478" s="172"/>
      <c r="J478" s="185">
        <f t="shared" si="1114"/>
        <v>0</v>
      </c>
      <c r="K478" s="166">
        <f t="shared" ref="K478:K494" si="1120">Q478</f>
        <v>0</v>
      </c>
      <c r="L478" s="699" t="e">
        <f t="shared" si="1086"/>
        <v>#DIV/0!</v>
      </c>
      <c r="M478" s="171"/>
      <c r="N478" s="116"/>
      <c r="O478" s="116"/>
      <c r="P478" s="116"/>
      <c r="Q478" s="626">
        <f>Q479</f>
        <v>0</v>
      </c>
      <c r="R478" s="687"/>
      <c r="S478" s="35"/>
      <c r="T478" s="35"/>
      <c r="U478" s="35"/>
      <c r="V478" s="89"/>
      <c r="W478" s="35"/>
      <c r="X478" s="35"/>
      <c r="Y478" s="35"/>
      <c r="Z478" s="116"/>
      <c r="AA478" s="116"/>
      <c r="AB478" s="35"/>
      <c r="AC478" s="35"/>
      <c r="AD478" s="35"/>
      <c r="AE478" s="171"/>
      <c r="AF478" s="699" t="e">
        <f t="shared" si="1087"/>
        <v>#DIV/0!</v>
      </c>
      <c r="AG478" s="171"/>
      <c r="AH478" s="699" t="e">
        <f t="shared" si="1119"/>
        <v>#DIV/0!</v>
      </c>
      <c r="AI478" s="116"/>
      <c r="AJ478" s="116"/>
      <c r="AK478" s="116"/>
      <c r="AL478" s="699" t="e">
        <f t="shared" si="1106"/>
        <v>#DIV/0!</v>
      </c>
      <c r="AM478" s="35"/>
      <c r="AN478" s="35"/>
      <c r="AO478" s="35"/>
      <c r="AP478" s="116"/>
      <c r="AQ478" s="116"/>
      <c r="AR478" s="171"/>
      <c r="AS478" s="699" t="e">
        <f t="shared" si="1088"/>
        <v>#DIV/0!</v>
      </c>
      <c r="AT478" s="171"/>
      <c r="AU478" s="699"/>
      <c r="AV478" s="116"/>
      <c r="AW478" s="699"/>
      <c r="AX478" s="171"/>
      <c r="AY478" s="699" t="e">
        <f t="shared" si="1107"/>
        <v>#DIV/0!</v>
      </c>
      <c r="AZ478" s="35"/>
      <c r="BA478" s="699"/>
      <c r="BB478" s="35"/>
      <c r="BC478" s="35"/>
      <c r="BD478" s="35"/>
      <c r="BE478" s="116"/>
      <c r="BF478" s="116"/>
      <c r="BG478" s="116"/>
      <c r="BH478" s="35"/>
      <c r="BI478" s="35"/>
      <c r="BJ478" s="116"/>
      <c r="BK478" s="116"/>
      <c r="BL478" s="35"/>
      <c r="BM478" s="35"/>
      <c r="BN478" s="116"/>
      <c r="BO478" s="116"/>
      <c r="BP478" s="116"/>
      <c r="BQ478" s="116"/>
      <c r="BR478" s="35"/>
      <c r="BS478" s="35"/>
      <c r="BT478" s="116"/>
      <c r="BU478" s="116"/>
      <c r="BV478" s="116"/>
      <c r="BW478" s="116"/>
      <c r="BX478" s="116"/>
      <c r="BY478" s="35"/>
      <c r="BZ478" s="35"/>
      <c r="CE478" s="699"/>
    </row>
    <row r="479" spans="2:83" s="42" customFormat="1" ht="57" hidden="1" customHeight="1" x14ac:dyDescent="0.25">
      <c r="B479" s="506"/>
      <c r="C479" s="97" t="s">
        <v>31</v>
      </c>
      <c r="D479" s="844">
        <v>0</v>
      </c>
      <c r="E479" s="844">
        <v>0</v>
      </c>
      <c r="F479" s="844"/>
      <c r="G479" s="925"/>
      <c r="H479" s="258"/>
      <c r="I479" s="258"/>
      <c r="J479" s="185">
        <f t="shared" si="1114"/>
        <v>0</v>
      </c>
      <c r="K479" s="166">
        <f t="shared" si="1120"/>
        <v>0</v>
      </c>
      <c r="L479" s="699" t="e">
        <f t="shared" si="1086"/>
        <v>#DIV/0!</v>
      </c>
      <c r="M479" s="963"/>
      <c r="N479" s="114"/>
      <c r="O479" s="114"/>
      <c r="P479" s="114"/>
      <c r="Q479" s="626">
        <f>Q480+Q481</f>
        <v>0</v>
      </c>
      <c r="R479" s="687"/>
      <c r="S479" s="41"/>
      <c r="T479" s="41"/>
      <c r="U479" s="41"/>
      <c r="V479" s="89"/>
      <c r="W479" s="41"/>
      <c r="X479" s="41"/>
      <c r="Y479" s="41"/>
      <c r="Z479" s="114"/>
      <c r="AA479" s="114"/>
      <c r="AB479" s="41"/>
      <c r="AC479" s="41"/>
      <c r="AD479" s="41"/>
      <c r="AE479" s="963"/>
      <c r="AF479" s="699" t="e">
        <f t="shared" si="1087"/>
        <v>#DIV/0!</v>
      </c>
      <c r="AG479" s="963"/>
      <c r="AH479" s="699" t="e">
        <f t="shared" si="1119"/>
        <v>#DIV/0!</v>
      </c>
      <c r="AI479" s="114"/>
      <c r="AJ479" s="114"/>
      <c r="AK479" s="114"/>
      <c r="AL479" s="699" t="e">
        <f t="shared" si="1106"/>
        <v>#DIV/0!</v>
      </c>
      <c r="AM479" s="41"/>
      <c r="AN479" s="41"/>
      <c r="AO479" s="41"/>
      <c r="AP479" s="114"/>
      <c r="AQ479" s="114"/>
      <c r="AR479" s="844"/>
      <c r="AS479" s="699" t="e">
        <f t="shared" si="1088"/>
        <v>#DIV/0!</v>
      </c>
      <c r="AT479" s="963"/>
      <c r="AU479" s="699"/>
      <c r="AV479" s="114"/>
      <c r="AW479" s="699"/>
      <c r="AX479" s="963"/>
      <c r="AY479" s="699" t="e">
        <f t="shared" si="1107"/>
        <v>#DIV/0!</v>
      </c>
      <c r="AZ479" s="41"/>
      <c r="BA479" s="699"/>
      <c r="BB479" s="41"/>
      <c r="BC479" s="41"/>
      <c r="BD479" s="41"/>
      <c r="BE479" s="114"/>
      <c r="BF479" s="114"/>
      <c r="BG479" s="114"/>
      <c r="BH479" s="41"/>
      <c r="BI479" s="41"/>
      <c r="BJ479" s="114"/>
      <c r="BK479" s="114"/>
      <c r="BL479" s="41"/>
      <c r="BM479" s="41"/>
      <c r="BN479" s="114"/>
      <c r="BO479" s="114"/>
      <c r="BP479" s="114"/>
      <c r="BQ479" s="114"/>
      <c r="BR479" s="41"/>
      <c r="BS479" s="41"/>
      <c r="BT479" s="114"/>
      <c r="BU479" s="114"/>
      <c r="BV479" s="114"/>
      <c r="BW479" s="114"/>
      <c r="BX479" s="114"/>
      <c r="BY479" s="41"/>
      <c r="BZ479" s="41"/>
      <c r="CE479" s="699"/>
    </row>
    <row r="480" spans="2:83" s="42" customFormat="1" ht="43.5" hidden="1" customHeight="1" x14ac:dyDescent="0.25">
      <c r="B480" s="506"/>
      <c r="C480" s="110" t="s">
        <v>39</v>
      </c>
      <c r="D480" s="844"/>
      <c r="E480" s="844"/>
      <c r="F480" s="844"/>
      <c r="G480" s="925"/>
      <c r="H480" s="258"/>
      <c r="I480" s="258"/>
      <c r="J480" s="185">
        <f t="shared" si="1114"/>
        <v>0</v>
      </c>
      <c r="K480" s="171">
        <f t="shared" si="1120"/>
        <v>0</v>
      </c>
      <c r="L480" s="699" t="e">
        <f t="shared" si="1086"/>
        <v>#DIV/0!</v>
      </c>
      <c r="M480" s="963"/>
      <c r="N480" s="114"/>
      <c r="O480" s="114"/>
      <c r="P480" s="114"/>
      <c r="Q480" s="116"/>
      <c r="R480" s="116"/>
      <c r="S480" s="41"/>
      <c r="T480" s="41"/>
      <c r="U480" s="41"/>
      <c r="V480" s="89"/>
      <c r="W480" s="41"/>
      <c r="X480" s="41"/>
      <c r="Y480" s="41"/>
      <c r="Z480" s="114"/>
      <c r="AA480" s="114"/>
      <c r="AB480" s="41"/>
      <c r="AC480" s="41"/>
      <c r="AD480" s="41"/>
      <c r="AE480" s="963"/>
      <c r="AF480" s="699" t="e">
        <f t="shared" si="1087"/>
        <v>#DIV/0!</v>
      </c>
      <c r="AG480" s="963"/>
      <c r="AH480" s="699" t="e">
        <f t="shared" si="1119"/>
        <v>#DIV/0!</v>
      </c>
      <c r="AI480" s="114"/>
      <c r="AJ480" s="114"/>
      <c r="AK480" s="114"/>
      <c r="AL480" s="699" t="e">
        <f t="shared" si="1106"/>
        <v>#DIV/0!</v>
      </c>
      <c r="AM480" s="41"/>
      <c r="AN480" s="41"/>
      <c r="AO480" s="41"/>
      <c r="AP480" s="114"/>
      <c r="AQ480" s="114"/>
      <c r="AR480" s="844"/>
      <c r="AS480" s="699" t="e">
        <f t="shared" si="1088"/>
        <v>#DIV/0!</v>
      </c>
      <c r="AT480" s="963"/>
      <c r="AU480" s="699"/>
      <c r="AV480" s="114"/>
      <c r="AW480" s="699"/>
      <c r="AX480" s="963"/>
      <c r="AY480" s="699" t="e">
        <f t="shared" si="1107"/>
        <v>#DIV/0!</v>
      </c>
      <c r="AZ480" s="41"/>
      <c r="BA480" s="699"/>
      <c r="BB480" s="41"/>
      <c r="BC480" s="41"/>
      <c r="BD480" s="41"/>
      <c r="BE480" s="114"/>
      <c r="BF480" s="114"/>
      <c r="BG480" s="114"/>
      <c r="BH480" s="41"/>
      <c r="BI480" s="41"/>
      <c r="BJ480" s="114"/>
      <c r="BK480" s="114"/>
      <c r="BL480" s="41"/>
      <c r="BM480" s="41"/>
      <c r="BN480" s="114"/>
      <c r="BO480" s="114"/>
      <c r="BP480" s="114"/>
      <c r="BQ480" s="114"/>
      <c r="BR480" s="41"/>
      <c r="BS480" s="41"/>
      <c r="BT480" s="114"/>
      <c r="BU480" s="114"/>
      <c r="BV480" s="114"/>
      <c r="BW480" s="114"/>
      <c r="BX480" s="114"/>
      <c r="BY480" s="41"/>
      <c r="BZ480" s="41"/>
      <c r="CE480" s="699"/>
    </row>
    <row r="481" spans="2:83" s="37" customFormat="1" ht="32.25" hidden="1" customHeight="1" x14ac:dyDescent="0.25">
      <c r="B481" s="204"/>
      <c r="C481" s="110" t="s">
        <v>40</v>
      </c>
      <c r="D481" s="171">
        <v>0</v>
      </c>
      <c r="E481" s="171">
        <v>0</v>
      </c>
      <c r="F481" s="171"/>
      <c r="G481" s="171"/>
      <c r="H481" s="172"/>
      <c r="I481" s="172"/>
      <c r="J481" s="185">
        <f t="shared" si="1114"/>
        <v>0</v>
      </c>
      <c r="K481" s="171">
        <f t="shared" si="1120"/>
        <v>0</v>
      </c>
      <c r="L481" s="699" t="e">
        <f t="shared" si="1086"/>
        <v>#DIV/0!</v>
      </c>
      <c r="M481" s="171"/>
      <c r="N481" s="116"/>
      <c r="O481" s="116"/>
      <c r="P481" s="116"/>
      <c r="Q481" s="116"/>
      <c r="R481" s="116"/>
      <c r="S481" s="35"/>
      <c r="T481" s="35"/>
      <c r="U481" s="35"/>
      <c r="V481" s="89"/>
      <c r="W481" s="35"/>
      <c r="X481" s="35"/>
      <c r="Y481" s="35"/>
      <c r="Z481" s="116"/>
      <c r="AA481" s="116"/>
      <c r="AB481" s="35"/>
      <c r="AC481" s="35"/>
      <c r="AD481" s="35"/>
      <c r="AE481" s="171"/>
      <c r="AF481" s="699" t="e">
        <f t="shared" si="1087"/>
        <v>#DIV/0!</v>
      </c>
      <c r="AG481" s="171"/>
      <c r="AH481" s="699" t="e">
        <f t="shared" si="1119"/>
        <v>#DIV/0!</v>
      </c>
      <c r="AI481" s="116"/>
      <c r="AJ481" s="116"/>
      <c r="AK481" s="116"/>
      <c r="AL481" s="699" t="e">
        <f t="shared" si="1106"/>
        <v>#DIV/0!</v>
      </c>
      <c r="AM481" s="35"/>
      <c r="AN481" s="35"/>
      <c r="AO481" s="35"/>
      <c r="AP481" s="116"/>
      <c r="AQ481" s="116"/>
      <c r="AR481" s="171"/>
      <c r="AS481" s="699" t="e">
        <f t="shared" si="1088"/>
        <v>#DIV/0!</v>
      </c>
      <c r="AT481" s="171"/>
      <c r="AU481" s="699"/>
      <c r="AV481" s="116"/>
      <c r="AW481" s="699"/>
      <c r="AX481" s="171"/>
      <c r="AY481" s="699" t="e">
        <f t="shared" si="1107"/>
        <v>#DIV/0!</v>
      </c>
      <c r="AZ481" s="35"/>
      <c r="BA481" s="699"/>
      <c r="BB481" s="35"/>
      <c r="BC481" s="35"/>
      <c r="BD481" s="35"/>
      <c r="BE481" s="116"/>
      <c r="BF481" s="116"/>
      <c r="BG481" s="116"/>
      <c r="BH481" s="35"/>
      <c r="BI481" s="35"/>
      <c r="BJ481" s="116"/>
      <c r="BK481" s="116"/>
      <c r="BL481" s="35"/>
      <c r="BM481" s="35"/>
      <c r="BN481" s="116"/>
      <c r="BO481" s="116"/>
      <c r="BP481" s="116"/>
      <c r="BQ481" s="116"/>
      <c r="BR481" s="35"/>
      <c r="BS481" s="35"/>
      <c r="BT481" s="116"/>
      <c r="BU481" s="116"/>
      <c r="BV481" s="116"/>
      <c r="BW481" s="116"/>
      <c r="BX481" s="116"/>
      <c r="BY481" s="35"/>
      <c r="BZ481" s="35"/>
      <c r="CE481" s="699"/>
    </row>
    <row r="482" spans="2:83" s="37" customFormat="1" ht="95.25" hidden="1" customHeight="1" x14ac:dyDescent="0.25">
      <c r="B482" s="506" t="s">
        <v>418</v>
      </c>
      <c r="C482" s="124" t="s">
        <v>417</v>
      </c>
      <c r="D482" s="171">
        <v>0</v>
      </c>
      <c r="E482" s="171">
        <v>0</v>
      </c>
      <c r="F482" s="171"/>
      <c r="G482" s="171"/>
      <c r="H482" s="172"/>
      <c r="I482" s="172"/>
      <c r="J482" s="185">
        <f t="shared" si="1114"/>
        <v>0</v>
      </c>
      <c r="K482" s="166">
        <f t="shared" si="1120"/>
        <v>0</v>
      </c>
      <c r="L482" s="699" t="e">
        <f t="shared" si="1086"/>
        <v>#DIV/0!</v>
      </c>
      <c r="M482" s="171"/>
      <c r="N482" s="116"/>
      <c r="O482" s="116"/>
      <c r="P482" s="116"/>
      <c r="Q482" s="626">
        <f>Q483</f>
        <v>0</v>
      </c>
      <c r="R482" s="687"/>
      <c r="S482" s="35"/>
      <c r="T482" s="35"/>
      <c r="U482" s="35"/>
      <c r="V482" s="89"/>
      <c r="W482" s="35"/>
      <c r="X482" s="35"/>
      <c r="Y482" s="35"/>
      <c r="Z482" s="116"/>
      <c r="AA482" s="116"/>
      <c r="AB482" s="35"/>
      <c r="AC482" s="35"/>
      <c r="AD482" s="35"/>
      <c r="AE482" s="171"/>
      <c r="AF482" s="699" t="e">
        <f t="shared" si="1087"/>
        <v>#DIV/0!</v>
      </c>
      <c r="AG482" s="171"/>
      <c r="AH482" s="699" t="e">
        <f t="shared" si="1119"/>
        <v>#DIV/0!</v>
      </c>
      <c r="AI482" s="116"/>
      <c r="AJ482" s="116"/>
      <c r="AK482" s="116"/>
      <c r="AL482" s="699" t="e">
        <f t="shared" si="1106"/>
        <v>#DIV/0!</v>
      </c>
      <c r="AM482" s="35"/>
      <c r="AN482" s="35"/>
      <c r="AO482" s="35"/>
      <c r="AP482" s="116"/>
      <c r="AQ482" s="116"/>
      <c r="AR482" s="171"/>
      <c r="AS482" s="699" t="e">
        <f t="shared" si="1088"/>
        <v>#DIV/0!</v>
      </c>
      <c r="AT482" s="171"/>
      <c r="AU482" s="699"/>
      <c r="AV482" s="116"/>
      <c r="AW482" s="699"/>
      <c r="AX482" s="171"/>
      <c r="AY482" s="699" t="e">
        <f t="shared" si="1107"/>
        <v>#DIV/0!</v>
      </c>
      <c r="AZ482" s="35"/>
      <c r="BA482" s="699"/>
      <c r="BB482" s="35"/>
      <c r="BC482" s="35"/>
      <c r="BD482" s="35"/>
      <c r="BE482" s="116"/>
      <c r="BF482" s="116"/>
      <c r="BG482" s="116"/>
      <c r="BH482" s="35"/>
      <c r="BI482" s="35"/>
      <c r="BJ482" s="116"/>
      <c r="BK482" s="116"/>
      <c r="BL482" s="35"/>
      <c r="BM482" s="35"/>
      <c r="BN482" s="116"/>
      <c r="BO482" s="116"/>
      <c r="BP482" s="116"/>
      <c r="BQ482" s="116"/>
      <c r="BR482" s="35"/>
      <c r="BS482" s="35"/>
      <c r="BT482" s="116"/>
      <c r="BU482" s="116"/>
      <c r="BV482" s="116"/>
      <c r="BW482" s="116"/>
      <c r="BX482" s="116"/>
      <c r="BY482" s="35"/>
      <c r="BZ482" s="35"/>
      <c r="CE482" s="699"/>
    </row>
    <row r="483" spans="2:83" s="37" customFormat="1" ht="47.25" hidden="1" customHeight="1" x14ac:dyDescent="0.25">
      <c r="B483" s="204"/>
      <c r="C483" s="97" t="s">
        <v>31</v>
      </c>
      <c r="D483" s="844">
        <v>0</v>
      </c>
      <c r="E483" s="844">
        <v>0</v>
      </c>
      <c r="F483" s="844"/>
      <c r="G483" s="171"/>
      <c r="H483" s="172"/>
      <c r="I483" s="172"/>
      <c r="J483" s="185">
        <f t="shared" si="1114"/>
        <v>0</v>
      </c>
      <c r="K483" s="166">
        <f t="shared" si="1120"/>
        <v>0</v>
      </c>
      <c r="L483" s="699" t="e">
        <f t="shared" si="1086"/>
        <v>#DIV/0!</v>
      </c>
      <c r="M483" s="963"/>
      <c r="N483" s="114"/>
      <c r="O483" s="114"/>
      <c r="P483" s="114"/>
      <c r="Q483" s="626">
        <f>SUM(Q484:Q485)</f>
        <v>0</v>
      </c>
      <c r="R483" s="687"/>
      <c r="S483" s="35"/>
      <c r="T483" s="35"/>
      <c r="U483" s="35"/>
      <c r="V483" s="89"/>
      <c r="W483" s="35"/>
      <c r="X483" s="35"/>
      <c r="Y483" s="35"/>
      <c r="Z483" s="116"/>
      <c r="AA483" s="116"/>
      <c r="AB483" s="35"/>
      <c r="AC483" s="35"/>
      <c r="AD483" s="35"/>
      <c r="AE483" s="171"/>
      <c r="AF483" s="699" t="e">
        <f t="shared" si="1087"/>
        <v>#DIV/0!</v>
      </c>
      <c r="AG483" s="171"/>
      <c r="AH483" s="699" t="e">
        <f t="shared" si="1119"/>
        <v>#DIV/0!</v>
      </c>
      <c r="AI483" s="116"/>
      <c r="AJ483" s="116"/>
      <c r="AK483" s="116"/>
      <c r="AL483" s="699" t="e">
        <f t="shared" si="1106"/>
        <v>#DIV/0!</v>
      </c>
      <c r="AM483" s="35"/>
      <c r="AN483" s="35"/>
      <c r="AO483" s="35"/>
      <c r="AP483" s="116"/>
      <c r="AQ483" s="116"/>
      <c r="AR483" s="171"/>
      <c r="AS483" s="699" t="e">
        <f t="shared" si="1088"/>
        <v>#DIV/0!</v>
      </c>
      <c r="AT483" s="171"/>
      <c r="AU483" s="699"/>
      <c r="AV483" s="116"/>
      <c r="AW483" s="699"/>
      <c r="AX483" s="171"/>
      <c r="AY483" s="699" t="e">
        <f t="shared" si="1107"/>
        <v>#DIV/0!</v>
      </c>
      <c r="AZ483" s="35"/>
      <c r="BA483" s="699"/>
      <c r="BB483" s="35"/>
      <c r="BC483" s="35"/>
      <c r="BD483" s="35"/>
      <c r="BE483" s="116"/>
      <c r="BF483" s="116"/>
      <c r="BG483" s="116"/>
      <c r="BH483" s="35"/>
      <c r="BI483" s="35"/>
      <c r="BJ483" s="116"/>
      <c r="BK483" s="116"/>
      <c r="BL483" s="35"/>
      <c r="BM483" s="35"/>
      <c r="BN483" s="116"/>
      <c r="BO483" s="116"/>
      <c r="BP483" s="116"/>
      <c r="BQ483" s="116"/>
      <c r="BR483" s="35"/>
      <c r="BS483" s="35"/>
      <c r="BT483" s="116"/>
      <c r="BU483" s="116"/>
      <c r="BV483" s="116"/>
      <c r="BW483" s="116"/>
      <c r="BX483" s="116"/>
      <c r="BY483" s="35"/>
      <c r="BZ483" s="35"/>
      <c r="CE483" s="699"/>
    </row>
    <row r="484" spans="2:83" s="37" customFormat="1" ht="32.25" hidden="1" customHeight="1" x14ac:dyDescent="0.25">
      <c r="B484" s="204"/>
      <c r="C484" s="110" t="s">
        <v>39</v>
      </c>
      <c r="D484" s="171">
        <v>0</v>
      </c>
      <c r="E484" s="171">
        <v>0</v>
      </c>
      <c r="F484" s="171"/>
      <c r="G484" s="171"/>
      <c r="H484" s="172"/>
      <c r="I484" s="172"/>
      <c r="J484" s="185">
        <f t="shared" si="1114"/>
        <v>0</v>
      </c>
      <c r="K484" s="171">
        <f t="shared" si="1120"/>
        <v>0</v>
      </c>
      <c r="L484" s="699" t="e">
        <f t="shared" si="1086"/>
        <v>#DIV/0!</v>
      </c>
      <c r="M484" s="171"/>
      <c r="N484" s="116"/>
      <c r="O484" s="116"/>
      <c r="P484" s="116"/>
      <c r="Q484" s="116"/>
      <c r="R484" s="116"/>
      <c r="S484" s="35"/>
      <c r="T484" s="35"/>
      <c r="U484" s="35"/>
      <c r="V484" s="89"/>
      <c r="W484" s="35"/>
      <c r="X484" s="35"/>
      <c r="Y484" s="35"/>
      <c r="Z484" s="116"/>
      <c r="AA484" s="116"/>
      <c r="AB484" s="35"/>
      <c r="AC484" s="35"/>
      <c r="AD484" s="35"/>
      <c r="AE484" s="171"/>
      <c r="AF484" s="699" t="e">
        <f t="shared" si="1087"/>
        <v>#DIV/0!</v>
      </c>
      <c r="AG484" s="171"/>
      <c r="AH484" s="699" t="e">
        <f t="shared" si="1119"/>
        <v>#DIV/0!</v>
      </c>
      <c r="AI484" s="116"/>
      <c r="AJ484" s="116"/>
      <c r="AK484" s="116"/>
      <c r="AL484" s="699" t="e">
        <f t="shared" si="1106"/>
        <v>#DIV/0!</v>
      </c>
      <c r="AM484" s="35"/>
      <c r="AN484" s="35"/>
      <c r="AO484" s="35"/>
      <c r="AP484" s="116"/>
      <c r="AQ484" s="116"/>
      <c r="AR484" s="171"/>
      <c r="AS484" s="699" t="e">
        <f t="shared" si="1088"/>
        <v>#DIV/0!</v>
      </c>
      <c r="AT484" s="171"/>
      <c r="AU484" s="699"/>
      <c r="AV484" s="116"/>
      <c r="AW484" s="699"/>
      <c r="AX484" s="171"/>
      <c r="AY484" s="699" t="e">
        <f t="shared" si="1107"/>
        <v>#DIV/0!</v>
      </c>
      <c r="AZ484" s="35"/>
      <c r="BA484" s="699"/>
      <c r="BB484" s="35"/>
      <c r="BC484" s="35"/>
      <c r="BD484" s="35"/>
      <c r="BE484" s="116"/>
      <c r="BF484" s="116"/>
      <c r="BG484" s="116"/>
      <c r="BH484" s="35"/>
      <c r="BI484" s="35"/>
      <c r="BJ484" s="116"/>
      <c r="BK484" s="116"/>
      <c r="BL484" s="35"/>
      <c r="BM484" s="35"/>
      <c r="BN484" s="116"/>
      <c r="BO484" s="116"/>
      <c r="BP484" s="116"/>
      <c r="BQ484" s="116"/>
      <c r="BR484" s="35"/>
      <c r="BS484" s="35"/>
      <c r="BT484" s="116"/>
      <c r="BU484" s="116"/>
      <c r="BV484" s="116"/>
      <c r="BW484" s="116"/>
      <c r="BX484" s="116"/>
      <c r="BY484" s="35"/>
      <c r="BZ484" s="35"/>
      <c r="CE484" s="699"/>
    </row>
    <row r="485" spans="2:83" s="37" customFormat="1" ht="32.25" hidden="1" customHeight="1" x14ac:dyDescent="0.25">
      <c r="B485" s="204"/>
      <c r="C485" s="110" t="s">
        <v>40</v>
      </c>
      <c r="D485" s="171">
        <v>0</v>
      </c>
      <c r="E485" s="171">
        <v>0</v>
      </c>
      <c r="F485" s="171"/>
      <c r="G485" s="171"/>
      <c r="H485" s="172"/>
      <c r="I485" s="172"/>
      <c r="J485" s="185">
        <f t="shared" si="1114"/>
        <v>0</v>
      </c>
      <c r="K485" s="171">
        <f t="shared" si="1120"/>
        <v>0</v>
      </c>
      <c r="L485" s="699" t="e">
        <f t="shared" si="1086"/>
        <v>#DIV/0!</v>
      </c>
      <c r="M485" s="171"/>
      <c r="N485" s="116"/>
      <c r="O485" s="116"/>
      <c r="P485" s="116"/>
      <c r="Q485" s="116"/>
      <c r="R485" s="116"/>
      <c r="S485" s="35"/>
      <c r="T485" s="35"/>
      <c r="U485" s="35"/>
      <c r="V485" s="89"/>
      <c r="W485" s="35"/>
      <c r="X485" s="35"/>
      <c r="Y485" s="35"/>
      <c r="Z485" s="116"/>
      <c r="AA485" s="116"/>
      <c r="AB485" s="35"/>
      <c r="AC485" s="35"/>
      <c r="AD485" s="35"/>
      <c r="AE485" s="171"/>
      <c r="AF485" s="699" t="e">
        <f t="shared" si="1087"/>
        <v>#DIV/0!</v>
      </c>
      <c r="AG485" s="171"/>
      <c r="AH485" s="699" t="e">
        <f t="shared" si="1119"/>
        <v>#DIV/0!</v>
      </c>
      <c r="AI485" s="116"/>
      <c r="AJ485" s="116"/>
      <c r="AK485" s="116"/>
      <c r="AL485" s="699" t="e">
        <f t="shared" si="1106"/>
        <v>#DIV/0!</v>
      </c>
      <c r="AM485" s="35"/>
      <c r="AN485" s="35"/>
      <c r="AO485" s="35"/>
      <c r="AP485" s="116"/>
      <c r="AQ485" s="116"/>
      <c r="AR485" s="171"/>
      <c r="AS485" s="699" t="e">
        <f t="shared" si="1088"/>
        <v>#DIV/0!</v>
      </c>
      <c r="AT485" s="171"/>
      <c r="AU485" s="699"/>
      <c r="AV485" s="116"/>
      <c r="AW485" s="699"/>
      <c r="AX485" s="171"/>
      <c r="AY485" s="699" t="e">
        <f t="shared" si="1107"/>
        <v>#DIV/0!</v>
      </c>
      <c r="AZ485" s="35"/>
      <c r="BA485" s="699"/>
      <c r="BB485" s="35"/>
      <c r="BC485" s="35"/>
      <c r="BD485" s="35"/>
      <c r="BE485" s="116"/>
      <c r="BF485" s="116"/>
      <c r="BG485" s="116"/>
      <c r="BH485" s="35"/>
      <c r="BI485" s="35"/>
      <c r="BJ485" s="116"/>
      <c r="BK485" s="116"/>
      <c r="BL485" s="35"/>
      <c r="BM485" s="35"/>
      <c r="BN485" s="116"/>
      <c r="BO485" s="116"/>
      <c r="BP485" s="116"/>
      <c r="BQ485" s="116"/>
      <c r="BR485" s="35"/>
      <c r="BS485" s="35"/>
      <c r="BT485" s="116"/>
      <c r="BU485" s="116"/>
      <c r="BV485" s="116"/>
      <c r="BW485" s="116"/>
      <c r="BX485" s="116"/>
      <c r="BY485" s="35"/>
      <c r="BZ485" s="35"/>
      <c r="CE485" s="699"/>
    </row>
    <row r="486" spans="2:83" s="42" customFormat="1" ht="66" customHeight="1" x14ac:dyDescent="0.25">
      <c r="B486" s="535" t="s">
        <v>11</v>
      </c>
      <c r="C486" s="124" t="s">
        <v>419</v>
      </c>
      <c r="D486" s="844">
        <f t="shared" ref="D486:D516" si="1121">G486</f>
        <v>55265.862549999998</v>
      </c>
      <c r="E486" s="844"/>
      <c r="F486" s="844"/>
      <c r="G486" s="925">
        <f>G487</f>
        <v>55265.862549999998</v>
      </c>
      <c r="H486" s="258"/>
      <c r="I486" s="258"/>
      <c r="J486" s="185">
        <f>J487</f>
        <v>-50000</v>
      </c>
      <c r="K486" s="166">
        <f t="shared" si="1120"/>
        <v>0</v>
      </c>
      <c r="L486" s="699">
        <f t="shared" si="1086"/>
        <v>0</v>
      </c>
      <c r="M486" s="963"/>
      <c r="N486" s="114"/>
      <c r="O486" s="114"/>
      <c r="P486" s="114"/>
      <c r="Q486" s="626">
        <f>Q487</f>
        <v>0</v>
      </c>
      <c r="R486" s="687"/>
      <c r="S486" s="41"/>
      <c r="T486" s="41"/>
      <c r="U486" s="41"/>
      <c r="V486" s="89"/>
      <c r="W486" s="41"/>
      <c r="X486" s="41"/>
      <c r="Y486" s="41"/>
      <c r="Z486" s="114"/>
      <c r="AA486" s="114"/>
      <c r="AB486" s="41"/>
      <c r="AC486" s="41"/>
      <c r="AD486" s="41"/>
      <c r="AE486" s="963">
        <v>0</v>
      </c>
      <c r="AF486" s="699">
        <f t="shared" si="1087"/>
        <v>0</v>
      </c>
      <c r="AG486" s="963"/>
      <c r="AH486" s="699"/>
      <c r="AI486" s="114"/>
      <c r="AJ486" s="114"/>
      <c r="AK486" s="114"/>
      <c r="AL486" s="699">
        <f t="shared" si="1106"/>
        <v>0</v>
      </c>
      <c r="AM486" s="41"/>
      <c r="AN486" s="41"/>
      <c r="AO486" s="41"/>
      <c r="AP486" s="114">
        <f>AX486</f>
        <v>53265.862549999998</v>
      </c>
      <c r="AQ486" s="114"/>
      <c r="AR486" s="166">
        <f>AX486</f>
        <v>53265.862549999998</v>
      </c>
      <c r="AS486" s="699">
        <f t="shared" si="1088"/>
        <v>0.96381129493472462</v>
      </c>
      <c r="AT486" s="963"/>
      <c r="AU486" s="699"/>
      <c r="AV486" s="114"/>
      <c r="AW486" s="699"/>
      <c r="AX486" s="963">
        <f>AX487</f>
        <v>53265.862549999998</v>
      </c>
      <c r="AY486" s="699">
        <f t="shared" si="1107"/>
        <v>0.96381129493472462</v>
      </c>
      <c r="AZ486" s="41"/>
      <c r="BA486" s="699"/>
      <c r="BB486" s="41"/>
      <c r="BC486" s="41"/>
      <c r="BD486" s="41"/>
      <c r="BE486" s="114"/>
      <c r="BF486" s="114"/>
      <c r="BG486" s="114"/>
      <c r="BH486" s="41"/>
      <c r="BI486" s="41"/>
      <c r="BJ486" s="114"/>
      <c r="BK486" s="114"/>
      <c r="BL486" s="41"/>
      <c r="BM486" s="41"/>
      <c r="BN486" s="114"/>
      <c r="BO486" s="114"/>
      <c r="BP486" s="114"/>
      <c r="BQ486" s="114"/>
      <c r="BR486" s="41"/>
      <c r="BS486" s="41"/>
      <c r="BT486" s="114"/>
      <c r="BU486" s="114"/>
      <c r="BV486" s="114"/>
      <c r="BW486" s="114"/>
      <c r="BX486" s="114"/>
      <c r="BY486" s="41"/>
      <c r="BZ486" s="41"/>
      <c r="CE486" s="699"/>
    </row>
    <row r="487" spans="2:83" s="37" customFormat="1" ht="45.75" hidden="1" customHeight="1" x14ac:dyDescent="0.25">
      <c r="B487" s="204"/>
      <c r="C487" s="97" t="s">
        <v>31</v>
      </c>
      <c r="D487" s="171">
        <f t="shared" si="1121"/>
        <v>55265.862549999998</v>
      </c>
      <c r="E487" s="171"/>
      <c r="F487" s="171"/>
      <c r="G487" s="171">
        <f>SUM(G488:G489)</f>
        <v>55265.862549999998</v>
      </c>
      <c r="H487" s="172"/>
      <c r="I487" s="172"/>
      <c r="J487" s="185">
        <f>J488</f>
        <v>-50000</v>
      </c>
      <c r="K487" s="166">
        <f t="shared" si="1120"/>
        <v>0</v>
      </c>
      <c r="L487" s="699">
        <f t="shared" si="1086"/>
        <v>0</v>
      </c>
      <c r="M487" s="963"/>
      <c r="N487" s="114"/>
      <c r="O487" s="114"/>
      <c r="P487" s="114"/>
      <c r="Q487" s="626">
        <f>Q488+Q489</f>
        <v>0</v>
      </c>
      <c r="R487" s="687"/>
      <c r="S487" s="35"/>
      <c r="T487" s="35"/>
      <c r="U487" s="35"/>
      <c r="V487" s="89"/>
      <c r="W487" s="35"/>
      <c r="X487" s="35"/>
      <c r="Y487" s="35"/>
      <c r="Z487" s="116"/>
      <c r="AA487" s="116"/>
      <c r="AB487" s="35"/>
      <c r="AC487" s="35"/>
      <c r="AD487" s="35"/>
      <c r="AE487" s="963"/>
      <c r="AF487" s="699">
        <f t="shared" si="1087"/>
        <v>0</v>
      </c>
      <c r="AG487" s="171"/>
      <c r="AH487" s="699" t="e">
        <f t="shared" si="1119"/>
        <v>#DIV/0!</v>
      </c>
      <c r="AI487" s="116"/>
      <c r="AJ487" s="116"/>
      <c r="AK487" s="116"/>
      <c r="AL487" s="699">
        <f t="shared" si="1106"/>
        <v>0</v>
      </c>
      <c r="AM487" s="35"/>
      <c r="AN487" s="35"/>
      <c r="AO487" s="35"/>
      <c r="AP487" s="114">
        <f>AR487</f>
        <v>53265.862549999998</v>
      </c>
      <c r="AQ487" s="114"/>
      <c r="AR487" s="166">
        <f>AX487</f>
        <v>53265.862549999998</v>
      </c>
      <c r="AS487" s="699">
        <f t="shared" si="1088"/>
        <v>0.96381129493472462</v>
      </c>
      <c r="AT487" s="171"/>
      <c r="AU487" s="699"/>
      <c r="AV487" s="116"/>
      <c r="AW487" s="699"/>
      <c r="AX487" s="171">
        <f>AX488+AX489</f>
        <v>53265.862549999998</v>
      </c>
      <c r="AY487" s="699">
        <f t="shared" si="1107"/>
        <v>0.96381129493472462</v>
      </c>
      <c r="AZ487" s="35"/>
      <c r="BA487" s="699"/>
      <c r="BB487" s="35"/>
      <c r="BC487" s="35"/>
      <c r="BD487" s="35"/>
      <c r="BE487" s="116"/>
      <c r="BF487" s="116"/>
      <c r="BG487" s="116"/>
      <c r="BH487" s="35"/>
      <c r="BI487" s="35"/>
      <c r="BJ487" s="116"/>
      <c r="BK487" s="116"/>
      <c r="BL487" s="35"/>
      <c r="BM487" s="35"/>
      <c r="BN487" s="116"/>
      <c r="BO487" s="116"/>
      <c r="BP487" s="116"/>
      <c r="BQ487" s="116"/>
      <c r="BR487" s="35"/>
      <c r="BS487" s="35"/>
      <c r="BT487" s="116"/>
      <c r="BU487" s="116"/>
      <c r="BV487" s="116"/>
      <c r="BW487" s="116"/>
      <c r="BX487" s="116"/>
      <c r="BY487" s="35"/>
      <c r="BZ487" s="35"/>
      <c r="CE487" s="699"/>
    </row>
    <row r="488" spans="2:83" s="37" customFormat="1" ht="32.25" hidden="1" customHeight="1" x14ac:dyDescent="0.25">
      <c r="B488" s="204"/>
      <c r="C488" s="110" t="s">
        <v>39</v>
      </c>
      <c r="D488" s="171">
        <f t="shared" si="1121"/>
        <v>50000</v>
      </c>
      <c r="E488" s="171"/>
      <c r="F488" s="171"/>
      <c r="G488" s="171">
        <v>50000</v>
      </c>
      <c r="H488" s="172"/>
      <c r="I488" s="172"/>
      <c r="J488" s="185">
        <f t="shared" si="1114"/>
        <v>-50000</v>
      </c>
      <c r="K488" s="171">
        <f t="shared" si="1120"/>
        <v>0</v>
      </c>
      <c r="L488" s="699">
        <f t="shared" si="1086"/>
        <v>0</v>
      </c>
      <c r="M488" s="171"/>
      <c r="N488" s="116"/>
      <c r="O488" s="116"/>
      <c r="P488" s="116"/>
      <c r="Q488" s="626"/>
      <c r="R488" s="687"/>
      <c r="S488" s="35"/>
      <c r="T488" s="35"/>
      <c r="U488" s="35"/>
      <c r="V488" s="89"/>
      <c r="W488" s="35"/>
      <c r="X488" s="35"/>
      <c r="Y488" s="35"/>
      <c r="Z488" s="116"/>
      <c r="AA488" s="116"/>
      <c r="AB488" s="35"/>
      <c r="AC488" s="35"/>
      <c r="AD488" s="35"/>
      <c r="AE488" s="963"/>
      <c r="AF488" s="699">
        <f t="shared" si="1087"/>
        <v>0</v>
      </c>
      <c r="AG488" s="171"/>
      <c r="AH488" s="699" t="e">
        <f t="shared" si="1119"/>
        <v>#DIV/0!</v>
      </c>
      <c r="AI488" s="116"/>
      <c r="AJ488" s="116"/>
      <c r="AK488" s="116"/>
      <c r="AL488" s="699">
        <f t="shared" si="1106"/>
        <v>0</v>
      </c>
      <c r="AM488" s="35"/>
      <c r="AN488" s="35"/>
      <c r="AO488" s="35"/>
      <c r="AP488" s="116">
        <f>AX488-AK488</f>
        <v>50000</v>
      </c>
      <c r="AQ488" s="116"/>
      <c r="AR488" s="171">
        <f>AX488</f>
        <v>50000</v>
      </c>
      <c r="AS488" s="699">
        <f t="shared" si="1088"/>
        <v>1</v>
      </c>
      <c r="AT488" s="171"/>
      <c r="AU488" s="699"/>
      <c r="AV488" s="116"/>
      <c r="AW488" s="699"/>
      <c r="AX488" s="171">
        <f>'[6]2 вариант'!$I$240</f>
        <v>50000</v>
      </c>
      <c r="AY488" s="699">
        <f t="shared" si="1107"/>
        <v>1</v>
      </c>
      <c r="AZ488" s="35"/>
      <c r="BA488" s="699"/>
      <c r="BB488" s="35"/>
      <c r="BC488" s="35"/>
      <c r="BD488" s="35"/>
      <c r="BE488" s="116"/>
      <c r="BF488" s="116"/>
      <c r="BG488" s="116"/>
      <c r="BH488" s="35"/>
      <c r="BI488" s="35"/>
      <c r="BJ488" s="116"/>
      <c r="BK488" s="116"/>
      <c r="BL488" s="35"/>
      <c r="BM488" s="35"/>
      <c r="BN488" s="116"/>
      <c r="BO488" s="116"/>
      <c r="BP488" s="116"/>
      <c r="BQ488" s="116"/>
      <c r="BR488" s="35"/>
      <c r="BS488" s="35"/>
      <c r="BT488" s="116"/>
      <c r="BU488" s="116"/>
      <c r="BV488" s="116"/>
      <c r="BW488" s="116"/>
      <c r="BX488" s="116"/>
      <c r="BY488" s="35"/>
      <c r="BZ488" s="35"/>
      <c r="CE488" s="699"/>
    </row>
    <row r="489" spans="2:83" s="37" customFormat="1" ht="32.25" hidden="1" customHeight="1" x14ac:dyDescent="0.25">
      <c r="B489" s="204"/>
      <c r="C489" s="110" t="s">
        <v>40</v>
      </c>
      <c r="D489" s="171">
        <f t="shared" si="1121"/>
        <v>5265.8625499999998</v>
      </c>
      <c r="E489" s="171"/>
      <c r="F489" s="171"/>
      <c r="G489" s="171">
        <v>5265.8625499999998</v>
      </c>
      <c r="H489" s="172"/>
      <c r="I489" s="172"/>
      <c r="J489" s="185">
        <f t="shared" si="1114"/>
        <v>-5265.8625499999998</v>
      </c>
      <c r="K489" s="171">
        <f t="shared" si="1120"/>
        <v>0</v>
      </c>
      <c r="L489" s="699">
        <f t="shared" si="1086"/>
        <v>0</v>
      </c>
      <c r="M489" s="171"/>
      <c r="N489" s="116"/>
      <c r="O489" s="116"/>
      <c r="P489" s="116"/>
      <c r="Q489" s="678"/>
      <c r="R489" s="687"/>
      <c r="S489" s="35"/>
      <c r="T489" s="35"/>
      <c r="U489" s="35"/>
      <c r="V489" s="89"/>
      <c r="W489" s="35"/>
      <c r="X489" s="35"/>
      <c r="Y489" s="35"/>
      <c r="Z489" s="116"/>
      <c r="AA489" s="116"/>
      <c r="AB489" s="35"/>
      <c r="AC489" s="35"/>
      <c r="AD489" s="35"/>
      <c r="AE489" s="963"/>
      <c r="AF489" s="699">
        <f t="shared" si="1087"/>
        <v>0</v>
      </c>
      <c r="AG489" s="171"/>
      <c r="AH489" s="699" t="e">
        <f t="shared" si="1119"/>
        <v>#DIV/0!</v>
      </c>
      <c r="AI489" s="116"/>
      <c r="AJ489" s="116"/>
      <c r="AK489" s="116"/>
      <c r="AL489" s="699">
        <f t="shared" si="1106"/>
        <v>0</v>
      </c>
      <c r="AM489" s="35"/>
      <c r="AN489" s="35"/>
      <c r="AO489" s="35"/>
      <c r="AP489" s="116">
        <f>AX489-AK489</f>
        <v>3265.8625499999998</v>
      </c>
      <c r="AQ489" s="116"/>
      <c r="AR489" s="171">
        <f>AX489</f>
        <v>3265.8625499999998</v>
      </c>
      <c r="AS489" s="699">
        <f t="shared" si="1088"/>
        <v>0.62019517581217531</v>
      </c>
      <c r="AT489" s="171"/>
      <c r="AU489" s="699"/>
      <c r="AV489" s="116"/>
      <c r="AW489" s="699"/>
      <c r="AX489" s="171">
        <f>'[6]2 вариант'!$I$241</f>
        <v>3265.8625499999998</v>
      </c>
      <c r="AY489" s="699">
        <f t="shared" si="1107"/>
        <v>0.62019517581217531</v>
      </c>
      <c r="AZ489" s="35"/>
      <c r="BA489" s="699"/>
      <c r="BB489" s="35"/>
      <c r="BC489" s="35"/>
      <c r="BD489" s="35"/>
      <c r="BE489" s="116"/>
      <c r="BF489" s="116"/>
      <c r="BG489" s="116"/>
      <c r="BH489" s="35"/>
      <c r="BI489" s="35"/>
      <c r="BJ489" s="116"/>
      <c r="BK489" s="116"/>
      <c r="BL489" s="35"/>
      <c r="BM489" s="35"/>
      <c r="BN489" s="116"/>
      <c r="BO489" s="116"/>
      <c r="BP489" s="116"/>
      <c r="BQ489" s="116"/>
      <c r="BR489" s="35"/>
      <c r="BS489" s="35"/>
      <c r="BT489" s="116"/>
      <c r="BU489" s="116"/>
      <c r="BV489" s="116"/>
      <c r="BW489" s="116"/>
      <c r="BX489" s="116"/>
      <c r="BY489" s="35"/>
      <c r="BZ489" s="35"/>
      <c r="CE489" s="699"/>
    </row>
    <row r="490" spans="2:83" s="37" customFormat="1" ht="102" customHeight="1" x14ac:dyDescent="0.25">
      <c r="B490" s="506" t="s">
        <v>15</v>
      </c>
      <c r="C490" s="124" t="s">
        <v>420</v>
      </c>
      <c r="D490" s="844">
        <f t="shared" si="1121"/>
        <v>62900</v>
      </c>
      <c r="E490" s="844"/>
      <c r="F490" s="844"/>
      <c r="G490" s="925">
        <f>G491</f>
        <v>62900</v>
      </c>
      <c r="H490" s="172"/>
      <c r="I490" s="172"/>
      <c r="J490" s="185">
        <f t="shared" si="1114"/>
        <v>-38134.040179999996</v>
      </c>
      <c r="K490" s="166">
        <f t="shared" ref="K490:K492" si="1122">Q490</f>
        <v>24765.95982</v>
      </c>
      <c r="L490" s="699">
        <f t="shared" si="1086"/>
        <v>0.39373545023847378</v>
      </c>
      <c r="M490" s="963"/>
      <c r="N490" s="114"/>
      <c r="O490" s="114"/>
      <c r="P490" s="114"/>
      <c r="Q490" s="626">
        <f>Q491</f>
        <v>24765.95982</v>
      </c>
      <c r="R490" s="699">
        <f>Q490/G490</f>
        <v>0.39373545023847378</v>
      </c>
      <c r="S490" s="35"/>
      <c r="T490" s="35"/>
      <c r="U490" s="35"/>
      <c r="V490" s="89"/>
      <c r="W490" s="35"/>
      <c r="X490" s="35"/>
      <c r="Y490" s="35"/>
      <c r="Z490" s="116"/>
      <c r="AA490" s="116"/>
      <c r="AB490" s="35"/>
      <c r="AC490" s="35"/>
      <c r="AD490" s="35"/>
      <c r="AE490" s="963">
        <v>0</v>
      </c>
      <c r="AF490" s="699">
        <f t="shared" si="1087"/>
        <v>0</v>
      </c>
      <c r="AG490" s="171"/>
      <c r="AH490" s="699"/>
      <c r="AI490" s="116"/>
      <c r="AJ490" s="116"/>
      <c r="AK490" s="116"/>
      <c r="AL490" s="699">
        <f t="shared" si="1106"/>
        <v>0</v>
      </c>
      <c r="AM490" s="35"/>
      <c r="AN490" s="35"/>
      <c r="AO490" s="35"/>
      <c r="AP490" s="114">
        <f>AX490</f>
        <v>62216.750390000001</v>
      </c>
      <c r="AQ490" s="114"/>
      <c r="AR490" s="166">
        <f t="shared" ref="AR490:AR498" si="1123">AX490</f>
        <v>62216.750390000001</v>
      </c>
      <c r="AS490" s="699">
        <f t="shared" si="1088"/>
        <v>0.98913752607313199</v>
      </c>
      <c r="AT490" s="171"/>
      <c r="AU490" s="699"/>
      <c r="AV490" s="116"/>
      <c r="AW490" s="699"/>
      <c r="AX490" s="166">
        <f>AX491</f>
        <v>62216.750390000001</v>
      </c>
      <c r="AY490" s="699">
        <f t="shared" si="1107"/>
        <v>0.98913752607313199</v>
      </c>
      <c r="AZ490" s="35"/>
      <c r="BA490" s="699"/>
      <c r="BB490" s="35"/>
      <c r="BC490" s="35"/>
      <c r="BD490" s="35"/>
      <c r="BE490" s="116"/>
      <c r="BF490" s="116"/>
      <c r="BG490" s="116"/>
      <c r="BH490" s="35"/>
      <c r="BI490" s="35"/>
      <c r="BJ490" s="116"/>
      <c r="BK490" s="116"/>
      <c r="BL490" s="35"/>
      <c r="BM490" s="35"/>
      <c r="BN490" s="114"/>
      <c r="BO490" s="114"/>
      <c r="BP490" s="114"/>
      <c r="BQ490" s="114"/>
      <c r="BR490" s="41"/>
      <c r="BS490" s="41"/>
      <c r="BT490" s="114"/>
      <c r="BU490" s="114"/>
      <c r="BV490" s="116"/>
      <c r="BW490" s="116"/>
      <c r="BX490" s="116"/>
      <c r="BY490" s="35"/>
      <c r="BZ490" s="35"/>
      <c r="CE490" s="699"/>
    </row>
    <row r="491" spans="2:83" s="37" customFormat="1" ht="50.25" hidden="1" customHeight="1" x14ac:dyDescent="0.25">
      <c r="B491" s="204"/>
      <c r="C491" s="123" t="s">
        <v>31</v>
      </c>
      <c r="D491" s="171">
        <f t="shared" si="1121"/>
        <v>62900</v>
      </c>
      <c r="E491" s="171"/>
      <c r="F491" s="171"/>
      <c r="G491" s="171">
        <f>SUM(G492:G494)</f>
        <v>62900</v>
      </c>
      <c r="H491" s="172"/>
      <c r="I491" s="172"/>
      <c r="J491" s="244">
        <f t="shared" si="1114"/>
        <v>-38134.040179999996</v>
      </c>
      <c r="K491" s="109">
        <f t="shared" si="1122"/>
        <v>24765.95982</v>
      </c>
      <c r="L491" s="699">
        <f t="shared" si="1086"/>
        <v>0.39373545023847378</v>
      </c>
      <c r="M491" s="171"/>
      <c r="N491" s="116"/>
      <c r="O491" s="116"/>
      <c r="P491" s="116"/>
      <c r="Q491" s="106">
        <f>SUM(Q492:Q494)</f>
        <v>24765.95982</v>
      </c>
      <c r="R491" s="699">
        <f t="shared" ref="R491:R494" si="1124">Q491/G491</f>
        <v>0.39373545023847378</v>
      </c>
      <c r="S491" s="35"/>
      <c r="T491" s="35"/>
      <c r="U491" s="35"/>
      <c r="V491" s="295"/>
      <c r="W491" s="35"/>
      <c r="X491" s="35"/>
      <c r="Y491" s="35"/>
      <c r="Z491" s="116"/>
      <c r="AA491" s="116"/>
      <c r="AB491" s="35"/>
      <c r="AC491" s="35"/>
      <c r="AD491" s="35"/>
      <c r="AE491" s="963"/>
      <c r="AF491" s="699">
        <f t="shared" si="1087"/>
        <v>0</v>
      </c>
      <c r="AG491" s="171"/>
      <c r="AH491" s="699"/>
      <c r="AI491" s="116"/>
      <c r="AJ491" s="116"/>
      <c r="AK491" s="116"/>
      <c r="AL491" s="699">
        <f t="shared" si="1106"/>
        <v>0</v>
      </c>
      <c r="AM491" s="35"/>
      <c r="AN491" s="35"/>
      <c r="AO491" s="35"/>
      <c r="AP491" s="116">
        <f>AR491</f>
        <v>62216.750390000001</v>
      </c>
      <c r="AQ491" s="116"/>
      <c r="AR491" s="109">
        <f t="shared" si="1123"/>
        <v>62216.750390000001</v>
      </c>
      <c r="AS491" s="699">
        <f t="shared" si="1088"/>
        <v>0.98913752607313199</v>
      </c>
      <c r="AT491" s="171"/>
      <c r="AU491" s="699"/>
      <c r="AV491" s="116"/>
      <c r="AW491" s="699"/>
      <c r="AX491" s="171">
        <f>AX492+AX493+AX494</f>
        <v>62216.750390000001</v>
      </c>
      <c r="AY491" s="699">
        <f t="shared" si="1107"/>
        <v>0.98913752607313199</v>
      </c>
      <c r="AZ491" s="35"/>
      <c r="BA491" s="699"/>
      <c r="BB491" s="35"/>
      <c r="BC491" s="35"/>
      <c r="BD491" s="35"/>
      <c r="BE491" s="116"/>
      <c r="BF491" s="116"/>
      <c r="BG491" s="116"/>
      <c r="BH491" s="35"/>
      <c r="BI491" s="35"/>
      <c r="BJ491" s="116"/>
      <c r="BK491" s="116"/>
      <c r="BL491" s="35"/>
      <c r="BM491" s="35"/>
      <c r="BN491" s="114"/>
      <c r="BO491" s="114"/>
      <c r="BP491" s="114"/>
      <c r="BQ491" s="114"/>
      <c r="BR491" s="41"/>
      <c r="BS491" s="41"/>
      <c r="BT491" s="114"/>
      <c r="BU491" s="114"/>
      <c r="BV491" s="116"/>
      <c r="BW491" s="116"/>
      <c r="BX491" s="116"/>
      <c r="BY491" s="35"/>
      <c r="BZ491" s="35"/>
      <c r="CE491" s="699"/>
    </row>
    <row r="492" spans="2:83" s="37" customFormat="1" ht="32.25" hidden="1" customHeight="1" x14ac:dyDescent="0.25">
      <c r="B492" s="204"/>
      <c r="C492" s="110" t="s">
        <v>39</v>
      </c>
      <c r="D492" s="171">
        <f t="shared" si="1121"/>
        <v>52887.088369999998</v>
      </c>
      <c r="E492" s="171"/>
      <c r="F492" s="171"/>
      <c r="G492" s="171">
        <v>52887.088369999998</v>
      </c>
      <c r="H492" s="172"/>
      <c r="I492" s="172"/>
      <c r="J492" s="171">
        <f t="shared" si="1114"/>
        <v>-28121.128549999998</v>
      </c>
      <c r="K492" s="171">
        <f t="shared" si="1122"/>
        <v>24765.95982</v>
      </c>
      <c r="L492" s="699">
        <f t="shared" si="1086"/>
        <v>0.46827988802742254</v>
      </c>
      <c r="M492" s="171"/>
      <c r="N492" s="116"/>
      <c r="O492" s="116"/>
      <c r="P492" s="116"/>
      <c r="Q492" s="106">
        <v>24765.95982</v>
      </c>
      <c r="R492" s="699">
        <f t="shared" si="1124"/>
        <v>0.46827988802742254</v>
      </c>
      <c r="S492" s="35"/>
      <c r="T492" s="35"/>
      <c r="U492" s="35"/>
      <c r="V492" s="89"/>
      <c r="W492" s="35"/>
      <c r="X492" s="35"/>
      <c r="Y492" s="35"/>
      <c r="Z492" s="116"/>
      <c r="AA492" s="116"/>
      <c r="AB492" s="35"/>
      <c r="AC492" s="35"/>
      <c r="AD492" s="35"/>
      <c r="AE492" s="963"/>
      <c r="AF492" s="699">
        <f t="shared" si="1087"/>
        <v>0</v>
      </c>
      <c r="AG492" s="171"/>
      <c r="AH492" s="699"/>
      <c r="AI492" s="116"/>
      <c r="AJ492" s="116"/>
      <c r="AK492" s="116"/>
      <c r="AL492" s="699">
        <f t="shared" si="1106"/>
        <v>0</v>
      </c>
      <c r="AM492" s="35"/>
      <c r="AN492" s="35"/>
      <c r="AO492" s="35"/>
      <c r="AP492" s="116">
        <f>AX492-AK492</f>
        <v>52887.088369999998</v>
      </c>
      <c r="AQ492" s="116"/>
      <c r="AR492" s="171">
        <f t="shared" si="1123"/>
        <v>52887.088369999998</v>
      </c>
      <c r="AS492" s="699">
        <f t="shared" si="1088"/>
        <v>1</v>
      </c>
      <c r="AT492" s="171"/>
      <c r="AU492" s="699"/>
      <c r="AV492" s="116"/>
      <c r="AW492" s="699"/>
      <c r="AX492" s="171">
        <f>'[6]2 вариант'!$I$245</f>
        <v>52887.088369999998</v>
      </c>
      <c r="AY492" s="699">
        <f t="shared" si="1107"/>
        <v>1</v>
      </c>
      <c r="AZ492" s="35"/>
      <c r="BA492" s="699"/>
      <c r="BB492" s="35"/>
      <c r="BC492" s="35"/>
      <c r="BD492" s="35"/>
      <c r="BE492" s="116"/>
      <c r="BF492" s="116"/>
      <c r="BG492" s="116"/>
      <c r="BH492" s="35"/>
      <c r="BI492" s="35"/>
      <c r="BJ492" s="116"/>
      <c r="BK492" s="116"/>
      <c r="BL492" s="35"/>
      <c r="BM492" s="35"/>
      <c r="BN492" s="114"/>
      <c r="BO492" s="114"/>
      <c r="BP492" s="114"/>
      <c r="BQ492" s="114"/>
      <c r="BR492" s="41"/>
      <c r="BS492" s="41"/>
      <c r="BT492" s="114"/>
      <c r="BU492" s="114"/>
      <c r="BV492" s="116"/>
      <c r="BW492" s="116"/>
      <c r="BX492" s="116"/>
      <c r="BY492" s="35"/>
      <c r="BZ492" s="35"/>
      <c r="CE492" s="699"/>
    </row>
    <row r="493" spans="2:83" s="37" customFormat="1" ht="32.25" hidden="1" customHeight="1" x14ac:dyDescent="0.25">
      <c r="B493" s="204"/>
      <c r="C493" s="110" t="s">
        <v>498</v>
      </c>
      <c r="D493" s="171">
        <f t="shared" si="1121"/>
        <v>200</v>
      </c>
      <c r="E493" s="171"/>
      <c r="F493" s="171"/>
      <c r="G493" s="171">
        <v>200</v>
      </c>
      <c r="H493" s="172"/>
      <c r="I493" s="172"/>
      <c r="J493" s="171">
        <f t="shared" si="1114"/>
        <v>-200</v>
      </c>
      <c r="K493" s="171"/>
      <c r="L493" s="699"/>
      <c r="M493" s="171"/>
      <c r="N493" s="116"/>
      <c r="O493" s="116"/>
      <c r="P493" s="116"/>
      <c r="Q493" s="106"/>
      <c r="R493" s="699">
        <f t="shared" si="1124"/>
        <v>0</v>
      </c>
      <c r="S493" s="35"/>
      <c r="T493" s="35"/>
      <c r="U493" s="35"/>
      <c r="V493" s="89"/>
      <c r="W493" s="35"/>
      <c r="X493" s="35"/>
      <c r="Y493" s="35"/>
      <c r="Z493" s="116"/>
      <c r="AA493" s="116"/>
      <c r="AB493" s="35"/>
      <c r="AC493" s="35"/>
      <c r="AD493" s="35"/>
      <c r="AE493" s="963"/>
      <c r="AF493" s="699"/>
      <c r="AG493" s="171"/>
      <c r="AH493" s="699"/>
      <c r="AI493" s="116"/>
      <c r="AJ493" s="116"/>
      <c r="AK493" s="116"/>
      <c r="AL493" s="699">
        <f t="shared" si="1106"/>
        <v>0</v>
      </c>
      <c r="AM493" s="35"/>
      <c r="AN493" s="35"/>
      <c r="AO493" s="35"/>
      <c r="AP493" s="116"/>
      <c r="AQ493" s="116"/>
      <c r="AR493" s="171"/>
      <c r="AS493" s="699"/>
      <c r="AT493" s="171"/>
      <c r="AU493" s="699"/>
      <c r="AV493" s="116"/>
      <c r="AW493" s="699"/>
      <c r="AX493" s="171">
        <f>'[6]2 вариант'!$I$267</f>
        <v>0</v>
      </c>
      <c r="AY493" s="699">
        <f t="shared" si="1107"/>
        <v>0</v>
      </c>
      <c r="AZ493" s="35"/>
      <c r="BA493" s="699"/>
      <c r="BB493" s="35"/>
      <c r="BC493" s="35"/>
      <c r="BD493" s="35"/>
      <c r="BE493" s="116"/>
      <c r="BF493" s="116"/>
      <c r="BG493" s="116"/>
      <c r="BH493" s="35"/>
      <c r="BI493" s="35"/>
      <c r="BJ493" s="116"/>
      <c r="BK493" s="116"/>
      <c r="BL493" s="35"/>
      <c r="BM493" s="35"/>
      <c r="BN493" s="114"/>
      <c r="BO493" s="114"/>
      <c r="BP493" s="114"/>
      <c r="BQ493" s="114"/>
      <c r="BR493" s="41"/>
      <c r="BS493" s="41"/>
      <c r="BT493" s="114"/>
      <c r="BU493" s="114"/>
      <c r="BV493" s="116"/>
      <c r="BW493" s="116"/>
      <c r="BX493" s="116"/>
      <c r="BY493" s="35"/>
      <c r="BZ493" s="35"/>
      <c r="CE493" s="699"/>
    </row>
    <row r="494" spans="2:83" s="37" customFormat="1" ht="32.25" hidden="1" customHeight="1" x14ac:dyDescent="0.25">
      <c r="B494" s="204"/>
      <c r="C494" s="110" t="s">
        <v>40</v>
      </c>
      <c r="D494" s="171">
        <f t="shared" si="1121"/>
        <v>9812.9116300000005</v>
      </c>
      <c r="E494" s="171"/>
      <c r="F494" s="171"/>
      <c r="G494" s="171">
        <v>9812.9116300000005</v>
      </c>
      <c r="H494" s="172"/>
      <c r="I494" s="172"/>
      <c r="J494" s="171">
        <f t="shared" si="1114"/>
        <v>-9812.9116300000005</v>
      </c>
      <c r="K494" s="171">
        <f t="shared" si="1120"/>
        <v>0</v>
      </c>
      <c r="L494" s="699">
        <f t="shared" si="1086"/>
        <v>0</v>
      </c>
      <c r="M494" s="171"/>
      <c r="N494" s="116"/>
      <c r="O494" s="116"/>
      <c r="P494" s="116"/>
      <c r="Q494" s="106"/>
      <c r="R494" s="699">
        <f t="shared" si="1124"/>
        <v>0</v>
      </c>
      <c r="S494" s="35"/>
      <c r="T494" s="35"/>
      <c r="U494" s="35"/>
      <c r="V494" s="89"/>
      <c r="W494" s="35"/>
      <c r="X494" s="35"/>
      <c r="Y494" s="35"/>
      <c r="Z494" s="116"/>
      <c r="AA494" s="116"/>
      <c r="AB494" s="35"/>
      <c r="AC494" s="35"/>
      <c r="AD494" s="35"/>
      <c r="AE494" s="963"/>
      <c r="AF494" s="699">
        <f t="shared" si="1087"/>
        <v>0</v>
      </c>
      <c r="AG494" s="171"/>
      <c r="AH494" s="699"/>
      <c r="AI494" s="116"/>
      <c r="AJ494" s="116"/>
      <c r="AK494" s="116"/>
      <c r="AL494" s="699">
        <f t="shared" si="1106"/>
        <v>0</v>
      </c>
      <c r="AM494" s="35"/>
      <c r="AN494" s="35"/>
      <c r="AO494" s="35"/>
      <c r="AP494" s="116">
        <f>AX494-AK494</f>
        <v>9329.6620199999998</v>
      </c>
      <c r="AQ494" s="116"/>
      <c r="AR494" s="171">
        <f t="shared" si="1123"/>
        <v>9329.6620199999998</v>
      </c>
      <c r="AS494" s="699">
        <f t="shared" si="1088"/>
        <v>0.95075369796232423</v>
      </c>
      <c r="AT494" s="171"/>
      <c r="AU494" s="699"/>
      <c r="AV494" s="116"/>
      <c r="AW494" s="699"/>
      <c r="AX494" s="171">
        <v>9329.6620199999998</v>
      </c>
      <c r="AY494" s="699">
        <f t="shared" si="1107"/>
        <v>0.95075369796232423</v>
      </c>
      <c r="AZ494" s="35"/>
      <c r="BA494" s="699"/>
      <c r="BB494" s="35"/>
      <c r="BC494" s="35"/>
      <c r="BD494" s="35"/>
      <c r="BE494" s="116"/>
      <c r="BF494" s="116"/>
      <c r="BG494" s="116"/>
      <c r="BH494" s="35"/>
      <c r="BI494" s="35"/>
      <c r="BJ494" s="116"/>
      <c r="BK494" s="116"/>
      <c r="BL494" s="35"/>
      <c r="BM494" s="35"/>
      <c r="BN494" s="114"/>
      <c r="BO494" s="114"/>
      <c r="BP494" s="114"/>
      <c r="BQ494" s="114"/>
      <c r="BR494" s="41"/>
      <c r="BS494" s="41"/>
      <c r="BT494" s="114"/>
      <c r="BU494" s="114"/>
      <c r="BV494" s="116"/>
      <c r="BW494" s="116"/>
      <c r="BX494" s="116"/>
      <c r="BY494" s="35"/>
      <c r="BZ494" s="35"/>
      <c r="CE494" s="699"/>
    </row>
    <row r="495" spans="2:83" s="37" customFormat="1" ht="89.25" customHeight="1" x14ac:dyDescent="0.25">
      <c r="B495" s="506" t="s">
        <v>12</v>
      </c>
      <c r="C495" s="124" t="s">
        <v>421</v>
      </c>
      <c r="D495" s="844">
        <f t="shared" si="1121"/>
        <v>10000</v>
      </c>
      <c r="E495" s="844"/>
      <c r="F495" s="844"/>
      <c r="G495" s="925">
        <f>G496</f>
        <v>10000</v>
      </c>
      <c r="H495" s="172"/>
      <c r="I495" s="172"/>
      <c r="J495" s="185">
        <f t="shared" si="1114"/>
        <v>-10000</v>
      </c>
      <c r="K495" s="844">
        <f>Q495</f>
        <v>0</v>
      </c>
      <c r="L495" s="699">
        <f t="shared" si="1086"/>
        <v>0</v>
      </c>
      <c r="M495" s="963"/>
      <c r="N495" s="114"/>
      <c r="O495" s="114"/>
      <c r="P495" s="114"/>
      <c r="Q495" s="114">
        <f>Q496</f>
        <v>0</v>
      </c>
      <c r="R495" s="114"/>
      <c r="S495" s="35"/>
      <c r="T495" s="35"/>
      <c r="U495" s="35"/>
      <c r="V495" s="89"/>
      <c r="W495" s="35"/>
      <c r="X495" s="35"/>
      <c r="Y495" s="35"/>
      <c r="Z495" s="116"/>
      <c r="AA495" s="116"/>
      <c r="AB495" s="35"/>
      <c r="AC495" s="35"/>
      <c r="AD495" s="35"/>
      <c r="AE495" s="963">
        <v>0</v>
      </c>
      <c r="AF495" s="699">
        <f t="shared" si="1087"/>
        <v>0</v>
      </c>
      <c r="AG495" s="171"/>
      <c r="AH495" s="699"/>
      <c r="AI495" s="116"/>
      <c r="AJ495" s="116"/>
      <c r="AK495" s="116"/>
      <c r="AL495" s="699">
        <f t="shared" si="1106"/>
        <v>0</v>
      </c>
      <c r="AM495" s="35"/>
      <c r="AN495" s="35"/>
      <c r="AO495" s="35"/>
      <c r="AP495" s="114">
        <f>AX495</f>
        <v>1246.7850000000001</v>
      </c>
      <c r="AQ495" s="114"/>
      <c r="AR495" s="166">
        <f t="shared" si="1123"/>
        <v>1246.7850000000001</v>
      </c>
      <c r="AS495" s="699">
        <f t="shared" si="1088"/>
        <v>0.12467850000000001</v>
      </c>
      <c r="AT495" s="171"/>
      <c r="AU495" s="699"/>
      <c r="AV495" s="116"/>
      <c r="AW495" s="699"/>
      <c r="AX495" s="166">
        <f>AX496</f>
        <v>1246.7850000000001</v>
      </c>
      <c r="AY495" s="699">
        <f t="shared" si="1107"/>
        <v>0.12467850000000001</v>
      </c>
      <c r="AZ495" s="35"/>
      <c r="BA495" s="699"/>
      <c r="BB495" s="35"/>
      <c r="BC495" s="35"/>
      <c r="BD495" s="35"/>
      <c r="BE495" s="116"/>
      <c r="BF495" s="116"/>
      <c r="BG495" s="116"/>
      <c r="BH495" s="35"/>
      <c r="BI495" s="35"/>
      <c r="BJ495" s="116"/>
      <c r="BK495" s="116"/>
      <c r="BL495" s="35"/>
      <c r="BM495" s="35"/>
      <c r="BN495" s="114"/>
      <c r="BO495" s="114"/>
      <c r="BP495" s="114"/>
      <c r="BQ495" s="114"/>
      <c r="BR495" s="41"/>
      <c r="BS495" s="41"/>
      <c r="BT495" s="114"/>
      <c r="BU495" s="114"/>
      <c r="BV495" s="116"/>
      <c r="BW495" s="116"/>
      <c r="BX495" s="116"/>
      <c r="BY495" s="35"/>
      <c r="BZ495" s="35"/>
      <c r="CE495" s="699"/>
    </row>
    <row r="496" spans="2:83" s="37" customFormat="1" ht="54" hidden="1" customHeight="1" x14ac:dyDescent="0.25">
      <c r="B496" s="204"/>
      <c r="C496" s="97" t="s">
        <v>31</v>
      </c>
      <c r="D496" s="171">
        <f t="shared" si="1121"/>
        <v>10000</v>
      </c>
      <c r="E496" s="171"/>
      <c r="F496" s="171"/>
      <c r="G496" s="171">
        <f>G497+G498</f>
        <v>10000</v>
      </c>
      <c r="H496" s="172"/>
      <c r="I496" s="172"/>
      <c r="J496" s="185">
        <f t="shared" si="1114"/>
        <v>-10000</v>
      </c>
      <c r="K496" s="171">
        <f>Q496</f>
        <v>0</v>
      </c>
      <c r="L496" s="699">
        <f t="shared" si="1086"/>
        <v>0</v>
      </c>
      <c r="M496" s="171"/>
      <c r="N496" s="116"/>
      <c r="O496" s="116"/>
      <c r="P496" s="116"/>
      <c r="Q496" s="116">
        <f>Q497</f>
        <v>0</v>
      </c>
      <c r="R496" s="116"/>
      <c r="S496" s="35"/>
      <c r="T496" s="35"/>
      <c r="U496" s="35"/>
      <c r="V496" s="89"/>
      <c r="W496" s="35"/>
      <c r="X496" s="35"/>
      <c r="Y496" s="35"/>
      <c r="Z496" s="116"/>
      <c r="AA496" s="116"/>
      <c r="AB496" s="35"/>
      <c r="AC496" s="35"/>
      <c r="AD496" s="35"/>
      <c r="AE496" s="171"/>
      <c r="AF496" s="699">
        <f t="shared" si="1087"/>
        <v>0</v>
      </c>
      <c r="AG496" s="171"/>
      <c r="AH496" s="699"/>
      <c r="AI496" s="116"/>
      <c r="AJ496" s="116"/>
      <c r="AK496" s="116"/>
      <c r="AL496" s="699">
        <f t="shared" si="1106"/>
        <v>0</v>
      </c>
      <c r="AM496" s="35"/>
      <c r="AN496" s="35"/>
      <c r="AO496" s="35"/>
      <c r="AP496" s="114">
        <f>AR496</f>
        <v>1246.7850000000001</v>
      </c>
      <c r="AQ496" s="114"/>
      <c r="AR496" s="166">
        <f t="shared" si="1123"/>
        <v>1246.7850000000001</v>
      </c>
      <c r="AS496" s="699">
        <f t="shared" si="1088"/>
        <v>0.12467850000000001</v>
      </c>
      <c r="AT496" s="963"/>
      <c r="AU496" s="699"/>
      <c r="AV496" s="114"/>
      <c r="AW496" s="699"/>
      <c r="AX496" s="171">
        <f>AX498</f>
        <v>1246.7850000000001</v>
      </c>
      <c r="AY496" s="699">
        <f t="shared" si="1107"/>
        <v>0.12467850000000001</v>
      </c>
      <c r="AZ496" s="35"/>
      <c r="BA496" s="699"/>
      <c r="BB496" s="35"/>
      <c r="BC496" s="35"/>
      <c r="BD496" s="35"/>
      <c r="BE496" s="116"/>
      <c r="BF496" s="116"/>
      <c r="BG496" s="116"/>
      <c r="BH496" s="35"/>
      <c r="BI496" s="35"/>
      <c r="BJ496" s="116"/>
      <c r="BK496" s="116"/>
      <c r="BL496" s="35"/>
      <c r="BM496" s="35"/>
      <c r="BN496" s="116"/>
      <c r="BO496" s="116"/>
      <c r="BP496" s="116"/>
      <c r="BQ496" s="116"/>
      <c r="BR496" s="35"/>
      <c r="BS496" s="35"/>
      <c r="BT496" s="116"/>
      <c r="BU496" s="116"/>
      <c r="BV496" s="116"/>
      <c r="BW496" s="116"/>
      <c r="BX496" s="116"/>
      <c r="BY496" s="35"/>
      <c r="BZ496" s="35"/>
      <c r="CE496" s="699"/>
    </row>
    <row r="497" spans="2:83" s="37" customFormat="1" ht="32.25" hidden="1" customHeight="1" x14ac:dyDescent="0.25">
      <c r="B497" s="204"/>
      <c r="C497" s="110" t="s">
        <v>39</v>
      </c>
      <c r="D497" s="171">
        <f t="shared" si="1121"/>
        <v>0</v>
      </c>
      <c r="E497" s="171"/>
      <c r="F497" s="171"/>
      <c r="G497" s="171">
        <v>0</v>
      </c>
      <c r="H497" s="172"/>
      <c r="I497" s="172"/>
      <c r="J497" s="185">
        <f t="shared" si="1114"/>
        <v>0</v>
      </c>
      <c r="K497" s="171">
        <f>Q497</f>
        <v>0</v>
      </c>
      <c r="L497" s="699" t="e">
        <f t="shared" si="1086"/>
        <v>#DIV/0!</v>
      </c>
      <c r="M497" s="171"/>
      <c r="N497" s="116"/>
      <c r="O497" s="116"/>
      <c r="P497" s="116"/>
      <c r="Q497" s="116"/>
      <c r="R497" s="116"/>
      <c r="S497" s="35"/>
      <c r="T497" s="35"/>
      <c r="U497" s="35"/>
      <c r="V497" s="89"/>
      <c r="W497" s="35"/>
      <c r="X497" s="35"/>
      <c r="Y497" s="35"/>
      <c r="Z497" s="116"/>
      <c r="AA497" s="116"/>
      <c r="AB497" s="35"/>
      <c r="AC497" s="35"/>
      <c r="AD497" s="35"/>
      <c r="AE497" s="171"/>
      <c r="AF497" s="699" t="e">
        <f t="shared" si="1087"/>
        <v>#DIV/0!</v>
      </c>
      <c r="AG497" s="171"/>
      <c r="AH497" s="699"/>
      <c r="AI497" s="116"/>
      <c r="AJ497" s="116"/>
      <c r="AK497" s="116"/>
      <c r="AL497" s="699" t="e">
        <f t="shared" si="1106"/>
        <v>#DIV/0!</v>
      </c>
      <c r="AM497" s="35"/>
      <c r="AN497" s="35"/>
      <c r="AO497" s="35"/>
      <c r="AP497" s="116">
        <f>AX497-AK497</f>
        <v>0</v>
      </c>
      <c r="AQ497" s="116"/>
      <c r="AR497" s="171">
        <f t="shared" si="1123"/>
        <v>0</v>
      </c>
      <c r="AS497" s="699" t="e">
        <f t="shared" si="1088"/>
        <v>#DIV/0!</v>
      </c>
      <c r="AT497" s="171"/>
      <c r="AU497" s="699"/>
      <c r="AV497" s="116"/>
      <c r="AW497" s="699"/>
      <c r="AX497" s="171"/>
      <c r="AY497" s="699" t="e">
        <f t="shared" si="1107"/>
        <v>#DIV/0!</v>
      </c>
      <c r="AZ497" s="35"/>
      <c r="BA497" s="699"/>
      <c r="BB497" s="35"/>
      <c r="BC497" s="35"/>
      <c r="BD497" s="35"/>
      <c r="BE497" s="116"/>
      <c r="BF497" s="116"/>
      <c r="BG497" s="116"/>
      <c r="BH497" s="35"/>
      <c r="BI497" s="35"/>
      <c r="BJ497" s="116"/>
      <c r="BK497" s="116"/>
      <c r="BL497" s="35"/>
      <c r="BM497" s="35"/>
      <c r="BN497" s="116"/>
      <c r="BO497" s="116"/>
      <c r="BP497" s="116"/>
      <c r="BQ497" s="116"/>
      <c r="BR497" s="35"/>
      <c r="BS497" s="35"/>
      <c r="BT497" s="116"/>
      <c r="BU497" s="116"/>
      <c r="BV497" s="116"/>
      <c r="BW497" s="116"/>
      <c r="BX497" s="116"/>
      <c r="BY497" s="35"/>
      <c r="BZ497" s="35"/>
      <c r="CE497" s="699"/>
    </row>
    <row r="498" spans="2:83" s="37" customFormat="1" ht="32.25" hidden="1" customHeight="1" x14ac:dyDescent="0.25">
      <c r="B498" s="204"/>
      <c r="C498" s="110" t="s">
        <v>40</v>
      </c>
      <c r="D498" s="171">
        <f t="shared" si="1121"/>
        <v>10000</v>
      </c>
      <c r="E498" s="171"/>
      <c r="F498" s="171"/>
      <c r="G498" s="171">
        <v>10000</v>
      </c>
      <c r="H498" s="172"/>
      <c r="I498" s="172"/>
      <c r="J498" s="185">
        <f t="shared" si="1114"/>
        <v>-10000</v>
      </c>
      <c r="K498" s="171">
        <f>Q498</f>
        <v>0</v>
      </c>
      <c r="L498" s="699">
        <f t="shared" si="1086"/>
        <v>0</v>
      </c>
      <c r="M498" s="171"/>
      <c r="N498" s="116"/>
      <c r="O498" s="116"/>
      <c r="P498" s="116"/>
      <c r="Q498" s="116"/>
      <c r="R498" s="116"/>
      <c r="S498" s="35"/>
      <c r="T498" s="35"/>
      <c r="U498" s="35"/>
      <c r="V498" s="89"/>
      <c r="W498" s="35"/>
      <c r="X498" s="35"/>
      <c r="Y498" s="35"/>
      <c r="Z498" s="116"/>
      <c r="AA498" s="116"/>
      <c r="AB498" s="35"/>
      <c r="AC498" s="35"/>
      <c r="AD498" s="35"/>
      <c r="AE498" s="171"/>
      <c r="AF498" s="699">
        <f t="shared" si="1087"/>
        <v>0</v>
      </c>
      <c r="AG498" s="171"/>
      <c r="AH498" s="699"/>
      <c r="AI498" s="116"/>
      <c r="AJ498" s="116"/>
      <c r="AK498" s="116"/>
      <c r="AL498" s="699">
        <f t="shared" si="1106"/>
        <v>0</v>
      </c>
      <c r="AM498" s="35"/>
      <c r="AN498" s="35"/>
      <c r="AO498" s="35"/>
      <c r="AP498" s="116">
        <f>AX498-AK498</f>
        <v>1246.7850000000001</v>
      </c>
      <c r="AQ498" s="116"/>
      <c r="AR498" s="171">
        <f t="shared" si="1123"/>
        <v>1246.7850000000001</v>
      </c>
      <c r="AS498" s="699">
        <f t="shared" si="1088"/>
        <v>0.12467850000000001</v>
      </c>
      <c r="AT498" s="171"/>
      <c r="AU498" s="699"/>
      <c r="AV498" s="116"/>
      <c r="AW498" s="699"/>
      <c r="AX498" s="171">
        <f>'[6]2 вариант'!$I$195</f>
        <v>1246.7850000000001</v>
      </c>
      <c r="AY498" s="699">
        <f t="shared" si="1107"/>
        <v>0.12467850000000001</v>
      </c>
      <c r="AZ498" s="35"/>
      <c r="BA498" s="699"/>
      <c r="BB498" s="35"/>
      <c r="BC498" s="35"/>
      <c r="BD498" s="35"/>
      <c r="BE498" s="116"/>
      <c r="BF498" s="116"/>
      <c r="BG498" s="116"/>
      <c r="BH498" s="35"/>
      <c r="BI498" s="35"/>
      <c r="BJ498" s="116"/>
      <c r="BK498" s="116"/>
      <c r="BL498" s="35"/>
      <c r="BM498" s="35"/>
      <c r="BN498" s="116"/>
      <c r="BO498" s="116"/>
      <c r="BP498" s="116"/>
      <c r="BQ498" s="116"/>
      <c r="BR498" s="35"/>
      <c r="BS498" s="35"/>
      <c r="BT498" s="116"/>
      <c r="BU498" s="116"/>
      <c r="BV498" s="116"/>
      <c r="BW498" s="116"/>
      <c r="BX498" s="116"/>
      <c r="BY498" s="35"/>
      <c r="BZ498" s="35"/>
      <c r="CE498" s="699"/>
    </row>
    <row r="499" spans="2:83" s="37" customFormat="1" ht="205.5" customHeight="1" x14ac:dyDescent="0.25">
      <c r="B499" s="506" t="s">
        <v>13</v>
      </c>
      <c r="C499" s="124" t="s">
        <v>441</v>
      </c>
      <c r="D499" s="185">
        <f t="shared" si="1121"/>
        <v>40000</v>
      </c>
      <c r="E499" s="844"/>
      <c r="F499" s="844"/>
      <c r="G499" s="166">
        <f>G500</f>
        <v>40000</v>
      </c>
      <c r="H499" s="844"/>
      <c r="I499" s="172"/>
      <c r="J499" s="185">
        <f>K499-G499</f>
        <v>-40000</v>
      </c>
      <c r="K499" s="844">
        <f>Q499</f>
        <v>0</v>
      </c>
      <c r="L499" s="699">
        <f t="shared" si="1086"/>
        <v>0</v>
      </c>
      <c r="M499" s="963"/>
      <c r="N499" s="114"/>
      <c r="O499" s="114"/>
      <c r="P499" s="114"/>
      <c r="Q499" s="114">
        <f>Q500</f>
        <v>0</v>
      </c>
      <c r="R499" s="114"/>
      <c r="S499" s="35"/>
      <c r="T499" s="35"/>
      <c r="U499" s="35"/>
      <c r="V499" s="89"/>
      <c r="W499" s="35"/>
      <c r="X499" s="35"/>
      <c r="Y499" s="35"/>
      <c r="Z499" s="116"/>
      <c r="AA499" s="116"/>
      <c r="AB499" s="35"/>
      <c r="AC499" s="35"/>
      <c r="AD499" s="35"/>
      <c r="AE499" s="963">
        <f>AK499</f>
        <v>0</v>
      </c>
      <c r="AF499" s="699">
        <f t="shared" si="1087"/>
        <v>0</v>
      </c>
      <c r="AG499" s="171"/>
      <c r="AH499" s="699"/>
      <c r="AI499" s="116"/>
      <c r="AJ499" s="116"/>
      <c r="AK499" s="114">
        <f>AK500</f>
        <v>0</v>
      </c>
      <c r="AL499" s="699">
        <f t="shared" si="1106"/>
        <v>0</v>
      </c>
      <c r="AM499" s="35"/>
      <c r="AN499" s="35"/>
      <c r="AO499" s="35"/>
      <c r="AP499" s="114">
        <f>AR499-AE499</f>
        <v>40000</v>
      </c>
      <c r="AQ499" s="114"/>
      <c r="AR499" s="844">
        <f>AX499</f>
        <v>40000</v>
      </c>
      <c r="AS499" s="699">
        <f t="shared" si="1088"/>
        <v>1</v>
      </c>
      <c r="AT499" s="963"/>
      <c r="AU499" s="699"/>
      <c r="AV499" s="114"/>
      <c r="AW499" s="699"/>
      <c r="AX499" s="963">
        <f>AX500</f>
        <v>40000</v>
      </c>
      <c r="AY499" s="699">
        <f t="shared" si="1107"/>
        <v>1</v>
      </c>
      <c r="AZ499" s="35"/>
      <c r="BA499" s="699"/>
      <c r="BB499" s="35"/>
      <c r="BC499" s="35"/>
      <c r="BD499" s="35"/>
      <c r="BE499" s="116"/>
      <c r="BF499" s="116"/>
      <c r="BG499" s="116"/>
      <c r="BH499" s="35"/>
      <c r="BI499" s="35"/>
      <c r="BJ499" s="116"/>
      <c r="BK499" s="116"/>
      <c r="BL499" s="35"/>
      <c r="BM499" s="35"/>
      <c r="BN499" s="114"/>
      <c r="BO499" s="116"/>
      <c r="BP499" s="116"/>
      <c r="BQ499" s="114"/>
      <c r="BR499" s="35"/>
      <c r="BS499" s="35"/>
      <c r="BT499" s="114"/>
      <c r="BU499" s="114"/>
      <c r="BV499" s="114"/>
      <c r="BW499" s="114"/>
      <c r="BX499" s="114"/>
      <c r="BY499" s="35"/>
      <c r="BZ499" s="35"/>
      <c r="CE499" s="699"/>
    </row>
    <row r="500" spans="2:83" s="37" customFormat="1" ht="54" hidden="1" customHeight="1" x14ac:dyDescent="0.25">
      <c r="B500" s="204"/>
      <c r="C500" s="97" t="s">
        <v>31</v>
      </c>
      <c r="D500" s="185">
        <f t="shared" si="1121"/>
        <v>40000</v>
      </c>
      <c r="E500" s="166"/>
      <c r="F500" s="166"/>
      <c r="G500" s="925">
        <f>G501+G502</f>
        <v>40000</v>
      </c>
      <c r="H500" s="166"/>
      <c r="I500" s="172"/>
      <c r="J500" s="185">
        <f t="shared" ref="J500:J502" si="1125">J501</f>
        <v>0</v>
      </c>
      <c r="K500" s="166">
        <f t="shared" ref="K500:K501" si="1126">Q500</f>
        <v>0</v>
      </c>
      <c r="L500" s="699">
        <f t="shared" si="1086"/>
        <v>0</v>
      </c>
      <c r="M500" s="963"/>
      <c r="N500" s="114"/>
      <c r="O500" s="114"/>
      <c r="P500" s="114"/>
      <c r="Q500" s="626">
        <f>Q501+Q502</f>
        <v>0</v>
      </c>
      <c r="R500" s="687"/>
      <c r="S500" s="35"/>
      <c r="T500" s="35"/>
      <c r="U500" s="35"/>
      <c r="V500" s="89"/>
      <c r="W500" s="35"/>
      <c r="X500" s="35"/>
      <c r="Y500" s="35"/>
      <c r="Z500" s="116"/>
      <c r="AA500" s="116"/>
      <c r="AB500" s="35"/>
      <c r="AC500" s="35"/>
      <c r="AD500" s="35"/>
      <c r="AE500" s="171">
        <f>AK500</f>
        <v>0</v>
      </c>
      <c r="AF500" s="699">
        <f t="shared" si="1087"/>
        <v>0</v>
      </c>
      <c r="AG500" s="171"/>
      <c r="AH500" s="699"/>
      <c r="AI500" s="116"/>
      <c r="AJ500" s="116"/>
      <c r="AK500" s="114">
        <f>AK501</f>
        <v>0</v>
      </c>
      <c r="AL500" s="699">
        <f t="shared" si="1106"/>
        <v>0</v>
      </c>
      <c r="AM500" s="35"/>
      <c r="AN500" s="35"/>
      <c r="AO500" s="35"/>
      <c r="AP500" s="114">
        <f>AR500</f>
        <v>40000</v>
      </c>
      <c r="AQ500" s="114"/>
      <c r="AR500" s="166">
        <f t="shared" ref="AR500:AR501" si="1127">AX500</f>
        <v>40000</v>
      </c>
      <c r="AS500" s="699">
        <f t="shared" si="1088"/>
        <v>1</v>
      </c>
      <c r="AT500" s="963"/>
      <c r="AU500" s="699"/>
      <c r="AV500" s="114"/>
      <c r="AW500" s="699"/>
      <c r="AX500" s="963">
        <f>AX501+AX502</f>
        <v>40000</v>
      </c>
      <c r="AY500" s="699">
        <f t="shared" si="1107"/>
        <v>1</v>
      </c>
      <c r="AZ500" s="35"/>
      <c r="BA500" s="699"/>
      <c r="BB500" s="35"/>
      <c r="BC500" s="35"/>
      <c r="BD500" s="35"/>
      <c r="BE500" s="116"/>
      <c r="BF500" s="116"/>
      <c r="BG500" s="116"/>
      <c r="BH500" s="35"/>
      <c r="BI500" s="35"/>
      <c r="BJ500" s="116"/>
      <c r="BK500" s="116"/>
      <c r="BL500" s="35"/>
      <c r="BM500" s="35"/>
      <c r="BN500" s="116"/>
      <c r="BO500" s="116"/>
      <c r="BP500" s="116"/>
      <c r="BQ500" s="114"/>
      <c r="BR500" s="35"/>
      <c r="BS500" s="35"/>
      <c r="BT500" s="114"/>
      <c r="BU500" s="114"/>
      <c r="BV500" s="114"/>
      <c r="BW500" s="114"/>
      <c r="BX500" s="114"/>
      <c r="BY500" s="35"/>
      <c r="BZ500" s="35"/>
      <c r="CE500" s="699"/>
    </row>
    <row r="501" spans="2:83" s="37" customFormat="1" ht="32.25" hidden="1" customHeight="1" x14ac:dyDescent="0.25">
      <c r="B501" s="204"/>
      <c r="C501" s="110" t="s">
        <v>39</v>
      </c>
      <c r="D501" s="244">
        <f t="shared" si="1121"/>
        <v>35424.131509999999</v>
      </c>
      <c r="E501" s="171"/>
      <c r="F501" s="171"/>
      <c r="G501" s="171">
        <v>35424.131509999999</v>
      </c>
      <c r="H501" s="172"/>
      <c r="I501" s="172"/>
      <c r="J501" s="244">
        <f t="shared" si="1125"/>
        <v>0</v>
      </c>
      <c r="K501" s="171">
        <f t="shared" si="1126"/>
        <v>0</v>
      </c>
      <c r="L501" s="749">
        <f t="shared" ref="L501:L586" si="1128">K501/D501</f>
        <v>0</v>
      </c>
      <c r="M501" s="171"/>
      <c r="N501" s="116"/>
      <c r="O501" s="116"/>
      <c r="P501" s="116"/>
      <c r="Q501" s="116"/>
      <c r="R501" s="116"/>
      <c r="S501" s="35"/>
      <c r="T501" s="35"/>
      <c r="U501" s="35"/>
      <c r="V501" s="295"/>
      <c r="W501" s="35"/>
      <c r="X501" s="35"/>
      <c r="Y501" s="35"/>
      <c r="Z501" s="116"/>
      <c r="AA501" s="116"/>
      <c r="AB501" s="35"/>
      <c r="AC501" s="35"/>
      <c r="AD501" s="35"/>
      <c r="AE501" s="171">
        <f>AK501</f>
        <v>0</v>
      </c>
      <c r="AF501" s="749">
        <f t="shared" ref="AF501:AF586" si="1129">AE501/D501</f>
        <v>0</v>
      </c>
      <c r="AG501" s="171"/>
      <c r="AH501" s="749"/>
      <c r="AI501" s="116"/>
      <c r="AJ501" s="116"/>
      <c r="AK501" s="116"/>
      <c r="AL501" s="749">
        <f t="shared" si="1106"/>
        <v>0</v>
      </c>
      <c r="AM501" s="35"/>
      <c r="AN501" s="35"/>
      <c r="AO501" s="35"/>
      <c r="AP501" s="116">
        <f>AX501-AK501</f>
        <v>35424.131509999999</v>
      </c>
      <c r="AQ501" s="116"/>
      <c r="AR501" s="171">
        <f t="shared" si="1127"/>
        <v>35424.131509999999</v>
      </c>
      <c r="AS501" s="749">
        <f t="shared" ref="AS501:AS586" si="1130">AR501/D501</f>
        <v>1</v>
      </c>
      <c r="AT501" s="171"/>
      <c r="AU501" s="749"/>
      <c r="AV501" s="116"/>
      <c r="AW501" s="749"/>
      <c r="AX501" s="171">
        <f>D501</f>
        <v>35424.131509999999</v>
      </c>
      <c r="AY501" s="749">
        <f t="shared" si="1107"/>
        <v>1</v>
      </c>
      <c r="AZ501" s="35"/>
      <c r="BA501" s="749"/>
      <c r="BB501" s="35"/>
      <c r="BC501" s="35"/>
      <c r="BD501" s="35"/>
      <c r="BE501" s="116"/>
      <c r="BF501" s="116"/>
      <c r="BG501" s="116"/>
      <c r="BH501" s="35"/>
      <c r="BI501" s="35"/>
      <c r="BJ501" s="116"/>
      <c r="BK501" s="116"/>
      <c r="BL501" s="35"/>
      <c r="BM501" s="35"/>
      <c r="BN501" s="116"/>
      <c r="BO501" s="116"/>
      <c r="BP501" s="116"/>
      <c r="BQ501" s="116"/>
      <c r="BR501" s="35"/>
      <c r="BS501" s="35"/>
      <c r="BT501" s="116"/>
      <c r="BU501" s="116"/>
      <c r="BV501" s="116"/>
      <c r="BW501" s="116"/>
      <c r="BX501" s="116"/>
      <c r="BY501" s="35"/>
      <c r="BZ501" s="35"/>
      <c r="CE501" s="749"/>
    </row>
    <row r="502" spans="2:83" s="37" customFormat="1" ht="32.25" hidden="1" customHeight="1" x14ac:dyDescent="0.25">
      <c r="B502" s="204"/>
      <c r="C502" s="484" t="s">
        <v>537</v>
      </c>
      <c r="D502" s="244">
        <f t="shared" si="1121"/>
        <v>4575.8684899999998</v>
      </c>
      <c r="E502" s="171"/>
      <c r="F502" s="171"/>
      <c r="G502" s="171">
        <v>4575.8684899999998</v>
      </c>
      <c r="H502" s="172"/>
      <c r="I502" s="172"/>
      <c r="J502" s="244">
        <f t="shared" si="1125"/>
        <v>0</v>
      </c>
      <c r="K502" s="171"/>
      <c r="L502" s="749">
        <f t="shared" si="1128"/>
        <v>0</v>
      </c>
      <c r="M502" s="171"/>
      <c r="N502" s="116"/>
      <c r="O502" s="116"/>
      <c r="P502" s="116"/>
      <c r="Q502" s="116"/>
      <c r="R502" s="116"/>
      <c r="S502" s="35"/>
      <c r="T502" s="35"/>
      <c r="U502" s="35"/>
      <c r="V502" s="295"/>
      <c r="W502" s="35"/>
      <c r="X502" s="35"/>
      <c r="Y502" s="35"/>
      <c r="Z502" s="116"/>
      <c r="AA502" s="116"/>
      <c r="AB502" s="35"/>
      <c r="AC502" s="35"/>
      <c r="AD502" s="35"/>
      <c r="AE502" s="171"/>
      <c r="AF502" s="749">
        <f t="shared" si="1129"/>
        <v>0</v>
      </c>
      <c r="AG502" s="171"/>
      <c r="AH502" s="749"/>
      <c r="AI502" s="116"/>
      <c r="AJ502" s="116"/>
      <c r="AK502" s="116"/>
      <c r="AL502" s="749">
        <f t="shared" si="1106"/>
        <v>0</v>
      </c>
      <c r="AM502" s="35"/>
      <c r="AN502" s="35"/>
      <c r="AO502" s="35"/>
      <c r="AP502" s="116"/>
      <c r="AQ502" s="116"/>
      <c r="AR502" s="171">
        <f>AX502</f>
        <v>4575.8684899999998</v>
      </c>
      <c r="AS502" s="749">
        <f t="shared" si="1130"/>
        <v>1</v>
      </c>
      <c r="AT502" s="171"/>
      <c r="AU502" s="749"/>
      <c r="AV502" s="116"/>
      <c r="AW502" s="749"/>
      <c r="AX502" s="171">
        <f>D502</f>
        <v>4575.8684899999998</v>
      </c>
      <c r="AY502" s="749">
        <f t="shared" si="1107"/>
        <v>1</v>
      </c>
      <c r="AZ502" s="35"/>
      <c r="BA502" s="749"/>
      <c r="BB502" s="35"/>
      <c r="BC502" s="35"/>
      <c r="BD502" s="35"/>
      <c r="BE502" s="116"/>
      <c r="BF502" s="116"/>
      <c r="BG502" s="116"/>
      <c r="BH502" s="35"/>
      <c r="BI502" s="35"/>
      <c r="BJ502" s="116"/>
      <c r="BK502" s="116"/>
      <c r="BL502" s="35"/>
      <c r="BM502" s="35"/>
      <c r="BN502" s="116"/>
      <c r="BO502" s="116"/>
      <c r="BP502" s="116"/>
      <c r="BQ502" s="116"/>
      <c r="BR502" s="35"/>
      <c r="BS502" s="35"/>
      <c r="BT502" s="116"/>
      <c r="BU502" s="116"/>
      <c r="BV502" s="116"/>
      <c r="BW502" s="116"/>
      <c r="BX502" s="116"/>
      <c r="BY502" s="35"/>
      <c r="BZ502" s="35"/>
      <c r="CE502" s="749"/>
    </row>
    <row r="503" spans="2:83" s="37" customFormat="1" ht="102.75" customHeight="1" x14ac:dyDescent="0.25">
      <c r="B503" s="538" t="s">
        <v>14</v>
      </c>
      <c r="C503" s="124" t="s">
        <v>459</v>
      </c>
      <c r="D503" s="185">
        <f t="shared" si="1121"/>
        <v>100000</v>
      </c>
      <c r="E503" s="171"/>
      <c r="F503" s="171"/>
      <c r="G503" s="166">
        <f>G504+G505</f>
        <v>100000</v>
      </c>
      <c r="H503" s="172"/>
      <c r="I503" s="172"/>
      <c r="J503" s="185">
        <f>J505</f>
        <v>0</v>
      </c>
      <c r="K503" s="844">
        <f>Q503</f>
        <v>43991.515180000002</v>
      </c>
      <c r="L503" s="699">
        <f t="shared" si="1128"/>
        <v>0.43991515180000001</v>
      </c>
      <c r="M503" s="963"/>
      <c r="N503" s="114"/>
      <c r="O503" s="114"/>
      <c r="P503" s="114"/>
      <c r="Q503" s="626">
        <f>Q505</f>
        <v>43991.515180000002</v>
      </c>
      <c r="R503" s="699">
        <f>Q503/G503</f>
        <v>0.43991515180000001</v>
      </c>
      <c r="S503" s="35"/>
      <c r="T503" s="35"/>
      <c r="U503" s="35"/>
      <c r="V503" s="89"/>
      <c r="W503" s="35"/>
      <c r="X503" s="35"/>
      <c r="Y503" s="35"/>
      <c r="Z503" s="116"/>
      <c r="AA503" s="116"/>
      <c r="AB503" s="35"/>
      <c r="AC503" s="35"/>
      <c r="AD503" s="35"/>
      <c r="AE503" s="963">
        <f>AK503</f>
        <v>0</v>
      </c>
      <c r="AF503" s="699">
        <f t="shared" si="1129"/>
        <v>0</v>
      </c>
      <c r="AG503" s="963"/>
      <c r="AH503" s="699"/>
      <c r="AI503" s="114"/>
      <c r="AJ503" s="114"/>
      <c r="AK503" s="114">
        <f>AK505</f>
        <v>0</v>
      </c>
      <c r="AL503" s="699">
        <f t="shared" si="1106"/>
        <v>0</v>
      </c>
      <c r="AM503" s="35"/>
      <c r="AN503" s="35"/>
      <c r="AO503" s="35"/>
      <c r="AP503" s="114">
        <v>0</v>
      </c>
      <c r="AQ503" s="114"/>
      <c r="AR503" s="844">
        <f>AX503</f>
        <v>99758.084470000002</v>
      </c>
      <c r="AS503" s="699">
        <f t="shared" si="1130"/>
        <v>0.99758084469999997</v>
      </c>
      <c r="AT503" s="963"/>
      <c r="AU503" s="699"/>
      <c r="AV503" s="114"/>
      <c r="AW503" s="699"/>
      <c r="AX503" s="963">
        <f>AX504+AX505</f>
        <v>99758.084470000002</v>
      </c>
      <c r="AY503" s="699">
        <f t="shared" si="1107"/>
        <v>0.99758084469999997</v>
      </c>
      <c r="AZ503" s="35"/>
      <c r="BA503" s="699"/>
      <c r="BB503" s="35"/>
      <c r="BC503" s="35"/>
      <c r="BD503" s="35"/>
      <c r="BE503" s="116"/>
      <c r="BF503" s="116"/>
      <c r="BG503" s="116"/>
      <c r="BH503" s="35"/>
      <c r="BI503" s="35"/>
      <c r="BJ503" s="116"/>
      <c r="BK503" s="116"/>
      <c r="BL503" s="35"/>
      <c r="BM503" s="35"/>
      <c r="BN503" s="114"/>
      <c r="BO503" s="114"/>
      <c r="BP503" s="114"/>
      <c r="BQ503" s="114"/>
      <c r="BR503" s="35"/>
      <c r="BS503" s="35"/>
      <c r="BT503" s="114"/>
      <c r="BU503" s="114"/>
      <c r="BV503" s="114"/>
      <c r="BW503" s="114"/>
      <c r="BX503" s="114"/>
      <c r="BY503" s="35"/>
      <c r="BZ503" s="35"/>
      <c r="CE503" s="699"/>
    </row>
    <row r="504" spans="2:83" s="37" customFormat="1" ht="56.25" hidden="1" customHeight="1" x14ac:dyDescent="0.25">
      <c r="B504" s="693"/>
      <c r="C504" s="484" t="s">
        <v>257</v>
      </c>
      <c r="D504" s="244">
        <f>G504</f>
        <v>17478.753199999999</v>
      </c>
      <c r="E504" s="171"/>
      <c r="F504" s="171"/>
      <c r="G504" s="109">
        <v>17478.753199999999</v>
      </c>
      <c r="H504" s="172"/>
      <c r="I504" s="172"/>
      <c r="J504" s="185"/>
      <c r="K504" s="844"/>
      <c r="L504" s="699"/>
      <c r="M504" s="963"/>
      <c r="N504" s="114"/>
      <c r="O504" s="114"/>
      <c r="P504" s="114"/>
      <c r="Q504" s="687"/>
      <c r="R504" s="699">
        <f t="shared" ref="R504:R505" si="1131">Q504/G504</f>
        <v>0</v>
      </c>
      <c r="S504" s="35"/>
      <c r="T504" s="35"/>
      <c r="U504" s="35"/>
      <c r="V504" s="89"/>
      <c r="W504" s="35"/>
      <c r="X504" s="35"/>
      <c r="Y504" s="35"/>
      <c r="Z504" s="116"/>
      <c r="AA504" s="116"/>
      <c r="AB504" s="35"/>
      <c r="AC504" s="35"/>
      <c r="AD504" s="35"/>
      <c r="AE504" s="963"/>
      <c r="AF504" s="699"/>
      <c r="AG504" s="963"/>
      <c r="AH504" s="699"/>
      <c r="AI504" s="114"/>
      <c r="AJ504" s="114"/>
      <c r="AK504" s="114"/>
      <c r="AL504" s="699">
        <f t="shared" si="1106"/>
        <v>0</v>
      </c>
      <c r="AM504" s="35"/>
      <c r="AN504" s="35"/>
      <c r="AO504" s="35"/>
      <c r="AP504" s="114"/>
      <c r="AQ504" s="114"/>
      <c r="AR504" s="171">
        <f>AX504</f>
        <v>17236.837670000001</v>
      </c>
      <c r="AS504" s="699">
        <f t="shared" si="1130"/>
        <v>0.98615945157918938</v>
      </c>
      <c r="AT504" s="963"/>
      <c r="AU504" s="699"/>
      <c r="AV504" s="114"/>
      <c r="AW504" s="699"/>
      <c r="AX504" s="171">
        <f>'[6]2 вариант'!$I$208</f>
        <v>17236.837670000001</v>
      </c>
      <c r="AY504" s="699">
        <f t="shared" si="1107"/>
        <v>0.98615945157918938</v>
      </c>
      <c r="AZ504" s="35"/>
      <c r="BA504" s="699"/>
      <c r="BB504" s="35"/>
      <c r="BC504" s="35"/>
      <c r="BD504" s="35"/>
      <c r="BE504" s="116"/>
      <c r="BF504" s="116"/>
      <c r="BG504" s="116"/>
      <c r="BH504" s="35"/>
      <c r="BI504" s="35"/>
      <c r="BJ504" s="116"/>
      <c r="BK504" s="116"/>
      <c r="BL504" s="35"/>
      <c r="BM504" s="35"/>
      <c r="BN504" s="114"/>
      <c r="BO504" s="114"/>
      <c r="BP504" s="114"/>
      <c r="BQ504" s="114"/>
      <c r="BR504" s="35"/>
      <c r="BS504" s="35"/>
      <c r="BT504" s="114"/>
      <c r="BU504" s="114"/>
      <c r="BV504" s="114"/>
      <c r="BW504" s="114"/>
      <c r="BX504" s="114"/>
      <c r="BY504" s="35"/>
      <c r="BZ504" s="35"/>
      <c r="CE504" s="699"/>
    </row>
    <row r="505" spans="2:83" s="37" customFormat="1" ht="32.25" hidden="1" customHeight="1" x14ac:dyDescent="0.25">
      <c r="B505" s="204"/>
      <c r="C505" s="484" t="s">
        <v>108</v>
      </c>
      <c r="D505" s="171">
        <f>G505</f>
        <v>82521.246799999994</v>
      </c>
      <c r="E505" s="171"/>
      <c r="F505" s="171"/>
      <c r="G505" s="171">
        <v>82521.246799999994</v>
      </c>
      <c r="H505" s="172"/>
      <c r="I505" s="172"/>
      <c r="J505" s="185"/>
      <c r="K505" s="844">
        <f t="shared" ref="K505:K506" si="1132">Q505</f>
        <v>43991.515180000002</v>
      </c>
      <c r="L505" s="699">
        <f t="shared" si="1128"/>
        <v>0.53309319582408454</v>
      </c>
      <c r="M505" s="171"/>
      <c r="N505" s="116"/>
      <c r="O505" s="116"/>
      <c r="P505" s="116"/>
      <c r="Q505" s="116">
        <v>43991.515180000002</v>
      </c>
      <c r="R505" s="699">
        <f t="shared" si="1131"/>
        <v>0.53309319582408454</v>
      </c>
      <c r="S505" s="35"/>
      <c r="T505" s="35"/>
      <c r="U505" s="35"/>
      <c r="V505" s="89"/>
      <c r="W505" s="35"/>
      <c r="X505" s="35"/>
      <c r="Y505" s="35"/>
      <c r="Z505" s="116"/>
      <c r="AA505" s="116"/>
      <c r="AB505" s="35"/>
      <c r="AC505" s="35"/>
      <c r="AD505" s="35"/>
      <c r="AE505" s="171">
        <f>AK505</f>
        <v>0</v>
      </c>
      <c r="AF505" s="699">
        <f t="shared" si="1129"/>
        <v>0</v>
      </c>
      <c r="AG505" s="171"/>
      <c r="AH505" s="699"/>
      <c r="AI505" s="116"/>
      <c r="AJ505" s="116"/>
      <c r="AK505" s="116"/>
      <c r="AL505" s="699">
        <f t="shared" si="1106"/>
        <v>0</v>
      </c>
      <c r="AM505" s="35"/>
      <c r="AN505" s="35"/>
      <c r="AO505" s="35"/>
      <c r="AP505" s="116"/>
      <c r="AQ505" s="116"/>
      <c r="AR505" s="171">
        <f>AX505</f>
        <v>82521.246799999994</v>
      </c>
      <c r="AS505" s="699">
        <f t="shared" si="1130"/>
        <v>1</v>
      </c>
      <c r="AT505" s="171"/>
      <c r="AU505" s="699"/>
      <c r="AV505" s="116"/>
      <c r="AW505" s="699"/>
      <c r="AX505" s="171">
        <f>'[6]2 вариант'!$I$207</f>
        <v>82521.246799999994</v>
      </c>
      <c r="AY505" s="699">
        <f t="shared" si="1107"/>
        <v>1</v>
      </c>
      <c r="AZ505" s="35"/>
      <c r="BA505" s="699"/>
      <c r="BB505" s="35"/>
      <c r="BC505" s="35"/>
      <c r="BD505" s="35"/>
      <c r="BE505" s="116"/>
      <c r="BF505" s="116"/>
      <c r="BG505" s="116"/>
      <c r="BH505" s="35"/>
      <c r="BI505" s="35"/>
      <c r="BJ505" s="116"/>
      <c r="BK505" s="116"/>
      <c r="BL505" s="35"/>
      <c r="BM505" s="35"/>
      <c r="BN505" s="116"/>
      <c r="BO505" s="116"/>
      <c r="BP505" s="116"/>
      <c r="BQ505" s="116"/>
      <c r="BR505" s="35"/>
      <c r="BS505" s="35"/>
      <c r="BT505" s="116"/>
      <c r="BU505" s="116"/>
      <c r="BV505" s="116"/>
      <c r="BW505" s="116"/>
      <c r="BX505" s="116"/>
      <c r="BY505" s="35"/>
      <c r="BZ505" s="35"/>
      <c r="CE505" s="699"/>
    </row>
    <row r="506" spans="2:83" s="37" customFormat="1" ht="112.5" customHeight="1" x14ac:dyDescent="0.25">
      <c r="B506" s="560" t="s">
        <v>287</v>
      </c>
      <c r="C506" s="561" t="s">
        <v>469</v>
      </c>
      <c r="D506" s="185">
        <f t="shared" si="1121"/>
        <v>11607.079089999999</v>
      </c>
      <c r="E506" s="171"/>
      <c r="F506" s="171"/>
      <c r="G506" s="925">
        <f>G507+G508</f>
        <v>11607.079089999999</v>
      </c>
      <c r="H506" s="172"/>
      <c r="I506" s="172"/>
      <c r="J506" s="185">
        <f>K506-G506</f>
        <v>-11607.079089999999</v>
      </c>
      <c r="K506" s="844">
        <f t="shared" si="1132"/>
        <v>0</v>
      </c>
      <c r="L506" s="699">
        <f t="shared" si="1128"/>
        <v>0</v>
      </c>
      <c r="M506" s="171"/>
      <c r="N506" s="116"/>
      <c r="O506" s="116"/>
      <c r="P506" s="116"/>
      <c r="Q506" s="626"/>
      <c r="R506" s="687"/>
      <c r="S506" s="35"/>
      <c r="T506" s="35"/>
      <c r="U506" s="35"/>
      <c r="V506" s="89"/>
      <c r="W506" s="35"/>
      <c r="X506" s="35"/>
      <c r="Y506" s="35"/>
      <c r="Z506" s="116"/>
      <c r="AA506" s="116"/>
      <c r="AB506" s="35"/>
      <c r="AC506" s="35"/>
      <c r="AD506" s="35"/>
      <c r="AE506" s="963">
        <f>AK506</f>
        <v>0</v>
      </c>
      <c r="AF506" s="699">
        <f t="shared" si="1129"/>
        <v>0</v>
      </c>
      <c r="AG506" s="171"/>
      <c r="AH506" s="699"/>
      <c r="AI506" s="116"/>
      <c r="AJ506" s="116"/>
      <c r="AK506" s="114"/>
      <c r="AL506" s="699">
        <f t="shared" si="1106"/>
        <v>0</v>
      </c>
      <c r="AM506" s="35"/>
      <c r="AN506" s="35"/>
      <c r="AO506" s="35"/>
      <c r="AP506" s="116">
        <v>0</v>
      </c>
      <c r="AQ506" s="116"/>
      <c r="AR506" s="844">
        <f>AX506</f>
        <v>8438.1291399999991</v>
      </c>
      <c r="AS506" s="699">
        <f t="shared" si="1130"/>
        <v>0.72698127363238285</v>
      </c>
      <c r="AT506" s="963"/>
      <c r="AU506" s="699"/>
      <c r="AV506" s="114"/>
      <c r="AW506" s="699"/>
      <c r="AX506" s="963">
        <f>AX507+AX508</f>
        <v>8438.1291399999991</v>
      </c>
      <c r="AY506" s="699">
        <f t="shared" si="1107"/>
        <v>0.72698127363238285</v>
      </c>
      <c r="AZ506" s="35"/>
      <c r="BA506" s="699"/>
      <c r="BB506" s="35"/>
      <c r="BC506" s="35"/>
      <c r="BD506" s="35"/>
      <c r="BE506" s="116"/>
      <c r="BF506" s="116"/>
      <c r="BG506" s="116"/>
      <c r="BH506" s="35"/>
      <c r="BI506" s="35"/>
      <c r="BJ506" s="116"/>
      <c r="BK506" s="116"/>
      <c r="BL506" s="35"/>
      <c r="BM506" s="35"/>
      <c r="BN506" s="114"/>
      <c r="BO506" s="116"/>
      <c r="BP506" s="116"/>
      <c r="BQ506" s="114"/>
      <c r="BR506" s="35"/>
      <c r="BS506" s="35"/>
      <c r="BT506" s="116"/>
      <c r="BU506" s="114"/>
      <c r="BV506" s="114"/>
      <c r="BW506" s="114"/>
      <c r="BX506" s="114"/>
      <c r="BY506" s="35"/>
      <c r="BZ506" s="35"/>
      <c r="CE506" s="699"/>
    </row>
    <row r="507" spans="2:83" s="37" customFormat="1" ht="60" hidden="1" customHeight="1" x14ac:dyDescent="0.25">
      <c r="B507" s="204"/>
      <c r="C507" s="929" t="s">
        <v>105</v>
      </c>
      <c r="D507" s="244">
        <f>G507</f>
        <v>357.74576000000002</v>
      </c>
      <c r="E507" s="171"/>
      <c r="F507" s="171"/>
      <c r="G507" s="171">
        <v>357.74576000000002</v>
      </c>
      <c r="H507" s="172"/>
      <c r="I507" s="172"/>
      <c r="J507" s="244"/>
      <c r="K507" s="171"/>
      <c r="L507" s="749"/>
      <c r="M507" s="171"/>
      <c r="N507" s="116"/>
      <c r="O507" s="116"/>
      <c r="P507" s="116"/>
      <c r="Q507" s="106"/>
      <c r="R507" s="106"/>
      <c r="S507" s="35"/>
      <c r="T507" s="35"/>
      <c r="U507" s="35"/>
      <c r="V507" s="295"/>
      <c r="W507" s="35"/>
      <c r="X507" s="35"/>
      <c r="Y507" s="35"/>
      <c r="Z507" s="116"/>
      <c r="AA507" s="116"/>
      <c r="AB507" s="35"/>
      <c r="AC507" s="35"/>
      <c r="AD507" s="35"/>
      <c r="AE507" s="171"/>
      <c r="AF507" s="749"/>
      <c r="AG507" s="171"/>
      <c r="AH507" s="749"/>
      <c r="AI507" s="116"/>
      <c r="AJ507" s="116"/>
      <c r="AK507" s="116"/>
      <c r="AL507" s="749"/>
      <c r="AM507" s="35"/>
      <c r="AN507" s="35"/>
      <c r="AO507" s="35"/>
      <c r="AP507" s="116"/>
      <c r="AQ507" s="116"/>
      <c r="AR507" s="171"/>
      <c r="AS507" s="749"/>
      <c r="AT507" s="171"/>
      <c r="AU507" s="749"/>
      <c r="AV507" s="116"/>
      <c r="AW507" s="749"/>
      <c r="AX507" s="171"/>
      <c r="AY507" s="749"/>
      <c r="AZ507" s="35"/>
      <c r="BA507" s="749"/>
      <c r="BB507" s="35"/>
      <c r="BC507" s="35"/>
      <c r="BD507" s="35"/>
      <c r="BE507" s="116"/>
      <c r="BF507" s="116"/>
      <c r="BG507" s="116"/>
      <c r="BH507" s="35"/>
      <c r="BI507" s="35"/>
      <c r="BJ507" s="116"/>
      <c r="BK507" s="116"/>
      <c r="BL507" s="35"/>
      <c r="BM507" s="35"/>
      <c r="BN507" s="116"/>
      <c r="BO507" s="116"/>
      <c r="BP507" s="116"/>
      <c r="BQ507" s="116"/>
      <c r="BR507" s="35"/>
      <c r="BS507" s="35"/>
      <c r="BT507" s="116"/>
      <c r="BU507" s="116"/>
      <c r="BV507" s="116"/>
      <c r="BW507" s="116"/>
      <c r="BX507" s="116"/>
      <c r="BY507" s="35"/>
      <c r="BZ507" s="35"/>
      <c r="CE507" s="749"/>
    </row>
    <row r="508" spans="2:83" s="37" customFormat="1" ht="47.25" hidden="1" customHeight="1" x14ac:dyDescent="0.25">
      <c r="B508" s="204"/>
      <c r="C508" s="929" t="s">
        <v>537</v>
      </c>
      <c r="D508" s="244">
        <f>G508</f>
        <v>11249.333329999999</v>
      </c>
      <c r="E508" s="171"/>
      <c r="F508" s="171"/>
      <c r="G508" s="171">
        <v>11249.333329999999</v>
      </c>
      <c r="H508" s="172"/>
      <c r="I508" s="172"/>
      <c r="J508" s="244"/>
      <c r="K508" s="171"/>
      <c r="L508" s="749"/>
      <c r="M508" s="171"/>
      <c r="N508" s="116"/>
      <c r="O508" s="116"/>
      <c r="P508" s="116"/>
      <c r="Q508" s="106"/>
      <c r="R508" s="106"/>
      <c r="S508" s="35"/>
      <c r="T508" s="35"/>
      <c r="U508" s="35"/>
      <c r="V508" s="295"/>
      <c r="W508" s="35"/>
      <c r="X508" s="35"/>
      <c r="Y508" s="35"/>
      <c r="Z508" s="116"/>
      <c r="AA508" s="116"/>
      <c r="AB508" s="35"/>
      <c r="AC508" s="35"/>
      <c r="AD508" s="35"/>
      <c r="AE508" s="171"/>
      <c r="AF508" s="749"/>
      <c r="AG508" s="171"/>
      <c r="AH508" s="749"/>
      <c r="AI508" s="116"/>
      <c r="AJ508" s="116"/>
      <c r="AK508" s="116"/>
      <c r="AL508" s="749"/>
      <c r="AM508" s="35"/>
      <c r="AN508" s="35"/>
      <c r="AO508" s="35"/>
      <c r="AP508" s="116"/>
      <c r="AQ508" s="116"/>
      <c r="AR508" s="171">
        <f>AX508</f>
        <v>8438.1291399999991</v>
      </c>
      <c r="AS508" s="749"/>
      <c r="AT508" s="171"/>
      <c r="AU508" s="749"/>
      <c r="AV508" s="116"/>
      <c r="AW508" s="749"/>
      <c r="AX508" s="171">
        <f>'[6]2 вариант'!$I$204</f>
        <v>8438.1291399999991</v>
      </c>
      <c r="AY508" s="749">
        <f>AX508/D508</f>
        <v>0.75010037417035091</v>
      </c>
      <c r="AZ508" s="35"/>
      <c r="BA508" s="749"/>
      <c r="BB508" s="35"/>
      <c r="BC508" s="35"/>
      <c r="BD508" s="35"/>
      <c r="BE508" s="116"/>
      <c r="BF508" s="116"/>
      <c r="BG508" s="116"/>
      <c r="BH508" s="35"/>
      <c r="BI508" s="35"/>
      <c r="BJ508" s="116"/>
      <c r="BK508" s="116"/>
      <c r="BL508" s="35"/>
      <c r="BM508" s="35"/>
      <c r="BN508" s="116"/>
      <c r="BO508" s="116"/>
      <c r="BP508" s="116"/>
      <c r="BQ508" s="116"/>
      <c r="BR508" s="35"/>
      <c r="BS508" s="35"/>
      <c r="BT508" s="116"/>
      <c r="BU508" s="116"/>
      <c r="BV508" s="116"/>
      <c r="BW508" s="116"/>
      <c r="BX508" s="116"/>
      <c r="BY508" s="35"/>
      <c r="BZ508" s="35"/>
      <c r="CE508" s="749"/>
    </row>
    <row r="509" spans="2:83" s="37" customFormat="1" ht="93" hidden="1" customHeight="1" x14ac:dyDescent="0.25">
      <c r="B509" s="560" t="s">
        <v>446</v>
      </c>
      <c r="C509" s="561" t="s">
        <v>468</v>
      </c>
      <c r="D509" s="185">
        <f t="shared" si="1121"/>
        <v>0</v>
      </c>
      <c r="E509" s="844"/>
      <c r="F509" s="844"/>
      <c r="G509" s="925">
        <v>0</v>
      </c>
      <c r="H509" s="258"/>
      <c r="I509" s="258"/>
      <c r="J509" s="185">
        <v>0</v>
      </c>
      <c r="K509" s="844">
        <v>0</v>
      </c>
      <c r="L509" s="699" t="e">
        <f t="shared" si="1128"/>
        <v>#DIV/0!</v>
      </c>
      <c r="M509" s="963"/>
      <c r="N509" s="114"/>
      <c r="O509" s="114"/>
      <c r="P509" s="114"/>
      <c r="Q509" s="114"/>
      <c r="R509" s="114"/>
      <c r="S509" s="41"/>
      <c r="T509" s="41"/>
      <c r="U509" s="41"/>
      <c r="V509" s="89"/>
      <c r="W509" s="41"/>
      <c r="X509" s="41"/>
      <c r="Y509" s="41"/>
      <c r="Z509" s="114"/>
      <c r="AA509" s="114"/>
      <c r="AB509" s="41"/>
      <c r="AC509" s="41"/>
      <c r="AD509" s="41"/>
      <c r="AE509" s="963">
        <f>AK509</f>
        <v>0</v>
      </c>
      <c r="AF509" s="699" t="e">
        <f t="shared" si="1129"/>
        <v>#DIV/0!</v>
      </c>
      <c r="AG509" s="963"/>
      <c r="AH509" s="699"/>
      <c r="AI509" s="114"/>
      <c r="AJ509" s="114"/>
      <c r="AK509" s="114"/>
      <c r="AL509" s="699" t="e">
        <f t="shared" si="1106"/>
        <v>#DIV/0!</v>
      </c>
      <c r="AM509" s="41"/>
      <c r="AN509" s="41"/>
      <c r="AO509" s="41"/>
      <c r="AP509" s="114">
        <v>0</v>
      </c>
      <c r="AQ509" s="114"/>
      <c r="AR509" s="844">
        <f t="shared" ref="AR509:AR510" si="1133">AX509</f>
        <v>0</v>
      </c>
      <c r="AS509" s="699" t="e">
        <f t="shared" si="1130"/>
        <v>#DIV/0!</v>
      </c>
      <c r="AT509" s="963"/>
      <c r="AU509" s="699"/>
      <c r="AV509" s="114"/>
      <c r="AW509" s="699"/>
      <c r="AX509" s="963">
        <f t="shared" ref="AX509:AX510" si="1134">AK509</f>
        <v>0</v>
      </c>
      <c r="AY509" s="699" t="e">
        <f t="shared" si="1107"/>
        <v>#DIV/0!</v>
      </c>
      <c r="AZ509" s="41"/>
      <c r="BA509" s="699"/>
      <c r="BB509" s="41"/>
      <c r="BC509" s="41"/>
      <c r="BD509" s="41"/>
      <c r="BE509" s="114"/>
      <c r="BF509" s="114"/>
      <c r="BG509" s="114"/>
      <c r="BH509" s="41"/>
      <c r="BI509" s="41"/>
      <c r="BJ509" s="114"/>
      <c r="BK509" s="114"/>
      <c r="BL509" s="41"/>
      <c r="BM509" s="41"/>
      <c r="BN509" s="114"/>
      <c r="BO509" s="114"/>
      <c r="BP509" s="114"/>
      <c r="BQ509" s="114"/>
      <c r="BR509" s="41"/>
      <c r="BS509" s="41"/>
      <c r="BT509" s="114"/>
      <c r="BU509" s="114"/>
      <c r="BV509" s="116"/>
      <c r="BW509" s="116"/>
      <c r="BX509" s="114"/>
      <c r="BY509" s="35"/>
      <c r="BZ509" s="35"/>
      <c r="CE509" s="699"/>
    </row>
    <row r="510" spans="2:83" s="37" customFormat="1" ht="92.25" hidden="1" customHeight="1" x14ac:dyDescent="0.25">
      <c r="B510" s="542" t="s">
        <v>470</v>
      </c>
      <c r="C510" s="124" t="s">
        <v>458</v>
      </c>
      <c r="D510" s="185">
        <f t="shared" si="1121"/>
        <v>0</v>
      </c>
      <c r="E510" s="844"/>
      <c r="F510" s="844"/>
      <c r="G510" s="166">
        <v>0</v>
      </c>
      <c r="H510" s="258"/>
      <c r="I510" s="258"/>
      <c r="J510" s="185">
        <v>0</v>
      </c>
      <c r="K510" s="844">
        <f>Q510</f>
        <v>0</v>
      </c>
      <c r="L510" s="699" t="e">
        <f t="shared" si="1128"/>
        <v>#DIV/0!</v>
      </c>
      <c r="M510" s="963"/>
      <c r="N510" s="114"/>
      <c r="O510" s="114"/>
      <c r="P510" s="114"/>
      <c r="Q510" s="114">
        <f>G510</f>
        <v>0</v>
      </c>
      <c r="R510" s="114"/>
      <c r="S510" s="41"/>
      <c r="T510" s="41"/>
      <c r="U510" s="41"/>
      <c r="V510" s="89"/>
      <c r="W510" s="41"/>
      <c r="X510" s="41"/>
      <c r="Y510" s="41"/>
      <c r="Z510" s="114"/>
      <c r="AA510" s="114"/>
      <c r="AB510" s="41"/>
      <c r="AC510" s="41"/>
      <c r="AD510" s="41"/>
      <c r="AE510" s="963">
        <f>AK510</f>
        <v>0</v>
      </c>
      <c r="AF510" s="699" t="e">
        <f t="shared" si="1129"/>
        <v>#DIV/0!</v>
      </c>
      <c r="AG510" s="963"/>
      <c r="AH510" s="699" t="e">
        <f t="shared" ref="AH510:AH557" si="1135">AG510/E510</f>
        <v>#DIV/0!</v>
      </c>
      <c r="AI510" s="114"/>
      <c r="AJ510" s="114"/>
      <c r="AK510" s="114"/>
      <c r="AL510" s="699" t="e">
        <f t="shared" si="1106"/>
        <v>#DIV/0!</v>
      </c>
      <c r="AM510" s="41"/>
      <c r="AN510" s="41"/>
      <c r="AO510" s="41"/>
      <c r="AP510" s="114">
        <v>0</v>
      </c>
      <c r="AQ510" s="114"/>
      <c r="AR510" s="844">
        <f t="shared" si="1133"/>
        <v>0</v>
      </c>
      <c r="AS510" s="699" t="e">
        <f t="shared" si="1130"/>
        <v>#DIV/0!</v>
      </c>
      <c r="AT510" s="963"/>
      <c r="AU510" s="699"/>
      <c r="AV510" s="114"/>
      <c r="AW510" s="699"/>
      <c r="AX510" s="963">
        <f t="shared" si="1134"/>
        <v>0</v>
      </c>
      <c r="AY510" s="699" t="e">
        <f t="shared" si="1107"/>
        <v>#DIV/0!</v>
      </c>
      <c r="AZ510" s="41"/>
      <c r="BA510" s="699"/>
      <c r="BB510" s="41"/>
      <c r="BC510" s="41"/>
      <c r="BD510" s="41"/>
      <c r="BE510" s="114"/>
      <c r="BF510" s="114"/>
      <c r="BG510" s="114"/>
      <c r="BH510" s="41"/>
      <c r="BI510" s="41"/>
      <c r="BJ510" s="114"/>
      <c r="BK510" s="114"/>
      <c r="BL510" s="41"/>
      <c r="BM510" s="41"/>
      <c r="BN510" s="114"/>
      <c r="BO510" s="114"/>
      <c r="BP510" s="114"/>
      <c r="BQ510" s="114"/>
      <c r="BR510" s="41"/>
      <c r="BS510" s="41"/>
      <c r="BT510" s="114"/>
      <c r="BU510" s="114"/>
      <c r="BV510" s="116"/>
      <c r="BW510" s="116"/>
      <c r="BX510" s="114"/>
      <c r="BY510" s="35"/>
      <c r="BZ510" s="35"/>
      <c r="CE510" s="699"/>
    </row>
    <row r="511" spans="2:83" s="37" customFormat="1" ht="153.75" hidden="1" customHeight="1" x14ac:dyDescent="0.25">
      <c r="B511" s="677" t="s">
        <v>481</v>
      </c>
      <c r="C511" s="605" t="s">
        <v>497</v>
      </c>
      <c r="D511" s="185">
        <f t="shared" si="1121"/>
        <v>0</v>
      </c>
      <c r="E511" s="844"/>
      <c r="F511" s="844"/>
      <c r="G511" s="166"/>
      <c r="H511" s="258"/>
      <c r="I511" s="258"/>
      <c r="J511" s="185">
        <f>J512</f>
        <v>0</v>
      </c>
      <c r="K511" s="844">
        <f>Q511</f>
        <v>0</v>
      </c>
      <c r="L511" s="699" t="e">
        <f t="shared" si="1128"/>
        <v>#DIV/0!</v>
      </c>
      <c r="M511" s="963"/>
      <c r="N511" s="114"/>
      <c r="O511" s="114"/>
      <c r="P511" s="114"/>
      <c r="Q511" s="114">
        <f>Q512</f>
        <v>0</v>
      </c>
      <c r="R511" s="114"/>
      <c r="S511" s="41"/>
      <c r="T511" s="41"/>
      <c r="U511" s="41"/>
      <c r="V511" s="89"/>
      <c r="W511" s="41"/>
      <c r="X511" s="41"/>
      <c r="Y511" s="41"/>
      <c r="Z511" s="114"/>
      <c r="AA511" s="114"/>
      <c r="AB511" s="41"/>
      <c r="AC511" s="41"/>
      <c r="AD511" s="41"/>
      <c r="AE511" s="963"/>
      <c r="AF511" s="699" t="e">
        <f t="shared" si="1129"/>
        <v>#DIV/0!</v>
      </c>
      <c r="AG511" s="963"/>
      <c r="AH511" s="699" t="e">
        <f t="shared" si="1135"/>
        <v>#DIV/0!</v>
      </c>
      <c r="AI511" s="114"/>
      <c r="AJ511" s="114"/>
      <c r="AK511" s="114"/>
      <c r="AL511" s="699" t="e">
        <f t="shared" si="1106"/>
        <v>#DIV/0!</v>
      </c>
      <c r="AM511" s="41"/>
      <c r="AN511" s="41"/>
      <c r="AO511" s="41"/>
      <c r="AP511" s="114"/>
      <c r="AQ511" s="114"/>
      <c r="AR511" s="844"/>
      <c r="AS511" s="699" t="e">
        <f t="shared" si="1130"/>
        <v>#DIV/0!</v>
      </c>
      <c r="AT511" s="963"/>
      <c r="AU511" s="699"/>
      <c r="AV511" s="114"/>
      <c r="AW511" s="699"/>
      <c r="AX511" s="963"/>
      <c r="AY511" s="699" t="e">
        <f t="shared" si="1107"/>
        <v>#DIV/0!</v>
      </c>
      <c r="AZ511" s="41"/>
      <c r="BA511" s="699"/>
      <c r="BB511" s="41"/>
      <c r="BC511" s="41"/>
      <c r="BD511" s="41"/>
      <c r="BE511" s="114"/>
      <c r="BF511" s="114"/>
      <c r="BG511" s="114"/>
      <c r="BH511" s="41"/>
      <c r="BI511" s="41"/>
      <c r="BJ511" s="114"/>
      <c r="BK511" s="114"/>
      <c r="BL511" s="41"/>
      <c r="BM511" s="41"/>
      <c r="BN511" s="114"/>
      <c r="BO511" s="114"/>
      <c r="BP511" s="114"/>
      <c r="BQ511" s="114"/>
      <c r="BR511" s="41"/>
      <c r="BS511" s="41"/>
      <c r="BT511" s="114"/>
      <c r="BU511" s="114"/>
      <c r="BV511" s="116"/>
      <c r="BW511" s="116"/>
      <c r="BX511" s="114"/>
      <c r="BY511" s="35"/>
      <c r="BZ511" s="35"/>
      <c r="CE511" s="699"/>
    </row>
    <row r="512" spans="2:83" s="42" customFormat="1" ht="46.5" hidden="1" customHeight="1" x14ac:dyDescent="0.25">
      <c r="B512" s="677"/>
      <c r="C512" s="97" t="s">
        <v>31</v>
      </c>
      <c r="D512" s="185">
        <f>E512+G512+H512+I512</f>
        <v>0</v>
      </c>
      <c r="E512" s="844"/>
      <c r="F512" s="844"/>
      <c r="G512" s="925">
        <f>G513</f>
        <v>0</v>
      </c>
      <c r="H512" s="258"/>
      <c r="I512" s="258"/>
      <c r="J512" s="185">
        <f t="shared" ref="J512:J515" si="1136">Q512-G512</f>
        <v>0</v>
      </c>
      <c r="K512" s="185">
        <f>M512+Q512+S512+U512</f>
        <v>0</v>
      </c>
      <c r="L512" s="699" t="e">
        <f t="shared" si="1128"/>
        <v>#DIV/0!</v>
      </c>
      <c r="M512" s="963">
        <f>M513</f>
        <v>0</v>
      </c>
      <c r="N512" s="114"/>
      <c r="O512" s="114"/>
      <c r="P512" s="114"/>
      <c r="Q512" s="114">
        <f>SUM(Q513:Q515)</f>
        <v>0</v>
      </c>
      <c r="R512" s="114"/>
      <c r="S512" s="41"/>
      <c r="T512" s="41"/>
      <c r="U512" s="41"/>
      <c r="V512" s="114">
        <f t="shared" ref="V512:V513" si="1137">W512+X512+Y512</f>
        <v>0</v>
      </c>
      <c r="W512" s="41"/>
      <c r="X512" s="41"/>
      <c r="Y512" s="41"/>
      <c r="Z512" s="114">
        <f t="shared" ref="Z512:Z513" si="1138">AA512+AB512+AC512</f>
        <v>0</v>
      </c>
      <c r="AA512" s="114">
        <f t="shared" ref="AA512:AA513" si="1139">E512</f>
        <v>0</v>
      </c>
      <c r="AB512" s="41"/>
      <c r="AC512" s="41"/>
      <c r="AD512" s="41"/>
      <c r="AE512" s="185">
        <f>AG512+AK512+AM512+AO512</f>
        <v>0</v>
      </c>
      <c r="AF512" s="699" t="e">
        <f t="shared" si="1129"/>
        <v>#DIV/0!</v>
      </c>
      <c r="AG512" s="963"/>
      <c r="AH512" s="699" t="e">
        <f t="shared" si="1135"/>
        <v>#DIV/0!</v>
      </c>
      <c r="AI512" s="114"/>
      <c r="AJ512" s="114"/>
      <c r="AK512" s="114">
        <f>AK513</f>
        <v>0</v>
      </c>
      <c r="AL512" s="699" t="e">
        <f t="shared" si="1106"/>
        <v>#DIV/0!</v>
      </c>
      <c r="AM512" s="41"/>
      <c r="AN512" s="41"/>
      <c r="AO512" s="41"/>
      <c r="AP512" s="114">
        <f>AP513+AP514</f>
        <v>0</v>
      </c>
      <c r="AQ512" s="114"/>
      <c r="AR512" s="185">
        <f>AT512+AX512+AZ512+BB512</f>
        <v>0</v>
      </c>
      <c r="AS512" s="699" t="e">
        <f t="shared" si="1130"/>
        <v>#DIV/0!</v>
      </c>
      <c r="AT512" s="963">
        <f>AT513</f>
        <v>0</v>
      </c>
      <c r="AU512" s="699"/>
      <c r="AV512" s="114"/>
      <c r="AW512" s="699"/>
      <c r="AX512" s="963">
        <f>SUM(AX513:AX514)</f>
        <v>0</v>
      </c>
      <c r="AY512" s="699" t="e">
        <f t="shared" si="1107"/>
        <v>#DIV/0!</v>
      </c>
      <c r="AZ512" s="41"/>
      <c r="BA512" s="699"/>
      <c r="BB512" s="41"/>
      <c r="BC512" s="41"/>
      <c r="BD512" s="41"/>
      <c r="BE512" s="98"/>
      <c r="BF512" s="114"/>
      <c r="BG512" s="114"/>
      <c r="BH512" s="41"/>
      <c r="BI512" s="41"/>
      <c r="BJ512" s="114"/>
      <c r="BK512" s="114"/>
      <c r="BL512" s="41"/>
      <c r="BM512" s="41"/>
      <c r="BN512" s="114"/>
      <c r="BO512" s="114"/>
      <c r="BP512" s="114"/>
      <c r="BQ512" s="114"/>
      <c r="BR512" s="41"/>
      <c r="BS512" s="41"/>
      <c r="BT512" s="114"/>
      <c r="BU512" s="98"/>
      <c r="BV512" s="114"/>
      <c r="BW512" s="114"/>
      <c r="BX512" s="114"/>
      <c r="BY512" s="41"/>
      <c r="BZ512" s="41"/>
      <c r="CE512" s="699"/>
    </row>
    <row r="513" spans="2:83" s="44" customFormat="1" ht="36.75" hidden="1" customHeight="1" x14ac:dyDescent="0.25">
      <c r="B513" s="200"/>
      <c r="C513" s="110" t="s">
        <v>39</v>
      </c>
      <c r="D513" s="171">
        <f>G513</f>
        <v>0</v>
      </c>
      <c r="E513" s="171"/>
      <c r="F513" s="171"/>
      <c r="G513" s="171"/>
      <c r="H513" s="885"/>
      <c r="I513" s="885"/>
      <c r="J513" s="244">
        <f t="shared" si="1136"/>
        <v>0</v>
      </c>
      <c r="K513" s="171">
        <f>Q513</f>
        <v>0</v>
      </c>
      <c r="L513" s="699" t="e">
        <f t="shared" si="1128"/>
        <v>#DIV/0!</v>
      </c>
      <c r="M513" s="171">
        <v>0</v>
      </c>
      <c r="N513" s="116"/>
      <c r="O513" s="116"/>
      <c r="P513" s="116"/>
      <c r="Q513" s="116"/>
      <c r="R513" s="116"/>
      <c r="S513" s="300"/>
      <c r="T513" s="41"/>
      <c r="U513" s="300"/>
      <c r="V513" s="114">
        <f t="shared" si="1137"/>
        <v>0</v>
      </c>
      <c r="W513" s="300"/>
      <c r="X513" s="300"/>
      <c r="Y513" s="300"/>
      <c r="Z513" s="116">
        <f t="shared" si="1138"/>
        <v>0</v>
      </c>
      <c r="AA513" s="116">
        <f t="shared" si="1139"/>
        <v>0</v>
      </c>
      <c r="AB513" s="300"/>
      <c r="AC513" s="300"/>
      <c r="AD513" s="41"/>
      <c r="AE513" s="171">
        <f>AK513</f>
        <v>0</v>
      </c>
      <c r="AF513" s="699" t="e">
        <f t="shared" si="1129"/>
        <v>#DIV/0!</v>
      </c>
      <c r="AG513" s="171"/>
      <c r="AH513" s="699" t="e">
        <f t="shared" si="1135"/>
        <v>#DIV/0!</v>
      </c>
      <c r="AI513" s="116"/>
      <c r="AJ513" s="116"/>
      <c r="AK513" s="116"/>
      <c r="AL513" s="699" t="e">
        <f t="shared" si="1106"/>
        <v>#DIV/0!</v>
      </c>
      <c r="AM513" s="300"/>
      <c r="AN513" s="41"/>
      <c r="AO513" s="300"/>
      <c r="AP513" s="116">
        <f>AX513-AK513</f>
        <v>0</v>
      </c>
      <c r="AQ513" s="116"/>
      <c r="AR513" s="171">
        <f>AX513</f>
        <v>0</v>
      </c>
      <c r="AS513" s="699" t="e">
        <f t="shared" si="1130"/>
        <v>#DIV/0!</v>
      </c>
      <c r="AT513" s="171">
        <v>0</v>
      </c>
      <c r="AU513" s="699"/>
      <c r="AV513" s="116"/>
      <c r="AW513" s="699"/>
      <c r="AX513" s="171"/>
      <c r="AY513" s="699" t="e">
        <f t="shared" si="1107"/>
        <v>#DIV/0!</v>
      </c>
      <c r="AZ513" s="300"/>
      <c r="BA513" s="699"/>
      <c r="BB513" s="300"/>
      <c r="BC513" s="300"/>
      <c r="BD513" s="300"/>
      <c r="BE513" s="116"/>
      <c r="BF513" s="116"/>
      <c r="BG513" s="116"/>
      <c r="BH513" s="300"/>
      <c r="BI513" s="300"/>
      <c r="BJ513" s="116"/>
      <c r="BK513" s="116"/>
      <c r="BL513" s="300"/>
      <c r="BM513" s="300"/>
      <c r="BN513" s="116"/>
      <c r="BO513" s="116"/>
      <c r="BP513" s="116"/>
      <c r="BQ513" s="116"/>
      <c r="BR513" s="300"/>
      <c r="BS513" s="300"/>
      <c r="BT513" s="116"/>
      <c r="BU513" s="116"/>
      <c r="BV513" s="116"/>
      <c r="BW513" s="116"/>
      <c r="BX513" s="116"/>
      <c r="BY513" s="300"/>
      <c r="BZ513" s="300"/>
      <c r="CE513" s="699"/>
    </row>
    <row r="514" spans="2:83" s="44" customFormat="1" ht="36.75" hidden="1" customHeight="1" x14ac:dyDescent="0.25">
      <c r="B514" s="200"/>
      <c r="C514" s="110" t="s">
        <v>415</v>
      </c>
      <c r="D514" s="171"/>
      <c r="E514" s="171"/>
      <c r="F514" s="171"/>
      <c r="G514" s="171"/>
      <c r="H514" s="885"/>
      <c r="I514" s="885"/>
      <c r="J514" s="244">
        <f t="shared" si="1136"/>
        <v>0</v>
      </c>
      <c r="K514" s="171">
        <f>Q514</f>
        <v>0</v>
      </c>
      <c r="L514" s="699" t="e">
        <f t="shared" si="1128"/>
        <v>#DIV/0!</v>
      </c>
      <c r="M514" s="171"/>
      <c r="N514" s="116"/>
      <c r="O514" s="116"/>
      <c r="P514" s="116"/>
      <c r="Q514" s="116"/>
      <c r="R514" s="116"/>
      <c r="S514" s="300"/>
      <c r="T514" s="41"/>
      <c r="U514" s="300"/>
      <c r="V514" s="114"/>
      <c r="W514" s="300"/>
      <c r="X514" s="300"/>
      <c r="Y514" s="300"/>
      <c r="Z514" s="116"/>
      <c r="AA514" s="116"/>
      <c r="AB514" s="300"/>
      <c r="AC514" s="300"/>
      <c r="AD514" s="41"/>
      <c r="AE514" s="171"/>
      <c r="AF514" s="699" t="e">
        <f t="shared" si="1129"/>
        <v>#DIV/0!</v>
      </c>
      <c r="AG514" s="171"/>
      <c r="AH514" s="699" t="e">
        <f t="shared" si="1135"/>
        <v>#DIV/0!</v>
      </c>
      <c r="AI514" s="116"/>
      <c r="AJ514" s="116"/>
      <c r="AK514" s="116"/>
      <c r="AL514" s="699" t="e">
        <f t="shared" si="1106"/>
        <v>#DIV/0!</v>
      </c>
      <c r="AM514" s="300"/>
      <c r="AN514" s="41"/>
      <c r="AO514" s="300"/>
      <c r="AP514" s="116">
        <f>AX514-AK514</f>
        <v>0</v>
      </c>
      <c r="AQ514" s="116"/>
      <c r="AR514" s="171">
        <f>AX514</f>
        <v>0</v>
      </c>
      <c r="AS514" s="699" t="e">
        <f t="shared" si="1130"/>
        <v>#DIV/0!</v>
      </c>
      <c r="AT514" s="171"/>
      <c r="AU514" s="699"/>
      <c r="AV514" s="116"/>
      <c r="AW514" s="699"/>
      <c r="AX514" s="171"/>
      <c r="AY514" s="699" t="e">
        <f t="shared" si="1107"/>
        <v>#DIV/0!</v>
      </c>
      <c r="AZ514" s="300"/>
      <c r="BA514" s="699"/>
      <c r="BB514" s="300"/>
      <c r="BC514" s="300"/>
      <c r="BD514" s="300"/>
      <c r="BE514" s="116"/>
      <c r="BF514" s="116"/>
      <c r="BG514" s="116"/>
      <c r="BH514" s="300"/>
      <c r="BI514" s="300"/>
      <c r="BJ514" s="116"/>
      <c r="BK514" s="116"/>
      <c r="BL514" s="300"/>
      <c r="BM514" s="300"/>
      <c r="BN514" s="116"/>
      <c r="BO514" s="116"/>
      <c r="BP514" s="116"/>
      <c r="BQ514" s="116"/>
      <c r="BR514" s="300"/>
      <c r="BS514" s="300"/>
      <c r="BT514" s="116"/>
      <c r="BU514" s="116"/>
      <c r="BV514" s="116"/>
      <c r="BW514" s="116"/>
      <c r="BX514" s="116"/>
      <c r="BY514" s="300"/>
      <c r="BZ514" s="300"/>
      <c r="CE514" s="699"/>
    </row>
    <row r="515" spans="2:83" s="37" customFormat="1" ht="39.75" hidden="1" customHeight="1" x14ac:dyDescent="0.25">
      <c r="B515" s="677"/>
      <c r="C515" s="110" t="s">
        <v>498</v>
      </c>
      <c r="D515" s="185"/>
      <c r="E515" s="844"/>
      <c r="F515" s="844"/>
      <c r="G515" s="166"/>
      <c r="H515" s="258"/>
      <c r="I515" s="258"/>
      <c r="J515" s="244">
        <f t="shared" si="1136"/>
        <v>0</v>
      </c>
      <c r="K515" s="171">
        <f>Q515</f>
        <v>0</v>
      </c>
      <c r="L515" s="699" t="e">
        <f t="shared" si="1128"/>
        <v>#DIV/0!</v>
      </c>
      <c r="M515" s="244"/>
      <c r="N515" s="191"/>
      <c r="O515" s="116"/>
      <c r="P515" s="116"/>
      <c r="Q515" s="191"/>
      <c r="R515" s="191"/>
      <c r="S515" s="41"/>
      <c r="T515" s="41"/>
      <c r="U515" s="41"/>
      <c r="V515" s="89"/>
      <c r="W515" s="41"/>
      <c r="X515" s="41"/>
      <c r="Y515" s="41"/>
      <c r="Z515" s="114"/>
      <c r="AA515" s="114"/>
      <c r="AB515" s="41"/>
      <c r="AC515" s="41"/>
      <c r="AD515" s="41"/>
      <c r="AE515" s="963"/>
      <c r="AF515" s="699" t="e">
        <f t="shared" si="1129"/>
        <v>#DIV/0!</v>
      </c>
      <c r="AG515" s="963"/>
      <c r="AH515" s="699" t="e">
        <f t="shared" si="1135"/>
        <v>#DIV/0!</v>
      </c>
      <c r="AI515" s="114"/>
      <c r="AJ515" s="114"/>
      <c r="AK515" s="114"/>
      <c r="AL515" s="699" t="e">
        <f t="shared" si="1106"/>
        <v>#DIV/0!</v>
      </c>
      <c r="AM515" s="41"/>
      <c r="AN515" s="41"/>
      <c r="AO515" s="41"/>
      <c r="AP515" s="114"/>
      <c r="AQ515" s="114"/>
      <c r="AR515" s="844"/>
      <c r="AS515" s="699" t="e">
        <f t="shared" si="1130"/>
        <v>#DIV/0!</v>
      </c>
      <c r="AT515" s="963"/>
      <c r="AU515" s="699"/>
      <c r="AV515" s="114"/>
      <c r="AW515" s="699"/>
      <c r="AX515" s="963"/>
      <c r="AY515" s="699" t="e">
        <f t="shared" si="1107"/>
        <v>#DIV/0!</v>
      </c>
      <c r="AZ515" s="41"/>
      <c r="BA515" s="699"/>
      <c r="BB515" s="41"/>
      <c r="BC515" s="41"/>
      <c r="BD515" s="41"/>
      <c r="BE515" s="114"/>
      <c r="BF515" s="114"/>
      <c r="BG515" s="114"/>
      <c r="BH515" s="41"/>
      <c r="BI515" s="41"/>
      <c r="BJ515" s="114"/>
      <c r="BK515" s="114"/>
      <c r="BL515" s="41"/>
      <c r="BM515" s="41"/>
      <c r="BN515" s="114"/>
      <c r="BO515" s="114"/>
      <c r="BP515" s="114"/>
      <c r="BQ515" s="114"/>
      <c r="BR515" s="41"/>
      <c r="BS515" s="41"/>
      <c r="BT515" s="114"/>
      <c r="BU515" s="114"/>
      <c r="BV515" s="116"/>
      <c r="BW515" s="116"/>
      <c r="BX515" s="114"/>
      <c r="BY515" s="35"/>
      <c r="BZ515" s="35"/>
      <c r="CE515" s="699"/>
    </row>
    <row r="516" spans="2:83" s="37" customFormat="1" ht="91.5" customHeight="1" x14ac:dyDescent="0.25">
      <c r="B516" s="603" t="s">
        <v>358</v>
      </c>
      <c r="C516" s="605" t="s">
        <v>545</v>
      </c>
      <c r="D516" s="185">
        <f t="shared" si="1121"/>
        <v>40000</v>
      </c>
      <c r="E516" s="844"/>
      <c r="F516" s="844"/>
      <c r="G516" s="166">
        <f>G517</f>
        <v>40000</v>
      </c>
      <c r="H516" s="258"/>
      <c r="I516" s="258"/>
      <c r="J516" s="185">
        <f>K516-D516</f>
        <v>-40000</v>
      </c>
      <c r="K516" s="844">
        <f>Q516</f>
        <v>0</v>
      </c>
      <c r="L516" s="699">
        <f t="shared" si="1128"/>
        <v>0</v>
      </c>
      <c r="M516" s="963"/>
      <c r="N516" s="114"/>
      <c r="O516" s="114"/>
      <c r="P516" s="114"/>
      <c r="Q516" s="114"/>
      <c r="R516" s="114"/>
      <c r="S516" s="41"/>
      <c r="T516" s="41"/>
      <c r="U516" s="41"/>
      <c r="V516" s="89"/>
      <c r="W516" s="41"/>
      <c r="X516" s="41"/>
      <c r="Y516" s="41"/>
      <c r="Z516" s="114"/>
      <c r="AA516" s="114"/>
      <c r="AB516" s="41"/>
      <c r="AC516" s="41"/>
      <c r="AD516" s="41"/>
      <c r="AE516" s="185">
        <f t="shared" ref="AE516" si="1140">AK516</f>
        <v>0</v>
      </c>
      <c r="AF516" s="699">
        <f t="shared" si="1129"/>
        <v>0</v>
      </c>
      <c r="AG516" s="963"/>
      <c r="AH516" s="699" t="e">
        <f t="shared" si="1135"/>
        <v>#DIV/0!</v>
      </c>
      <c r="AI516" s="114"/>
      <c r="AJ516" s="114"/>
      <c r="AK516" s="114"/>
      <c r="AL516" s="699">
        <f t="shared" si="1106"/>
        <v>0</v>
      </c>
      <c r="AM516" s="41"/>
      <c r="AN516" s="41"/>
      <c r="AO516" s="41"/>
      <c r="AP516" s="98">
        <f>AR516-AE516</f>
        <v>0</v>
      </c>
      <c r="AQ516" s="98"/>
      <c r="AR516" s="844">
        <f>AX516</f>
        <v>0</v>
      </c>
      <c r="AS516" s="699">
        <f t="shared" si="1130"/>
        <v>0</v>
      </c>
      <c r="AT516" s="963"/>
      <c r="AU516" s="699"/>
      <c r="AV516" s="114"/>
      <c r="AW516" s="699"/>
      <c r="AX516" s="963"/>
      <c r="AY516" s="699">
        <f t="shared" si="1107"/>
        <v>0</v>
      </c>
      <c r="AZ516" s="41"/>
      <c r="BA516" s="699"/>
      <c r="BB516" s="41"/>
      <c r="BC516" s="41"/>
      <c r="BD516" s="41"/>
      <c r="BE516" s="114"/>
      <c r="BF516" s="114"/>
      <c r="BG516" s="114"/>
      <c r="BH516" s="41"/>
      <c r="BI516" s="41"/>
      <c r="BJ516" s="114"/>
      <c r="BK516" s="114"/>
      <c r="BL516" s="41"/>
      <c r="BM516" s="41"/>
      <c r="BN516" s="114"/>
      <c r="BO516" s="114"/>
      <c r="BP516" s="114"/>
      <c r="BQ516" s="114"/>
      <c r="BR516" s="41"/>
      <c r="BS516" s="41"/>
      <c r="BT516" s="114"/>
      <c r="BU516" s="114"/>
      <c r="BV516" s="116"/>
      <c r="BW516" s="116"/>
      <c r="BX516" s="114"/>
      <c r="BY516" s="35"/>
      <c r="BZ516" s="35"/>
      <c r="CE516" s="699"/>
    </row>
    <row r="517" spans="2:83" s="37" customFormat="1" ht="84.75" hidden="1" customHeight="1" x14ac:dyDescent="0.25">
      <c r="B517" s="204"/>
      <c r="C517" s="748" t="s">
        <v>105</v>
      </c>
      <c r="D517" s="244">
        <f t="shared" ref="D517:D523" si="1141">G517</f>
        <v>40000</v>
      </c>
      <c r="E517" s="171"/>
      <c r="F517" s="171"/>
      <c r="G517" s="109">
        <v>40000</v>
      </c>
      <c r="H517" s="172"/>
      <c r="I517" s="172"/>
      <c r="J517" s="244"/>
      <c r="K517" s="171"/>
      <c r="L517" s="749"/>
      <c r="M517" s="171"/>
      <c r="N517" s="116"/>
      <c r="O517" s="116"/>
      <c r="P517" s="116"/>
      <c r="Q517" s="116"/>
      <c r="R517" s="116"/>
      <c r="S517" s="35"/>
      <c r="T517" s="35"/>
      <c r="U517" s="35"/>
      <c r="V517" s="295"/>
      <c r="W517" s="35"/>
      <c r="X517" s="35"/>
      <c r="Y517" s="35"/>
      <c r="Z517" s="116"/>
      <c r="AA517" s="116"/>
      <c r="AB517" s="35"/>
      <c r="AC517" s="35"/>
      <c r="AD517" s="35"/>
      <c r="AE517" s="244"/>
      <c r="AF517" s="749"/>
      <c r="AG517" s="171"/>
      <c r="AH517" s="749"/>
      <c r="AI517" s="116"/>
      <c r="AJ517" s="116"/>
      <c r="AK517" s="116"/>
      <c r="AL517" s="749"/>
      <c r="AM517" s="35"/>
      <c r="AN517" s="35"/>
      <c r="AO517" s="35"/>
      <c r="AP517" s="191"/>
      <c r="AQ517" s="191"/>
      <c r="AR517" s="171"/>
      <c r="AS517" s="749"/>
      <c r="AT517" s="171"/>
      <c r="AU517" s="749"/>
      <c r="AV517" s="116"/>
      <c r="AW517" s="749"/>
      <c r="AX517" s="171"/>
      <c r="AY517" s="749"/>
      <c r="AZ517" s="35"/>
      <c r="BA517" s="749"/>
      <c r="BB517" s="35"/>
      <c r="BC517" s="35"/>
      <c r="BD517" s="35"/>
      <c r="BE517" s="116"/>
      <c r="BF517" s="116"/>
      <c r="BG517" s="116"/>
      <c r="BH517" s="35"/>
      <c r="BI517" s="35"/>
      <c r="BJ517" s="116"/>
      <c r="BK517" s="116"/>
      <c r="BL517" s="35"/>
      <c r="BM517" s="35"/>
      <c r="BN517" s="116"/>
      <c r="BO517" s="116"/>
      <c r="BP517" s="116"/>
      <c r="BQ517" s="116"/>
      <c r="BR517" s="35"/>
      <c r="BS517" s="35"/>
      <c r="BT517" s="116"/>
      <c r="BU517" s="116"/>
      <c r="BV517" s="116"/>
      <c r="BW517" s="116"/>
      <c r="BX517" s="116"/>
      <c r="BY517" s="35"/>
      <c r="BZ517" s="35"/>
      <c r="CE517" s="749"/>
    </row>
    <row r="518" spans="2:83" s="37" customFormat="1" ht="72" hidden="1" customHeight="1" x14ac:dyDescent="0.25">
      <c r="B518" s="927"/>
      <c r="C518" s="605" t="s">
        <v>31</v>
      </c>
      <c r="D518" s="185">
        <f t="shared" si="1141"/>
        <v>56000</v>
      </c>
      <c r="E518" s="925"/>
      <c r="F518" s="925"/>
      <c r="G518" s="166">
        <f>G519+G520</f>
        <v>56000</v>
      </c>
      <c r="H518" s="172"/>
      <c r="I518" s="172"/>
      <c r="J518" s="185"/>
      <c r="K518" s="925"/>
      <c r="L518" s="699"/>
      <c r="M518" s="963"/>
      <c r="N518" s="114"/>
      <c r="O518" s="114"/>
      <c r="P518" s="114"/>
      <c r="Q518" s="114"/>
      <c r="R518" s="114"/>
      <c r="S518" s="35"/>
      <c r="T518" s="35"/>
      <c r="U518" s="35"/>
      <c r="V518" s="89"/>
      <c r="W518" s="35"/>
      <c r="X518" s="35"/>
      <c r="Y518" s="35"/>
      <c r="Z518" s="116"/>
      <c r="AA518" s="116"/>
      <c r="AB518" s="35"/>
      <c r="AC518" s="35"/>
      <c r="AD518" s="35"/>
      <c r="AE518" s="185"/>
      <c r="AF518" s="699"/>
      <c r="AG518" s="963"/>
      <c r="AH518" s="699"/>
      <c r="AI518" s="114"/>
      <c r="AJ518" s="114"/>
      <c r="AK518" s="114"/>
      <c r="AL518" s="699"/>
      <c r="AM518" s="35"/>
      <c r="AN518" s="35"/>
      <c r="AO518" s="35"/>
      <c r="AP518" s="98"/>
      <c r="AQ518" s="98"/>
      <c r="AR518" s="925"/>
      <c r="AS518" s="699"/>
      <c r="AT518" s="963"/>
      <c r="AU518" s="699"/>
      <c r="AV518" s="114"/>
      <c r="AW518" s="699"/>
      <c r="AX518" s="963"/>
      <c r="AY518" s="699"/>
      <c r="AZ518" s="35"/>
      <c r="BA518" s="699"/>
      <c r="BB518" s="35"/>
      <c r="BC518" s="35"/>
      <c r="BD518" s="35"/>
      <c r="BE518" s="116"/>
      <c r="BF518" s="116"/>
      <c r="BG518" s="116"/>
      <c r="BH518" s="35"/>
      <c r="BI518" s="35"/>
      <c r="BJ518" s="116"/>
      <c r="BK518" s="116"/>
      <c r="BL518" s="35"/>
      <c r="BM518" s="35"/>
      <c r="BN518" s="114"/>
      <c r="BO518" s="116"/>
      <c r="BP518" s="116"/>
      <c r="BQ518" s="114"/>
      <c r="BR518" s="35"/>
      <c r="BS518" s="35"/>
      <c r="BT518" s="114"/>
      <c r="BU518" s="114"/>
      <c r="BV518" s="116"/>
      <c r="BW518" s="116"/>
      <c r="BX518" s="114"/>
      <c r="BY518" s="35"/>
      <c r="BZ518" s="35"/>
      <c r="CE518" s="699"/>
    </row>
    <row r="519" spans="2:83" s="37" customFormat="1" ht="37.5" hidden="1" customHeight="1" x14ac:dyDescent="0.25">
      <c r="B519" s="204"/>
      <c r="C519" s="748" t="s">
        <v>108</v>
      </c>
      <c r="D519" s="244">
        <f t="shared" si="1141"/>
        <v>42743.13349</v>
      </c>
      <c r="E519" s="171"/>
      <c r="F519" s="171"/>
      <c r="G519" s="109">
        <v>42743.13349</v>
      </c>
      <c r="H519" s="172"/>
      <c r="I519" s="172"/>
      <c r="J519" s="244"/>
      <c r="K519" s="171"/>
      <c r="L519" s="749"/>
      <c r="M519" s="171"/>
      <c r="N519" s="116"/>
      <c r="O519" s="116"/>
      <c r="P519" s="116"/>
      <c r="Q519" s="116"/>
      <c r="R519" s="116"/>
      <c r="S519" s="35"/>
      <c r="T519" s="35"/>
      <c r="U519" s="35"/>
      <c r="V519" s="295"/>
      <c r="W519" s="35"/>
      <c r="X519" s="35"/>
      <c r="Y519" s="35"/>
      <c r="Z519" s="116"/>
      <c r="AA519" s="116"/>
      <c r="AB519" s="35"/>
      <c r="AC519" s="35"/>
      <c r="AD519" s="35"/>
      <c r="AE519" s="244"/>
      <c r="AF519" s="749"/>
      <c r="AG519" s="171"/>
      <c r="AH519" s="749"/>
      <c r="AI519" s="116"/>
      <c r="AJ519" s="116"/>
      <c r="AK519" s="116"/>
      <c r="AL519" s="749"/>
      <c r="AM519" s="35"/>
      <c r="AN519" s="35"/>
      <c r="AO519" s="35"/>
      <c r="AP519" s="191"/>
      <c r="AQ519" s="191"/>
      <c r="AR519" s="171"/>
      <c r="AS519" s="749"/>
      <c r="AT519" s="171"/>
      <c r="AU519" s="749"/>
      <c r="AV519" s="116"/>
      <c r="AW519" s="749"/>
      <c r="AX519" s="171"/>
      <c r="AY519" s="749"/>
      <c r="AZ519" s="35"/>
      <c r="BA519" s="749"/>
      <c r="BB519" s="35"/>
      <c r="BC519" s="35"/>
      <c r="BD519" s="35"/>
      <c r="BE519" s="116"/>
      <c r="BF519" s="116"/>
      <c r="BG519" s="116"/>
      <c r="BH519" s="35"/>
      <c r="BI519" s="35"/>
      <c r="BJ519" s="116"/>
      <c r="BK519" s="116"/>
      <c r="BL519" s="35"/>
      <c r="BM519" s="35"/>
      <c r="BN519" s="116"/>
      <c r="BO519" s="116"/>
      <c r="BP519" s="116"/>
      <c r="BQ519" s="116"/>
      <c r="BR519" s="35"/>
      <c r="BS519" s="35"/>
      <c r="BT519" s="116"/>
      <c r="BU519" s="116"/>
      <c r="BV519" s="116"/>
      <c r="BW519" s="116"/>
      <c r="BX519" s="116"/>
      <c r="BY519" s="35"/>
      <c r="BZ519" s="35"/>
      <c r="CE519" s="749"/>
    </row>
    <row r="520" spans="2:83" s="37" customFormat="1" ht="38.25" hidden="1" customHeight="1" x14ac:dyDescent="0.25">
      <c r="B520" s="204"/>
      <c r="C520" s="748" t="s">
        <v>257</v>
      </c>
      <c r="D520" s="244">
        <f t="shared" si="1141"/>
        <v>13256.86651</v>
      </c>
      <c r="E520" s="171"/>
      <c r="F520" s="171"/>
      <c r="G520" s="109">
        <v>13256.86651</v>
      </c>
      <c r="H520" s="172"/>
      <c r="I520" s="172"/>
      <c r="J520" s="244"/>
      <c r="K520" s="171"/>
      <c r="L520" s="749">
        <f t="shared" si="1128"/>
        <v>0</v>
      </c>
      <c r="M520" s="171"/>
      <c r="N520" s="116"/>
      <c r="O520" s="116"/>
      <c r="P520" s="116"/>
      <c r="Q520" s="116"/>
      <c r="R520" s="116"/>
      <c r="S520" s="35"/>
      <c r="T520" s="35"/>
      <c r="U520" s="35"/>
      <c r="V520" s="295"/>
      <c r="W520" s="35"/>
      <c r="X520" s="35"/>
      <c r="Y520" s="35"/>
      <c r="Z520" s="116"/>
      <c r="AA520" s="116"/>
      <c r="AB520" s="35"/>
      <c r="AC520" s="35"/>
      <c r="AD520" s="35"/>
      <c r="AE520" s="244"/>
      <c r="AF520" s="749">
        <f t="shared" si="1129"/>
        <v>0</v>
      </c>
      <c r="AG520" s="171"/>
      <c r="AH520" s="749" t="e">
        <f t="shared" si="1135"/>
        <v>#DIV/0!</v>
      </c>
      <c r="AI520" s="116"/>
      <c r="AJ520" s="116"/>
      <c r="AK520" s="106"/>
      <c r="AL520" s="749">
        <f t="shared" si="1106"/>
        <v>0</v>
      </c>
      <c r="AM520" s="35"/>
      <c r="AN520" s="35"/>
      <c r="AO520" s="35"/>
      <c r="AP520" s="191"/>
      <c r="AQ520" s="191"/>
      <c r="AR520" s="171"/>
      <c r="AS520" s="749">
        <f t="shared" si="1130"/>
        <v>0</v>
      </c>
      <c r="AT520" s="171"/>
      <c r="AU520" s="749"/>
      <c r="AV520" s="116"/>
      <c r="AW520" s="749"/>
      <c r="AX520" s="171"/>
      <c r="AY520" s="116"/>
      <c r="AZ520" s="35"/>
      <c r="BA520" s="749"/>
      <c r="BB520" s="35"/>
      <c r="BC520" s="35"/>
      <c r="BD520" s="35"/>
      <c r="BE520" s="116"/>
      <c r="BF520" s="116"/>
      <c r="BG520" s="116"/>
      <c r="BH520" s="35"/>
      <c r="BI520" s="35"/>
      <c r="BJ520" s="116"/>
      <c r="BK520" s="116"/>
      <c r="BL520" s="35"/>
      <c r="BM520" s="35"/>
      <c r="BN520" s="116"/>
      <c r="BO520" s="116"/>
      <c r="BP520" s="116"/>
      <c r="BQ520" s="116"/>
      <c r="BR520" s="35"/>
      <c r="BS520" s="35"/>
      <c r="BT520" s="116"/>
      <c r="BU520" s="116"/>
      <c r="BV520" s="116"/>
      <c r="BW520" s="116"/>
      <c r="BX520" s="116"/>
      <c r="BY520" s="35"/>
      <c r="BZ520" s="35"/>
      <c r="CE520" s="749"/>
    </row>
    <row r="521" spans="2:83" s="37" customFormat="1" ht="159.75" customHeight="1" x14ac:dyDescent="0.25">
      <c r="B521" s="677" t="s">
        <v>442</v>
      </c>
      <c r="C521" s="605" t="s">
        <v>497</v>
      </c>
      <c r="D521" s="185">
        <f t="shared" si="1141"/>
        <v>3000</v>
      </c>
      <c r="E521" s="844"/>
      <c r="F521" s="844"/>
      <c r="G521" s="166">
        <f>SUM(G522:G523)</f>
        <v>3000</v>
      </c>
      <c r="H521" s="172"/>
      <c r="I521" s="172"/>
      <c r="J521" s="185">
        <v>0</v>
      </c>
      <c r="K521" s="844">
        <f>Q521</f>
        <v>461.88850000000002</v>
      </c>
      <c r="L521" s="699">
        <f t="shared" si="1128"/>
        <v>0.15396283333333335</v>
      </c>
      <c r="M521" s="963"/>
      <c r="N521" s="114"/>
      <c r="O521" s="114"/>
      <c r="P521" s="114"/>
      <c r="Q521" s="166">
        <f>SUM(Q522:Q523)</f>
        <v>461.88850000000002</v>
      </c>
      <c r="R521" s="768">
        <f>Q521/G521</f>
        <v>0.15396283333333335</v>
      </c>
      <c r="S521" s="35"/>
      <c r="T521" s="35"/>
      <c r="U521" s="35"/>
      <c r="V521" s="89"/>
      <c r="W521" s="35"/>
      <c r="X521" s="35"/>
      <c r="Y521" s="35"/>
      <c r="Z521" s="116"/>
      <c r="AA521" s="116"/>
      <c r="AB521" s="35"/>
      <c r="AC521" s="35"/>
      <c r="AD521" s="35"/>
      <c r="AE521" s="185">
        <f>AK521</f>
        <v>461.88850000000002</v>
      </c>
      <c r="AF521" s="699">
        <f t="shared" si="1129"/>
        <v>0.15396283333333335</v>
      </c>
      <c r="AG521" s="963"/>
      <c r="AH521" s="699"/>
      <c r="AI521" s="114"/>
      <c r="AJ521" s="114"/>
      <c r="AK521" s="678">
        <f>AK522+AK523</f>
        <v>461.88850000000002</v>
      </c>
      <c r="AL521" s="699">
        <f t="shared" si="1106"/>
        <v>0.15396283333333335</v>
      </c>
      <c r="AM521" s="35"/>
      <c r="AN521" s="35"/>
      <c r="AO521" s="35"/>
      <c r="AP521" s="98">
        <f>AR521-AK521</f>
        <v>0</v>
      </c>
      <c r="AQ521" s="98"/>
      <c r="AR521" s="844">
        <f t="shared" ref="AR521:AR533" si="1142">AX521</f>
        <v>461.88850000000002</v>
      </c>
      <c r="AS521" s="699">
        <f t="shared" si="1130"/>
        <v>0.15396283333333335</v>
      </c>
      <c r="AT521" s="963"/>
      <c r="AU521" s="699"/>
      <c r="AV521" s="114"/>
      <c r="AW521" s="699"/>
      <c r="AX521" s="963">
        <f>AX522+AX523</f>
        <v>461.88850000000002</v>
      </c>
      <c r="AY521" s="699">
        <f t="shared" ref="AY521:AY586" si="1143">AX521/G521</f>
        <v>0.15396283333333335</v>
      </c>
      <c r="AZ521" s="35"/>
      <c r="BA521" s="699"/>
      <c r="BB521" s="35"/>
      <c r="BC521" s="35"/>
      <c r="BD521" s="35"/>
      <c r="BE521" s="116"/>
      <c r="BF521" s="116"/>
      <c r="BG521" s="116"/>
      <c r="BH521" s="35"/>
      <c r="BI521" s="35"/>
      <c r="BJ521" s="116"/>
      <c r="BK521" s="116"/>
      <c r="BL521" s="35"/>
      <c r="BM521" s="35"/>
      <c r="BN521" s="114"/>
      <c r="BO521" s="116"/>
      <c r="BP521" s="116"/>
      <c r="BQ521" s="114"/>
      <c r="BR521" s="35"/>
      <c r="BS521" s="35"/>
      <c r="BT521" s="116"/>
      <c r="BU521" s="114"/>
      <c r="BV521" s="116"/>
      <c r="BW521" s="116"/>
      <c r="BX521" s="114"/>
      <c r="BY521" s="35"/>
      <c r="BZ521" s="35"/>
      <c r="CE521" s="699"/>
    </row>
    <row r="522" spans="2:83" s="37" customFormat="1" ht="52.5" hidden="1" customHeight="1" x14ac:dyDescent="0.25">
      <c r="B522" s="204"/>
      <c r="C522" s="748" t="s">
        <v>498</v>
      </c>
      <c r="D522" s="244">
        <f t="shared" si="1141"/>
        <v>2465.3527399999998</v>
      </c>
      <c r="E522" s="171"/>
      <c r="F522" s="171"/>
      <c r="G522" s="109">
        <v>2465.3527399999998</v>
      </c>
      <c r="H522" s="172"/>
      <c r="I522" s="172"/>
      <c r="J522" s="244"/>
      <c r="K522" s="171">
        <f>Q522</f>
        <v>349.84224</v>
      </c>
      <c r="L522" s="699">
        <f t="shared" si="1128"/>
        <v>0.14190352330677031</v>
      </c>
      <c r="M522" s="171"/>
      <c r="N522" s="116"/>
      <c r="O522" s="116"/>
      <c r="P522" s="116"/>
      <c r="Q522" s="116">
        <v>349.84224</v>
      </c>
      <c r="R522" s="768">
        <f t="shared" ref="R522:R523" si="1144">Q522/G522</f>
        <v>0.14190352330677031</v>
      </c>
      <c r="S522" s="35"/>
      <c r="T522" s="35"/>
      <c r="U522" s="35"/>
      <c r="V522" s="295"/>
      <c r="W522" s="35"/>
      <c r="X522" s="35"/>
      <c r="Y522" s="35"/>
      <c r="Z522" s="116"/>
      <c r="AA522" s="116"/>
      <c r="AB522" s="35"/>
      <c r="AC522" s="35"/>
      <c r="AD522" s="35"/>
      <c r="AE522" s="244">
        <f>AK522</f>
        <v>349.84224</v>
      </c>
      <c r="AF522" s="699">
        <f t="shared" si="1129"/>
        <v>0.14190352330677031</v>
      </c>
      <c r="AG522" s="171"/>
      <c r="AH522" s="749"/>
      <c r="AI522" s="116"/>
      <c r="AJ522" s="116"/>
      <c r="AK522" s="116">
        <v>349.84224</v>
      </c>
      <c r="AL522" s="699">
        <f t="shared" si="1106"/>
        <v>0.14190352330677031</v>
      </c>
      <c r="AM522" s="35"/>
      <c r="AN522" s="35"/>
      <c r="AO522" s="35"/>
      <c r="AP522" s="191"/>
      <c r="AQ522" s="191"/>
      <c r="AR522" s="171">
        <f>AX522</f>
        <v>349.84224</v>
      </c>
      <c r="AS522" s="699">
        <f t="shared" si="1130"/>
        <v>0.14190352330677031</v>
      </c>
      <c r="AT522" s="171"/>
      <c r="AU522" s="749"/>
      <c r="AV522" s="116"/>
      <c r="AW522" s="749"/>
      <c r="AX522" s="171">
        <v>349.84224</v>
      </c>
      <c r="AY522" s="699">
        <f t="shared" si="1143"/>
        <v>0.14190352330677031</v>
      </c>
      <c r="AZ522" s="35"/>
      <c r="BA522" s="749"/>
      <c r="BB522" s="35"/>
      <c r="BC522" s="35"/>
      <c r="BD522" s="35"/>
      <c r="BE522" s="116"/>
      <c r="BF522" s="116"/>
      <c r="BG522" s="116"/>
      <c r="BH522" s="35"/>
      <c r="BI522" s="35"/>
      <c r="BJ522" s="116"/>
      <c r="BK522" s="116"/>
      <c r="BL522" s="35"/>
      <c r="BM522" s="35"/>
      <c r="BN522" s="116"/>
      <c r="BO522" s="116"/>
      <c r="BP522" s="116"/>
      <c r="BQ522" s="116"/>
      <c r="BR522" s="35"/>
      <c r="BS522" s="35"/>
      <c r="BT522" s="116"/>
      <c r="BU522" s="116"/>
      <c r="BV522" s="116"/>
      <c r="BW522" s="116"/>
      <c r="BX522" s="116"/>
      <c r="BY522" s="35"/>
      <c r="BZ522" s="35"/>
      <c r="CE522" s="749"/>
    </row>
    <row r="523" spans="2:83" s="37" customFormat="1" ht="54.75" hidden="1" customHeight="1" x14ac:dyDescent="0.25">
      <c r="B523" s="211"/>
      <c r="C523" s="748" t="s">
        <v>415</v>
      </c>
      <c r="D523" s="244">
        <f t="shared" si="1141"/>
        <v>534.64725999999996</v>
      </c>
      <c r="E523" s="171"/>
      <c r="F523" s="171"/>
      <c r="G523" s="109">
        <v>534.64725999999996</v>
      </c>
      <c r="H523" s="172"/>
      <c r="I523" s="172"/>
      <c r="J523" s="244"/>
      <c r="K523" s="171">
        <f>Q523</f>
        <v>112.04626</v>
      </c>
      <c r="L523" s="699">
        <f t="shared" si="1128"/>
        <v>0.20957043715140336</v>
      </c>
      <c r="M523" s="171"/>
      <c r="N523" s="116"/>
      <c r="O523" s="116"/>
      <c r="P523" s="116"/>
      <c r="Q523" s="116">
        <v>112.04626</v>
      </c>
      <c r="R523" s="768">
        <f t="shared" si="1144"/>
        <v>0.20957043715140336</v>
      </c>
      <c r="S523" s="35"/>
      <c r="T523" s="35"/>
      <c r="U523" s="35"/>
      <c r="V523" s="295"/>
      <c r="W523" s="35"/>
      <c r="X523" s="35"/>
      <c r="Y523" s="35"/>
      <c r="Z523" s="116"/>
      <c r="AA523" s="116"/>
      <c r="AB523" s="35"/>
      <c r="AC523" s="35"/>
      <c r="AD523" s="35"/>
      <c r="AE523" s="244">
        <f>AK523</f>
        <v>112.04626</v>
      </c>
      <c r="AF523" s="699">
        <f t="shared" si="1129"/>
        <v>0.20957043715140336</v>
      </c>
      <c r="AG523" s="171"/>
      <c r="AH523" s="749"/>
      <c r="AI523" s="116"/>
      <c r="AJ523" s="116"/>
      <c r="AK523" s="116">
        <v>112.04626</v>
      </c>
      <c r="AL523" s="699">
        <f t="shared" si="1106"/>
        <v>0.20957043715140336</v>
      </c>
      <c r="AM523" s="35"/>
      <c r="AN523" s="35"/>
      <c r="AO523" s="35"/>
      <c r="AP523" s="191"/>
      <c r="AQ523" s="191"/>
      <c r="AR523" s="171">
        <f>AX523</f>
        <v>112.04626</v>
      </c>
      <c r="AS523" s="699">
        <f t="shared" si="1130"/>
        <v>0.20957043715140336</v>
      </c>
      <c r="AT523" s="171"/>
      <c r="AU523" s="749"/>
      <c r="AV523" s="116"/>
      <c r="AW523" s="749"/>
      <c r="AX523" s="171">
        <v>112.04626</v>
      </c>
      <c r="AY523" s="699">
        <f t="shared" si="1143"/>
        <v>0.20957043715140336</v>
      </c>
      <c r="AZ523" s="35"/>
      <c r="BA523" s="749"/>
      <c r="BB523" s="35"/>
      <c r="BC523" s="35"/>
      <c r="BD523" s="35"/>
      <c r="BE523" s="116"/>
      <c r="BF523" s="116"/>
      <c r="BG523" s="116"/>
      <c r="BH523" s="35"/>
      <c r="BI523" s="35"/>
      <c r="BJ523" s="116"/>
      <c r="BK523" s="116"/>
      <c r="BL523" s="35"/>
      <c r="BM523" s="35"/>
      <c r="BN523" s="116"/>
      <c r="BO523" s="116"/>
      <c r="BP523" s="116"/>
      <c r="BQ523" s="116"/>
      <c r="BR523" s="35"/>
      <c r="BS523" s="35"/>
      <c r="BT523" s="116"/>
      <c r="BU523" s="116"/>
      <c r="BV523" s="116"/>
      <c r="BW523" s="116"/>
      <c r="BX523" s="116"/>
      <c r="BY523" s="35"/>
      <c r="BZ523" s="35"/>
      <c r="CE523" s="749"/>
    </row>
    <row r="524" spans="2:83" s="42" customFormat="1" ht="131.25" hidden="1" customHeight="1" x14ac:dyDescent="0.25">
      <c r="B524" s="927"/>
      <c r="C524" s="605"/>
      <c r="D524" s="185"/>
      <c r="E524" s="925"/>
      <c r="F524" s="925"/>
      <c r="G524" s="166"/>
      <c r="H524" s="258"/>
      <c r="I524" s="258"/>
      <c r="J524" s="185"/>
      <c r="K524" s="925"/>
      <c r="L524" s="699"/>
      <c r="M524" s="963"/>
      <c r="N524" s="114"/>
      <c r="O524" s="114"/>
      <c r="P524" s="114"/>
      <c r="Q524" s="166"/>
      <c r="R524" s="699"/>
      <c r="S524" s="41"/>
      <c r="T524" s="41"/>
      <c r="U524" s="41"/>
      <c r="V524" s="89"/>
      <c r="W524" s="41"/>
      <c r="X524" s="41"/>
      <c r="Y524" s="41"/>
      <c r="Z524" s="114"/>
      <c r="AA524" s="114"/>
      <c r="AB524" s="41"/>
      <c r="AC524" s="41"/>
      <c r="AD524" s="41"/>
      <c r="AE524" s="185"/>
      <c r="AF524" s="699"/>
      <c r="AG524" s="963"/>
      <c r="AH524" s="699"/>
      <c r="AI524" s="114"/>
      <c r="AJ524" s="114"/>
      <c r="AK524" s="923"/>
      <c r="AL524" s="699"/>
      <c r="AM524" s="41"/>
      <c r="AN524" s="41"/>
      <c r="AO524" s="41"/>
      <c r="AP524" s="98"/>
      <c r="AQ524" s="98"/>
      <c r="AR524" s="925"/>
      <c r="AS524" s="699"/>
      <c r="AT524" s="963"/>
      <c r="AU524" s="699"/>
      <c r="AV524" s="114"/>
      <c r="AW524" s="699"/>
      <c r="AX524" s="963"/>
      <c r="AY524" s="699"/>
      <c r="AZ524" s="41"/>
      <c r="BA524" s="699"/>
      <c r="BB524" s="41"/>
      <c r="BC524" s="41"/>
      <c r="BD524" s="41"/>
      <c r="BE524" s="114"/>
      <c r="BF524" s="114"/>
      <c r="BG524" s="114"/>
      <c r="BH524" s="41"/>
      <c r="BI524" s="41"/>
      <c r="BJ524" s="114"/>
      <c r="BK524" s="114"/>
      <c r="BL524" s="41"/>
      <c r="BM524" s="41"/>
      <c r="BN524" s="114"/>
      <c r="BO524" s="114"/>
      <c r="BP524" s="114"/>
      <c r="BQ524" s="114"/>
      <c r="BR524" s="41"/>
      <c r="BS524" s="41"/>
      <c r="BT524" s="114"/>
      <c r="BU524" s="114"/>
      <c r="BV524" s="114"/>
      <c r="BW524" s="114"/>
      <c r="BX524" s="114"/>
      <c r="BY524" s="41"/>
      <c r="BZ524" s="41"/>
      <c r="CE524" s="699"/>
    </row>
    <row r="525" spans="2:83" s="37" customFormat="1" ht="52.5" hidden="1" customHeight="1" x14ac:dyDescent="0.25">
      <c r="B525" s="204"/>
      <c r="C525" s="748"/>
      <c r="D525" s="244"/>
      <c r="E525" s="171"/>
      <c r="F525" s="171"/>
      <c r="G525" s="109"/>
      <c r="H525" s="172"/>
      <c r="I525" s="172"/>
      <c r="J525" s="244"/>
      <c r="K525" s="171"/>
      <c r="L525" s="749"/>
      <c r="M525" s="171"/>
      <c r="N525" s="116"/>
      <c r="O525" s="116"/>
      <c r="P525" s="116"/>
      <c r="Q525" s="116"/>
      <c r="R525" s="749"/>
      <c r="S525" s="35"/>
      <c r="T525" s="35"/>
      <c r="U525" s="35"/>
      <c r="V525" s="295"/>
      <c r="W525" s="35"/>
      <c r="X525" s="35"/>
      <c r="Y525" s="35"/>
      <c r="Z525" s="116"/>
      <c r="AA525" s="116"/>
      <c r="AB525" s="35"/>
      <c r="AC525" s="35"/>
      <c r="AD525" s="35"/>
      <c r="AE525" s="244"/>
      <c r="AF525" s="749"/>
      <c r="AG525" s="171"/>
      <c r="AH525" s="749"/>
      <c r="AI525" s="116"/>
      <c r="AJ525" s="116"/>
      <c r="AK525" s="106"/>
      <c r="AL525" s="749"/>
      <c r="AM525" s="35"/>
      <c r="AN525" s="35"/>
      <c r="AO525" s="35"/>
      <c r="AP525" s="191"/>
      <c r="AQ525" s="191"/>
      <c r="AR525" s="171"/>
      <c r="AS525" s="749"/>
      <c r="AT525" s="171"/>
      <c r="AU525" s="749"/>
      <c r="AV525" s="116"/>
      <c r="AW525" s="749"/>
      <c r="AX525" s="171"/>
      <c r="AY525" s="749"/>
      <c r="AZ525" s="35"/>
      <c r="BA525" s="749"/>
      <c r="BB525" s="35"/>
      <c r="BC525" s="35"/>
      <c r="BD525" s="35"/>
      <c r="BE525" s="116"/>
      <c r="BF525" s="116"/>
      <c r="BG525" s="116"/>
      <c r="BH525" s="35"/>
      <c r="BI525" s="35"/>
      <c r="BJ525" s="116"/>
      <c r="BK525" s="116"/>
      <c r="BL525" s="35"/>
      <c r="BM525" s="35"/>
      <c r="BN525" s="116"/>
      <c r="BO525" s="116"/>
      <c r="BP525" s="116"/>
      <c r="BQ525" s="116"/>
      <c r="BR525" s="35"/>
      <c r="BS525" s="35"/>
      <c r="BT525" s="116"/>
      <c r="BU525" s="116"/>
      <c r="BV525" s="116"/>
      <c r="BW525" s="116"/>
      <c r="BX525" s="116"/>
      <c r="BY525" s="35"/>
      <c r="BZ525" s="35"/>
      <c r="CE525" s="749"/>
    </row>
    <row r="526" spans="2:83" s="42" customFormat="1" ht="144" hidden="1" customHeight="1" x14ac:dyDescent="0.25">
      <c r="B526" s="927"/>
      <c r="C526" s="605"/>
      <c r="D526" s="185"/>
      <c r="E526" s="925"/>
      <c r="F526" s="925"/>
      <c r="G526" s="166"/>
      <c r="H526" s="258"/>
      <c r="I526" s="258"/>
      <c r="J526" s="185"/>
      <c r="K526" s="925"/>
      <c r="L526" s="699"/>
      <c r="M526" s="963"/>
      <c r="N526" s="114"/>
      <c r="O526" s="114"/>
      <c r="P526" s="114"/>
      <c r="Q526" s="166"/>
      <c r="R526" s="699"/>
      <c r="S526" s="41"/>
      <c r="T526" s="41"/>
      <c r="U526" s="41"/>
      <c r="V526" s="89"/>
      <c r="W526" s="41"/>
      <c r="X526" s="41"/>
      <c r="Y526" s="41"/>
      <c r="Z526" s="114"/>
      <c r="AA526" s="114"/>
      <c r="AB526" s="41"/>
      <c r="AC526" s="41"/>
      <c r="AD526" s="41"/>
      <c r="AE526" s="185"/>
      <c r="AF526" s="699"/>
      <c r="AG526" s="963"/>
      <c r="AH526" s="699"/>
      <c r="AI526" s="114"/>
      <c r="AJ526" s="114"/>
      <c r="AK526" s="923"/>
      <c r="AL526" s="699"/>
      <c r="AM526" s="41"/>
      <c r="AN526" s="41"/>
      <c r="AO526" s="41"/>
      <c r="AP526" s="98"/>
      <c r="AQ526" s="98"/>
      <c r="AR526" s="925"/>
      <c r="AS526" s="699"/>
      <c r="AT526" s="963"/>
      <c r="AU526" s="699"/>
      <c r="AV526" s="114"/>
      <c r="AW526" s="699"/>
      <c r="AX526" s="963"/>
      <c r="AY526" s="699"/>
      <c r="AZ526" s="41"/>
      <c r="BA526" s="699"/>
      <c r="BB526" s="41"/>
      <c r="BC526" s="41"/>
      <c r="BD526" s="41"/>
      <c r="BE526" s="114"/>
      <c r="BF526" s="114"/>
      <c r="BG526" s="114"/>
      <c r="BH526" s="41"/>
      <c r="BI526" s="41"/>
      <c r="BJ526" s="114"/>
      <c r="BK526" s="114"/>
      <c r="BL526" s="41"/>
      <c r="BM526" s="41"/>
      <c r="BN526" s="114"/>
      <c r="BO526" s="114"/>
      <c r="BP526" s="114"/>
      <c r="BQ526" s="114"/>
      <c r="BR526" s="41"/>
      <c r="BS526" s="41"/>
      <c r="BT526" s="114"/>
      <c r="BU526" s="114"/>
      <c r="BV526" s="114"/>
      <c r="BW526" s="114"/>
      <c r="BX526" s="114"/>
      <c r="BY526" s="41"/>
      <c r="BZ526" s="41"/>
      <c r="CE526" s="699"/>
    </row>
    <row r="527" spans="2:83" s="37" customFormat="1" ht="52.5" hidden="1" customHeight="1" x14ac:dyDescent="0.25">
      <c r="B527" s="204"/>
      <c r="C527" s="748"/>
      <c r="D527" s="244"/>
      <c r="E527" s="171"/>
      <c r="F527" s="171"/>
      <c r="G527" s="109"/>
      <c r="H527" s="172"/>
      <c r="I527" s="172"/>
      <c r="J527" s="244"/>
      <c r="K527" s="171"/>
      <c r="L527" s="749"/>
      <c r="M527" s="171"/>
      <c r="N527" s="116"/>
      <c r="O527" s="116"/>
      <c r="P527" s="116"/>
      <c r="Q527" s="109"/>
      <c r="R527" s="749"/>
      <c r="S527" s="35"/>
      <c r="T527" s="35"/>
      <c r="U527" s="35"/>
      <c r="V527" s="295"/>
      <c r="W527" s="35"/>
      <c r="X527" s="35"/>
      <c r="Y527" s="35"/>
      <c r="Z527" s="116"/>
      <c r="AA527" s="116"/>
      <c r="AB527" s="35"/>
      <c r="AC527" s="35"/>
      <c r="AD527" s="35"/>
      <c r="AE527" s="244"/>
      <c r="AF527" s="749"/>
      <c r="AG527" s="171"/>
      <c r="AH527" s="749"/>
      <c r="AI527" s="116"/>
      <c r="AJ527" s="116"/>
      <c r="AK527" s="106"/>
      <c r="AL527" s="749"/>
      <c r="AM527" s="35"/>
      <c r="AN527" s="35"/>
      <c r="AO527" s="35"/>
      <c r="AP527" s="191"/>
      <c r="AQ527" s="191"/>
      <c r="AR527" s="171"/>
      <c r="AS527" s="749"/>
      <c r="AT527" s="171"/>
      <c r="AU527" s="749"/>
      <c r="AV527" s="116"/>
      <c r="AW527" s="749"/>
      <c r="AX527" s="171"/>
      <c r="AY527" s="749"/>
      <c r="AZ527" s="35"/>
      <c r="BA527" s="749"/>
      <c r="BB527" s="35"/>
      <c r="BC527" s="35"/>
      <c r="BD527" s="35"/>
      <c r="BE527" s="116"/>
      <c r="BF527" s="116"/>
      <c r="BG527" s="116"/>
      <c r="BH527" s="35"/>
      <c r="BI527" s="35"/>
      <c r="BJ527" s="116"/>
      <c r="BK527" s="116"/>
      <c r="BL527" s="35"/>
      <c r="BM527" s="35"/>
      <c r="BN527" s="116"/>
      <c r="BO527" s="116"/>
      <c r="BP527" s="116"/>
      <c r="BQ527" s="116"/>
      <c r="BR527" s="35"/>
      <c r="BS527" s="35"/>
      <c r="BT527" s="116"/>
      <c r="BU527" s="116"/>
      <c r="BV527" s="116"/>
      <c r="BW527" s="116"/>
      <c r="BX527" s="116"/>
      <c r="BY527" s="35"/>
      <c r="BZ527" s="35"/>
      <c r="CE527" s="749"/>
    </row>
    <row r="528" spans="2:83" s="37" customFormat="1" ht="52.5" hidden="1" customHeight="1" x14ac:dyDescent="0.25">
      <c r="B528" s="204"/>
      <c r="C528" s="748"/>
      <c r="D528" s="244"/>
      <c r="E528" s="171"/>
      <c r="F528" s="171"/>
      <c r="G528" s="109"/>
      <c r="H528" s="172"/>
      <c r="I528" s="172"/>
      <c r="J528" s="244"/>
      <c r="K528" s="171"/>
      <c r="L528" s="749"/>
      <c r="M528" s="171"/>
      <c r="N528" s="116"/>
      <c r="O528" s="116"/>
      <c r="P528" s="116"/>
      <c r="Q528" s="109"/>
      <c r="R528" s="749"/>
      <c r="S528" s="35"/>
      <c r="T528" s="35"/>
      <c r="U528" s="35"/>
      <c r="V528" s="295"/>
      <c r="W528" s="35"/>
      <c r="X528" s="35"/>
      <c r="Y528" s="35"/>
      <c r="Z528" s="116"/>
      <c r="AA528" s="116"/>
      <c r="AB528" s="35"/>
      <c r="AC528" s="35"/>
      <c r="AD528" s="35"/>
      <c r="AE528" s="244"/>
      <c r="AF528" s="749"/>
      <c r="AG528" s="171"/>
      <c r="AH528" s="749"/>
      <c r="AI528" s="116"/>
      <c r="AJ528" s="116"/>
      <c r="AK528" s="106"/>
      <c r="AL528" s="749"/>
      <c r="AM528" s="35"/>
      <c r="AN528" s="35"/>
      <c r="AO528" s="35"/>
      <c r="AP528" s="191"/>
      <c r="AQ528" s="191"/>
      <c r="AR528" s="171"/>
      <c r="AS528" s="749"/>
      <c r="AT528" s="171"/>
      <c r="AU528" s="749"/>
      <c r="AV528" s="116"/>
      <c r="AW528" s="749"/>
      <c r="AX528" s="171"/>
      <c r="AY528" s="749"/>
      <c r="AZ528" s="35"/>
      <c r="BA528" s="749"/>
      <c r="BB528" s="35"/>
      <c r="BC528" s="35"/>
      <c r="BD528" s="35"/>
      <c r="BE528" s="116"/>
      <c r="BF528" s="116"/>
      <c r="BG528" s="116"/>
      <c r="BH528" s="35"/>
      <c r="BI528" s="35"/>
      <c r="BJ528" s="116"/>
      <c r="BK528" s="116"/>
      <c r="BL528" s="35"/>
      <c r="BM528" s="35"/>
      <c r="BN528" s="116"/>
      <c r="BO528" s="116"/>
      <c r="BP528" s="116"/>
      <c r="BQ528" s="116"/>
      <c r="BR528" s="35"/>
      <c r="BS528" s="35"/>
      <c r="BT528" s="116"/>
      <c r="BU528" s="116"/>
      <c r="BV528" s="116"/>
      <c r="BW528" s="116"/>
      <c r="BX528" s="116"/>
      <c r="BY528" s="35"/>
      <c r="BZ528" s="35"/>
      <c r="CE528" s="749"/>
    </row>
    <row r="529" spans="1:12295" s="60" customFormat="1" ht="131.25" customHeight="1" x14ac:dyDescent="0.25">
      <c r="B529" s="211" t="s">
        <v>63</v>
      </c>
      <c r="C529" s="746" t="s">
        <v>507</v>
      </c>
      <c r="D529" s="887">
        <f>G529</f>
        <v>136369.34484000001</v>
      </c>
      <c r="E529" s="240"/>
      <c r="F529" s="240"/>
      <c r="G529" s="168">
        <f>G530</f>
        <v>136369.34484000001</v>
      </c>
      <c r="H529" s="246"/>
      <c r="I529" s="246"/>
      <c r="J529" s="887"/>
      <c r="K529" s="844">
        <f t="shared" ref="K529:K530" si="1145">Q529</f>
        <v>117212.74455999999</v>
      </c>
      <c r="L529" s="699">
        <f t="shared" si="1128"/>
        <v>0.85952414523604148</v>
      </c>
      <c r="M529" s="240"/>
      <c r="N529" s="111"/>
      <c r="O529" s="111"/>
      <c r="P529" s="111"/>
      <c r="Q529" s="835">
        <f>Q530</f>
        <v>117212.74455999999</v>
      </c>
      <c r="R529" s="768">
        <f t="shared" ref="R529:R530" si="1146">Q529/G529</f>
        <v>0.85952414523604148</v>
      </c>
      <c r="S529" s="303"/>
      <c r="T529" s="303"/>
      <c r="U529" s="303"/>
      <c r="V529" s="89"/>
      <c r="W529" s="303"/>
      <c r="X529" s="303"/>
      <c r="Y529" s="303"/>
      <c r="Z529" s="127"/>
      <c r="AA529" s="127"/>
      <c r="AB529" s="303"/>
      <c r="AC529" s="303"/>
      <c r="AD529" s="303"/>
      <c r="AE529" s="887">
        <f t="shared" ref="AE529:AE535" si="1147">AK529</f>
        <v>115889.1145</v>
      </c>
      <c r="AF529" s="696">
        <f>AE529/D529</f>
        <v>0.84981793111912984</v>
      </c>
      <c r="AG529" s="240"/>
      <c r="AH529" s="696"/>
      <c r="AI529" s="111"/>
      <c r="AJ529" s="111"/>
      <c r="AK529" s="835">
        <f>AK530</f>
        <v>115889.1145</v>
      </c>
      <c r="AL529" s="699">
        <f t="shared" si="1106"/>
        <v>0.84981793111912984</v>
      </c>
      <c r="AM529" s="303"/>
      <c r="AN529" s="303"/>
      <c r="AO529" s="303"/>
      <c r="AP529" s="747"/>
      <c r="AQ529" s="747"/>
      <c r="AR529" s="240">
        <f t="shared" si="1142"/>
        <v>136369.34484000001</v>
      </c>
      <c r="AS529" s="696">
        <f>AR529/D529</f>
        <v>1</v>
      </c>
      <c r="AT529" s="240"/>
      <c r="AU529" s="696"/>
      <c r="AV529" s="111"/>
      <c r="AW529" s="696"/>
      <c r="AX529" s="240">
        <f>AX530</f>
        <v>136369.34484000001</v>
      </c>
      <c r="AY529" s="696">
        <f>AX529/D529</f>
        <v>1</v>
      </c>
      <c r="AZ529" s="303"/>
      <c r="BA529" s="696"/>
      <c r="BB529" s="303"/>
      <c r="BC529" s="303"/>
      <c r="BD529" s="303"/>
      <c r="BE529" s="127"/>
      <c r="BF529" s="127"/>
      <c r="BG529" s="127"/>
      <c r="BH529" s="303"/>
      <c r="BI529" s="303"/>
      <c r="BJ529" s="127"/>
      <c r="BK529" s="127"/>
      <c r="BL529" s="303"/>
      <c r="BM529" s="303"/>
      <c r="BN529" s="111"/>
      <c r="BO529" s="127"/>
      <c r="BP529" s="127"/>
      <c r="BQ529" s="111"/>
      <c r="BR529" s="303"/>
      <c r="BS529" s="303"/>
      <c r="BT529" s="127"/>
      <c r="BU529" s="111"/>
      <c r="BV529" s="127"/>
      <c r="BW529" s="127"/>
      <c r="BX529" s="111"/>
      <c r="BY529" s="303"/>
      <c r="BZ529" s="303"/>
      <c r="CE529" s="696"/>
    </row>
    <row r="530" spans="1:12295" s="37" customFormat="1" ht="56.25" customHeight="1" x14ac:dyDescent="0.25">
      <c r="B530" s="693"/>
      <c r="C530" s="605" t="s">
        <v>31</v>
      </c>
      <c r="D530" s="185">
        <f>G530</f>
        <v>136369.34484000001</v>
      </c>
      <c r="E530" s="844"/>
      <c r="F530" s="844"/>
      <c r="G530" s="166">
        <f>G531+G533</f>
        <v>136369.34484000001</v>
      </c>
      <c r="H530" s="172"/>
      <c r="I530" s="172"/>
      <c r="J530" s="185"/>
      <c r="K530" s="844">
        <f t="shared" si="1145"/>
        <v>117212.74455999999</v>
      </c>
      <c r="L530" s="699">
        <f t="shared" si="1128"/>
        <v>0.85952414523604148</v>
      </c>
      <c r="M530" s="963"/>
      <c r="N530" s="114"/>
      <c r="O530" s="114"/>
      <c r="P530" s="114"/>
      <c r="Q530" s="763">
        <f>Q531+Q533</f>
        <v>117212.74455999999</v>
      </c>
      <c r="R530" s="768">
        <f t="shared" si="1146"/>
        <v>0.85952414523604148</v>
      </c>
      <c r="S530" s="35"/>
      <c r="T530" s="35"/>
      <c r="U530" s="35"/>
      <c r="V530" s="89"/>
      <c r="W530" s="35"/>
      <c r="X530" s="35"/>
      <c r="Y530" s="35"/>
      <c r="Z530" s="116"/>
      <c r="AA530" s="116"/>
      <c r="AB530" s="35"/>
      <c r="AC530" s="35"/>
      <c r="AD530" s="35"/>
      <c r="AE530" s="185">
        <f t="shared" si="1147"/>
        <v>115889.1145</v>
      </c>
      <c r="AF530" s="696">
        <f>AE530/D530</f>
        <v>0.84981793111912984</v>
      </c>
      <c r="AG530" s="963"/>
      <c r="AH530" s="699"/>
      <c r="AI530" s="114"/>
      <c r="AJ530" s="114"/>
      <c r="AK530" s="687">
        <f>AK531+AK533</f>
        <v>115889.1145</v>
      </c>
      <c r="AL530" s="699">
        <f t="shared" si="1106"/>
        <v>0.84981793111912984</v>
      </c>
      <c r="AM530" s="35"/>
      <c r="AN530" s="35"/>
      <c r="AO530" s="35"/>
      <c r="AP530" s="98"/>
      <c r="AQ530" s="98"/>
      <c r="AR530" s="844">
        <f t="shared" si="1142"/>
        <v>136369.34484000001</v>
      </c>
      <c r="AS530" s="699">
        <f>AR530/D530</f>
        <v>1</v>
      </c>
      <c r="AT530" s="963"/>
      <c r="AU530" s="699"/>
      <c r="AV530" s="114"/>
      <c r="AW530" s="699"/>
      <c r="AX530" s="963">
        <f>AX531+AX533</f>
        <v>136369.34484000001</v>
      </c>
      <c r="AY530" s="696">
        <f t="shared" ref="AY530:AY532" si="1148">AX530/D530</f>
        <v>1</v>
      </c>
      <c r="AZ530" s="35"/>
      <c r="BA530" s="699"/>
      <c r="BB530" s="35"/>
      <c r="BC530" s="35"/>
      <c r="BD530" s="35"/>
      <c r="BE530" s="116"/>
      <c r="BF530" s="116"/>
      <c r="BG530" s="116"/>
      <c r="BH530" s="35"/>
      <c r="BI530" s="35"/>
      <c r="BJ530" s="116"/>
      <c r="BK530" s="116"/>
      <c r="BL530" s="35"/>
      <c r="BM530" s="35"/>
      <c r="BN530" s="114"/>
      <c r="BO530" s="116"/>
      <c r="BP530" s="116"/>
      <c r="BQ530" s="114"/>
      <c r="BR530" s="35"/>
      <c r="BS530" s="35"/>
      <c r="BT530" s="116"/>
      <c r="BU530" s="114"/>
      <c r="BV530" s="116"/>
      <c r="BW530" s="116"/>
      <c r="BX530" s="114"/>
      <c r="BY530" s="35"/>
      <c r="BZ530" s="35"/>
      <c r="CE530" s="699"/>
    </row>
    <row r="531" spans="1:12295" s="37" customFormat="1" ht="138.75" customHeight="1" x14ac:dyDescent="0.25">
      <c r="B531" s="693" t="s">
        <v>34</v>
      </c>
      <c r="C531" s="605" t="s">
        <v>45</v>
      </c>
      <c r="D531" s="185">
        <f>G531</f>
        <v>547.03547000000003</v>
      </c>
      <c r="E531" s="844"/>
      <c r="F531" s="844"/>
      <c r="G531" s="166">
        <f>G532</f>
        <v>547.03547000000003</v>
      </c>
      <c r="H531" s="172"/>
      <c r="I531" s="172"/>
      <c r="J531" s="185"/>
      <c r="K531" s="844">
        <f>Q531</f>
        <v>179.75729000000001</v>
      </c>
      <c r="L531" s="699">
        <f>K531/D531</f>
        <v>0.32860262242227184</v>
      </c>
      <c r="M531" s="963"/>
      <c r="N531" s="114"/>
      <c r="O531" s="114"/>
      <c r="P531" s="114"/>
      <c r="Q531" s="114">
        <v>179.75729000000001</v>
      </c>
      <c r="R531" s="768">
        <f>Q531/G531</f>
        <v>0.32860262242227184</v>
      </c>
      <c r="S531" s="35"/>
      <c r="T531" s="35"/>
      <c r="U531" s="35"/>
      <c r="V531" s="89"/>
      <c r="W531" s="35"/>
      <c r="X531" s="35"/>
      <c r="Y531" s="35"/>
      <c r="Z531" s="116"/>
      <c r="AA531" s="116"/>
      <c r="AB531" s="35"/>
      <c r="AC531" s="35"/>
      <c r="AD531" s="35"/>
      <c r="AE531" s="185">
        <f t="shared" si="1147"/>
        <v>179.75729000000001</v>
      </c>
      <c r="AF531" s="699">
        <f t="shared" si="1129"/>
        <v>0.32860262242227184</v>
      </c>
      <c r="AG531" s="963"/>
      <c r="AH531" s="699"/>
      <c r="AI531" s="114"/>
      <c r="AJ531" s="114"/>
      <c r="AK531" s="687">
        <f>AK532</f>
        <v>179.75729000000001</v>
      </c>
      <c r="AL531" s="699">
        <f t="shared" si="1106"/>
        <v>0.32860262242227184</v>
      </c>
      <c r="AM531" s="35"/>
      <c r="AN531" s="35"/>
      <c r="AO531" s="35"/>
      <c r="AP531" s="98"/>
      <c r="AQ531" s="98"/>
      <c r="AR531" s="844">
        <f t="shared" si="1142"/>
        <v>547.03547000000003</v>
      </c>
      <c r="AS531" s="699">
        <f>AR531/D531</f>
        <v>1</v>
      </c>
      <c r="AT531" s="963"/>
      <c r="AU531" s="699"/>
      <c r="AV531" s="114"/>
      <c r="AW531" s="699"/>
      <c r="AX531" s="963">
        <f>AX532</f>
        <v>547.03547000000003</v>
      </c>
      <c r="AY531" s="696">
        <f t="shared" si="1148"/>
        <v>1</v>
      </c>
      <c r="AZ531" s="35"/>
      <c r="BA531" s="699"/>
      <c r="BB531" s="35"/>
      <c r="BC531" s="35"/>
      <c r="BD531" s="35"/>
      <c r="BE531" s="116"/>
      <c r="BF531" s="116"/>
      <c r="BG531" s="116"/>
      <c r="BH531" s="35"/>
      <c r="BI531" s="35"/>
      <c r="BJ531" s="116"/>
      <c r="BK531" s="116"/>
      <c r="BL531" s="35"/>
      <c r="BM531" s="35"/>
      <c r="BN531" s="114"/>
      <c r="BO531" s="116"/>
      <c r="BP531" s="116"/>
      <c r="BQ531" s="114"/>
      <c r="BR531" s="35"/>
      <c r="BS531" s="35"/>
      <c r="BT531" s="116"/>
      <c r="BU531" s="114"/>
      <c r="BV531" s="116"/>
      <c r="BW531" s="116"/>
      <c r="BX531" s="114"/>
      <c r="BY531" s="35"/>
      <c r="BZ531" s="35"/>
      <c r="CE531" s="699"/>
    </row>
    <row r="532" spans="1:12295" s="37" customFormat="1" ht="56.25" hidden="1" customHeight="1" x14ac:dyDescent="0.25">
      <c r="B532" s="204"/>
      <c r="C532" s="748" t="s">
        <v>508</v>
      </c>
      <c r="D532" s="244">
        <f t="shared" ref="D532:D535" si="1149">G532</f>
        <v>547.03547000000003</v>
      </c>
      <c r="E532" s="171"/>
      <c r="F532" s="171"/>
      <c r="G532" s="109">
        <f>547.03547</f>
        <v>547.03547000000003</v>
      </c>
      <c r="H532" s="172"/>
      <c r="I532" s="172"/>
      <c r="J532" s="244"/>
      <c r="K532" s="171">
        <f>Q532</f>
        <v>179.75729000000001</v>
      </c>
      <c r="L532" s="749">
        <f>K532/D532</f>
        <v>0.32860262242227184</v>
      </c>
      <c r="M532" s="171"/>
      <c r="N532" s="116"/>
      <c r="O532" s="116"/>
      <c r="P532" s="116"/>
      <c r="Q532" s="116">
        <f>Q531</f>
        <v>179.75729000000001</v>
      </c>
      <c r="R532" s="750">
        <f>Q532/G532</f>
        <v>0.32860262242227184</v>
      </c>
      <c r="S532" s="35"/>
      <c r="T532" s="35"/>
      <c r="U532" s="35"/>
      <c r="V532" s="295"/>
      <c r="W532" s="35"/>
      <c r="X532" s="35"/>
      <c r="Y532" s="35"/>
      <c r="Z532" s="116"/>
      <c r="AA532" s="116"/>
      <c r="AB532" s="35"/>
      <c r="AC532" s="35"/>
      <c r="AD532" s="35"/>
      <c r="AE532" s="244">
        <f t="shared" si="1147"/>
        <v>179.75729000000001</v>
      </c>
      <c r="AF532" s="699">
        <f t="shared" si="1129"/>
        <v>0.32860262242227184</v>
      </c>
      <c r="AG532" s="171"/>
      <c r="AH532" s="749"/>
      <c r="AI532" s="116"/>
      <c r="AJ532" s="116"/>
      <c r="AK532" s="106">
        <f>'[6]2 вариант'!$D$284</f>
        <v>179.75729000000001</v>
      </c>
      <c r="AL532" s="749">
        <f t="shared" si="1106"/>
        <v>0.32860262242227184</v>
      </c>
      <c r="AM532" s="35"/>
      <c r="AN532" s="35"/>
      <c r="AO532" s="35"/>
      <c r="AP532" s="191"/>
      <c r="AQ532" s="191"/>
      <c r="AR532" s="171">
        <f t="shared" si="1142"/>
        <v>547.03547000000003</v>
      </c>
      <c r="AS532" s="749">
        <f>AR532/D532</f>
        <v>1</v>
      </c>
      <c r="AT532" s="171"/>
      <c r="AU532" s="749"/>
      <c r="AV532" s="116"/>
      <c r="AW532" s="749"/>
      <c r="AX532" s="171">
        <f>'[6]2 вариант'!$I$284</f>
        <v>547.03547000000003</v>
      </c>
      <c r="AY532" s="958">
        <f t="shared" si="1148"/>
        <v>1</v>
      </c>
      <c r="AZ532" s="35"/>
      <c r="BA532" s="749"/>
      <c r="BB532" s="35"/>
      <c r="BC532" s="35"/>
      <c r="BD532" s="35"/>
      <c r="BE532" s="116"/>
      <c r="BF532" s="116"/>
      <c r="BG532" s="116"/>
      <c r="BH532" s="35"/>
      <c r="BI532" s="35"/>
      <c r="BJ532" s="116"/>
      <c r="BK532" s="116"/>
      <c r="BL532" s="35"/>
      <c r="BM532" s="35"/>
      <c r="BN532" s="116"/>
      <c r="BO532" s="116"/>
      <c r="BP532" s="116"/>
      <c r="BQ532" s="116"/>
      <c r="BR532" s="35"/>
      <c r="BS532" s="35"/>
      <c r="BT532" s="116"/>
      <c r="BU532" s="116"/>
      <c r="BV532" s="116"/>
      <c r="BW532" s="116"/>
      <c r="BX532" s="116"/>
      <c r="BY532" s="35"/>
      <c r="BZ532" s="35"/>
      <c r="CE532" s="749"/>
    </row>
    <row r="533" spans="1:12295" s="37" customFormat="1" ht="152.25" customHeight="1" x14ac:dyDescent="0.25">
      <c r="B533" s="693" t="s">
        <v>63</v>
      </c>
      <c r="C533" s="605" t="s">
        <v>497</v>
      </c>
      <c r="D533" s="185">
        <f t="shared" si="1149"/>
        <v>135822.30937</v>
      </c>
      <c r="E533" s="844"/>
      <c r="F533" s="844"/>
      <c r="G533" s="166">
        <f>G534+G535</f>
        <v>135822.30937</v>
      </c>
      <c r="H533" s="172"/>
      <c r="I533" s="172"/>
      <c r="J533" s="185"/>
      <c r="K533" s="844">
        <f>Q533</f>
        <v>117032.98727</v>
      </c>
      <c r="L533" s="699">
        <f>K533/D533</f>
        <v>0.86166247513274774</v>
      </c>
      <c r="M533" s="963"/>
      <c r="N533" s="114"/>
      <c r="O533" s="114"/>
      <c r="P533" s="114"/>
      <c r="Q533" s="114">
        <f>Q534+Q535</f>
        <v>117032.98727</v>
      </c>
      <c r="R533" s="768">
        <f>Q533/G533</f>
        <v>0.86166247513274774</v>
      </c>
      <c r="S533" s="35"/>
      <c r="T533" s="35"/>
      <c r="U533" s="35"/>
      <c r="V533" s="89"/>
      <c r="W533" s="35"/>
      <c r="X533" s="35"/>
      <c r="Y533" s="35"/>
      <c r="Z533" s="116"/>
      <c r="AA533" s="116"/>
      <c r="AB533" s="35"/>
      <c r="AC533" s="35"/>
      <c r="AD533" s="35"/>
      <c r="AE533" s="185">
        <f t="shared" si="1147"/>
        <v>115709.35721</v>
      </c>
      <c r="AF533" s="699">
        <f>AE533/D533</f>
        <v>0.85191716844388687</v>
      </c>
      <c r="AG533" s="963"/>
      <c r="AH533" s="699"/>
      <c r="AI533" s="114"/>
      <c r="AJ533" s="114"/>
      <c r="AK533" s="687">
        <f>AK534+AK535</f>
        <v>115709.35721</v>
      </c>
      <c r="AL533" s="699">
        <f t="shared" si="1106"/>
        <v>0.85191716844388687</v>
      </c>
      <c r="AM533" s="35"/>
      <c r="AN533" s="35"/>
      <c r="AO533" s="35"/>
      <c r="AP533" s="98"/>
      <c r="AQ533" s="98"/>
      <c r="AR533" s="844">
        <f t="shared" si="1142"/>
        <v>135822.30937</v>
      </c>
      <c r="AS533" s="699">
        <f>AR533/D533</f>
        <v>1</v>
      </c>
      <c r="AT533" s="963"/>
      <c r="AU533" s="699"/>
      <c r="AV533" s="114"/>
      <c r="AW533" s="699"/>
      <c r="AX533" s="963">
        <f>AX534+AX535</f>
        <v>135822.30937</v>
      </c>
      <c r="AY533" s="699">
        <f>AX533/D533</f>
        <v>1</v>
      </c>
      <c r="AZ533" s="35"/>
      <c r="BA533" s="699"/>
      <c r="BB533" s="35"/>
      <c r="BC533" s="35"/>
      <c r="BD533" s="35"/>
      <c r="BE533" s="116"/>
      <c r="BF533" s="116"/>
      <c r="BG533" s="116"/>
      <c r="BH533" s="35"/>
      <c r="BI533" s="35"/>
      <c r="BJ533" s="116"/>
      <c r="BK533" s="116"/>
      <c r="BL533" s="35"/>
      <c r="BM533" s="35"/>
      <c r="BN533" s="114"/>
      <c r="BO533" s="116"/>
      <c r="BP533" s="116"/>
      <c r="BQ533" s="114"/>
      <c r="BR533" s="35"/>
      <c r="BS533" s="35"/>
      <c r="BT533" s="116"/>
      <c r="BU533" s="114"/>
      <c r="BV533" s="116"/>
      <c r="BW533" s="116"/>
      <c r="BX533" s="114"/>
      <c r="BY533" s="35"/>
      <c r="BZ533" s="35"/>
      <c r="CE533" s="699"/>
    </row>
    <row r="534" spans="1:12295" s="37" customFormat="1" ht="58.5" hidden="1" customHeight="1" x14ac:dyDescent="0.25">
      <c r="B534" s="204"/>
      <c r="C534" s="748" t="s">
        <v>508</v>
      </c>
      <c r="D534" s="244">
        <f>G534</f>
        <v>1056.83502</v>
      </c>
      <c r="E534" s="171"/>
      <c r="F534" s="171"/>
      <c r="G534" s="109">
        <v>1056.83502</v>
      </c>
      <c r="H534" s="172"/>
      <c r="I534" s="172"/>
      <c r="J534" s="244"/>
      <c r="K534" s="171">
        <f>Q534</f>
        <v>958.58639000000005</v>
      </c>
      <c r="L534" s="749">
        <f>K534/D534</f>
        <v>0.90703503561038323</v>
      </c>
      <c r="M534" s="171"/>
      <c r="N534" s="116"/>
      <c r="O534" s="116"/>
      <c r="P534" s="116"/>
      <c r="Q534" s="116">
        <v>958.58639000000005</v>
      </c>
      <c r="R534" s="750">
        <f>Q534/G534</f>
        <v>0.90703503561038323</v>
      </c>
      <c r="S534" s="35"/>
      <c r="T534" s="35"/>
      <c r="U534" s="35"/>
      <c r="V534" s="295"/>
      <c r="W534" s="35"/>
      <c r="X534" s="35"/>
      <c r="Y534" s="35"/>
      <c r="Z534" s="116"/>
      <c r="AA534" s="116"/>
      <c r="AB534" s="35"/>
      <c r="AC534" s="35"/>
      <c r="AD534" s="35"/>
      <c r="AE534" s="244">
        <f t="shared" si="1147"/>
        <v>958.58639000000005</v>
      </c>
      <c r="AF534" s="749">
        <f t="shared" ref="AF534:AF535" si="1150">AE534/D534</f>
        <v>0.90703503561038323</v>
      </c>
      <c r="AG534" s="171"/>
      <c r="AH534" s="749"/>
      <c r="AI534" s="116"/>
      <c r="AJ534" s="116"/>
      <c r="AK534" s="106">
        <v>958.58639000000005</v>
      </c>
      <c r="AL534" s="749">
        <f t="shared" si="1106"/>
        <v>0.90703503561038323</v>
      </c>
      <c r="AM534" s="35"/>
      <c r="AN534" s="35"/>
      <c r="AO534" s="35"/>
      <c r="AP534" s="191"/>
      <c r="AQ534" s="191"/>
      <c r="AR534" s="171">
        <f t="shared" ref="AR534:AR535" si="1151">AX534</f>
        <v>1056.83502</v>
      </c>
      <c r="AS534" s="749">
        <f t="shared" ref="AS534:AS535" si="1152">AR534/D534</f>
        <v>1</v>
      </c>
      <c r="AT534" s="171"/>
      <c r="AU534" s="749"/>
      <c r="AV534" s="116"/>
      <c r="AW534" s="749"/>
      <c r="AX534" s="171">
        <f>'[6]2 вариант'!$I$280</f>
        <v>1056.83502</v>
      </c>
      <c r="AY534" s="749">
        <f t="shared" ref="AY534:AY535" si="1153">AX534/D534</f>
        <v>1</v>
      </c>
      <c r="AZ534" s="35"/>
      <c r="BA534" s="749"/>
      <c r="BB534" s="35"/>
      <c r="BC534" s="35"/>
      <c r="BD534" s="35"/>
      <c r="BE534" s="116"/>
      <c r="BF534" s="116"/>
      <c r="BG534" s="116"/>
      <c r="BH534" s="35"/>
      <c r="BI534" s="35"/>
      <c r="BJ534" s="116"/>
      <c r="BK534" s="116"/>
      <c r="BL534" s="35"/>
      <c r="BM534" s="35"/>
      <c r="BN534" s="116"/>
      <c r="BO534" s="116"/>
      <c r="BP534" s="116"/>
      <c r="BQ534" s="116"/>
      <c r="BR534" s="35"/>
      <c r="BS534" s="35"/>
      <c r="BT534" s="116"/>
      <c r="BU534" s="116"/>
      <c r="BV534" s="116"/>
      <c r="BW534" s="116"/>
      <c r="BX534" s="116"/>
      <c r="BY534" s="35"/>
      <c r="BZ534" s="35"/>
      <c r="CE534" s="749"/>
    </row>
    <row r="535" spans="1:12295" s="37" customFormat="1" ht="67.5" hidden="1" customHeight="1" x14ac:dyDescent="0.25">
      <c r="B535" s="204"/>
      <c r="C535" s="748" t="s">
        <v>105</v>
      </c>
      <c r="D535" s="244">
        <f t="shared" si="1149"/>
        <v>134765.47435</v>
      </c>
      <c r="E535" s="171"/>
      <c r="F535" s="171"/>
      <c r="G535" s="109">
        <v>134765.47435</v>
      </c>
      <c r="H535" s="172"/>
      <c r="I535" s="172"/>
      <c r="J535" s="244"/>
      <c r="K535" s="171">
        <f>Q535</f>
        <v>116074.40088</v>
      </c>
      <c r="L535" s="749">
        <f>K535/D535</f>
        <v>0.86130666210948559</v>
      </c>
      <c r="M535" s="171"/>
      <c r="N535" s="116"/>
      <c r="O535" s="116"/>
      <c r="P535" s="116"/>
      <c r="Q535" s="116">
        <v>116074.40088</v>
      </c>
      <c r="R535" s="750">
        <f>Q535/G535</f>
        <v>0.86130666210948559</v>
      </c>
      <c r="S535" s="35"/>
      <c r="T535" s="35"/>
      <c r="U535" s="35"/>
      <c r="V535" s="295"/>
      <c r="W535" s="35"/>
      <c r="X535" s="35"/>
      <c r="Y535" s="35"/>
      <c r="Z535" s="116"/>
      <c r="AA535" s="116"/>
      <c r="AB535" s="35"/>
      <c r="AC535" s="35"/>
      <c r="AD535" s="35"/>
      <c r="AE535" s="244">
        <f t="shared" si="1147"/>
        <v>114750.77082000001</v>
      </c>
      <c r="AF535" s="749">
        <f t="shared" si="1150"/>
        <v>0.85148493242401446</v>
      </c>
      <c r="AG535" s="171"/>
      <c r="AH535" s="749"/>
      <c r="AI535" s="116"/>
      <c r="AJ535" s="116"/>
      <c r="AK535" s="106">
        <v>114750.77082000001</v>
      </c>
      <c r="AL535" s="749">
        <f t="shared" si="1106"/>
        <v>0.85148493242401446</v>
      </c>
      <c r="AM535" s="35"/>
      <c r="AN535" s="35"/>
      <c r="AO535" s="35"/>
      <c r="AP535" s="191"/>
      <c r="AQ535" s="191"/>
      <c r="AR535" s="171">
        <f t="shared" si="1151"/>
        <v>134765.47435</v>
      </c>
      <c r="AS535" s="749">
        <f t="shared" si="1152"/>
        <v>1</v>
      </c>
      <c r="AT535" s="171"/>
      <c r="AU535" s="749"/>
      <c r="AV535" s="116"/>
      <c r="AW535" s="749"/>
      <c r="AX535" s="171">
        <f>'[6]2 вариант'!$I$279</f>
        <v>134765.47435</v>
      </c>
      <c r="AY535" s="749">
        <f t="shared" si="1153"/>
        <v>1</v>
      </c>
      <c r="AZ535" s="35"/>
      <c r="BA535" s="749"/>
      <c r="BB535" s="35"/>
      <c r="BC535" s="35"/>
      <c r="BD535" s="35"/>
      <c r="BE535" s="116"/>
      <c r="BF535" s="116"/>
      <c r="BG535" s="116"/>
      <c r="BH535" s="35"/>
      <c r="BI535" s="35"/>
      <c r="BJ535" s="116"/>
      <c r="BK535" s="116"/>
      <c r="BL535" s="35"/>
      <c r="BM535" s="35"/>
      <c r="BN535" s="116"/>
      <c r="BO535" s="116"/>
      <c r="BP535" s="116"/>
      <c r="BQ535" s="116"/>
      <c r="BR535" s="35"/>
      <c r="BS535" s="35"/>
      <c r="BT535" s="116"/>
      <c r="BU535" s="116"/>
      <c r="BV535" s="116"/>
      <c r="BW535" s="116"/>
      <c r="BX535" s="116"/>
      <c r="BY535" s="35"/>
      <c r="BZ535" s="35"/>
      <c r="CE535" s="749"/>
    </row>
    <row r="536" spans="1:12295" s="37" customFormat="1" ht="159.75" hidden="1" customHeight="1" x14ac:dyDescent="0.25">
      <c r="B536" s="693"/>
      <c r="C536" s="605"/>
      <c r="D536" s="185"/>
      <c r="E536" s="844"/>
      <c r="F536" s="844"/>
      <c r="G536" s="166"/>
      <c r="H536" s="172"/>
      <c r="I536" s="172"/>
      <c r="J536" s="185"/>
      <c r="K536" s="844"/>
      <c r="L536" s="699"/>
      <c r="M536" s="963"/>
      <c r="N536" s="114"/>
      <c r="O536" s="114"/>
      <c r="P536" s="114"/>
      <c r="Q536" s="114"/>
      <c r="R536" s="114"/>
      <c r="S536" s="35"/>
      <c r="T536" s="35"/>
      <c r="U536" s="35"/>
      <c r="V536" s="89"/>
      <c r="W536" s="35"/>
      <c r="X536" s="35"/>
      <c r="Y536" s="35"/>
      <c r="Z536" s="116"/>
      <c r="AA536" s="116"/>
      <c r="AB536" s="35"/>
      <c r="AC536" s="35"/>
      <c r="AD536" s="35"/>
      <c r="AE536" s="185"/>
      <c r="AF536" s="699"/>
      <c r="AG536" s="963"/>
      <c r="AH536" s="699"/>
      <c r="AI536" s="114"/>
      <c r="AJ536" s="114"/>
      <c r="AK536" s="687"/>
      <c r="AL536" s="699" t="e">
        <f t="shared" si="1106"/>
        <v>#DIV/0!</v>
      </c>
      <c r="AM536" s="35"/>
      <c r="AN536" s="35"/>
      <c r="AO536" s="35"/>
      <c r="AP536" s="98"/>
      <c r="AQ536" s="98"/>
      <c r="AR536" s="844"/>
      <c r="AS536" s="699"/>
      <c r="AT536" s="963"/>
      <c r="AU536" s="699"/>
      <c r="AV536" s="114"/>
      <c r="AW536" s="699"/>
      <c r="AX536" s="963"/>
      <c r="AY536" s="699"/>
      <c r="AZ536" s="35"/>
      <c r="BA536" s="699"/>
      <c r="BB536" s="35"/>
      <c r="BC536" s="35"/>
      <c r="BD536" s="35"/>
      <c r="BE536" s="116"/>
      <c r="BF536" s="116"/>
      <c r="BG536" s="116"/>
      <c r="BH536" s="35"/>
      <c r="BI536" s="35"/>
      <c r="BJ536" s="116"/>
      <c r="BK536" s="116"/>
      <c r="BL536" s="35"/>
      <c r="BM536" s="35"/>
      <c r="BN536" s="114"/>
      <c r="BO536" s="116"/>
      <c r="BP536" s="116"/>
      <c r="BQ536" s="114"/>
      <c r="BR536" s="35"/>
      <c r="BS536" s="35"/>
      <c r="BT536" s="116"/>
      <c r="BU536" s="114"/>
      <c r="BV536" s="116"/>
      <c r="BW536" s="116"/>
      <c r="BX536" s="114"/>
      <c r="BY536" s="35"/>
      <c r="BZ536" s="35"/>
      <c r="CE536" s="699"/>
    </row>
    <row r="537" spans="1:12295" s="253" customFormat="1" ht="54" customHeight="1" x14ac:dyDescent="0.25">
      <c r="B537" s="254" t="s">
        <v>7</v>
      </c>
      <c r="C537" s="547" t="s">
        <v>237</v>
      </c>
      <c r="D537" s="888">
        <f>E537+G537+H537+I537</f>
        <v>4064364.9427100001</v>
      </c>
      <c r="E537" s="888"/>
      <c r="F537" s="888"/>
      <c r="G537" s="888">
        <f>G538+G539</f>
        <v>4064364.9427100001</v>
      </c>
      <c r="H537" s="888"/>
      <c r="I537" s="888"/>
      <c r="J537" s="888">
        <f>J538+J539</f>
        <v>-3802471.6885599997</v>
      </c>
      <c r="K537" s="888">
        <f>M537+Q537+S537+U537</f>
        <v>261893.25415000002</v>
      </c>
      <c r="L537" s="827">
        <f t="shared" si="1128"/>
        <v>6.4436451411613943E-2</v>
      </c>
      <c r="M537" s="888">
        <f>M538+M539</f>
        <v>0</v>
      </c>
      <c r="N537" s="129"/>
      <c r="O537" s="129"/>
      <c r="P537" s="129"/>
      <c r="Q537" s="129">
        <f>Q538+Q539</f>
        <v>261893.25415000002</v>
      </c>
      <c r="R537" s="944">
        <f>Q537/G537</f>
        <v>6.4436451411613943E-2</v>
      </c>
      <c r="S537" s="129"/>
      <c r="T537" s="129"/>
      <c r="U537" s="129">
        <f>U538+U539</f>
        <v>0</v>
      </c>
      <c r="V537" s="129">
        <f t="shared" si="1116"/>
        <v>0</v>
      </c>
      <c r="W537" s="129">
        <f>W538+W539</f>
        <v>0</v>
      </c>
      <c r="X537" s="129"/>
      <c r="Y537" s="129"/>
      <c r="Z537" s="129">
        <f t="shared" si="1111"/>
        <v>0</v>
      </c>
      <c r="AA537" s="129">
        <f>AA538+AA539</f>
        <v>0</v>
      </c>
      <c r="AB537" s="129"/>
      <c r="AC537" s="129"/>
      <c r="AD537" s="129"/>
      <c r="AE537" s="888">
        <f>AG537+AK537+AM537+AO537</f>
        <v>953748.38217999996</v>
      </c>
      <c r="AF537" s="827">
        <f t="shared" si="1129"/>
        <v>0.234661108346257</v>
      </c>
      <c r="AG537" s="888"/>
      <c r="AH537" s="827"/>
      <c r="AI537" s="129"/>
      <c r="AJ537" s="129"/>
      <c r="AK537" s="129">
        <f>AK538+AK539</f>
        <v>953748.38217999996</v>
      </c>
      <c r="AL537" s="827">
        <f t="shared" si="1106"/>
        <v>0.234661108346257</v>
      </c>
      <c r="AM537" s="129"/>
      <c r="AN537" s="129"/>
      <c r="AO537" s="129"/>
      <c r="AP537" s="129">
        <f>AP538+AP539</f>
        <v>3086881.2206900003</v>
      </c>
      <c r="AQ537" s="129"/>
      <c r="AR537" s="888">
        <f>AT537+AX537+AZ537+BB537</f>
        <v>4040629.6028700001</v>
      </c>
      <c r="AS537" s="827">
        <f t="shared" si="1130"/>
        <v>0.99416013567320705</v>
      </c>
      <c r="AT537" s="888">
        <f>AT538+AT539</f>
        <v>0</v>
      </c>
      <c r="AU537" s="827"/>
      <c r="AV537" s="129"/>
      <c r="AW537" s="827"/>
      <c r="AX537" s="888">
        <f>AX538+AX539</f>
        <v>4040629.6028700001</v>
      </c>
      <c r="AY537" s="827">
        <f t="shared" si="1143"/>
        <v>0.99416013567320705</v>
      </c>
      <c r="AZ537" s="129"/>
      <c r="BA537" s="827"/>
      <c r="BB537" s="129"/>
      <c r="BC537" s="129"/>
      <c r="BD537" s="129"/>
      <c r="BE537" s="129"/>
      <c r="BF537" s="129"/>
      <c r="BG537" s="129"/>
      <c r="BH537" s="129"/>
      <c r="BI537" s="129"/>
      <c r="BJ537" s="129"/>
      <c r="BK537" s="129"/>
      <c r="BL537" s="129"/>
      <c r="BM537" s="129"/>
      <c r="BN537" s="129"/>
      <c r="BO537" s="129"/>
      <c r="BP537" s="129"/>
      <c r="BQ537" s="129"/>
      <c r="BR537" s="129"/>
      <c r="BS537" s="129"/>
      <c r="BT537" s="129"/>
      <c r="BU537" s="129"/>
      <c r="BV537" s="129"/>
      <c r="BW537" s="129"/>
      <c r="BX537" s="129"/>
      <c r="BY537" s="129"/>
      <c r="BZ537" s="129"/>
      <c r="CE537" s="827"/>
    </row>
    <row r="538" spans="1:12295" s="20" customFormat="1" ht="41.25" customHeight="1" x14ac:dyDescent="0.25">
      <c r="B538" s="200"/>
      <c r="C538" s="97" t="s">
        <v>31</v>
      </c>
      <c r="D538" s="185">
        <f>E538+G538+H538+I538</f>
        <v>359258.75270999997</v>
      </c>
      <c r="E538" s="185"/>
      <c r="F538" s="185"/>
      <c r="G538" s="185">
        <f>G542+G564+G554</f>
        <v>359258.75270999997</v>
      </c>
      <c r="H538" s="185"/>
      <c r="I538" s="185"/>
      <c r="J538" s="185">
        <f>K538-D538</f>
        <v>-97365.498559999949</v>
      </c>
      <c r="K538" s="185">
        <f>M538+Q538+S538+U538</f>
        <v>261893.25415000002</v>
      </c>
      <c r="L538" s="699">
        <f t="shared" si="1128"/>
        <v>0.72898225074395029</v>
      </c>
      <c r="M538" s="185">
        <f>M542+M554+M564</f>
        <v>0</v>
      </c>
      <c r="N538" s="98"/>
      <c r="O538" s="98"/>
      <c r="P538" s="98"/>
      <c r="Q538" s="185">
        <f>Q542+Q564+Q554</f>
        <v>261893.25415000002</v>
      </c>
      <c r="R538" s="768">
        <f>Q538/G538</f>
        <v>0.72898225074395029</v>
      </c>
      <c r="S538" s="286"/>
      <c r="T538" s="286"/>
      <c r="U538" s="286"/>
      <c r="V538" s="98">
        <f t="shared" si="1116"/>
        <v>0</v>
      </c>
      <c r="W538" s="98">
        <f>W542+W554+W564</f>
        <v>0</v>
      </c>
      <c r="X538" s="286"/>
      <c r="Y538" s="286"/>
      <c r="Z538" s="98">
        <f t="shared" si="1111"/>
        <v>0</v>
      </c>
      <c r="AA538" s="98">
        <f>AA542+AA554+AA564</f>
        <v>0</v>
      </c>
      <c r="AB538" s="286"/>
      <c r="AC538" s="286"/>
      <c r="AD538" s="286"/>
      <c r="AE538" s="185">
        <f>AG538+AK538+AM538+AO538</f>
        <v>261922.72255000003</v>
      </c>
      <c r="AF538" s="699">
        <f t="shared" si="1129"/>
        <v>0.72906427630290382</v>
      </c>
      <c r="AG538" s="185"/>
      <c r="AH538" s="699"/>
      <c r="AI538" s="98"/>
      <c r="AJ538" s="98"/>
      <c r="AK538" s="98">
        <f>AK542+AK554+AK564+AK558</f>
        <v>261922.72255000003</v>
      </c>
      <c r="AL538" s="699">
        <f t="shared" si="1106"/>
        <v>0.72906427630290382</v>
      </c>
      <c r="AM538" s="286"/>
      <c r="AN538" s="286"/>
      <c r="AO538" s="286"/>
      <c r="AP538" s="98">
        <f>AR538-AE538</f>
        <v>97336.030159999995</v>
      </c>
      <c r="AQ538" s="98"/>
      <c r="AR538" s="185">
        <f>AT538+AX538+AZ538+BB538</f>
        <v>359258.75271000003</v>
      </c>
      <c r="AS538" s="699">
        <f t="shared" si="1130"/>
        <v>1.0000000000000002</v>
      </c>
      <c r="AT538" s="185">
        <f>AT542+AT554+AT564</f>
        <v>0</v>
      </c>
      <c r="AU538" s="699"/>
      <c r="AV538" s="98"/>
      <c r="AW538" s="699"/>
      <c r="AX538" s="98">
        <f>AX542+AX554+AX564+AX558</f>
        <v>359258.75271000003</v>
      </c>
      <c r="AY538" s="699">
        <f t="shared" si="1143"/>
        <v>1.0000000000000002</v>
      </c>
      <c r="AZ538" s="286"/>
      <c r="BA538" s="699"/>
      <c r="BB538" s="286"/>
      <c r="BC538" s="286"/>
      <c r="BD538" s="286"/>
      <c r="BE538" s="98"/>
      <c r="BF538" s="98"/>
      <c r="BG538" s="98"/>
      <c r="BH538" s="286"/>
      <c r="BI538" s="286"/>
      <c r="BJ538" s="98"/>
      <c r="BK538" s="98"/>
      <c r="BL538" s="286"/>
      <c r="BM538" s="286"/>
      <c r="BN538" s="98"/>
      <c r="BO538" s="98"/>
      <c r="BP538" s="98"/>
      <c r="BQ538" s="98"/>
      <c r="BR538" s="98"/>
      <c r="BS538" s="286"/>
      <c r="BT538" s="98"/>
      <c r="BU538" s="98"/>
      <c r="BV538" s="98"/>
      <c r="BW538" s="98"/>
      <c r="BX538" s="98"/>
      <c r="BY538" s="286"/>
      <c r="BZ538" s="286"/>
      <c r="CE538" s="699"/>
    </row>
    <row r="539" spans="1:12295" s="525" customFormat="1" ht="54" customHeight="1" x14ac:dyDescent="0.25">
      <c r="B539" s="429"/>
      <c r="C539" s="473" t="s">
        <v>247</v>
      </c>
      <c r="D539" s="882">
        <f>E539+G539+H539+I539</f>
        <v>3705106.19</v>
      </c>
      <c r="E539" s="882"/>
      <c r="F539" s="882"/>
      <c r="G539" s="882">
        <f>G547+G559+G567</f>
        <v>3705106.19</v>
      </c>
      <c r="H539" s="882"/>
      <c r="I539" s="882"/>
      <c r="J539" s="882">
        <f>K539-D539</f>
        <v>-3705106.19</v>
      </c>
      <c r="K539" s="882">
        <f>M539+Q539+S539+U539</f>
        <v>0</v>
      </c>
      <c r="L539" s="823">
        <f t="shared" si="1128"/>
        <v>0</v>
      </c>
      <c r="M539" s="882">
        <f>M547+M559+M567</f>
        <v>0</v>
      </c>
      <c r="N539" s="831"/>
      <c r="O539" s="831"/>
      <c r="P539" s="831"/>
      <c r="Q539" s="831">
        <f>Q547+Q559+Q567</f>
        <v>0</v>
      </c>
      <c r="R539" s="831"/>
      <c r="S539" s="831"/>
      <c r="T539" s="831"/>
      <c r="U539" s="831"/>
      <c r="V539" s="831">
        <f t="shared" si="1116"/>
        <v>0</v>
      </c>
      <c r="W539" s="831"/>
      <c r="X539" s="831"/>
      <c r="Y539" s="831"/>
      <c r="Z539" s="831">
        <f t="shared" si="1111"/>
        <v>0</v>
      </c>
      <c r="AA539" s="831">
        <f>E539</f>
        <v>0</v>
      </c>
      <c r="AB539" s="831"/>
      <c r="AC539" s="831"/>
      <c r="AD539" s="831"/>
      <c r="AE539" s="882">
        <f>AG539+AK539+AM539+AO539</f>
        <v>691825.65962999989</v>
      </c>
      <c r="AF539" s="823">
        <f t="shared" si="1129"/>
        <v>0.18672222175364964</v>
      </c>
      <c r="AG539" s="882"/>
      <c r="AH539" s="823"/>
      <c r="AI539" s="831"/>
      <c r="AJ539" s="831"/>
      <c r="AK539" s="831">
        <f>AK547+AK559+AK567</f>
        <v>691825.65962999989</v>
      </c>
      <c r="AL539" s="823">
        <f t="shared" ref="AL539:AL572" si="1154">AK539/G539</f>
        <v>0.18672222175364964</v>
      </c>
      <c r="AM539" s="831"/>
      <c r="AN539" s="831"/>
      <c r="AO539" s="831"/>
      <c r="AP539" s="831">
        <f>AR539-AE539</f>
        <v>2989545.1905300003</v>
      </c>
      <c r="AQ539" s="831"/>
      <c r="AR539" s="882">
        <f>AT539+AX539+AZ539+BB539</f>
        <v>3681370.8501599999</v>
      </c>
      <c r="AS539" s="823">
        <f t="shared" si="1130"/>
        <v>0.99359388405545268</v>
      </c>
      <c r="AT539" s="882">
        <f>AT547+AT559+AT567</f>
        <v>0</v>
      </c>
      <c r="AU539" s="823"/>
      <c r="AV539" s="831"/>
      <c r="AW539" s="823"/>
      <c r="AX539" s="882">
        <f>AX547+AX559+AX567</f>
        <v>3681370.8501599999</v>
      </c>
      <c r="AY539" s="823">
        <f t="shared" si="1143"/>
        <v>0.99359388405545268</v>
      </c>
      <c r="AZ539" s="831"/>
      <c r="BA539" s="823"/>
      <c r="BB539" s="831"/>
      <c r="BC539" s="831"/>
      <c r="BD539" s="831"/>
      <c r="BE539" s="831"/>
      <c r="BF539" s="831"/>
      <c r="BG539" s="831"/>
      <c r="BH539" s="831"/>
      <c r="BI539" s="831"/>
      <c r="BJ539" s="831"/>
      <c r="BK539" s="831"/>
      <c r="BL539" s="831"/>
      <c r="BM539" s="831"/>
      <c r="BN539" s="831"/>
      <c r="BO539" s="831"/>
      <c r="BP539" s="831"/>
      <c r="BQ539" s="831"/>
      <c r="BR539" s="831"/>
      <c r="BS539" s="831"/>
      <c r="BT539" s="831"/>
      <c r="BU539" s="831"/>
      <c r="BV539" s="831"/>
      <c r="BW539" s="831"/>
      <c r="BX539" s="831"/>
      <c r="BY539" s="831"/>
      <c r="BZ539" s="831"/>
      <c r="CE539" s="823"/>
    </row>
    <row r="540" spans="1:12295" s="25" customFormat="1" ht="24.75" customHeight="1" x14ac:dyDescent="0.25">
      <c r="B540" s="506"/>
      <c r="C540" s="124" t="s">
        <v>37</v>
      </c>
      <c r="D540" s="258"/>
      <c r="E540" s="258"/>
      <c r="F540" s="258"/>
      <c r="G540" s="258"/>
      <c r="H540" s="258"/>
      <c r="I540" s="258"/>
      <c r="J540" s="844"/>
      <c r="K540" s="258"/>
      <c r="L540" s="699"/>
      <c r="M540" s="258"/>
      <c r="N540" s="41"/>
      <c r="O540" s="41"/>
      <c r="P540" s="41"/>
      <c r="Q540" s="41"/>
      <c r="R540" s="41"/>
      <c r="S540" s="41"/>
      <c r="T540" s="41"/>
      <c r="U540" s="41"/>
      <c r="V540" s="89"/>
      <c r="W540" s="41"/>
      <c r="X540" s="41"/>
      <c r="Y540" s="41"/>
      <c r="Z540" s="279"/>
      <c r="AA540" s="279"/>
      <c r="AB540" s="41"/>
      <c r="AC540" s="41"/>
      <c r="AD540" s="41"/>
      <c r="AE540" s="258"/>
      <c r="AF540" s="699"/>
      <c r="AG540" s="258"/>
      <c r="AH540" s="699"/>
      <c r="AI540" s="41"/>
      <c r="AJ540" s="41"/>
      <c r="AK540" s="41"/>
      <c r="AL540" s="699"/>
      <c r="AM540" s="41"/>
      <c r="AN540" s="41"/>
      <c r="AO540" s="41"/>
      <c r="AP540" s="41"/>
      <c r="AQ540" s="41"/>
      <c r="AR540" s="258"/>
      <c r="AS540" s="699"/>
      <c r="AT540" s="258"/>
      <c r="AU540" s="699"/>
      <c r="AV540" s="41"/>
      <c r="AW540" s="699"/>
      <c r="AX540" s="258"/>
      <c r="AY540" s="699"/>
      <c r="AZ540" s="41"/>
      <c r="BA540" s="699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  <c r="BZ540" s="41"/>
      <c r="CE540" s="699"/>
    </row>
    <row r="541" spans="1:12295" s="70" customFormat="1" ht="109.5" customHeight="1" x14ac:dyDescent="0.3">
      <c r="A541" s="203"/>
      <c r="B541" s="126" t="s">
        <v>34</v>
      </c>
      <c r="C541" s="99" t="s">
        <v>238</v>
      </c>
      <c r="D541" s="168">
        <f>E541+G541+H541</f>
        <v>415111.76328999997</v>
      </c>
      <c r="E541" s="168"/>
      <c r="F541" s="168"/>
      <c r="G541" s="168">
        <f>G542+G547</f>
        <v>415111.76328999997</v>
      </c>
      <c r="H541" s="168"/>
      <c r="I541" s="168"/>
      <c r="J541" s="168">
        <f>J542+J547</f>
        <v>-153384.83684999999</v>
      </c>
      <c r="K541" s="168">
        <f>M541+Q541+S541</f>
        <v>261726.92644000001</v>
      </c>
      <c r="L541" s="699">
        <f t="shared" si="1128"/>
        <v>0.63049749389336329</v>
      </c>
      <c r="M541" s="168">
        <f>M542+M547</f>
        <v>0</v>
      </c>
      <c r="N541" s="687"/>
      <c r="O541" s="632"/>
      <c r="P541" s="687"/>
      <c r="Q541" s="632">
        <f>Q542+Q547</f>
        <v>261726.92644000001</v>
      </c>
      <c r="R541" s="752">
        <f>Q541/G541</f>
        <v>0.63049749389336329</v>
      </c>
      <c r="S541" s="632"/>
      <c r="T541" s="687"/>
      <c r="U541" s="632"/>
      <c r="V541" s="632">
        <f t="shared" ref="V541:V542" si="1155">W541</f>
        <v>0</v>
      </c>
      <c r="W541" s="632">
        <f>W542+W547</f>
        <v>0</v>
      </c>
      <c r="X541" s="632"/>
      <c r="Y541" s="632"/>
      <c r="Z541" s="632">
        <f t="shared" ref="Z541:Z542" si="1156">AA541</f>
        <v>0</v>
      </c>
      <c r="AA541" s="632">
        <f>AA542+AA547</f>
        <v>0</v>
      </c>
      <c r="AB541" s="632"/>
      <c r="AC541" s="632"/>
      <c r="AD541" s="687"/>
      <c r="AE541" s="168">
        <f>AG541+AK541+AM541</f>
        <v>653925.89859</v>
      </c>
      <c r="AF541" s="699">
        <f t="shared" si="1129"/>
        <v>1.5753008139476954</v>
      </c>
      <c r="AG541" s="168"/>
      <c r="AH541" s="699"/>
      <c r="AI541" s="632"/>
      <c r="AJ541" s="687"/>
      <c r="AK541" s="632">
        <f>AK542+AK547</f>
        <v>653925.89859</v>
      </c>
      <c r="AL541" s="699">
        <f t="shared" si="1154"/>
        <v>1.5753008139476954</v>
      </c>
      <c r="AM541" s="632"/>
      <c r="AN541" s="687"/>
      <c r="AO541" s="632"/>
      <c r="AP541" s="632">
        <f>AP542</f>
        <v>97381.052850000036</v>
      </c>
      <c r="AQ541" s="687"/>
      <c r="AR541" s="168">
        <f>AT541+AX541+AZ541</f>
        <v>415111.76329000003</v>
      </c>
      <c r="AS541" s="699">
        <f t="shared" si="1130"/>
        <v>1.0000000000000002</v>
      </c>
      <c r="AT541" s="168">
        <f>AT542+AT547</f>
        <v>0</v>
      </c>
      <c r="AU541" s="699"/>
      <c r="AV541" s="632"/>
      <c r="AW541" s="699"/>
      <c r="AX541" s="168">
        <f>AX542+AX547</f>
        <v>415111.76329000003</v>
      </c>
      <c r="AY541" s="699">
        <f t="shared" si="1143"/>
        <v>1.0000000000000002</v>
      </c>
      <c r="AZ541" s="632"/>
      <c r="BA541" s="699"/>
      <c r="BB541" s="632"/>
      <c r="BC541" s="632"/>
      <c r="BD541" s="632"/>
      <c r="BE541" s="632"/>
      <c r="BF541" s="632"/>
      <c r="BG541" s="632"/>
      <c r="BH541" s="632"/>
      <c r="BI541" s="632"/>
      <c r="BJ541" s="632"/>
      <c r="BK541" s="632"/>
      <c r="BL541" s="632"/>
      <c r="BM541" s="632"/>
      <c r="BN541" s="632"/>
      <c r="BO541" s="632"/>
      <c r="BP541" s="632"/>
      <c r="BQ541" s="632"/>
      <c r="BR541" s="632"/>
      <c r="BS541" s="632"/>
      <c r="BT541" s="632"/>
      <c r="BU541" s="632"/>
      <c r="BV541" s="511"/>
      <c r="BW541" s="515"/>
      <c r="BX541" s="511"/>
      <c r="BY541" s="511"/>
      <c r="BZ541" s="226"/>
      <c r="CA541" s="511"/>
      <c r="CB541" s="511"/>
      <c r="CC541" s="511"/>
      <c r="CD541" s="511"/>
      <c r="CE541" s="699"/>
      <c r="CF541" s="511"/>
      <c r="CG541" s="511"/>
      <c r="CH541" s="511"/>
      <c r="CI541" s="511"/>
      <c r="CJ541" s="511"/>
      <c r="CK541" s="511"/>
      <c r="CL541" s="511"/>
      <c r="CM541" s="511"/>
      <c r="CN541" s="511"/>
      <c r="CO541" s="89"/>
      <c r="CP541" s="89"/>
      <c r="CQ541" s="89"/>
      <c r="CR541" s="89"/>
      <c r="CS541" s="89"/>
      <c r="CT541" s="511"/>
      <c r="CU541" s="511"/>
      <c r="CV541" s="89"/>
      <c r="CW541" s="89"/>
      <c r="CX541" s="511"/>
      <c r="CY541" s="511"/>
      <c r="CZ541" s="89"/>
      <c r="DA541" s="89"/>
      <c r="DB541" s="511"/>
      <c r="DC541" s="511"/>
      <c r="DD541" s="511"/>
      <c r="DE541" s="511"/>
      <c r="DF541" s="511"/>
      <c r="DG541" s="511"/>
      <c r="DH541" s="511"/>
      <c r="DI541" s="89"/>
      <c r="DJ541" s="89"/>
      <c r="DK541" s="511"/>
      <c r="DL541" s="511"/>
      <c r="DM541" s="89"/>
      <c r="DN541" s="89"/>
      <c r="DO541" s="511"/>
      <c r="DP541" s="511"/>
      <c r="DQ541" s="511"/>
      <c r="DR541" s="511"/>
      <c r="DS541" s="511"/>
      <c r="DT541" s="203"/>
      <c r="DU541" s="107"/>
      <c r="DV541" s="511"/>
      <c r="DW541" s="511"/>
      <c r="DX541" s="511"/>
      <c r="DY541" s="511"/>
      <c r="DZ541" s="511"/>
      <c r="EA541" s="511"/>
      <c r="EB541" s="511"/>
      <c r="EC541" s="168"/>
      <c r="ED541" s="168"/>
      <c r="EE541" s="168"/>
      <c r="EF541" s="168"/>
      <c r="EG541" s="168"/>
      <c r="EH541" s="168"/>
      <c r="EI541" s="168"/>
      <c r="EJ541" s="168"/>
      <c r="EK541" s="168"/>
      <c r="EL541" s="168"/>
      <c r="EM541" s="168"/>
      <c r="EN541" s="168"/>
      <c r="EO541" s="168"/>
      <c r="EP541" s="168"/>
      <c r="EQ541" s="168"/>
      <c r="ER541" s="168"/>
      <c r="ES541" s="168"/>
      <c r="ET541" s="168"/>
      <c r="EU541" s="168"/>
      <c r="EV541" s="168"/>
      <c r="EW541" s="168"/>
      <c r="EX541" s="168"/>
      <c r="EY541" s="168"/>
      <c r="EZ541" s="168"/>
      <c r="FA541" s="168"/>
      <c r="FB541" s="168"/>
      <c r="FC541" s="168"/>
      <c r="FD541" s="168"/>
      <c r="FE541" s="168"/>
      <c r="FF541" s="168"/>
      <c r="FG541" s="168"/>
      <c r="FH541" s="168"/>
      <c r="FI541" s="168"/>
      <c r="FJ541" s="168"/>
      <c r="FK541" s="168"/>
      <c r="FL541" s="168"/>
      <c r="FM541" s="168"/>
      <c r="FN541" s="168"/>
      <c r="FO541" s="168"/>
      <c r="FP541" s="168"/>
      <c r="FQ541" s="168"/>
      <c r="FR541" s="168"/>
      <c r="FS541" s="168"/>
      <c r="FT541" s="168"/>
      <c r="FU541" s="511"/>
      <c r="FV541" s="511"/>
      <c r="FW541" s="511"/>
      <c r="FX541" s="511"/>
      <c r="FY541" s="511"/>
      <c r="FZ541" s="511"/>
      <c r="GA541" s="511"/>
      <c r="GB541" s="511"/>
      <c r="GC541" s="511"/>
      <c r="GD541" s="511"/>
      <c r="GE541" s="511"/>
      <c r="GF541" s="511"/>
      <c r="GG541" s="511"/>
      <c r="GH541" s="511"/>
      <c r="GI541" s="511"/>
      <c r="GJ541" s="511"/>
      <c r="GK541" s="511"/>
      <c r="GL541" s="511"/>
      <c r="GM541" s="511"/>
      <c r="GN541" s="511"/>
      <c r="GO541" s="511"/>
      <c r="GP541" s="511"/>
      <c r="GQ541" s="511"/>
      <c r="GR541" s="511"/>
      <c r="GS541" s="89"/>
      <c r="GT541" s="89"/>
      <c r="GU541" s="89"/>
      <c r="GV541" s="89"/>
      <c r="GW541" s="89"/>
      <c r="GX541" s="511"/>
      <c r="GY541" s="511"/>
      <c r="GZ541" s="89"/>
      <c r="HA541" s="89"/>
      <c r="HB541" s="511"/>
      <c r="HC541" s="511"/>
      <c r="HD541" s="89"/>
      <c r="HE541" s="89"/>
      <c r="HF541" s="511"/>
      <c r="HG541" s="511"/>
      <c r="HH541" s="511"/>
      <c r="HI541" s="511"/>
      <c r="HJ541" s="511"/>
      <c r="HK541" s="511"/>
      <c r="HL541" s="511"/>
      <c r="HM541" s="89"/>
      <c r="HN541" s="89"/>
      <c r="HO541" s="511"/>
      <c r="HP541" s="511"/>
      <c r="HQ541" s="89"/>
      <c r="HR541" s="89"/>
      <c r="HS541" s="511"/>
      <c r="HT541" s="511"/>
      <c r="HU541" s="511"/>
      <c r="HV541" s="511"/>
      <c r="HW541" s="511"/>
      <c r="HX541" s="203"/>
      <c r="HY541" s="107"/>
      <c r="HZ541" s="511"/>
      <c r="IA541" s="511"/>
      <c r="IB541" s="511"/>
      <c r="IC541" s="511"/>
      <c r="ID541" s="511"/>
      <c r="IE541" s="511"/>
      <c r="IF541" s="511"/>
      <c r="IG541" s="168"/>
      <c r="IH541" s="168"/>
      <c r="II541" s="168"/>
      <c r="IJ541" s="168"/>
      <c r="IK541" s="168"/>
      <c r="IL541" s="168"/>
      <c r="IM541" s="168"/>
      <c r="IN541" s="168"/>
      <c r="IO541" s="168"/>
      <c r="IP541" s="168"/>
      <c r="IQ541" s="168"/>
      <c r="IR541" s="168"/>
      <c r="IS541" s="168"/>
      <c r="IT541" s="168"/>
      <c r="IU541" s="168"/>
      <c r="IV541" s="168"/>
      <c r="IW541" s="168"/>
      <c r="IX541" s="168"/>
      <c r="IY541" s="168"/>
      <c r="IZ541" s="168"/>
      <c r="JA541" s="168"/>
      <c r="JB541" s="168"/>
      <c r="JC541" s="168"/>
      <c r="JD541" s="168"/>
      <c r="JE541" s="168"/>
      <c r="JF541" s="168"/>
      <c r="JG541" s="168"/>
      <c r="JH541" s="168"/>
      <c r="JI541" s="168"/>
      <c r="JJ541" s="168"/>
      <c r="JK541" s="168"/>
      <c r="JL541" s="168"/>
      <c r="JM541" s="168"/>
      <c r="JN541" s="168"/>
      <c r="JO541" s="168"/>
      <c r="JP541" s="168"/>
      <c r="JQ541" s="168"/>
      <c r="JR541" s="168"/>
      <c r="JS541" s="168"/>
      <c r="JT541" s="168"/>
      <c r="JU541" s="168"/>
      <c r="JV541" s="168"/>
      <c r="JW541" s="168"/>
      <c r="JX541" s="168"/>
      <c r="JY541" s="511"/>
      <c r="JZ541" s="511"/>
      <c r="KA541" s="511"/>
      <c r="KB541" s="511"/>
      <c r="KC541" s="511"/>
      <c r="KD541" s="511"/>
      <c r="KE541" s="511"/>
      <c r="KF541" s="511"/>
      <c r="KG541" s="511"/>
      <c r="KH541" s="511"/>
      <c r="KI541" s="511"/>
      <c r="KJ541" s="511"/>
      <c r="KK541" s="511"/>
      <c r="KL541" s="511"/>
      <c r="KM541" s="511"/>
      <c r="KN541" s="511"/>
      <c r="KO541" s="511"/>
      <c r="KP541" s="511"/>
      <c r="KQ541" s="511"/>
      <c r="KR541" s="511"/>
      <c r="KS541" s="511"/>
      <c r="KT541" s="511"/>
      <c r="KU541" s="511"/>
      <c r="KV541" s="511"/>
      <c r="KW541" s="89"/>
      <c r="KX541" s="89"/>
      <c r="KY541" s="89"/>
      <c r="KZ541" s="89"/>
      <c r="LA541" s="89"/>
      <c r="LB541" s="511"/>
      <c r="LC541" s="511"/>
      <c r="LD541" s="89"/>
      <c r="LE541" s="89"/>
      <c r="LF541" s="511"/>
      <c r="LG541" s="511"/>
      <c r="LH541" s="89"/>
      <c r="LI541" s="89"/>
      <c r="LJ541" s="511"/>
      <c r="LK541" s="511"/>
      <c r="LL541" s="511"/>
      <c r="LM541" s="511"/>
      <c r="LN541" s="511"/>
      <c r="LO541" s="511"/>
      <c r="LP541" s="511"/>
      <c r="LQ541" s="89"/>
      <c r="LR541" s="89"/>
      <c r="LS541" s="511"/>
      <c r="LT541" s="511"/>
      <c r="LU541" s="89"/>
      <c r="LV541" s="89"/>
      <c r="LW541" s="511"/>
      <c r="LX541" s="511"/>
      <c r="LY541" s="511"/>
      <c r="LZ541" s="511"/>
      <c r="MA541" s="511"/>
      <c r="MB541" s="203"/>
      <c r="MC541" s="107"/>
      <c r="MD541" s="511"/>
      <c r="ME541" s="511"/>
      <c r="MF541" s="511"/>
      <c r="MG541" s="511"/>
      <c r="MH541" s="511"/>
      <c r="MI541" s="511"/>
      <c r="MJ541" s="511"/>
      <c r="MK541" s="168"/>
      <c r="ML541" s="168"/>
      <c r="MM541" s="168"/>
      <c r="MN541" s="168"/>
      <c r="MO541" s="168"/>
      <c r="MP541" s="168"/>
      <c r="MQ541" s="168"/>
      <c r="MR541" s="168"/>
      <c r="MS541" s="168"/>
      <c r="MT541" s="168"/>
      <c r="MU541" s="168"/>
      <c r="MV541" s="168"/>
      <c r="MW541" s="168"/>
      <c r="MX541" s="168"/>
      <c r="MY541" s="168"/>
      <c r="MZ541" s="168"/>
      <c r="NA541" s="168"/>
      <c r="NB541" s="168"/>
      <c r="NC541" s="168"/>
      <c r="ND541" s="168"/>
      <c r="NE541" s="168"/>
      <c r="NF541" s="168"/>
      <c r="NG541" s="168"/>
      <c r="NH541" s="168"/>
      <c r="NI541" s="168"/>
      <c r="NJ541" s="168"/>
      <c r="NK541" s="168"/>
      <c r="NL541" s="168"/>
      <c r="NM541" s="168"/>
      <c r="NN541" s="168"/>
      <c r="NO541" s="168"/>
      <c r="NP541" s="168"/>
      <c r="NQ541" s="168"/>
      <c r="NR541" s="168"/>
      <c r="NS541" s="168"/>
      <c r="NT541" s="168"/>
      <c r="NU541" s="168"/>
      <c r="NV541" s="168"/>
      <c r="NW541" s="168"/>
      <c r="NX541" s="168"/>
      <c r="NY541" s="168"/>
      <c r="NZ541" s="168"/>
      <c r="OA541" s="168"/>
      <c r="OB541" s="168"/>
      <c r="OC541" s="511"/>
      <c r="OD541" s="511"/>
      <c r="OE541" s="511"/>
      <c r="OF541" s="511"/>
      <c r="OG541" s="511"/>
      <c r="OH541" s="511"/>
      <c r="OI541" s="511"/>
      <c r="OJ541" s="511"/>
      <c r="OK541" s="511"/>
      <c r="OL541" s="511"/>
      <c r="OM541" s="511"/>
      <c r="ON541" s="511"/>
      <c r="OO541" s="511"/>
      <c r="OP541" s="511"/>
      <c r="OQ541" s="511"/>
      <c r="OR541" s="511"/>
      <c r="OS541" s="511"/>
      <c r="OT541" s="511"/>
      <c r="OU541" s="511"/>
      <c r="OV541" s="511"/>
      <c r="OW541" s="511"/>
      <c r="OX541" s="511"/>
      <c r="OY541" s="511"/>
      <c r="OZ541" s="511"/>
      <c r="PA541" s="89"/>
      <c r="PB541" s="89"/>
      <c r="PC541" s="89"/>
      <c r="PD541" s="89"/>
      <c r="PE541" s="89"/>
      <c r="PF541" s="511"/>
      <c r="PG541" s="511"/>
      <c r="PH541" s="89"/>
      <c r="PI541" s="89"/>
      <c r="PJ541" s="511"/>
      <c r="PK541" s="511"/>
      <c r="PL541" s="89"/>
      <c r="PM541" s="89"/>
      <c r="PN541" s="511"/>
      <c r="PO541" s="511"/>
      <c r="PP541" s="511"/>
      <c r="PQ541" s="511"/>
      <c r="PR541" s="511"/>
      <c r="PS541" s="511"/>
      <c r="PT541" s="511"/>
      <c r="PU541" s="89"/>
      <c r="PV541" s="89"/>
      <c r="PW541" s="511"/>
      <c r="PX541" s="511"/>
      <c r="PY541" s="89"/>
      <c r="PZ541" s="89"/>
      <c r="QA541" s="511"/>
      <c r="QB541" s="511"/>
      <c r="QC541" s="511"/>
      <c r="QD541" s="511"/>
      <c r="QE541" s="511"/>
      <c r="QF541" s="203"/>
      <c r="QG541" s="107"/>
      <c r="QH541" s="511"/>
      <c r="QI541" s="511"/>
      <c r="QJ541" s="511"/>
      <c r="QK541" s="511"/>
      <c r="QL541" s="511"/>
      <c r="QM541" s="511"/>
      <c r="QN541" s="511"/>
      <c r="QO541" s="168"/>
      <c r="QP541" s="168"/>
      <c r="QQ541" s="168"/>
      <c r="QR541" s="168"/>
      <c r="QS541" s="168"/>
      <c r="QT541" s="168"/>
      <c r="QU541" s="168"/>
      <c r="QV541" s="168"/>
      <c r="QW541" s="168"/>
      <c r="QX541" s="168"/>
      <c r="QY541" s="168"/>
      <c r="QZ541" s="168"/>
      <c r="RA541" s="168"/>
      <c r="RB541" s="168"/>
      <c r="RC541" s="168"/>
      <c r="RD541" s="168"/>
      <c r="RE541" s="168"/>
      <c r="RF541" s="168"/>
      <c r="RG541" s="168"/>
      <c r="RH541" s="168"/>
      <c r="RI541" s="168"/>
      <c r="RJ541" s="168"/>
      <c r="RK541" s="168"/>
      <c r="RL541" s="168"/>
      <c r="RM541" s="168"/>
      <c r="RN541" s="168"/>
      <c r="RO541" s="168"/>
      <c r="RP541" s="168"/>
      <c r="RQ541" s="168"/>
      <c r="RR541" s="168"/>
      <c r="RS541" s="168"/>
      <c r="RT541" s="168"/>
      <c r="RU541" s="168"/>
      <c r="RV541" s="168"/>
      <c r="RW541" s="168"/>
      <c r="RX541" s="168"/>
      <c r="RY541" s="168"/>
      <c r="RZ541" s="168"/>
      <c r="SA541" s="168"/>
      <c r="SB541" s="168"/>
      <c r="SC541" s="168"/>
      <c r="SD541" s="168"/>
      <c r="SE541" s="168"/>
      <c r="SF541" s="168"/>
      <c r="SG541" s="511"/>
      <c r="SH541" s="511"/>
      <c r="SI541" s="511"/>
      <c r="SJ541" s="511"/>
      <c r="SK541" s="511"/>
      <c r="SL541" s="511"/>
      <c r="SM541" s="511"/>
      <c r="SN541" s="511"/>
      <c r="SO541" s="511"/>
      <c r="SP541" s="511"/>
      <c r="SQ541" s="511"/>
      <c r="SR541" s="511"/>
      <c r="SS541" s="511"/>
      <c r="ST541" s="511"/>
      <c r="SU541" s="511"/>
      <c r="SV541" s="511"/>
      <c r="SW541" s="511"/>
      <c r="SX541" s="511"/>
      <c r="SY541" s="511"/>
      <c r="SZ541" s="511"/>
      <c r="TA541" s="511"/>
      <c r="TB541" s="511"/>
      <c r="TC541" s="511"/>
      <c r="TD541" s="511"/>
      <c r="TE541" s="89"/>
      <c r="TF541" s="89"/>
      <c r="TG541" s="89"/>
      <c r="TH541" s="89"/>
      <c r="TI541" s="89"/>
      <c r="TJ541" s="511"/>
      <c r="TK541" s="511"/>
      <c r="TL541" s="89"/>
      <c r="TM541" s="89"/>
      <c r="TN541" s="511"/>
      <c r="TO541" s="511"/>
      <c r="TP541" s="89"/>
      <c r="TQ541" s="89"/>
      <c r="TR541" s="511"/>
      <c r="TS541" s="511"/>
      <c r="TT541" s="511"/>
      <c r="TU541" s="511"/>
      <c r="TV541" s="511"/>
      <c r="TW541" s="511"/>
      <c r="TX541" s="511"/>
      <c r="TY541" s="89"/>
      <c r="TZ541" s="89"/>
      <c r="UA541" s="511"/>
      <c r="UB541" s="511"/>
      <c r="UC541" s="89"/>
      <c r="UD541" s="89"/>
      <c r="UE541" s="511"/>
      <c r="UF541" s="511"/>
      <c r="UG541" s="511"/>
      <c r="UH541" s="511"/>
      <c r="UI541" s="511"/>
      <c r="UJ541" s="203"/>
      <c r="UK541" s="107"/>
      <c r="UL541" s="511"/>
      <c r="UM541" s="511"/>
      <c r="UN541" s="511"/>
      <c r="UO541" s="511"/>
      <c r="UP541" s="511"/>
      <c r="UQ541" s="511"/>
      <c r="UR541" s="511"/>
      <c r="US541" s="168"/>
      <c r="UT541" s="168"/>
      <c r="UU541" s="168"/>
      <c r="UV541" s="168"/>
      <c r="UW541" s="168"/>
      <c r="UX541" s="168"/>
      <c r="UY541" s="168"/>
      <c r="UZ541" s="168"/>
      <c r="VA541" s="168"/>
      <c r="VB541" s="168"/>
      <c r="VC541" s="168"/>
      <c r="VD541" s="168"/>
      <c r="VE541" s="168"/>
      <c r="VF541" s="168"/>
      <c r="VG541" s="168"/>
      <c r="VH541" s="168"/>
      <c r="VI541" s="168"/>
      <c r="VJ541" s="168"/>
      <c r="VK541" s="168"/>
      <c r="VL541" s="168"/>
      <c r="VM541" s="168"/>
      <c r="VN541" s="168"/>
      <c r="VO541" s="168"/>
      <c r="VP541" s="168"/>
      <c r="VQ541" s="168"/>
      <c r="VR541" s="168"/>
      <c r="VS541" s="168"/>
      <c r="VT541" s="168"/>
      <c r="VU541" s="168"/>
      <c r="VV541" s="168"/>
      <c r="VW541" s="168"/>
      <c r="VX541" s="168"/>
      <c r="VY541" s="168"/>
      <c r="VZ541" s="168"/>
      <c r="WA541" s="168"/>
      <c r="WB541" s="168"/>
      <c r="WC541" s="168"/>
      <c r="WD541" s="168"/>
      <c r="WE541" s="168"/>
      <c r="WF541" s="168"/>
      <c r="WG541" s="168"/>
      <c r="WH541" s="168"/>
      <c r="WI541" s="168"/>
      <c r="WJ541" s="168"/>
      <c r="WK541" s="511"/>
      <c r="WL541" s="511"/>
      <c r="WM541" s="511"/>
      <c r="WN541" s="511"/>
      <c r="WO541" s="511"/>
      <c r="WP541" s="511"/>
      <c r="WQ541" s="511"/>
      <c r="WR541" s="511"/>
      <c r="WS541" s="511"/>
      <c r="WT541" s="511"/>
      <c r="WU541" s="511"/>
      <c r="WV541" s="511"/>
      <c r="WW541" s="511"/>
      <c r="WX541" s="511"/>
      <c r="WY541" s="511"/>
      <c r="WZ541" s="511"/>
      <c r="XA541" s="511"/>
      <c r="XB541" s="511"/>
      <c r="XC541" s="511"/>
      <c r="XD541" s="511"/>
      <c r="XE541" s="511"/>
      <c r="XF541" s="511"/>
      <c r="XG541" s="511"/>
      <c r="XH541" s="511"/>
      <c r="XI541" s="89"/>
      <c r="XJ541" s="89"/>
      <c r="XK541" s="89"/>
      <c r="XL541" s="89"/>
      <c r="XM541" s="89"/>
      <c r="XN541" s="511"/>
      <c r="XO541" s="511"/>
      <c r="XP541" s="89"/>
      <c r="XQ541" s="89"/>
      <c r="XR541" s="511"/>
      <c r="XS541" s="511"/>
      <c r="XT541" s="89"/>
      <c r="XU541" s="89"/>
      <c r="XV541" s="511"/>
      <c r="XW541" s="511"/>
      <c r="XX541" s="511"/>
      <c r="XY541" s="511"/>
      <c r="XZ541" s="511"/>
      <c r="YA541" s="511"/>
      <c r="YB541" s="511"/>
      <c r="YC541" s="89"/>
      <c r="YD541" s="89"/>
      <c r="YE541" s="511"/>
      <c r="YF541" s="511"/>
      <c r="YG541" s="89"/>
      <c r="YH541" s="89"/>
      <c r="YI541" s="511"/>
      <c r="YJ541" s="511"/>
      <c r="YK541" s="511"/>
      <c r="YL541" s="511"/>
      <c r="YM541" s="511"/>
      <c r="YN541" s="203"/>
      <c r="YO541" s="107"/>
      <c r="YP541" s="511"/>
      <c r="YQ541" s="511"/>
      <c r="YR541" s="511"/>
      <c r="YS541" s="511"/>
      <c r="YT541" s="511"/>
      <c r="YU541" s="511"/>
      <c r="YV541" s="511"/>
      <c r="YW541" s="168"/>
      <c r="YX541" s="168"/>
      <c r="YY541" s="168"/>
      <c r="YZ541" s="168"/>
      <c r="ZA541" s="168"/>
      <c r="ZB541" s="168"/>
      <c r="ZC541" s="168"/>
      <c r="ZD541" s="168"/>
      <c r="ZE541" s="168"/>
      <c r="ZF541" s="168"/>
      <c r="ZG541" s="168"/>
      <c r="ZH541" s="168"/>
      <c r="ZI541" s="168"/>
      <c r="ZJ541" s="168"/>
      <c r="ZK541" s="168"/>
      <c r="ZL541" s="168"/>
      <c r="ZM541" s="168"/>
      <c r="ZN541" s="168"/>
      <c r="ZO541" s="168"/>
      <c r="ZP541" s="168"/>
      <c r="ZQ541" s="168"/>
      <c r="ZR541" s="168"/>
      <c r="ZS541" s="168"/>
      <c r="ZT541" s="168"/>
      <c r="ZU541" s="168"/>
      <c r="ZV541" s="168"/>
      <c r="ZW541" s="168"/>
      <c r="ZX541" s="168"/>
      <c r="ZY541" s="168"/>
      <c r="ZZ541" s="168"/>
      <c r="AAA541" s="168"/>
      <c r="AAB541" s="168"/>
      <c r="AAC541" s="168"/>
      <c r="AAD541" s="168"/>
      <c r="AAE541" s="168"/>
      <c r="AAF541" s="168"/>
      <c r="AAG541" s="168"/>
      <c r="AAH541" s="168"/>
      <c r="AAI541" s="168"/>
      <c r="AAJ541" s="168"/>
      <c r="AAK541" s="168"/>
      <c r="AAL541" s="168"/>
      <c r="AAM541" s="168"/>
      <c r="AAN541" s="168"/>
      <c r="AAO541" s="511"/>
      <c r="AAP541" s="511"/>
      <c r="AAQ541" s="511"/>
      <c r="AAR541" s="511"/>
      <c r="AAS541" s="511"/>
      <c r="AAT541" s="511"/>
      <c r="AAU541" s="511"/>
      <c r="AAV541" s="511"/>
      <c r="AAW541" s="511"/>
      <c r="AAX541" s="511"/>
      <c r="AAY541" s="511"/>
      <c r="AAZ541" s="511"/>
      <c r="ABA541" s="511"/>
      <c r="ABB541" s="511"/>
      <c r="ABC541" s="511"/>
      <c r="ABD541" s="511"/>
      <c r="ABE541" s="511"/>
      <c r="ABF541" s="511"/>
      <c r="ABG541" s="511"/>
      <c r="ABH541" s="511"/>
      <c r="ABI541" s="511"/>
      <c r="ABJ541" s="511"/>
      <c r="ABK541" s="511"/>
      <c r="ABL541" s="511"/>
      <c r="ABM541" s="89"/>
      <c r="ABN541" s="89"/>
      <c r="ABO541" s="89"/>
      <c r="ABP541" s="89"/>
      <c r="ABQ541" s="89"/>
      <c r="ABR541" s="511"/>
      <c r="ABS541" s="511"/>
      <c r="ABT541" s="89"/>
      <c r="ABU541" s="89"/>
      <c r="ABV541" s="511"/>
      <c r="ABW541" s="511"/>
      <c r="ABX541" s="89"/>
      <c r="ABY541" s="89"/>
      <c r="ABZ541" s="511"/>
      <c r="ACA541" s="511"/>
      <c r="ACB541" s="511"/>
      <c r="ACC541" s="511"/>
      <c r="ACD541" s="511"/>
      <c r="ACE541" s="511"/>
      <c r="ACF541" s="511"/>
      <c r="ACG541" s="89"/>
      <c r="ACH541" s="89"/>
      <c r="ACI541" s="511"/>
      <c r="ACJ541" s="511"/>
      <c r="ACK541" s="89"/>
      <c r="ACL541" s="89"/>
      <c r="ACM541" s="511"/>
      <c r="ACN541" s="511"/>
      <c r="ACO541" s="511"/>
      <c r="ACP541" s="511"/>
      <c r="ACQ541" s="511"/>
      <c r="ACR541" s="203"/>
      <c r="ACS541" s="107"/>
      <c r="ACT541" s="511"/>
      <c r="ACU541" s="511"/>
      <c r="ACV541" s="511"/>
      <c r="ACW541" s="511"/>
      <c r="ACX541" s="511"/>
      <c r="ACY541" s="511"/>
      <c r="ACZ541" s="511"/>
      <c r="ADA541" s="168"/>
      <c r="ADB541" s="168"/>
      <c r="ADC541" s="168"/>
      <c r="ADD541" s="168"/>
      <c r="ADE541" s="168"/>
      <c r="ADF541" s="168"/>
      <c r="ADG541" s="168"/>
      <c r="ADH541" s="168"/>
      <c r="ADI541" s="168"/>
      <c r="ADJ541" s="168"/>
      <c r="ADK541" s="168"/>
      <c r="ADL541" s="168"/>
      <c r="ADM541" s="168"/>
      <c r="ADN541" s="168"/>
      <c r="ADO541" s="168"/>
      <c r="ADP541" s="168"/>
      <c r="ADQ541" s="168"/>
      <c r="ADR541" s="168"/>
      <c r="ADS541" s="168"/>
      <c r="ADT541" s="168"/>
      <c r="ADU541" s="168"/>
      <c r="ADV541" s="168"/>
      <c r="ADW541" s="168"/>
      <c r="ADX541" s="168"/>
      <c r="ADY541" s="168"/>
      <c r="ADZ541" s="168"/>
      <c r="AEA541" s="168"/>
      <c r="AEB541" s="168"/>
      <c r="AEC541" s="168"/>
      <c r="AED541" s="168"/>
      <c r="AEE541" s="168"/>
      <c r="AEF541" s="168"/>
      <c r="AEG541" s="168"/>
      <c r="AEH541" s="168"/>
      <c r="AEI541" s="168"/>
      <c r="AEJ541" s="168"/>
      <c r="AEK541" s="168"/>
      <c r="AEL541" s="168"/>
      <c r="AEM541" s="168"/>
      <c r="AEN541" s="168"/>
      <c r="AEO541" s="168"/>
      <c r="AEP541" s="168"/>
      <c r="AEQ541" s="168"/>
      <c r="AER541" s="168"/>
      <c r="AES541" s="511"/>
      <c r="AET541" s="511"/>
      <c r="AEU541" s="511"/>
      <c r="AEV541" s="511"/>
      <c r="AEW541" s="511"/>
      <c r="AEX541" s="511"/>
      <c r="AEY541" s="511"/>
      <c r="AEZ541" s="511"/>
      <c r="AFA541" s="511"/>
      <c r="AFB541" s="511"/>
      <c r="AFC541" s="511"/>
      <c r="AFD541" s="511"/>
      <c r="AFE541" s="511"/>
      <c r="AFF541" s="511"/>
      <c r="AFG541" s="511"/>
      <c r="AFH541" s="511"/>
      <c r="AFI541" s="511"/>
      <c r="AFJ541" s="511"/>
      <c r="AFK541" s="511"/>
      <c r="AFL541" s="511"/>
      <c r="AFM541" s="511"/>
      <c r="AFN541" s="511"/>
      <c r="AFO541" s="511"/>
      <c r="AFP541" s="511"/>
      <c r="AFQ541" s="89"/>
      <c r="AFR541" s="89"/>
      <c r="AFS541" s="89"/>
      <c r="AFT541" s="89"/>
      <c r="AFU541" s="89"/>
      <c r="AFV541" s="511"/>
      <c r="AFW541" s="511"/>
      <c r="AFX541" s="89"/>
      <c r="AFY541" s="89"/>
      <c r="AFZ541" s="511"/>
      <c r="AGA541" s="511"/>
      <c r="AGB541" s="89"/>
      <c r="AGC541" s="89"/>
      <c r="AGD541" s="511"/>
      <c r="AGE541" s="511"/>
      <c r="AGF541" s="511"/>
      <c r="AGG541" s="511"/>
      <c r="AGH541" s="511"/>
      <c r="AGI541" s="511"/>
      <c r="AGJ541" s="511"/>
      <c r="AGK541" s="89"/>
      <c r="AGL541" s="89"/>
      <c r="AGM541" s="511"/>
      <c r="AGN541" s="511"/>
      <c r="AGO541" s="89"/>
      <c r="AGP541" s="89"/>
      <c r="AGQ541" s="511"/>
      <c r="AGR541" s="511"/>
      <c r="AGS541" s="511"/>
      <c r="AGT541" s="511"/>
      <c r="AGU541" s="511"/>
      <c r="AGV541" s="203"/>
      <c r="AGW541" s="107"/>
      <c r="AGX541" s="511"/>
      <c r="AGY541" s="511"/>
      <c r="AGZ541" s="511"/>
      <c r="AHA541" s="511"/>
      <c r="AHB541" s="511"/>
      <c r="AHC541" s="511"/>
      <c r="AHD541" s="511"/>
      <c r="AHE541" s="168"/>
      <c r="AHF541" s="168"/>
      <c r="AHG541" s="168"/>
      <c r="AHH541" s="168"/>
      <c r="AHI541" s="168"/>
      <c r="AHJ541" s="168"/>
      <c r="AHK541" s="168"/>
      <c r="AHL541" s="168"/>
      <c r="AHM541" s="168"/>
      <c r="AHN541" s="168"/>
      <c r="AHO541" s="168"/>
      <c r="AHP541" s="168"/>
      <c r="AHQ541" s="168"/>
      <c r="AHR541" s="168"/>
      <c r="AHS541" s="168"/>
      <c r="AHT541" s="168"/>
      <c r="AHU541" s="168"/>
      <c r="AHV541" s="168"/>
      <c r="AHW541" s="168"/>
      <c r="AHX541" s="168"/>
      <c r="AHY541" s="168"/>
      <c r="AHZ541" s="168"/>
      <c r="AIA541" s="168"/>
      <c r="AIB541" s="168"/>
      <c r="AIC541" s="168"/>
      <c r="AID541" s="168"/>
      <c r="AIE541" s="168"/>
      <c r="AIF541" s="168"/>
      <c r="AIG541" s="168"/>
      <c r="AIH541" s="168"/>
      <c r="AII541" s="168"/>
      <c r="AIJ541" s="168"/>
      <c r="AIK541" s="168"/>
      <c r="AIL541" s="168"/>
      <c r="AIM541" s="168"/>
      <c r="AIN541" s="168"/>
      <c r="AIO541" s="168"/>
      <c r="AIP541" s="168"/>
      <c r="AIQ541" s="168"/>
      <c r="AIR541" s="168"/>
      <c r="AIS541" s="168"/>
      <c r="AIT541" s="168"/>
      <c r="AIU541" s="168"/>
      <c r="AIV541" s="168"/>
      <c r="AIW541" s="511"/>
      <c r="AIX541" s="511"/>
      <c r="AIY541" s="511"/>
      <c r="AIZ541" s="511"/>
      <c r="AJA541" s="511"/>
      <c r="AJB541" s="511"/>
      <c r="AJC541" s="511"/>
      <c r="AJD541" s="511"/>
      <c r="AJE541" s="511"/>
      <c r="AJF541" s="511"/>
      <c r="AJG541" s="511"/>
      <c r="AJH541" s="511"/>
      <c r="AJI541" s="511"/>
      <c r="AJJ541" s="511"/>
      <c r="AJK541" s="511"/>
      <c r="AJL541" s="511"/>
      <c r="AJM541" s="511"/>
      <c r="AJN541" s="511"/>
      <c r="AJO541" s="511"/>
      <c r="AJP541" s="511"/>
      <c r="AJQ541" s="511"/>
      <c r="AJR541" s="511"/>
      <c r="AJS541" s="511"/>
      <c r="AJT541" s="511"/>
      <c r="AJU541" s="89"/>
      <c r="AJV541" s="89"/>
      <c r="AJW541" s="89"/>
      <c r="AJX541" s="89"/>
      <c r="AJY541" s="89"/>
      <c r="AJZ541" s="511"/>
      <c r="AKA541" s="511"/>
      <c r="AKB541" s="89"/>
      <c r="AKC541" s="89"/>
      <c r="AKD541" s="511"/>
      <c r="AKE541" s="511"/>
      <c r="AKF541" s="89"/>
      <c r="AKG541" s="89"/>
      <c r="AKH541" s="511"/>
      <c r="AKI541" s="511"/>
      <c r="AKJ541" s="511"/>
      <c r="AKK541" s="511"/>
      <c r="AKL541" s="511"/>
      <c r="AKM541" s="511"/>
      <c r="AKN541" s="511"/>
      <c r="AKO541" s="89"/>
      <c r="AKP541" s="89"/>
      <c r="AKQ541" s="511"/>
      <c r="AKR541" s="511"/>
      <c r="AKS541" s="89"/>
      <c r="AKT541" s="89"/>
      <c r="AKU541" s="511"/>
      <c r="AKV541" s="511"/>
      <c r="AKW541" s="511"/>
      <c r="AKX541" s="511"/>
      <c r="AKY541" s="511"/>
      <c r="AKZ541" s="203"/>
      <c r="ALA541" s="107"/>
      <c r="ALB541" s="511"/>
      <c r="ALC541" s="511"/>
      <c r="ALD541" s="511"/>
      <c r="ALE541" s="511"/>
      <c r="ALF541" s="511"/>
      <c r="ALG541" s="511"/>
      <c r="ALH541" s="511"/>
      <c r="ALI541" s="168"/>
      <c r="ALJ541" s="168"/>
      <c r="ALK541" s="168"/>
      <c r="ALL541" s="168"/>
      <c r="ALM541" s="168"/>
      <c r="ALN541" s="168"/>
      <c r="ALO541" s="168"/>
      <c r="ALP541" s="168"/>
      <c r="ALQ541" s="168"/>
      <c r="ALR541" s="168"/>
      <c r="ALS541" s="168"/>
      <c r="ALT541" s="168"/>
      <c r="ALU541" s="168"/>
      <c r="ALV541" s="168"/>
      <c r="ALW541" s="168"/>
      <c r="ALX541" s="168"/>
      <c r="ALY541" s="168"/>
      <c r="ALZ541" s="168"/>
      <c r="AMA541" s="168"/>
      <c r="AMB541" s="168"/>
      <c r="AMC541" s="168"/>
      <c r="AMD541" s="168"/>
      <c r="AME541" s="168"/>
      <c r="AMF541" s="168"/>
      <c r="AMG541" s="168"/>
      <c r="AMH541" s="168"/>
      <c r="AMI541" s="168"/>
      <c r="AMJ541" s="168"/>
      <c r="AMK541" s="168"/>
      <c r="AML541" s="168"/>
      <c r="AMM541" s="168"/>
      <c r="AMN541" s="168"/>
      <c r="AMO541" s="168"/>
      <c r="AMP541" s="168"/>
      <c r="AMQ541" s="168"/>
      <c r="AMR541" s="168"/>
      <c r="AMS541" s="168"/>
      <c r="AMT541" s="168"/>
      <c r="AMU541" s="168"/>
      <c r="AMV541" s="168"/>
      <c r="AMW541" s="168"/>
      <c r="AMX541" s="168"/>
      <c r="AMY541" s="168"/>
      <c r="AMZ541" s="168"/>
      <c r="ANA541" s="511"/>
      <c r="ANB541" s="511"/>
      <c r="ANC541" s="511"/>
      <c r="AND541" s="511"/>
      <c r="ANE541" s="511"/>
      <c r="ANF541" s="511"/>
      <c r="ANG541" s="511"/>
      <c r="ANH541" s="511"/>
      <c r="ANI541" s="511"/>
      <c r="ANJ541" s="511"/>
      <c r="ANK541" s="511"/>
      <c r="ANL541" s="511"/>
      <c r="ANM541" s="511"/>
      <c r="ANN541" s="511"/>
      <c r="ANO541" s="511"/>
      <c r="ANP541" s="511"/>
      <c r="ANQ541" s="511"/>
      <c r="ANR541" s="511"/>
      <c r="ANS541" s="511"/>
      <c r="ANT541" s="511"/>
      <c r="ANU541" s="511"/>
      <c r="ANV541" s="511"/>
      <c r="ANW541" s="511"/>
      <c r="ANX541" s="511"/>
      <c r="ANY541" s="89"/>
      <c r="ANZ541" s="89"/>
      <c r="AOA541" s="89"/>
      <c r="AOB541" s="89"/>
      <c r="AOC541" s="89"/>
      <c r="AOD541" s="511"/>
      <c r="AOE541" s="511"/>
      <c r="AOF541" s="89"/>
      <c r="AOG541" s="89"/>
      <c r="AOH541" s="511"/>
      <c r="AOI541" s="511"/>
      <c r="AOJ541" s="89"/>
      <c r="AOK541" s="89"/>
      <c r="AOL541" s="511"/>
      <c r="AOM541" s="511"/>
      <c r="AON541" s="511"/>
      <c r="AOO541" s="511"/>
      <c r="AOP541" s="511"/>
      <c r="AOQ541" s="511"/>
      <c r="AOR541" s="511"/>
      <c r="AOS541" s="89"/>
      <c r="AOT541" s="89"/>
      <c r="AOU541" s="511"/>
      <c r="AOV541" s="511"/>
      <c r="AOW541" s="89"/>
      <c r="AOX541" s="89"/>
      <c r="AOY541" s="511"/>
      <c r="AOZ541" s="511"/>
      <c r="APA541" s="511"/>
      <c r="APB541" s="511"/>
      <c r="APC541" s="511"/>
      <c r="APD541" s="203"/>
      <c r="APE541" s="107"/>
      <c r="APF541" s="511"/>
      <c r="APG541" s="511"/>
      <c r="APH541" s="511"/>
      <c r="API541" s="511"/>
      <c r="APJ541" s="511"/>
      <c r="APK541" s="511"/>
      <c r="APL541" s="511"/>
      <c r="APM541" s="168"/>
      <c r="APN541" s="168"/>
      <c r="APO541" s="168"/>
      <c r="APP541" s="168"/>
      <c r="APQ541" s="168"/>
      <c r="APR541" s="168"/>
      <c r="APS541" s="168"/>
      <c r="APT541" s="168"/>
      <c r="APU541" s="168"/>
      <c r="APV541" s="168"/>
      <c r="APW541" s="168"/>
      <c r="APX541" s="168"/>
      <c r="APY541" s="168"/>
      <c r="APZ541" s="168"/>
      <c r="AQA541" s="168"/>
      <c r="AQB541" s="168"/>
      <c r="AQC541" s="168"/>
      <c r="AQD541" s="168"/>
      <c r="AQE541" s="168"/>
      <c r="AQF541" s="168"/>
      <c r="AQG541" s="168"/>
      <c r="AQH541" s="168"/>
      <c r="AQI541" s="168"/>
      <c r="AQJ541" s="168"/>
      <c r="AQK541" s="168"/>
      <c r="AQL541" s="168"/>
      <c r="AQM541" s="168"/>
      <c r="AQN541" s="168"/>
      <c r="AQO541" s="168"/>
      <c r="AQP541" s="168"/>
      <c r="AQQ541" s="168"/>
      <c r="AQR541" s="168"/>
      <c r="AQS541" s="168"/>
      <c r="AQT541" s="168"/>
      <c r="AQU541" s="168"/>
      <c r="AQV541" s="168"/>
      <c r="AQW541" s="168"/>
      <c r="AQX541" s="168"/>
      <c r="AQY541" s="168"/>
      <c r="AQZ541" s="168"/>
      <c r="ARA541" s="168"/>
      <c r="ARB541" s="168"/>
      <c r="ARC541" s="168"/>
      <c r="ARD541" s="168"/>
      <c r="ARE541" s="511"/>
      <c r="ARF541" s="511"/>
      <c r="ARG541" s="511"/>
      <c r="ARH541" s="511"/>
      <c r="ARI541" s="511"/>
      <c r="ARJ541" s="511"/>
      <c r="ARK541" s="511"/>
      <c r="ARL541" s="511"/>
      <c r="ARM541" s="511"/>
      <c r="ARN541" s="511"/>
      <c r="ARO541" s="511"/>
      <c r="ARP541" s="511"/>
      <c r="ARQ541" s="511"/>
      <c r="ARR541" s="511"/>
      <c r="ARS541" s="511"/>
      <c r="ART541" s="511"/>
      <c r="ARU541" s="511"/>
      <c r="ARV541" s="511"/>
      <c r="ARW541" s="511"/>
      <c r="ARX541" s="511"/>
      <c r="ARY541" s="511"/>
      <c r="ARZ541" s="511"/>
      <c r="ASA541" s="511"/>
      <c r="ASB541" s="511"/>
      <c r="ASC541" s="89"/>
      <c r="ASD541" s="89"/>
      <c r="ASE541" s="89"/>
      <c r="ASF541" s="89"/>
      <c r="ASG541" s="89"/>
      <c r="ASH541" s="511"/>
      <c r="ASI541" s="511"/>
      <c r="ASJ541" s="89"/>
      <c r="ASK541" s="89"/>
      <c r="ASL541" s="511"/>
      <c r="ASM541" s="511"/>
      <c r="ASN541" s="89"/>
      <c r="ASO541" s="89"/>
      <c r="ASP541" s="511"/>
      <c r="ASQ541" s="511"/>
      <c r="ASR541" s="511"/>
      <c r="ASS541" s="511"/>
      <c r="AST541" s="511"/>
      <c r="ASU541" s="511"/>
      <c r="ASV541" s="511"/>
      <c r="ASW541" s="89"/>
      <c r="ASX541" s="89"/>
      <c r="ASY541" s="511"/>
      <c r="ASZ541" s="511"/>
      <c r="ATA541" s="89"/>
      <c r="ATB541" s="89"/>
      <c r="ATC541" s="511"/>
      <c r="ATD541" s="511"/>
      <c r="ATE541" s="511"/>
      <c r="ATF541" s="511"/>
      <c r="ATG541" s="511"/>
      <c r="ATH541" s="203"/>
      <c r="ATI541" s="107"/>
      <c r="ATJ541" s="511"/>
      <c r="ATK541" s="511"/>
      <c r="ATL541" s="511"/>
      <c r="ATM541" s="511"/>
      <c r="ATN541" s="511"/>
      <c r="ATO541" s="511"/>
      <c r="ATP541" s="511"/>
      <c r="ATQ541" s="168"/>
      <c r="ATR541" s="168"/>
      <c r="ATS541" s="168"/>
      <c r="ATT541" s="168"/>
      <c r="ATU541" s="168"/>
      <c r="ATV541" s="168"/>
      <c r="ATW541" s="168"/>
      <c r="ATX541" s="168"/>
      <c r="ATY541" s="168"/>
      <c r="ATZ541" s="168"/>
      <c r="AUA541" s="168"/>
      <c r="AUB541" s="168"/>
      <c r="AUC541" s="168"/>
      <c r="AUD541" s="168"/>
      <c r="AUE541" s="168"/>
      <c r="AUF541" s="168"/>
      <c r="AUG541" s="168"/>
      <c r="AUH541" s="168"/>
      <c r="AUI541" s="168"/>
      <c r="AUJ541" s="168"/>
      <c r="AUK541" s="168"/>
      <c r="AUL541" s="168"/>
      <c r="AUM541" s="168"/>
      <c r="AUN541" s="168"/>
      <c r="AUO541" s="168"/>
      <c r="AUP541" s="168"/>
      <c r="AUQ541" s="168"/>
      <c r="AUR541" s="168"/>
      <c r="AUS541" s="168"/>
      <c r="AUT541" s="168"/>
      <c r="AUU541" s="168"/>
      <c r="AUV541" s="168"/>
      <c r="AUW541" s="168"/>
      <c r="AUX541" s="168"/>
      <c r="AUY541" s="168"/>
      <c r="AUZ541" s="168"/>
      <c r="AVA541" s="168"/>
      <c r="AVB541" s="168"/>
      <c r="AVC541" s="168"/>
      <c r="AVD541" s="168"/>
      <c r="AVE541" s="168"/>
      <c r="AVF541" s="168"/>
      <c r="AVG541" s="168"/>
      <c r="AVH541" s="168"/>
      <c r="AVI541" s="511"/>
      <c r="AVJ541" s="511"/>
      <c r="AVK541" s="511"/>
      <c r="AVL541" s="511"/>
      <c r="AVM541" s="511"/>
      <c r="AVN541" s="511"/>
      <c r="AVO541" s="511"/>
      <c r="AVP541" s="511"/>
      <c r="AVQ541" s="511"/>
      <c r="AVR541" s="511"/>
      <c r="AVS541" s="511"/>
      <c r="AVT541" s="511"/>
      <c r="AVU541" s="511"/>
      <c r="AVV541" s="511"/>
      <c r="AVW541" s="511"/>
      <c r="AVX541" s="511"/>
      <c r="AVY541" s="511"/>
      <c r="AVZ541" s="511"/>
      <c r="AWA541" s="511"/>
      <c r="AWB541" s="511"/>
      <c r="AWC541" s="511"/>
      <c r="AWD541" s="511"/>
      <c r="AWE541" s="511"/>
      <c r="AWF541" s="511"/>
      <c r="AWG541" s="89"/>
      <c r="AWH541" s="89"/>
      <c r="AWI541" s="89"/>
      <c r="AWJ541" s="89"/>
      <c r="AWK541" s="89"/>
      <c r="AWL541" s="511"/>
      <c r="AWM541" s="511"/>
      <c r="AWN541" s="89"/>
      <c r="AWO541" s="89"/>
      <c r="AWP541" s="511"/>
      <c r="AWQ541" s="511"/>
      <c r="AWR541" s="89"/>
      <c r="AWS541" s="89"/>
      <c r="AWT541" s="511"/>
      <c r="AWU541" s="511"/>
      <c r="AWV541" s="511"/>
      <c r="AWW541" s="511"/>
      <c r="AWX541" s="511"/>
      <c r="AWY541" s="511"/>
      <c r="AWZ541" s="511"/>
      <c r="AXA541" s="89"/>
      <c r="AXB541" s="89"/>
      <c r="AXC541" s="511"/>
      <c r="AXD541" s="511"/>
      <c r="AXE541" s="89"/>
      <c r="AXF541" s="89"/>
      <c r="AXG541" s="511"/>
      <c r="AXH541" s="511"/>
      <c r="AXI541" s="511"/>
      <c r="AXJ541" s="511"/>
      <c r="AXK541" s="511"/>
      <c r="AXL541" s="203"/>
      <c r="AXM541" s="107"/>
      <c r="AXN541" s="511"/>
      <c r="AXO541" s="511"/>
      <c r="AXP541" s="511"/>
      <c r="AXQ541" s="511"/>
      <c r="AXR541" s="511"/>
      <c r="AXS541" s="511"/>
      <c r="AXT541" s="511"/>
      <c r="AXU541" s="168"/>
      <c r="AXV541" s="168"/>
      <c r="AXW541" s="168"/>
      <c r="AXX541" s="168"/>
      <c r="AXY541" s="168"/>
      <c r="AXZ541" s="168"/>
      <c r="AYA541" s="168"/>
      <c r="AYB541" s="168"/>
      <c r="AYC541" s="168"/>
      <c r="AYD541" s="168"/>
      <c r="AYE541" s="168"/>
      <c r="AYF541" s="168"/>
      <c r="AYG541" s="168"/>
      <c r="AYH541" s="168"/>
      <c r="AYI541" s="168"/>
      <c r="AYJ541" s="168"/>
      <c r="AYK541" s="168"/>
      <c r="AYL541" s="168"/>
      <c r="AYM541" s="168"/>
      <c r="AYN541" s="168"/>
      <c r="AYO541" s="168"/>
      <c r="AYP541" s="168"/>
      <c r="AYQ541" s="168"/>
      <c r="AYR541" s="168"/>
      <c r="AYS541" s="168"/>
      <c r="AYT541" s="168"/>
      <c r="AYU541" s="168"/>
      <c r="AYV541" s="168"/>
      <c r="AYW541" s="168"/>
      <c r="AYX541" s="168"/>
      <c r="AYY541" s="168"/>
      <c r="AYZ541" s="168"/>
      <c r="AZA541" s="168"/>
      <c r="AZB541" s="168"/>
      <c r="AZC541" s="168"/>
      <c r="AZD541" s="168"/>
      <c r="AZE541" s="168"/>
      <c r="AZF541" s="168"/>
      <c r="AZG541" s="168"/>
      <c r="AZH541" s="168"/>
      <c r="AZI541" s="168"/>
      <c r="AZJ541" s="168"/>
      <c r="AZK541" s="168"/>
      <c r="AZL541" s="168"/>
      <c r="AZM541" s="511"/>
      <c r="AZN541" s="511"/>
      <c r="AZO541" s="511"/>
      <c r="AZP541" s="511"/>
      <c r="AZQ541" s="511"/>
      <c r="AZR541" s="511"/>
      <c r="AZS541" s="511"/>
      <c r="AZT541" s="511"/>
      <c r="AZU541" s="511"/>
      <c r="AZV541" s="511"/>
      <c r="AZW541" s="511"/>
      <c r="AZX541" s="511"/>
      <c r="AZY541" s="511"/>
      <c r="AZZ541" s="511"/>
      <c r="BAA541" s="511"/>
      <c r="BAB541" s="511"/>
      <c r="BAC541" s="511"/>
      <c r="BAD541" s="511"/>
      <c r="BAE541" s="511"/>
      <c r="BAF541" s="511"/>
      <c r="BAG541" s="511"/>
      <c r="BAH541" s="511"/>
      <c r="BAI541" s="511"/>
      <c r="BAJ541" s="511"/>
      <c r="BAK541" s="89"/>
      <c r="BAL541" s="89"/>
      <c r="BAM541" s="89"/>
      <c r="BAN541" s="89"/>
      <c r="BAO541" s="89"/>
      <c r="BAP541" s="511"/>
      <c r="BAQ541" s="511"/>
      <c r="BAR541" s="89"/>
      <c r="BAS541" s="89"/>
      <c r="BAT541" s="511"/>
      <c r="BAU541" s="511"/>
      <c r="BAV541" s="89"/>
      <c r="BAW541" s="89"/>
      <c r="BAX541" s="511"/>
      <c r="BAY541" s="511"/>
      <c r="BAZ541" s="511"/>
      <c r="BBA541" s="511"/>
      <c r="BBB541" s="511"/>
      <c r="BBC541" s="511"/>
      <c r="BBD541" s="511"/>
      <c r="BBE541" s="89"/>
      <c r="BBF541" s="89"/>
      <c r="BBG541" s="511"/>
      <c r="BBH541" s="511"/>
      <c r="BBI541" s="89"/>
      <c r="BBJ541" s="89"/>
      <c r="BBK541" s="511"/>
      <c r="BBL541" s="511"/>
      <c r="BBM541" s="511"/>
      <c r="BBN541" s="511"/>
      <c r="BBO541" s="511"/>
      <c r="BBP541" s="203"/>
      <c r="BBQ541" s="107"/>
      <c r="BBR541" s="511"/>
      <c r="BBS541" s="511"/>
      <c r="BBT541" s="511"/>
      <c r="BBU541" s="511"/>
      <c r="BBV541" s="511"/>
      <c r="BBW541" s="511"/>
      <c r="BBX541" s="511"/>
      <c r="BBY541" s="168"/>
      <c r="BBZ541" s="168"/>
      <c r="BCA541" s="168"/>
      <c r="BCB541" s="168"/>
      <c r="BCC541" s="168"/>
      <c r="BCD541" s="168"/>
      <c r="BCE541" s="168"/>
      <c r="BCF541" s="168"/>
      <c r="BCG541" s="168"/>
      <c r="BCH541" s="168"/>
      <c r="BCI541" s="168"/>
      <c r="BCJ541" s="168"/>
      <c r="BCK541" s="168"/>
      <c r="BCL541" s="168"/>
      <c r="BCM541" s="168"/>
      <c r="BCN541" s="168"/>
      <c r="BCO541" s="168"/>
      <c r="BCP541" s="168"/>
      <c r="BCQ541" s="168"/>
      <c r="BCR541" s="168"/>
      <c r="BCS541" s="168"/>
      <c r="BCT541" s="168"/>
      <c r="BCU541" s="168"/>
      <c r="BCV541" s="168"/>
      <c r="BCW541" s="168"/>
      <c r="BCX541" s="168"/>
      <c r="BCY541" s="168"/>
      <c r="BCZ541" s="168"/>
      <c r="BDA541" s="168"/>
      <c r="BDB541" s="168"/>
      <c r="BDC541" s="168"/>
      <c r="BDD541" s="168"/>
      <c r="BDE541" s="168"/>
      <c r="BDF541" s="168"/>
      <c r="BDG541" s="168"/>
      <c r="BDH541" s="168"/>
      <c r="BDI541" s="168"/>
      <c r="BDJ541" s="168"/>
      <c r="BDK541" s="168"/>
      <c r="BDL541" s="168"/>
      <c r="BDM541" s="168"/>
      <c r="BDN541" s="168"/>
      <c r="BDO541" s="168"/>
      <c r="BDP541" s="168"/>
      <c r="BDQ541" s="511"/>
      <c r="BDR541" s="511"/>
      <c r="BDS541" s="511"/>
      <c r="BDT541" s="511"/>
      <c r="BDU541" s="511"/>
      <c r="BDV541" s="511"/>
      <c r="BDW541" s="511"/>
      <c r="BDX541" s="511"/>
      <c r="BDY541" s="511"/>
      <c r="BDZ541" s="511"/>
      <c r="BEA541" s="511"/>
      <c r="BEB541" s="511"/>
      <c r="BEC541" s="511"/>
      <c r="BED541" s="511"/>
      <c r="BEE541" s="511"/>
      <c r="BEF541" s="511"/>
      <c r="BEG541" s="511"/>
      <c r="BEH541" s="511"/>
      <c r="BEI541" s="511"/>
      <c r="BEJ541" s="511"/>
      <c r="BEK541" s="511"/>
      <c r="BEL541" s="511"/>
      <c r="BEM541" s="511"/>
      <c r="BEN541" s="511"/>
      <c r="BEO541" s="89"/>
      <c r="BEP541" s="89"/>
      <c r="BEQ541" s="89"/>
      <c r="BER541" s="89"/>
      <c r="BES541" s="89"/>
      <c r="BET541" s="511"/>
      <c r="BEU541" s="511"/>
      <c r="BEV541" s="89"/>
      <c r="BEW541" s="89"/>
      <c r="BEX541" s="511"/>
      <c r="BEY541" s="511"/>
      <c r="BEZ541" s="89"/>
      <c r="BFA541" s="89"/>
      <c r="BFB541" s="511"/>
      <c r="BFC541" s="511"/>
      <c r="BFD541" s="511"/>
      <c r="BFE541" s="511"/>
      <c r="BFF541" s="511"/>
      <c r="BFG541" s="511"/>
      <c r="BFH541" s="511"/>
      <c r="BFI541" s="89"/>
      <c r="BFJ541" s="89"/>
      <c r="BFK541" s="511"/>
      <c r="BFL541" s="511"/>
      <c r="BFM541" s="89"/>
      <c r="BFN541" s="89"/>
      <c r="BFO541" s="511"/>
      <c r="BFP541" s="511"/>
      <c r="BFQ541" s="511"/>
      <c r="BFR541" s="511"/>
      <c r="BFS541" s="511"/>
      <c r="BFT541" s="203"/>
      <c r="BFU541" s="107"/>
      <c r="BFV541" s="511"/>
      <c r="BFW541" s="511"/>
      <c r="BFX541" s="511"/>
      <c r="BFY541" s="511"/>
      <c r="BFZ541" s="511"/>
      <c r="BGA541" s="511"/>
      <c r="BGB541" s="511"/>
      <c r="BGC541" s="168"/>
      <c r="BGD541" s="168"/>
      <c r="BGE541" s="168"/>
      <c r="BGF541" s="168"/>
      <c r="BGG541" s="168"/>
      <c r="BGH541" s="168"/>
      <c r="BGI541" s="168"/>
      <c r="BGJ541" s="168"/>
      <c r="BGK541" s="168"/>
      <c r="BGL541" s="168"/>
      <c r="BGM541" s="168"/>
      <c r="BGN541" s="168"/>
      <c r="BGO541" s="168"/>
      <c r="BGP541" s="168"/>
      <c r="BGQ541" s="168"/>
      <c r="BGR541" s="168"/>
      <c r="BGS541" s="168"/>
      <c r="BGT541" s="168"/>
      <c r="BGU541" s="168"/>
      <c r="BGV541" s="168"/>
      <c r="BGW541" s="168"/>
      <c r="BGX541" s="168"/>
      <c r="BGY541" s="168"/>
      <c r="BGZ541" s="168"/>
      <c r="BHA541" s="168"/>
      <c r="BHB541" s="168"/>
      <c r="BHC541" s="168"/>
      <c r="BHD541" s="168"/>
      <c r="BHE541" s="168"/>
      <c r="BHF541" s="168"/>
      <c r="BHG541" s="168"/>
      <c r="BHH541" s="168"/>
      <c r="BHI541" s="168"/>
      <c r="BHJ541" s="168"/>
      <c r="BHK541" s="168"/>
      <c r="BHL541" s="168"/>
      <c r="BHM541" s="168"/>
      <c r="BHN541" s="168"/>
      <c r="BHO541" s="168"/>
      <c r="BHP541" s="168"/>
      <c r="BHQ541" s="168"/>
      <c r="BHR541" s="168"/>
      <c r="BHS541" s="168"/>
      <c r="BHT541" s="168"/>
      <c r="BHU541" s="511"/>
      <c r="BHV541" s="511"/>
      <c r="BHW541" s="511"/>
      <c r="BHX541" s="511"/>
      <c r="BHY541" s="511"/>
      <c r="BHZ541" s="511"/>
      <c r="BIA541" s="511"/>
      <c r="BIB541" s="511"/>
      <c r="BIC541" s="511"/>
      <c r="BID541" s="511"/>
      <c r="BIE541" s="511"/>
      <c r="BIF541" s="511"/>
      <c r="BIG541" s="511"/>
      <c r="BIH541" s="511"/>
      <c r="BII541" s="511"/>
      <c r="BIJ541" s="511"/>
      <c r="BIK541" s="511"/>
      <c r="BIL541" s="511"/>
      <c r="BIM541" s="511"/>
      <c r="BIN541" s="511"/>
      <c r="BIO541" s="511"/>
      <c r="BIP541" s="511"/>
      <c r="BIQ541" s="511"/>
      <c r="BIR541" s="511"/>
      <c r="BIS541" s="89"/>
      <c r="BIT541" s="89"/>
      <c r="BIU541" s="89"/>
      <c r="BIV541" s="89"/>
      <c r="BIW541" s="89"/>
      <c r="BIX541" s="511"/>
      <c r="BIY541" s="511"/>
      <c r="BIZ541" s="89"/>
      <c r="BJA541" s="89"/>
      <c r="BJB541" s="511"/>
      <c r="BJC541" s="511"/>
      <c r="BJD541" s="89"/>
      <c r="BJE541" s="89"/>
      <c r="BJF541" s="511"/>
      <c r="BJG541" s="511"/>
      <c r="BJH541" s="511"/>
      <c r="BJI541" s="511"/>
      <c r="BJJ541" s="511"/>
      <c r="BJK541" s="511"/>
      <c r="BJL541" s="511"/>
      <c r="BJM541" s="89"/>
      <c r="BJN541" s="89"/>
      <c r="BJO541" s="511"/>
      <c r="BJP541" s="511"/>
      <c r="BJQ541" s="89"/>
      <c r="BJR541" s="89"/>
      <c r="BJS541" s="511"/>
      <c r="BJT541" s="511"/>
      <c r="BJU541" s="511"/>
      <c r="BJV541" s="511"/>
      <c r="BJW541" s="511"/>
      <c r="BJX541" s="203"/>
      <c r="BJY541" s="107"/>
      <c r="BJZ541" s="511"/>
      <c r="BKA541" s="511"/>
      <c r="BKB541" s="511"/>
      <c r="BKC541" s="511"/>
      <c r="BKD541" s="511"/>
      <c r="BKE541" s="511"/>
      <c r="BKF541" s="511"/>
      <c r="BKG541" s="168"/>
      <c r="BKH541" s="168"/>
      <c r="BKI541" s="168"/>
      <c r="BKJ541" s="168"/>
      <c r="BKK541" s="168"/>
      <c r="BKL541" s="168"/>
      <c r="BKM541" s="168"/>
      <c r="BKN541" s="168"/>
      <c r="BKO541" s="168"/>
      <c r="BKP541" s="168"/>
      <c r="BKQ541" s="168"/>
      <c r="BKR541" s="168"/>
      <c r="BKS541" s="168"/>
      <c r="BKT541" s="168"/>
      <c r="BKU541" s="168"/>
      <c r="BKV541" s="168"/>
      <c r="BKW541" s="168"/>
      <c r="BKX541" s="168"/>
      <c r="BKY541" s="168"/>
      <c r="BKZ541" s="168"/>
      <c r="BLA541" s="168"/>
      <c r="BLB541" s="168"/>
      <c r="BLC541" s="168"/>
      <c r="BLD541" s="168"/>
      <c r="BLE541" s="168"/>
      <c r="BLF541" s="168"/>
      <c r="BLG541" s="168"/>
      <c r="BLH541" s="168"/>
      <c r="BLI541" s="168"/>
      <c r="BLJ541" s="168"/>
      <c r="BLK541" s="168"/>
      <c r="BLL541" s="168"/>
      <c r="BLM541" s="168"/>
      <c r="BLN541" s="168"/>
      <c r="BLO541" s="168"/>
      <c r="BLP541" s="168"/>
      <c r="BLQ541" s="168"/>
      <c r="BLR541" s="168"/>
      <c r="BLS541" s="168"/>
      <c r="BLT541" s="168"/>
      <c r="BLU541" s="168"/>
      <c r="BLV541" s="168"/>
      <c r="BLW541" s="168"/>
      <c r="BLX541" s="168"/>
      <c r="BLY541" s="511"/>
      <c r="BLZ541" s="511"/>
      <c r="BMA541" s="511"/>
      <c r="BMB541" s="511"/>
      <c r="BMC541" s="511"/>
      <c r="BMD541" s="511"/>
      <c r="BME541" s="511"/>
      <c r="BMF541" s="511"/>
      <c r="BMG541" s="511"/>
      <c r="BMH541" s="511"/>
      <c r="BMI541" s="511"/>
      <c r="BMJ541" s="511"/>
      <c r="BMK541" s="511"/>
      <c r="BML541" s="511"/>
      <c r="BMM541" s="511"/>
      <c r="BMN541" s="511"/>
      <c r="BMO541" s="511"/>
      <c r="BMP541" s="511"/>
      <c r="BMQ541" s="511"/>
      <c r="BMR541" s="511"/>
      <c r="BMS541" s="511"/>
      <c r="BMT541" s="511"/>
      <c r="BMU541" s="511"/>
      <c r="BMV541" s="511"/>
      <c r="BMW541" s="89"/>
      <c r="BMX541" s="89"/>
      <c r="BMY541" s="89"/>
      <c r="BMZ541" s="89"/>
      <c r="BNA541" s="89"/>
      <c r="BNB541" s="511"/>
      <c r="BNC541" s="511"/>
      <c r="BND541" s="89"/>
      <c r="BNE541" s="89"/>
      <c r="BNF541" s="511"/>
      <c r="BNG541" s="511"/>
      <c r="BNH541" s="89"/>
      <c r="BNI541" s="89"/>
      <c r="BNJ541" s="511"/>
      <c r="BNK541" s="511"/>
      <c r="BNL541" s="511"/>
      <c r="BNM541" s="511"/>
      <c r="BNN541" s="511"/>
      <c r="BNO541" s="511"/>
      <c r="BNP541" s="511"/>
      <c r="BNQ541" s="89"/>
      <c r="BNR541" s="89"/>
      <c r="BNS541" s="511"/>
      <c r="BNT541" s="511"/>
      <c r="BNU541" s="89"/>
      <c r="BNV541" s="89"/>
      <c r="BNW541" s="511"/>
      <c r="BNX541" s="511"/>
      <c r="BNY541" s="511"/>
      <c r="BNZ541" s="511"/>
      <c r="BOA541" s="511"/>
      <c r="BOB541" s="203"/>
      <c r="BOC541" s="107"/>
      <c r="BOD541" s="511"/>
      <c r="BOE541" s="511"/>
      <c r="BOF541" s="511"/>
      <c r="BOG541" s="511"/>
      <c r="BOH541" s="511"/>
      <c r="BOI541" s="511"/>
      <c r="BOJ541" s="511"/>
      <c r="BOK541" s="168"/>
      <c r="BOL541" s="168"/>
      <c r="BOM541" s="168"/>
      <c r="BON541" s="168"/>
      <c r="BOO541" s="168"/>
      <c r="BOP541" s="168"/>
      <c r="BOQ541" s="168"/>
      <c r="BOR541" s="168"/>
      <c r="BOS541" s="168"/>
      <c r="BOT541" s="168"/>
      <c r="BOU541" s="168"/>
      <c r="BOV541" s="168"/>
      <c r="BOW541" s="168"/>
      <c r="BOX541" s="168"/>
      <c r="BOY541" s="168"/>
      <c r="BOZ541" s="168"/>
      <c r="BPA541" s="168"/>
      <c r="BPB541" s="168"/>
      <c r="BPC541" s="168"/>
      <c r="BPD541" s="168"/>
      <c r="BPE541" s="168"/>
      <c r="BPF541" s="168"/>
      <c r="BPG541" s="168"/>
      <c r="BPH541" s="168"/>
      <c r="BPI541" s="168"/>
      <c r="BPJ541" s="168"/>
      <c r="BPK541" s="168"/>
      <c r="BPL541" s="168"/>
      <c r="BPM541" s="168"/>
      <c r="BPN541" s="168"/>
      <c r="BPO541" s="168"/>
      <c r="BPP541" s="168"/>
      <c r="BPQ541" s="168"/>
      <c r="BPR541" s="168"/>
      <c r="BPS541" s="168"/>
      <c r="BPT541" s="168"/>
      <c r="BPU541" s="168"/>
      <c r="BPV541" s="168"/>
      <c r="BPW541" s="168"/>
      <c r="BPX541" s="168"/>
      <c r="BPY541" s="168"/>
      <c r="BPZ541" s="168"/>
      <c r="BQA541" s="168"/>
      <c r="BQB541" s="168"/>
      <c r="BQC541" s="511"/>
      <c r="BQD541" s="511"/>
      <c r="BQE541" s="511"/>
      <c r="BQF541" s="511"/>
      <c r="BQG541" s="511"/>
      <c r="BQH541" s="511"/>
      <c r="BQI541" s="511"/>
      <c r="BQJ541" s="511"/>
      <c r="BQK541" s="511"/>
      <c r="BQL541" s="511"/>
      <c r="BQM541" s="511"/>
      <c r="BQN541" s="511"/>
      <c r="BQO541" s="511"/>
      <c r="BQP541" s="511"/>
      <c r="BQQ541" s="511"/>
      <c r="BQR541" s="511"/>
      <c r="BQS541" s="511"/>
      <c r="BQT541" s="511"/>
      <c r="BQU541" s="511"/>
      <c r="BQV541" s="511"/>
      <c r="BQW541" s="511"/>
      <c r="BQX541" s="511"/>
      <c r="BQY541" s="511"/>
      <c r="BQZ541" s="511"/>
      <c r="BRA541" s="89"/>
      <c r="BRB541" s="89"/>
      <c r="BRC541" s="89"/>
      <c r="BRD541" s="89"/>
      <c r="BRE541" s="89"/>
      <c r="BRF541" s="511"/>
      <c r="BRG541" s="511"/>
      <c r="BRH541" s="89"/>
      <c r="BRI541" s="89"/>
      <c r="BRJ541" s="511"/>
      <c r="BRK541" s="511"/>
      <c r="BRL541" s="89"/>
      <c r="BRM541" s="89"/>
      <c r="BRN541" s="511"/>
      <c r="BRO541" s="511"/>
      <c r="BRP541" s="511"/>
      <c r="BRQ541" s="511"/>
      <c r="BRR541" s="511"/>
      <c r="BRS541" s="511"/>
      <c r="BRT541" s="511"/>
      <c r="BRU541" s="89"/>
      <c r="BRV541" s="89"/>
      <c r="BRW541" s="511"/>
      <c r="BRX541" s="511"/>
      <c r="BRY541" s="89"/>
      <c r="BRZ541" s="89"/>
      <c r="BSA541" s="511"/>
      <c r="BSB541" s="511"/>
      <c r="BSC541" s="511"/>
      <c r="BSD541" s="511"/>
      <c r="BSE541" s="511"/>
      <c r="BSF541" s="203"/>
      <c r="BSG541" s="107"/>
      <c r="BSH541" s="511"/>
      <c r="BSI541" s="511"/>
      <c r="BSJ541" s="511"/>
      <c r="BSK541" s="511"/>
      <c r="BSL541" s="511"/>
      <c r="BSM541" s="511"/>
      <c r="BSN541" s="511"/>
      <c r="BSO541" s="168"/>
      <c r="BSP541" s="168"/>
      <c r="BSQ541" s="168"/>
      <c r="BSR541" s="168"/>
      <c r="BSS541" s="168"/>
      <c r="BST541" s="168"/>
      <c r="BSU541" s="168"/>
      <c r="BSV541" s="168"/>
      <c r="BSW541" s="168"/>
      <c r="BSX541" s="168"/>
      <c r="BSY541" s="168"/>
      <c r="BSZ541" s="168"/>
      <c r="BTA541" s="168"/>
      <c r="BTB541" s="168"/>
      <c r="BTC541" s="168"/>
      <c r="BTD541" s="168"/>
      <c r="BTE541" s="168"/>
      <c r="BTF541" s="168"/>
      <c r="BTG541" s="168"/>
      <c r="BTH541" s="168"/>
      <c r="BTI541" s="168"/>
      <c r="BTJ541" s="168"/>
      <c r="BTK541" s="168"/>
      <c r="BTL541" s="168"/>
      <c r="BTM541" s="168"/>
      <c r="BTN541" s="168"/>
      <c r="BTO541" s="168"/>
      <c r="BTP541" s="168"/>
      <c r="BTQ541" s="168"/>
      <c r="BTR541" s="168"/>
      <c r="BTS541" s="168"/>
      <c r="BTT541" s="168"/>
      <c r="BTU541" s="168"/>
      <c r="BTV541" s="168"/>
      <c r="BTW541" s="168"/>
      <c r="BTX541" s="168"/>
      <c r="BTY541" s="168"/>
      <c r="BTZ541" s="168"/>
      <c r="BUA541" s="168"/>
      <c r="BUB541" s="168"/>
      <c r="BUC541" s="168"/>
      <c r="BUD541" s="168"/>
      <c r="BUE541" s="168"/>
      <c r="BUF541" s="168"/>
      <c r="BUG541" s="511"/>
      <c r="BUH541" s="511"/>
      <c r="BUI541" s="511"/>
      <c r="BUJ541" s="511"/>
      <c r="BUK541" s="511"/>
      <c r="BUL541" s="511"/>
      <c r="BUM541" s="511"/>
      <c r="BUN541" s="511"/>
      <c r="BUO541" s="511"/>
      <c r="BUP541" s="511"/>
      <c r="BUQ541" s="511"/>
      <c r="BUR541" s="511"/>
      <c r="BUS541" s="511"/>
      <c r="BUT541" s="511"/>
      <c r="BUU541" s="511"/>
      <c r="BUV541" s="511"/>
      <c r="BUW541" s="511"/>
      <c r="BUX541" s="511"/>
      <c r="BUY541" s="511"/>
      <c r="BUZ541" s="511"/>
      <c r="BVA541" s="511"/>
      <c r="BVB541" s="511"/>
      <c r="BVC541" s="511"/>
      <c r="BVD541" s="511"/>
      <c r="BVE541" s="89"/>
      <c r="BVF541" s="89"/>
      <c r="BVG541" s="89"/>
      <c r="BVH541" s="89"/>
      <c r="BVI541" s="89"/>
      <c r="BVJ541" s="511"/>
      <c r="BVK541" s="511"/>
      <c r="BVL541" s="89"/>
      <c r="BVM541" s="89"/>
      <c r="BVN541" s="511"/>
      <c r="BVO541" s="511"/>
      <c r="BVP541" s="89"/>
      <c r="BVQ541" s="89"/>
      <c r="BVR541" s="511"/>
      <c r="BVS541" s="511"/>
      <c r="BVT541" s="511"/>
      <c r="BVU541" s="511"/>
      <c r="BVV541" s="511"/>
      <c r="BVW541" s="511"/>
      <c r="BVX541" s="511"/>
      <c r="BVY541" s="89"/>
      <c r="BVZ541" s="89"/>
      <c r="BWA541" s="511"/>
      <c r="BWB541" s="511"/>
      <c r="BWC541" s="89"/>
      <c r="BWD541" s="89"/>
      <c r="BWE541" s="511"/>
      <c r="BWF541" s="511"/>
      <c r="BWG541" s="511"/>
      <c r="BWH541" s="511"/>
      <c r="BWI541" s="511"/>
      <c r="BWJ541" s="203"/>
      <c r="BWK541" s="107"/>
      <c r="BWL541" s="511"/>
      <c r="BWM541" s="511"/>
      <c r="BWN541" s="511"/>
      <c r="BWO541" s="511"/>
      <c r="BWP541" s="511"/>
      <c r="BWQ541" s="511"/>
      <c r="BWR541" s="511"/>
      <c r="BWS541" s="168"/>
      <c r="BWT541" s="168"/>
      <c r="BWU541" s="168"/>
      <c r="BWV541" s="168"/>
      <c r="BWW541" s="168"/>
      <c r="BWX541" s="168"/>
      <c r="BWY541" s="168"/>
      <c r="BWZ541" s="168"/>
      <c r="BXA541" s="168"/>
      <c r="BXB541" s="168"/>
      <c r="BXC541" s="168"/>
      <c r="BXD541" s="168"/>
      <c r="BXE541" s="168"/>
      <c r="BXF541" s="168"/>
      <c r="BXG541" s="168"/>
      <c r="BXH541" s="168"/>
      <c r="BXI541" s="168"/>
      <c r="BXJ541" s="168"/>
      <c r="BXK541" s="168"/>
      <c r="BXL541" s="168"/>
      <c r="BXM541" s="168"/>
      <c r="BXN541" s="168"/>
      <c r="BXO541" s="168"/>
      <c r="BXP541" s="168"/>
      <c r="BXQ541" s="168"/>
      <c r="BXR541" s="168"/>
      <c r="BXS541" s="168"/>
      <c r="BXT541" s="168"/>
      <c r="BXU541" s="168"/>
      <c r="BXV541" s="168"/>
      <c r="BXW541" s="168"/>
      <c r="BXX541" s="168"/>
      <c r="BXY541" s="168"/>
      <c r="BXZ541" s="168"/>
      <c r="BYA541" s="168"/>
      <c r="BYB541" s="168"/>
      <c r="BYC541" s="168"/>
      <c r="BYD541" s="168"/>
      <c r="BYE541" s="168"/>
      <c r="BYF541" s="168"/>
      <c r="BYG541" s="168"/>
      <c r="BYH541" s="168"/>
      <c r="BYI541" s="168"/>
      <c r="BYJ541" s="168"/>
      <c r="BYK541" s="511"/>
      <c r="BYL541" s="511"/>
      <c r="BYM541" s="511"/>
      <c r="BYN541" s="511"/>
      <c r="BYO541" s="511"/>
      <c r="BYP541" s="511"/>
      <c r="BYQ541" s="511"/>
      <c r="BYR541" s="511"/>
      <c r="BYS541" s="511"/>
      <c r="BYT541" s="511"/>
      <c r="BYU541" s="511"/>
      <c r="BYV541" s="511"/>
      <c r="BYW541" s="511"/>
      <c r="BYX541" s="511"/>
      <c r="BYY541" s="511"/>
      <c r="BYZ541" s="511"/>
      <c r="BZA541" s="511"/>
      <c r="BZB541" s="511"/>
      <c r="BZC541" s="511"/>
      <c r="BZD541" s="511"/>
      <c r="BZE541" s="511"/>
      <c r="BZF541" s="511"/>
      <c r="BZG541" s="511"/>
      <c r="BZH541" s="511"/>
      <c r="BZI541" s="89"/>
      <c r="BZJ541" s="89"/>
      <c r="BZK541" s="89"/>
      <c r="BZL541" s="89"/>
      <c r="BZM541" s="89"/>
      <c r="BZN541" s="511"/>
      <c r="BZO541" s="511"/>
      <c r="BZP541" s="89"/>
      <c r="BZQ541" s="89"/>
      <c r="BZR541" s="511"/>
      <c r="BZS541" s="511"/>
      <c r="BZT541" s="89"/>
      <c r="BZU541" s="89"/>
      <c r="BZV541" s="511"/>
      <c r="BZW541" s="511"/>
      <c r="BZX541" s="511"/>
      <c r="BZY541" s="511"/>
      <c r="BZZ541" s="511"/>
      <c r="CAA541" s="511"/>
      <c r="CAB541" s="511"/>
      <c r="CAC541" s="89"/>
      <c r="CAD541" s="89"/>
      <c r="CAE541" s="511"/>
      <c r="CAF541" s="511"/>
      <c r="CAG541" s="89"/>
      <c r="CAH541" s="89"/>
      <c r="CAI541" s="511"/>
      <c r="CAJ541" s="511"/>
      <c r="CAK541" s="511"/>
      <c r="CAL541" s="511"/>
      <c r="CAM541" s="511"/>
      <c r="CAN541" s="203"/>
      <c r="CAO541" s="107"/>
      <c r="CAP541" s="511"/>
      <c r="CAQ541" s="511"/>
      <c r="CAR541" s="511"/>
      <c r="CAS541" s="511"/>
      <c r="CAT541" s="511"/>
      <c r="CAU541" s="511"/>
      <c r="CAV541" s="511"/>
      <c r="CAW541" s="168"/>
      <c r="CAX541" s="168"/>
      <c r="CAY541" s="168"/>
      <c r="CAZ541" s="168"/>
      <c r="CBA541" s="168"/>
      <c r="CBB541" s="168"/>
      <c r="CBC541" s="168"/>
      <c r="CBD541" s="168"/>
      <c r="CBE541" s="168"/>
      <c r="CBF541" s="168"/>
      <c r="CBG541" s="168"/>
      <c r="CBH541" s="168"/>
      <c r="CBI541" s="168"/>
      <c r="CBJ541" s="168"/>
      <c r="CBK541" s="168"/>
      <c r="CBL541" s="168"/>
      <c r="CBM541" s="168"/>
      <c r="CBN541" s="168"/>
      <c r="CBO541" s="168"/>
      <c r="CBP541" s="168"/>
      <c r="CBQ541" s="168"/>
      <c r="CBR541" s="168"/>
      <c r="CBS541" s="168"/>
      <c r="CBT541" s="168"/>
      <c r="CBU541" s="168"/>
      <c r="CBV541" s="168"/>
      <c r="CBW541" s="168"/>
      <c r="CBX541" s="168"/>
      <c r="CBY541" s="168"/>
      <c r="CBZ541" s="168"/>
      <c r="CCA541" s="168"/>
      <c r="CCB541" s="168"/>
      <c r="CCC541" s="168"/>
      <c r="CCD541" s="168"/>
      <c r="CCE541" s="168"/>
      <c r="CCF541" s="168"/>
      <c r="CCG541" s="168"/>
      <c r="CCH541" s="168"/>
      <c r="CCI541" s="168"/>
      <c r="CCJ541" s="168"/>
      <c r="CCK541" s="168"/>
      <c r="CCL541" s="168"/>
      <c r="CCM541" s="168"/>
      <c r="CCN541" s="168"/>
      <c r="CCO541" s="511"/>
      <c r="CCP541" s="511"/>
      <c r="CCQ541" s="511"/>
      <c r="CCR541" s="511"/>
      <c r="CCS541" s="511"/>
      <c r="CCT541" s="511"/>
      <c r="CCU541" s="511"/>
      <c r="CCV541" s="511"/>
      <c r="CCW541" s="511"/>
      <c r="CCX541" s="511"/>
      <c r="CCY541" s="511"/>
      <c r="CCZ541" s="511"/>
      <c r="CDA541" s="511"/>
      <c r="CDB541" s="511"/>
      <c r="CDC541" s="511"/>
      <c r="CDD541" s="511"/>
      <c r="CDE541" s="511"/>
      <c r="CDF541" s="511"/>
      <c r="CDG541" s="511"/>
      <c r="CDH541" s="511"/>
      <c r="CDI541" s="511"/>
      <c r="CDJ541" s="511"/>
      <c r="CDK541" s="511"/>
      <c r="CDL541" s="511"/>
      <c r="CDM541" s="89"/>
      <c r="CDN541" s="89"/>
      <c r="CDO541" s="89"/>
      <c r="CDP541" s="89"/>
      <c r="CDQ541" s="89"/>
      <c r="CDR541" s="511"/>
      <c r="CDS541" s="511"/>
      <c r="CDT541" s="89"/>
      <c r="CDU541" s="89"/>
      <c r="CDV541" s="511"/>
      <c r="CDW541" s="511"/>
      <c r="CDX541" s="89"/>
      <c r="CDY541" s="89"/>
      <c r="CDZ541" s="511"/>
      <c r="CEA541" s="511"/>
      <c r="CEB541" s="511"/>
      <c r="CEC541" s="511"/>
      <c r="CED541" s="511"/>
      <c r="CEE541" s="511"/>
      <c r="CEF541" s="511"/>
      <c r="CEG541" s="89"/>
      <c r="CEH541" s="89"/>
      <c r="CEI541" s="511"/>
      <c r="CEJ541" s="511"/>
      <c r="CEK541" s="89"/>
      <c r="CEL541" s="89"/>
      <c r="CEM541" s="511"/>
      <c r="CEN541" s="511"/>
      <c r="CEO541" s="511"/>
      <c r="CEP541" s="511"/>
      <c r="CEQ541" s="511"/>
      <c r="CER541" s="203"/>
      <c r="CES541" s="107"/>
      <c r="CET541" s="511"/>
      <c r="CEU541" s="511"/>
      <c r="CEV541" s="511"/>
      <c r="CEW541" s="511"/>
      <c r="CEX541" s="511"/>
      <c r="CEY541" s="511"/>
      <c r="CEZ541" s="511"/>
      <c r="CFA541" s="168"/>
      <c r="CFB541" s="168"/>
      <c r="CFC541" s="168"/>
      <c r="CFD541" s="168"/>
      <c r="CFE541" s="168"/>
      <c r="CFF541" s="168"/>
      <c r="CFG541" s="168"/>
      <c r="CFH541" s="168"/>
      <c r="CFI541" s="168"/>
      <c r="CFJ541" s="168"/>
      <c r="CFK541" s="168"/>
      <c r="CFL541" s="168"/>
      <c r="CFM541" s="168"/>
      <c r="CFN541" s="168"/>
      <c r="CFO541" s="168"/>
      <c r="CFP541" s="168"/>
      <c r="CFQ541" s="168"/>
      <c r="CFR541" s="168"/>
      <c r="CFS541" s="168"/>
      <c r="CFT541" s="168"/>
      <c r="CFU541" s="168"/>
      <c r="CFV541" s="168"/>
      <c r="CFW541" s="168"/>
      <c r="CFX541" s="168"/>
      <c r="CFY541" s="168"/>
      <c r="CFZ541" s="168"/>
      <c r="CGA541" s="168"/>
      <c r="CGB541" s="168"/>
      <c r="CGC541" s="168"/>
      <c r="CGD541" s="168"/>
      <c r="CGE541" s="168"/>
      <c r="CGF541" s="168"/>
      <c r="CGG541" s="168"/>
      <c r="CGH541" s="168"/>
      <c r="CGI541" s="168"/>
      <c r="CGJ541" s="168"/>
      <c r="CGK541" s="168"/>
      <c r="CGL541" s="168"/>
      <c r="CGM541" s="168"/>
      <c r="CGN541" s="168"/>
      <c r="CGO541" s="168"/>
      <c r="CGP541" s="168"/>
      <c r="CGQ541" s="168"/>
      <c r="CGR541" s="168"/>
      <c r="CGS541" s="511"/>
      <c r="CGT541" s="511"/>
      <c r="CGU541" s="511"/>
      <c r="CGV541" s="511"/>
      <c r="CGW541" s="511"/>
      <c r="CGX541" s="511"/>
      <c r="CGY541" s="511"/>
      <c r="CGZ541" s="511"/>
      <c r="CHA541" s="511"/>
      <c r="CHB541" s="511"/>
      <c r="CHC541" s="511"/>
      <c r="CHD541" s="511"/>
      <c r="CHE541" s="511"/>
      <c r="CHF541" s="511"/>
      <c r="CHG541" s="511"/>
      <c r="CHH541" s="511"/>
      <c r="CHI541" s="511"/>
      <c r="CHJ541" s="511"/>
      <c r="CHK541" s="511"/>
      <c r="CHL541" s="511"/>
      <c r="CHM541" s="511"/>
      <c r="CHN541" s="511"/>
      <c r="CHO541" s="511"/>
      <c r="CHP541" s="511"/>
      <c r="CHQ541" s="89"/>
      <c r="CHR541" s="89"/>
      <c r="CHS541" s="89"/>
      <c r="CHT541" s="89"/>
      <c r="CHU541" s="89"/>
      <c r="CHV541" s="511"/>
      <c r="CHW541" s="511"/>
      <c r="CHX541" s="89"/>
      <c r="CHY541" s="89"/>
      <c r="CHZ541" s="511"/>
      <c r="CIA541" s="511"/>
      <c r="CIB541" s="89"/>
      <c r="CIC541" s="89"/>
      <c r="CID541" s="511"/>
      <c r="CIE541" s="511"/>
      <c r="CIF541" s="511"/>
      <c r="CIG541" s="511"/>
      <c r="CIH541" s="511"/>
      <c r="CII541" s="511"/>
      <c r="CIJ541" s="511"/>
      <c r="CIK541" s="89"/>
      <c r="CIL541" s="89"/>
      <c r="CIM541" s="511"/>
      <c r="CIN541" s="511"/>
      <c r="CIO541" s="89"/>
      <c r="CIP541" s="89"/>
      <c r="CIQ541" s="511"/>
      <c r="CIR541" s="511"/>
      <c r="CIS541" s="511"/>
      <c r="CIT541" s="511"/>
      <c r="CIU541" s="511"/>
      <c r="CIV541" s="203"/>
      <c r="CIW541" s="107"/>
      <c r="CIX541" s="511"/>
      <c r="CIY541" s="511"/>
      <c r="CIZ541" s="511"/>
      <c r="CJA541" s="511"/>
      <c r="CJB541" s="511"/>
      <c r="CJC541" s="511"/>
      <c r="CJD541" s="511"/>
      <c r="CJE541" s="168"/>
      <c r="CJF541" s="168"/>
      <c r="CJG541" s="168"/>
      <c r="CJH541" s="168"/>
      <c r="CJI541" s="168"/>
      <c r="CJJ541" s="168"/>
      <c r="CJK541" s="168"/>
      <c r="CJL541" s="168"/>
      <c r="CJM541" s="168"/>
      <c r="CJN541" s="168"/>
      <c r="CJO541" s="168"/>
      <c r="CJP541" s="168"/>
      <c r="CJQ541" s="168"/>
      <c r="CJR541" s="168"/>
      <c r="CJS541" s="168"/>
      <c r="CJT541" s="168"/>
      <c r="CJU541" s="168"/>
      <c r="CJV541" s="168"/>
      <c r="CJW541" s="168"/>
      <c r="CJX541" s="168"/>
      <c r="CJY541" s="168"/>
      <c r="CJZ541" s="168"/>
      <c r="CKA541" s="168"/>
      <c r="CKB541" s="168"/>
      <c r="CKC541" s="168"/>
      <c r="CKD541" s="168"/>
      <c r="CKE541" s="168"/>
      <c r="CKF541" s="168"/>
      <c r="CKG541" s="168"/>
      <c r="CKH541" s="168"/>
      <c r="CKI541" s="168"/>
      <c r="CKJ541" s="168"/>
      <c r="CKK541" s="168"/>
      <c r="CKL541" s="168"/>
      <c r="CKM541" s="168"/>
      <c r="CKN541" s="168"/>
      <c r="CKO541" s="168"/>
      <c r="CKP541" s="168"/>
      <c r="CKQ541" s="168"/>
      <c r="CKR541" s="168"/>
      <c r="CKS541" s="168"/>
      <c r="CKT541" s="168"/>
      <c r="CKU541" s="168"/>
      <c r="CKV541" s="168"/>
      <c r="CKW541" s="511"/>
      <c r="CKX541" s="511"/>
      <c r="CKY541" s="511"/>
      <c r="CKZ541" s="511"/>
      <c r="CLA541" s="511"/>
      <c r="CLB541" s="511"/>
      <c r="CLC541" s="511"/>
      <c r="CLD541" s="511"/>
      <c r="CLE541" s="511"/>
      <c r="CLF541" s="511"/>
      <c r="CLG541" s="511"/>
      <c r="CLH541" s="511"/>
      <c r="CLI541" s="511"/>
      <c r="CLJ541" s="511"/>
      <c r="CLK541" s="511"/>
      <c r="CLL541" s="511"/>
      <c r="CLM541" s="511"/>
      <c r="CLN541" s="511"/>
      <c r="CLO541" s="511"/>
      <c r="CLP541" s="511"/>
      <c r="CLQ541" s="511"/>
      <c r="CLR541" s="511"/>
      <c r="CLS541" s="511"/>
      <c r="CLT541" s="511"/>
      <c r="CLU541" s="89"/>
      <c r="CLV541" s="89"/>
      <c r="CLW541" s="89"/>
      <c r="CLX541" s="89"/>
      <c r="CLY541" s="89"/>
      <c r="CLZ541" s="511"/>
      <c r="CMA541" s="511"/>
      <c r="CMB541" s="89"/>
      <c r="CMC541" s="89"/>
      <c r="CMD541" s="511"/>
      <c r="CME541" s="511"/>
      <c r="CMF541" s="89"/>
      <c r="CMG541" s="89"/>
      <c r="CMH541" s="511"/>
      <c r="CMI541" s="511"/>
      <c r="CMJ541" s="511"/>
      <c r="CMK541" s="511"/>
      <c r="CML541" s="511"/>
      <c r="CMM541" s="511"/>
      <c r="CMN541" s="511"/>
      <c r="CMO541" s="89"/>
      <c r="CMP541" s="89"/>
      <c r="CMQ541" s="511"/>
      <c r="CMR541" s="511"/>
      <c r="CMS541" s="89"/>
      <c r="CMT541" s="89"/>
      <c r="CMU541" s="511"/>
      <c r="CMV541" s="511"/>
      <c r="CMW541" s="511"/>
      <c r="CMX541" s="511"/>
      <c r="CMY541" s="511"/>
      <c r="CMZ541" s="203"/>
      <c r="CNA541" s="107"/>
      <c r="CNB541" s="511"/>
      <c r="CNC541" s="511"/>
      <c r="CND541" s="511"/>
      <c r="CNE541" s="511"/>
      <c r="CNF541" s="511"/>
      <c r="CNG541" s="511"/>
      <c r="CNH541" s="511"/>
      <c r="CNI541" s="168"/>
      <c r="CNJ541" s="168"/>
      <c r="CNK541" s="168"/>
      <c r="CNL541" s="168"/>
      <c r="CNM541" s="168"/>
      <c r="CNN541" s="168"/>
      <c r="CNO541" s="168"/>
      <c r="CNP541" s="168"/>
      <c r="CNQ541" s="168"/>
      <c r="CNR541" s="168"/>
      <c r="CNS541" s="168"/>
      <c r="CNT541" s="168"/>
      <c r="CNU541" s="168"/>
      <c r="CNV541" s="168"/>
      <c r="CNW541" s="168"/>
      <c r="CNX541" s="168"/>
      <c r="CNY541" s="168"/>
      <c r="CNZ541" s="168"/>
      <c r="COA541" s="168"/>
      <c r="COB541" s="168"/>
      <c r="COC541" s="168"/>
      <c r="COD541" s="168"/>
      <c r="COE541" s="168"/>
      <c r="COF541" s="168"/>
      <c r="COG541" s="168"/>
      <c r="COH541" s="168"/>
      <c r="COI541" s="168"/>
      <c r="COJ541" s="168"/>
      <c r="COK541" s="168"/>
      <c r="COL541" s="168"/>
      <c r="COM541" s="168"/>
      <c r="CON541" s="168"/>
      <c r="COO541" s="168"/>
      <c r="COP541" s="168"/>
      <c r="COQ541" s="168"/>
      <c r="COR541" s="168"/>
      <c r="COS541" s="168"/>
      <c r="COT541" s="168"/>
      <c r="COU541" s="168"/>
      <c r="COV541" s="168"/>
      <c r="COW541" s="168"/>
      <c r="COX541" s="168"/>
      <c r="COY541" s="168"/>
      <c r="COZ541" s="168"/>
      <c r="CPA541" s="511"/>
      <c r="CPB541" s="511"/>
      <c r="CPC541" s="511"/>
      <c r="CPD541" s="511"/>
      <c r="CPE541" s="511"/>
      <c r="CPF541" s="511"/>
      <c r="CPG541" s="511"/>
      <c r="CPH541" s="511"/>
      <c r="CPI541" s="511"/>
      <c r="CPJ541" s="511"/>
      <c r="CPK541" s="511"/>
      <c r="CPL541" s="511"/>
      <c r="CPM541" s="511"/>
      <c r="CPN541" s="511"/>
      <c r="CPO541" s="511"/>
      <c r="CPP541" s="511"/>
      <c r="CPQ541" s="511"/>
      <c r="CPR541" s="511"/>
      <c r="CPS541" s="511"/>
      <c r="CPT541" s="511"/>
      <c r="CPU541" s="511"/>
      <c r="CPV541" s="511"/>
      <c r="CPW541" s="511"/>
      <c r="CPX541" s="511"/>
      <c r="CPY541" s="89"/>
      <c r="CPZ541" s="89"/>
      <c r="CQA541" s="89"/>
      <c r="CQB541" s="89"/>
      <c r="CQC541" s="89"/>
      <c r="CQD541" s="511"/>
      <c r="CQE541" s="511"/>
      <c r="CQF541" s="89"/>
      <c r="CQG541" s="89"/>
      <c r="CQH541" s="511"/>
      <c r="CQI541" s="511"/>
      <c r="CQJ541" s="89"/>
      <c r="CQK541" s="89"/>
      <c r="CQL541" s="511"/>
      <c r="CQM541" s="511"/>
      <c r="CQN541" s="511"/>
      <c r="CQO541" s="511"/>
      <c r="CQP541" s="511"/>
      <c r="CQQ541" s="511"/>
      <c r="CQR541" s="511"/>
      <c r="CQS541" s="89"/>
      <c r="CQT541" s="89"/>
      <c r="CQU541" s="511"/>
      <c r="CQV541" s="511"/>
      <c r="CQW541" s="89"/>
      <c r="CQX541" s="89"/>
      <c r="CQY541" s="511"/>
      <c r="CQZ541" s="511"/>
      <c r="CRA541" s="511"/>
      <c r="CRB541" s="511"/>
      <c r="CRC541" s="511"/>
      <c r="CRD541" s="203"/>
      <c r="CRE541" s="107"/>
      <c r="CRF541" s="511"/>
      <c r="CRG541" s="511"/>
      <c r="CRH541" s="511"/>
      <c r="CRI541" s="511"/>
      <c r="CRJ541" s="511"/>
      <c r="CRK541" s="511"/>
      <c r="CRL541" s="511"/>
      <c r="CRM541" s="168"/>
      <c r="CRN541" s="168"/>
      <c r="CRO541" s="168"/>
      <c r="CRP541" s="168"/>
      <c r="CRQ541" s="168"/>
      <c r="CRR541" s="168"/>
      <c r="CRS541" s="168"/>
      <c r="CRT541" s="168"/>
      <c r="CRU541" s="168"/>
      <c r="CRV541" s="168"/>
      <c r="CRW541" s="168"/>
      <c r="CRX541" s="168"/>
      <c r="CRY541" s="168"/>
      <c r="CRZ541" s="168"/>
      <c r="CSA541" s="168"/>
      <c r="CSB541" s="168"/>
      <c r="CSC541" s="168"/>
      <c r="CSD541" s="168"/>
      <c r="CSE541" s="168"/>
      <c r="CSF541" s="168"/>
      <c r="CSG541" s="168"/>
      <c r="CSH541" s="168"/>
      <c r="CSI541" s="168"/>
      <c r="CSJ541" s="168"/>
      <c r="CSK541" s="168"/>
      <c r="CSL541" s="168"/>
      <c r="CSM541" s="168"/>
      <c r="CSN541" s="168"/>
      <c r="CSO541" s="168"/>
      <c r="CSP541" s="168"/>
      <c r="CSQ541" s="168"/>
      <c r="CSR541" s="168"/>
      <c r="CSS541" s="168"/>
      <c r="CST541" s="168"/>
      <c r="CSU541" s="168"/>
      <c r="CSV541" s="168"/>
      <c r="CSW541" s="168"/>
      <c r="CSX541" s="168"/>
      <c r="CSY541" s="168"/>
      <c r="CSZ541" s="168"/>
      <c r="CTA541" s="168"/>
      <c r="CTB541" s="168"/>
      <c r="CTC541" s="168"/>
      <c r="CTD541" s="168"/>
      <c r="CTE541" s="511"/>
      <c r="CTF541" s="511"/>
      <c r="CTG541" s="511"/>
      <c r="CTH541" s="511"/>
      <c r="CTI541" s="511"/>
      <c r="CTJ541" s="511"/>
      <c r="CTK541" s="511"/>
      <c r="CTL541" s="511"/>
      <c r="CTM541" s="511"/>
      <c r="CTN541" s="511"/>
      <c r="CTO541" s="511"/>
      <c r="CTP541" s="511"/>
      <c r="CTQ541" s="511"/>
      <c r="CTR541" s="511"/>
      <c r="CTS541" s="511"/>
      <c r="CTT541" s="511"/>
      <c r="CTU541" s="511"/>
      <c r="CTV541" s="511"/>
      <c r="CTW541" s="511"/>
      <c r="CTX541" s="511"/>
      <c r="CTY541" s="511"/>
      <c r="CTZ541" s="511"/>
      <c r="CUA541" s="511"/>
      <c r="CUB541" s="511"/>
      <c r="CUC541" s="89"/>
      <c r="CUD541" s="89"/>
      <c r="CUE541" s="89"/>
      <c r="CUF541" s="89"/>
      <c r="CUG541" s="89"/>
      <c r="CUH541" s="511"/>
      <c r="CUI541" s="511"/>
      <c r="CUJ541" s="89"/>
      <c r="CUK541" s="89"/>
      <c r="CUL541" s="511"/>
      <c r="CUM541" s="511"/>
      <c r="CUN541" s="89"/>
      <c r="CUO541" s="89"/>
      <c r="CUP541" s="511"/>
      <c r="CUQ541" s="511"/>
      <c r="CUR541" s="511"/>
      <c r="CUS541" s="511"/>
      <c r="CUT541" s="511"/>
      <c r="CUU541" s="511"/>
      <c r="CUV541" s="511"/>
      <c r="CUW541" s="89"/>
      <c r="CUX541" s="89"/>
      <c r="CUY541" s="511"/>
      <c r="CUZ541" s="511"/>
      <c r="CVA541" s="89"/>
      <c r="CVB541" s="89"/>
      <c r="CVC541" s="511"/>
      <c r="CVD541" s="511"/>
      <c r="CVE541" s="511"/>
      <c r="CVF541" s="511"/>
      <c r="CVG541" s="511"/>
      <c r="CVH541" s="203"/>
      <c r="CVI541" s="107"/>
      <c r="CVJ541" s="511"/>
      <c r="CVK541" s="511"/>
      <c r="CVL541" s="511"/>
      <c r="CVM541" s="511"/>
      <c r="CVN541" s="511"/>
      <c r="CVO541" s="511"/>
      <c r="CVP541" s="511"/>
      <c r="CVQ541" s="168"/>
      <c r="CVR541" s="168"/>
      <c r="CVS541" s="168"/>
      <c r="CVT541" s="168"/>
      <c r="CVU541" s="168"/>
      <c r="CVV541" s="168"/>
      <c r="CVW541" s="168"/>
      <c r="CVX541" s="168"/>
      <c r="CVY541" s="168"/>
      <c r="CVZ541" s="168"/>
      <c r="CWA541" s="168"/>
      <c r="CWB541" s="168"/>
      <c r="CWC541" s="168"/>
      <c r="CWD541" s="168"/>
      <c r="CWE541" s="168"/>
      <c r="CWF541" s="168"/>
      <c r="CWG541" s="168"/>
      <c r="CWH541" s="168"/>
      <c r="CWI541" s="168"/>
      <c r="CWJ541" s="168"/>
      <c r="CWK541" s="168"/>
      <c r="CWL541" s="168"/>
      <c r="CWM541" s="168"/>
      <c r="CWN541" s="168"/>
      <c r="CWO541" s="168"/>
      <c r="CWP541" s="168"/>
      <c r="CWQ541" s="168"/>
      <c r="CWR541" s="168"/>
      <c r="CWS541" s="168"/>
      <c r="CWT541" s="168"/>
      <c r="CWU541" s="168"/>
      <c r="CWV541" s="168"/>
      <c r="CWW541" s="168"/>
      <c r="CWX541" s="168"/>
      <c r="CWY541" s="168"/>
      <c r="CWZ541" s="168"/>
      <c r="CXA541" s="168"/>
      <c r="CXB541" s="168"/>
      <c r="CXC541" s="168"/>
      <c r="CXD541" s="168"/>
      <c r="CXE541" s="168"/>
      <c r="CXF541" s="168"/>
      <c r="CXG541" s="168"/>
      <c r="CXH541" s="168"/>
      <c r="CXI541" s="511"/>
      <c r="CXJ541" s="511"/>
      <c r="CXK541" s="511"/>
      <c r="CXL541" s="511"/>
      <c r="CXM541" s="511"/>
      <c r="CXN541" s="511"/>
      <c r="CXO541" s="511"/>
      <c r="CXP541" s="511"/>
      <c r="CXQ541" s="511"/>
      <c r="CXR541" s="511"/>
      <c r="CXS541" s="511"/>
      <c r="CXT541" s="511"/>
      <c r="CXU541" s="511"/>
      <c r="CXV541" s="511"/>
      <c r="CXW541" s="511"/>
      <c r="CXX541" s="511"/>
      <c r="CXY541" s="511"/>
      <c r="CXZ541" s="511"/>
      <c r="CYA541" s="511"/>
      <c r="CYB541" s="511"/>
      <c r="CYC541" s="511"/>
      <c r="CYD541" s="511"/>
      <c r="CYE541" s="511"/>
      <c r="CYF541" s="511"/>
      <c r="CYG541" s="89"/>
      <c r="CYH541" s="89"/>
      <c r="CYI541" s="89"/>
      <c r="CYJ541" s="89"/>
      <c r="CYK541" s="89"/>
      <c r="CYL541" s="511"/>
      <c r="CYM541" s="511"/>
      <c r="CYN541" s="89"/>
      <c r="CYO541" s="89"/>
      <c r="CYP541" s="511"/>
      <c r="CYQ541" s="511"/>
      <c r="CYR541" s="89"/>
      <c r="CYS541" s="89"/>
      <c r="CYT541" s="511"/>
      <c r="CYU541" s="511"/>
      <c r="CYV541" s="511"/>
      <c r="CYW541" s="511"/>
      <c r="CYX541" s="511"/>
      <c r="CYY541" s="511"/>
      <c r="CYZ541" s="511"/>
      <c r="CZA541" s="89"/>
      <c r="CZB541" s="89"/>
      <c r="CZC541" s="511"/>
      <c r="CZD541" s="511"/>
      <c r="CZE541" s="89"/>
      <c r="CZF541" s="89"/>
      <c r="CZG541" s="511"/>
      <c r="CZH541" s="511"/>
      <c r="CZI541" s="511"/>
      <c r="CZJ541" s="511"/>
      <c r="CZK541" s="511"/>
      <c r="CZL541" s="203"/>
      <c r="CZM541" s="107"/>
      <c r="CZN541" s="511"/>
      <c r="CZO541" s="511"/>
      <c r="CZP541" s="511"/>
      <c r="CZQ541" s="511"/>
      <c r="CZR541" s="511"/>
      <c r="CZS541" s="511"/>
      <c r="CZT541" s="511"/>
      <c r="CZU541" s="168"/>
      <c r="CZV541" s="168"/>
      <c r="CZW541" s="168"/>
      <c r="CZX541" s="168"/>
      <c r="CZY541" s="168"/>
      <c r="CZZ541" s="168"/>
      <c r="DAA541" s="168"/>
      <c r="DAB541" s="168"/>
      <c r="DAC541" s="168"/>
      <c r="DAD541" s="168"/>
      <c r="DAE541" s="168"/>
      <c r="DAF541" s="168"/>
      <c r="DAG541" s="168"/>
      <c r="DAH541" s="168"/>
      <c r="DAI541" s="168"/>
      <c r="DAJ541" s="168"/>
      <c r="DAK541" s="168"/>
      <c r="DAL541" s="168"/>
      <c r="DAM541" s="168"/>
      <c r="DAN541" s="168"/>
      <c r="DAO541" s="168"/>
      <c r="DAP541" s="168"/>
      <c r="DAQ541" s="168"/>
      <c r="DAR541" s="168"/>
      <c r="DAS541" s="168"/>
      <c r="DAT541" s="168"/>
      <c r="DAU541" s="168"/>
      <c r="DAV541" s="168"/>
      <c r="DAW541" s="168"/>
      <c r="DAX541" s="168"/>
      <c r="DAY541" s="168"/>
      <c r="DAZ541" s="168"/>
      <c r="DBA541" s="168"/>
      <c r="DBB541" s="168"/>
      <c r="DBC541" s="168"/>
      <c r="DBD541" s="168"/>
      <c r="DBE541" s="168"/>
      <c r="DBF541" s="168"/>
      <c r="DBG541" s="168"/>
      <c r="DBH541" s="168"/>
      <c r="DBI541" s="168"/>
      <c r="DBJ541" s="168"/>
      <c r="DBK541" s="168"/>
      <c r="DBL541" s="168"/>
      <c r="DBM541" s="511"/>
      <c r="DBN541" s="511"/>
      <c r="DBO541" s="511"/>
      <c r="DBP541" s="511"/>
      <c r="DBQ541" s="511"/>
      <c r="DBR541" s="511"/>
      <c r="DBS541" s="511"/>
      <c r="DBT541" s="511"/>
      <c r="DBU541" s="511"/>
      <c r="DBV541" s="511"/>
      <c r="DBW541" s="511"/>
      <c r="DBX541" s="511"/>
      <c r="DBY541" s="511"/>
      <c r="DBZ541" s="511"/>
      <c r="DCA541" s="511"/>
      <c r="DCB541" s="511"/>
      <c r="DCC541" s="511"/>
      <c r="DCD541" s="511"/>
      <c r="DCE541" s="511"/>
      <c r="DCF541" s="511"/>
      <c r="DCG541" s="511"/>
      <c r="DCH541" s="511"/>
      <c r="DCI541" s="511"/>
      <c r="DCJ541" s="511"/>
      <c r="DCK541" s="89"/>
      <c r="DCL541" s="89"/>
      <c r="DCM541" s="89"/>
      <c r="DCN541" s="89"/>
      <c r="DCO541" s="89"/>
      <c r="DCP541" s="511"/>
      <c r="DCQ541" s="511"/>
      <c r="DCR541" s="89"/>
      <c r="DCS541" s="89"/>
      <c r="DCT541" s="511"/>
      <c r="DCU541" s="511"/>
      <c r="DCV541" s="89"/>
      <c r="DCW541" s="89"/>
      <c r="DCX541" s="511"/>
      <c r="DCY541" s="511"/>
      <c r="DCZ541" s="511"/>
      <c r="DDA541" s="511"/>
      <c r="DDB541" s="511"/>
      <c r="DDC541" s="511"/>
      <c r="DDD541" s="511"/>
      <c r="DDE541" s="89"/>
      <c r="DDF541" s="89"/>
      <c r="DDG541" s="511"/>
      <c r="DDH541" s="511"/>
      <c r="DDI541" s="89"/>
      <c r="DDJ541" s="89"/>
      <c r="DDK541" s="511"/>
      <c r="DDL541" s="511"/>
      <c r="DDM541" s="511"/>
      <c r="DDN541" s="511"/>
      <c r="DDO541" s="511"/>
      <c r="DDP541" s="203"/>
      <c r="DDQ541" s="107"/>
      <c r="DDR541" s="511"/>
      <c r="DDS541" s="511"/>
      <c r="DDT541" s="511"/>
      <c r="DDU541" s="511"/>
      <c r="DDV541" s="511"/>
      <c r="DDW541" s="511"/>
      <c r="DDX541" s="511"/>
      <c r="DDY541" s="168"/>
      <c r="DDZ541" s="168"/>
      <c r="DEA541" s="168"/>
      <c r="DEB541" s="168"/>
      <c r="DEC541" s="168"/>
      <c r="DED541" s="168"/>
      <c r="DEE541" s="168"/>
      <c r="DEF541" s="168"/>
      <c r="DEG541" s="168"/>
      <c r="DEH541" s="168"/>
      <c r="DEI541" s="168"/>
      <c r="DEJ541" s="168"/>
      <c r="DEK541" s="168"/>
      <c r="DEL541" s="168"/>
      <c r="DEM541" s="168"/>
      <c r="DEN541" s="168"/>
      <c r="DEO541" s="168"/>
      <c r="DEP541" s="168"/>
      <c r="DEQ541" s="168"/>
      <c r="DER541" s="168"/>
      <c r="DES541" s="168"/>
      <c r="DET541" s="168"/>
      <c r="DEU541" s="168"/>
      <c r="DEV541" s="168"/>
      <c r="DEW541" s="168"/>
      <c r="DEX541" s="168"/>
      <c r="DEY541" s="168"/>
      <c r="DEZ541" s="168"/>
      <c r="DFA541" s="168"/>
      <c r="DFB541" s="168"/>
      <c r="DFC541" s="168"/>
      <c r="DFD541" s="168"/>
      <c r="DFE541" s="168"/>
      <c r="DFF541" s="168"/>
      <c r="DFG541" s="168"/>
      <c r="DFH541" s="168"/>
      <c r="DFI541" s="168"/>
      <c r="DFJ541" s="168"/>
      <c r="DFK541" s="168"/>
      <c r="DFL541" s="168"/>
      <c r="DFM541" s="168"/>
      <c r="DFN541" s="168"/>
      <c r="DFO541" s="168"/>
      <c r="DFP541" s="168"/>
      <c r="DFQ541" s="511"/>
      <c r="DFR541" s="511"/>
      <c r="DFS541" s="511"/>
      <c r="DFT541" s="511"/>
      <c r="DFU541" s="511"/>
      <c r="DFV541" s="511"/>
      <c r="DFW541" s="511"/>
      <c r="DFX541" s="511"/>
      <c r="DFY541" s="511"/>
      <c r="DFZ541" s="511"/>
      <c r="DGA541" s="511"/>
      <c r="DGB541" s="511"/>
      <c r="DGC541" s="511"/>
      <c r="DGD541" s="511"/>
      <c r="DGE541" s="511"/>
      <c r="DGF541" s="511"/>
      <c r="DGG541" s="511"/>
      <c r="DGH541" s="511"/>
      <c r="DGI541" s="511"/>
      <c r="DGJ541" s="511"/>
      <c r="DGK541" s="511"/>
      <c r="DGL541" s="511"/>
      <c r="DGM541" s="511"/>
      <c r="DGN541" s="511"/>
      <c r="DGO541" s="89"/>
      <c r="DGP541" s="89"/>
      <c r="DGQ541" s="89"/>
      <c r="DGR541" s="89"/>
      <c r="DGS541" s="89"/>
      <c r="DGT541" s="511"/>
      <c r="DGU541" s="511"/>
      <c r="DGV541" s="89"/>
      <c r="DGW541" s="89"/>
      <c r="DGX541" s="511"/>
      <c r="DGY541" s="511"/>
      <c r="DGZ541" s="89"/>
      <c r="DHA541" s="89"/>
      <c r="DHB541" s="511"/>
      <c r="DHC541" s="511"/>
      <c r="DHD541" s="511"/>
      <c r="DHE541" s="511"/>
      <c r="DHF541" s="511"/>
      <c r="DHG541" s="511"/>
      <c r="DHH541" s="511"/>
      <c r="DHI541" s="89"/>
      <c r="DHJ541" s="89"/>
      <c r="DHK541" s="511"/>
      <c r="DHL541" s="511"/>
      <c r="DHM541" s="89"/>
      <c r="DHN541" s="89"/>
      <c r="DHO541" s="511"/>
      <c r="DHP541" s="511"/>
      <c r="DHQ541" s="511"/>
      <c r="DHR541" s="511"/>
      <c r="DHS541" s="511"/>
      <c r="DHT541" s="203"/>
      <c r="DHU541" s="107"/>
      <c r="DHV541" s="511"/>
      <c r="DHW541" s="511"/>
      <c r="DHX541" s="511"/>
      <c r="DHY541" s="511"/>
      <c r="DHZ541" s="511"/>
      <c r="DIA541" s="511"/>
      <c r="DIB541" s="511"/>
      <c r="DIC541" s="168"/>
      <c r="DID541" s="168"/>
      <c r="DIE541" s="168"/>
      <c r="DIF541" s="168"/>
      <c r="DIG541" s="168"/>
      <c r="DIH541" s="168"/>
      <c r="DII541" s="168"/>
      <c r="DIJ541" s="168"/>
      <c r="DIK541" s="168"/>
      <c r="DIL541" s="168"/>
      <c r="DIM541" s="168"/>
      <c r="DIN541" s="168"/>
      <c r="DIO541" s="168"/>
      <c r="DIP541" s="168"/>
      <c r="DIQ541" s="168"/>
      <c r="DIR541" s="168"/>
      <c r="DIS541" s="168"/>
      <c r="DIT541" s="168"/>
      <c r="DIU541" s="168"/>
      <c r="DIV541" s="168"/>
      <c r="DIW541" s="168"/>
      <c r="DIX541" s="168"/>
      <c r="DIY541" s="168"/>
      <c r="DIZ541" s="168"/>
      <c r="DJA541" s="168"/>
      <c r="DJB541" s="168"/>
      <c r="DJC541" s="168"/>
      <c r="DJD541" s="168"/>
      <c r="DJE541" s="168"/>
      <c r="DJF541" s="168"/>
      <c r="DJG541" s="168"/>
      <c r="DJH541" s="168"/>
      <c r="DJI541" s="168"/>
      <c r="DJJ541" s="168"/>
      <c r="DJK541" s="168"/>
      <c r="DJL541" s="168"/>
      <c r="DJM541" s="168"/>
      <c r="DJN541" s="168"/>
      <c r="DJO541" s="168"/>
      <c r="DJP541" s="168"/>
      <c r="DJQ541" s="168"/>
      <c r="DJR541" s="168"/>
      <c r="DJS541" s="168"/>
      <c r="DJT541" s="168"/>
      <c r="DJU541" s="511"/>
      <c r="DJV541" s="511"/>
      <c r="DJW541" s="511"/>
      <c r="DJX541" s="511"/>
      <c r="DJY541" s="511"/>
      <c r="DJZ541" s="511"/>
      <c r="DKA541" s="511"/>
      <c r="DKB541" s="511"/>
      <c r="DKC541" s="511"/>
      <c r="DKD541" s="511"/>
      <c r="DKE541" s="511"/>
      <c r="DKF541" s="511"/>
      <c r="DKG541" s="511"/>
      <c r="DKH541" s="511"/>
      <c r="DKI541" s="511"/>
      <c r="DKJ541" s="511"/>
      <c r="DKK541" s="511"/>
      <c r="DKL541" s="511"/>
      <c r="DKM541" s="511"/>
      <c r="DKN541" s="511"/>
      <c r="DKO541" s="511"/>
      <c r="DKP541" s="511"/>
      <c r="DKQ541" s="511"/>
      <c r="DKR541" s="511"/>
      <c r="DKS541" s="89"/>
      <c r="DKT541" s="89"/>
      <c r="DKU541" s="89"/>
      <c r="DKV541" s="89"/>
      <c r="DKW541" s="89"/>
      <c r="DKX541" s="511"/>
      <c r="DKY541" s="511"/>
      <c r="DKZ541" s="89"/>
      <c r="DLA541" s="89"/>
      <c r="DLB541" s="511"/>
      <c r="DLC541" s="511"/>
      <c r="DLD541" s="89"/>
      <c r="DLE541" s="89"/>
      <c r="DLF541" s="511"/>
      <c r="DLG541" s="511"/>
      <c r="DLH541" s="511"/>
      <c r="DLI541" s="511"/>
      <c r="DLJ541" s="511"/>
      <c r="DLK541" s="511"/>
      <c r="DLL541" s="511"/>
      <c r="DLM541" s="89"/>
      <c r="DLN541" s="89"/>
      <c r="DLO541" s="511"/>
      <c r="DLP541" s="511"/>
      <c r="DLQ541" s="89"/>
      <c r="DLR541" s="89"/>
      <c r="DLS541" s="511"/>
      <c r="DLT541" s="511"/>
      <c r="DLU541" s="511"/>
      <c r="DLV541" s="511"/>
      <c r="DLW541" s="511"/>
      <c r="DLX541" s="203"/>
      <c r="DLY541" s="107"/>
      <c r="DLZ541" s="511"/>
      <c r="DMA541" s="511"/>
      <c r="DMB541" s="511"/>
      <c r="DMC541" s="511"/>
      <c r="DMD541" s="511"/>
      <c r="DME541" s="511"/>
      <c r="DMF541" s="511"/>
      <c r="DMG541" s="168"/>
      <c r="DMH541" s="168"/>
      <c r="DMI541" s="168"/>
      <c r="DMJ541" s="168"/>
      <c r="DMK541" s="168"/>
      <c r="DML541" s="168"/>
      <c r="DMM541" s="168"/>
      <c r="DMN541" s="168"/>
      <c r="DMO541" s="168"/>
      <c r="DMP541" s="168"/>
      <c r="DMQ541" s="168"/>
      <c r="DMR541" s="168"/>
      <c r="DMS541" s="168"/>
      <c r="DMT541" s="168"/>
      <c r="DMU541" s="168"/>
      <c r="DMV541" s="168"/>
      <c r="DMW541" s="168"/>
      <c r="DMX541" s="168"/>
      <c r="DMY541" s="168"/>
      <c r="DMZ541" s="168"/>
      <c r="DNA541" s="168"/>
      <c r="DNB541" s="168"/>
      <c r="DNC541" s="168"/>
      <c r="DND541" s="168"/>
      <c r="DNE541" s="168"/>
      <c r="DNF541" s="168"/>
      <c r="DNG541" s="168"/>
      <c r="DNH541" s="168"/>
      <c r="DNI541" s="168"/>
      <c r="DNJ541" s="168"/>
      <c r="DNK541" s="168"/>
      <c r="DNL541" s="168"/>
      <c r="DNM541" s="168"/>
      <c r="DNN541" s="168"/>
      <c r="DNO541" s="168"/>
      <c r="DNP541" s="168"/>
      <c r="DNQ541" s="168"/>
      <c r="DNR541" s="168"/>
      <c r="DNS541" s="168"/>
      <c r="DNT541" s="168"/>
      <c r="DNU541" s="168"/>
      <c r="DNV541" s="168"/>
      <c r="DNW541" s="168"/>
      <c r="DNX541" s="168"/>
      <c r="DNY541" s="511"/>
      <c r="DNZ541" s="511"/>
      <c r="DOA541" s="511"/>
      <c r="DOB541" s="511"/>
      <c r="DOC541" s="511"/>
      <c r="DOD541" s="511"/>
      <c r="DOE541" s="511"/>
      <c r="DOF541" s="511"/>
      <c r="DOG541" s="511"/>
      <c r="DOH541" s="511"/>
      <c r="DOI541" s="511"/>
      <c r="DOJ541" s="511"/>
      <c r="DOK541" s="511"/>
      <c r="DOL541" s="511"/>
      <c r="DOM541" s="511"/>
      <c r="DON541" s="511"/>
      <c r="DOO541" s="511"/>
      <c r="DOP541" s="511"/>
      <c r="DOQ541" s="511"/>
      <c r="DOR541" s="511"/>
      <c r="DOS541" s="511"/>
      <c r="DOT541" s="511"/>
      <c r="DOU541" s="511"/>
      <c r="DOV541" s="511"/>
      <c r="DOW541" s="89"/>
      <c r="DOX541" s="89"/>
      <c r="DOY541" s="89"/>
      <c r="DOZ541" s="89"/>
      <c r="DPA541" s="89"/>
      <c r="DPB541" s="511"/>
      <c r="DPC541" s="511"/>
      <c r="DPD541" s="89"/>
      <c r="DPE541" s="89"/>
      <c r="DPF541" s="511"/>
      <c r="DPG541" s="511"/>
      <c r="DPH541" s="89"/>
      <c r="DPI541" s="89"/>
      <c r="DPJ541" s="511"/>
      <c r="DPK541" s="511"/>
      <c r="DPL541" s="511"/>
      <c r="DPM541" s="511"/>
      <c r="DPN541" s="511"/>
      <c r="DPO541" s="511"/>
      <c r="DPP541" s="511"/>
      <c r="DPQ541" s="89"/>
      <c r="DPR541" s="89"/>
      <c r="DPS541" s="511"/>
      <c r="DPT541" s="511"/>
      <c r="DPU541" s="89"/>
      <c r="DPV541" s="89"/>
      <c r="DPW541" s="511"/>
      <c r="DPX541" s="511"/>
      <c r="DPY541" s="511"/>
      <c r="DPZ541" s="511"/>
      <c r="DQA541" s="511"/>
      <c r="DQB541" s="203"/>
      <c r="DQC541" s="107"/>
      <c r="DQD541" s="511"/>
      <c r="DQE541" s="511"/>
      <c r="DQF541" s="511"/>
      <c r="DQG541" s="511"/>
      <c r="DQH541" s="511"/>
      <c r="DQI541" s="511"/>
      <c r="DQJ541" s="511"/>
      <c r="DQK541" s="168"/>
      <c r="DQL541" s="168"/>
      <c r="DQM541" s="168"/>
      <c r="DQN541" s="168"/>
      <c r="DQO541" s="168"/>
      <c r="DQP541" s="168"/>
      <c r="DQQ541" s="168"/>
      <c r="DQR541" s="168"/>
      <c r="DQS541" s="168"/>
      <c r="DQT541" s="168"/>
      <c r="DQU541" s="168"/>
      <c r="DQV541" s="168"/>
      <c r="DQW541" s="168"/>
      <c r="DQX541" s="168"/>
      <c r="DQY541" s="168"/>
      <c r="DQZ541" s="168"/>
      <c r="DRA541" s="168"/>
      <c r="DRB541" s="168"/>
      <c r="DRC541" s="168"/>
      <c r="DRD541" s="168"/>
      <c r="DRE541" s="168"/>
      <c r="DRF541" s="168"/>
      <c r="DRG541" s="168"/>
      <c r="DRH541" s="168"/>
      <c r="DRI541" s="168"/>
      <c r="DRJ541" s="168"/>
      <c r="DRK541" s="168"/>
      <c r="DRL541" s="168"/>
      <c r="DRM541" s="168"/>
      <c r="DRN541" s="168"/>
      <c r="DRO541" s="168"/>
      <c r="DRP541" s="168"/>
      <c r="DRQ541" s="168"/>
      <c r="DRR541" s="168"/>
      <c r="DRS541" s="168"/>
      <c r="DRT541" s="168"/>
      <c r="DRU541" s="168"/>
      <c r="DRV541" s="168"/>
      <c r="DRW541" s="168"/>
      <c r="DRX541" s="168"/>
      <c r="DRY541" s="168"/>
      <c r="DRZ541" s="168"/>
      <c r="DSA541" s="168"/>
      <c r="DSB541" s="168"/>
      <c r="DSC541" s="511"/>
      <c r="DSD541" s="511"/>
      <c r="DSE541" s="511"/>
      <c r="DSF541" s="511"/>
      <c r="DSG541" s="511"/>
      <c r="DSH541" s="511"/>
      <c r="DSI541" s="511"/>
      <c r="DSJ541" s="511"/>
      <c r="DSK541" s="511"/>
      <c r="DSL541" s="511"/>
      <c r="DSM541" s="511"/>
      <c r="DSN541" s="511"/>
      <c r="DSO541" s="511"/>
      <c r="DSP541" s="511"/>
      <c r="DSQ541" s="511"/>
      <c r="DSR541" s="511"/>
      <c r="DSS541" s="511"/>
      <c r="DST541" s="511"/>
      <c r="DSU541" s="511"/>
      <c r="DSV541" s="511"/>
      <c r="DSW541" s="511"/>
      <c r="DSX541" s="511"/>
      <c r="DSY541" s="511"/>
      <c r="DSZ541" s="511"/>
      <c r="DTA541" s="89"/>
      <c r="DTB541" s="89"/>
      <c r="DTC541" s="89"/>
      <c r="DTD541" s="89"/>
      <c r="DTE541" s="89"/>
      <c r="DTF541" s="511"/>
      <c r="DTG541" s="511"/>
      <c r="DTH541" s="89"/>
      <c r="DTI541" s="89"/>
      <c r="DTJ541" s="511"/>
      <c r="DTK541" s="511"/>
      <c r="DTL541" s="89"/>
      <c r="DTM541" s="89"/>
      <c r="DTN541" s="511"/>
      <c r="DTO541" s="511"/>
      <c r="DTP541" s="511"/>
      <c r="DTQ541" s="511"/>
      <c r="DTR541" s="511"/>
      <c r="DTS541" s="511"/>
      <c r="DTT541" s="511"/>
      <c r="DTU541" s="89"/>
      <c r="DTV541" s="89"/>
      <c r="DTW541" s="511"/>
      <c r="DTX541" s="511"/>
      <c r="DTY541" s="89"/>
      <c r="DTZ541" s="89"/>
      <c r="DUA541" s="511"/>
      <c r="DUB541" s="511"/>
      <c r="DUC541" s="511"/>
      <c r="DUD541" s="511"/>
      <c r="DUE541" s="511"/>
      <c r="DUF541" s="203"/>
      <c r="DUG541" s="107"/>
      <c r="DUH541" s="511"/>
      <c r="DUI541" s="511"/>
      <c r="DUJ541" s="511"/>
      <c r="DUK541" s="511"/>
      <c r="DUL541" s="511"/>
      <c r="DUM541" s="511"/>
      <c r="DUN541" s="511"/>
      <c r="DUO541" s="168"/>
      <c r="DUP541" s="168"/>
      <c r="DUQ541" s="168"/>
      <c r="DUR541" s="168"/>
      <c r="DUS541" s="168"/>
      <c r="DUT541" s="168"/>
      <c r="DUU541" s="168"/>
      <c r="DUV541" s="168"/>
      <c r="DUW541" s="168"/>
      <c r="DUX541" s="168"/>
      <c r="DUY541" s="168"/>
      <c r="DUZ541" s="168"/>
      <c r="DVA541" s="168"/>
      <c r="DVB541" s="168"/>
      <c r="DVC541" s="168"/>
      <c r="DVD541" s="168"/>
      <c r="DVE541" s="168"/>
      <c r="DVF541" s="168"/>
      <c r="DVG541" s="168"/>
      <c r="DVH541" s="168"/>
      <c r="DVI541" s="168"/>
      <c r="DVJ541" s="168"/>
      <c r="DVK541" s="168"/>
      <c r="DVL541" s="168"/>
      <c r="DVM541" s="168"/>
      <c r="DVN541" s="168"/>
      <c r="DVO541" s="168"/>
      <c r="DVP541" s="168"/>
      <c r="DVQ541" s="168"/>
      <c r="DVR541" s="168"/>
      <c r="DVS541" s="168"/>
      <c r="DVT541" s="168"/>
      <c r="DVU541" s="168"/>
      <c r="DVV541" s="168"/>
      <c r="DVW541" s="168"/>
      <c r="DVX541" s="168"/>
      <c r="DVY541" s="168"/>
      <c r="DVZ541" s="168"/>
      <c r="DWA541" s="168"/>
      <c r="DWB541" s="168"/>
      <c r="DWC541" s="168"/>
      <c r="DWD541" s="168"/>
      <c r="DWE541" s="168"/>
      <c r="DWF541" s="168"/>
      <c r="DWG541" s="511"/>
      <c r="DWH541" s="511"/>
      <c r="DWI541" s="511"/>
      <c r="DWJ541" s="511"/>
      <c r="DWK541" s="511"/>
      <c r="DWL541" s="511"/>
      <c r="DWM541" s="511"/>
      <c r="DWN541" s="511"/>
      <c r="DWO541" s="511"/>
      <c r="DWP541" s="511"/>
      <c r="DWQ541" s="511"/>
      <c r="DWR541" s="511"/>
      <c r="DWS541" s="511"/>
      <c r="DWT541" s="511"/>
      <c r="DWU541" s="511"/>
      <c r="DWV541" s="511"/>
      <c r="DWW541" s="511"/>
      <c r="DWX541" s="511"/>
      <c r="DWY541" s="511"/>
      <c r="DWZ541" s="511"/>
      <c r="DXA541" s="511"/>
      <c r="DXB541" s="511"/>
      <c r="DXC541" s="511"/>
      <c r="DXD541" s="511"/>
      <c r="DXE541" s="89"/>
      <c r="DXF541" s="89"/>
      <c r="DXG541" s="89"/>
      <c r="DXH541" s="89"/>
      <c r="DXI541" s="89"/>
      <c r="DXJ541" s="511"/>
      <c r="DXK541" s="511"/>
      <c r="DXL541" s="89"/>
      <c r="DXM541" s="89"/>
      <c r="DXN541" s="511"/>
      <c r="DXO541" s="511"/>
      <c r="DXP541" s="89"/>
      <c r="DXQ541" s="89"/>
      <c r="DXR541" s="511"/>
      <c r="DXS541" s="511"/>
      <c r="DXT541" s="511"/>
      <c r="DXU541" s="511"/>
      <c r="DXV541" s="511"/>
      <c r="DXW541" s="511"/>
      <c r="DXX541" s="511"/>
      <c r="DXY541" s="89"/>
      <c r="DXZ541" s="89"/>
      <c r="DYA541" s="511"/>
      <c r="DYB541" s="511"/>
      <c r="DYC541" s="89"/>
      <c r="DYD541" s="89"/>
      <c r="DYE541" s="511"/>
      <c r="DYF541" s="511"/>
      <c r="DYG541" s="511"/>
      <c r="DYH541" s="511"/>
      <c r="DYI541" s="511"/>
      <c r="DYJ541" s="203"/>
      <c r="DYK541" s="107"/>
      <c r="DYL541" s="511"/>
      <c r="DYM541" s="511"/>
      <c r="DYN541" s="511"/>
      <c r="DYO541" s="511"/>
      <c r="DYP541" s="511"/>
      <c r="DYQ541" s="511"/>
      <c r="DYR541" s="511"/>
      <c r="DYS541" s="168"/>
      <c r="DYT541" s="168"/>
      <c r="DYU541" s="168"/>
      <c r="DYV541" s="168"/>
      <c r="DYW541" s="168"/>
      <c r="DYX541" s="168"/>
      <c r="DYY541" s="168"/>
      <c r="DYZ541" s="168"/>
      <c r="DZA541" s="168"/>
      <c r="DZB541" s="168"/>
      <c r="DZC541" s="168"/>
      <c r="DZD541" s="168"/>
      <c r="DZE541" s="168"/>
      <c r="DZF541" s="168"/>
      <c r="DZG541" s="168"/>
      <c r="DZH541" s="168"/>
      <c r="DZI541" s="168"/>
      <c r="DZJ541" s="168"/>
      <c r="DZK541" s="168"/>
      <c r="DZL541" s="168"/>
      <c r="DZM541" s="168"/>
      <c r="DZN541" s="168"/>
      <c r="DZO541" s="168"/>
      <c r="DZP541" s="168"/>
      <c r="DZQ541" s="168"/>
      <c r="DZR541" s="168"/>
      <c r="DZS541" s="168"/>
      <c r="DZT541" s="168"/>
      <c r="DZU541" s="168"/>
      <c r="DZV541" s="168"/>
      <c r="DZW541" s="168"/>
      <c r="DZX541" s="168"/>
      <c r="DZY541" s="168"/>
      <c r="DZZ541" s="168"/>
      <c r="EAA541" s="168"/>
      <c r="EAB541" s="168"/>
      <c r="EAC541" s="168"/>
      <c r="EAD541" s="168"/>
      <c r="EAE541" s="168"/>
      <c r="EAF541" s="168"/>
      <c r="EAG541" s="168"/>
      <c r="EAH541" s="168"/>
      <c r="EAI541" s="168"/>
      <c r="EAJ541" s="168"/>
      <c r="EAK541" s="511"/>
      <c r="EAL541" s="511"/>
      <c r="EAM541" s="511"/>
      <c r="EAN541" s="511"/>
      <c r="EAO541" s="511"/>
      <c r="EAP541" s="511"/>
      <c r="EAQ541" s="511"/>
      <c r="EAR541" s="511"/>
      <c r="EAS541" s="511"/>
      <c r="EAT541" s="511"/>
      <c r="EAU541" s="511"/>
      <c r="EAV541" s="511"/>
      <c r="EAW541" s="511"/>
      <c r="EAX541" s="511"/>
      <c r="EAY541" s="511"/>
      <c r="EAZ541" s="511"/>
      <c r="EBA541" s="511"/>
      <c r="EBB541" s="511"/>
      <c r="EBC541" s="511"/>
      <c r="EBD541" s="511"/>
      <c r="EBE541" s="511"/>
      <c r="EBF541" s="511"/>
      <c r="EBG541" s="511"/>
      <c r="EBH541" s="511"/>
      <c r="EBI541" s="89"/>
      <c r="EBJ541" s="89"/>
      <c r="EBK541" s="89"/>
      <c r="EBL541" s="89"/>
      <c r="EBM541" s="89"/>
      <c r="EBN541" s="511"/>
      <c r="EBO541" s="511"/>
      <c r="EBP541" s="89"/>
      <c r="EBQ541" s="89"/>
      <c r="EBR541" s="511"/>
      <c r="EBS541" s="511"/>
      <c r="EBT541" s="89"/>
      <c r="EBU541" s="89"/>
      <c r="EBV541" s="511"/>
      <c r="EBW541" s="511"/>
      <c r="EBX541" s="511"/>
      <c r="EBY541" s="511"/>
      <c r="EBZ541" s="511"/>
      <c r="ECA541" s="511"/>
      <c r="ECB541" s="511"/>
      <c r="ECC541" s="89"/>
      <c r="ECD541" s="89"/>
      <c r="ECE541" s="511"/>
      <c r="ECF541" s="511"/>
      <c r="ECG541" s="89"/>
      <c r="ECH541" s="89"/>
      <c r="ECI541" s="511"/>
      <c r="ECJ541" s="511"/>
      <c r="ECK541" s="511"/>
      <c r="ECL541" s="511"/>
      <c r="ECM541" s="511"/>
      <c r="ECN541" s="203"/>
      <c r="ECO541" s="107"/>
      <c r="ECP541" s="511"/>
      <c r="ECQ541" s="511"/>
      <c r="ECR541" s="511"/>
      <c r="ECS541" s="511"/>
      <c r="ECT541" s="511"/>
      <c r="ECU541" s="511"/>
      <c r="ECV541" s="511"/>
      <c r="ECW541" s="168"/>
      <c r="ECX541" s="168"/>
      <c r="ECY541" s="168"/>
      <c r="ECZ541" s="168"/>
      <c r="EDA541" s="168"/>
      <c r="EDB541" s="168"/>
      <c r="EDC541" s="168"/>
      <c r="EDD541" s="168"/>
      <c r="EDE541" s="168"/>
      <c r="EDF541" s="168"/>
      <c r="EDG541" s="168"/>
      <c r="EDH541" s="168"/>
      <c r="EDI541" s="168"/>
      <c r="EDJ541" s="168"/>
      <c r="EDK541" s="168"/>
      <c r="EDL541" s="168"/>
      <c r="EDM541" s="168"/>
      <c r="EDN541" s="168"/>
      <c r="EDO541" s="168"/>
      <c r="EDP541" s="168"/>
      <c r="EDQ541" s="168"/>
      <c r="EDR541" s="168"/>
      <c r="EDS541" s="168"/>
      <c r="EDT541" s="168"/>
      <c r="EDU541" s="168"/>
      <c r="EDV541" s="168"/>
      <c r="EDW541" s="168"/>
      <c r="EDX541" s="168"/>
      <c r="EDY541" s="168"/>
      <c r="EDZ541" s="168"/>
      <c r="EEA541" s="168"/>
      <c r="EEB541" s="168"/>
      <c r="EEC541" s="168"/>
      <c r="EED541" s="168"/>
      <c r="EEE541" s="168"/>
      <c r="EEF541" s="168"/>
      <c r="EEG541" s="168"/>
      <c r="EEH541" s="168"/>
      <c r="EEI541" s="168"/>
      <c r="EEJ541" s="168"/>
      <c r="EEK541" s="168"/>
      <c r="EEL541" s="168"/>
      <c r="EEM541" s="168"/>
      <c r="EEN541" s="168"/>
      <c r="EEO541" s="511"/>
      <c r="EEP541" s="511"/>
      <c r="EEQ541" s="511"/>
      <c r="EER541" s="511"/>
      <c r="EES541" s="511"/>
      <c r="EET541" s="511"/>
      <c r="EEU541" s="511"/>
      <c r="EEV541" s="511"/>
      <c r="EEW541" s="511"/>
      <c r="EEX541" s="511"/>
      <c r="EEY541" s="511"/>
      <c r="EEZ541" s="511"/>
      <c r="EFA541" s="511"/>
      <c r="EFB541" s="511"/>
      <c r="EFC541" s="511"/>
      <c r="EFD541" s="511"/>
      <c r="EFE541" s="511"/>
      <c r="EFF541" s="511"/>
      <c r="EFG541" s="511"/>
      <c r="EFH541" s="511"/>
      <c r="EFI541" s="511"/>
      <c r="EFJ541" s="511"/>
      <c r="EFK541" s="511"/>
      <c r="EFL541" s="511"/>
      <c r="EFM541" s="89"/>
      <c r="EFN541" s="89"/>
      <c r="EFO541" s="89"/>
      <c r="EFP541" s="89"/>
      <c r="EFQ541" s="89"/>
      <c r="EFR541" s="511"/>
      <c r="EFS541" s="511"/>
      <c r="EFT541" s="89"/>
      <c r="EFU541" s="89"/>
      <c r="EFV541" s="511"/>
      <c r="EFW541" s="511"/>
      <c r="EFX541" s="89"/>
      <c r="EFY541" s="89"/>
      <c r="EFZ541" s="511"/>
      <c r="EGA541" s="511"/>
      <c r="EGB541" s="511"/>
      <c r="EGC541" s="511"/>
      <c r="EGD541" s="511"/>
      <c r="EGE541" s="511"/>
      <c r="EGF541" s="511"/>
      <c r="EGG541" s="89"/>
      <c r="EGH541" s="89"/>
      <c r="EGI541" s="511"/>
      <c r="EGJ541" s="511"/>
      <c r="EGK541" s="89"/>
      <c r="EGL541" s="89"/>
      <c r="EGM541" s="511"/>
      <c r="EGN541" s="511"/>
      <c r="EGO541" s="511"/>
      <c r="EGP541" s="511"/>
      <c r="EGQ541" s="511"/>
      <c r="EGR541" s="203"/>
      <c r="EGS541" s="107"/>
      <c r="EGT541" s="511"/>
      <c r="EGU541" s="511"/>
      <c r="EGV541" s="511"/>
      <c r="EGW541" s="511"/>
      <c r="EGX541" s="511"/>
      <c r="EGY541" s="511"/>
      <c r="EGZ541" s="511"/>
      <c r="EHA541" s="168"/>
      <c r="EHB541" s="168"/>
      <c r="EHC541" s="168"/>
      <c r="EHD541" s="168"/>
      <c r="EHE541" s="168"/>
      <c r="EHF541" s="168"/>
      <c r="EHG541" s="168"/>
      <c r="EHH541" s="168"/>
      <c r="EHI541" s="168"/>
      <c r="EHJ541" s="168"/>
      <c r="EHK541" s="168"/>
      <c r="EHL541" s="168"/>
      <c r="EHM541" s="168"/>
      <c r="EHN541" s="168"/>
      <c r="EHO541" s="168"/>
      <c r="EHP541" s="168"/>
      <c r="EHQ541" s="168"/>
      <c r="EHR541" s="168"/>
      <c r="EHS541" s="168"/>
      <c r="EHT541" s="168"/>
      <c r="EHU541" s="168"/>
      <c r="EHV541" s="168"/>
      <c r="EHW541" s="168"/>
      <c r="EHX541" s="168"/>
      <c r="EHY541" s="168"/>
      <c r="EHZ541" s="168"/>
      <c r="EIA541" s="168"/>
      <c r="EIB541" s="168"/>
      <c r="EIC541" s="168"/>
      <c r="EID541" s="168"/>
      <c r="EIE541" s="168"/>
      <c r="EIF541" s="168"/>
      <c r="EIG541" s="168"/>
      <c r="EIH541" s="168"/>
      <c r="EII541" s="168"/>
      <c r="EIJ541" s="168"/>
      <c r="EIK541" s="168"/>
      <c r="EIL541" s="168"/>
      <c r="EIM541" s="168"/>
      <c r="EIN541" s="168"/>
      <c r="EIO541" s="168"/>
      <c r="EIP541" s="168"/>
      <c r="EIQ541" s="168"/>
      <c r="EIR541" s="168"/>
      <c r="EIS541" s="511"/>
      <c r="EIT541" s="511"/>
      <c r="EIU541" s="511"/>
      <c r="EIV541" s="511"/>
      <c r="EIW541" s="511"/>
      <c r="EIX541" s="511"/>
      <c r="EIY541" s="511"/>
      <c r="EIZ541" s="511"/>
      <c r="EJA541" s="511"/>
      <c r="EJB541" s="511"/>
      <c r="EJC541" s="511"/>
      <c r="EJD541" s="511"/>
      <c r="EJE541" s="511"/>
      <c r="EJF541" s="511"/>
      <c r="EJG541" s="511"/>
      <c r="EJH541" s="511"/>
      <c r="EJI541" s="511"/>
      <c r="EJJ541" s="511"/>
      <c r="EJK541" s="511"/>
      <c r="EJL541" s="511"/>
      <c r="EJM541" s="511"/>
      <c r="EJN541" s="511"/>
      <c r="EJO541" s="511"/>
      <c r="EJP541" s="511"/>
      <c r="EJQ541" s="89"/>
      <c r="EJR541" s="89"/>
      <c r="EJS541" s="89"/>
      <c r="EJT541" s="89"/>
      <c r="EJU541" s="89"/>
      <c r="EJV541" s="511"/>
      <c r="EJW541" s="511"/>
      <c r="EJX541" s="89"/>
      <c r="EJY541" s="89"/>
      <c r="EJZ541" s="511"/>
      <c r="EKA541" s="511"/>
      <c r="EKB541" s="89"/>
      <c r="EKC541" s="89"/>
      <c r="EKD541" s="511"/>
      <c r="EKE541" s="511"/>
      <c r="EKF541" s="511"/>
      <c r="EKG541" s="511"/>
      <c r="EKH541" s="511"/>
      <c r="EKI541" s="511"/>
      <c r="EKJ541" s="511"/>
      <c r="EKK541" s="89"/>
      <c r="EKL541" s="89"/>
      <c r="EKM541" s="511"/>
      <c r="EKN541" s="511"/>
      <c r="EKO541" s="89"/>
      <c r="EKP541" s="89"/>
      <c r="EKQ541" s="511"/>
      <c r="EKR541" s="511"/>
      <c r="EKS541" s="511"/>
      <c r="EKT541" s="511"/>
      <c r="EKU541" s="511"/>
      <c r="EKV541" s="203"/>
      <c r="EKW541" s="107"/>
      <c r="EKX541" s="511"/>
      <c r="EKY541" s="511"/>
      <c r="EKZ541" s="511"/>
      <c r="ELA541" s="511"/>
      <c r="ELB541" s="511"/>
      <c r="ELC541" s="511"/>
      <c r="ELD541" s="511"/>
      <c r="ELE541" s="168"/>
      <c r="ELF541" s="168"/>
      <c r="ELG541" s="168"/>
      <c r="ELH541" s="168"/>
      <c r="ELI541" s="168"/>
      <c r="ELJ541" s="168"/>
      <c r="ELK541" s="168"/>
      <c r="ELL541" s="168"/>
      <c r="ELM541" s="168"/>
      <c r="ELN541" s="168"/>
      <c r="ELO541" s="168"/>
      <c r="ELP541" s="168"/>
      <c r="ELQ541" s="168"/>
      <c r="ELR541" s="168"/>
      <c r="ELS541" s="168"/>
      <c r="ELT541" s="168"/>
      <c r="ELU541" s="168"/>
      <c r="ELV541" s="168"/>
      <c r="ELW541" s="168"/>
      <c r="ELX541" s="168"/>
      <c r="ELY541" s="168"/>
      <c r="ELZ541" s="168"/>
      <c r="EMA541" s="168"/>
      <c r="EMB541" s="168"/>
      <c r="EMC541" s="168"/>
      <c r="EMD541" s="168"/>
      <c r="EME541" s="168"/>
      <c r="EMF541" s="168"/>
      <c r="EMG541" s="168"/>
      <c r="EMH541" s="168"/>
      <c r="EMI541" s="168"/>
      <c r="EMJ541" s="168"/>
      <c r="EMK541" s="168"/>
      <c r="EML541" s="168"/>
      <c r="EMM541" s="168"/>
      <c r="EMN541" s="168"/>
      <c r="EMO541" s="168"/>
      <c r="EMP541" s="168"/>
      <c r="EMQ541" s="168"/>
      <c r="EMR541" s="168"/>
      <c r="EMS541" s="168"/>
      <c r="EMT541" s="168"/>
      <c r="EMU541" s="168"/>
      <c r="EMV541" s="168"/>
      <c r="EMW541" s="511"/>
      <c r="EMX541" s="511"/>
      <c r="EMY541" s="511"/>
      <c r="EMZ541" s="511"/>
      <c r="ENA541" s="511"/>
      <c r="ENB541" s="511"/>
      <c r="ENC541" s="511"/>
      <c r="END541" s="511"/>
      <c r="ENE541" s="511"/>
      <c r="ENF541" s="511"/>
      <c r="ENG541" s="511"/>
      <c r="ENH541" s="511"/>
      <c r="ENI541" s="511"/>
      <c r="ENJ541" s="511"/>
      <c r="ENK541" s="511"/>
      <c r="ENL541" s="511"/>
      <c r="ENM541" s="511"/>
      <c r="ENN541" s="511"/>
      <c r="ENO541" s="511"/>
      <c r="ENP541" s="511"/>
      <c r="ENQ541" s="511"/>
      <c r="ENR541" s="511"/>
      <c r="ENS541" s="511"/>
      <c r="ENT541" s="511"/>
      <c r="ENU541" s="89"/>
      <c r="ENV541" s="89"/>
      <c r="ENW541" s="89"/>
      <c r="ENX541" s="89"/>
      <c r="ENY541" s="89"/>
      <c r="ENZ541" s="511"/>
      <c r="EOA541" s="511"/>
      <c r="EOB541" s="89"/>
      <c r="EOC541" s="89"/>
      <c r="EOD541" s="511"/>
      <c r="EOE541" s="511"/>
      <c r="EOF541" s="89"/>
      <c r="EOG541" s="89"/>
      <c r="EOH541" s="511"/>
      <c r="EOI541" s="511"/>
      <c r="EOJ541" s="511"/>
      <c r="EOK541" s="511"/>
      <c r="EOL541" s="511"/>
      <c r="EOM541" s="511"/>
      <c r="EON541" s="511"/>
      <c r="EOO541" s="89"/>
      <c r="EOP541" s="89"/>
      <c r="EOQ541" s="511"/>
      <c r="EOR541" s="511"/>
      <c r="EOS541" s="89"/>
      <c r="EOT541" s="89"/>
      <c r="EOU541" s="511"/>
      <c r="EOV541" s="511"/>
      <c r="EOW541" s="511"/>
      <c r="EOX541" s="511"/>
      <c r="EOY541" s="511"/>
      <c r="EOZ541" s="203"/>
      <c r="EPA541" s="107"/>
      <c r="EPB541" s="511"/>
      <c r="EPC541" s="511"/>
      <c r="EPD541" s="511"/>
      <c r="EPE541" s="511"/>
      <c r="EPF541" s="511"/>
      <c r="EPG541" s="511"/>
      <c r="EPH541" s="511"/>
      <c r="EPI541" s="168"/>
      <c r="EPJ541" s="168"/>
      <c r="EPK541" s="168"/>
      <c r="EPL541" s="168"/>
      <c r="EPM541" s="168"/>
      <c r="EPN541" s="168"/>
      <c r="EPO541" s="168"/>
      <c r="EPP541" s="168"/>
      <c r="EPQ541" s="168"/>
      <c r="EPR541" s="168"/>
      <c r="EPS541" s="168"/>
      <c r="EPT541" s="168"/>
      <c r="EPU541" s="168"/>
      <c r="EPV541" s="168"/>
      <c r="EPW541" s="168"/>
      <c r="EPX541" s="168"/>
      <c r="EPY541" s="168"/>
      <c r="EPZ541" s="168"/>
      <c r="EQA541" s="168"/>
      <c r="EQB541" s="168"/>
      <c r="EQC541" s="168"/>
      <c r="EQD541" s="168"/>
      <c r="EQE541" s="168"/>
      <c r="EQF541" s="168"/>
      <c r="EQG541" s="168"/>
      <c r="EQH541" s="168"/>
      <c r="EQI541" s="168"/>
      <c r="EQJ541" s="168"/>
      <c r="EQK541" s="168"/>
      <c r="EQL541" s="168"/>
      <c r="EQM541" s="168"/>
      <c r="EQN541" s="168"/>
      <c r="EQO541" s="168"/>
      <c r="EQP541" s="168"/>
      <c r="EQQ541" s="168"/>
      <c r="EQR541" s="168"/>
      <c r="EQS541" s="168"/>
      <c r="EQT541" s="168"/>
      <c r="EQU541" s="168"/>
      <c r="EQV541" s="168"/>
      <c r="EQW541" s="168"/>
      <c r="EQX541" s="168"/>
      <c r="EQY541" s="168"/>
      <c r="EQZ541" s="168"/>
      <c r="ERA541" s="511"/>
      <c r="ERB541" s="511"/>
      <c r="ERC541" s="511"/>
      <c r="ERD541" s="511"/>
      <c r="ERE541" s="511"/>
      <c r="ERF541" s="511"/>
      <c r="ERG541" s="511"/>
      <c r="ERH541" s="511"/>
      <c r="ERI541" s="511"/>
      <c r="ERJ541" s="511"/>
      <c r="ERK541" s="511"/>
      <c r="ERL541" s="511"/>
      <c r="ERM541" s="511"/>
      <c r="ERN541" s="511"/>
      <c r="ERO541" s="511"/>
      <c r="ERP541" s="511"/>
      <c r="ERQ541" s="511"/>
      <c r="ERR541" s="511"/>
      <c r="ERS541" s="511"/>
      <c r="ERT541" s="511"/>
      <c r="ERU541" s="511"/>
      <c r="ERV541" s="511"/>
      <c r="ERW541" s="511"/>
      <c r="ERX541" s="511"/>
      <c r="ERY541" s="89"/>
      <c r="ERZ541" s="89"/>
      <c r="ESA541" s="89"/>
      <c r="ESB541" s="89"/>
      <c r="ESC541" s="89"/>
      <c r="ESD541" s="511"/>
      <c r="ESE541" s="511"/>
      <c r="ESF541" s="89"/>
      <c r="ESG541" s="89"/>
      <c r="ESH541" s="511"/>
      <c r="ESI541" s="511"/>
      <c r="ESJ541" s="89"/>
      <c r="ESK541" s="89"/>
      <c r="ESL541" s="511"/>
      <c r="ESM541" s="511"/>
      <c r="ESN541" s="511"/>
      <c r="ESO541" s="511"/>
      <c r="ESP541" s="511"/>
      <c r="ESQ541" s="511"/>
      <c r="ESR541" s="511"/>
      <c r="ESS541" s="89"/>
      <c r="EST541" s="89"/>
      <c r="ESU541" s="511"/>
      <c r="ESV541" s="511"/>
      <c r="ESW541" s="89"/>
      <c r="ESX541" s="89"/>
      <c r="ESY541" s="511"/>
      <c r="ESZ541" s="511"/>
      <c r="ETA541" s="511"/>
      <c r="ETB541" s="511"/>
      <c r="ETC541" s="511"/>
      <c r="ETD541" s="203"/>
      <c r="ETE541" s="107"/>
      <c r="ETF541" s="511"/>
      <c r="ETG541" s="511"/>
      <c r="ETH541" s="511"/>
      <c r="ETI541" s="511"/>
      <c r="ETJ541" s="511"/>
      <c r="ETK541" s="511"/>
      <c r="ETL541" s="511"/>
      <c r="ETM541" s="168"/>
      <c r="ETN541" s="168"/>
      <c r="ETO541" s="168"/>
      <c r="ETP541" s="168"/>
      <c r="ETQ541" s="168"/>
      <c r="ETR541" s="168"/>
      <c r="ETS541" s="168"/>
      <c r="ETT541" s="168"/>
      <c r="ETU541" s="168"/>
      <c r="ETV541" s="168"/>
      <c r="ETW541" s="168"/>
      <c r="ETX541" s="168"/>
      <c r="ETY541" s="168"/>
      <c r="ETZ541" s="168"/>
      <c r="EUA541" s="168"/>
      <c r="EUB541" s="168"/>
      <c r="EUC541" s="168"/>
      <c r="EUD541" s="168"/>
      <c r="EUE541" s="168"/>
      <c r="EUF541" s="168"/>
      <c r="EUG541" s="168"/>
      <c r="EUH541" s="168"/>
      <c r="EUI541" s="168"/>
      <c r="EUJ541" s="168"/>
      <c r="EUK541" s="168"/>
      <c r="EUL541" s="168"/>
      <c r="EUM541" s="168"/>
      <c r="EUN541" s="168"/>
      <c r="EUO541" s="168"/>
      <c r="EUP541" s="168"/>
      <c r="EUQ541" s="168"/>
      <c r="EUR541" s="168"/>
      <c r="EUS541" s="168"/>
      <c r="EUT541" s="168"/>
      <c r="EUU541" s="168"/>
      <c r="EUV541" s="168"/>
      <c r="EUW541" s="168"/>
      <c r="EUX541" s="168"/>
      <c r="EUY541" s="168"/>
      <c r="EUZ541" s="168"/>
      <c r="EVA541" s="168"/>
      <c r="EVB541" s="168"/>
      <c r="EVC541" s="168"/>
      <c r="EVD541" s="168"/>
      <c r="EVE541" s="511"/>
      <c r="EVF541" s="511"/>
      <c r="EVG541" s="511"/>
      <c r="EVH541" s="511"/>
      <c r="EVI541" s="511"/>
      <c r="EVJ541" s="511"/>
      <c r="EVK541" s="511"/>
      <c r="EVL541" s="511"/>
      <c r="EVM541" s="511"/>
      <c r="EVN541" s="511"/>
      <c r="EVO541" s="511"/>
      <c r="EVP541" s="511"/>
      <c r="EVQ541" s="511"/>
      <c r="EVR541" s="511"/>
      <c r="EVS541" s="511"/>
      <c r="EVT541" s="511"/>
      <c r="EVU541" s="511"/>
      <c r="EVV541" s="511"/>
      <c r="EVW541" s="511"/>
      <c r="EVX541" s="511"/>
      <c r="EVY541" s="511"/>
      <c r="EVZ541" s="511"/>
      <c r="EWA541" s="511"/>
      <c r="EWB541" s="511"/>
      <c r="EWC541" s="89"/>
      <c r="EWD541" s="89"/>
      <c r="EWE541" s="89"/>
      <c r="EWF541" s="89"/>
      <c r="EWG541" s="89"/>
      <c r="EWH541" s="511"/>
      <c r="EWI541" s="511"/>
      <c r="EWJ541" s="89"/>
      <c r="EWK541" s="89"/>
      <c r="EWL541" s="511"/>
      <c r="EWM541" s="511"/>
      <c r="EWN541" s="89"/>
      <c r="EWO541" s="89"/>
      <c r="EWP541" s="511"/>
      <c r="EWQ541" s="511"/>
      <c r="EWR541" s="511"/>
      <c r="EWS541" s="511"/>
      <c r="EWT541" s="511"/>
      <c r="EWU541" s="511"/>
      <c r="EWV541" s="511"/>
      <c r="EWW541" s="89"/>
      <c r="EWX541" s="89"/>
      <c r="EWY541" s="511"/>
      <c r="EWZ541" s="511"/>
      <c r="EXA541" s="89"/>
      <c r="EXB541" s="89"/>
      <c r="EXC541" s="511"/>
      <c r="EXD541" s="511"/>
      <c r="EXE541" s="511"/>
      <c r="EXF541" s="511"/>
      <c r="EXG541" s="511"/>
      <c r="EXH541" s="203"/>
      <c r="EXI541" s="107"/>
      <c r="EXJ541" s="511"/>
      <c r="EXK541" s="511"/>
      <c r="EXL541" s="511"/>
      <c r="EXM541" s="511"/>
      <c r="EXN541" s="511"/>
      <c r="EXO541" s="511"/>
      <c r="EXP541" s="511"/>
      <c r="EXQ541" s="168"/>
      <c r="EXR541" s="168"/>
      <c r="EXS541" s="168"/>
      <c r="EXT541" s="168"/>
      <c r="EXU541" s="168"/>
      <c r="EXV541" s="168"/>
      <c r="EXW541" s="168"/>
      <c r="EXX541" s="168"/>
      <c r="EXY541" s="168"/>
      <c r="EXZ541" s="168"/>
      <c r="EYA541" s="168"/>
      <c r="EYB541" s="168"/>
      <c r="EYC541" s="168"/>
      <c r="EYD541" s="168"/>
      <c r="EYE541" s="168"/>
      <c r="EYF541" s="168"/>
      <c r="EYG541" s="168"/>
      <c r="EYH541" s="168"/>
      <c r="EYI541" s="168"/>
      <c r="EYJ541" s="168"/>
      <c r="EYK541" s="168"/>
      <c r="EYL541" s="168"/>
      <c r="EYM541" s="168"/>
      <c r="EYN541" s="168"/>
      <c r="EYO541" s="168"/>
      <c r="EYP541" s="168"/>
      <c r="EYQ541" s="168"/>
      <c r="EYR541" s="168"/>
      <c r="EYS541" s="168"/>
      <c r="EYT541" s="168"/>
      <c r="EYU541" s="168"/>
      <c r="EYV541" s="168"/>
      <c r="EYW541" s="168"/>
      <c r="EYX541" s="168"/>
      <c r="EYY541" s="168"/>
      <c r="EYZ541" s="168"/>
      <c r="EZA541" s="168"/>
      <c r="EZB541" s="168"/>
      <c r="EZC541" s="168"/>
      <c r="EZD541" s="168"/>
      <c r="EZE541" s="168"/>
      <c r="EZF541" s="168"/>
      <c r="EZG541" s="168"/>
      <c r="EZH541" s="168"/>
      <c r="EZI541" s="511"/>
      <c r="EZJ541" s="511"/>
      <c r="EZK541" s="511"/>
      <c r="EZL541" s="511"/>
      <c r="EZM541" s="511"/>
      <c r="EZN541" s="511"/>
      <c r="EZO541" s="511"/>
      <c r="EZP541" s="511"/>
      <c r="EZQ541" s="511"/>
      <c r="EZR541" s="511"/>
      <c r="EZS541" s="511"/>
      <c r="EZT541" s="511"/>
      <c r="EZU541" s="511"/>
      <c r="EZV541" s="511"/>
      <c r="EZW541" s="511"/>
      <c r="EZX541" s="511"/>
      <c r="EZY541" s="511"/>
      <c r="EZZ541" s="511"/>
      <c r="FAA541" s="511"/>
      <c r="FAB541" s="511"/>
      <c r="FAC541" s="511"/>
      <c r="FAD541" s="511"/>
      <c r="FAE541" s="511"/>
      <c r="FAF541" s="511"/>
      <c r="FAG541" s="89"/>
      <c r="FAH541" s="89"/>
      <c r="FAI541" s="89"/>
      <c r="FAJ541" s="89"/>
      <c r="FAK541" s="89"/>
      <c r="FAL541" s="511"/>
      <c r="FAM541" s="511"/>
      <c r="FAN541" s="89"/>
      <c r="FAO541" s="89"/>
      <c r="FAP541" s="511"/>
      <c r="FAQ541" s="511"/>
      <c r="FAR541" s="89"/>
      <c r="FAS541" s="89"/>
      <c r="FAT541" s="511"/>
      <c r="FAU541" s="511"/>
      <c r="FAV541" s="511"/>
      <c r="FAW541" s="511"/>
      <c r="FAX541" s="511"/>
      <c r="FAY541" s="511"/>
      <c r="FAZ541" s="511"/>
      <c r="FBA541" s="89"/>
      <c r="FBB541" s="89"/>
      <c r="FBC541" s="511"/>
      <c r="FBD541" s="511"/>
      <c r="FBE541" s="89"/>
      <c r="FBF541" s="89"/>
      <c r="FBG541" s="511"/>
      <c r="FBH541" s="511"/>
      <c r="FBI541" s="511"/>
      <c r="FBJ541" s="511"/>
      <c r="FBK541" s="511"/>
      <c r="FBL541" s="203"/>
      <c r="FBM541" s="107"/>
      <c r="FBN541" s="511"/>
      <c r="FBO541" s="511"/>
      <c r="FBP541" s="511"/>
      <c r="FBQ541" s="511"/>
      <c r="FBR541" s="511"/>
      <c r="FBS541" s="511"/>
      <c r="FBT541" s="511"/>
      <c r="FBU541" s="168"/>
      <c r="FBV541" s="168"/>
      <c r="FBW541" s="168"/>
      <c r="FBX541" s="168"/>
      <c r="FBY541" s="168"/>
      <c r="FBZ541" s="168"/>
      <c r="FCA541" s="168"/>
      <c r="FCB541" s="168"/>
      <c r="FCC541" s="168"/>
      <c r="FCD541" s="168"/>
      <c r="FCE541" s="168"/>
      <c r="FCF541" s="168"/>
      <c r="FCG541" s="168"/>
      <c r="FCH541" s="168"/>
      <c r="FCI541" s="168"/>
      <c r="FCJ541" s="168"/>
      <c r="FCK541" s="168"/>
      <c r="FCL541" s="168"/>
      <c r="FCM541" s="168"/>
      <c r="FCN541" s="168"/>
      <c r="FCO541" s="168"/>
      <c r="FCP541" s="168"/>
      <c r="FCQ541" s="168"/>
      <c r="FCR541" s="168"/>
      <c r="FCS541" s="168"/>
      <c r="FCT541" s="168"/>
      <c r="FCU541" s="168"/>
      <c r="FCV541" s="168"/>
      <c r="FCW541" s="168"/>
      <c r="FCX541" s="168"/>
      <c r="FCY541" s="168"/>
      <c r="FCZ541" s="168"/>
      <c r="FDA541" s="168"/>
      <c r="FDB541" s="168"/>
      <c r="FDC541" s="168"/>
      <c r="FDD541" s="168"/>
      <c r="FDE541" s="168"/>
      <c r="FDF541" s="168"/>
      <c r="FDG541" s="168"/>
      <c r="FDH541" s="168"/>
      <c r="FDI541" s="168"/>
      <c r="FDJ541" s="168"/>
      <c r="FDK541" s="168"/>
      <c r="FDL541" s="168"/>
      <c r="FDM541" s="511"/>
      <c r="FDN541" s="511"/>
      <c r="FDO541" s="511"/>
      <c r="FDP541" s="511"/>
      <c r="FDQ541" s="511"/>
      <c r="FDR541" s="511"/>
      <c r="FDS541" s="511"/>
      <c r="FDT541" s="511"/>
      <c r="FDU541" s="511"/>
      <c r="FDV541" s="511"/>
      <c r="FDW541" s="511"/>
      <c r="FDX541" s="511"/>
      <c r="FDY541" s="511"/>
      <c r="FDZ541" s="511"/>
      <c r="FEA541" s="511"/>
      <c r="FEB541" s="511"/>
      <c r="FEC541" s="511"/>
      <c r="FED541" s="511"/>
      <c r="FEE541" s="511"/>
      <c r="FEF541" s="511"/>
      <c r="FEG541" s="511"/>
      <c r="FEH541" s="511"/>
      <c r="FEI541" s="511"/>
      <c r="FEJ541" s="511"/>
      <c r="FEK541" s="89"/>
      <c r="FEL541" s="89"/>
      <c r="FEM541" s="89"/>
      <c r="FEN541" s="89"/>
      <c r="FEO541" s="89"/>
      <c r="FEP541" s="511"/>
      <c r="FEQ541" s="511"/>
      <c r="FER541" s="89"/>
      <c r="FES541" s="89"/>
      <c r="FET541" s="511"/>
      <c r="FEU541" s="511"/>
      <c r="FEV541" s="89"/>
      <c r="FEW541" s="89"/>
      <c r="FEX541" s="511"/>
      <c r="FEY541" s="511"/>
      <c r="FEZ541" s="511"/>
      <c r="FFA541" s="511"/>
      <c r="FFB541" s="511"/>
      <c r="FFC541" s="511"/>
      <c r="FFD541" s="511"/>
      <c r="FFE541" s="89"/>
      <c r="FFF541" s="89"/>
      <c r="FFG541" s="511"/>
      <c r="FFH541" s="511"/>
      <c r="FFI541" s="89"/>
      <c r="FFJ541" s="89"/>
      <c r="FFK541" s="511"/>
      <c r="FFL541" s="511"/>
      <c r="FFM541" s="511"/>
      <c r="FFN541" s="511"/>
      <c r="FFO541" s="511"/>
      <c r="FFP541" s="203"/>
      <c r="FFQ541" s="107"/>
      <c r="FFR541" s="511"/>
      <c r="FFS541" s="511"/>
      <c r="FFT541" s="511"/>
      <c r="FFU541" s="511"/>
      <c r="FFV541" s="511"/>
      <c r="FFW541" s="511"/>
      <c r="FFX541" s="511"/>
      <c r="FFY541" s="168"/>
      <c r="FFZ541" s="168"/>
      <c r="FGA541" s="168"/>
      <c r="FGB541" s="168"/>
      <c r="FGC541" s="168"/>
      <c r="FGD541" s="168"/>
      <c r="FGE541" s="168"/>
      <c r="FGF541" s="168"/>
      <c r="FGG541" s="168"/>
      <c r="FGH541" s="168"/>
      <c r="FGI541" s="168"/>
      <c r="FGJ541" s="168"/>
      <c r="FGK541" s="168"/>
      <c r="FGL541" s="168"/>
      <c r="FGM541" s="168"/>
      <c r="FGN541" s="168"/>
      <c r="FGO541" s="168"/>
      <c r="FGP541" s="168"/>
      <c r="FGQ541" s="168"/>
      <c r="FGR541" s="168"/>
      <c r="FGS541" s="168"/>
      <c r="FGT541" s="168"/>
      <c r="FGU541" s="168"/>
      <c r="FGV541" s="168"/>
      <c r="FGW541" s="168"/>
      <c r="FGX541" s="168"/>
      <c r="FGY541" s="168"/>
      <c r="FGZ541" s="168"/>
      <c r="FHA541" s="168"/>
      <c r="FHB541" s="168"/>
      <c r="FHC541" s="168"/>
      <c r="FHD541" s="168"/>
      <c r="FHE541" s="168"/>
      <c r="FHF541" s="168"/>
      <c r="FHG541" s="168"/>
      <c r="FHH541" s="168"/>
      <c r="FHI541" s="168"/>
      <c r="FHJ541" s="168"/>
      <c r="FHK541" s="168"/>
      <c r="FHL541" s="168"/>
      <c r="FHM541" s="168"/>
      <c r="FHN541" s="168"/>
      <c r="FHO541" s="168"/>
      <c r="FHP541" s="168"/>
      <c r="FHQ541" s="511"/>
      <c r="FHR541" s="511"/>
      <c r="FHS541" s="511"/>
      <c r="FHT541" s="511"/>
      <c r="FHU541" s="511"/>
      <c r="FHV541" s="511"/>
      <c r="FHW541" s="511"/>
      <c r="FHX541" s="511"/>
      <c r="FHY541" s="511"/>
      <c r="FHZ541" s="511"/>
      <c r="FIA541" s="511"/>
      <c r="FIB541" s="511"/>
      <c r="FIC541" s="511"/>
      <c r="FID541" s="511"/>
      <c r="FIE541" s="511"/>
      <c r="FIF541" s="511"/>
      <c r="FIG541" s="511"/>
      <c r="FIH541" s="511"/>
      <c r="FII541" s="511"/>
      <c r="FIJ541" s="511"/>
      <c r="FIK541" s="511"/>
      <c r="FIL541" s="511"/>
      <c r="FIM541" s="511"/>
      <c r="FIN541" s="511"/>
      <c r="FIO541" s="89"/>
      <c r="FIP541" s="89"/>
      <c r="FIQ541" s="89"/>
      <c r="FIR541" s="89"/>
      <c r="FIS541" s="89"/>
      <c r="FIT541" s="511"/>
      <c r="FIU541" s="511"/>
      <c r="FIV541" s="89"/>
      <c r="FIW541" s="89"/>
      <c r="FIX541" s="511"/>
      <c r="FIY541" s="511"/>
      <c r="FIZ541" s="89"/>
      <c r="FJA541" s="89"/>
      <c r="FJB541" s="511"/>
      <c r="FJC541" s="511"/>
      <c r="FJD541" s="511"/>
      <c r="FJE541" s="511"/>
      <c r="FJF541" s="511"/>
      <c r="FJG541" s="511"/>
      <c r="FJH541" s="511"/>
      <c r="FJI541" s="89"/>
      <c r="FJJ541" s="89"/>
      <c r="FJK541" s="511"/>
      <c r="FJL541" s="511"/>
      <c r="FJM541" s="89"/>
      <c r="FJN541" s="89"/>
      <c r="FJO541" s="511"/>
      <c r="FJP541" s="511"/>
      <c r="FJQ541" s="511"/>
      <c r="FJR541" s="511"/>
      <c r="FJS541" s="511"/>
      <c r="FJT541" s="203"/>
      <c r="FJU541" s="107"/>
      <c r="FJV541" s="511"/>
      <c r="FJW541" s="511"/>
      <c r="FJX541" s="511"/>
      <c r="FJY541" s="511"/>
      <c r="FJZ541" s="511"/>
      <c r="FKA541" s="511"/>
      <c r="FKB541" s="511"/>
      <c r="FKC541" s="168"/>
      <c r="FKD541" s="168"/>
      <c r="FKE541" s="168"/>
      <c r="FKF541" s="168"/>
      <c r="FKG541" s="168"/>
      <c r="FKH541" s="168"/>
      <c r="FKI541" s="168"/>
      <c r="FKJ541" s="168"/>
      <c r="FKK541" s="168"/>
      <c r="FKL541" s="168"/>
      <c r="FKM541" s="168"/>
      <c r="FKN541" s="168"/>
      <c r="FKO541" s="168"/>
      <c r="FKP541" s="168"/>
      <c r="FKQ541" s="168"/>
      <c r="FKR541" s="168"/>
      <c r="FKS541" s="168"/>
      <c r="FKT541" s="168"/>
      <c r="FKU541" s="168"/>
      <c r="FKV541" s="168"/>
      <c r="FKW541" s="168"/>
      <c r="FKX541" s="168"/>
      <c r="FKY541" s="168"/>
      <c r="FKZ541" s="168"/>
      <c r="FLA541" s="168"/>
      <c r="FLB541" s="168"/>
      <c r="FLC541" s="168"/>
      <c r="FLD541" s="168"/>
      <c r="FLE541" s="168"/>
      <c r="FLF541" s="168"/>
      <c r="FLG541" s="168"/>
      <c r="FLH541" s="168"/>
      <c r="FLI541" s="168"/>
      <c r="FLJ541" s="168"/>
      <c r="FLK541" s="168"/>
      <c r="FLL541" s="168"/>
      <c r="FLM541" s="168"/>
      <c r="FLN541" s="168"/>
      <c r="FLO541" s="168"/>
      <c r="FLP541" s="168"/>
      <c r="FLQ541" s="168"/>
      <c r="FLR541" s="168"/>
      <c r="FLS541" s="168"/>
      <c r="FLT541" s="168"/>
      <c r="FLU541" s="511"/>
      <c r="FLV541" s="511"/>
      <c r="FLW541" s="511"/>
      <c r="FLX541" s="511"/>
      <c r="FLY541" s="511"/>
      <c r="FLZ541" s="511"/>
      <c r="FMA541" s="511"/>
      <c r="FMB541" s="511"/>
      <c r="FMC541" s="511"/>
      <c r="FMD541" s="511"/>
      <c r="FME541" s="511"/>
      <c r="FMF541" s="511"/>
      <c r="FMG541" s="511"/>
      <c r="FMH541" s="511"/>
      <c r="FMI541" s="511"/>
      <c r="FMJ541" s="511"/>
      <c r="FMK541" s="511"/>
      <c r="FML541" s="511"/>
      <c r="FMM541" s="511"/>
      <c r="FMN541" s="511"/>
      <c r="FMO541" s="511"/>
      <c r="FMP541" s="511"/>
      <c r="FMQ541" s="511"/>
      <c r="FMR541" s="511"/>
      <c r="FMS541" s="89"/>
      <c r="FMT541" s="89"/>
      <c r="FMU541" s="89"/>
      <c r="FMV541" s="89"/>
      <c r="FMW541" s="89"/>
      <c r="FMX541" s="511"/>
      <c r="FMY541" s="511"/>
      <c r="FMZ541" s="89"/>
      <c r="FNA541" s="89"/>
      <c r="FNB541" s="511"/>
      <c r="FNC541" s="511"/>
      <c r="FND541" s="89"/>
      <c r="FNE541" s="89"/>
      <c r="FNF541" s="511"/>
      <c r="FNG541" s="511"/>
      <c r="FNH541" s="511"/>
      <c r="FNI541" s="511"/>
      <c r="FNJ541" s="511"/>
      <c r="FNK541" s="511"/>
      <c r="FNL541" s="511"/>
      <c r="FNM541" s="89"/>
      <c r="FNN541" s="89"/>
      <c r="FNO541" s="511"/>
      <c r="FNP541" s="511"/>
      <c r="FNQ541" s="89"/>
      <c r="FNR541" s="89"/>
      <c r="FNS541" s="511"/>
      <c r="FNT541" s="511"/>
      <c r="FNU541" s="511"/>
      <c r="FNV541" s="511"/>
      <c r="FNW541" s="511"/>
      <c r="FNX541" s="203"/>
      <c r="FNY541" s="107"/>
      <c r="FNZ541" s="511"/>
      <c r="FOA541" s="511"/>
      <c r="FOB541" s="511"/>
      <c r="FOC541" s="511"/>
      <c r="FOD541" s="511"/>
      <c r="FOE541" s="511"/>
      <c r="FOF541" s="511"/>
      <c r="FOG541" s="168"/>
      <c r="FOH541" s="168"/>
      <c r="FOI541" s="168"/>
      <c r="FOJ541" s="168"/>
      <c r="FOK541" s="168"/>
      <c r="FOL541" s="168"/>
      <c r="FOM541" s="168"/>
      <c r="FON541" s="168"/>
      <c r="FOO541" s="168"/>
      <c r="FOP541" s="168"/>
      <c r="FOQ541" s="168"/>
      <c r="FOR541" s="168"/>
      <c r="FOS541" s="168"/>
      <c r="FOT541" s="168"/>
      <c r="FOU541" s="168"/>
      <c r="FOV541" s="168"/>
      <c r="FOW541" s="168"/>
      <c r="FOX541" s="168"/>
      <c r="FOY541" s="168"/>
      <c r="FOZ541" s="168"/>
      <c r="FPA541" s="168"/>
      <c r="FPB541" s="168"/>
      <c r="FPC541" s="168"/>
      <c r="FPD541" s="168"/>
      <c r="FPE541" s="168"/>
      <c r="FPF541" s="168"/>
      <c r="FPG541" s="168"/>
      <c r="FPH541" s="168"/>
      <c r="FPI541" s="168"/>
      <c r="FPJ541" s="168"/>
      <c r="FPK541" s="168"/>
      <c r="FPL541" s="168"/>
      <c r="FPM541" s="168"/>
      <c r="FPN541" s="168"/>
      <c r="FPO541" s="168"/>
      <c r="FPP541" s="168"/>
      <c r="FPQ541" s="168"/>
      <c r="FPR541" s="168"/>
      <c r="FPS541" s="168"/>
      <c r="FPT541" s="168"/>
      <c r="FPU541" s="168"/>
      <c r="FPV541" s="168"/>
      <c r="FPW541" s="168"/>
      <c r="FPX541" s="168"/>
      <c r="FPY541" s="511"/>
      <c r="FPZ541" s="511"/>
      <c r="FQA541" s="511"/>
      <c r="FQB541" s="511"/>
      <c r="FQC541" s="511"/>
      <c r="FQD541" s="511"/>
      <c r="FQE541" s="511"/>
      <c r="FQF541" s="511"/>
      <c r="FQG541" s="511"/>
      <c r="FQH541" s="511"/>
      <c r="FQI541" s="511"/>
      <c r="FQJ541" s="511"/>
      <c r="FQK541" s="511"/>
      <c r="FQL541" s="511"/>
      <c r="FQM541" s="511"/>
      <c r="FQN541" s="511"/>
      <c r="FQO541" s="511"/>
      <c r="FQP541" s="511"/>
      <c r="FQQ541" s="511"/>
      <c r="FQR541" s="511"/>
      <c r="FQS541" s="511"/>
      <c r="FQT541" s="511"/>
      <c r="FQU541" s="511"/>
      <c r="FQV541" s="511"/>
      <c r="FQW541" s="89"/>
      <c r="FQX541" s="89"/>
      <c r="FQY541" s="89"/>
      <c r="FQZ541" s="89"/>
      <c r="FRA541" s="89"/>
      <c r="FRB541" s="511"/>
      <c r="FRC541" s="511"/>
      <c r="FRD541" s="89"/>
      <c r="FRE541" s="89"/>
      <c r="FRF541" s="511"/>
      <c r="FRG541" s="511"/>
      <c r="FRH541" s="89"/>
      <c r="FRI541" s="89"/>
      <c r="FRJ541" s="511"/>
      <c r="FRK541" s="511"/>
      <c r="FRL541" s="511"/>
      <c r="FRM541" s="511"/>
      <c r="FRN541" s="511"/>
      <c r="FRO541" s="511"/>
      <c r="FRP541" s="511"/>
      <c r="FRQ541" s="89"/>
      <c r="FRR541" s="89"/>
      <c r="FRS541" s="511"/>
      <c r="FRT541" s="511"/>
      <c r="FRU541" s="89"/>
      <c r="FRV541" s="89"/>
      <c r="FRW541" s="511"/>
      <c r="FRX541" s="511"/>
      <c r="FRY541" s="511"/>
      <c r="FRZ541" s="511"/>
      <c r="FSA541" s="511"/>
      <c r="FSB541" s="203"/>
      <c r="FSC541" s="107"/>
      <c r="FSD541" s="511"/>
      <c r="FSE541" s="511"/>
      <c r="FSF541" s="511"/>
      <c r="FSG541" s="511"/>
      <c r="FSH541" s="511"/>
      <c r="FSI541" s="511"/>
      <c r="FSJ541" s="511"/>
      <c r="FSK541" s="168"/>
      <c r="FSL541" s="168"/>
      <c r="FSM541" s="168"/>
      <c r="FSN541" s="168"/>
      <c r="FSO541" s="168"/>
      <c r="FSP541" s="168"/>
      <c r="FSQ541" s="168"/>
      <c r="FSR541" s="168"/>
      <c r="FSS541" s="168"/>
      <c r="FST541" s="168"/>
      <c r="FSU541" s="168"/>
      <c r="FSV541" s="168"/>
      <c r="FSW541" s="168"/>
      <c r="FSX541" s="168"/>
      <c r="FSY541" s="168"/>
      <c r="FSZ541" s="168"/>
      <c r="FTA541" s="168"/>
      <c r="FTB541" s="168"/>
      <c r="FTC541" s="168"/>
      <c r="FTD541" s="168"/>
      <c r="FTE541" s="168"/>
      <c r="FTF541" s="168"/>
      <c r="FTG541" s="168"/>
      <c r="FTH541" s="168"/>
      <c r="FTI541" s="168"/>
      <c r="FTJ541" s="168"/>
      <c r="FTK541" s="168"/>
      <c r="FTL541" s="168"/>
      <c r="FTM541" s="168"/>
      <c r="FTN541" s="168"/>
      <c r="FTO541" s="168"/>
      <c r="FTP541" s="168"/>
      <c r="FTQ541" s="168"/>
      <c r="FTR541" s="168"/>
      <c r="FTS541" s="168"/>
      <c r="FTT541" s="168"/>
      <c r="FTU541" s="168"/>
      <c r="FTV541" s="168"/>
      <c r="FTW541" s="168"/>
      <c r="FTX541" s="168"/>
      <c r="FTY541" s="168"/>
      <c r="FTZ541" s="168"/>
      <c r="FUA541" s="168"/>
      <c r="FUB541" s="168"/>
      <c r="FUC541" s="511"/>
      <c r="FUD541" s="511"/>
      <c r="FUE541" s="511"/>
      <c r="FUF541" s="511"/>
      <c r="FUG541" s="511"/>
      <c r="FUH541" s="511"/>
      <c r="FUI541" s="511"/>
      <c r="FUJ541" s="511"/>
      <c r="FUK541" s="511"/>
      <c r="FUL541" s="511"/>
      <c r="FUM541" s="511"/>
      <c r="FUN541" s="511"/>
      <c r="FUO541" s="511"/>
      <c r="FUP541" s="511"/>
      <c r="FUQ541" s="511"/>
      <c r="FUR541" s="511"/>
      <c r="FUS541" s="511"/>
      <c r="FUT541" s="511"/>
      <c r="FUU541" s="511"/>
      <c r="FUV541" s="511"/>
      <c r="FUW541" s="511"/>
      <c r="FUX541" s="511"/>
      <c r="FUY541" s="511"/>
      <c r="FUZ541" s="511"/>
      <c r="FVA541" s="89"/>
      <c r="FVB541" s="89"/>
      <c r="FVC541" s="89"/>
      <c r="FVD541" s="89"/>
      <c r="FVE541" s="89"/>
      <c r="FVF541" s="511"/>
      <c r="FVG541" s="511"/>
      <c r="FVH541" s="89"/>
      <c r="FVI541" s="89"/>
      <c r="FVJ541" s="511"/>
      <c r="FVK541" s="511"/>
      <c r="FVL541" s="89"/>
      <c r="FVM541" s="89"/>
      <c r="FVN541" s="511"/>
      <c r="FVO541" s="511"/>
      <c r="FVP541" s="511"/>
      <c r="FVQ541" s="511"/>
      <c r="FVR541" s="511"/>
      <c r="FVS541" s="511"/>
      <c r="FVT541" s="511"/>
      <c r="FVU541" s="89"/>
      <c r="FVV541" s="89"/>
      <c r="FVW541" s="511"/>
      <c r="FVX541" s="511"/>
      <c r="FVY541" s="89"/>
      <c r="FVZ541" s="89"/>
      <c r="FWA541" s="511"/>
      <c r="FWB541" s="511"/>
      <c r="FWC541" s="511"/>
      <c r="FWD541" s="511"/>
      <c r="FWE541" s="511"/>
      <c r="FWF541" s="203"/>
      <c r="FWG541" s="107"/>
      <c r="FWH541" s="511"/>
      <c r="FWI541" s="511"/>
      <c r="FWJ541" s="511"/>
      <c r="FWK541" s="511"/>
      <c r="FWL541" s="511"/>
      <c r="FWM541" s="511"/>
      <c r="FWN541" s="511"/>
      <c r="FWO541" s="168"/>
      <c r="FWP541" s="168"/>
      <c r="FWQ541" s="168"/>
      <c r="FWR541" s="168"/>
      <c r="FWS541" s="168"/>
      <c r="FWT541" s="168"/>
      <c r="FWU541" s="168"/>
      <c r="FWV541" s="168"/>
      <c r="FWW541" s="168"/>
      <c r="FWX541" s="168"/>
      <c r="FWY541" s="168"/>
      <c r="FWZ541" s="168"/>
      <c r="FXA541" s="168"/>
      <c r="FXB541" s="168"/>
      <c r="FXC541" s="168"/>
      <c r="FXD541" s="168"/>
      <c r="FXE541" s="168"/>
      <c r="FXF541" s="168"/>
      <c r="FXG541" s="168"/>
      <c r="FXH541" s="168"/>
      <c r="FXI541" s="168"/>
      <c r="FXJ541" s="168"/>
      <c r="FXK541" s="168"/>
      <c r="FXL541" s="168"/>
      <c r="FXM541" s="168"/>
      <c r="FXN541" s="168"/>
      <c r="FXO541" s="168"/>
      <c r="FXP541" s="168"/>
      <c r="FXQ541" s="168"/>
      <c r="FXR541" s="168"/>
      <c r="FXS541" s="168"/>
      <c r="FXT541" s="168"/>
      <c r="FXU541" s="168"/>
      <c r="FXV541" s="168"/>
      <c r="FXW541" s="168"/>
      <c r="FXX541" s="168"/>
      <c r="FXY541" s="168"/>
      <c r="FXZ541" s="168"/>
      <c r="FYA541" s="168"/>
      <c r="FYB541" s="168"/>
      <c r="FYC541" s="168"/>
      <c r="FYD541" s="168"/>
      <c r="FYE541" s="168"/>
      <c r="FYF541" s="168"/>
      <c r="FYG541" s="511"/>
      <c r="FYH541" s="511"/>
      <c r="FYI541" s="511"/>
      <c r="FYJ541" s="511"/>
      <c r="FYK541" s="511"/>
      <c r="FYL541" s="511"/>
      <c r="FYM541" s="511"/>
      <c r="FYN541" s="511"/>
      <c r="FYO541" s="511"/>
      <c r="FYP541" s="511"/>
      <c r="FYQ541" s="511"/>
      <c r="FYR541" s="511"/>
      <c r="FYS541" s="511"/>
      <c r="FYT541" s="511"/>
      <c r="FYU541" s="511"/>
      <c r="FYV541" s="511"/>
      <c r="FYW541" s="511"/>
      <c r="FYX541" s="511"/>
      <c r="FYY541" s="511"/>
      <c r="FYZ541" s="511"/>
      <c r="FZA541" s="511"/>
      <c r="FZB541" s="511"/>
      <c r="FZC541" s="511"/>
      <c r="FZD541" s="511"/>
      <c r="FZE541" s="89"/>
      <c r="FZF541" s="89"/>
      <c r="FZG541" s="89"/>
      <c r="FZH541" s="89"/>
      <c r="FZI541" s="89"/>
      <c r="FZJ541" s="511"/>
      <c r="FZK541" s="511"/>
      <c r="FZL541" s="89"/>
      <c r="FZM541" s="89"/>
      <c r="FZN541" s="511"/>
      <c r="FZO541" s="511"/>
      <c r="FZP541" s="89"/>
      <c r="FZQ541" s="89"/>
      <c r="FZR541" s="511"/>
      <c r="FZS541" s="511"/>
      <c r="FZT541" s="511"/>
      <c r="FZU541" s="511"/>
      <c r="FZV541" s="511"/>
      <c r="FZW541" s="511"/>
      <c r="FZX541" s="511"/>
      <c r="FZY541" s="89"/>
      <c r="FZZ541" s="89"/>
      <c r="GAA541" s="511"/>
      <c r="GAB541" s="511"/>
      <c r="GAC541" s="89"/>
      <c r="GAD541" s="89"/>
      <c r="GAE541" s="511"/>
      <c r="GAF541" s="511"/>
      <c r="GAG541" s="511"/>
      <c r="GAH541" s="511"/>
      <c r="GAI541" s="511"/>
      <c r="GAJ541" s="203"/>
      <c r="GAK541" s="107"/>
      <c r="GAL541" s="511"/>
      <c r="GAM541" s="511"/>
      <c r="GAN541" s="511"/>
      <c r="GAO541" s="511"/>
      <c r="GAP541" s="511"/>
      <c r="GAQ541" s="511"/>
      <c r="GAR541" s="511"/>
      <c r="GAS541" s="168"/>
      <c r="GAT541" s="168"/>
      <c r="GAU541" s="168"/>
      <c r="GAV541" s="168"/>
      <c r="GAW541" s="168"/>
      <c r="GAX541" s="168"/>
      <c r="GAY541" s="168"/>
      <c r="GAZ541" s="168"/>
      <c r="GBA541" s="168"/>
      <c r="GBB541" s="168"/>
      <c r="GBC541" s="168"/>
      <c r="GBD541" s="168"/>
      <c r="GBE541" s="168"/>
      <c r="GBF541" s="168"/>
      <c r="GBG541" s="168"/>
      <c r="GBH541" s="168"/>
      <c r="GBI541" s="168"/>
      <c r="GBJ541" s="168"/>
      <c r="GBK541" s="168"/>
      <c r="GBL541" s="168"/>
      <c r="GBM541" s="168"/>
      <c r="GBN541" s="168"/>
      <c r="GBO541" s="168"/>
      <c r="GBP541" s="168"/>
      <c r="GBQ541" s="168"/>
      <c r="GBR541" s="168"/>
      <c r="GBS541" s="168"/>
      <c r="GBT541" s="168"/>
      <c r="GBU541" s="168"/>
      <c r="GBV541" s="168"/>
      <c r="GBW541" s="168"/>
      <c r="GBX541" s="168"/>
      <c r="GBY541" s="168"/>
      <c r="GBZ541" s="168"/>
      <c r="GCA541" s="168"/>
      <c r="GCB541" s="168"/>
      <c r="GCC541" s="168"/>
      <c r="GCD541" s="168"/>
      <c r="GCE541" s="168"/>
      <c r="GCF541" s="168"/>
      <c r="GCG541" s="168"/>
      <c r="GCH541" s="168"/>
      <c r="GCI541" s="168"/>
      <c r="GCJ541" s="168"/>
      <c r="GCK541" s="511"/>
      <c r="GCL541" s="511"/>
      <c r="GCM541" s="511"/>
      <c r="GCN541" s="511"/>
      <c r="GCO541" s="511"/>
      <c r="GCP541" s="511"/>
      <c r="GCQ541" s="511"/>
      <c r="GCR541" s="511"/>
      <c r="GCS541" s="511"/>
      <c r="GCT541" s="511"/>
      <c r="GCU541" s="511"/>
      <c r="GCV541" s="511"/>
      <c r="GCW541" s="511"/>
      <c r="GCX541" s="511"/>
      <c r="GCY541" s="511"/>
      <c r="GCZ541" s="511"/>
      <c r="GDA541" s="511"/>
      <c r="GDB541" s="511"/>
      <c r="GDC541" s="511"/>
      <c r="GDD541" s="511"/>
      <c r="GDE541" s="511"/>
      <c r="GDF541" s="511"/>
      <c r="GDG541" s="511"/>
      <c r="GDH541" s="511"/>
      <c r="GDI541" s="89"/>
      <c r="GDJ541" s="89"/>
      <c r="GDK541" s="89"/>
      <c r="GDL541" s="89"/>
      <c r="GDM541" s="89"/>
      <c r="GDN541" s="511"/>
      <c r="GDO541" s="511"/>
      <c r="GDP541" s="89"/>
      <c r="GDQ541" s="89"/>
      <c r="GDR541" s="511"/>
      <c r="GDS541" s="511"/>
      <c r="GDT541" s="89"/>
      <c r="GDU541" s="89"/>
      <c r="GDV541" s="511"/>
      <c r="GDW541" s="511"/>
      <c r="GDX541" s="511"/>
      <c r="GDY541" s="511"/>
      <c r="GDZ541" s="511"/>
      <c r="GEA541" s="511"/>
      <c r="GEB541" s="511"/>
      <c r="GEC541" s="89"/>
      <c r="GED541" s="89"/>
      <c r="GEE541" s="511"/>
      <c r="GEF541" s="511"/>
      <c r="GEG541" s="89"/>
      <c r="GEH541" s="89"/>
      <c r="GEI541" s="511"/>
      <c r="GEJ541" s="511"/>
      <c r="GEK541" s="511"/>
      <c r="GEL541" s="511"/>
      <c r="GEM541" s="511"/>
      <c r="GEN541" s="203"/>
      <c r="GEO541" s="107"/>
      <c r="GEP541" s="511"/>
      <c r="GEQ541" s="511"/>
      <c r="GER541" s="511"/>
      <c r="GES541" s="511"/>
      <c r="GET541" s="511"/>
      <c r="GEU541" s="511"/>
      <c r="GEV541" s="511"/>
      <c r="GEW541" s="168"/>
      <c r="GEX541" s="168"/>
      <c r="GEY541" s="168"/>
      <c r="GEZ541" s="168"/>
      <c r="GFA541" s="168"/>
      <c r="GFB541" s="168"/>
      <c r="GFC541" s="168"/>
      <c r="GFD541" s="168"/>
      <c r="GFE541" s="168"/>
      <c r="GFF541" s="168"/>
      <c r="GFG541" s="168"/>
      <c r="GFH541" s="168"/>
      <c r="GFI541" s="168"/>
      <c r="GFJ541" s="168"/>
      <c r="GFK541" s="168"/>
      <c r="GFL541" s="168"/>
      <c r="GFM541" s="168"/>
      <c r="GFN541" s="168"/>
      <c r="GFO541" s="168"/>
      <c r="GFP541" s="168"/>
      <c r="GFQ541" s="168"/>
      <c r="GFR541" s="168"/>
      <c r="GFS541" s="168"/>
      <c r="GFT541" s="168"/>
      <c r="GFU541" s="168"/>
      <c r="GFV541" s="168"/>
      <c r="GFW541" s="168"/>
      <c r="GFX541" s="168"/>
      <c r="GFY541" s="168"/>
      <c r="GFZ541" s="168"/>
      <c r="GGA541" s="168"/>
      <c r="GGB541" s="168"/>
      <c r="GGC541" s="168"/>
      <c r="GGD541" s="168"/>
      <c r="GGE541" s="168"/>
      <c r="GGF541" s="168"/>
      <c r="GGG541" s="168"/>
      <c r="GGH541" s="168"/>
      <c r="GGI541" s="168"/>
      <c r="GGJ541" s="168"/>
      <c r="GGK541" s="168"/>
      <c r="GGL541" s="168"/>
      <c r="GGM541" s="168"/>
      <c r="GGN541" s="168"/>
      <c r="GGO541" s="511"/>
      <c r="GGP541" s="511"/>
      <c r="GGQ541" s="511"/>
      <c r="GGR541" s="511"/>
      <c r="GGS541" s="511"/>
      <c r="GGT541" s="511"/>
      <c r="GGU541" s="511"/>
      <c r="GGV541" s="511"/>
      <c r="GGW541" s="511"/>
      <c r="GGX541" s="511"/>
      <c r="GGY541" s="511"/>
      <c r="GGZ541" s="511"/>
      <c r="GHA541" s="511"/>
      <c r="GHB541" s="511"/>
      <c r="GHC541" s="511"/>
      <c r="GHD541" s="511"/>
      <c r="GHE541" s="511"/>
      <c r="GHF541" s="511"/>
      <c r="GHG541" s="511"/>
      <c r="GHH541" s="511"/>
      <c r="GHI541" s="511"/>
      <c r="GHJ541" s="511"/>
      <c r="GHK541" s="511"/>
      <c r="GHL541" s="511"/>
      <c r="GHM541" s="89"/>
      <c r="GHN541" s="89"/>
      <c r="GHO541" s="89"/>
      <c r="GHP541" s="89"/>
      <c r="GHQ541" s="89"/>
      <c r="GHR541" s="511"/>
      <c r="GHS541" s="511"/>
      <c r="GHT541" s="89"/>
      <c r="GHU541" s="89"/>
      <c r="GHV541" s="511"/>
      <c r="GHW541" s="511"/>
      <c r="GHX541" s="89"/>
      <c r="GHY541" s="89"/>
      <c r="GHZ541" s="511"/>
      <c r="GIA541" s="511"/>
      <c r="GIB541" s="511"/>
      <c r="GIC541" s="511"/>
      <c r="GID541" s="511"/>
      <c r="GIE541" s="511"/>
      <c r="GIF541" s="511"/>
      <c r="GIG541" s="89"/>
      <c r="GIH541" s="89"/>
      <c r="GII541" s="511"/>
      <c r="GIJ541" s="511"/>
      <c r="GIK541" s="89"/>
      <c r="GIL541" s="89"/>
      <c r="GIM541" s="511"/>
      <c r="GIN541" s="511"/>
      <c r="GIO541" s="511"/>
      <c r="GIP541" s="511"/>
      <c r="GIQ541" s="511"/>
      <c r="GIR541" s="203"/>
      <c r="GIS541" s="107"/>
      <c r="GIT541" s="511"/>
      <c r="GIU541" s="511"/>
      <c r="GIV541" s="511"/>
      <c r="GIW541" s="511"/>
      <c r="GIX541" s="511"/>
      <c r="GIY541" s="511"/>
      <c r="GIZ541" s="511"/>
      <c r="GJA541" s="168"/>
      <c r="GJB541" s="168"/>
      <c r="GJC541" s="168"/>
      <c r="GJD541" s="168"/>
      <c r="GJE541" s="168"/>
      <c r="GJF541" s="168"/>
      <c r="GJG541" s="168"/>
      <c r="GJH541" s="168"/>
      <c r="GJI541" s="168"/>
      <c r="GJJ541" s="168"/>
      <c r="GJK541" s="168"/>
      <c r="GJL541" s="168"/>
      <c r="GJM541" s="168"/>
      <c r="GJN541" s="168"/>
      <c r="GJO541" s="168"/>
      <c r="GJP541" s="168"/>
      <c r="GJQ541" s="168"/>
      <c r="GJR541" s="168"/>
      <c r="GJS541" s="168"/>
      <c r="GJT541" s="168"/>
      <c r="GJU541" s="168"/>
      <c r="GJV541" s="168"/>
      <c r="GJW541" s="168"/>
      <c r="GJX541" s="168"/>
      <c r="GJY541" s="168"/>
      <c r="GJZ541" s="168"/>
      <c r="GKA541" s="168"/>
      <c r="GKB541" s="168"/>
      <c r="GKC541" s="168"/>
      <c r="GKD541" s="168"/>
      <c r="GKE541" s="168"/>
      <c r="GKF541" s="168"/>
      <c r="GKG541" s="168"/>
      <c r="GKH541" s="168"/>
      <c r="GKI541" s="168"/>
      <c r="GKJ541" s="168"/>
      <c r="GKK541" s="168"/>
      <c r="GKL541" s="168"/>
      <c r="GKM541" s="168"/>
      <c r="GKN541" s="168"/>
      <c r="GKO541" s="168"/>
      <c r="GKP541" s="168"/>
      <c r="GKQ541" s="168"/>
      <c r="GKR541" s="168"/>
      <c r="GKS541" s="511"/>
      <c r="GKT541" s="511"/>
      <c r="GKU541" s="511"/>
      <c r="GKV541" s="511"/>
      <c r="GKW541" s="511"/>
      <c r="GKX541" s="511"/>
      <c r="GKY541" s="511"/>
      <c r="GKZ541" s="511"/>
      <c r="GLA541" s="511"/>
      <c r="GLB541" s="511"/>
      <c r="GLC541" s="511"/>
      <c r="GLD541" s="511"/>
      <c r="GLE541" s="511"/>
      <c r="GLF541" s="511"/>
      <c r="GLG541" s="511"/>
      <c r="GLH541" s="511"/>
      <c r="GLI541" s="511"/>
      <c r="GLJ541" s="511"/>
      <c r="GLK541" s="511"/>
      <c r="GLL541" s="511"/>
      <c r="GLM541" s="511"/>
      <c r="GLN541" s="511"/>
      <c r="GLO541" s="511"/>
      <c r="GLP541" s="511"/>
      <c r="GLQ541" s="89"/>
      <c r="GLR541" s="89"/>
      <c r="GLS541" s="89"/>
      <c r="GLT541" s="89"/>
      <c r="GLU541" s="89"/>
      <c r="GLV541" s="511"/>
      <c r="GLW541" s="511"/>
      <c r="GLX541" s="89"/>
      <c r="GLY541" s="89"/>
      <c r="GLZ541" s="511"/>
      <c r="GMA541" s="511"/>
      <c r="GMB541" s="89"/>
      <c r="GMC541" s="89"/>
      <c r="GMD541" s="511"/>
      <c r="GME541" s="511"/>
      <c r="GMF541" s="511"/>
      <c r="GMG541" s="511"/>
      <c r="GMH541" s="511"/>
      <c r="GMI541" s="511"/>
      <c r="GMJ541" s="511"/>
      <c r="GMK541" s="89"/>
      <c r="GML541" s="89"/>
      <c r="GMM541" s="511"/>
      <c r="GMN541" s="511"/>
      <c r="GMO541" s="89"/>
      <c r="GMP541" s="89"/>
      <c r="GMQ541" s="511"/>
      <c r="GMR541" s="511"/>
      <c r="GMS541" s="511"/>
      <c r="GMT541" s="511"/>
      <c r="GMU541" s="511"/>
      <c r="GMV541" s="203"/>
      <c r="GMW541" s="107"/>
      <c r="GMX541" s="511"/>
      <c r="GMY541" s="511"/>
      <c r="GMZ541" s="511"/>
      <c r="GNA541" s="511"/>
      <c r="GNB541" s="511"/>
      <c r="GNC541" s="511"/>
      <c r="GND541" s="511"/>
      <c r="GNE541" s="168"/>
      <c r="GNF541" s="168"/>
      <c r="GNG541" s="168"/>
      <c r="GNH541" s="168"/>
      <c r="GNI541" s="168"/>
      <c r="GNJ541" s="168"/>
      <c r="GNK541" s="168"/>
      <c r="GNL541" s="168"/>
      <c r="GNM541" s="168"/>
      <c r="GNN541" s="168"/>
      <c r="GNO541" s="168"/>
      <c r="GNP541" s="168"/>
      <c r="GNQ541" s="168"/>
      <c r="GNR541" s="168"/>
      <c r="GNS541" s="168"/>
      <c r="GNT541" s="168"/>
      <c r="GNU541" s="168"/>
      <c r="GNV541" s="168"/>
      <c r="GNW541" s="168"/>
      <c r="GNX541" s="168"/>
      <c r="GNY541" s="168"/>
      <c r="GNZ541" s="168"/>
      <c r="GOA541" s="168"/>
      <c r="GOB541" s="168"/>
      <c r="GOC541" s="168"/>
      <c r="GOD541" s="168"/>
      <c r="GOE541" s="168"/>
      <c r="GOF541" s="168"/>
      <c r="GOG541" s="168"/>
      <c r="GOH541" s="168"/>
      <c r="GOI541" s="168"/>
      <c r="GOJ541" s="168"/>
      <c r="GOK541" s="168"/>
      <c r="GOL541" s="168"/>
      <c r="GOM541" s="168"/>
      <c r="GON541" s="168"/>
      <c r="GOO541" s="168"/>
      <c r="GOP541" s="168"/>
      <c r="GOQ541" s="168"/>
      <c r="GOR541" s="168"/>
      <c r="GOS541" s="168"/>
      <c r="GOT541" s="168"/>
      <c r="GOU541" s="168"/>
      <c r="GOV541" s="168"/>
      <c r="GOW541" s="511"/>
      <c r="GOX541" s="511"/>
      <c r="GOY541" s="511"/>
      <c r="GOZ541" s="511"/>
      <c r="GPA541" s="511"/>
      <c r="GPB541" s="511"/>
      <c r="GPC541" s="511"/>
      <c r="GPD541" s="511"/>
      <c r="GPE541" s="511"/>
      <c r="GPF541" s="511"/>
      <c r="GPG541" s="511"/>
      <c r="GPH541" s="511"/>
      <c r="GPI541" s="511"/>
      <c r="GPJ541" s="511"/>
      <c r="GPK541" s="511"/>
      <c r="GPL541" s="511"/>
      <c r="GPM541" s="511"/>
      <c r="GPN541" s="511"/>
      <c r="GPO541" s="511"/>
      <c r="GPP541" s="511"/>
      <c r="GPQ541" s="511"/>
      <c r="GPR541" s="511"/>
      <c r="GPS541" s="511"/>
      <c r="GPT541" s="511"/>
      <c r="GPU541" s="89"/>
      <c r="GPV541" s="89"/>
      <c r="GPW541" s="89"/>
      <c r="GPX541" s="89"/>
      <c r="GPY541" s="89"/>
      <c r="GPZ541" s="511"/>
      <c r="GQA541" s="511"/>
      <c r="GQB541" s="89"/>
      <c r="GQC541" s="89"/>
      <c r="GQD541" s="511"/>
      <c r="GQE541" s="511"/>
      <c r="GQF541" s="89"/>
      <c r="GQG541" s="89"/>
      <c r="GQH541" s="511"/>
      <c r="GQI541" s="511"/>
      <c r="GQJ541" s="511"/>
      <c r="GQK541" s="511"/>
      <c r="GQL541" s="511"/>
      <c r="GQM541" s="511"/>
      <c r="GQN541" s="511"/>
      <c r="GQO541" s="89"/>
      <c r="GQP541" s="89"/>
      <c r="GQQ541" s="511"/>
      <c r="GQR541" s="511"/>
      <c r="GQS541" s="89"/>
      <c r="GQT541" s="89"/>
      <c r="GQU541" s="511"/>
      <c r="GQV541" s="511"/>
      <c r="GQW541" s="511"/>
      <c r="GQX541" s="511"/>
      <c r="GQY541" s="511"/>
      <c r="GQZ541" s="203"/>
      <c r="GRA541" s="107"/>
      <c r="GRB541" s="511"/>
      <c r="GRC541" s="511"/>
      <c r="GRD541" s="511"/>
      <c r="GRE541" s="511"/>
      <c r="GRF541" s="511"/>
      <c r="GRG541" s="511"/>
      <c r="GRH541" s="511"/>
      <c r="GRI541" s="168"/>
      <c r="GRJ541" s="168"/>
      <c r="GRK541" s="168"/>
      <c r="GRL541" s="168"/>
      <c r="GRM541" s="168"/>
      <c r="GRN541" s="168"/>
      <c r="GRO541" s="168"/>
      <c r="GRP541" s="168"/>
      <c r="GRQ541" s="168"/>
      <c r="GRR541" s="168"/>
      <c r="GRS541" s="168"/>
      <c r="GRT541" s="168"/>
      <c r="GRU541" s="168"/>
      <c r="GRV541" s="168"/>
      <c r="GRW541" s="168"/>
      <c r="GRX541" s="168"/>
      <c r="GRY541" s="168"/>
      <c r="GRZ541" s="168"/>
      <c r="GSA541" s="168"/>
      <c r="GSB541" s="168"/>
      <c r="GSC541" s="168"/>
      <c r="GSD541" s="168"/>
      <c r="GSE541" s="168"/>
      <c r="GSF541" s="168"/>
      <c r="GSG541" s="168"/>
      <c r="GSH541" s="168"/>
      <c r="GSI541" s="168"/>
      <c r="GSJ541" s="168"/>
      <c r="GSK541" s="168"/>
      <c r="GSL541" s="168"/>
      <c r="GSM541" s="168"/>
      <c r="GSN541" s="168"/>
      <c r="GSO541" s="168"/>
      <c r="GSP541" s="168"/>
      <c r="GSQ541" s="168"/>
      <c r="GSR541" s="168"/>
      <c r="GSS541" s="168"/>
      <c r="GST541" s="168"/>
      <c r="GSU541" s="168"/>
      <c r="GSV541" s="168"/>
      <c r="GSW541" s="168"/>
      <c r="GSX541" s="168"/>
      <c r="GSY541" s="168"/>
      <c r="GSZ541" s="168"/>
      <c r="GTA541" s="511"/>
      <c r="GTB541" s="511"/>
      <c r="GTC541" s="511"/>
      <c r="GTD541" s="511"/>
      <c r="GTE541" s="511"/>
      <c r="GTF541" s="511"/>
      <c r="GTG541" s="511"/>
      <c r="GTH541" s="511"/>
      <c r="GTI541" s="511"/>
      <c r="GTJ541" s="511"/>
      <c r="GTK541" s="511"/>
      <c r="GTL541" s="511"/>
      <c r="GTM541" s="511"/>
      <c r="GTN541" s="511"/>
      <c r="GTO541" s="511"/>
      <c r="GTP541" s="511"/>
      <c r="GTQ541" s="511"/>
      <c r="GTR541" s="511"/>
      <c r="GTS541" s="511"/>
      <c r="GTT541" s="511"/>
      <c r="GTU541" s="511"/>
      <c r="GTV541" s="511"/>
      <c r="GTW541" s="511"/>
      <c r="GTX541" s="511"/>
      <c r="GTY541" s="89"/>
      <c r="GTZ541" s="89"/>
      <c r="GUA541" s="89"/>
      <c r="GUB541" s="89"/>
      <c r="GUC541" s="89"/>
      <c r="GUD541" s="511"/>
      <c r="GUE541" s="511"/>
      <c r="GUF541" s="89"/>
      <c r="GUG541" s="89"/>
      <c r="GUH541" s="511"/>
      <c r="GUI541" s="511"/>
      <c r="GUJ541" s="89"/>
      <c r="GUK541" s="89"/>
      <c r="GUL541" s="511"/>
      <c r="GUM541" s="511"/>
      <c r="GUN541" s="511"/>
      <c r="GUO541" s="511"/>
      <c r="GUP541" s="511"/>
      <c r="GUQ541" s="511"/>
      <c r="GUR541" s="511"/>
      <c r="GUS541" s="89"/>
      <c r="GUT541" s="89"/>
      <c r="GUU541" s="511"/>
      <c r="GUV541" s="511"/>
      <c r="GUW541" s="89"/>
      <c r="GUX541" s="89"/>
      <c r="GUY541" s="511"/>
      <c r="GUZ541" s="511"/>
      <c r="GVA541" s="511"/>
      <c r="GVB541" s="511"/>
      <c r="GVC541" s="511"/>
      <c r="GVD541" s="203"/>
      <c r="GVE541" s="107"/>
      <c r="GVF541" s="511"/>
      <c r="GVG541" s="511"/>
      <c r="GVH541" s="511"/>
      <c r="GVI541" s="511"/>
      <c r="GVJ541" s="511"/>
      <c r="GVK541" s="511"/>
      <c r="GVL541" s="511"/>
      <c r="GVM541" s="168"/>
      <c r="GVN541" s="168"/>
      <c r="GVO541" s="168"/>
      <c r="GVP541" s="168"/>
      <c r="GVQ541" s="168"/>
      <c r="GVR541" s="168"/>
      <c r="GVS541" s="168"/>
      <c r="GVT541" s="168"/>
      <c r="GVU541" s="168"/>
      <c r="GVV541" s="168"/>
      <c r="GVW541" s="168"/>
      <c r="GVX541" s="168"/>
      <c r="GVY541" s="168"/>
      <c r="GVZ541" s="168"/>
      <c r="GWA541" s="168"/>
      <c r="GWB541" s="168"/>
      <c r="GWC541" s="168"/>
      <c r="GWD541" s="168"/>
      <c r="GWE541" s="168"/>
      <c r="GWF541" s="168"/>
      <c r="GWG541" s="168"/>
      <c r="GWH541" s="168"/>
      <c r="GWI541" s="168"/>
      <c r="GWJ541" s="168"/>
      <c r="GWK541" s="168"/>
      <c r="GWL541" s="168"/>
      <c r="GWM541" s="168"/>
      <c r="GWN541" s="168"/>
      <c r="GWO541" s="168"/>
      <c r="GWP541" s="168"/>
      <c r="GWQ541" s="168"/>
      <c r="GWR541" s="168"/>
      <c r="GWS541" s="168"/>
      <c r="GWT541" s="168"/>
      <c r="GWU541" s="168"/>
      <c r="GWV541" s="168"/>
      <c r="GWW541" s="168"/>
      <c r="GWX541" s="168"/>
      <c r="GWY541" s="168"/>
      <c r="GWZ541" s="168"/>
      <c r="GXA541" s="168"/>
      <c r="GXB541" s="168"/>
      <c r="GXC541" s="168"/>
      <c r="GXD541" s="168"/>
      <c r="GXE541" s="511"/>
      <c r="GXF541" s="511"/>
      <c r="GXG541" s="511"/>
      <c r="GXH541" s="511"/>
      <c r="GXI541" s="511"/>
      <c r="GXJ541" s="511"/>
      <c r="GXK541" s="511"/>
      <c r="GXL541" s="511"/>
      <c r="GXM541" s="511"/>
      <c r="GXN541" s="511"/>
      <c r="GXO541" s="511"/>
      <c r="GXP541" s="511"/>
      <c r="GXQ541" s="511"/>
      <c r="GXR541" s="511"/>
      <c r="GXS541" s="511"/>
      <c r="GXT541" s="511"/>
      <c r="GXU541" s="511"/>
      <c r="GXV541" s="511"/>
      <c r="GXW541" s="511"/>
      <c r="GXX541" s="511"/>
      <c r="GXY541" s="511"/>
      <c r="GXZ541" s="511"/>
      <c r="GYA541" s="511"/>
      <c r="GYB541" s="511"/>
      <c r="GYC541" s="89"/>
      <c r="GYD541" s="89"/>
      <c r="GYE541" s="89"/>
      <c r="GYF541" s="89"/>
      <c r="GYG541" s="89"/>
      <c r="GYH541" s="511"/>
      <c r="GYI541" s="511"/>
      <c r="GYJ541" s="89"/>
      <c r="GYK541" s="89"/>
      <c r="GYL541" s="511"/>
      <c r="GYM541" s="511"/>
      <c r="GYN541" s="89"/>
      <c r="GYO541" s="89"/>
      <c r="GYP541" s="511"/>
      <c r="GYQ541" s="511"/>
      <c r="GYR541" s="511"/>
      <c r="GYS541" s="511"/>
      <c r="GYT541" s="511"/>
      <c r="GYU541" s="511"/>
      <c r="GYV541" s="511"/>
      <c r="GYW541" s="89"/>
      <c r="GYX541" s="89"/>
      <c r="GYY541" s="511"/>
      <c r="GYZ541" s="511"/>
      <c r="GZA541" s="89"/>
      <c r="GZB541" s="89"/>
      <c r="GZC541" s="511"/>
      <c r="GZD541" s="511"/>
      <c r="GZE541" s="511"/>
      <c r="GZF541" s="511"/>
      <c r="GZG541" s="511"/>
      <c r="GZH541" s="203"/>
      <c r="GZI541" s="107"/>
      <c r="GZJ541" s="511"/>
      <c r="GZK541" s="511"/>
      <c r="GZL541" s="511"/>
      <c r="GZM541" s="511"/>
      <c r="GZN541" s="511"/>
      <c r="GZO541" s="511"/>
      <c r="GZP541" s="511"/>
      <c r="GZQ541" s="168"/>
      <c r="GZR541" s="168"/>
      <c r="GZS541" s="168"/>
      <c r="GZT541" s="168"/>
      <c r="GZU541" s="168"/>
      <c r="GZV541" s="168"/>
      <c r="GZW541" s="168"/>
      <c r="GZX541" s="168"/>
      <c r="GZY541" s="168"/>
      <c r="GZZ541" s="168"/>
      <c r="HAA541" s="168"/>
      <c r="HAB541" s="168"/>
      <c r="HAC541" s="168"/>
      <c r="HAD541" s="168"/>
      <c r="HAE541" s="168"/>
      <c r="HAF541" s="168"/>
      <c r="HAG541" s="168"/>
      <c r="HAH541" s="168"/>
      <c r="HAI541" s="168"/>
      <c r="HAJ541" s="168"/>
      <c r="HAK541" s="168"/>
      <c r="HAL541" s="168"/>
      <c r="HAM541" s="168"/>
      <c r="HAN541" s="168"/>
      <c r="HAO541" s="168"/>
      <c r="HAP541" s="168"/>
      <c r="HAQ541" s="168"/>
      <c r="HAR541" s="168"/>
      <c r="HAS541" s="168"/>
      <c r="HAT541" s="168"/>
      <c r="HAU541" s="168"/>
      <c r="HAV541" s="168"/>
      <c r="HAW541" s="168"/>
      <c r="HAX541" s="168"/>
      <c r="HAY541" s="168"/>
      <c r="HAZ541" s="168"/>
      <c r="HBA541" s="168"/>
      <c r="HBB541" s="168"/>
      <c r="HBC541" s="168"/>
      <c r="HBD541" s="168"/>
      <c r="HBE541" s="168"/>
      <c r="HBF541" s="168"/>
      <c r="HBG541" s="168"/>
      <c r="HBH541" s="168"/>
      <c r="HBI541" s="511"/>
      <c r="HBJ541" s="511"/>
      <c r="HBK541" s="511"/>
      <c r="HBL541" s="511"/>
      <c r="HBM541" s="511"/>
      <c r="HBN541" s="511"/>
      <c r="HBO541" s="511"/>
      <c r="HBP541" s="511"/>
      <c r="HBQ541" s="511"/>
      <c r="HBR541" s="511"/>
      <c r="HBS541" s="511"/>
      <c r="HBT541" s="511"/>
      <c r="HBU541" s="511"/>
      <c r="HBV541" s="511"/>
      <c r="HBW541" s="511"/>
      <c r="HBX541" s="511"/>
      <c r="HBY541" s="511"/>
      <c r="HBZ541" s="511"/>
      <c r="HCA541" s="511"/>
      <c r="HCB541" s="511"/>
      <c r="HCC541" s="511"/>
      <c r="HCD541" s="511"/>
      <c r="HCE541" s="511"/>
      <c r="HCF541" s="511"/>
      <c r="HCG541" s="89"/>
      <c r="HCH541" s="89"/>
      <c r="HCI541" s="89"/>
      <c r="HCJ541" s="89"/>
      <c r="HCK541" s="89"/>
      <c r="HCL541" s="511"/>
      <c r="HCM541" s="511"/>
      <c r="HCN541" s="89"/>
      <c r="HCO541" s="89"/>
      <c r="HCP541" s="511"/>
      <c r="HCQ541" s="511"/>
      <c r="HCR541" s="89"/>
      <c r="HCS541" s="89"/>
      <c r="HCT541" s="511"/>
      <c r="HCU541" s="511"/>
      <c r="HCV541" s="511"/>
      <c r="HCW541" s="511"/>
      <c r="HCX541" s="511"/>
      <c r="HCY541" s="511"/>
      <c r="HCZ541" s="511"/>
      <c r="HDA541" s="89"/>
      <c r="HDB541" s="89"/>
      <c r="HDC541" s="511"/>
      <c r="HDD541" s="511"/>
      <c r="HDE541" s="89"/>
      <c r="HDF541" s="89"/>
      <c r="HDG541" s="511"/>
      <c r="HDH541" s="511"/>
      <c r="HDI541" s="511"/>
      <c r="HDJ541" s="511"/>
      <c r="HDK541" s="511"/>
      <c r="HDL541" s="203"/>
      <c r="HDM541" s="107"/>
      <c r="HDN541" s="511"/>
      <c r="HDO541" s="511"/>
      <c r="HDP541" s="511"/>
      <c r="HDQ541" s="511"/>
      <c r="HDR541" s="511"/>
      <c r="HDS541" s="511"/>
      <c r="HDT541" s="511"/>
      <c r="HDU541" s="168"/>
      <c r="HDV541" s="168"/>
      <c r="HDW541" s="168"/>
      <c r="HDX541" s="168"/>
      <c r="HDY541" s="168"/>
      <c r="HDZ541" s="168"/>
      <c r="HEA541" s="168"/>
      <c r="HEB541" s="168"/>
      <c r="HEC541" s="168"/>
      <c r="HED541" s="168"/>
      <c r="HEE541" s="168"/>
      <c r="HEF541" s="168"/>
      <c r="HEG541" s="168"/>
      <c r="HEH541" s="168"/>
      <c r="HEI541" s="168"/>
      <c r="HEJ541" s="168"/>
      <c r="HEK541" s="168"/>
      <c r="HEL541" s="168"/>
      <c r="HEM541" s="168"/>
      <c r="HEN541" s="168"/>
      <c r="HEO541" s="168"/>
      <c r="HEP541" s="168"/>
      <c r="HEQ541" s="168"/>
      <c r="HER541" s="168"/>
      <c r="HES541" s="168"/>
      <c r="HET541" s="168"/>
      <c r="HEU541" s="168"/>
      <c r="HEV541" s="168"/>
      <c r="HEW541" s="168"/>
      <c r="HEX541" s="168"/>
      <c r="HEY541" s="168"/>
      <c r="HEZ541" s="168"/>
      <c r="HFA541" s="168"/>
      <c r="HFB541" s="168"/>
      <c r="HFC541" s="168"/>
      <c r="HFD541" s="168"/>
      <c r="HFE541" s="168"/>
      <c r="HFF541" s="168"/>
      <c r="HFG541" s="168"/>
      <c r="HFH541" s="168"/>
      <c r="HFI541" s="168"/>
      <c r="HFJ541" s="168"/>
      <c r="HFK541" s="168"/>
      <c r="HFL541" s="168"/>
      <c r="HFM541" s="511"/>
      <c r="HFN541" s="511"/>
      <c r="HFO541" s="511"/>
      <c r="HFP541" s="511"/>
      <c r="HFQ541" s="511"/>
      <c r="HFR541" s="511"/>
      <c r="HFS541" s="511"/>
      <c r="HFT541" s="511"/>
      <c r="HFU541" s="511"/>
      <c r="HFV541" s="511"/>
      <c r="HFW541" s="511"/>
      <c r="HFX541" s="511"/>
      <c r="HFY541" s="511"/>
      <c r="HFZ541" s="511"/>
      <c r="HGA541" s="511"/>
      <c r="HGB541" s="511"/>
      <c r="HGC541" s="511"/>
      <c r="HGD541" s="511"/>
      <c r="HGE541" s="511"/>
      <c r="HGF541" s="511"/>
      <c r="HGG541" s="511"/>
      <c r="HGH541" s="511"/>
      <c r="HGI541" s="511"/>
      <c r="HGJ541" s="511"/>
      <c r="HGK541" s="89"/>
      <c r="HGL541" s="89"/>
      <c r="HGM541" s="89"/>
      <c r="HGN541" s="89"/>
      <c r="HGO541" s="89"/>
      <c r="HGP541" s="511"/>
      <c r="HGQ541" s="511"/>
      <c r="HGR541" s="89"/>
      <c r="HGS541" s="89"/>
      <c r="HGT541" s="511"/>
      <c r="HGU541" s="511"/>
      <c r="HGV541" s="89"/>
      <c r="HGW541" s="89"/>
      <c r="HGX541" s="511"/>
      <c r="HGY541" s="511"/>
      <c r="HGZ541" s="511"/>
      <c r="HHA541" s="511"/>
      <c r="HHB541" s="511"/>
      <c r="HHC541" s="511"/>
      <c r="HHD541" s="511"/>
      <c r="HHE541" s="89"/>
      <c r="HHF541" s="89"/>
      <c r="HHG541" s="511"/>
      <c r="HHH541" s="511"/>
      <c r="HHI541" s="89"/>
      <c r="HHJ541" s="89"/>
      <c r="HHK541" s="511"/>
      <c r="HHL541" s="511"/>
      <c r="HHM541" s="511"/>
      <c r="HHN541" s="511"/>
      <c r="HHO541" s="511"/>
      <c r="HHP541" s="203"/>
      <c r="HHQ541" s="107"/>
      <c r="HHR541" s="511"/>
      <c r="HHS541" s="511"/>
      <c r="HHT541" s="511"/>
      <c r="HHU541" s="511"/>
      <c r="HHV541" s="511"/>
      <c r="HHW541" s="511"/>
      <c r="HHX541" s="511"/>
      <c r="HHY541" s="168"/>
      <c r="HHZ541" s="168"/>
      <c r="HIA541" s="168"/>
      <c r="HIB541" s="168"/>
      <c r="HIC541" s="168"/>
      <c r="HID541" s="168"/>
      <c r="HIE541" s="168"/>
      <c r="HIF541" s="168"/>
      <c r="HIG541" s="168"/>
      <c r="HIH541" s="168"/>
      <c r="HII541" s="168"/>
      <c r="HIJ541" s="168"/>
      <c r="HIK541" s="168"/>
      <c r="HIL541" s="168"/>
      <c r="HIM541" s="168"/>
      <c r="HIN541" s="168"/>
      <c r="HIO541" s="168"/>
      <c r="HIP541" s="168"/>
      <c r="HIQ541" s="168"/>
      <c r="HIR541" s="168"/>
      <c r="HIS541" s="168"/>
      <c r="HIT541" s="168"/>
      <c r="HIU541" s="168"/>
      <c r="HIV541" s="168"/>
      <c r="HIW541" s="168"/>
      <c r="HIX541" s="168"/>
      <c r="HIY541" s="168"/>
      <c r="HIZ541" s="168"/>
      <c r="HJA541" s="168"/>
      <c r="HJB541" s="168"/>
      <c r="HJC541" s="168"/>
      <c r="HJD541" s="168"/>
      <c r="HJE541" s="168"/>
      <c r="HJF541" s="168"/>
      <c r="HJG541" s="168"/>
      <c r="HJH541" s="168"/>
      <c r="HJI541" s="168"/>
      <c r="HJJ541" s="168"/>
      <c r="HJK541" s="168"/>
      <c r="HJL541" s="168"/>
      <c r="HJM541" s="168"/>
      <c r="HJN541" s="168"/>
      <c r="HJO541" s="168"/>
      <c r="HJP541" s="168"/>
      <c r="HJQ541" s="511"/>
      <c r="HJR541" s="511"/>
      <c r="HJS541" s="511"/>
      <c r="HJT541" s="511"/>
      <c r="HJU541" s="511"/>
      <c r="HJV541" s="511"/>
      <c r="HJW541" s="511"/>
      <c r="HJX541" s="511"/>
      <c r="HJY541" s="511"/>
      <c r="HJZ541" s="511"/>
      <c r="HKA541" s="511"/>
      <c r="HKB541" s="511"/>
      <c r="HKC541" s="511"/>
      <c r="HKD541" s="511"/>
      <c r="HKE541" s="511"/>
      <c r="HKF541" s="511"/>
      <c r="HKG541" s="511"/>
      <c r="HKH541" s="511"/>
      <c r="HKI541" s="511"/>
      <c r="HKJ541" s="511"/>
      <c r="HKK541" s="511"/>
      <c r="HKL541" s="511"/>
      <c r="HKM541" s="511"/>
      <c r="HKN541" s="511"/>
      <c r="HKO541" s="89"/>
      <c r="HKP541" s="89"/>
      <c r="HKQ541" s="89"/>
      <c r="HKR541" s="89"/>
      <c r="HKS541" s="89"/>
      <c r="HKT541" s="511"/>
      <c r="HKU541" s="511"/>
      <c r="HKV541" s="89"/>
      <c r="HKW541" s="89"/>
      <c r="HKX541" s="511"/>
      <c r="HKY541" s="511"/>
      <c r="HKZ541" s="89"/>
      <c r="HLA541" s="89"/>
      <c r="HLB541" s="511"/>
      <c r="HLC541" s="511"/>
      <c r="HLD541" s="511"/>
      <c r="HLE541" s="511"/>
      <c r="HLF541" s="511"/>
      <c r="HLG541" s="511"/>
      <c r="HLH541" s="511"/>
      <c r="HLI541" s="89"/>
      <c r="HLJ541" s="89"/>
      <c r="HLK541" s="511"/>
      <c r="HLL541" s="511"/>
      <c r="HLM541" s="89"/>
      <c r="HLN541" s="89"/>
      <c r="HLO541" s="511"/>
      <c r="HLP541" s="511"/>
      <c r="HLQ541" s="511"/>
      <c r="HLR541" s="511"/>
      <c r="HLS541" s="511"/>
      <c r="HLT541" s="203"/>
      <c r="HLU541" s="107"/>
      <c r="HLV541" s="511"/>
      <c r="HLW541" s="511"/>
      <c r="HLX541" s="511"/>
      <c r="HLY541" s="511"/>
      <c r="HLZ541" s="511"/>
      <c r="HMA541" s="511"/>
      <c r="HMB541" s="511"/>
      <c r="HMC541" s="168"/>
      <c r="HMD541" s="168"/>
      <c r="HME541" s="168"/>
      <c r="HMF541" s="168"/>
      <c r="HMG541" s="168"/>
      <c r="HMH541" s="168"/>
      <c r="HMI541" s="168"/>
      <c r="HMJ541" s="168"/>
      <c r="HMK541" s="168"/>
      <c r="HML541" s="168"/>
      <c r="HMM541" s="168"/>
      <c r="HMN541" s="168"/>
      <c r="HMO541" s="168"/>
      <c r="HMP541" s="168"/>
      <c r="HMQ541" s="168"/>
      <c r="HMR541" s="168"/>
      <c r="HMS541" s="168"/>
      <c r="HMT541" s="168"/>
      <c r="HMU541" s="168"/>
      <c r="HMV541" s="168"/>
      <c r="HMW541" s="168"/>
      <c r="HMX541" s="168"/>
      <c r="HMY541" s="168"/>
      <c r="HMZ541" s="168"/>
      <c r="HNA541" s="168"/>
      <c r="HNB541" s="168"/>
      <c r="HNC541" s="168"/>
      <c r="HND541" s="168"/>
      <c r="HNE541" s="168"/>
      <c r="HNF541" s="168"/>
      <c r="HNG541" s="168"/>
      <c r="HNH541" s="168"/>
      <c r="HNI541" s="168"/>
      <c r="HNJ541" s="168"/>
      <c r="HNK541" s="168"/>
      <c r="HNL541" s="168"/>
      <c r="HNM541" s="168"/>
      <c r="HNN541" s="168"/>
      <c r="HNO541" s="168"/>
      <c r="HNP541" s="168"/>
      <c r="HNQ541" s="168"/>
      <c r="HNR541" s="168"/>
      <c r="HNS541" s="168"/>
      <c r="HNT541" s="168"/>
      <c r="HNU541" s="511"/>
      <c r="HNV541" s="511"/>
      <c r="HNW541" s="511"/>
      <c r="HNX541" s="511"/>
      <c r="HNY541" s="511"/>
      <c r="HNZ541" s="511"/>
      <c r="HOA541" s="511"/>
      <c r="HOB541" s="511"/>
      <c r="HOC541" s="511"/>
      <c r="HOD541" s="511"/>
      <c r="HOE541" s="511"/>
      <c r="HOF541" s="511"/>
      <c r="HOG541" s="511"/>
      <c r="HOH541" s="511"/>
      <c r="HOI541" s="511"/>
      <c r="HOJ541" s="511"/>
      <c r="HOK541" s="511"/>
      <c r="HOL541" s="511"/>
      <c r="HOM541" s="511"/>
      <c r="HON541" s="511"/>
      <c r="HOO541" s="511"/>
      <c r="HOP541" s="511"/>
      <c r="HOQ541" s="511"/>
      <c r="HOR541" s="511"/>
      <c r="HOS541" s="89"/>
      <c r="HOT541" s="89"/>
      <c r="HOU541" s="89"/>
      <c r="HOV541" s="89"/>
      <c r="HOW541" s="89"/>
      <c r="HOX541" s="511"/>
      <c r="HOY541" s="511"/>
      <c r="HOZ541" s="89"/>
      <c r="HPA541" s="89"/>
      <c r="HPB541" s="511"/>
      <c r="HPC541" s="511"/>
      <c r="HPD541" s="89"/>
      <c r="HPE541" s="89"/>
      <c r="HPF541" s="511"/>
      <c r="HPG541" s="511"/>
      <c r="HPH541" s="511"/>
      <c r="HPI541" s="511"/>
      <c r="HPJ541" s="511"/>
      <c r="HPK541" s="511"/>
      <c r="HPL541" s="511"/>
      <c r="HPM541" s="89"/>
      <c r="HPN541" s="89"/>
      <c r="HPO541" s="511"/>
      <c r="HPP541" s="511"/>
      <c r="HPQ541" s="89"/>
      <c r="HPR541" s="89"/>
      <c r="HPS541" s="511"/>
      <c r="HPT541" s="511"/>
      <c r="HPU541" s="511"/>
      <c r="HPV541" s="511"/>
      <c r="HPW541" s="511"/>
      <c r="HPX541" s="203"/>
      <c r="HPY541" s="107"/>
      <c r="HPZ541" s="511"/>
      <c r="HQA541" s="511"/>
      <c r="HQB541" s="511"/>
      <c r="HQC541" s="511"/>
      <c r="HQD541" s="511"/>
      <c r="HQE541" s="511"/>
      <c r="HQF541" s="511"/>
      <c r="HQG541" s="168"/>
      <c r="HQH541" s="168"/>
      <c r="HQI541" s="168"/>
      <c r="HQJ541" s="168"/>
      <c r="HQK541" s="168"/>
      <c r="HQL541" s="168"/>
      <c r="HQM541" s="168"/>
      <c r="HQN541" s="168"/>
      <c r="HQO541" s="168"/>
      <c r="HQP541" s="168"/>
      <c r="HQQ541" s="168"/>
      <c r="HQR541" s="168"/>
      <c r="HQS541" s="168"/>
      <c r="HQT541" s="168"/>
      <c r="HQU541" s="168"/>
      <c r="HQV541" s="168"/>
      <c r="HQW541" s="168"/>
      <c r="HQX541" s="168"/>
      <c r="HQY541" s="168"/>
      <c r="HQZ541" s="168"/>
      <c r="HRA541" s="168"/>
      <c r="HRB541" s="168"/>
      <c r="HRC541" s="168"/>
      <c r="HRD541" s="168"/>
      <c r="HRE541" s="168"/>
      <c r="HRF541" s="168"/>
      <c r="HRG541" s="168"/>
      <c r="HRH541" s="168"/>
      <c r="HRI541" s="168"/>
      <c r="HRJ541" s="168"/>
      <c r="HRK541" s="168"/>
      <c r="HRL541" s="168"/>
      <c r="HRM541" s="168"/>
      <c r="HRN541" s="168"/>
      <c r="HRO541" s="168"/>
      <c r="HRP541" s="168"/>
      <c r="HRQ541" s="168"/>
      <c r="HRR541" s="168"/>
      <c r="HRS541" s="168"/>
      <c r="HRT541" s="168"/>
      <c r="HRU541" s="168"/>
      <c r="HRV541" s="168"/>
      <c r="HRW541" s="168"/>
      <c r="HRX541" s="168"/>
      <c r="HRY541" s="511"/>
      <c r="HRZ541" s="511"/>
      <c r="HSA541" s="511"/>
      <c r="HSB541" s="511"/>
      <c r="HSC541" s="511"/>
      <c r="HSD541" s="511"/>
      <c r="HSE541" s="511"/>
      <c r="HSF541" s="511"/>
      <c r="HSG541" s="511"/>
      <c r="HSH541" s="511"/>
      <c r="HSI541" s="511"/>
      <c r="HSJ541" s="511"/>
      <c r="HSK541" s="511"/>
      <c r="HSL541" s="511"/>
      <c r="HSM541" s="511"/>
      <c r="HSN541" s="511"/>
      <c r="HSO541" s="511"/>
      <c r="HSP541" s="511"/>
      <c r="HSQ541" s="511"/>
      <c r="HSR541" s="511"/>
      <c r="HSS541" s="511"/>
      <c r="HST541" s="511"/>
      <c r="HSU541" s="511"/>
      <c r="HSV541" s="511"/>
      <c r="HSW541" s="89"/>
      <c r="HSX541" s="89"/>
      <c r="HSY541" s="89"/>
      <c r="HSZ541" s="89"/>
      <c r="HTA541" s="89"/>
      <c r="HTB541" s="511"/>
      <c r="HTC541" s="511"/>
      <c r="HTD541" s="89"/>
      <c r="HTE541" s="89"/>
      <c r="HTF541" s="511"/>
      <c r="HTG541" s="511"/>
      <c r="HTH541" s="89"/>
      <c r="HTI541" s="89"/>
      <c r="HTJ541" s="511"/>
      <c r="HTK541" s="511"/>
      <c r="HTL541" s="511"/>
      <c r="HTM541" s="511"/>
      <c r="HTN541" s="511"/>
      <c r="HTO541" s="511"/>
      <c r="HTP541" s="511"/>
      <c r="HTQ541" s="89"/>
      <c r="HTR541" s="89"/>
      <c r="HTS541" s="511"/>
      <c r="HTT541" s="511"/>
      <c r="HTU541" s="89"/>
      <c r="HTV541" s="89"/>
      <c r="HTW541" s="511"/>
      <c r="HTX541" s="511"/>
      <c r="HTY541" s="511"/>
      <c r="HTZ541" s="511"/>
      <c r="HUA541" s="511"/>
      <c r="HUB541" s="203"/>
      <c r="HUC541" s="107"/>
      <c r="HUD541" s="511"/>
      <c r="HUE541" s="511"/>
      <c r="HUF541" s="511"/>
      <c r="HUG541" s="511"/>
      <c r="HUH541" s="511"/>
      <c r="HUI541" s="511"/>
      <c r="HUJ541" s="511"/>
      <c r="HUK541" s="168"/>
      <c r="HUL541" s="168"/>
      <c r="HUM541" s="168"/>
      <c r="HUN541" s="168"/>
      <c r="HUO541" s="168"/>
      <c r="HUP541" s="168"/>
      <c r="HUQ541" s="168"/>
      <c r="HUR541" s="168"/>
      <c r="HUS541" s="168"/>
      <c r="HUT541" s="168"/>
      <c r="HUU541" s="168"/>
      <c r="HUV541" s="168"/>
      <c r="HUW541" s="168"/>
      <c r="HUX541" s="168"/>
      <c r="HUY541" s="168"/>
      <c r="HUZ541" s="168"/>
      <c r="HVA541" s="168"/>
      <c r="HVB541" s="168"/>
      <c r="HVC541" s="168"/>
      <c r="HVD541" s="168"/>
      <c r="HVE541" s="168"/>
      <c r="HVF541" s="168"/>
      <c r="HVG541" s="168"/>
      <c r="HVH541" s="168"/>
      <c r="HVI541" s="168"/>
      <c r="HVJ541" s="168"/>
      <c r="HVK541" s="168"/>
      <c r="HVL541" s="168"/>
      <c r="HVM541" s="168"/>
      <c r="HVN541" s="168"/>
      <c r="HVO541" s="168"/>
      <c r="HVP541" s="168"/>
      <c r="HVQ541" s="168"/>
      <c r="HVR541" s="168"/>
      <c r="HVS541" s="168"/>
      <c r="HVT541" s="168"/>
      <c r="HVU541" s="168"/>
      <c r="HVV541" s="168"/>
      <c r="HVW541" s="168"/>
      <c r="HVX541" s="168"/>
      <c r="HVY541" s="168"/>
      <c r="HVZ541" s="168"/>
      <c r="HWA541" s="168"/>
      <c r="HWB541" s="168"/>
      <c r="HWC541" s="511"/>
      <c r="HWD541" s="511"/>
      <c r="HWE541" s="511"/>
      <c r="HWF541" s="511"/>
      <c r="HWG541" s="511"/>
      <c r="HWH541" s="511"/>
      <c r="HWI541" s="511"/>
      <c r="HWJ541" s="511"/>
      <c r="HWK541" s="511"/>
      <c r="HWL541" s="511"/>
      <c r="HWM541" s="511"/>
      <c r="HWN541" s="511"/>
      <c r="HWO541" s="511"/>
      <c r="HWP541" s="511"/>
      <c r="HWQ541" s="511"/>
      <c r="HWR541" s="511"/>
      <c r="HWS541" s="511"/>
      <c r="HWT541" s="511"/>
      <c r="HWU541" s="511"/>
      <c r="HWV541" s="511"/>
      <c r="HWW541" s="511"/>
      <c r="HWX541" s="511"/>
      <c r="HWY541" s="511"/>
      <c r="HWZ541" s="511"/>
      <c r="HXA541" s="89"/>
      <c r="HXB541" s="89"/>
      <c r="HXC541" s="89"/>
      <c r="HXD541" s="89"/>
      <c r="HXE541" s="89"/>
      <c r="HXF541" s="511"/>
      <c r="HXG541" s="511"/>
      <c r="HXH541" s="89"/>
      <c r="HXI541" s="89"/>
      <c r="HXJ541" s="511"/>
      <c r="HXK541" s="511"/>
      <c r="HXL541" s="89"/>
      <c r="HXM541" s="89"/>
      <c r="HXN541" s="511"/>
      <c r="HXO541" s="511"/>
      <c r="HXP541" s="511"/>
      <c r="HXQ541" s="511"/>
      <c r="HXR541" s="511"/>
      <c r="HXS541" s="511"/>
      <c r="HXT541" s="511"/>
      <c r="HXU541" s="89"/>
      <c r="HXV541" s="89"/>
      <c r="HXW541" s="511"/>
      <c r="HXX541" s="511"/>
      <c r="HXY541" s="89"/>
      <c r="HXZ541" s="89"/>
      <c r="HYA541" s="511"/>
      <c r="HYB541" s="511"/>
      <c r="HYC541" s="511"/>
      <c r="HYD541" s="511"/>
      <c r="HYE541" s="511"/>
      <c r="HYF541" s="203"/>
      <c r="HYG541" s="107"/>
      <c r="HYH541" s="511"/>
      <c r="HYI541" s="511"/>
      <c r="HYJ541" s="511"/>
      <c r="HYK541" s="511"/>
      <c r="HYL541" s="511"/>
      <c r="HYM541" s="511"/>
      <c r="HYN541" s="511"/>
      <c r="HYO541" s="168"/>
      <c r="HYP541" s="168"/>
      <c r="HYQ541" s="168"/>
      <c r="HYR541" s="168"/>
      <c r="HYS541" s="168"/>
      <c r="HYT541" s="168"/>
      <c r="HYU541" s="168"/>
      <c r="HYV541" s="168"/>
      <c r="HYW541" s="168"/>
      <c r="HYX541" s="168"/>
      <c r="HYY541" s="168"/>
      <c r="HYZ541" s="168"/>
      <c r="HZA541" s="168"/>
      <c r="HZB541" s="168"/>
      <c r="HZC541" s="168"/>
      <c r="HZD541" s="168"/>
      <c r="HZE541" s="168"/>
      <c r="HZF541" s="168"/>
      <c r="HZG541" s="168"/>
      <c r="HZH541" s="168"/>
      <c r="HZI541" s="168"/>
      <c r="HZJ541" s="168"/>
      <c r="HZK541" s="168"/>
      <c r="HZL541" s="168"/>
      <c r="HZM541" s="168"/>
      <c r="HZN541" s="168"/>
      <c r="HZO541" s="168"/>
      <c r="HZP541" s="168"/>
      <c r="HZQ541" s="168"/>
      <c r="HZR541" s="168"/>
      <c r="HZS541" s="168"/>
      <c r="HZT541" s="168"/>
      <c r="HZU541" s="168"/>
      <c r="HZV541" s="168"/>
      <c r="HZW541" s="168"/>
      <c r="HZX541" s="168"/>
      <c r="HZY541" s="168"/>
      <c r="HZZ541" s="168"/>
      <c r="IAA541" s="168"/>
      <c r="IAB541" s="168"/>
      <c r="IAC541" s="168"/>
      <c r="IAD541" s="168"/>
      <c r="IAE541" s="168"/>
      <c r="IAF541" s="168"/>
      <c r="IAG541" s="511"/>
      <c r="IAH541" s="511"/>
      <c r="IAI541" s="511"/>
      <c r="IAJ541" s="511"/>
      <c r="IAK541" s="511"/>
      <c r="IAL541" s="511"/>
      <c r="IAM541" s="511"/>
      <c r="IAN541" s="511"/>
      <c r="IAO541" s="511"/>
      <c r="IAP541" s="511"/>
      <c r="IAQ541" s="511"/>
      <c r="IAR541" s="511"/>
      <c r="IAS541" s="511"/>
      <c r="IAT541" s="511"/>
      <c r="IAU541" s="511"/>
      <c r="IAV541" s="511"/>
      <c r="IAW541" s="511"/>
      <c r="IAX541" s="511"/>
      <c r="IAY541" s="511"/>
      <c r="IAZ541" s="511"/>
      <c r="IBA541" s="511"/>
      <c r="IBB541" s="511"/>
      <c r="IBC541" s="511"/>
      <c r="IBD541" s="511"/>
      <c r="IBE541" s="89"/>
      <c r="IBF541" s="89"/>
      <c r="IBG541" s="89"/>
      <c r="IBH541" s="89"/>
      <c r="IBI541" s="89"/>
      <c r="IBJ541" s="511"/>
      <c r="IBK541" s="511"/>
      <c r="IBL541" s="89"/>
      <c r="IBM541" s="89"/>
      <c r="IBN541" s="511"/>
      <c r="IBO541" s="511"/>
      <c r="IBP541" s="89"/>
      <c r="IBQ541" s="89"/>
      <c r="IBR541" s="511"/>
      <c r="IBS541" s="511"/>
      <c r="IBT541" s="511"/>
      <c r="IBU541" s="511"/>
      <c r="IBV541" s="511"/>
      <c r="IBW541" s="511"/>
      <c r="IBX541" s="511"/>
      <c r="IBY541" s="89"/>
      <c r="IBZ541" s="89"/>
      <c r="ICA541" s="511"/>
      <c r="ICB541" s="511"/>
      <c r="ICC541" s="89"/>
      <c r="ICD541" s="89"/>
      <c r="ICE541" s="511"/>
      <c r="ICF541" s="511"/>
      <c r="ICG541" s="511"/>
      <c r="ICH541" s="511"/>
      <c r="ICI541" s="511"/>
      <c r="ICJ541" s="203"/>
      <c r="ICK541" s="107"/>
      <c r="ICL541" s="511"/>
      <c r="ICM541" s="511"/>
      <c r="ICN541" s="511"/>
      <c r="ICO541" s="511"/>
      <c r="ICP541" s="511"/>
      <c r="ICQ541" s="511"/>
      <c r="ICR541" s="511"/>
      <c r="ICS541" s="168"/>
      <c r="ICT541" s="168"/>
      <c r="ICU541" s="168"/>
      <c r="ICV541" s="168"/>
      <c r="ICW541" s="168"/>
      <c r="ICX541" s="168"/>
      <c r="ICY541" s="168"/>
      <c r="ICZ541" s="168"/>
      <c r="IDA541" s="168"/>
      <c r="IDB541" s="168"/>
      <c r="IDC541" s="168"/>
      <c r="IDD541" s="168"/>
      <c r="IDE541" s="168"/>
      <c r="IDF541" s="168"/>
      <c r="IDG541" s="168"/>
      <c r="IDH541" s="168"/>
      <c r="IDI541" s="168"/>
      <c r="IDJ541" s="168"/>
      <c r="IDK541" s="168"/>
      <c r="IDL541" s="168"/>
      <c r="IDM541" s="168"/>
      <c r="IDN541" s="168"/>
      <c r="IDO541" s="168"/>
      <c r="IDP541" s="168"/>
      <c r="IDQ541" s="168"/>
      <c r="IDR541" s="168"/>
      <c r="IDS541" s="168"/>
      <c r="IDT541" s="168"/>
      <c r="IDU541" s="168"/>
      <c r="IDV541" s="168"/>
      <c r="IDW541" s="168"/>
      <c r="IDX541" s="168"/>
      <c r="IDY541" s="168"/>
      <c r="IDZ541" s="168"/>
      <c r="IEA541" s="168"/>
      <c r="IEB541" s="168"/>
      <c r="IEC541" s="168"/>
      <c r="IED541" s="168"/>
      <c r="IEE541" s="168"/>
      <c r="IEF541" s="168"/>
      <c r="IEG541" s="168"/>
      <c r="IEH541" s="168"/>
      <c r="IEI541" s="168"/>
      <c r="IEJ541" s="168"/>
      <c r="IEK541" s="511"/>
      <c r="IEL541" s="511"/>
      <c r="IEM541" s="511"/>
      <c r="IEN541" s="511"/>
      <c r="IEO541" s="511"/>
      <c r="IEP541" s="511"/>
      <c r="IEQ541" s="511"/>
      <c r="IER541" s="511"/>
      <c r="IES541" s="511"/>
      <c r="IET541" s="511"/>
      <c r="IEU541" s="511"/>
      <c r="IEV541" s="511"/>
      <c r="IEW541" s="511"/>
      <c r="IEX541" s="511"/>
      <c r="IEY541" s="511"/>
      <c r="IEZ541" s="511"/>
      <c r="IFA541" s="511"/>
      <c r="IFB541" s="511"/>
      <c r="IFC541" s="511"/>
      <c r="IFD541" s="511"/>
      <c r="IFE541" s="511"/>
      <c r="IFF541" s="511"/>
      <c r="IFG541" s="511"/>
      <c r="IFH541" s="511"/>
      <c r="IFI541" s="89"/>
      <c r="IFJ541" s="89"/>
      <c r="IFK541" s="89"/>
      <c r="IFL541" s="89"/>
      <c r="IFM541" s="89"/>
      <c r="IFN541" s="511"/>
      <c r="IFO541" s="511"/>
      <c r="IFP541" s="89"/>
      <c r="IFQ541" s="89"/>
      <c r="IFR541" s="511"/>
      <c r="IFS541" s="511"/>
      <c r="IFT541" s="89"/>
      <c r="IFU541" s="89"/>
      <c r="IFV541" s="511"/>
      <c r="IFW541" s="511"/>
      <c r="IFX541" s="511"/>
      <c r="IFY541" s="511"/>
      <c r="IFZ541" s="511"/>
      <c r="IGA541" s="511"/>
      <c r="IGB541" s="511"/>
      <c r="IGC541" s="89"/>
      <c r="IGD541" s="89"/>
      <c r="IGE541" s="511"/>
      <c r="IGF541" s="511"/>
      <c r="IGG541" s="89"/>
      <c r="IGH541" s="89"/>
      <c r="IGI541" s="511"/>
      <c r="IGJ541" s="511"/>
      <c r="IGK541" s="511"/>
      <c r="IGL541" s="511"/>
      <c r="IGM541" s="511"/>
      <c r="IGN541" s="203"/>
      <c r="IGO541" s="107"/>
      <c r="IGP541" s="511"/>
      <c r="IGQ541" s="511"/>
      <c r="IGR541" s="511"/>
      <c r="IGS541" s="511"/>
      <c r="IGT541" s="511"/>
      <c r="IGU541" s="511"/>
      <c r="IGV541" s="511"/>
      <c r="IGW541" s="168"/>
      <c r="IGX541" s="168"/>
      <c r="IGY541" s="168"/>
      <c r="IGZ541" s="168"/>
      <c r="IHA541" s="168"/>
      <c r="IHB541" s="168"/>
      <c r="IHC541" s="168"/>
      <c r="IHD541" s="168"/>
      <c r="IHE541" s="168"/>
      <c r="IHF541" s="168"/>
      <c r="IHG541" s="168"/>
      <c r="IHH541" s="168"/>
      <c r="IHI541" s="168"/>
      <c r="IHJ541" s="168"/>
      <c r="IHK541" s="168"/>
      <c r="IHL541" s="168"/>
      <c r="IHM541" s="168"/>
      <c r="IHN541" s="168"/>
      <c r="IHO541" s="168"/>
      <c r="IHP541" s="168"/>
      <c r="IHQ541" s="168"/>
      <c r="IHR541" s="168"/>
      <c r="IHS541" s="168"/>
      <c r="IHT541" s="168"/>
      <c r="IHU541" s="168"/>
      <c r="IHV541" s="168"/>
      <c r="IHW541" s="168"/>
      <c r="IHX541" s="168"/>
      <c r="IHY541" s="168"/>
      <c r="IHZ541" s="168"/>
      <c r="IIA541" s="168"/>
      <c r="IIB541" s="168"/>
      <c r="IIC541" s="168"/>
      <c r="IID541" s="168"/>
      <c r="IIE541" s="168"/>
      <c r="IIF541" s="168"/>
      <c r="IIG541" s="168"/>
      <c r="IIH541" s="168"/>
      <c r="III541" s="168"/>
      <c r="IIJ541" s="168"/>
      <c r="IIK541" s="168"/>
      <c r="IIL541" s="168"/>
      <c r="IIM541" s="168"/>
      <c r="IIN541" s="168"/>
      <c r="IIO541" s="511"/>
      <c r="IIP541" s="511"/>
      <c r="IIQ541" s="511"/>
      <c r="IIR541" s="511"/>
      <c r="IIS541" s="511"/>
      <c r="IIT541" s="511"/>
      <c r="IIU541" s="511"/>
      <c r="IIV541" s="511"/>
      <c r="IIW541" s="511"/>
      <c r="IIX541" s="511"/>
      <c r="IIY541" s="511"/>
      <c r="IIZ541" s="511"/>
      <c r="IJA541" s="511"/>
      <c r="IJB541" s="511"/>
      <c r="IJC541" s="511"/>
      <c r="IJD541" s="511"/>
      <c r="IJE541" s="511"/>
      <c r="IJF541" s="511"/>
      <c r="IJG541" s="511"/>
      <c r="IJH541" s="511"/>
      <c r="IJI541" s="511"/>
      <c r="IJJ541" s="511"/>
      <c r="IJK541" s="511"/>
      <c r="IJL541" s="511"/>
      <c r="IJM541" s="89"/>
      <c r="IJN541" s="89"/>
      <c r="IJO541" s="89"/>
      <c r="IJP541" s="89"/>
      <c r="IJQ541" s="89"/>
      <c r="IJR541" s="511"/>
      <c r="IJS541" s="511"/>
      <c r="IJT541" s="89"/>
      <c r="IJU541" s="89"/>
      <c r="IJV541" s="511"/>
      <c r="IJW541" s="511"/>
      <c r="IJX541" s="89"/>
      <c r="IJY541" s="89"/>
      <c r="IJZ541" s="511"/>
      <c r="IKA541" s="511"/>
      <c r="IKB541" s="511"/>
      <c r="IKC541" s="511"/>
      <c r="IKD541" s="511"/>
      <c r="IKE541" s="511"/>
      <c r="IKF541" s="511"/>
      <c r="IKG541" s="89"/>
      <c r="IKH541" s="89"/>
      <c r="IKI541" s="511"/>
      <c r="IKJ541" s="511"/>
      <c r="IKK541" s="89"/>
      <c r="IKL541" s="89"/>
      <c r="IKM541" s="511"/>
      <c r="IKN541" s="511"/>
      <c r="IKO541" s="511"/>
      <c r="IKP541" s="511"/>
      <c r="IKQ541" s="511"/>
      <c r="IKR541" s="203"/>
      <c r="IKS541" s="107"/>
      <c r="IKT541" s="511"/>
      <c r="IKU541" s="511"/>
      <c r="IKV541" s="511"/>
      <c r="IKW541" s="511"/>
      <c r="IKX541" s="511"/>
      <c r="IKY541" s="511"/>
      <c r="IKZ541" s="511"/>
      <c r="ILA541" s="168"/>
      <c r="ILB541" s="168"/>
      <c r="ILC541" s="168"/>
      <c r="ILD541" s="168"/>
      <c r="ILE541" s="168"/>
      <c r="ILF541" s="168"/>
      <c r="ILG541" s="168"/>
      <c r="ILH541" s="168"/>
      <c r="ILI541" s="168"/>
      <c r="ILJ541" s="168"/>
      <c r="ILK541" s="168"/>
      <c r="ILL541" s="168"/>
      <c r="ILM541" s="168"/>
      <c r="ILN541" s="168"/>
      <c r="ILO541" s="168"/>
      <c r="ILP541" s="168"/>
      <c r="ILQ541" s="168"/>
      <c r="ILR541" s="168"/>
      <c r="ILS541" s="168"/>
      <c r="ILT541" s="168"/>
      <c r="ILU541" s="168"/>
      <c r="ILV541" s="168"/>
      <c r="ILW541" s="168"/>
      <c r="ILX541" s="168"/>
      <c r="ILY541" s="168"/>
      <c r="ILZ541" s="168"/>
      <c r="IMA541" s="168"/>
      <c r="IMB541" s="168"/>
      <c r="IMC541" s="168"/>
      <c r="IMD541" s="168"/>
      <c r="IME541" s="168"/>
      <c r="IMF541" s="168"/>
      <c r="IMG541" s="168"/>
      <c r="IMH541" s="168"/>
      <c r="IMI541" s="168"/>
      <c r="IMJ541" s="168"/>
      <c r="IMK541" s="168"/>
      <c r="IML541" s="168"/>
      <c r="IMM541" s="168"/>
      <c r="IMN541" s="168"/>
      <c r="IMO541" s="168"/>
      <c r="IMP541" s="168"/>
      <c r="IMQ541" s="168"/>
      <c r="IMR541" s="168"/>
      <c r="IMS541" s="511"/>
      <c r="IMT541" s="511"/>
      <c r="IMU541" s="511"/>
      <c r="IMV541" s="511"/>
      <c r="IMW541" s="511"/>
      <c r="IMX541" s="511"/>
      <c r="IMY541" s="511"/>
      <c r="IMZ541" s="511"/>
      <c r="INA541" s="511"/>
      <c r="INB541" s="511"/>
      <c r="INC541" s="511"/>
      <c r="IND541" s="511"/>
      <c r="INE541" s="511"/>
      <c r="INF541" s="511"/>
      <c r="ING541" s="511"/>
      <c r="INH541" s="511"/>
      <c r="INI541" s="511"/>
      <c r="INJ541" s="511"/>
      <c r="INK541" s="511"/>
      <c r="INL541" s="511"/>
      <c r="INM541" s="511"/>
      <c r="INN541" s="511"/>
      <c r="INO541" s="511"/>
      <c r="INP541" s="511"/>
      <c r="INQ541" s="89"/>
      <c r="INR541" s="89"/>
      <c r="INS541" s="89"/>
      <c r="INT541" s="89"/>
      <c r="INU541" s="89"/>
      <c r="INV541" s="511"/>
      <c r="INW541" s="511"/>
      <c r="INX541" s="89"/>
      <c r="INY541" s="89"/>
      <c r="INZ541" s="511"/>
      <c r="IOA541" s="511"/>
      <c r="IOB541" s="89"/>
      <c r="IOC541" s="89"/>
      <c r="IOD541" s="511"/>
      <c r="IOE541" s="511"/>
      <c r="IOF541" s="511"/>
      <c r="IOG541" s="511"/>
      <c r="IOH541" s="511"/>
      <c r="IOI541" s="511"/>
      <c r="IOJ541" s="511"/>
      <c r="IOK541" s="89"/>
      <c r="IOL541" s="89"/>
      <c r="IOM541" s="511"/>
      <c r="ION541" s="511"/>
      <c r="IOO541" s="89"/>
      <c r="IOP541" s="89"/>
      <c r="IOQ541" s="511"/>
      <c r="IOR541" s="511"/>
      <c r="IOS541" s="511"/>
      <c r="IOT541" s="511"/>
      <c r="IOU541" s="511"/>
      <c r="IOV541" s="203"/>
      <c r="IOW541" s="107"/>
      <c r="IOX541" s="511"/>
      <c r="IOY541" s="511"/>
      <c r="IOZ541" s="511"/>
      <c r="IPA541" s="511"/>
      <c r="IPB541" s="511"/>
      <c r="IPC541" s="511"/>
      <c r="IPD541" s="511"/>
      <c r="IPE541" s="168"/>
      <c r="IPF541" s="168"/>
      <c r="IPG541" s="168"/>
      <c r="IPH541" s="168"/>
      <c r="IPI541" s="168"/>
      <c r="IPJ541" s="168"/>
      <c r="IPK541" s="168"/>
      <c r="IPL541" s="168"/>
      <c r="IPM541" s="168"/>
      <c r="IPN541" s="168"/>
      <c r="IPO541" s="168"/>
      <c r="IPP541" s="168"/>
      <c r="IPQ541" s="168"/>
      <c r="IPR541" s="168"/>
      <c r="IPS541" s="168"/>
      <c r="IPT541" s="168"/>
      <c r="IPU541" s="168"/>
      <c r="IPV541" s="168"/>
      <c r="IPW541" s="168"/>
      <c r="IPX541" s="168"/>
      <c r="IPY541" s="168"/>
      <c r="IPZ541" s="168"/>
      <c r="IQA541" s="168"/>
      <c r="IQB541" s="168"/>
      <c r="IQC541" s="168"/>
      <c r="IQD541" s="168"/>
      <c r="IQE541" s="168"/>
      <c r="IQF541" s="168"/>
      <c r="IQG541" s="168"/>
      <c r="IQH541" s="168"/>
      <c r="IQI541" s="168"/>
      <c r="IQJ541" s="168"/>
      <c r="IQK541" s="168"/>
      <c r="IQL541" s="168"/>
      <c r="IQM541" s="168"/>
      <c r="IQN541" s="168"/>
      <c r="IQO541" s="168"/>
      <c r="IQP541" s="168"/>
      <c r="IQQ541" s="168"/>
      <c r="IQR541" s="168"/>
      <c r="IQS541" s="168"/>
      <c r="IQT541" s="168"/>
      <c r="IQU541" s="168"/>
      <c r="IQV541" s="168"/>
      <c r="IQW541" s="511"/>
      <c r="IQX541" s="511"/>
      <c r="IQY541" s="511"/>
      <c r="IQZ541" s="511"/>
      <c r="IRA541" s="511"/>
      <c r="IRB541" s="511"/>
      <c r="IRC541" s="511"/>
      <c r="IRD541" s="511"/>
      <c r="IRE541" s="511"/>
      <c r="IRF541" s="511"/>
      <c r="IRG541" s="511"/>
      <c r="IRH541" s="511"/>
      <c r="IRI541" s="511"/>
      <c r="IRJ541" s="511"/>
      <c r="IRK541" s="511"/>
      <c r="IRL541" s="511"/>
      <c r="IRM541" s="511"/>
      <c r="IRN541" s="511"/>
      <c r="IRO541" s="511"/>
      <c r="IRP541" s="511"/>
      <c r="IRQ541" s="511"/>
      <c r="IRR541" s="511"/>
      <c r="IRS541" s="511"/>
      <c r="IRT541" s="511"/>
      <c r="IRU541" s="89"/>
      <c r="IRV541" s="89"/>
      <c r="IRW541" s="89"/>
      <c r="IRX541" s="89"/>
      <c r="IRY541" s="89"/>
      <c r="IRZ541" s="511"/>
      <c r="ISA541" s="511"/>
      <c r="ISB541" s="89"/>
      <c r="ISC541" s="89"/>
      <c r="ISD541" s="511"/>
      <c r="ISE541" s="511"/>
      <c r="ISF541" s="89"/>
      <c r="ISG541" s="89"/>
      <c r="ISH541" s="511"/>
      <c r="ISI541" s="511"/>
      <c r="ISJ541" s="511"/>
      <c r="ISK541" s="511"/>
      <c r="ISL541" s="511"/>
      <c r="ISM541" s="511"/>
      <c r="ISN541" s="511"/>
      <c r="ISO541" s="89"/>
      <c r="ISP541" s="89"/>
      <c r="ISQ541" s="511"/>
      <c r="ISR541" s="511"/>
      <c r="ISS541" s="89"/>
      <c r="IST541" s="89"/>
      <c r="ISU541" s="511"/>
      <c r="ISV541" s="511"/>
      <c r="ISW541" s="511"/>
      <c r="ISX541" s="511"/>
      <c r="ISY541" s="511"/>
      <c r="ISZ541" s="203"/>
      <c r="ITA541" s="107"/>
      <c r="ITB541" s="511"/>
      <c r="ITC541" s="511"/>
      <c r="ITD541" s="511"/>
      <c r="ITE541" s="511"/>
      <c r="ITF541" s="511"/>
      <c r="ITG541" s="511"/>
      <c r="ITH541" s="511"/>
      <c r="ITI541" s="168"/>
      <c r="ITJ541" s="168"/>
      <c r="ITK541" s="168"/>
      <c r="ITL541" s="168"/>
      <c r="ITM541" s="168"/>
      <c r="ITN541" s="168"/>
      <c r="ITO541" s="168"/>
      <c r="ITP541" s="168"/>
      <c r="ITQ541" s="168"/>
      <c r="ITR541" s="168"/>
      <c r="ITS541" s="168"/>
      <c r="ITT541" s="168"/>
      <c r="ITU541" s="168"/>
      <c r="ITV541" s="168"/>
      <c r="ITW541" s="168"/>
      <c r="ITX541" s="168"/>
      <c r="ITY541" s="168"/>
      <c r="ITZ541" s="168"/>
      <c r="IUA541" s="168"/>
      <c r="IUB541" s="168"/>
      <c r="IUC541" s="168"/>
      <c r="IUD541" s="168"/>
      <c r="IUE541" s="168"/>
      <c r="IUF541" s="168"/>
      <c r="IUG541" s="168"/>
      <c r="IUH541" s="168"/>
      <c r="IUI541" s="168"/>
      <c r="IUJ541" s="168"/>
      <c r="IUK541" s="168"/>
      <c r="IUL541" s="168"/>
      <c r="IUM541" s="168"/>
      <c r="IUN541" s="168"/>
      <c r="IUO541" s="168"/>
      <c r="IUP541" s="168"/>
      <c r="IUQ541" s="168"/>
      <c r="IUR541" s="168"/>
      <c r="IUS541" s="168"/>
      <c r="IUT541" s="168"/>
      <c r="IUU541" s="168"/>
      <c r="IUV541" s="168"/>
      <c r="IUW541" s="168"/>
      <c r="IUX541" s="168"/>
      <c r="IUY541" s="168"/>
      <c r="IUZ541" s="168"/>
      <c r="IVA541" s="511"/>
      <c r="IVB541" s="511"/>
      <c r="IVC541" s="511"/>
      <c r="IVD541" s="511"/>
      <c r="IVE541" s="511"/>
      <c r="IVF541" s="511"/>
      <c r="IVG541" s="511"/>
      <c r="IVH541" s="511"/>
      <c r="IVI541" s="511"/>
      <c r="IVJ541" s="511"/>
      <c r="IVK541" s="511"/>
      <c r="IVL541" s="511"/>
      <c r="IVM541" s="511"/>
      <c r="IVN541" s="511"/>
      <c r="IVO541" s="511"/>
      <c r="IVP541" s="511"/>
      <c r="IVQ541" s="511"/>
      <c r="IVR541" s="511"/>
      <c r="IVS541" s="511"/>
      <c r="IVT541" s="511"/>
      <c r="IVU541" s="511"/>
      <c r="IVV541" s="511"/>
      <c r="IVW541" s="511"/>
      <c r="IVX541" s="511"/>
      <c r="IVY541" s="89"/>
      <c r="IVZ541" s="89"/>
      <c r="IWA541" s="89"/>
      <c r="IWB541" s="89"/>
      <c r="IWC541" s="89"/>
      <c r="IWD541" s="511"/>
      <c r="IWE541" s="511"/>
      <c r="IWF541" s="89"/>
      <c r="IWG541" s="89"/>
      <c r="IWH541" s="511"/>
      <c r="IWI541" s="511"/>
      <c r="IWJ541" s="89"/>
      <c r="IWK541" s="89"/>
      <c r="IWL541" s="511"/>
      <c r="IWM541" s="511"/>
      <c r="IWN541" s="511"/>
      <c r="IWO541" s="511"/>
      <c r="IWP541" s="511"/>
      <c r="IWQ541" s="511"/>
      <c r="IWR541" s="511"/>
      <c r="IWS541" s="89"/>
      <c r="IWT541" s="89"/>
      <c r="IWU541" s="511"/>
      <c r="IWV541" s="511"/>
      <c r="IWW541" s="89"/>
      <c r="IWX541" s="89"/>
      <c r="IWY541" s="511"/>
      <c r="IWZ541" s="511"/>
      <c r="IXA541" s="511"/>
      <c r="IXB541" s="511"/>
      <c r="IXC541" s="511"/>
      <c r="IXD541" s="203"/>
      <c r="IXE541" s="107"/>
      <c r="IXF541" s="511"/>
      <c r="IXG541" s="511"/>
      <c r="IXH541" s="511"/>
      <c r="IXI541" s="511"/>
      <c r="IXJ541" s="511"/>
      <c r="IXK541" s="511"/>
      <c r="IXL541" s="511"/>
      <c r="IXM541" s="168"/>
      <c r="IXN541" s="168"/>
      <c r="IXO541" s="168"/>
      <c r="IXP541" s="168"/>
      <c r="IXQ541" s="168"/>
      <c r="IXR541" s="168"/>
      <c r="IXS541" s="168"/>
      <c r="IXT541" s="168"/>
      <c r="IXU541" s="168"/>
      <c r="IXV541" s="168"/>
      <c r="IXW541" s="168"/>
      <c r="IXX541" s="168"/>
      <c r="IXY541" s="168"/>
      <c r="IXZ541" s="168"/>
      <c r="IYA541" s="168"/>
      <c r="IYB541" s="168"/>
      <c r="IYC541" s="168"/>
      <c r="IYD541" s="168"/>
      <c r="IYE541" s="168"/>
      <c r="IYF541" s="168"/>
      <c r="IYG541" s="168"/>
      <c r="IYH541" s="168"/>
      <c r="IYI541" s="168"/>
      <c r="IYJ541" s="168"/>
      <c r="IYK541" s="168"/>
      <c r="IYL541" s="168"/>
      <c r="IYM541" s="168"/>
      <c r="IYN541" s="168"/>
      <c r="IYO541" s="168"/>
      <c r="IYP541" s="168"/>
      <c r="IYQ541" s="168"/>
      <c r="IYR541" s="168"/>
      <c r="IYS541" s="168"/>
      <c r="IYT541" s="168"/>
      <c r="IYU541" s="168"/>
      <c r="IYV541" s="168"/>
      <c r="IYW541" s="168"/>
      <c r="IYX541" s="168"/>
      <c r="IYY541" s="168"/>
      <c r="IYZ541" s="168"/>
      <c r="IZA541" s="168"/>
      <c r="IZB541" s="168"/>
      <c r="IZC541" s="168"/>
      <c r="IZD541" s="168"/>
      <c r="IZE541" s="511"/>
      <c r="IZF541" s="511"/>
      <c r="IZG541" s="511"/>
      <c r="IZH541" s="511"/>
      <c r="IZI541" s="511"/>
      <c r="IZJ541" s="511"/>
      <c r="IZK541" s="511"/>
      <c r="IZL541" s="511"/>
      <c r="IZM541" s="511"/>
      <c r="IZN541" s="511"/>
      <c r="IZO541" s="511"/>
      <c r="IZP541" s="511"/>
      <c r="IZQ541" s="511"/>
      <c r="IZR541" s="511"/>
      <c r="IZS541" s="511"/>
      <c r="IZT541" s="511"/>
      <c r="IZU541" s="511"/>
      <c r="IZV541" s="511"/>
      <c r="IZW541" s="511"/>
      <c r="IZX541" s="511"/>
      <c r="IZY541" s="511"/>
      <c r="IZZ541" s="511"/>
      <c r="JAA541" s="511"/>
      <c r="JAB541" s="511"/>
      <c r="JAC541" s="89"/>
      <c r="JAD541" s="89"/>
      <c r="JAE541" s="89"/>
      <c r="JAF541" s="89"/>
      <c r="JAG541" s="89"/>
      <c r="JAH541" s="511"/>
      <c r="JAI541" s="511"/>
      <c r="JAJ541" s="89"/>
      <c r="JAK541" s="89"/>
      <c r="JAL541" s="511"/>
      <c r="JAM541" s="511"/>
      <c r="JAN541" s="89"/>
      <c r="JAO541" s="89"/>
      <c r="JAP541" s="511"/>
      <c r="JAQ541" s="511"/>
      <c r="JAR541" s="511"/>
      <c r="JAS541" s="511"/>
      <c r="JAT541" s="511"/>
      <c r="JAU541" s="511"/>
      <c r="JAV541" s="511"/>
      <c r="JAW541" s="89"/>
      <c r="JAX541" s="89"/>
      <c r="JAY541" s="511"/>
      <c r="JAZ541" s="511"/>
      <c r="JBA541" s="89"/>
      <c r="JBB541" s="89"/>
      <c r="JBC541" s="511"/>
      <c r="JBD541" s="511"/>
      <c r="JBE541" s="511"/>
      <c r="JBF541" s="511"/>
      <c r="JBG541" s="511"/>
      <c r="JBH541" s="203"/>
      <c r="JBI541" s="107"/>
      <c r="JBJ541" s="511"/>
      <c r="JBK541" s="511"/>
      <c r="JBL541" s="511"/>
      <c r="JBM541" s="511"/>
      <c r="JBN541" s="511"/>
      <c r="JBO541" s="511"/>
      <c r="JBP541" s="511"/>
      <c r="JBQ541" s="168"/>
      <c r="JBR541" s="168"/>
      <c r="JBS541" s="168"/>
      <c r="JBT541" s="168"/>
      <c r="JBU541" s="168"/>
      <c r="JBV541" s="168"/>
      <c r="JBW541" s="168"/>
      <c r="JBX541" s="168"/>
      <c r="JBY541" s="168"/>
      <c r="JBZ541" s="168"/>
      <c r="JCA541" s="168"/>
      <c r="JCB541" s="168"/>
      <c r="JCC541" s="168"/>
      <c r="JCD541" s="168"/>
      <c r="JCE541" s="168"/>
      <c r="JCF541" s="168"/>
      <c r="JCG541" s="168"/>
      <c r="JCH541" s="168"/>
      <c r="JCI541" s="168"/>
      <c r="JCJ541" s="168"/>
      <c r="JCK541" s="168"/>
      <c r="JCL541" s="168"/>
      <c r="JCM541" s="168"/>
      <c r="JCN541" s="168"/>
      <c r="JCO541" s="168"/>
      <c r="JCP541" s="168"/>
      <c r="JCQ541" s="168"/>
      <c r="JCR541" s="168"/>
      <c r="JCS541" s="168"/>
      <c r="JCT541" s="168"/>
      <c r="JCU541" s="168"/>
      <c r="JCV541" s="168"/>
      <c r="JCW541" s="168"/>
      <c r="JCX541" s="168"/>
      <c r="JCY541" s="168"/>
      <c r="JCZ541" s="168"/>
      <c r="JDA541" s="168"/>
      <c r="JDB541" s="168"/>
      <c r="JDC541" s="168"/>
      <c r="JDD541" s="168"/>
      <c r="JDE541" s="168"/>
      <c r="JDF541" s="168"/>
      <c r="JDG541" s="168"/>
      <c r="JDH541" s="168"/>
      <c r="JDI541" s="511"/>
      <c r="JDJ541" s="511"/>
      <c r="JDK541" s="511"/>
      <c r="JDL541" s="511"/>
      <c r="JDM541" s="511"/>
      <c r="JDN541" s="511"/>
      <c r="JDO541" s="511"/>
      <c r="JDP541" s="511"/>
      <c r="JDQ541" s="511"/>
      <c r="JDR541" s="511"/>
      <c r="JDS541" s="511"/>
      <c r="JDT541" s="511"/>
      <c r="JDU541" s="511"/>
      <c r="JDV541" s="511"/>
      <c r="JDW541" s="511"/>
      <c r="JDX541" s="511"/>
      <c r="JDY541" s="511"/>
      <c r="JDZ541" s="511"/>
      <c r="JEA541" s="511"/>
      <c r="JEB541" s="511"/>
      <c r="JEC541" s="511"/>
      <c r="JED541" s="511"/>
      <c r="JEE541" s="511"/>
      <c r="JEF541" s="511"/>
      <c r="JEG541" s="89"/>
      <c r="JEH541" s="89"/>
      <c r="JEI541" s="89"/>
      <c r="JEJ541" s="89"/>
      <c r="JEK541" s="89"/>
      <c r="JEL541" s="511"/>
      <c r="JEM541" s="511"/>
      <c r="JEN541" s="89"/>
      <c r="JEO541" s="89"/>
      <c r="JEP541" s="511"/>
      <c r="JEQ541" s="511"/>
      <c r="JER541" s="89"/>
      <c r="JES541" s="89"/>
      <c r="JET541" s="511"/>
      <c r="JEU541" s="511"/>
      <c r="JEV541" s="511"/>
      <c r="JEW541" s="511"/>
      <c r="JEX541" s="511"/>
      <c r="JEY541" s="511"/>
      <c r="JEZ541" s="511"/>
      <c r="JFA541" s="89"/>
      <c r="JFB541" s="89"/>
      <c r="JFC541" s="511"/>
      <c r="JFD541" s="511"/>
      <c r="JFE541" s="89"/>
      <c r="JFF541" s="89"/>
      <c r="JFG541" s="511"/>
      <c r="JFH541" s="511"/>
      <c r="JFI541" s="511"/>
      <c r="JFJ541" s="511"/>
      <c r="JFK541" s="511"/>
      <c r="JFL541" s="203"/>
      <c r="JFM541" s="107"/>
      <c r="JFN541" s="511"/>
      <c r="JFO541" s="511"/>
      <c r="JFP541" s="511"/>
      <c r="JFQ541" s="511"/>
      <c r="JFR541" s="511"/>
      <c r="JFS541" s="511"/>
      <c r="JFT541" s="511"/>
      <c r="JFU541" s="168"/>
      <c r="JFV541" s="168"/>
      <c r="JFW541" s="168"/>
      <c r="JFX541" s="168"/>
      <c r="JFY541" s="168"/>
      <c r="JFZ541" s="168"/>
      <c r="JGA541" s="168"/>
      <c r="JGB541" s="168"/>
      <c r="JGC541" s="168"/>
      <c r="JGD541" s="168"/>
      <c r="JGE541" s="168"/>
      <c r="JGF541" s="168"/>
      <c r="JGG541" s="168"/>
      <c r="JGH541" s="168"/>
      <c r="JGI541" s="168"/>
      <c r="JGJ541" s="168"/>
      <c r="JGK541" s="168"/>
      <c r="JGL541" s="168"/>
      <c r="JGM541" s="168"/>
      <c r="JGN541" s="168"/>
      <c r="JGO541" s="168"/>
      <c r="JGP541" s="168"/>
      <c r="JGQ541" s="168"/>
      <c r="JGR541" s="168"/>
      <c r="JGS541" s="168"/>
      <c r="JGT541" s="168"/>
      <c r="JGU541" s="168"/>
      <c r="JGV541" s="168"/>
      <c r="JGW541" s="168"/>
      <c r="JGX541" s="168"/>
      <c r="JGY541" s="168"/>
      <c r="JGZ541" s="168"/>
      <c r="JHA541" s="168"/>
      <c r="JHB541" s="168"/>
      <c r="JHC541" s="168"/>
      <c r="JHD541" s="168"/>
      <c r="JHE541" s="168"/>
      <c r="JHF541" s="168"/>
      <c r="JHG541" s="168"/>
      <c r="JHH541" s="168"/>
      <c r="JHI541" s="168"/>
      <c r="JHJ541" s="168"/>
      <c r="JHK541" s="168"/>
      <c r="JHL541" s="168"/>
      <c r="JHM541" s="511"/>
      <c r="JHN541" s="511"/>
      <c r="JHO541" s="511"/>
      <c r="JHP541" s="511"/>
      <c r="JHQ541" s="511"/>
      <c r="JHR541" s="511"/>
      <c r="JHS541" s="511"/>
      <c r="JHT541" s="511"/>
      <c r="JHU541" s="511"/>
      <c r="JHV541" s="511"/>
      <c r="JHW541" s="511"/>
      <c r="JHX541" s="511"/>
      <c r="JHY541" s="511"/>
      <c r="JHZ541" s="511"/>
      <c r="JIA541" s="511"/>
      <c r="JIB541" s="511"/>
      <c r="JIC541" s="511"/>
      <c r="JID541" s="511"/>
      <c r="JIE541" s="511"/>
      <c r="JIF541" s="511"/>
      <c r="JIG541" s="511"/>
      <c r="JIH541" s="511"/>
      <c r="JII541" s="511"/>
      <c r="JIJ541" s="511"/>
      <c r="JIK541" s="89"/>
      <c r="JIL541" s="89"/>
      <c r="JIM541" s="89"/>
      <c r="JIN541" s="89"/>
      <c r="JIO541" s="89"/>
      <c r="JIP541" s="511"/>
      <c r="JIQ541" s="511"/>
      <c r="JIR541" s="89"/>
      <c r="JIS541" s="89"/>
      <c r="JIT541" s="511"/>
      <c r="JIU541" s="511"/>
      <c r="JIV541" s="89"/>
      <c r="JIW541" s="89"/>
      <c r="JIX541" s="511"/>
      <c r="JIY541" s="511"/>
      <c r="JIZ541" s="511"/>
      <c r="JJA541" s="511"/>
      <c r="JJB541" s="511"/>
      <c r="JJC541" s="511"/>
      <c r="JJD541" s="511"/>
      <c r="JJE541" s="89"/>
      <c r="JJF541" s="89"/>
      <c r="JJG541" s="511"/>
      <c r="JJH541" s="511"/>
      <c r="JJI541" s="89"/>
      <c r="JJJ541" s="89"/>
      <c r="JJK541" s="511"/>
      <c r="JJL541" s="511"/>
      <c r="JJM541" s="511"/>
      <c r="JJN541" s="511"/>
      <c r="JJO541" s="511"/>
      <c r="JJP541" s="203"/>
      <c r="JJQ541" s="107"/>
      <c r="JJR541" s="511"/>
      <c r="JJS541" s="511"/>
      <c r="JJT541" s="511"/>
      <c r="JJU541" s="511"/>
      <c r="JJV541" s="511"/>
      <c r="JJW541" s="511"/>
      <c r="JJX541" s="511"/>
      <c r="JJY541" s="168"/>
      <c r="JJZ541" s="168"/>
      <c r="JKA541" s="168"/>
      <c r="JKB541" s="168"/>
      <c r="JKC541" s="168"/>
      <c r="JKD541" s="168"/>
      <c r="JKE541" s="168"/>
      <c r="JKF541" s="168"/>
      <c r="JKG541" s="168"/>
      <c r="JKH541" s="168"/>
      <c r="JKI541" s="168"/>
      <c r="JKJ541" s="168"/>
      <c r="JKK541" s="168"/>
      <c r="JKL541" s="168"/>
      <c r="JKM541" s="168"/>
      <c r="JKN541" s="168"/>
      <c r="JKO541" s="168"/>
      <c r="JKP541" s="168"/>
      <c r="JKQ541" s="168"/>
      <c r="JKR541" s="168"/>
      <c r="JKS541" s="168"/>
      <c r="JKT541" s="168"/>
      <c r="JKU541" s="168"/>
      <c r="JKV541" s="168"/>
      <c r="JKW541" s="168"/>
      <c r="JKX541" s="168"/>
      <c r="JKY541" s="168"/>
      <c r="JKZ541" s="168"/>
      <c r="JLA541" s="168"/>
      <c r="JLB541" s="168"/>
      <c r="JLC541" s="168"/>
      <c r="JLD541" s="168"/>
      <c r="JLE541" s="168"/>
      <c r="JLF541" s="168"/>
      <c r="JLG541" s="168"/>
      <c r="JLH541" s="168"/>
      <c r="JLI541" s="168"/>
      <c r="JLJ541" s="168"/>
      <c r="JLK541" s="168"/>
      <c r="JLL541" s="168"/>
      <c r="JLM541" s="168"/>
      <c r="JLN541" s="168"/>
      <c r="JLO541" s="168"/>
      <c r="JLP541" s="168"/>
      <c r="JLQ541" s="511"/>
      <c r="JLR541" s="511"/>
      <c r="JLS541" s="511"/>
      <c r="JLT541" s="511"/>
      <c r="JLU541" s="511"/>
      <c r="JLV541" s="511"/>
      <c r="JLW541" s="511"/>
      <c r="JLX541" s="511"/>
      <c r="JLY541" s="511"/>
      <c r="JLZ541" s="511"/>
      <c r="JMA541" s="511"/>
      <c r="JMB541" s="511"/>
      <c r="JMC541" s="511"/>
      <c r="JMD541" s="511"/>
      <c r="JME541" s="511"/>
      <c r="JMF541" s="511"/>
      <c r="JMG541" s="511"/>
      <c r="JMH541" s="511"/>
      <c r="JMI541" s="511"/>
      <c r="JMJ541" s="511"/>
      <c r="JMK541" s="511"/>
      <c r="JML541" s="511"/>
      <c r="JMM541" s="511"/>
      <c r="JMN541" s="511"/>
      <c r="JMO541" s="89"/>
      <c r="JMP541" s="89"/>
      <c r="JMQ541" s="89"/>
      <c r="JMR541" s="89"/>
      <c r="JMS541" s="89"/>
      <c r="JMT541" s="511"/>
      <c r="JMU541" s="511"/>
      <c r="JMV541" s="89"/>
      <c r="JMW541" s="89"/>
      <c r="JMX541" s="511"/>
      <c r="JMY541" s="511"/>
      <c r="JMZ541" s="89"/>
      <c r="JNA541" s="89"/>
      <c r="JNB541" s="511"/>
      <c r="JNC541" s="511"/>
      <c r="JND541" s="511"/>
      <c r="JNE541" s="511"/>
      <c r="JNF541" s="511"/>
      <c r="JNG541" s="511"/>
      <c r="JNH541" s="511"/>
      <c r="JNI541" s="89"/>
      <c r="JNJ541" s="89"/>
      <c r="JNK541" s="511"/>
      <c r="JNL541" s="511"/>
      <c r="JNM541" s="89"/>
      <c r="JNN541" s="89"/>
      <c r="JNO541" s="511"/>
      <c r="JNP541" s="511"/>
      <c r="JNQ541" s="511"/>
      <c r="JNR541" s="511"/>
      <c r="JNS541" s="511"/>
      <c r="JNT541" s="203"/>
      <c r="JNU541" s="107"/>
      <c r="JNV541" s="511"/>
      <c r="JNW541" s="511"/>
      <c r="JNX541" s="511"/>
      <c r="JNY541" s="511"/>
      <c r="JNZ541" s="511"/>
      <c r="JOA541" s="511"/>
      <c r="JOB541" s="511"/>
      <c r="JOC541" s="168"/>
      <c r="JOD541" s="168"/>
      <c r="JOE541" s="168"/>
      <c r="JOF541" s="168"/>
      <c r="JOG541" s="168"/>
      <c r="JOH541" s="168"/>
      <c r="JOI541" s="168"/>
      <c r="JOJ541" s="168"/>
      <c r="JOK541" s="168"/>
      <c r="JOL541" s="168"/>
      <c r="JOM541" s="168"/>
      <c r="JON541" s="168"/>
      <c r="JOO541" s="168"/>
      <c r="JOP541" s="168"/>
      <c r="JOQ541" s="168"/>
      <c r="JOR541" s="168"/>
      <c r="JOS541" s="168"/>
      <c r="JOT541" s="168"/>
      <c r="JOU541" s="168"/>
      <c r="JOV541" s="168"/>
      <c r="JOW541" s="168"/>
      <c r="JOX541" s="168"/>
      <c r="JOY541" s="168"/>
      <c r="JOZ541" s="168"/>
      <c r="JPA541" s="168"/>
      <c r="JPB541" s="168"/>
      <c r="JPC541" s="168"/>
      <c r="JPD541" s="168"/>
      <c r="JPE541" s="168"/>
      <c r="JPF541" s="168"/>
      <c r="JPG541" s="168"/>
      <c r="JPH541" s="168"/>
      <c r="JPI541" s="168"/>
      <c r="JPJ541" s="168"/>
      <c r="JPK541" s="168"/>
      <c r="JPL541" s="168"/>
      <c r="JPM541" s="168"/>
      <c r="JPN541" s="168"/>
      <c r="JPO541" s="168"/>
      <c r="JPP541" s="168"/>
      <c r="JPQ541" s="168"/>
      <c r="JPR541" s="168"/>
      <c r="JPS541" s="168"/>
      <c r="JPT541" s="168"/>
      <c r="JPU541" s="511"/>
      <c r="JPV541" s="511"/>
      <c r="JPW541" s="511"/>
      <c r="JPX541" s="511"/>
      <c r="JPY541" s="511"/>
      <c r="JPZ541" s="511"/>
      <c r="JQA541" s="511"/>
      <c r="JQB541" s="511"/>
      <c r="JQC541" s="511"/>
      <c r="JQD541" s="511"/>
      <c r="JQE541" s="511"/>
      <c r="JQF541" s="511"/>
      <c r="JQG541" s="511"/>
      <c r="JQH541" s="511"/>
      <c r="JQI541" s="511"/>
      <c r="JQJ541" s="511"/>
      <c r="JQK541" s="511"/>
      <c r="JQL541" s="511"/>
      <c r="JQM541" s="511"/>
      <c r="JQN541" s="511"/>
      <c r="JQO541" s="511"/>
      <c r="JQP541" s="511"/>
      <c r="JQQ541" s="511"/>
      <c r="JQR541" s="511"/>
      <c r="JQS541" s="89"/>
      <c r="JQT541" s="89"/>
      <c r="JQU541" s="89"/>
      <c r="JQV541" s="89"/>
      <c r="JQW541" s="89"/>
      <c r="JQX541" s="511"/>
      <c r="JQY541" s="511"/>
      <c r="JQZ541" s="89"/>
      <c r="JRA541" s="89"/>
      <c r="JRB541" s="511"/>
      <c r="JRC541" s="511"/>
      <c r="JRD541" s="89"/>
      <c r="JRE541" s="89"/>
      <c r="JRF541" s="511"/>
      <c r="JRG541" s="511"/>
      <c r="JRH541" s="511"/>
      <c r="JRI541" s="511"/>
      <c r="JRJ541" s="511"/>
      <c r="JRK541" s="511"/>
      <c r="JRL541" s="511"/>
      <c r="JRM541" s="89"/>
      <c r="JRN541" s="89"/>
      <c r="JRO541" s="511"/>
      <c r="JRP541" s="511"/>
      <c r="JRQ541" s="89"/>
      <c r="JRR541" s="89"/>
      <c r="JRS541" s="511"/>
      <c r="JRT541" s="511"/>
      <c r="JRU541" s="511"/>
      <c r="JRV541" s="511"/>
      <c r="JRW541" s="511"/>
      <c r="JRX541" s="203"/>
      <c r="JRY541" s="107"/>
      <c r="JRZ541" s="511"/>
      <c r="JSA541" s="511"/>
      <c r="JSB541" s="511"/>
      <c r="JSC541" s="511"/>
      <c r="JSD541" s="511"/>
      <c r="JSE541" s="511"/>
      <c r="JSF541" s="511"/>
      <c r="JSG541" s="168"/>
      <c r="JSH541" s="168"/>
      <c r="JSI541" s="168"/>
      <c r="JSJ541" s="168"/>
      <c r="JSK541" s="168"/>
      <c r="JSL541" s="168"/>
      <c r="JSM541" s="168"/>
      <c r="JSN541" s="168"/>
      <c r="JSO541" s="168"/>
      <c r="JSP541" s="168"/>
      <c r="JSQ541" s="168"/>
      <c r="JSR541" s="168"/>
      <c r="JSS541" s="168"/>
      <c r="JST541" s="168"/>
      <c r="JSU541" s="168"/>
      <c r="JSV541" s="168"/>
      <c r="JSW541" s="168"/>
      <c r="JSX541" s="168"/>
      <c r="JSY541" s="168"/>
      <c r="JSZ541" s="168"/>
      <c r="JTA541" s="168"/>
      <c r="JTB541" s="168"/>
      <c r="JTC541" s="168"/>
      <c r="JTD541" s="168"/>
      <c r="JTE541" s="168"/>
      <c r="JTF541" s="168"/>
      <c r="JTG541" s="168"/>
      <c r="JTH541" s="168"/>
      <c r="JTI541" s="168"/>
      <c r="JTJ541" s="168"/>
      <c r="JTK541" s="168"/>
      <c r="JTL541" s="168"/>
      <c r="JTM541" s="168"/>
      <c r="JTN541" s="168"/>
      <c r="JTO541" s="168"/>
      <c r="JTP541" s="168"/>
      <c r="JTQ541" s="168"/>
      <c r="JTR541" s="168"/>
      <c r="JTS541" s="168"/>
      <c r="JTT541" s="168"/>
      <c r="JTU541" s="168"/>
      <c r="JTV541" s="168"/>
      <c r="JTW541" s="168"/>
      <c r="JTX541" s="168"/>
      <c r="JTY541" s="511"/>
      <c r="JTZ541" s="511"/>
      <c r="JUA541" s="511"/>
      <c r="JUB541" s="511"/>
      <c r="JUC541" s="511"/>
      <c r="JUD541" s="511"/>
      <c r="JUE541" s="511"/>
      <c r="JUF541" s="511"/>
      <c r="JUG541" s="511"/>
      <c r="JUH541" s="511"/>
      <c r="JUI541" s="511"/>
      <c r="JUJ541" s="511"/>
      <c r="JUK541" s="511"/>
      <c r="JUL541" s="511"/>
      <c r="JUM541" s="511"/>
      <c r="JUN541" s="511"/>
      <c r="JUO541" s="511"/>
      <c r="JUP541" s="511"/>
      <c r="JUQ541" s="511"/>
      <c r="JUR541" s="511"/>
      <c r="JUS541" s="511"/>
      <c r="JUT541" s="511"/>
      <c r="JUU541" s="511"/>
      <c r="JUV541" s="511"/>
      <c r="JUW541" s="89"/>
      <c r="JUX541" s="89"/>
      <c r="JUY541" s="89"/>
      <c r="JUZ541" s="89"/>
      <c r="JVA541" s="89"/>
      <c r="JVB541" s="511"/>
      <c r="JVC541" s="511"/>
      <c r="JVD541" s="89"/>
      <c r="JVE541" s="89"/>
      <c r="JVF541" s="511"/>
      <c r="JVG541" s="511"/>
      <c r="JVH541" s="89"/>
      <c r="JVI541" s="89"/>
      <c r="JVJ541" s="511"/>
      <c r="JVK541" s="511"/>
      <c r="JVL541" s="511"/>
      <c r="JVM541" s="511"/>
      <c r="JVN541" s="511"/>
      <c r="JVO541" s="511"/>
      <c r="JVP541" s="511"/>
      <c r="JVQ541" s="89"/>
      <c r="JVR541" s="89"/>
      <c r="JVS541" s="511"/>
      <c r="JVT541" s="511"/>
      <c r="JVU541" s="89"/>
      <c r="JVV541" s="89"/>
      <c r="JVW541" s="511"/>
      <c r="JVX541" s="511"/>
      <c r="JVY541" s="511"/>
      <c r="JVZ541" s="511"/>
      <c r="JWA541" s="511"/>
      <c r="JWB541" s="203"/>
      <c r="JWC541" s="107"/>
      <c r="JWD541" s="511"/>
      <c r="JWE541" s="511"/>
      <c r="JWF541" s="511"/>
      <c r="JWG541" s="511"/>
      <c r="JWH541" s="511"/>
      <c r="JWI541" s="511"/>
      <c r="JWJ541" s="511"/>
      <c r="JWK541" s="168"/>
      <c r="JWL541" s="168"/>
      <c r="JWM541" s="168"/>
      <c r="JWN541" s="168"/>
      <c r="JWO541" s="168"/>
      <c r="JWP541" s="168"/>
      <c r="JWQ541" s="168"/>
      <c r="JWR541" s="168"/>
      <c r="JWS541" s="168"/>
      <c r="JWT541" s="168"/>
      <c r="JWU541" s="168"/>
      <c r="JWV541" s="168"/>
      <c r="JWW541" s="168"/>
      <c r="JWX541" s="168"/>
      <c r="JWY541" s="168"/>
      <c r="JWZ541" s="168"/>
      <c r="JXA541" s="168"/>
      <c r="JXB541" s="168"/>
      <c r="JXC541" s="168"/>
      <c r="JXD541" s="168"/>
      <c r="JXE541" s="168"/>
      <c r="JXF541" s="168"/>
      <c r="JXG541" s="168"/>
      <c r="JXH541" s="168"/>
      <c r="JXI541" s="168"/>
      <c r="JXJ541" s="168"/>
      <c r="JXK541" s="168"/>
      <c r="JXL541" s="168"/>
      <c r="JXM541" s="168"/>
      <c r="JXN541" s="168"/>
      <c r="JXO541" s="168"/>
      <c r="JXP541" s="168"/>
      <c r="JXQ541" s="168"/>
      <c r="JXR541" s="168"/>
      <c r="JXS541" s="168"/>
      <c r="JXT541" s="168"/>
      <c r="JXU541" s="168"/>
      <c r="JXV541" s="168"/>
      <c r="JXW541" s="168"/>
      <c r="JXX541" s="168"/>
      <c r="JXY541" s="168"/>
      <c r="JXZ541" s="168"/>
      <c r="JYA541" s="168"/>
      <c r="JYB541" s="168"/>
      <c r="JYC541" s="511"/>
      <c r="JYD541" s="511"/>
      <c r="JYE541" s="511"/>
      <c r="JYF541" s="511"/>
      <c r="JYG541" s="511"/>
      <c r="JYH541" s="511"/>
      <c r="JYI541" s="511"/>
      <c r="JYJ541" s="511"/>
      <c r="JYK541" s="511"/>
      <c r="JYL541" s="511"/>
      <c r="JYM541" s="511"/>
      <c r="JYN541" s="511"/>
      <c r="JYO541" s="511"/>
      <c r="JYP541" s="511"/>
      <c r="JYQ541" s="511"/>
      <c r="JYR541" s="511"/>
      <c r="JYS541" s="511"/>
      <c r="JYT541" s="511"/>
      <c r="JYU541" s="511"/>
      <c r="JYV541" s="511"/>
      <c r="JYW541" s="511"/>
      <c r="JYX541" s="511"/>
      <c r="JYY541" s="511"/>
      <c r="JYZ541" s="511"/>
      <c r="JZA541" s="89"/>
      <c r="JZB541" s="89"/>
      <c r="JZC541" s="89"/>
      <c r="JZD541" s="89"/>
      <c r="JZE541" s="89"/>
      <c r="JZF541" s="511"/>
      <c r="JZG541" s="511"/>
      <c r="JZH541" s="89"/>
      <c r="JZI541" s="89"/>
      <c r="JZJ541" s="511"/>
      <c r="JZK541" s="511"/>
      <c r="JZL541" s="89"/>
      <c r="JZM541" s="89"/>
      <c r="JZN541" s="511"/>
      <c r="JZO541" s="511"/>
      <c r="JZP541" s="511"/>
      <c r="JZQ541" s="511"/>
      <c r="JZR541" s="511"/>
      <c r="JZS541" s="511"/>
      <c r="JZT541" s="511"/>
      <c r="JZU541" s="89"/>
      <c r="JZV541" s="89"/>
      <c r="JZW541" s="511"/>
      <c r="JZX541" s="511"/>
      <c r="JZY541" s="89"/>
      <c r="JZZ541" s="89"/>
      <c r="KAA541" s="511"/>
      <c r="KAB541" s="511"/>
      <c r="KAC541" s="511"/>
      <c r="KAD541" s="511"/>
      <c r="KAE541" s="511"/>
      <c r="KAF541" s="203"/>
      <c r="KAG541" s="107"/>
      <c r="KAH541" s="511"/>
      <c r="KAI541" s="511"/>
      <c r="KAJ541" s="511"/>
      <c r="KAK541" s="511"/>
      <c r="KAL541" s="511"/>
      <c r="KAM541" s="511"/>
      <c r="KAN541" s="511"/>
      <c r="KAO541" s="168"/>
      <c r="KAP541" s="168"/>
      <c r="KAQ541" s="168"/>
      <c r="KAR541" s="168"/>
      <c r="KAS541" s="168"/>
      <c r="KAT541" s="168"/>
      <c r="KAU541" s="168"/>
      <c r="KAV541" s="168"/>
      <c r="KAW541" s="168"/>
      <c r="KAX541" s="168"/>
      <c r="KAY541" s="168"/>
      <c r="KAZ541" s="168"/>
      <c r="KBA541" s="168"/>
      <c r="KBB541" s="168"/>
      <c r="KBC541" s="168"/>
      <c r="KBD541" s="168"/>
      <c r="KBE541" s="168"/>
      <c r="KBF541" s="168"/>
      <c r="KBG541" s="168"/>
      <c r="KBH541" s="168"/>
      <c r="KBI541" s="168"/>
      <c r="KBJ541" s="168"/>
      <c r="KBK541" s="168"/>
      <c r="KBL541" s="168"/>
      <c r="KBM541" s="168"/>
      <c r="KBN541" s="168"/>
      <c r="KBO541" s="168"/>
      <c r="KBP541" s="168"/>
      <c r="KBQ541" s="168"/>
      <c r="KBR541" s="168"/>
      <c r="KBS541" s="168"/>
      <c r="KBT541" s="168"/>
      <c r="KBU541" s="168"/>
      <c r="KBV541" s="168"/>
      <c r="KBW541" s="168"/>
      <c r="KBX541" s="168"/>
      <c r="KBY541" s="168"/>
      <c r="KBZ541" s="168"/>
      <c r="KCA541" s="168"/>
      <c r="KCB541" s="168"/>
      <c r="KCC541" s="168"/>
      <c r="KCD541" s="168"/>
      <c r="KCE541" s="168"/>
      <c r="KCF541" s="168"/>
      <c r="KCG541" s="511"/>
      <c r="KCH541" s="511"/>
      <c r="KCI541" s="511"/>
      <c r="KCJ541" s="511"/>
      <c r="KCK541" s="511"/>
      <c r="KCL541" s="511"/>
      <c r="KCM541" s="511"/>
      <c r="KCN541" s="511"/>
      <c r="KCO541" s="511"/>
      <c r="KCP541" s="511"/>
      <c r="KCQ541" s="511"/>
      <c r="KCR541" s="511"/>
      <c r="KCS541" s="511"/>
      <c r="KCT541" s="511"/>
      <c r="KCU541" s="511"/>
      <c r="KCV541" s="511"/>
      <c r="KCW541" s="511"/>
      <c r="KCX541" s="511"/>
      <c r="KCY541" s="511"/>
      <c r="KCZ541" s="511"/>
      <c r="KDA541" s="511"/>
      <c r="KDB541" s="511"/>
      <c r="KDC541" s="511"/>
      <c r="KDD541" s="511"/>
      <c r="KDE541" s="89"/>
      <c r="KDF541" s="89"/>
      <c r="KDG541" s="89"/>
      <c r="KDH541" s="89"/>
      <c r="KDI541" s="89"/>
      <c r="KDJ541" s="511"/>
      <c r="KDK541" s="511"/>
      <c r="KDL541" s="89"/>
      <c r="KDM541" s="89"/>
      <c r="KDN541" s="511"/>
      <c r="KDO541" s="511"/>
      <c r="KDP541" s="89"/>
      <c r="KDQ541" s="89"/>
      <c r="KDR541" s="511"/>
      <c r="KDS541" s="511"/>
      <c r="KDT541" s="511"/>
      <c r="KDU541" s="511"/>
      <c r="KDV541" s="511"/>
      <c r="KDW541" s="511"/>
      <c r="KDX541" s="511"/>
      <c r="KDY541" s="89"/>
      <c r="KDZ541" s="89"/>
      <c r="KEA541" s="511"/>
      <c r="KEB541" s="511"/>
      <c r="KEC541" s="89"/>
      <c r="KED541" s="89"/>
      <c r="KEE541" s="511"/>
      <c r="KEF541" s="511"/>
      <c r="KEG541" s="511"/>
      <c r="KEH541" s="511"/>
      <c r="KEI541" s="511"/>
      <c r="KEJ541" s="203"/>
      <c r="KEK541" s="107"/>
      <c r="KEL541" s="511"/>
      <c r="KEM541" s="511"/>
      <c r="KEN541" s="511"/>
      <c r="KEO541" s="511"/>
      <c r="KEP541" s="511"/>
      <c r="KEQ541" s="511"/>
      <c r="KER541" s="511"/>
      <c r="KES541" s="168"/>
      <c r="KET541" s="168"/>
      <c r="KEU541" s="168"/>
      <c r="KEV541" s="168"/>
      <c r="KEW541" s="168"/>
      <c r="KEX541" s="168"/>
      <c r="KEY541" s="168"/>
      <c r="KEZ541" s="168"/>
      <c r="KFA541" s="168"/>
      <c r="KFB541" s="168"/>
      <c r="KFC541" s="168"/>
      <c r="KFD541" s="168"/>
      <c r="KFE541" s="168"/>
      <c r="KFF541" s="168"/>
      <c r="KFG541" s="168"/>
      <c r="KFH541" s="168"/>
      <c r="KFI541" s="168"/>
      <c r="KFJ541" s="168"/>
      <c r="KFK541" s="168"/>
      <c r="KFL541" s="168"/>
      <c r="KFM541" s="168"/>
      <c r="KFN541" s="168"/>
      <c r="KFO541" s="168"/>
      <c r="KFP541" s="168"/>
      <c r="KFQ541" s="168"/>
      <c r="KFR541" s="168"/>
      <c r="KFS541" s="168"/>
      <c r="KFT541" s="168"/>
      <c r="KFU541" s="168"/>
      <c r="KFV541" s="168"/>
      <c r="KFW541" s="168"/>
      <c r="KFX541" s="168"/>
      <c r="KFY541" s="168"/>
      <c r="KFZ541" s="168"/>
      <c r="KGA541" s="168"/>
      <c r="KGB541" s="168"/>
      <c r="KGC541" s="168"/>
      <c r="KGD541" s="168"/>
      <c r="KGE541" s="168"/>
      <c r="KGF541" s="168"/>
      <c r="KGG541" s="168"/>
      <c r="KGH541" s="168"/>
      <c r="KGI541" s="168"/>
      <c r="KGJ541" s="168"/>
      <c r="KGK541" s="511"/>
      <c r="KGL541" s="511"/>
      <c r="KGM541" s="511"/>
      <c r="KGN541" s="511"/>
      <c r="KGO541" s="511"/>
      <c r="KGP541" s="511"/>
      <c r="KGQ541" s="511"/>
      <c r="KGR541" s="511"/>
      <c r="KGS541" s="511"/>
      <c r="KGT541" s="511"/>
      <c r="KGU541" s="511"/>
      <c r="KGV541" s="511"/>
      <c r="KGW541" s="511"/>
      <c r="KGX541" s="511"/>
      <c r="KGY541" s="511"/>
      <c r="KGZ541" s="511"/>
      <c r="KHA541" s="511"/>
      <c r="KHB541" s="511"/>
      <c r="KHC541" s="511"/>
      <c r="KHD541" s="511"/>
      <c r="KHE541" s="511"/>
      <c r="KHF541" s="511"/>
      <c r="KHG541" s="511"/>
      <c r="KHH541" s="511"/>
      <c r="KHI541" s="89"/>
      <c r="KHJ541" s="89"/>
      <c r="KHK541" s="89"/>
      <c r="KHL541" s="89"/>
      <c r="KHM541" s="89"/>
      <c r="KHN541" s="511"/>
      <c r="KHO541" s="511"/>
      <c r="KHP541" s="89"/>
      <c r="KHQ541" s="89"/>
      <c r="KHR541" s="511"/>
      <c r="KHS541" s="511"/>
      <c r="KHT541" s="89"/>
      <c r="KHU541" s="89"/>
      <c r="KHV541" s="511"/>
      <c r="KHW541" s="511"/>
      <c r="KHX541" s="511"/>
      <c r="KHY541" s="511"/>
      <c r="KHZ541" s="511"/>
      <c r="KIA541" s="511"/>
      <c r="KIB541" s="511"/>
      <c r="KIC541" s="89"/>
      <c r="KID541" s="89"/>
      <c r="KIE541" s="511"/>
      <c r="KIF541" s="511"/>
      <c r="KIG541" s="89"/>
      <c r="KIH541" s="89"/>
      <c r="KII541" s="511"/>
      <c r="KIJ541" s="511"/>
      <c r="KIK541" s="511"/>
      <c r="KIL541" s="511"/>
      <c r="KIM541" s="511"/>
      <c r="KIN541" s="203"/>
      <c r="KIO541" s="107"/>
      <c r="KIP541" s="511"/>
      <c r="KIQ541" s="511"/>
      <c r="KIR541" s="511"/>
      <c r="KIS541" s="511"/>
      <c r="KIT541" s="511"/>
      <c r="KIU541" s="511"/>
      <c r="KIV541" s="511"/>
      <c r="KIW541" s="168"/>
      <c r="KIX541" s="168"/>
      <c r="KIY541" s="168"/>
      <c r="KIZ541" s="168"/>
      <c r="KJA541" s="168"/>
      <c r="KJB541" s="168"/>
      <c r="KJC541" s="168"/>
      <c r="KJD541" s="168"/>
      <c r="KJE541" s="168"/>
      <c r="KJF541" s="168"/>
      <c r="KJG541" s="168"/>
      <c r="KJH541" s="168"/>
      <c r="KJI541" s="168"/>
      <c r="KJJ541" s="168"/>
      <c r="KJK541" s="168"/>
      <c r="KJL541" s="168"/>
      <c r="KJM541" s="168"/>
      <c r="KJN541" s="168"/>
      <c r="KJO541" s="168"/>
      <c r="KJP541" s="168"/>
      <c r="KJQ541" s="168"/>
      <c r="KJR541" s="168"/>
      <c r="KJS541" s="168"/>
      <c r="KJT541" s="168"/>
      <c r="KJU541" s="168"/>
      <c r="KJV541" s="168"/>
      <c r="KJW541" s="168"/>
      <c r="KJX541" s="168"/>
      <c r="KJY541" s="168"/>
      <c r="KJZ541" s="168"/>
      <c r="KKA541" s="168"/>
      <c r="KKB541" s="168"/>
      <c r="KKC541" s="168"/>
      <c r="KKD541" s="168"/>
      <c r="KKE541" s="168"/>
      <c r="KKF541" s="168"/>
      <c r="KKG541" s="168"/>
      <c r="KKH541" s="168"/>
      <c r="KKI541" s="168"/>
      <c r="KKJ541" s="168"/>
      <c r="KKK541" s="168"/>
      <c r="KKL541" s="168"/>
      <c r="KKM541" s="168"/>
      <c r="KKN541" s="168"/>
      <c r="KKO541" s="511"/>
      <c r="KKP541" s="511"/>
      <c r="KKQ541" s="511"/>
      <c r="KKR541" s="511"/>
      <c r="KKS541" s="511"/>
      <c r="KKT541" s="511"/>
      <c r="KKU541" s="511"/>
      <c r="KKV541" s="511"/>
      <c r="KKW541" s="511"/>
      <c r="KKX541" s="511"/>
      <c r="KKY541" s="511"/>
      <c r="KKZ541" s="511"/>
      <c r="KLA541" s="511"/>
      <c r="KLB541" s="511"/>
      <c r="KLC541" s="511"/>
      <c r="KLD541" s="511"/>
      <c r="KLE541" s="511"/>
      <c r="KLF541" s="511"/>
      <c r="KLG541" s="511"/>
      <c r="KLH541" s="511"/>
      <c r="KLI541" s="511"/>
      <c r="KLJ541" s="511"/>
      <c r="KLK541" s="511"/>
      <c r="KLL541" s="511"/>
      <c r="KLM541" s="89"/>
      <c r="KLN541" s="89"/>
      <c r="KLO541" s="89"/>
      <c r="KLP541" s="89"/>
      <c r="KLQ541" s="89"/>
      <c r="KLR541" s="511"/>
      <c r="KLS541" s="511"/>
      <c r="KLT541" s="89"/>
      <c r="KLU541" s="89"/>
      <c r="KLV541" s="511"/>
      <c r="KLW541" s="511"/>
      <c r="KLX541" s="89"/>
      <c r="KLY541" s="89"/>
      <c r="KLZ541" s="511"/>
      <c r="KMA541" s="511"/>
      <c r="KMB541" s="511"/>
      <c r="KMC541" s="511"/>
      <c r="KMD541" s="511"/>
      <c r="KME541" s="511"/>
      <c r="KMF541" s="511"/>
      <c r="KMG541" s="89"/>
      <c r="KMH541" s="89"/>
      <c r="KMI541" s="511"/>
      <c r="KMJ541" s="511"/>
      <c r="KMK541" s="89"/>
      <c r="KML541" s="89"/>
      <c r="KMM541" s="511"/>
      <c r="KMN541" s="511"/>
      <c r="KMO541" s="511"/>
      <c r="KMP541" s="511"/>
      <c r="KMQ541" s="511"/>
      <c r="KMR541" s="203"/>
      <c r="KMS541" s="107"/>
      <c r="KMT541" s="511"/>
      <c r="KMU541" s="511"/>
      <c r="KMV541" s="511"/>
      <c r="KMW541" s="511"/>
      <c r="KMX541" s="511"/>
      <c r="KMY541" s="511"/>
      <c r="KMZ541" s="511"/>
      <c r="KNA541" s="168"/>
      <c r="KNB541" s="168"/>
      <c r="KNC541" s="168"/>
      <c r="KND541" s="168"/>
      <c r="KNE541" s="168"/>
      <c r="KNF541" s="168"/>
      <c r="KNG541" s="168"/>
      <c r="KNH541" s="168"/>
      <c r="KNI541" s="168"/>
      <c r="KNJ541" s="168"/>
      <c r="KNK541" s="168"/>
      <c r="KNL541" s="168"/>
      <c r="KNM541" s="168"/>
      <c r="KNN541" s="168"/>
      <c r="KNO541" s="168"/>
      <c r="KNP541" s="168"/>
      <c r="KNQ541" s="168"/>
      <c r="KNR541" s="168"/>
      <c r="KNS541" s="168"/>
      <c r="KNT541" s="168"/>
      <c r="KNU541" s="168"/>
      <c r="KNV541" s="168"/>
      <c r="KNW541" s="168"/>
      <c r="KNX541" s="168"/>
      <c r="KNY541" s="168"/>
      <c r="KNZ541" s="168"/>
      <c r="KOA541" s="168"/>
      <c r="KOB541" s="168"/>
      <c r="KOC541" s="168"/>
      <c r="KOD541" s="168"/>
      <c r="KOE541" s="168"/>
      <c r="KOF541" s="168"/>
      <c r="KOG541" s="168"/>
      <c r="KOH541" s="168"/>
      <c r="KOI541" s="168"/>
      <c r="KOJ541" s="168"/>
      <c r="KOK541" s="168"/>
      <c r="KOL541" s="168"/>
      <c r="KOM541" s="168"/>
      <c r="KON541" s="168"/>
      <c r="KOO541" s="168"/>
      <c r="KOP541" s="168"/>
      <c r="KOQ541" s="168"/>
      <c r="KOR541" s="168"/>
      <c r="KOS541" s="511"/>
      <c r="KOT541" s="511"/>
      <c r="KOU541" s="511"/>
      <c r="KOV541" s="511"/>
      <c r="KOW541" s="511"/>
      <c r="KOX541" s="511"/>
      <c r="KOY541" s="511"/>
      <c r="KOZ541" s="511"/>
      <c r="KPA541" s="511"/>
      <c r="KPB541" s="511"/>
      <c r="KPC541" s="511"/>
      <c r="KPD541" s="511"/>
      <c r="KPE541" s="511"/>
      <c r="KPF541" s="511"/>
      <c r="KPG541" s="511"/>
      <c r="KPH541" s="511"/>
      <c r="KPI541" s="511"/>
      <c r="KPJ541" s="511"/>
      <c r="KPK541" s="511"/>
      <c r="KPL541" s="511"/>
      <c r="KPM541" s="511"/>
      <c r="KPN541" s="511"/>
      <c r="KPO541" s="511"/>
      <c r="KPP541" s="511"/>
      <c r="KPQ541" s="89"/>
      <c r="KPR541" s="89"/>
      <c r="KPS541" s="89"/>
      <c r="KPT541" s="89"/>
      <c r="KPU541" s="89"/>
      <c r="KPV541" s="511"/>
      <c r="KPW541" s="511"/>
      <c r="KPX541" s="89"/>
      <c r="KPY541" s="89"/>
      <c r="KPZ541" s="511"/>
      <c r="KQA541" s="511"/>
      <c r="KQB541" s="89"/>
      <c r="KQC541" s="89"/>
      <c r="KQD541" s="511"/>
      <c r="KQE541" s="511"/>
      <c r="KQF541" s="511"/>
      <c r="KQG541" s="511"/>
      <c r="KQH541" s="511"/>
      <c r="KQI541" s="511"/>
      <c r="KQJ541" s="511"/>
      <c r="KQK541" s="89"/>
      <c r="KQL541" s="89"/>
      <c r="KQM541" s="511"/>
      <c r="KQN541" s="511"/>
      <c r="KQO541" s="89"/>
      <c r="KQP541" s="89"/>
      <c r="KQQ541" s="511"/>
      <c r="KQR541" s="511"/>
      <c r="KQS541" s="511"/>
      <c r="KQT541" s="511"/>
      <c r="KQU541" s="511"/>
      <c r="KQV541" s="203"/>
      <c r="KQW541" s="107"/>
      <c r="KQX541" s="511"/>
      <c r="KQY541" s="511"/>
      <c r="KQZ541" s="511"/>
      <c r="KRA541" s="511"/>
      <c r="KRB541" s="511"/>
      <c r="KRC541" s="511"/>
      <c r="KRD541" s="511"/>
      <c r="KRE541" s="168"/>
      <c r="KRF541" s="168"/>
      <c r="KRG541" s="168"/>
      <c r="KRH541" s="168"/>
      <c r="KRI541" s="168"/>
      <c r="KRJ541" s="168"/>
      <c r="KRK541" s="168"/>
      <c r="KRL541" s="168"/>
      <c r="KRM541" s="168"/>
      <c r="KRN541" s="168"/>
      <c r="KRO541" s="168"/>
      <c r="KRP541" s="168"/>
      <c r="KRQ541" s="168"/>
      <c r="KRR541" s="168"/>
      <c r="KRS541" s="168"/>
      <c r="KRT541" s="168"/>
      <c r="KRU541" s="168"/>
      <c r="KRV541" s="168"/>
      <c r="KRW541" s="168"/>
      <c r="KRX541" s="168"/>
      <c r="KRY541" s="168"/>
      <c r="KRZ541" s="168"/>
      <c r="KSA541" s="168"/>
      <c r="KSB541" s="168"/>
      <c r="KSC541" s="168"/>
      <c r="KSD541" s="168"/>
      <c r="KSE541" s="168"/>
      <c r="KSF541" s="168"/>
      <c r="KSG541" s="168"/>
      <c r="KSH541" s="168"/>
      <c r="KSI541" s="168"/>
      <c r="KSJ541" s="168"/>
      <c r="KSK541" s="168"/>
      <c r="KSL541" s="168"/>
      <c r="KSM541" s="168"/>
      <c r="KSN541" s="168"/>
      <c r="KSO541" s="168"/>
      <c r="KSP541" s="168"/>
      <c r="KSQ541" s="168"/>
      <c r="KSR541" s="168"/>
      <c r="KSS541" s="168"/>
      <c r="KST541" s="168"/>
      <c r="KSU541" s="168"/>
      <c r="KSV541" s="168"/>
      <c r="KSW541" s="511"/>
      <c r="KSX541" s="511"/>
      <c r="KSY541" s="511"/>
      <c r="KSZ541" s="511"/>
      <c r="KTA541" s="511"/>
      <c r="KTB541" s="511"/>
      <c r="KTC541" s="511"/>
      <c r="KTD541" s="511"/>
      <c r="KTE541" s="511"/>
      <c r="KTF541" s="511"/>
      <c r="KTG541" s="511"/>
      <c r="KTH541" s="511"/>
      <c r="KTI541" s="511"/>
      <c r="KTJ541" s="511"/>
      <c r="KTK541" s="511"/>
      <c r="KTL541" s="511"/>
      <c r="KTM541" s="511"/>
      <c r="KTN541" s="511"/>
      <c r="KTO541" s="511"/>
      <c r="KTP541" s="511"/>
      <c r="KTQ541" s="511"/>
      <c r="KTR541" s="511"/>
      <c r="KTS541" s="511"/>
      <c r="KTT541" s="511"/>
      <c r="KTU541" s="89"/>
      <c r="KTV541" s="89"/>
      <c r="KTW541" s="89"/>
      <c r="KTX541" s="89"/>
      <c r="KTY541" s="89"/>
      <c r="KTZ541" s="511"/>
      <c r="KUA541" s="511"/>
      <c r="KUB541" s="89"/>
      <c r="KUC541" s="89"/>
      <c r="KUD541" s="511"/>
      <c r="KUE541" s="511"/>
      <c r="KUF541" s="89"/>
      <c r="KUG541" s="89"/>
      <c r="KUH541" s="511"/>
      <c r="KUI541" s="511"/>
      <c r="KUJ541" s="511"/>
      <c r="KUK541" s="511"/>
      <c r="KUL541" s="511"/>
      <c r="KUM541" s="511"/>
      <c r="KUN541" s="511"/>
      <c r="KUO541" s="89"/>
      <c r="KUP541" s="89"/>
      <c r="KUQ541" s="511"/>
      <c r="KUR541" s="511"/>
      <c r="KUS541" s="89"/>
      <c r="KUT541" s="89"/>
      <c r="KUU541" s="511"/>
      <c r="KUV541" s="511"/>
      <c r="KUW541" s="511"/>
      <c r="KUX541" s="511"/>
      <c r="KUY541" s="511"/>
      <c r="KUZ541" s="203"/>
      <c r="KVA541" s="107"/>
      <c r="KVB541" s="511"/>
      <c r="KVC541" s="511"/>
      <c r="KVD541" s="511"/>
      <c r="KVE541" s="511"/>
      <c r="KVF541" s="511"/>
      <c r="KVG541" s="511"/>
      <c r="KVH541" s="511"/>
      <c r="KVI541" s="168"/>
      <c r="KVJ541" s="168"/>
      <c r="KVK541" s="168"/>
      <c r="KVL541" s="168"/>
      <c r="KVM541" s="168"/>
      <c r="KVN541" s="168"/>
      <c r="KVO541" s="168"/>
      <c r="KVP541" s="168"/>
      <c r="KVQ541" s="168"/>
      <c r="KVR541" s="168"/>
      <c r="KVS541" s="168"/>
      <c r="KVT541" s="168"/>
      <c r="KVU541" s="168"/>
      <c r="KVV541" s="168"/>
      <c r="KVW541" s="168"/>
      <c r="KVX541" s="168"/>
      <c r="KVY541" s="168"/>
      <c r="KVZ541" s="168"/>
      <c r="KWA541" s="168"/>
      <c r="KWB541" s="168"/>
      <c r="KWC541" s="168"/>
      <c r="KWD541" s="168"/>
      <c r="KWE541" s="168"/>
      <c r="KWF541" s="168"/>
      <c r="KWG541" s="168"/>
      <c r="KWH541" s="168"/>
      <c r="KWI541" s="168"/>
      <c r="KWJ541" s="168"/>
      <c r="KWK541" s="168"/>
      <c r="KWL541" s="168"/>
      <c r="KWM541" s="168"/>
      <c r="KWN541" s="168"/>
      <c r="KWO541" s="168"/>
      <c r="KWP541" s="168"/>
      <c r="KWQ541" s="168"/>
      <c r="KWR541" s="168"/>
      <c r="KWS541" s="168"/>
      <c r="KWT541" s="168"/>
      <c r="KWU541" s="168"/>
      <c r="KWV541" s="168"/>
      <c r="KWW541" s="168"/>
      <c r="KWX541" s="168"/>
      <c r="KWY541" s="168"/>
      <c r="KWZ541" s="168"/>
      <c r="KXA541" s="511"/>
      <c r="KXB541" s="511"/>
      <c r="KXC541" s="511"/>
      <c r="KXD541" s="511"/>
      <c r="KXE541" s="511"/>
      <c r="KXF541" s="511"/>
      <c r="KXG541" s="511"/>
      <c r="KXH541" s="511"/>
      <c r="KXI541" s="511"/>
      <c r="KXJ541" s="511"/>
      <c r="KXK541" s="511"/>
      <c r="KXL541" s="511"/>
      <c r="KXM541" s="511"/>
      <c r="KXN541" s="511"/>
      <c r="KXO541" s="511"/>
      <c r="KXP541" s="511"/>
      <c r="KXQ541" s="511"/>
      <c r="KXR541" s="511"/>
      <c r="KXS541" s="511"/>
      <c r="KXT541" s="511"/>
      <c r="KXU541" s="511"/>
      <c r="KXV541" s="511"/>
      <c r="KXW541" s="511"/>
      <c r="KXX541" s="511"/>
      <c r="KXY541" s="89"/>
      <c r="KXZ541" s="89"/>
      <c r="KYA541" s="89"/>
      <c r="KYB541" s="89"/>
      <c r="KYC541" s="89"/>
      <c r="KYD541" s="511"/>
      <c r="KYE541" s="511"/>
      <c r="KYF541" s="89"/>
      <c r="KYG541" s="89"/>
      <c r="KYH541" s="511"/>
      <c r="KYI541" s="511"/>
      <c r="KYJ541" s="89"/>
      <c r="KYK541" s="89"/>
      <c r="KYL541" s="511"/>
      <c r="KYM541" s="511"/>
      <c r="KYN541" s="511"/>
      <c r="KYO541" s="511"/>
      <c r="KYP541" s="511"/>
      <c r="KYQ541" s="511"/>
      <c r="KYR541" s="511"/>
      <c r="KYS541" s="89"/>
      <c r="KYT541" s="89"/>
      <c r="KYU541" s="511"/>
      <c r="KYV541" s="511"/>
      <c r="KYW541" s="89"/>
      <c r="KYX541" s="89"/>
      <c r="KYY541" s="511"/>
      <c r="KYZ541" s="511"/>
      <c r="KZA541" s="511"/>
      <c r="KZB541" s="511"/>
      <c r="KZC541" s="511"/>
      <c r="KZD541" s="203"/>
      <c r="KZE541" s="107"/>
      <c r="KZF541" s="511"/>
      <c r="KZG541" s="511"/>
      <c r="KZH541" s="511"/>
      <c r="KZI541" s="511"/>
      <c r="KZJ541" s="511"/>
      <c r="KZK541" s="511"/>
      <c r="KZL541" s="511"/>
      <c r="KZM541" s="168"/>
      <c r="KZN541" s="168"/>
      <c r="KZO541" s="168"/>
      <c r="KZP541" s="168"/>
      <c r="KZQ541" s="168"/>
      <c r="KZR541" s="168"/>
      <c r="KZS541" s="168"/>
      <c r="KZT541" s="168"/>
      <c r="KZU541" s="168"/>
      <c r="KZV541" s="168"/>
      <c r="KZW541" s="168"/>
      <c r="KZX541" s="168"/>
      <c r="KZY541" s="168"/>
      <c r="KZZ541" s="168"/>
      <c r="LAA541" s="168"/>
      <c r="LAB541" s="168"/>
      <c r="LAC541" s="168"/>
      <c r="LAD541" s="168"/>
      <c r="LAE541" s="168"/>
      <c r="LAF541" s="168"/>
      <c r="LAG541" s="168"/>
      <c r="LAH541" s="168"/>
      <c r="LAI541" s="168"/>
      <c r="LAJ541" s="168"/>
      <c r="LAK541" s="168"/>
      <c r="LAL541" s="168"/>
      <c r="LAM541" s="168"/>
      <c r="LAN541" s="168"/>
      <c r="LAO541" s="168"/>
      <c r="LAP541" s="168"/>
      <c r="LAQ541" s="168"/>
      <c r="LAR541" s="168"/>
      <c r="LAS541" s="168"/>
      <c r="LAT541" s="168"/>
      <c r="LAU541" s="168"/>
      <c r="LAV541" s="168"/>
      <c r="LAW541" s="168"/>
      <c r="LAX541" s="168"/>
      <c r="LAY541" s="168"/>
      <c r="LAZ541" s="168"/>
      <c r="LBA541" s="168"/>
      <c r="LBB541" s="168"/>
      <c r="LBC541" s="168"/>
      <c r="LBD541" s="168"/>
      <c r="LBE541" s="511"/>
      <c r="LBF541" s="511"/>
      <c r="LBG541" s="511"/>
      <c r="LBH541" s="511"/>
      <c r="LBI541" s="511"/>
      <c r="LBJ541" s="511"/>
      <c r="LBK541" s="511"/>
      <c r="LBL541" s="511"/>
      <c r="LBM541" s="511"/>
      <c r="LBN541" s="511"/>
      <c r="LBO541" s="511"/>
      <c r="LBP541" s="511"/>
      <c r="LBQ541" s="511"/>
      <c r="LBR541" s="511"/>
      <c r="LBS541" s="511"/>
      <c r="LBT541" s="511"/>
      <c r="LBU541" s="511"/>
      <c r="LBV541" s="511"/>
      <c r="LBW541" s="511"/>
      <c r="LBX541" s="511"/>
      <c r="LBY541" s="511"/>
      <c r="LBZ541" s="511"/>
      <c r="LCA541" s="511"/>
      <c r="LCB541" s="511"/>
      <c r="LCC541" s="89"/>
      <c r="LCD541" s="89"/>
      <c r="LCE541" s="89"/>
      <c r="LCF541" s="89"/>
      <c r="LCG541" s="89"/>
      <c r="LCH541" s="511"/>
      <c r="LCI541" s="511"/>
      <c r="LCJ541" s="89"/>
      <c r="LCK541" s="89"/>
      <c r="LCL541" s="511"/>
      <c r="LCM541" s="511"/>
      <c r="LCN541" s="89"/>
      <c r="LCO541" s="89"/>
      <c r="LCP541" s="511"/>
      <c r="LCQ541" s="511"/>
      <c r="LCR541" s="511"/>
      <c r="LCS541" s="511"/>
      <c r="LCT541" s="511"/>
      <c r="LCU541" s="511"/>
      <c r="LCV541" s="511"/>
      <c r="LCW541" s="89"/>
      <c r="LCX541" s="89"/>
      <c r="LCY541" s="511"/>
      <c r="LCZ541" s="511"/>
      <c r="LDA541" s="89"/>
      <c r="LDB541" s="89"/>
      <c r="LDC541" s="511"/>
      <c r="LDD541" s="511"/>
      <c r="LDE541" s="511"/>
      <c r="LDF541" s="511"/>
      <c r="LDG541" s="511"/>
      <c r="LDH541" s="203"/>
      <c r="LDI541" s="107"/>
      <c r="LDJ541" s="511"/>
      <c r="LDK541" s="511"/>
      <c r="LDL541" s="511"/>
      <c r="LDM541" s="511"/>
      <c r="LDN541" s="511"/>
      <c r="LDO541" s="511"/>
      <c r="LDP541" s="511"/>
      <c r="LDQ541" s="168"/>
      <c r="LDR541" s="168"/>
      <c r="LDS541" s="168"/>
      <c r="LDT541" s="168"/>
      <c r="LDU541" s="168"/>
      <c r="LDV541" s="168"/>
      <c r="LDW541" s="168"/>
      <c r="LDX541" s="168"/>
      <c r="LDY541" s="168"/>
      <c r="LDZ541" s="168"/>
      <c r="LEA541" s="168"/>
      <c r="LEB541" s="168"/>
      <c r="LEC541" s="168"/>
      <c r="LED541" s="168"/>
      <c r="LEE541" s="168"/>
      <c r="LEF541" s="168"/>
      <c r="LEG541" s="168"/>
      <c r="LEH541" s="168"/>
      <c r="LEI541" s="168"/>
      <c r="LEJ541" s="168"/>
      <c r="LEK541" s="168"/>
      <c r="LEL541" s="168"/>
      <c r="LEM541" s="168"/>
      <c r="LEN541" s="168"/>
      <c r="LEO541" s="168"/>
      <c r="LEP541" s="168"/>
      <c r="LEQ541" s="168"/>
      <c r="LER541" s="168"/>
      <c r="LES541" s="168"/>
      <c r="LET541" s="168"/>
      <c r="LEU541" s="168"/>
      <c r="LEV541" s="168"/>
      <c r="LEW541" s="168"/>
      <c r="LEX541" s="168"/>
      <c r="LEY541" s="168"/>
      <c r="LEZ541" s="168"/>
      <c r="LFA541" s="168"/>
      <c r="LFB541" s="168"/>
      <c r="LFC541" s="168"/>
      <c r="LFD541" s="168"/>
      <c r="LFE541" s="168"/>
      <c r="LFF541" s="168"/>
      <c r="LFG541" s="168"/>
      <c r="LFH541" s="168"/>
      <c r="LFI541" s="511"/>
      <c r="LFJ541" s="511"/>
      <c r="LFK541" s="511"/>
      <c r="LFL541" s="511"/>
      <c r="LFM541" s="511"/>
      <c r="LFN541" s="511"/>
      <c r="LFO541" s="511"/>
      <c r="LFP541" s="511"/>
      <c r="LFQ541" s="511"/>
      <c r="LFR541" s="511"/>
      <c r="LFS541" s="511"/>
      <c r="LFT541" s="511"/>
      <c r="LFU541" s="511"/>
      <c r="LFV541" s="511"/>
      <c r="LFW541" s="511"/>
      <c r="LFX541" s="511"/>
      <c r="LFY541" s="511"/>
      <c r="LFZ541" s="511"/>
      <c r="LGA541" s="511"/>
      <c r="LGB541" s="511"/>
      <c r="LGC541" s="511"/>
      <c r="LGD541" s="511"/>
      <c r="LGE541" s="511"/>
      <c r="LGF541" s="511"/>
      <c r="LGG541" s="89"/>
      <c r="LGH541" s="89"/>
      <c r="LGI541" s="89"/>
      <c r="LGJ541" s="89"/>
      <c r="LGK541" s="89"/>
      <c r="LGL541" s="511"/>
      <c r="LGM541" s="511"/>
      <c r="LGN541" s="89"/>
      <c r="LGO541" s="89"/>
      <c r="LGP541" s="511"/>
      <c r="LGQ541" s="511"/>
      <c r="LGR541" s="89"/>
      <c r="LGS541" s="89"/>
      <c r="LGT541" s="511"/>
      <c r="LGU541" s="511"/>
      <c r="LGV541" s="511"/>
      <c r="LGW541" s="511"/>
      <c r="LGX541" s="511"/>
      <c r="LGY541" s="511"/>
      <c r="LGZ541" s="511"/>
      <c r="LHA541" s="89"/>
      <c r="LHB541" s="89"/>
      <c r="LHC541" s="511"/>
      <c r="LHD541" s="511"/>
      <c r="LHE541" s="89"/>
      <c r="LHF541" s="89"/>
      <c r="LHG541" s="511"/>
      <c r="LHH541" s="511"/>
      <c r="LHI541" s="511"/>
      <c r="LHJ541" s="511"/>
      <c r="LHK541" s="511"/>
      <c r="LHL541" s="203"/>
      <c r="LHM541" s="107"/>
      <c r="LHN541" s="511"/>
      <c r="LHO541" s="511"/>
      <c r="LHP541" s="511"/>
      <c r="LHQ541" s="511"/>
      <c r="LHR541" s="511"/>
      <c r="LHS541" s="511"/>
      <c r="LHT541" s="511"/>
      <c r="LHU541" s="168"/>
      <c r="LHV541" s="168"/>
      <c r="LHW541" s="168"/>
      <c r="LHX541" s="168"/>
      <c r="LHY541" s="168"/>
      <c r="LHZ541" s="168"/>
      <c r="LIA541" s="168"/>
      <c r="LIB541" s="168"/>
      <c r="LIC541" s="168"/>
      <c r="LID541" s="168"/>
      <c r="LIE541" s="168"/>
      <c r="LIF541" s="168"/>
      <c r="LIG541" s="168"/>
      <c r="LIH541" s="168"/>
      <c r="LII541" s="168"/>
      <c r="LIJ541" s="168"/>
      <c r="LIK541" s="168"/>
      <c r="LIL541" s="168"/>
      <c r="LIM541" s="168"/>
      <c r="LIN541" s="168"/>
      <c r="LIO541" s="168"/>
      <c r="LIP541" s="168"/>
      <c r="LIQ541" s="168"/>
      <c r="LIR541" s="168"/>
      <c r="LIS541" s="168"/>
      <c r="LIT541" s="168"/>
      <c r="LIU541" s="168"/>
      <c r="LIV541" s="168"/>
      <c r="LIW541" s="168"/>
      <c r="LIX541" s="168"/>
      <c r="LIY541" s="168"/>
      <c r="LIZ541" s="168"/>
      <c r="LJA541" s="168"/>
      <c r="LJB541" s="168"/>
      <c r="LJC541" s="168"/>
      <c r="LJD541" s="168"/>
      <c r="LJE541" s="168"/>
      <c r="LJF541" s="168"/>
      <c r="LJG541" s="168"/>
      <c r="LJH541" s="168"/>
      <c r="LJI541" s="168"/>
      <c r="LJJ541" s="168"/>
      <c r="LJK541" s="168"/>
      <c r="LJL541" s="168"/>
      <c r="LJM541" s="511"/>
      <c r="LJN541" s="511"/>
      <c r="LJO541" s="511"/>
      <c r="LJP541" s="511"/>
      <c r="LJQ541" s="511"/>
      <c r="LJR541" s="511"/>
      <c r="LJS541" s="511"/>
      <c r="LJT541" s="511"/>
      <c r="LJU541" s="511"/>
      <c r="LJV541" s="511"/>
      <c r="LJW541" s="511"/>
      <c r="LJX541" s="511"/>
      <c r="LJY541" s="511"/>
      <c r="LJZ541" s="511"/>
      <c r="LKA541" s="511"/>
      <c r="LKB541" s="511"/>
      <c r="LKC541" s="511"/>
      <c r="LKD541" s="511"/>
      <c r="LKE541" s="511"/>
      <c r="LKF541" s="511"/>
      <c r="LKG541" s="511"/>
      <c r="LKH541" s="511"/>
      <c r="LKI541" s="511"/>
      <c r="LKJ541" s="511"/>
      <c r="LKK541" s="89"/>
      <c r="LKL541" s="89"/>
      <c r="LKM541" s="89"/>
      <c r="LKN541" s="89"/>
      <c r="LKO541" s="89"/>
      <c r="LKP541" s="511"/>
      <c r="LKQ541" s="511"/>
      <c r="LKR541" s="89"/>
      <c r="LKS541" s="89"/>
      <c r="LKT541" s="511"/>
      <c r="LKU541" s="511"/>
      <c r="LKV541" s="89"/>
      <c r="LKW541" s="89"/>
      <c r="LKX541" s="511"/>
      <c r="LKY541" s="511"/>
      <c r="LKZ541" s="511"/>
      <c r="LLA541" s="511"/>
      <c r="LLB541" s="511"/>
      <c r="LLC541" s="511"/>
      <c r="LLD541" s="511"/>
      <c r="LLE541" s="89"/>
      <c r="LLF541" s="89"/>
      <c r="LLG541" s="511"/>
      <c r="LLH541" s="511"/>
      <c r="LLI541" s="89"/>
      <c r="LLJ541" s="89"/>
      <c r="LLK541" s="511"/>
      <c r="LLL541" s="511"/>
      <c r="LLM541" s="511"/>
      <c r="LLN541" s="511"/>
      <c r="LLO541" s="511"/>
      <c r="LLP541" s="203"/>
      <c r="LLQ541" s="107"/>
      <c r="LLR541" s="511"/>
      <c r="LLS541" s="511"/>
      <c r="LLT541" s="511"/>
      <c r="LLU541" s="511"/>
      <c r="LLV541" s="511"/>
      <c r="LLW541" s="511"/>
      <c r="LLX541" s="511"/>
      <c r="LLY541" s="168"/>
      <c r="LLZ541" s="168"/>
      <c r="LMA541" s="168"/>
      <c r="LMB541" s="168"/>
      <c r="LMC541" s="168"/>
      <c r="LMD541" s="168"/>
      <c r="LME541" s="168"/>
      <c r="LMF541" s="168"/>
      <c r="LMG541" s="168"/>
      <c r="LMH541" s="168"/>
      <c r="LMI541" s="168"/>
      <c r="LMJ541" s="168"/>
      <c r="LMK541" s="168"/>
      <c r="LML541" s="168"/>
      <c r="LMM541" s="168"/>
      <c r="LMN541" s="168"/>
      <c r="LMO541" s="168"/>
      <c r="LMP541" s="168"/>
      <c r="LMQ541" s="168"/>
      <c r="LMR541" s="168"/>
      <c r="LMS541" s="168"/>
      <c r="LMT541" s="168"/>
      <c r="LMU541" s="168"/>
      <c r="LMV541" s="168"/>
      <c r="LMW541" s="168"/>
      <c r="LMX541" s="168"/>
      <c r="LMY541" s="168"/>
      <c r="LMZ541" s="168"/>
      <c r="LNA541" s="168"/>
      <c r="LNB541" s="168"/>
      <c r="LNC541" s="168"/>
      <c r="LND541" s="168"/>
      <c r="LNE541" s="168"/>
      <c r="LNF541" s="168"/>
      <c r="LNG541" s="168"/>
      <c r="LNH541" s="168"/>
      <c r="LNI541" s="168"/>
      <c r="LNJ541" s="168"/>
      <c r="LNK541" s="168"/>
      <c r="LNL541" s="168"/>
      <c r="LNM541" s="168"/>
      <c r="LNN541" s="168"/>
      <c r="LNO541" s="168"/>
      <c r="LNP541" s="168"/>
      <c r="LNQ541" s="511"/>
      <c r="LNR541" s="511"/>
      <c r="LNS541" s="511"/>
      <c r="LNT541" s="511"/>
      <c r="LNU541" s="511"/>
      <c r="LNV541" s="511"/>
      <c r="LNW541" s="511"/>
      <c r="LNX541" s="511"/>
      <c r="LNY541" s="511"/>
      <c r="LNZ541" s="511"/>
      <c r="LOA541" s="511"/>
      <c r="LOB541" s="511"/>
      <c r="LOC541" s="511"/>
      <c r="LOD541" s="511"/>
      <c r="LOE541" s="511"/>
      <c r="LOF541" s="511"/>
      <c r="LOG541" s="511"/>
      <c r="LOH541" s="511"/>
      <c r="LOI541" s="511"/>
      <c r="LOJ541" s="511"/>
      <c r="LOK541" s="511"/>
      <c r="LOL541" s="511"/>
      <c r="LOM541" s="511"/>
      <c r="LON541" s="511"/>
      <c r="LOO541" s="89"/>
      <c r="LOP541" s="89"/>
      <c r="LOQ541" s="89"/>
      <c r="LOR541" s="89"/>
      <c r="LOS541" s="89"/>
      <c r="LOT541" s="511"/>
      <c r="LOU541" s="511"/>
      <c r="LOV541" s="89"/>
      <c r="LOW541" s="89"/>
      <c r="LOX541" s="511"/>
      <c r="LOY541" s="511"/>
      <c r="LOZ541" s="89"/>
      <c r="LPA541" s="89"/>
      <c r="LPB541" s="511"/>
      <c r="LPC541" s="511"/>
      <c r="LPD541" s="511"/>
      <c r="LPE541" s="511"/>
      <c r="LPF541" s="511"/>
      <c r="LPG541" s="511"/>
      <c r="LPH541" s="511"/>
      <c r="LPI541" s="89"/>
      <c r="LPJ541" s="89"/>
      <c r="LPK541" s="511"/>
      <c r="LPL541" s="511"/>
      <c r="LPM541" s="89"/>
      <c r="LPN541" s="89"/>
      <c r="LPO541" s="511"/>
      <c r="LPP541" s="511"/>
      <c r="LPQ541" s="511"/>
      <c r="LPR541" s="511"/>
      <c r="LPS541" s="511"/>
      <c r="LPT541" s="203"/>
      <c r="LPU541" s="107"/>
      <c r="LPV541" s="511"/>
      <c r="LPW541" s="511"/>
      <c r="LPX541" s="511"/>
      <c r="LPY541" s="511"/>
      <c r="LPZ541" s="511"/>
      <c r="LQA541" s="511"/>
      <c r="LQB541" s="511"/>
      <c r="LQC541" s="168"/>
      <c r="LQD541" s="168"/>
      <c r="LQE541" s="168"/>
      <c r="LQF541" s="168"/>
      <c r="LQG541" s="168"/>
      <c r="LQH541" s="168"/>
      <c r="LQI541" s="168"/>
      <c r="LQJ541" s="168"/>
      <c r="LQK541" s="168"/>
      <c r="LQL541" s="168"/>
      <c r="LQM541" s="168"/>
      <c r="LQN541" s="168"/>
      <c r="LQO541" s="168"/>
      <c r="LQP541" s="168"/>
      <c r="LQQ541" s="168"/>
      <c r="LQR541" s="168"/>
      <c r="LQS541" s="168"/>
      <c r="LQT541" s="168"/>
      <c r="LQU541" s="168"/>
      <c r="LQV541" s="168"/>
      <c r="LQW541" s="168"/>
      <c r="LQX541" s="168"/>
      <c r="LQY541" s="168"/>
      <c r="LQZ541" s="168"/>
      <c r="LRA541" s="168"/>
      <c r="LRB541" s="168"/>
      <c r="LRC541" s="168"/>
      <c r="LRD541" s="168"/>
      <c r="LRE541" s="168"/>
      <c r="LRF541" s="168"/>
      <c r="LRG541" s="168"/>
      <c r="LRH541" s="168"/>
      <c r="LRI541" s="168"/>
      <c r="LRJ541" s="168"/>
      <c r="LRK541" s="168"/>
      <c r="LRL541" s="168"/>
      <c r="LRM541" s="168"/>
      <c r="LRN541" s="168"/>
      <c r="LRO541" s="168"/>
      <c r="LRP541" s="168"/>
      <c r="LRQ541" s="168"/>
      <c r="LRR541" s="168"/>
      <c r="LRS541" s="168"/>
      <c r="LRT541" s="168"/>
      <c r="LRU541" s="511"/>
      <c r="LRV541" s="511"/>
      <c r="LRW541" s="511"/>
      <c r="LRX541" s="511"/>
      <c r="LRY541" s="511"/>
      <c r="LRZ541" s="511"/>
      <c r="LSA541" s="511"/>
      <c r="LSB541" s="511"/>
      <c r="LSC541" s="511"/>
      <c r="LSD541" s="511"/>
      <c r="LSE541" s="511"/>
      <c r="LSF541" s="511"/>
      <c r="LSG541" s="511"/>
      <c r="LSH541" s="511"/>
      <c r="LSI541" s="511"/>
      <c r="LSJ541" s="511"/>
      <c r="LSK541" s="511"/>
      <c r="LSL541" s="511"/>
      <c r="LSM541" s="511"/>
      <c r="LSN541" s="511"/>
      <c r="LSO541" s="511"/>
      <c r="LSP541" s="511"/>
      <c r="LSQ541" s="511"/>
      <c r="LSR541" s="511"/>
      <c r="LSS541" s="89"/>
      <c r="LST541" s="89"/>
      <c r="LSU541" s="89"/>
      <c r="LSV541" s="89"/>
      <c r="LSW541" s="89"/>
      <c r="LSX541" s="511"/>
      <c r="LSY541" s="511"/>
      <c r="LSZ541" s="89"/>
      <c r="LTA541" s="89"/>
      <c r="LTB541" s="511"/>
      <c r="LTC541" s="511"/>
      <c r="LTD541" s="89"/>
      <c r="LTE541" s="89"/>
      <c r="LTF541" s="511"/>
      <c r="LTG541" s="511"/>
      <c r="LTH541" s="511"/>
      <c r="LTI541" s="511"/>
      <c r="LTJ541" s="511"/>
      <c r="LTK541" s="511"/>
      <c r="LTL541" s="511"/>
      <c r="LTM541" s="89"/>
      <c r="LTN541" s="89"/>
      <c r="LTO541" s="511"/>
      <c r="LTP541" s="511"/>
      <c r="LTQ541" s="89"/>
      <c r="LTR541" s="89"/>
      <c r="LTS541" s="511"/>
      <c r="LTT541" s="511"/>
      <c r="LTU541" s="511"/>
      <c r="LTV541" s="511"/>
      <c r="LTW541" s="511"/>
      <c r="LTX541" s="203"/>
      <c r="LTY541" s="107"/>
      <c r="LTZ541" s="511"/>
      <c r="LUA541" s="511"/>
      <c r="LUB541" s="511"/>
      <c r="LUC541" s="511"/>
      <c r="LUD541" s="511"/>
      <c r="LUE541" s="511"/>
      <c r="LUF541" s="511"/>
      <c r="LUG541" s="168"/>
      <c r="LUH541" s="168"/>
      <c r="LUI541" s="168"/>
      <c r="LUJ541" s="168"/>
      <c r="LUK541" s="168"/>
      <c r="LUL541" s="168"/>
      <c r="LUM541" s="168"/>
      <c r="LUN541" s="168"/>
      <c r="LUO541" s="168"/>
      <c r="LUP541" s="168"/>
      <c r="LUQ541" s="168"/>
      <c r="LUR541" s="168"/>
      <c r="LUS541" s="168"/>
      <c r="LUT541" s="168"/>
      <c r="LUU541" s="168"/>
      <c r="LUV541" s="168"/>
      <c r="LUW541" s="168"/>
      <c r="LUX541" s="168"/>
      <c r="LUY541" s="168"/>
      <c r="LUZ541" s="168"/>
      <c r="LVA541" s="168"/>
      <c r="LVB541" s="168"/>
      <c r="LVC541" s="168"/>
      <c r="LVD541" s="168"/>
      <c r="LVE541" s="168"/>
      <c r="LVF541" s="168"/>
      <c r="LVG541" s="168"/>
      <c r="LVH541" s="168"/>
      <c r="LVI541" s="168"/>
      <c r="LVJ541" s="168"/>
      <c r="LVK541" s="168"/>
      <c r="LVL541" s="168"/>
      <c r="LVM541" s="168"/>
      <c r="LVN541" s="168"/>
      <c r="LVO541" s="168"/>
      <c r="LVP541" s="168"/>
      <c r="LVQ541" s="168"/>
      <c r="LVR541" s="168"/>
      <c r="LVS541" s="168"/>
      <c r="LVT541" s="168"/>
      <c r="LVU541" s="168"/>
      <c r="LVV541" s="168"/>
      <c r="LVW541" s="168"/>
      <c r="LVX541" s="168"/>
      <c r="LVY541" s="511"/>
      <c r="LVZ541" s="511"/>
      <c r="LWA541" s="511"/>
      <c r="LWB541" s="511"/>
      <c r="LWC541" s="511"/>
      <c r="LWD541" s="511"/>
      <c r="LWE541" s="511"/>
      <c r="LWF541" s="511"/>
      <c r="LWG541" s="511"/>
      <c r="LWH541" s="511"/>
      <c r="LWI541" s="511"/>
      <c r="LWJ541" s="511"/>
      <c r="LWK541" s="511"/>
      <c r="LWL541" s="511"/>
      <c r="LWM541" s="511"/>
      <c r="LWN541" s="511"/>
      <c r="LWO541" s="511"/>
      <c r="LWP541" s="511"/>
      <c r="LWQ541" s="511"/>
      <c r="LWR541" s="511"/>
      <c r="LWS541" s="511"/>
      <c r="LWT541" s="511"/>
      <c r="LWU541" s="511"/>
      <c r="LWV541" s="511"/>
      <c r="LWW541" s="89"/>
      <c r="LWX541" s="89"/>
      <c r="LWY541" s="89"/>
      <c r="LWZ541" s="89"/>
      <c r="LXA541" s="89"/>
      <c r="LXB541" s="511"/>
      <c r="LXC541" s="511"/>
      <c r="LXD541" s="89"/>
      <c r="LXE541" s="89"/>
      <c r="LXF541" s="511"/>
      <c r="LXG541" s="511"/>
      <c r="LXH541" s="89"/>
      <c r="LXI541" s="89"/>
      <c r="LXJ541" s="511"/>
      <c r="LXK541" s="511"/>
      <c r="LXL541" s="511"/>
      <c r="LXM541" s="511"/>
      <c r="LXN541" s="511"/>
      <c r="LXO541" s="511"/>
      <c r="LXP541" s="511"/>
      <c r="LXQ541" s="89"/>
      <c r="LXR541" s="89"/>
      <c r="LXS541" s="511"/>
      <c r="LXT541" s="511"/>
      <c r="LXU541" s="89"/>
      <c r="LXV541" s="89"/>
      <c r="LXW541" s="511"/>
      <c r="LXX541" s="511"/>
      <c r="LXY541" s="511"/>
      <c r="LXZ541" s="511"/>
      <c r="LYA541" s="511"/>
      <c r="LYB541" s="203"/>
      <c r="LYC541" s="107"/>
      <c r="LYD541" s="511"/>
      <c r="LYE541" s="511"/>
      <c r="LYF541" s="511"/>
      <c r="LYG541" s="511"/>
      <c r="LYH541" s="511"/>
      <c r="LYI541" s="511"/>
      <c r="LYJ541" s="511"/>
      <c r="LYK541" s="168"/>
      <c r="LYL541" s="168"/>
      <c r="LYM541" s="168"/>
      <c r="LYN541" s="168"/>
      <c r="LYO541" s="168"/>
      <c r="LYP541" s="168"/>
      <c r="LYQ541" s="168"/>
      <c r="LYR541" s="168"/>
      <c r="LYS541" s="168"/>
      <c r="LYT541" s="168"/>
      <c r="LYU541" s="168"/>
      <c r="LYV541" s="168"/>
      <c r="LYW541" s="168"/>
      <c r="LYX541" s="168"/>
      <c r="LYY541" s="168"/>
      <c r="LYZ541" s="168"/>
      <c r="LZA541" s="168"/>
      <c r="LZB541" s="168"/>
      <c r="LZC541" s="168"/>
      <c r="LZD541" s="168"/>
      <c r="LZE541" s="168"/>
      <c r="LZF541" s="168"/>
      <c r="LZG541" s="168"/>
      <c r="LZH541" s="168"/>
      <c r="LZI541" s="168"/>
      <c r="LZJ541" s="168"/>
      <c r="LZK541" s="168"/>
      <c r="LZL541" s="168"/>
      <c r="LZM541" s="168"/>
      <c r="LZN541" s="168"/>
      <c r="LZO541" s="168"/>
      <c r="LZP541" s="168"/>
      <c r="LZQ541" s="168"/>
      <c r="LZR541" s="168"/>
      <c r="LZS541" s="168"/>
      <c r="LZT541" s="168"/>
      <c r="LZU541" s="168"/>
      <c r="LZV541" s="168"/>
      <c r="LZW541" s="168"/>
      <c r="LZX541" s="168"/>
      <c r="LZY541" s="168"/>
      <c r="LZZ541" s="168"/>
      <c r="MAA541" s="168"/>
      <c r="MAB541" s="168"/>
      <c r="MAC541" s="511"/>
      <c r="MAD541" s="511"/>
      <c r="MAE541" s="511"/>
      <c r="MAF541" s="511"/>
      <c r="MAG541" s="511"/>
      <c r="MAH541" s="511"/>
      <c r="MAI541" s="511"/>
      <c r="MAJ541" s="511"/>
      <c r="MAK541" s="511"/>
      <c r="MAL541" s="511"/>
      <c r="MAM541" s="511"/>
      <c r="MAN541" s="511"/>
      <c r="MAO541" s="511"/>
      <c r="MAP541" s="511"/>
      <c r="MAQ541" s="511"/>
      <c r="MAR541" s="511"/>
      <c r="MAS541" s="511"/>
      <c r="MAT541" s="511"/>
      <c r="MAU541" s="511"/>
      <c r="MAV541" s="511"/>
      <c r="MAW541" s="511"/>
      <c r="MAX541" s="511"/>
      <c r="MAY541" s="511"/>
      <c r="MAZ541" s="511"/>
      <c r="MBA541" s="89"/>
      <c r="MBB541" s="89"/>
      <c r="MBC541" s="89"/>
      <c r="MBD541" s="89"/>
      <c r="MBE541" s="89"/>
      <c r="MBF541" s="511"/>
      <c r="MBG541" s="511"/>
      <c r="MBH541" s="89"/>
      <c r="MBI541" s="89"/>
      <c r="MBJ541" s="511"/>
      <c r="MBK541" s="511"/>
      <c r="MBL541" s="89"/>
      <c r="MBM541" s="89"/>
      <c r="MBN541" s="511"/>
      <c r="MBO541" s="511"/>
      <c r="MBP541" s="511"/>
      <c r="MBQ541" s="511"/>
      <c r="MBR541" s="511"/>
      <c r="MBS541" s="511"/>
      <c r="MBT541" s="511"/>
      <c r="MBU541" s="89"/>
      <c r="MBV541" s="89"/>
      <c r="MBW541" s="511"/>
      <c r="MBX541" s="511"/>
      <c r="MBY541" s="89"/>
      <c r="MBZ541" s="89"/>
      <c r="MCA541" s="511"/>
      <c r="MCB541" s="511"/>
      <c r="MCC541" s="511"/>
      <c r="MCD541" s="511"/>
      <c r="MCE541" s="511"/>
      <c r="MCF541" s="203"/>
      <c r="MCG541" s="107"/>
      <c r="MCH541" s="511"/>
      <c r="MCI541" s="511"/>
      <c r="MCJ541" s="511"/>
      <c r="MCK541" s="511"/>
      <c r="MCL541" s="511"/>
      <c r="MCM541" s="511"/>
      <c r="MCN541" s="511"/>
      <c r="MCO541" s="168"/>
      <c r="MCP541" s="168"/>
      <c r="MCQ541" s="168"/>
      <c r="MCR541" s="168"/>
      <c r="MCS541" s="168"/>
      <c r="MCT541" s="168"/>
      <c r="MCU541" s="168"/>
      <c r="MCV541" s="168"/>
      <c r="MCW541" s="168"/>
      <c r="MCX541" s="168"/>
      <c r="MCY541" s="168"/>
      <c r="MCZ541" s="168"/>
      <c r="MDA541" s="168"/>
      <c r="MDB541" s="168"/>
      <c r="MDC541" s="168"/>
      <c r="MDD541" s="168"/>
      <c r="MDE541" s="168"/>
      <c r="MDF541" s="168"/>
      <c r="MDG541" s="168"/>
      <c r="MDH541" s="168"/>
      <c r="MDI541" s="168"/>
      <c r="MDJ541" s="168"/>
      <c r="MDK541" s="168"/>
      <c r="MDL541" s="168"/>
      <c r="MDM541" s="168"/>
      <c r="MDN541" s="168"/>
      <c r="MDO541" s="168"/>
      <c r="MDP541" s="168"/>
      <c r="MDQ541" s="168"/>
      <c r="MDR541" s="168"/>
      <c r="MDS541" s="168"/>
      <c r="MDT541" s="168"/>
      <c r="MDU541" s="168"/>
      <c r="MDV541" s="168"/>
      <c r="MDW541" s="168"/>
      <c r="MDX541" s="168"/>
      <c r="MDY541" s="168"/>
      <c r="MDZ541" s="168"/>
      <c r="MEA541" s="168"/>
      <c r="MEB541" s="168"/>
      <c r="MEC541" s="168"/>
      <c r="MED541" s="168"/>
      <c r="MEE541" s="168"/>
      <c r="MEF541" s="168"/>
      <c r="MEG541" s="511"/>
      <c r="MEH541" s="511"/>
      <c r="MEI541" s="511"/>
      <c r="MEJ541" s="511"/>
      <c r="MEK541" s="511"/>
      <c r="MEL541" s="511"/>
      <c r="MEM541" s="511"/>
      <c r="MEN541" s="511"/>
      <c r="MEO541" s="511"/>
      <c r="MEP541" s="511"/>
      <c r="MEQ541" s="511"/>
      <c r="MER541" s="511"/>
      <c r="MES541" s="511"/>
      <c r="MET541" s="511"/>
      <c r="MEU541" s="511"/>
      <c r="MEV541" s="511"/>
      <c r="MEW541" s="511"/>
      <c r="MEX541" s="511"/>
      <c r="MEY541" s="511"/>
      <c r="MEZ541" s="511"/>
      <c r="MFA541" s="511"/>
      <c r="MFB541" s="511"/>
      <c r="MFC541" s="511"/>
      <c r="MFD541" s="511"/>
      <c r="MFE541" s="89"/>
      <c r="MFF541" s="89"/>
      <c r="MFG541" s="89"/>
      <c r="MFH541" s="89"/>
      <c r="MFI541" s="89"/>
      <c r="MFJ541" s="511"/>
      <c r="MFK541" s="511"/>
      <c r="MFL541" s="89"/>
      <c r="MFM541" s="89"/>
      <c r="MFN541" s="511"/>
      <c r="MFO541" s="511"/>
      <c r="MFP541" s="89"/>
      <c r="MFQ541" s="89"/>
      <c r="MFR541" s="511"/>
      <c r="MFS541" s="511"/>
      <c r="MFT541" s="511"/>
      <c r="MFU541" s="511"/>
      <c r="MFV541" s="511"/>
      <c r="MFW541" s="511"/>
      <c r="MFX541" s="511"/>
      <c r="MFY541" s="89"/>
      <c r="MFZ541" s="89"/>
      <c r="MGA541" s="511"/>
      <c r="MGB541" s="511"/>
      <c r="MGC541" s="89"/>
      <c r="MGD541" s="89"/>
      <c r="MGE541" s="511"/>
      <c r="MGF541" s="511"/>
      <c r="MGG541" s="511"/>
      <c r="MGH541" s="511"/>
      <c r="MGI541" s="511"/>
      <c r="MGJ541" s="203"/>
      <c r="MGK541" s="107"/>
      <c r="MGL541" s="511"/>
      <c r="MGM541" s="511"/>
      <c r="MGN541" s="511"/>
      <c r="MGO541" s="511"/>
      <c r="MGP541" s="511"/>
      <c r="MGQ541" s="511"/>
      <c r="MGR541" s="511"/>
      <c r="MGS541" s="168"/>
      <c r="MGT541" s="168"/>
      <c r="MGU541" s="168"/>
      <c r="MGV541" s="168"/>
      <c r="MGW541" s="168"/>
      <c r="MGX541" s="168"/>
      <c r="MGY541" s="168"/>
      <c r="MGZ541" s="168"/>
      <c r="MHA541" s="168"/>
      <c r="MHB541" s="168"/>
      <c r="MHC541" s="168"/>
      <c r="MHD541" s="168"/>
      <c r="MHE541" s="168"/>
      <c r="MHF541" s="168"/>
      <c r="MHG541" s="168"/>
      <c r="MHH541" s="168"/>
      <c r="MHI541" s="168"/>
      <c r="MHJ541" s="168"/>
      <c r="MHK541" s="168"/>
      <c r="MHL541" s="168"/>
      <c r="MHM541" s="168"/>
      <c r="MHN541" s="168"/>
      <c r="MHO541" s="168"/>
      <c r="MHP541" s="168"/>
      <c r="MHQ541" s="168"/>
      <c r="MHR541" s="168"/>
      <c r="MHS541" s="168"/>
      <c r="MHT541" s="168"/>
      <c r="MHU541" s="168"/>
      <c r="MHV541" s="168"/>
      <c r="MHW541" s="168"/>
      <c r="MHX541" s="168"/>
      <c r="MHY541" s="168"/>
      <c r="MHZ541" s="168"/>
      <c r="MIA541" s="168"/>
      <c r="MIB541" s="168"/>
      <c r="MIC541" s="168"/>
      <c r="MID541" s="168"/>
      <c r="MIE541" s="168"/>
      <c r="MIF541" s="168"/>
      <c r="MIG541" s="168"/>
      <c r="MIH541" s="168"/>
      <c r="MII541" s="168"/>
      <c r="MIJ541" s="168"/>
      <c r="MIK541" s="511"/>
      <c r="MIL541" s="511"/>
      <c r="MIM541" s="511"/>
      <c r="MIN541" s="511"/>
      <c r="MIO541" s="511"/>
      <c r="MIP541" s="511"/>
      <c r="MIQ541" s="511"/>
      <c r="MIR541" s="511"/>
      <c r="MIS541" s="511"/>
      <c r="MIT541" s="511"/>
      <c r="MIU541" s="511"/>
      <c r="MIV541" s="511"/>
      <c r="MIW541" s="511"/>
      <c r="MIX541" s="511"/>
      <c r="MIY541" s="511"/>
      <c r="MIZ541" s="511"/>
      <c r="MJA541" s="511"/>
      <c r="MJB541" s="511"/>
      <c r="MJC541" s="511"/>
      <c r="MJD541" s="511"/>
      <c r="MJE541" s="511"/>
      <c r="MJF541" s="511"/>
      <c r="MJG541" s="511"/>
      <c r="MJH541" s="511"/>
      <c r="MJI541" s="89"/>
      <c r="MJJ541" s="89"/>
      <c r="MJK541" s="89"/>
      <c r="MJL541" s="89"/>
      <c r="MJM541" s="89"/>
      <c r="MJN541" s="511"/>
      <c r="MJO541" s="511"/>
      <c r="MJP541" s="89"/>
      <c r="MJQ541" s="89"/>
      <c r="MJR541" s="511"/>
      <c r="MJS541" s="511"/>
      <c r="MJT541" s="89"/>
      <c r="MJU541" s="89"/>
      <c r="MJV541" s="511"/>
      <c r="MJW541" s="511"/>
      <c r="MJX541" s="511"/>
      <c r="MJY541" s="511"/>
      <c r="MJZ541" s="511"/>
      <c r="MKA541" s="511"/>
      <c r="MKB541" s="511"/>
      <c r="MKC541" s="89"/>
      <c r="MKD541" s="89"/>
      <c r="MKE541" s="511"/>
      <c r="MKF541" s="511"/>
      <c r="MKG541" s="89"/>
      <c r="MKH541" s="89"/>
      <c r="MKI541" s="511"/>
      <c r="MKJ541" s="511"/>
      <c r="MKK541" s="511"/>
      <c r="MKL541" s="511"/>
      <c r="MKM541" s="511"/>
      <c r="MKN541" s="203"/>
      <c r="MKO541" s="107"/>
      <c r="MKP541" s="511"/>
      <c r="MKQ541" s="511"/>
      <c r="MKR541" s="511"/>
      <c r="MKS541" s="511"/>
      <c r="MKT541" s="511"/>
      <c r="MKU541" s="511"/>
      <c r="MKV541" s="511"/>
      <c r="MKW541" s="168"/>
      <c r="MKX541" s="168"/>
      <c r="MKY541" s="168"/>
      <c r="MKZ541" s="168"/>
      <c r="MLA541" s="168"/>
      <c r="MLB541" s="168"/>
      <c r="MLC541" s="168"/>
      <c r="MLD541" s="168"/>
      <c r="MLE541" s="168"/>
      <c r="MLF541" s="168"/>
      <c r="MLG541" s="168"/>
      <c r="MLH541" s="168"/>
      <c r="MLI541" s="168"/>
      <c r="MLJ541" s="168"/>
      <c r="MLK541" s="168"/>
      <c r="MLL541" s="168"/>
      <c r="MLM541" s="168"/>
      <c r="MLN541" s="168"/>
      <c r="MLO541" s="168"/>
      <c r="MLP541" s="168"/>
      <c r="MLQ541" s="168"/>
      <c r="MLR541" s="168"/>
      <c r="MLS541" s="168"/>
      <c r="MLT541" s="168"/>
      <c r="MLU541" s="168"/>
      <c r="MLV541" s="168"/>
      <c r="MLW541" s="168"/>
      <c r="MLX541" s="168"/>
      <c r="MLY541" s="168"/>
      <c r="MLZ541" s="168"/>
      <c r="MMA541" s="168"/>
      <c r="MMB541" s="168"/>
      <c r="MMC541" s="168"/>
      <c r="MMD541" s="168"/>
      <c r="MME541" s="168"/>
      <c r="MMF541" s="168"/>
      <c r="MMG541" s="168"/>
      <c r="MMH541" s="168"/>
      <c r="MMI541" s="168"/>
      <c r="MMJ541" s="168"/>
      <c r="MMK541" s="168"/>
      <c r="MML541" s="168"/>
      <c r="MMM541" s="168"/>
      <c r="MMN541" s="168"/>
      <c r="MMO541" s="511"/>
      <c r="MMP541" s="511"/>
      <c r="MMQ541" s="511"/>
      <c r="MMR541" s="511"/>
      <c r="MMS541" s="511"/>
      <c r="MMT541" s="511"/>
      <c r="MMU541" s="511"/>
      <c r="MMV541" s="511"/>
      <c r="MMW541" s="511"/>
      <c r="MMX541" s="511"/>
      <c r="MMY541" s="511"/>
      <c r="MMZ541" s="511"/>
      <c r="MNA541" s="511"/>
      <c r="MNB541" s="511"/>
      <c r="MNC541" s="511"/>
      <c r="MND541" s="511"/>
      <c r="MNE541" s="511"/>
      <c r="MNF541" s="511"/>
      <c r="MNG541" s="511"/>
      <c r="MNH541" s="511"/>
      <c r="MNI541" s="511"/>
      <c r="MNJ541" s="511"/>
      <c r="MNK541" s="511"/>
      <c r="MNL541" s="511"/>
      <c r="MNM541" s="89"/>
      <c r="MNN541" s="89"/>
      <c r="MNO541" s="89"/>
      <c r="MNP541" s="89"/>
      <c r="MNQ541" s="89"/>
      <c r="MNR541" s="511"/>
      <c r="MNS541" s="511"/>
      <c r="MNT541" s="89"/>
      <c r="MNU541" s="89"/>
      <c r="MNV541" s="511"/>
      <c r="MNW541" s="511"/>
      <c r="MNX541" s="89"/>
      <c r="MNY541" s="89"/>
      <c r="MNZ541" s="511"/>
      <c r="MOA541" s="511"/>
      <c r="MOB541" s="511"/>
      <c r="MOC541" s="511"/>
      <c r="MOD541" s="511"/>
      <c r="MOE541" s="511"/>
      <c r="MOF541" s="511"/>
      <c r="MOG541" s="89"/>
      <c r="MOH541" s="89"/>
      <c r="MOI541" s="511"/>
      <c r="MOJ541" s="511"/>
      <c r="MOK541" s="89"/>
      <c r="MOL541" s="89"/>
      <c r="MOM541" s="511"/>
      <c r="MON541" s="511"/>
      <c r="MOO541" s="511"/>
      <c r="MOP541" s="511"/>
      <c r="MOQ541" s="511"/>
      <c r="MOR541" s="203"/>
      <c r="MOS541" s="107"/>
      <c r="MOT541" s="511"/>
      <c r="MOU541" s="511"/>
      <c r="MOV541" s="511"/>
      <c r="MOW541" s="511"/>
      <c r="MOX541" s="511"/>
      <c r="MOY541" s="511"/>
      <c r="MOZ541" s="511"/>
      <c r="MPA541" s="168"/>
      <c r="MPB541" s="168"/>
      <c r="MPC541" s="168"/>
      <c r="MPD541" s="168"/>
      <c r="MPE541" s="168"/>
      <c r="MPF541" s="168"/>
      <c r="MPG541" s="168"/>
      <c r="MPH541" s="168"/>
      <c r="MPI541" s="168"/>
      <c r="MPJ541" s="168"/>
      <c r="MPK541" s="168"/>
      <c r="MPL541" s="168"/>
      <c r="MPM541" s="168"/>
      <c r="MPN541" s="168"/>
      <c r="MPO541" s="168"/>
      <c r="MPP541" s="168"/>
      <c r="MPQ541" s="168"/>
      <c r="MPR541" s="168"/>
      <c r="MPS541" s="168"/>
      <c r="MPT541" s="168"/>
      <c r="MPU541" s="168"/>
      <c r="MPV541" s="168"/>
      <c r="MPW541" s="168"/>
      <c r="MPX541" s="168"/>
      <c r="MPY541" s="168"/>
      <c r="MPZ541" s="168"/>
      <c r="MQA541" s="168"/>
      <c r="MQB541" s="168"/>
      <c r="MQC541" s="168"/>
      <c r="MQD541" s="168"/>
      <c r="MQE541" s="168"/>
      <c r="MQF541" s="168"/>
      <c r="MQG541" s="168"/>
      <c r="MQH541" s="168"/>
      <c r="MQI541" s="168"/>
      <c r="MQJ541" s="168"/>
      <c r="MQK541" s="168"/>
      <c r="MQL541" s="168"/>
      <c r="MQM541" s="168"/>
      <c r="MQN541" s="168"/>
      <c r="MQO541" s="168"/>
      <c r="MQP541" s="168"/>
      <c r="MQQ541" s="168"/>
      <c r="MQR541" s="168"/>
      <c r="MQS541" s="511"/>
      <c r="MQT541" s="511"/>
      <c r="MQU541" s="511"/>
      <c r="MQV541" s="511"/>
      <c r="MQW541" s="511"/>
      <c r="MQX541" s="511"/>
      <c r="MQY541" s="511"/>
      <c r="MQZ541" s="511"/>
      <c r="MRA541" s="511"/>
      <c r="MRB541" s="511"/>
      <c r="MRC541" s="511"/>
      <c r="MRD541" s="511"/>
      <c r="MRE541" s="511"/>
      <c r="MRF541" s="511"/>
      <c r="MRG541" s="511"/>
      <c r="MRH541" s="511"/>
      <c r="MRI541" s="511"/>
      <c r="MRJ541" s="511"/>
      <c r="MRK541" s="511"/>
      <c r="MRL541" s="511"/>
      <c r="MRM541" s="511"/>
      <c r="MRN541" s="511"/>
      <c r="MRO541" s="511"/>
      <c r="MRP541" s="511"/>
      <c r="MRQ541" s="89"/>
      <c r="MRR541" s="89"/>
      <c r="MRS541" s="89"/>
      <c r="MRT541" s="89"/>
      <c r="MRU541" s="89"/>
      <c r="MRV541" s="511"/>
      <c r="MRW541" s="511"/>
      <c r="MRX541" s="89"/>
      <c r="MRY541" s="89"/>
      <c r="MRZ541" s="511"/>
      <c r="MSA541" s="511"/>
      <c r="MSB541" s="89"/>
      <c r="MSC541" s="89"/>
      <c r="MSD541" s="511"/>
      <c r="MSE541" s="511"/>
      <c r="MSF541" s="511"/>
      <c r="MSG541" s="511"/>
      <c r="MSH541" s="511"/>
      <c r="MSI541" s="511"/>
      <c r="MSJ541" s="511"/>
      <c r="MSK541" s="89"/>
      <c r="MSL541" s="89"/>
      <c r="MSM541" s="511"/>
      <c r="MSN541" s="511"/>
      <c r="MSO541" s="89"/>
      <c r="MSP541" s="89"/>
      <c r="MSQ541" s="511"/>
      <c r="MSR541" s="511"/>
      <c r="MSS541" s="511"/>
      <c r="MST541" s="511"/>
      <c r="MSU541" s="511"/>
      <c r="MSV541" s="203"/>
      <c r="MSW541" s="107"/>
      <c r="MSX541" s="511"/>
      <c r="MSY541" s="511"/>
      <c r="MSZ541" s="511"/>
      <c r="MTA541" s="511"/>
      <c r="MTB541" s="511"/>
      <c r="MTC541" s="511"/>
      <c r="MTD541" s="511"/>
      <c r="MTE541" s="168"/>
      <c r="MTF541" s="168"/>
      <c r="MTG541" s="168"/>
      <c r="MTH541" s="168"/>
      <c r="MTI541" s="168"/>
      <c r="MTJ541" s="168"/>
      <c r="MTK541" s="168"/>
      <c r="MTL541" s="168"/>
      <c r="MTM541" s="168"/>
      <c r="MTN541" s="168"/>
      <c r="MTO541" s="168"/>
      <c r="MTP541" s="168"/>
      <c r="MTQ541" s="168"/>
      <c r="MTR541" s="168"/>
      <c r="MTS541" s="168"/>
      <c r="MTT541" s="168"/>
      <c r="MTU541" s="168"/>
      <c r="MTV541" s="168"/>
      <c r="MTW541" s="168"/>
      <c r="MTX541" s="168"/>
      <c r="MTY541" s="168"/>
      <c r="MTZ541" s="168"/>
      <c r="MUA541" s="168"/>
      <c r="MUB541" s="168"/>
      <c r="MUC541" s="168"/>
      <c r="MUD541" s="168"/>
      <c r="MUE541" s="168"/>
      <c r="MUF541" s="168"/>
      <c r="MUG541" s="168"/>
      <c r="MUH541" s="168"/>
      <c r="MUI541" s="168"/>
      <c r="MUJ541" s="168"/>
      <c r="MUK541" s="168"/>
      <c r="MUL541" s="168"/>
      <c r="MUM541" s="168"/>
      <c r="MUN541" s="168"/>
      <c r="MUO541" s="168"/>
      <c r="MUP541" s="168"/>
      <c r="MUQ541" s="168"/>
      <c r="MUR541" s="168"/>
      <c r="MUS541" s="168"/>
      <c r="MUT541" s="168"/>
      <c r="MUU541" s="168"/>
      <c r="MUV541" s="168"/>
      <c r="MUW541" s="511"/>
      <c r="MUX541" s="511"/>
      <c r="MUY541" s="511"/>
      <c r="MUZ541" s="511"/>
      <c r="MVA541" s="511"/>
      <c r="MVB541" s="511"/>
      <c r="MVC541" s="511"/>
      <c r="MVD541" s="511"/>
      <c r="MVE541" s="511"/>
      <c r="MVF541" s="511"/>
      <c r="MVG541" s="511"/>
      <c r="MVH541" s="511"/>
      <c r="MVI541" s="511"/>
      <c r="MVJ541" s="511"/>
      <c r="MVK541" s="511"/>
      <c r="MVL541" s="511"/>
      <c r="MVM541" s="511"/>
      <c r="MVN541" s="511"/>
      <c r="MVO541" s="511"/>
      <c r="MVP541" s="511"/>
      <c r="MVQ541" s="511"/>
      <c r="MVR541" s="511"/>
      <c r="MVS541" s="511"/>
      <c r="MVT541" s="511"/>
      <c r="MVU541" s="89"/>
      <c r="MVV541" s="89"/>
      <c r="MVW541" s="89"/>
      <c r="MVX541" s="89"/>
      <c r="MVY541" s="89"/>
      <c r="MVZ541" s="511"/>
      <c r="MWA541" s="511"/>
      <c r="MWB541" s="89"/>
      <c r="MWC541" s="89"/>
      <c r="MWD541" s="511"/>
      <c r="MWE541" s="511"/>
      <c r="MWF541" s="89"/>
      <c r="MWG541" s="89"/>
      <c r="MWH541" s="511"/>
      <c r="MWI541" s="511"/>
      <c r="MWJ541" s="511"/>
      <c r="MWK541" s="511"/>
      <c r="MWL541" s="511"/>
      <c r="MWM541" s="511"/>
      <c r="MWN541" s="511"/>
      <c r="MWO541" s="89"/>
      <c r="MWP541" s="89"/>
      <c r="MWQ541" s="511"/>
      <c r="MWR541" s="511"/>
      <c r="MWS541" s="89"/>
      <c r="MWT541" s="89"/>
      <c r="MWU541" s="511"/>
      <c r="MWV541" s="511"/>
      <c r="MWW541" s="511"/>
      <c r="MWX541" s="511"/>
      <c r="MWY541" s="511"/>
      <c r="MWZ541" s="203"/>
      <c r="MXA541" s="107"/>
      <c r="MXB541" s="511"/>
      <c r="MXC541" s="511"/>
      <c r="MXD541" s="511"/>
      <c r="MXE541" s="511"/>
      <c r="MXF541" s="511"/>
      <c r="MXG541" s="511"/>
      <c r="MXH541" s="511"/>
      <c r="MXI541" s="168"/>
      <c r="MXJ541" s="168"/>
      <c r="MXK541" s="168"/>
      <c r="MXL541" s="168"/>
      <c r="MXM541" s="168"/>
      <c r="MXN541" s="168"/>
      <c r="MXO541" s="168"/>
      <c r="MXP541" s="168"/>
      <c r="MXQ541" s="168"/>
      <c r="MXR541" s="168"/>
      <c r="MXS541" s="168"/>
      <c r="MXT541" s="168"/>
      <c r="MXU541" s="168"/>
      <c r="MXV541" s="168"/>
      <c r="MXW541" s="168"/>
      <c r="MXX541" s="168"/>
      <c r="MXY541" s="168"/>
      <c r="MXZ541" s="168"/>
      <c r="MYA541" s="168"/>
      <c r="MYB541" s="168"/>
      <c r="MYC541" s="168"/>
      <c r="MYD541" s="168"/>
      <c r="MYE541" s="168"/>
      <c r="MYF541" s="168"/>
      <c r="MYG541" s="168"/>
      <c r="MYH541" s="168"/>
      <c r="MYI541" s="168"/>
      <c r="MYJ541" s="168"/>
      <c r="MYK541" s="168"/>
      <c r="MYL541" s="168"/>
      <c r="MYM541" s="168"/>
      <c r="MYN541" s="168"/>
      <c r="MYO541" s="168"/>
      <c r="MYP541" s="168"/>
      <c r="MYQ541" s="168"/>
      <c r="MYR541" s="168"/>
      <c r="MYS541" s="168"/>
      <c r="MYT541" s="168"/>
      <c r="MYU541" s="168"/>
      <c r="MYV541" s="168"/>
      <c r="MYW541" s="168"/>
      <c r="MYX541" s="168"/>
      <c r="MYY541" s="168"/>
      <c r="MYZ541" s="168"/>
      <c r="MZA541" s="511"/>
      <c r="MZB541" s="511"/>
      <c r="MZC541" s="511"/>
      <c r="MZD541" s="511"/>
      <c r="MZE541" s="511"/>
      <c r="MZF541" s="511"/>
      <c r="MZG541" s="511"/>
      <c r="MZH541" s="511"/>
      <c r="MZI541" s="511"/>
      <c r="MZJ541" s="511"/>
      <c r="MZK541" s="511"/>
      <c r="MZL541" s="511"/>
      <c r="MZM541" s="511"/>
      <c r="MZN541" s="511"/>
      <c r="MZO541" s="511"/>
      <c r="MZP541" s="511"/>
      <c r="MZQ541" s="511"/>
      <c r="MZR541" s="511"/>
      <c r="MZS541" s="511"/>
      <c r="MZT541" s="511"/>
      <c r="MZU541" s="511"/>
      <c r="MZV541" s="511"/>
      <c r="MZW541" s="511"/>
      <c r="MZX541" s="511"/>
      <c r="MZY541" s="89"/>
      <c r="MZZ541" s="89"/>
      <c r="NAA541" s="89"/>
      <c r="NAB541" s="89"/>
      <c r="NAC541" s="89"/>
      <c r="NAD541" s="511"/>
      <c r="NAE541" s="511"/>
      <c r="NAF541" s="89"/>
      <c r="NAG541" s="89"/>
      <c r="NAH541" s="511"/>
      <c r="NAI541" s="511"/>
      <c r="NAJ541" s="89"/>
      <c r="NAK541" s="89"/>
      <c r="NAL541" s="511"/>
      <c r="NAM541" s="511"/>
      <c r="NAN541" s="511"/>
      <c r="NAO541" s="511"/>
      <c r="NAP541" s="511"/>
      <c r="NAQ541" s="511"/>
      <c r="NAR541" s="511"/>
      <c r="NAS541" s="89"/>
      <c r="NAT541" s="89"/>
      <c r="NAU541" s="511"/>
      <c r="NAV541" s="511"/>
      <c r="NAW541" s="89"/>
      <c r="NAX541" s="89"/>
      <c r="NAY541" s="511"/>
      <c r="NAZ541" s="511"/>
      <c r="NBA541" s="511"/>
      <c r="NBB541" s="511"/>
      <c r="NBC541" s="511"/>
      <c r="NBD541" s="203"/>
      <c r="NBE541" s="107"/>
      <c r="NBF541" s="511"/>
      <c r="NBG541" s="511"/>
      <c r="NBH541" s="511"/>
      <c r="NBI541" s="511"/>
      <c r="NBJ541" s="511"/>
      <c r="NBK541" s="511"/>
      <c r="NBL541" s="511"/>
      <c r="NBM541" s="168"/>
      <c r="NBN541" s="168"/>
      <c r="NBO541" s="168"/>
      <c r="NBP541" s="168"/>
      <c r="NBQ541" s="168"/>
      <c r="NBR541" s="168"/>
      <c r="NBS541" s="168"/>
      <c r="NBT541" s="168"/>
      <c r="NBU541" s="168"/>
      <c r="NBV541" s="168"/>
      <c r="NBW541" s="168"/>
      <c r="NBX541" s="168"/>
      <c r="NBY541" s="168"/>
      <c r="NBZ541" s="168"/>
      <c r="NCA541" s="168"/>
      <c r="NCB541" s="168"/>
      <c r="NCC541" s="168"/>
      <c r="NCD541" s="168"/>
      <c r="NCE541" s="168"/>
      <c r="NCF541" s="168"/>
      <c r="NCG541" s="168"/>
      <c r="NCH541" s="168"/>
      <c r="NCI541" s="168"/>
      <c r="NCJ541" s="168"/>
      <c r="NCK541" s="168"/>
      <c r="NCL541" s="168"/>
      <c r="NCM541" s="168"/>
      <c r="NCN541" s="168"/>
      <c r="NCO541" s="168"/>
      <c r="NCP541" s="168"/>
      <c r="NCQ541" s="168"/>
      <c r="NCR541" s="168"/>
      <c r="NCS541" s="168"/>
      <c r="NCT541" s="168"/>
      <c r="NCU541" s="168"/>
      <c r="NCV541" s="168"/>
      <c r="NCW541" s="168"/>
      <c r="NCX541" s="168"/>
      <c r="NCY541" s="168"/>
      <c r="NCZ541" s="168"/>
      <c r="NDA541" s="168"/>
      <c r="NDB541" s="168"/>
      <c r="NDC541" s="168"/>
      <c r="NDD541" s="168"/>
      <c r="NDE541" s="511"/>
      <c r="NDF541" s="511"/>
      <c r="NDG541" s="511"/>
      <c r="NDH541" s="511"/>
      <c r="NDI541" s="511"/>
      <c r="NDJ541" s="511"/>
      <c r="NDK541" s="511"/>
      <c r="NDL541" s="511"/>
      <c r="NDM541" s="511"/>
      <c r="NDN541" s="511"/>
      <c r="NDO541" s="511"/>
      <c r="NDP541" s="511"/>
      <c r="NDQ541" s="511"/>
      <c r="NDR541" s="511"/>
      <c r="NDS541" s="511"/>
      <c r="NDT541" s="511"/>
      <c r="NDU541" s="511"/>
      <c r="NDV541" s="511"/>
      <c r="NDW541" s="511"/>
      <c r="NDX541" s="511"/>
      <c r="NDY541" s="511"/>
      <c r="NDZ541" s="511"/>
      <c r="NEA541" s="511"/>
      <c r="NEB541" s="511"/>
      <c r="NEC541" s="89"/>
      <c r="NED541" s="89"/>
      <c r="NEE541" s="89"/>
      <c r="NEF541" s="89"/>
      <c r="NEG541" s="89"/>
      <c r="NEH541" s="511"/>
      <c r="NEI541" s="511"/>
      <c r="NEJ541" s="89"/>
      <c r="NEK541" s="89"/>
      <c r="NEL541" s="511"/>
      <c r="NEM541" s="511"/>
      <c r="NEN541" s="89"/>
      <c r="NEO541" s="89"/>
      <c r="NEP541" s="511"/>
      <c r="NEQ541" s="511"/>
      <c r="NER541" s="511"/>
      <c r="NES541" s="511"/>
      <c r="NET541" s="511"/>
      <c r="NEU541" s="511"/>
      <c r="NEV541" s="511"/>
      <c r="NEW541" s="89"/>
      <c r="NEX541" s="89"/>
      <c r="NEY541" s="511"/>
      <c r="NEZ541" s="511"/>
      <c r="NFA541" s="89"/>
      <c r="NFB541" s="89"/>
      <c r="NFC541" s="511"/>
      <c r="NFD541" s="511"/>
      <c r="NFE541" s="511"/>
      <c r="NFF541" s="511"/>
      <c r="NFG541" s="511"/>
      <c r="NFH541" s="203"/>
      <c r="NFI541" s="107"/>
      <c r="NFJ541" s="511"/>
      <c r="NFK541" s="511"/>
      <c r="NFL541" s="511"/>
      <c r="NFM541" s="511"/>
      <c r="NFN541" s="511"/>
      <c r="NFO541" s="511"/>
      <c r="NFP541" s="511"/>
      <c r="NFQ541" s="168"/>
      <c r="NFR541" s="168"/>
      <c r="NFS541" s="168"/>
      <c r="NFT541" s="168"/>
      <c r="NFU541" s="168"/>
      <c r="NFV541" s="168"/>
      <c r="NFW541" s="168"/>
      <c r="NFX541" s="168"/>
      <c r="NFY541" s="168"/>
      <c r="NFZ541" s="168"/>
      <c r="NGA541" s="168"/>
      <c r="NGB541" s="168"/>
      <c r="NGC541" s="168"/>
      <c r="NGD541" s="168"/>
      <c r="NGE541" s="168"/>
      <c r="NGF541" s="168"/>
      <c r="NGG541" s="168"/>
      <c r="NGH541" s="168"/>
      <c r="NGI541" s="168"/>
      <c r="NGJ541" s="168"/>
      <c r="NGK541" s="168"/>
      <c r="NGL541" s="168"/>
      <c r="NGM541" s="168"/>
      <c r="NGN541" s="168"/>
      <c r="NGO541" s="168"/>
      <c r="NGP541" s="168"/>
      <c r="NGQ541" s="168"/>
      <c r="NGR541" s="168"/>
      <c r="NGS541" s="168"/>
      <c r="NGT541" s="168"/>
      <c r="NGU541" s="168"/>
      <c r="NGV541" s="168"/>
      <c r="NGW541" s="168"/>
      <c r="NGX541" s="168"/>
      <c r="NGY541" s="168"/>
      <c r="NGZ541" s="168"/>
      <c r="NHA541" s="168"/>
      <c r="NHB541" s="168"/>
      <c r="NHC541" s="168"/>
      <c r="NHD541" s="168"/>
      <c r="NHE541" s="168"/>
      <c r="NHF541" s="168"/>
      <c r="NHG541" s="168"/>
      <c r="NHH541" s="168"/>
      <c r="NHI541" s="511"/>
      <c r="NHJ541" s="511"/>
      <c r="NHK541" s="511"/>
      <c r="NHL541" s="511"/>
      <c r="NHM541" s="511"/>
      <c r="NHN541" s="511"/>
      <c r="NHO541" s="511"/>
      <c r="NHP541" s="511"/>
      <c r="NHQ541" s="511"/>
      <c r="NHR541" s="511"/>
      <c r="NHS541" s="511"/>
      <c r="NHT541" s="511"/>
      <c r="NHU541" s="511"/>
      <c r="NHV541" s="511"/>
      <c r="NHW541" s="511"/>
      <c r="NHX541" s="511"/>
      <c r="NHY541" s="511"/>
      <c r="NHZ541" s="511"/>
      <c r="NIA541" s="511"/>
      <c r="NIB541" s="511"/>
      <c r="NIC541" s="511"/>
      <c r="NID541" s="511"/>
      <c r="NIE541" s="511"/>
      <c r="NIF541" s="511"/>
      <c r="NIG541" s="89"/>
      <c r="NIH541" s="89"/>
      <c r="NII541" s="89"/>
      <c r="NIJ541" s="89"/>
      <c r="NIK541" s="89"/>
      <c r="NIL541" s="511"/>
      <c r="NIM541" s="511"/>
      <c r="NIN541" s="89"/>
      <c r="NIO541" s="89"/>
      <c r="NIP541" s="511"/>
      <c r="NIQ541" s="511"/>
      <c r="NIR541" s="89"/>
      <c r="NIS541" s="89"/>
      <c r="NIT541" s="511"/>
      <c r="NIU541" s="511"/>
      <c r="NIV541" s="511"/>
      <c r="NIW541" s="511"/>
      <c r="NIX541" s="511"/>
      <c r="NIY541" s="511"/>
      <c r="NIZ541" s="511"/>
      <c r="NJA541" s="89"/>
      <c r="NJB541" s="89"/>
      <c r="NJC541" s="511"/>
      <c r="NJD541" s="511"/>
      <c r="NJE541" s="89"/>
      <c r="NJF541" s="89"/>
      <c r="NJG541" s="511"/>
      <c r="NJH541" s="511"/>
      <c r="NJI541" s="511"/>
      <c r="NJJ541" s="511"/>
      <c r="NJK541" s="511"/>
      <c r="NJL541" s="203"/>
      <c r="NJM541" s="107"/>
      <c r="NJN541" s="511"/>
      <c r="NJO541" s="511"/>
      <c r="NJP541" s="511"/>
      <c r="NJQ541" s="511"/>
      <c r="NJR541" s="511"/>
      <c r="NJS541" s="511"/>
      <c r="NJT541" s="511"/>
      <c r="NJU541" s="168"/>
      <c r="NJV541" s="168"/>
      <c r="NJW541" s="168"/>
      <c r="NJX541" s="168"/>
      <c r="NJY541" s="168"/>
      <c r="NJZ541" s="168"/>
      <c r="NKA541" s="168"/>
      <c r="NKB541" s="168"/>
      <c r="NKC541" s="168"/>
      <c r="NKD541" s="168"/>
      <c r="NKE541" s="168"/>
      <c r="NKF541" s="168"/>
      <c r="NKG541" s="168"/>
      <c r="NKH541" s="168"/>
      <c r="NKI541" s="168"/>
      <c r="NKJ541" s="168"/>
      <c r="NKK541" s="168"/>
      <c r="NKL541" s="168"/>
      <c r="NKM541" s="168"/>
      <c r="NKN541" s="168"/>
      <c r="NKO541" s="168"/>
      <c r="NKP541" s="168"/>
      <c r="NKQ541" s="168"/>
      <c r="NKR541" s="168"/>
      <c r="NKS541" s="168"/>
      <c r="NKT541" s="168"/>
      <c r="NKU541" s="168"/>
      <c r="NKV541" s="168"/>
      <c r="NKW541" s="168"/>
      <c r="NKX541" s="168"/>
      <c r="NKY541" s="168"/>
      <c r="NKZ541" s="168"/>
      <c r="NLA541" s="168"/>
      <c r="NLB541" s="168"/>
      <c r="NLC541" s="168"/>
      <c r="NLD541" s="168"/>
      <c r="NLE541" s="168"/>
      <c r="NLF541" s="168"/>
      <c r="NLG541" s="168"/>
      <c r="NLH541" s="168"/>
      <c r="NLI541" s="168"/>
      <c r="NLJ541" s="168"/>
      <c r="NLK541" s="168"/>
      <c r="NLL541" s="168"/>
      <c r="NLM541" s="511"/>
      <c r="NLN541" s="511"/>
      <c r="NLO541" s="511"/>
      <c r="NLP541" s="511"/>
      <c r="NLQ541" s="511"/>
      <c r="NLR541" s="511"/>
      <c r="NLS541" s="511"/>
      <c r="NLT541" s="511"/>
      <c r="NLU541" s="511"/>
      <c r="NLV541" s="511"/>
      <c r="NLW541" s="511"/>
      <c r="NLX541" s="511"/>
      <c r="NLY541" s="511"/>
      <c r="NLZ541" s="511"/>
      <c r="NMA541" s="511"/>
      <c r="NMB541" s="511"/>
      <c r="NMC541" s="511"/>
      <c r="NMD541" s="511"/>
      <c r="NME541" s="511"/>
      <c r="NMF541" s="511"/>
      <c r="NMG541" s="511"/>
      <c r="NMH541" s="511"/>
      <c r="NMI541" s="511"/>
      <c r="NMJ541" s="511"/>
      <c r="NMK541" s="89"/>
      <c r="NML541" s="89"/>
      <c r="NMM541" s="89"/>
      <c r="NMN541" s="89"/>
      <c r="NMO541" s="89"/>
      <c r="NMP541" s="511"/>
      <c r="NMQ541" s="511"/>
      <c r="NMR541" s="89"/>
      <c r="NMS541" s="89"/>
      <c r="NMT541" s="511"/>
      <c r="NMU541" s="511"/>
      <c r="NMV541" s="89"/>
      <c r="NMW541" s="89"/>
      <c r="NMX541" s="511"/>
      <c r="NMY541" s="511"/>
      <c r="NMZ541" s="511"/>
      <c r="NNA541" s="511"/>
      <c r="NNB541" s="511"/>
      <c r="NNC541" s="511"/>
      <c r="NND541" s="511"/>
      <c r="NNE541" s="89"/>
      <c r="NNF541" s="89"/>
      <c r="NNG541" s="511"/>
      <c r="NNH541" s="511"/>
      <c r="NNI541" s="89"/>
      <c r="NNJ541" s="89"/>
      <c r="NNK541" s="511"/>
      <c r="NNL541" s="511"/>
      <c r="NNM541" s="511"/>
      <c r="NNN541" s="511"/>
      <c r="NNO541" s="511"/>
      <c r="NNP541" s="203"/>
      <c r="NNQ541" s="107"/>
      <c r="NNR541" s="511"/>
      <c r="NNS541" s="511"/>
      <c r="NNT541" s="511"/>
      <c r="NNU541" s="511"/>
      <c r="NNV541" s="511"/>
      <c r="NNW541" s="511"/>
      <c r="NNX541" s="511"/>
      <c r="NNY541" s="168"/>
      <c r="NNZ541" s="168"/>
      <c r="NOA541" s="168"/>
      <c r="NOB541" s="168"/>
      <c r="NOC541" s="168"/>
      <c r="NOD541" s="168"/>
      <c r="NOE541" s="168"/>
      <c r="NOF541" s="168"/>
      <c r="NOG541" s="168"/>
      <c r="NOH541" s="168"/>
      <c r="NOI541" s="168"/>
      <c r="NOJ541" s="168"/>
      <c r="NOK541" s="168"/>
      <c r="NOL541" s="168"/>
      <c r="NOM541" s="168"/>
      <c r="NON541" s="168"/>
      <c r="NOO541" s="168"/>
      <c r="NOP541" s="168"/>
      <c r="NOQ541" s="168"/>
      <c r="NOR541" s="168"/>
      <c r="NOS541" s="168"/>
      <c r="NOT541" s="168"/>
      <c r="NOU541" s="168"/>
      <c r="NOV541" s="168"/>
      <c r="NOW541" s="168"/>
      <c r="NOX541" s="168"/>
      <c r="NOY541" s="168"/>
      <c r="NOZ541" s="168"/>
      <c r="NPA541" s="168"/>
      <c r="NPB541" s="168"/>
      <c r="NPC541" s="168"/>
      <c r="NPD541" s="168"/>
      <c r="NPE541" s="168"/>
      <c r="NPF541" s="168"/>
      <c r="NPG541" s="168"/>
      <c r="NPH541" s="168"/>
      <c r="NPI541" s="168"/>
      <c r="NPJ541" s="168"/>
      <c r="NPK541" s="168"/>
      <c r="NPL541" s="168"/>
      <c r="NPM541" s="168"/>
      <c r="NPN541" s="168"/>
      <c r="NPO541" s="168"/>
      <c r="NPP541" s="168"/>
      <c r="NPQ541" s="511"/>
      <c r="NPR541" s="511"/>
      <c r="NPS541" s="511"/>
      <c r="NPT541" s="511"/>
      <c r="NPU541" s="511"/>
      <c r="NPV541" s="511"/>
      <c r="NPW541" s="511"/>
      <c r="NPX541" s="511"/>
      <c r="NPY541" s="511"/>
      <c r="NPZ541" s="511"/>
      <c r="NQA541" s="511"/>
      <c r="NQB541" s="511"/>
      <c r="NQC541" s="511"/>
      <c r="NQD541" s="511"/>
      <c r="NQE541" s="511"/>
      <c r="NQF541" s="511"/>
      <c r="NQG541" s="511"/>
      <c r="NQH541" s="511"/>
      <c r="NQI541" s="511"/>
      <c r="NQJ541" s="511"/>
      <c r="NQK541" s="511"/>
      <c r="NQL541" s="511"/>
      <c r="NQM541" s="511"/>
      <c r="NQN541" s="511"/>
      <c r="NQO541" s="89"/>
      <c r="NQP541" s="89"/>
      <c r="NQQ541" s="89"/>
      <c r="NQR541" s="89"/>
      <c r="NQS541" s="89"/>
      <c r="NQT541" s="511"/>
      <c r="NQU541" s="511"/>
      <c r="NQV541" s="89"/>
      <c r="NQW541" s="89"/>
      <c r="NQX541" s="511"/>
      <c r="NQY541" s="511"/>
      <c r="NQZ541" s="89"/>
      <c r="NRA541" s="89"/>
      <c r="NRB541" s="511"/>
      <c r="NRC541" s="511"/>
      <c r="NRD541" s="511"/>
      <c r="NRE541" s="511"/>
      <c r="NRF541" s="511"/>
      <c r="NRG541" s="511"/>
      <c r="NRH541" s="511"/>
      <c r="NRI541" s="89"/>
      <c r="NRJ541" s="89"/>
      <c r="NRK541" s="511"/>
      <c r="NRL541" s="511"/>
      <c r="NRM541" s="89"/>
      <c r="NRN541" s="89"/>
      <c r="NRO541" s="511"/>
      <c r="NRP541" s="511"/>
      <c r="NRQ541" s="511"/>
      <c r="NRR541" s="511"/>
      <c r="NRS541" s="511"/>
      <c r="NRT541" s="203"/>
      <c r="NRU541" s="107"/>
      <c r="NRV541" s="511"/>
      <c r="NRW541" s="511"/>
      <c r="NRX541" s="511"/>
      <c r="NRY541" s="511"/>
      <c r="NRZ541" s="511"/>
      <c r="NSA541" s="511"/>
      <c r="NSB541" s="511"/>
      <c r="NSC541" s="168"/>
      <c r="NSD541" s="168"/>
      <c r="NSE541" s="168"/>
      <c r="NSF541" s="168"/>
      <c r="NSG541" s="168"/>
      <c r="NSH541" s="168"/>
      <c r="NSI541" s="168"/>
      <c r="NSJ541" s="168"/>
      <c r="NSK541" s="168"/>
      <c r="NSL541" s="168"/>
      <c r="NSM541" s="168"/>
      <c r="NSN541" s="168"/>
      <c r="NSO541" s="168"/>
      <c r="NSP541" s="168"/>
      <c r="NSQ541" s="168"/>
      <c r="NSR541" s="168"/>
      <c r="NSS541" s="168"/>
      <c r="NST541" s="168"/>
      <c r="NSU541" s="168"/>
      <c r="NSV541" s="168"/>
      <c r="NSW541" s="168"/>
      <c r="NSX541" s="168"/>
      <c r="NSY541" s="168"/>
      <c r="NSZ541" s="168"/>
      <c r="NTA541" s="168"/>
      <c r="NTB541" s="168"/>
      <c r="NTC541" s="168"/>
      <c r="NTD541" s="168"/>
      <c r="NTE541" s="168"/>
      <c r="NTF541" s="168"/>
      <c r="NTG541" s="168"/>
      <c r="NTH541" s="168"/>
      <c r="NTI541" s="168"/>
      <c r="NTJ541" s="168"/>
      <c r="NTK541" s="168"/>
      <c r="NTL541" s="168"/>
      <c r="NTM541" s="168"/>
      <c r="NTN541" s="168"/>
      <c r="NTO541" s="168"/>
      <c r="NTP541" s="168"/>
      <c r="NTQ541" s="168"/>
      <c r="NTR541" s="168"/>
      <c r="NTS541" s="168"/>
      <c r="NTT541" s="168"/>
      <c r="NTU541" s="511"/>
      <c r="NTV541" s="511"/>
      <c r="NTW541" s="511"/>
      <c r="NTX541" s="511"/>
      <c r="NTY541" s="511"/>
      <c r="NTZ541" s="511"/>
      <c r="NUA541" s="511"/>
      <c r="NUB541" s="511"/>
      <c r="NUC541" s="511"/>
      <c r="NUD541" s="511"/>
      <c r="NUE541" s="511"/>
      <c r="NUF541" s="511"/>
      <c r="NUG541" s="511"/>
      <c r="NUH541" s="511"/>
      <c r="NUI541" s="511"/>
      <c r="NUJ541" s="511"/>
      <c r="NUK541" s="511"/>
      <c r="NUL541" s="511"/>
      <c r="NUM541" s="511"/>
      <c r="NUN541" s="511"/>
      <c r="NUO541" s="511"/>
      <c r="NUP541" s="511"/>
      <c r="NUQ541" s="511"/>
      <c r="NUR541" s="511"/>
      <c r="NUS541" s="89"/>
      <c r="NUT541" s="89"/>
      <c r="NUU541" s="89"/>
      <c r="NUV541" s="89"/>
      <c r="NUW541" s="89"/>
      <c r="NUX541" s="511"/>
      <c r="NUY541" s="511"/>
      <c r="NUZ541" s="89"/>
      <c r="NVA541" s="89"/>
      <c r="NVB541" s="511"/>
      <c r="NVC541" s="511"/>
      <c r="NVD541" s="89"/>
      <c r="NVE541" s="89"/>
      <c r="NVF541" s="511"/>
      <c r="NVG541" s="511"/>
      <c r="NVH541" s="511"/>
      <c r="NVI541" s="511"/>
      <c r="NVJ541" s="511"/>
      <c r="NVK541" s="511"/>
      <c r="NVL541" s="511"/>
      <c r="NVM541" s="89"/>
      <c r="NVN541" s="89"/>
      <c r="NVO541" s="511"/>
      <c r="NVP541" s="511"/>
      <c r="NVQ541" s="89"/>
      <c r="NVR541" s="89"/>
      <c r="NVS541" s="511"/>
      <c r="NVT541" s="511"/>
      <c r="NVU541" s="511"/>
      <c r="NVV541" s="511"/>
      <c r="NVW541" s="511"/>
      <c r="NVX541" s="203"/>
      <c r="NVY541" s="107"/>
      <c r="NVZ541" s="511"/>
      <c r="NWA541" s="511"/>
      <c r="NWB541" s="511"/>
      <c r="NWC541" s="511"/>
      <c r="NWD541" s="511"/>
      <c r="NWE541" s="511"/>
      <c r="NWF541" s="511"/>
      <c r="NWG541" s="168"/>
      <c r="NWH541" s="168"/>
      <c r="NWI541" s="168"/>
      <c r="NWJ541" s="168"/>
      <c r="NWK541" s="168"/>
      <c r="NWL541" s="168"/>
      <c r="NWM541" s="168"/>
      <c r="NWN541" s="168"/>
      <c r="NWO541" s="168"/>
      <c r="NWP541" s="168"/>
      <c r="NWQ541" s="168"/>
      <c r="NWR541" s="168"/>
      <c r="NWS541" s="168"/>
      <c r="NWT541" s="168"/>
      <c r="NWU541" s="168"/>
      <c r="NWV541" s="168"/>
      <c r="NWW541" s="168"/>
      <c r="NWX541" s="168"/>
      <c r="NWY541" s="168"/>
      <c r="NWZ541" s="168"/>
      <c r="NXA541" s="168"/>
      <c r="NXB541" s="168"/>
      <c r="NXC541" s="168"/>
      <c r="NXD541" s="168"/>
      <c r="NXE541" s="168"/>
      <c r="NXF541" s="168"/>
      <c r="NXG541" s="168"/>
      <c r="NXH541" s="168"/>
      <c r="NXI541" s="168"/>
      <c r="NXJ541" s="168"/>
      <c r="NXK541" s="168"/>
      <c r="NXL541" s="168"/>
      <c r="NXM541" s="168"/>
      <c r="NXN541" s="168"/>
      <c r="NXO541" s="168"/>
      <c r="NXP541" s="168"/>
      <c r="NXQ541" s="168"/>
      <c r="NXR541" s="168"/>
      <c r="NXS541" s="168"/>
      <c r="NXT541" s="168"/>
      <c r="NXU541" s="168"/>
      <c r="NXV541" s="168"/>
      <c r="NXW541" s="168"/>
      <c r="NXX541" s="168"/>
      <c r="NXY541" s="511"/>
      <c r="NXZ541" s="511"/>
      <c r="NYA541" s="511"/>
      <c r="NYB541" s="511"/>
      <c r="NYC541" s="511"/>
      <c r="NYD541" s="511"/>
      <c r="NYE541" s="511"/>
      <c r="NYF541" s="511"/>
      <c r="NYG541" s="511"/>
      <c r="NYH541" s="511"/>
      <c r="NYI541" s="511"/>
      <c r="NYJ541" s="511"/>
      <c r="NYK541" s="511"/>
      <c r="NYL541" s="511"/>
      <c r="NYM541" s="511"/>
      <c r="NYN541" s="511"/>
      <c r="NYO541" s="511"/>
      <c r="NYP541" s="511"/>
      <c r="NYQ541" s="511"/>
      <c r="NYR541" s="511"/>
      <c r="NYS541" s="511"/>
      <c r="NYT541" s="511"/>
      <c r="NYU541" s="511"/>
      <c r="NYV541" s="511"/>
      <c r="NYW541" s="89"/>
      <c r="NYX541" s="89"/>
      <c r="NYY541" s="89"/>
      <c r="NYZ541" s="89"/>
      <c r="NZA541" s="89"/>
      <c r="NZB541" s="511"/>
      <c r="NZC541" s="511"/>
      <c r="NZD541" s="89"/>
      <c r="NZE541" s="89"/>
      <c r="NZF541" s="511"/>
      <c r="NZG541" s="511"/>
      <c r="NZH541" s="89"/>
      <c r="NZI541" s="89"/>
      <c r="NZJ541" s="511"/>
      <c r="NZK541" s="511"/>
      <c r="NZL541" s="511"/>
      <c r="NZM541" s="511"/>
      <c r="NZN541" s="511"/>
      <c r="NZO541" s="511"/>
      <c r="NZP541" s="511"/>
      <c r="NZQ541" s="89"/>
      <c r="NZR541" s="89"/>
      <c r="NZS541" s="511"/>
      <c r="NZT541" s="511"/>
      <c r="NZU541" s="89"/>
      <c r="NZV541" s="89"/>
      <c r="NZW541" s="511"/>
      <c r="NZX541" s="511"/>
      <c r="NZY541" s="511"/>
      <c r="NZZ541" s="511"/>
      <c r="OAA541" s="511"/>
      <c r="OAB541" s="203"/>
      <c r="OAC541" s="107"/>
      <c r="OAD541" s="511"/>
      <c r="OAE541" s="511"/>
      <c r="OAF541" s="511"/>
      <c r="OAG541" s="511"/>
      <c r="OAH541" s="511"/>
      <c r="OAI541" s="511"/>
      <c r="OAJ541" s="511"/>
      <c r="OAK541" s="168"/>
      <c r="OAL541" s="168"/>
      <c r="OAM541" s="168"/>
      <c r="OAN541" s="168"/>
      <c r="OAO541" s="168"/>
      <c r="OAP541" s="168"/>
      <c r="OAQ541" s="168"/>
      <c r="OAR541" s="168"/>
      <c r="OAS541" s="168"/>
      <c r="OAT541" s="168"/>
      <c r="OAU541" s="168"/>
      <c r="OAV541" s="168"/>
      <c r="OAW541" s="168"/>
      <c r="OAX541" s="168"/>
      <c r="OAY541" s="168"/>
      <c r="OAZ541" s="168"/>
      <c r="OBA541" s="168"/>
      <c r="OBB541" s="168"/>
      <c r="OBC541" s="168"/>
      <c r="OBD541" s="168"/>
      <c r="OBE541" s="168"/>
      <c r="OBF541" s="168"/>
      <c r="OBG541" s="168"/>
      <c r="OBH541" s="168"/>
      <c r="OBI541" s="168"/>
      <c r="OBJ541" s="168"/>
      <c r="OBK541" s="168"/>
      <c r="OBL541" s="168"/>
      <c r="OBM541" s="168"/>
      <c r="OBN541" s="168"/>
      <c r="OBO541" s="168"/>
      <c r="OBP541" s="168"/>
      <c r="OBQ541" s="168"/>
      <c r="OBR541" s="168"/>
      <c r="OBS541" s="168"/>
      <c r="OBT541" s="168"/>
      <c r="OBU541" s="168"/>
      <c r="OBV541" s="168"/>
      <c r="OBW541" s="168"/>
      <c r="OBX541" s="168"/>
      <c r="OBY541" s="168"/>
      <c r="OBZ541" s="168"/>
      <c r="OCA541" s="168"/>
      <c r="OCB541" s="168"/>
      <c r="OCC541" s="511"/>
      <c r="OCD541" s="511"/>
      <c r="OCE541" s="511"/>
      <c r="OCF541" s="511"/>
      <c r="OCG541" s="511"/>
      <c r="OCH541" s="511"/>
      <c r="OCI541" s="511"/>
      <c r="OCJ541" s="511"/>
      <c r="OCK541" s="511"/>
      <c r="OCL541" s="511"/>
      <c r="OCM541" s="511"/>
      <c r="OCN541" s="511"/>
      <c r="OCO541" s="511"/>
      <c r="OCP541" s="511"/>
      <c r="OCQ541" s="511"/>
      <c r="OCR541" s="511"/>
      <c r="OCS541" s="511"/>
      <c r="OCT541" s="511"/>
      <c r="OCU541" s="511"/>
      <c r="OCV541" s="511"/>
      <c r="OCW541" s="511"/>
      <c r="OCX541" s="511"/>
      <c r="OCY541" s="511"/>
      <c r="OCZ541" s="511"/>
      <c r="ODA541" s="89"/>
      <c r="ODB541" s="89"/>
      <c r="ODC541" s="89"/>
      <c r="ODD541" s="89"/>
      <c r="ODE541" s="89"/>
      <c r="ODF541" s="511"/>
      <c r="ODG541" s="511"/>
      <c r="ODH541" s="89"/>
      <c r="ODI541" s="89"/>
      <c r="ODJ541" s="511"/>
      <c r="ODK541" s="511"/>
      <c r="ODL541" s="89"/>
      <c r="ODM541" s="89"/>
      <c r="ODN541" s="511"/>
      <c r="ODO541" s="511"/>
      <c r="ODP541" s="511"/>
      <c r="ODQ541" s="511"/>
      <c r="ODR541" s="511"/>
      <c r="ODS541" s="511"/>
      <c r="ODT541" s="511"/>
      <c r="ODU541" s="89"/>
      <c r="ODV541" s="89"/>
      <c r="ODW541" s="511"/>
      <c r="ODX541" s="511"/>
      <c r="ODY541" s="89"/>
      <c r="ODZ541" s="89"/>
      <c r="OEA541" s="511"/>
      <c r="OEB541" s="511"/>
      <c r="OEC541" s="511"/>
      <c r="OED541" s="511"/>
      <c r="OEE541" s="511"/>
      <c r="OEF541" s="203"/>
      <c r="OEG541" s="107"/>
      <c r="OEH541" s="511"/>
      <c r="OEI541" s="511"/>
      <c r="OEJ541" s="511"/>
      <c r="OEK541" s="511"/>
      <c r="OEL541" s="511"/>
      <c r="OEM541" s="511"/>
      <c r="OEN541" s="511"/>
      <c r="OEO541" s="168"/>
      <c r="OEP541" s="168"/>
      <c r="OEQ541" s="168"/>
      <c r="OER541" s="168"/>
      <c r="OES541" s="168"/>
      <c r="OET541" s="168"/>
      <c r="OEU541" s="168"/>
      <c r="OEV541" s="168"/>
      <c r="OEW541" s="168"/>
      <c r="OEX541" s="168"/>
      <c r="OEY541" s="168"/>
      <c r="OEZ541" s="168"/>
      <c r="OFA541" s="168"/>
      <c r="OFB541" s="168"/>
      <c r="OFC541" s="168"/>
      <c r="OFD541" s="168"/>
      <c r="OFE541" s="168"/>
      <c r="OFF541" s="168"/>
      <c r="OFG541" s="168"/>
      <c r="OFH541" s="168"/>
      <c r="OFI541" s="168"/>
      <c r="OFJ541" s="168"/>
      <c r="OFK541" s="168"/>
      <c r="OFL541" s="168"/>
      <c r="OFM541" s="168"/>
      <c r="OFN541" s="168"/>
      <c r="OFO541" s="168"/>
      <c r="OFP541" s="168"/>
      <c r="OFQ541" s="168"/>
      <c r="OFR541" s="168"/>
      <c r="OFS541" s="168"/>
      <c r="OFT541" s="168"/>
      <c r="OFU541" s="168"/>
      <c r="OFV541" s="168"/>
      <c r="OFW541" s="168"/>
      <c r="OFX541" s="168"/>
      <c r="OFY541" s="168"/>
      <c r="OFZ541" s="168"/>
      <c r="OGA541" s="168"/>
      <c r="OGB541" s="168"/>
      <c r="OGC541" s="168"/>
      <c r="OGD541" s="168"/>
      <c r="OGE541" s="168"/>
      <c r="OGF541" s="168"/>
      <c r="OGG541" s="511"/>
      <c r="OGH541" s="511"/>
      <c r="OGI541" s="511"/>
      <c r="OGJ541" s="511"/>
      <c r="OGK541" s="511"/>
      <c r="OGL541" s="511"/>
      <c r="OGM541" s="511"/>
      <c r="OGN541" s="511"/>
      <c r="OGO541" s="511"/>
      <c r="OGP541" s="511"/>
      <c r="OGQ541" s="511"/>
      <c r="OGR541" s="511"/>
      <c r="OGS541" s="511"/>
      <c r="OGT541" s="511"/>
      <c r="OGU541" s="511"/>
      <c r="OGV541" s="511"/>
      <c r="OGW541" s="511"/>
      <c r="OGX541" s="511"/>
      <c r="OGY541" s="511"/>
      <c r="OGZ541" s="511"/>
      <c r="OHA541" s="511"/>
      <c r="OHB541" s="511"/>
      <c r="OHC541" s="511"/>
      <c r="OHD541" s="511"/>
      <c r="OHE541" s="89"/>
      <c r="OHF541" s="89"/>
      <c r="OHG541" s="89"/>
      <c r="OHH541" s="89"/>
      <c r="OHI541" s="89"/>
      <c r="OHJ541" s="511"/>
      <c r="OHK541" s="511"/>
      <c r="OHL541" s="89"/>
      <c r="OHM541" s="89"/>
      <c r="OHN541" s="511"/>
      <c r="OHO541" s="511"/>
      <c r="OHP541" s="89"/>
      <c r="OHQ541" s="89"/>
      <c r="OHR541" s="511"/>
      <c r="OHS541" s="511"/>
      <c r="OHT541" s="511"/>
      <c r="OHU541" s="511"/>
      <c r="OHV541" s="511"/>
      <c r="OHW541" s="511"/>
      <c r="OHX541" s="511"/>
      <c r="OHY541" s="89"/>
      <c r="OHZ541" s="89"/>
      <c r="OIA541" s="511"/>
      <c r="OIB541" s="511"/>
      <c r="OIC541" s="89"/>
      <c r="OID541" s="89"/>
      <c r="OIE541" s="511"/>
      <c r="OIF541" s="511"/>
      <c r="OIG541" s="511"/>
      <c r="OIH541" s="511"/>
      <c r="OII541" s="511"/>
      <c r="OIJ541" s="203"/>
      <c r="OIK541" s="107"/>
      <c r="OIL541" s="511"/>
      <c r="OIM541" s="511"/>
      <c r="OIN541" s="511"/>
      <c r="OIO541" s="511"/>
      <c r="OIP541" s="511"/>
      <c r="OIQ541" s="511"/>
      <c r="OIR541" s="511"/>
      <c r="OIS541" s="168"/>
      <c r="OIT541" s="168"/>
      <c r="OIU541" s="168"/>
      <c r="OIV541" s="168"/>
      <c r="OIW541" s="168"/>
      <c r="OIX541" s="168"/>
      <c r="OIY541" s="168"/>
      <c r="OIZ541" s="168"/>
      <c r="OJA541" s="168"/>
      <c r="OJB541" s="168"/>
      <c r="OJC541" s="168"/>
      <c r="OJD541" s="168"/>
      <c r="OJE541" s="168"/>
      <c r="OJF541" s="168"/>
      <c r="OJG541" s="168"/>
      <c r="OJH541" s="168"/>
      <c r="OJI541" s="168"/>
      <c r="OJJ541" s="168"/>
      <c r="OJK541" s="168"/>
      <c r="OJL541" s="168"/>
      <c r="OJM541" s="168"/>
      <c r="OJN541" s="168"/>
      <c r="OJO541" s="168"/>
      <c r="OJP541" s="168"/>
      <c r="OJQ541" s="168"/>
      <c r="OJR541" s="168"/>
      <c r="OJS541" s="168"/>
      <c r="OJT541" s="168"/>
      <c r="OJU541" s="168"/>
      <c r="OJV541" s="168"/>
      <c r="OJW541" s="168"/>
      <c r="OJX541" s="168"/>
      <c r="OJY541" s="168"/>
      <c r="OJZ541" s="168"/>
      <c r="OKA541" s="168"/>
      <c r="OKB541" s="168"/>
      <c r="OKC541" s="168"/>
      <c r="OKD541" s="168"/>
      <c r="OKE541" s="168"/>
      <c r="OKF541" s="168"/>
      <c r="OKG541" s="168"/>
      <c r="OKH541" s="168"/>
      <c r="OKI541" s="168"/>
      <c r="OKJ541" s="168"/>
      <c r="OKK541" s="511"/>
      <c r="OKL541" s="511"/>
      <c r="OKM541" s="511"/>
      <c r="OKN541" s="511"/>
      <c r="OKO541" s="511"/>
      <c r="OKP541" s="511"/>
      <c r="OKQ541" s="511"/>
      <c r="OKR541" s="511"/>
      <c r="OKS541" s="511"/>
      <c r="OKT541" s="511"/>
      <c r="OKU541" s="511"/>
      <c r="OKV541" s="511"/>
      <c r="OKW541" s="511"/>
      <c r="OKX541" s="511"/>
      <c r="OKY541" s="511"/>
      <c r="OKZ541" s="511"/>
      <c r="OLA541" s="511"/>
      <c r="OLB541" s="511"/>
      <c r="OLC541" s="511"/>
      <c r="OLD541" s="511"/>
      <c r="OLE541" s="511"/>
      <c r="OLF541" s="511"/>
      <c r="OLG541" s="511"/>
      <c r="OLH541" s="511"/>
      <c r="OLI541" s="89"/>
      <c r="OLJ541" s="89"/>
      <c r="OLK541" s="89"/>
      <c r="OLL541" s="89"/>
      <c r="OLM541" s="89"/>
      <c r="OLN541" s="511"/>
      <c r="OLO541" s="511"/>
      <c r="OLP541" s="89"/>
      <c r="OLQ541" s="89"/>
      <c r="OLR541" s="511"/>
      <c r="OLS541" s="511"/>
      <c r="OLT541" s="89"/>
      <c r="OLU541" s="89"/>
      <c r="OLV541" s="511"/>
      <c r="OLW541" s="511"/>
      <c r="OLX541" s="511"/>
      <c r="OLY541" s="511"/>
      <c r="OLZ541" s="511"/>
      <c r="OMA541" s="511"/>
      <c r="OMB541" s="511"/>
      <c r="OMC541" s="89"/>
      <c r="OMD541" s="89"/>
      <c r="OME541" s="511"/>
      <c r="OMF541" s="511"/>
      <c r="OMG541" s="89"/>
      <c r="OMH541" s="89"/>
      <c r="OMI541" s="511"/>
      <c r="OMJ541" s="511"/>
      <c r="OMK541" s="511"/>
      <c r="OML541" s="511"/>
      <c r="OMM541" s="511"/>
      <c r="OMN541" s="203"/>
      <c r="OMO541" s="107"/>
      <c r="OMP541" s="511"/>
      <c r="OMQ541" s="511"/>
      <c r="OMR541" s="511"/>
      <c r="OMS541" s="511"/>
      <c r="OMT541" s="511"/>
      <c r="OMU541" s="511"/>
      <c r="OMV541" s="511"/>
      <c r="OMW541" s="168"/>
      <c r="OMX541" s="168"/>
      <c r="OMY541" s="168"/>
      <c r="OMZ541" s="168"/>
      <c r="ONA541" s="168"/>
      <c r="ONB541" s="168"/>
      <c r="ONC541" s="168"/>
      <c r="OND541" s="168"/>
      <c r="ONE541" s="168"/>
      <c r="ONF541" s="168"/>
      <c r="ONG541" s="168"/>
      <c r="ONH541" s="168"/>
      <c r="ONI541" s="168"/>
      <c r="ONJ541" s="168"/>
      <c r="ONK541" s="168"/>
      <c r="ONL541" s="168"/>
      <c r="ONM541" s="168"/>
      <c r="ONN541" s="168"/>
      <c r="ONO541" s="168"/>
      <c r="ONP541" s="168"/>
      <c r="ONQ541" s="168"/>
      <c r="ONR541" s="168"/>
      <c r="ONS541" s="168"/>
      <c r="ONT541" s="168"/>
      <c r="ONU541" s="168"/>
      <c r="ONV541" s="168"/>
      <c r="ONW541" s="168"/>
      <c r="ONX541" s="168"/>
      <c r="ONY541" s="168"/>
      <c r="ONZ541" s="168"/>
      <c r="OOA541" s="168"/>
      <c r="OOB541" s="168"/>
      <c r="OOC541" s="168"/>
      <c r="OOD541" s="168"/>
      <c r="OOE541" s="168"/>
      <c r="OOF541" s="168"/>
      <c r="OOG541" s="168"/>
      <c r="OOH541" s="168"/>
      <c r="OOI541" s="168"/>
      <c r="OOJ541" s="168"/>
      <c r="OOK541" s="168"/>
      <c r="OOL541" s="168"/>
      <c r="OOM541" s="168"/>
      <c r="OON541" s="168"/>
      <c r="OOO541" s="511"/>
      <c r="OOP541" s="511"/>
      <c r="OOQ541" s="511"/>
      <c r="OOR541" s="511"/>
      <c r="OOS541" s="511"/>
      <c r="OOT541" s="511"/>
      <c r="OOU541" s="511"/>
      <c r="OOV541" s="511"/>
      <c r="OOW541" s="511"/>
      <c r="OOX541" s="511"/>
      <c r="OOY541" s="511"/>
      <c r="OOZ541" s="511"/>
      <c r="OPA541" s="511"/>
      <c r="OPB541" s="511"/>
      <c r="OPC541" s="511"/>
      <c r="OPD541" s="511"/>
      <c r="OPE541" s="511"/>
      <c r="OPF541" s="511"/>
      <c r="OPG541" s="511"/>
      <c r="OPH541" s="511"/>
      <c r="OPI541" s="511"/>
      <c r="OPJ541" s="511"/>
      <c r="OPK541" s="511"/>
      <c r="OPL541" s="511"/>
      <c r="OPM541" s="89"/>
      <c r="OPN541" s="89"/>
      <c r="OPO541" s="89"/>
      <c r="OPP541" s="89"/>
      <c r="OPQ541" s="89"/>
      <c r="OPR541" s="511"/>
      <c r="OPS541" s="511"/>
      <c r="OPT541" s="89"/>
      <c r="OPU541" s="89"/>
      <c r="OPV541" s="511"/>
      <c r="OPW541" s="511"/>
      <c r="OPX541" s="89"/>
      <c r="OPY541" s="89"/>
      <c r="OPZ541" s="511"/>
      <c r="OQA541" s="511"/>
      <c r="OQB541" s="511"/>
      <c r="OQC541" s="511"/>
      <c r="OQD541" s="511"/>
      <c r="OQE541" s="511"/>
      <c r="OQF541" s="511"/>
      <c r="OQG541" s="89"/>
      <c r="OQH541" s="89"/>
      <c r="OQI541" s="511"/>
      <c r="OQJ541" s="511"/>
      <c r="OQK541" s="89"/>
      <c r="OQL541" s="89"/>
      <c r="OQM541" s="511"/>
      <c r="OQN541" s="511"/>
      <c r="OQO541" s="511"/>
      <c r="OQP541" s="511"/>
      <c r="OQQ541" s="511"/>
      <c r="OQR541" s="203"/>
      <c r="OQS541" s="107"/>
      <c r="OQT541" s="511"/>
      <c r="OQU541" s="511"/>
      <c r="OQV541" s="511"/>
      <c r="OQW541" s="511"/>
      <c r="OQX541" s="511"/>
      <c r="OQY541" s="511"/>
      <c r="OQZ541" s="511"/>
      <c r="ORA541" s="168"/>
      <c r="ORB541" s="168"/>
      <c r="ORC541" s="168"/>
      <c r="ORD541" s="168"/>
      <c r="ORE541" s="168"/>
      <c r="ORF541" s="168"/>
      <c r="ORG541" s="168"/>
      <c r="ORH541" s="168"/>
      <c r="ORI541" s="168"/>
      <c r="ORJ541" s="168"/>
      <c r="ORK541" s="168"/>
      <c r="ORL541" s="168"/>
      <c r="ORM541" s="168"/>
      <c r="ORN541" s="168"/>
      <c r="ORO541" s="168"/>
      <c r="ORP541" s="168"/>
      <c r="ORQ541" s="168"/>
      <c r="ORR541" s="168"/>
      <c r="ORS541" s="168"/>
      <c r="ORT541" s="168"/>
      <c r="ORU541" s="168"/>
      <c r="ORV541" s="168"/>
      <c r="ORW541" s="168"/>
      <c r="ORX541" s="168"/>
      <c r="ORY541" s="168"/>
      <c r="ORZ541" s="168"/>
      <c r="OSA541" s="168"/>
      <c r="OSB541" s="168"/>
      <c r="OSC541" s="168"/>
      <c r="OSD541" s="168"/>
      <c r="OSE541" s="168"/>
      <c r="OSF541" s="168"/>
      <c r="OSG541" s="168"/>
      <c r="OSH541" s="168"/>
      <c r="OSI541" s="168"/>
      <c r="OSJ541" s="168"/>
      <c r="OSK541" s="168"/>
      <c r="OSL541" s="168"/>
      <c r="OSM541" s="168"/>
      <c r="OSN541" s="168"/>
      <c r="OSO541" s="168"/>
      <c r="OSP541" s="168"/>
      <c r="OSQ541" s="168"/>
      <c r="OSR541" s="168"/>
      <c r="OSS541" s="511"/>
      <c r="OST541" s="511"/>
      <c r="OSU541" s="511"/>
      <c r="OSV541" s="511"/>
      <c r="OSW541" s="511"/>
      <c r="OSX541" s="511"/>
      <c r="OSY541" s="511"/>
      <c r="OSZ541" s="511"/>
      <c r="OTA541" s="511"/>
      <c r="OTB541" s="511"/>
      <c r="OTC541" s="511"/>
      <c r="OTD541" s="511"/>
      <c r="OTE541" s="511"/>
      <c r="OTF541" s="511"/>
      <c r="OTG541" s="511"/>
      <c r="OTH541" s="511"/>
      <c r="OTI541" s="511"/>
      <c r="OTJ541" s="511"/>
      <c r="OTK541" s="511"/>
      <c r="OTL541" s="511"/>
      <c r="OTM541" s="511"/>
      <c r="OTN541" s="511"/>
      <c r="OTO541" s="511"/>
      <c r="OTP541" s="511"/>
      <c r="OTQ541" s="89"/>
      <c r="OTR541" s="89"/>
      <c r="OTS541" s="89"/>
      <c r="OTT541" s="89"/>
      <c r="OTU541" s="89"/>
      <c r="OTV541" s="511"/>
      <c r="OTW541" s="511"/>
      <c r="OTX541" s="89"/>
      <c r="OTY541" s="89"/>
      <c r="OTZ541" s="511"/>
      <c r="OUA541" s="511"/>
      <c r="OUB541" s="89"/>
      <c r="OUC541" s="89"/>
      <c r="OUD541" s="511"/>
      <c r="OUE541" s="511"/>
      <c r="OUF541" s="511"/>
      <c r="OUG541" s="511"/>
      <c r="OUH541" s="511"/>
      <c r="OUI541" s="511"/>
      <c r="OUJ541" s="511"/>
      <c r="OUK541" s="89"/>
      <c r="OUL541" s="89"/>
      <c r="OUM541" s="511"/>
      <c r="OUN541" s="511"/>
      <c r="OUO541" s="89"/>
      <c r="OUP541" s="89"/>
      <c r="OUQ541" s="511"/>
      <c r="OUR541" s="511"/>
      <c r="OUS541" s="511"/>
      <c r="OUT541" s="511"/>
      <c r="OUU541" s="511"/>
      <c r="OUV541" s="203"/>
      <c r="OUW541" s="107"/>
      <c r="OUX541" s="511"/>
      <c r="OUY541" s="511"/>
      <c r="OUZ541" s="511"/>
      <c r="OVA541" s="511"/>
      <c r="OVB541" s="511"/>
      <c r="OVC541" s="511"/>
      <c r="OVD541" s="511"/>
      <c r="OVE541" s="168"/>
      <c r="OVF541" s="168"/>
      <c r="OVG541" s="168"/>
      <c r="OVH541" s="168"/>
      <c r="OVI541" s="168"/>
      <c r="OVJ541" s="168"/>
      <c r="OVK541" s="168"/>
      <c r="OVL541" s="168"/>
      <c r="OVM541" s="168"/>
      <c r="OVN541" s="168"/>
      <c r="OVO541" s="168"/>
      <c r="OVP541" s="168"/>
      <c r="OVQ541" s="168"/>
      <c r="OVR541" s="168"/>
      <c r="OVS541" s="168"/>
      <c r="OVT541" s="168"/>
      <c r="OVU541" s="168"/>
      <c r="OVV541" s="168"/>
      <c r="OVW541" s="168"/>
      <c r="OVX541" s="168"/>
      <c r="OVY541" s="168"/>
      <c r="OVZ541" s="168"/>
      <c r="OWA541" s="168"/>
      <c r="OWB541" s="168"/>
      <c r="OWC541" s="168"/>
      <c r="OWD541" s="168"/>
      <c r="OWE541" s="168"/>
      <c r="OWF541" s="168"/>
      <c r="OWG541" s="168"/>
      <c r="OWH541" s="168"/>
      <c r="OWI541" s="168"/>
      <c r="OWJ541" s="168"/>
      <c r="OWK541" s="168"/>
      <c r="OWL541" s="168"/>
      <c r="OWM541" s="168"/>
      <c r="OWN541" s="168"/>
      <c r="OWO541" s="168"/>
      <c r="OWP541" s="168"/>
      <c r="OWQ541" s="168"/>
      <c r="OWR541" s="168"/>
      <c r="OWS541" s="168"/>
      <c r="OWT541" s="168"/>
      <c r="OWU541" s="168"/>
      <c r="OWV541" s="168"/>
      <c r="OWW541" s="511"/>
      <c r="OWX541" s="511"/>
      <c r="OWY541" s="511"/>
      <c r="OWZ541" s="511"/>
      <c r="OXA541" s="511"/>
      <c r="OXB541" s="511"/>
      <c r="OXC541" s="511"/>
      <c r="OXD541" s="511"/>
      <c r="OXE541" s="511"/>
      <c r="OXF541" s="511"/>
      <c r="OXG541" s="511"/>
      <c r="OXH541" s="511"/>
      <c r="OXI541" s="511"/>
      <c r="OXJ541" s="511"/>
      <c r="OXK541" s="511"/>
      <c r="OXL541" s="511"/>
      <c r="OXM541" s="511"/>
      <c r="OXN541" s="511"/>
      <c r="OXO541" s="511"/>
      <c r="OXP541" s="511"/>
      <c r="OXQ541" s="511"/>
      <c r="OXR541" s="511"/>
      <c r="OXS541" s="511"/>
      <c r="OXT541" s="511"/>
      <c r="OXU541" s="89"/>
      <c r="OXV541" s="89"/>
      <c r="OXW541" s="89"/>
      <c r="OXX541" s="89"/>
      <c r="OXY541" s="89"/>
      <c r="OXZ541" s="511"/>
      <c r="OYA541" s="511"/>
      <c r="OYB541" s="89"/>
      <c r="OYC541" s="89"/>
      <c r="OYD541" s="511"/>
      <c r="OYE541" s="511"/>
      <c r="OYF541" s="89"/>
      <c r="OYG541" s="89"/>
      <c r="OYH541" s="511"/>
      <c r="OYI541" s="511"/>
      <c r="OYJ541" s="511"/>
      <c r="OYK541" s="511"/>
      <c r="OYL541" s="511"/>
      <c r="OYM541" s="511"/>
      <c r="OYN541" s="511"/>
      <c r="OYO541" s="89"/>
      <c r="OYP541" s="89"/>
      <c r="OYQ541" s="511"/>
      <c r="OYR541" s="511"/>
      <c r="OYS541" s="89"/>
      <c r="OYT541" s="89"/>
      <c r="OYU541" s="511"/>
      <c r="OYV541" s="511"/>
      <c r="OYW541" s="511"/>
      <c r="OYX541" s="511"/>
      <c r="OYY541" s="511"/>
      <c r="OYZ541" s="203"/>
      <c r="OZA541" s="107"/>
      <c r="OZB541" s="511"/>
      <c r="OZC541" s="511"/>
      <c r="OZD541" s="511"/>
      <c r="OZE541" s="511"/>
      <c r="OZF541" s="511"/>
      <c r="OZG541" s="511"/>
      <c r="OZH541" s="511"/>
      <c r="OZI541" s="168"/>
      <c r="OZJ541" s="168"/>
      <c r="OZK541" s="168"/>
      <c r="OZL541" s="168"/>
      <c r="OZM541" s="168"/>
      <c r="OZN541" s="168"/>
      <c r="OZO541" s="168"/>
      <c r="OZP541" s="168"/>
      <c r="OZQ541" s="168"/>
      <c r="OZR541" s="168"/>
      <c r="OZS541" s="168"/>
      <c r="OZT541" s="168"/>
      <c r="OZU541" s="168"/>
      <c r="OZV541" s="168"/>
      <c r="OZW541" s="168"/>
      <c r="OZX541" s="168"/>
      <c r="OZY541" s="168"/>
      <c r="OZZ541" s="168"/>
      <c r="PAA541" s="168"/>
      <c r="PAB541" s="168"/>
      <c r="PAC541" s="168"/>
      <c r="PAD541" s="168"/>
      <c r="PAE541" s="168"/>
      <c r="PAF541" s="168"/>
      <c r="PAG541" s="168"/>
      <c r="PAH541" s="168"/>
      <c r="PAI541" s="168"/>
      <c r="PAJ541" s="168"/>
      <c r="PAK541" s="168"/>
      <c r="PAL541" s="168"/>
      <c r="PAM541" s="168"/>
      <c r="PAN541" s="168"/>
      <c r="PAO541" s="168"/>
      <c r="PAP541" s="168"/>
      <c r="PAQ541" s="168"/>
      <c r="PAR541" s="168"/>
      <c r="PAS541" s="168"/>
      <c r="PAT541" s="168"/>
      <c r="PAU541" s="168"/>
      <c r="PAV541" s="168"/>
      <c r="PAW541" s="168"/>
      <c r="PAX541" s="168"/>
      <c r="PAY541" s="168"/>
      <c r="PAZ541" s="168"/>
      <c r="PBA541" s="511"/>
      <c r="PBB541" s="511"/>
      <c r="PBC541" s="511"/>
      <c r="PBD541" s="511"/>
      <c r="PBE541" s="511"/>
      <c r="PBF541" s="511"/>
      <c r="PBG541" s="511"/>
      <c r="PBH541" s="511"/>
      <c r="PBI541" s="511"/>
      <c r="PBJ541" s="511"/>
      <c r="PBK541" s="511"/>
      <c r="PBL541" s="511"/>
      <c r="PBM541" s="511"/>
      <c r="PBN541" s="511"/>
      <c r="PBO541" s="511"/>
      <c r="PBP541" s="511"/>
      <c r="PBQ541" s="511"/>
      <c r="PBR541" s="511"/>
      <c r="PBS541" s="511"/>
      <c r="PBT541" s="511"/>
      <c r="PBU541" s="511"/>
      <c r="PBV541" s="511"/>
      <c r="PBW541" s="511"/>
      <c r="PBX541" s="511"/>
      <c r="PBY541" s="89"/>
      <c r="PBZ541" s="89"/>
      <c r="PCA541" s="89"/>
      <c r="PCB541" s="89"/>
      <c r="PCC541" s="89"/>
      <c r="PCD541" s="511"/>
      <c r="PCE541" s="511"/>
      <c r="PCF541" s="89"/>
      <c r="PCG541" s="89"/>
      <c r="PCH541" s="511"/>
      <c r="PCI541" s="511"/>
      <c r="PCJ541" s="89"/>
      <c r="PCK541" s="89"/>
      <c r="PCL541" s="511"/>
      <c r="PCM541" s="511"/>
      <c r="PCN541" s="511"/>
      <c r="PCO541" s="511"/>
      <c r="PCP541" s="511"/>
      <c r="PCQ541" s="511"/>
      <c r="PCR541" s="511"/>
      <c r="PCS541" s="89"/>
      <c r="PCT541" s="89"/>
      <c r="PCU541" s="511"/>
      <c r="PCV541" s="511"/>
      <c r="PCW541" s="89"/>
      <c r="PCX541" s="89"/>
      <c r="PCY541" s="511"/>
      <c r="PCZ541" s="511"/>
      <c r="PDA541" s="511"/>
      <c r="PDB541" s="511"/>
      <c r="PDC541" s="511"/>
      <c r="PDD541" s="203"/>
      <c r="PDE541" s="107"/>
      <c r="PDF541" s="511"/>
      <c r="PDG541" s="511"/>
      <c r="PDH541" s="511"/>
      <c r="PDI541" s="511"/>
      <c r="PDJ541" s="511"/>
      <c r="PDK541" s="511"/>
      <c r="PDL541" s="511"/>
      <c r="PDM541" s="168"/>
      <c r="PDN541" s="168"/>
      <c r="PDO541" s="168"/>
      <c r="PDP541" s="168"/>
      <c r="PDQ541" s="168"/>
      <c r="PDR541" s="168"/>
      <c r="PDS541" s="168"/>
      <c r="PDT541" s="168"/>
      <c r="PDU541" s="168"/>
      <c r="PDV541" s="168"/>
      <c r="PDW541" s="168"/>
      <c r="PDX541" s="168"/>
      <c r="PDY541" s="168"/>
      <c r="PDZ541" s="168"/>
      <c r="PEA541" s="168"/>
      <c r="PEB541" s="168"/>
      <c r="PEC541" s="168"/>
      <c r="PED541" s="168"/>
      <c r="PEE541" s="168"/>
      <c r="PEF541" s="168"/>
      <c r="PEG541" s="168"/>
      <c r="PEH541" s="168"/>
      <c r="PEI541" s="168"/>
      <c r="PEJ541" s="168"/>
      <c r="PEK541" s="168"/>
      <c r="PEL541" s="168"/>
      <c r="PEM541" s="168"/>
      <c r="PEN541" s="168"/>
      <c r="PEO541" s="168"/>
      <c r="PEP541" s="168"/>
      <c r="PEQ541" s="168"/>
      <c r="PER541" s="168"/>
      <c r="PES541" s="168"/>
      <c r="PET541" s="168"/>
      <c r="PEU541" s="168"/>
      <c r="PEV541" s="168"/>
      <c r="PEW541" s="168"/>
      <c r="PEX541" s="168"/>
      <c r="PEY541" s="168"/>
      <c r="PEZ541" s="168"/>
      <c r="PFA541" s="168"/>
      <c r="PFB541" s="168"/>
      <c r="PFC541" s="168"/>
      <c r="PFD541" s="168"/>
      <c r="PFE541" s="511"/>
      <c r="PFF541" s="511"/>
      <c r="PFG541" s="511"/>
      <c r="PFH541" s="511"/>
      <c r="PFI541" s="511"/>
      <c r="PFJ541" s="511"/>
      <c r="PFK541" s="511"/>
      <c r="PFL541" s="511"/>
      <c r="PFM541" s="511"/>
      <c r="PFN541" s="511"/>
      <c r="PFO541" s="511"/>
      <c r="PFP541" s="511"/>
      <c r="PFQ541" s="511"/>
      <c r="PFR541" s="511"/>
      <c r="PFS541" s="511"/>
      <c r="PFT541" s="511"/>
      <c r="PFU541" s="511"/>
      <c r="PFV541" s="511"/>
      <c r="PFW541" s="511"/>
      <c r="PFX541" s="511"/>
      <c r="PFY541" s="511"/>
      <c r="PFZ541" s="511"/>
      <c r="PGA541" s="511"/>
      <c r="PGB541" s="511"/>
      <c r="PGC541" s="89"/>
      <c r="PGD541" s="89"/>
      <c r="PGE541" s="89"/>
      <c r="PGF541" s="89"/>
      <c r="PGG541" s="89"/>
      <c r="PGH541" s="511"/>
      <c r="PGI541" s="511"/>
      <c r="PGJ541" s="89"/>
      <c r="PGK541" s="89"/>
      <c r="PGL541" s="511"/>
      <c r="PGM541" s="511"/>
      <c r="PGN541" s="89"/>
      <c r="PGO541" s="89"/>
      <c r="PGP541" s="511"/>
      <c r="PGQ541" s="511"/>
      <c r="PGR541" s="511"/>
      <c r="PGS541" s="511"/>
      <c r="PGT541" s="511"/>
      <c r="PGU541" s="511"/>
      <c r="PGV541" s="511"/>
      <c r="PGW541" s="89"/>
      <c r="PGX541" s="89"/>
      <c r="PGY541" s="511"/>
      <c r="PGZ541" s="511"/>
      <c r="PHA541" s="89"/>
      <c r="PHB541" s="89"/>
      <c r="PHC541" s="511"/>
      <c r="PHD541" s="511"/>
      <c r="PHE541" s="511"/>
      <c r="PHF541" s="511"/>
      <c r="PHG541" s="511"/>
      <c r="PHH541" s="203"/>
      <c r="PHI541" s="107"/>
      <c r="PHJ541" s="511"/>
      <c r="PHK541" s="511"/>
      <c r="PHL541" s="511"/>
      <c r="PHM541" s="511"/>
      <c r="PHN541" s="511"/>
      <c r="PHO541" s="511"/>
      <c r="PHP541" s="511"/>
      <c r="PHQ541" s="168"/>
      <c r="PHR541" s="168"/>
      <c r="PHS541" s="168"/>
      <c r="PHT541" s="168"/>
      <c r="PHU541" s="168"/>
      <c r="PHV541" s="168"/>
      <c r="PHW541" s="168"/>
      <c r="PHX541" s="168"/>
      <c r="PHY541" s="168"/>
      <c r="PHZ541" s="168"/>
      <c r="PIA541" s="168"/>
      <c r="PIB541" s="168"/>
      <c r="PIC541" s="168"/>
      <c r="PID541" s="168"/>
      <c r="PIE541" s="168"/>
      <c r="PIF541" s="168"/>
      <c r="PIG541" s="168"/>
      <c r="PIH541" s="168"/>
      <c r="PII541" s="168"/>
      <c r="PIJ541" s="168"/>
      <c r="PIK541" s="168"/>
      <c r="PIL541" s="168"/>
      <c r="PIM541" s="168"/>
      <c r="PIN541" s="168"/>
      <c r="PIO541" s="168"/>
      <c r="PIP541" s="168"/>
      <c r="PIQ541" s="168"/>
      <c r="PIR541" s="168"/>
      <c r="PIS541" s="168"/>
      <c r="PIT541" s="168"/>
      <c r="PIU541" s="168"/>
      <c r="PIV541" s="168"/>
      <c r="PIW541" s="168"/>
      <c r="PIX541" s="168"/>
      <c r="PIY541" s="168"/>
      <c r="PIZ541" s="168"/>
      <c r="PJA541" s="168"/>
      <c r="PJB541" s="168"/>
      <c r="PJC541" s="168"/>
      <c r="PJD541" s="168"/>
      <c r="PJE541" s="168"/>
      <c r="PJF541" s="168"/>
      <c r="PJG541" s="168"/>
      <c r="PJH541" s="168"/>
      <c r="PJI541" s="511"/>
      <c r="PJJ541" s="511"/>
      <c r="PJK541" s="511"/>
      <c r="PJL541" s="511"/>
      <c r="PJM541" s="511"/>
      <c r="PJN541" s="511"/>
      <c r="PJO541" s="511"/>
      <c r="PJP541" s="511"/>
      <c r="PJQ541" s="511"/>
      <c r="PJR541" s="511"/>
      <c r="PJS541" s="511"/>
      <c r="PJT541" s="511"/>
      <c r="PJU541" s="511"/>
      <c r="PJV541" s="511"/>
      <c r="PJW541" s="511"/>
      <c r="PJX541" s="511"/>
      <c r="PJY541" s="511"/>
      <c r="PJZ541" s="511"/>
      <c r="PKA541" s="511"/>
      <c r="PKB541" s="511"/>
      <c r="PKC541" s="511"/>
      <c r="PKD541" s="511"/>
      <c r="PKE541" s="511"/>
      <c r="PKF541" s="511"/>
      <c r="PKG541" s="89"/>
      <c r="PKH541" s="89"/>
      <c r="PKI541" s="89"/>
      <c r="PKJ541" s="89"/>
      <c r="PKK541" s="89"/>
      <c r="PKL541" s="511"/>
      <c r="PKM541" s="511"/>
      <c r="PKN541" s="89"/>
      <c r="PKO541" s="89"/>
      <c r="PKP541" s="511"/>
      <c r="PKQ541" s="511"/>
      <c r="PKR541" s="89"/>
      <c r="PKS541" s="89"/>
      <c r="PKT541" s="511"/>
      <c r="PKU541" s="511"/>
      <c r="PKV541" s="511"/>
      <c r="PKW541" s="511"/>
      <c r="PKX541" s="511"/>
      <c r="PKY541" s="511"/>
      <c r="PKZ541" s="511"/>
      <c r="PLA541" s="89"/>
      <c r="PLB541" s="89"/>
      <c r="PLC541" s="511"/>
      <c r="PLD541" s="511"/>
      <c r="PLE541" s="89"/>
      <c r="PLF541" s="89"/>
      <c r="PLG541" s="511"/>
      <c r="PLH541" s="511"/>
      <c r="PLI541" s="511"/>
      <c r="PLJ541" s="511"/>
      <c r="PLK541" s="511"/>
      <c r="PLL541" s="203"/>
      <c r="PLM541" s="107"/>
      <c r="PLN541" s="511"/>
      <c r="PLO541" s="511"/>
      <c r="PLP541" s="511"/>
      <c r="PLQ541" s="511"/>
      <c r="PLR541" s="511"/>
      <c r="PLS541" s="511"/>
      <c r="PLT541" s="511"/>
      <c r="PLU541" s="168"/>
      <c r="PLV541" s="168"/>
      <c r="PLW541" s="168"/>
      <c r="PLX541" s="168"/>
      <c r="PLY541" s="168"/>
      <c r="PLZ541" s="168"/>
      <c r="PMA541" s="168"/>
      <c r="PMB541" s="168"/>
      <c r="PMC541" s="168"/>
      <c r="PMD541" s="168"/>
      <c r="PME541" s="168"/>
      <c r="PMF541" s="168"/>
      <c r="PMG541" s="168"/>
      <c r="PMH541" s="168"/>
      <c r="PMI541" s="168"/>
      <c r="PMJ541" s="168"/>
      <c r="PMK541" s="168"/>
      <c r="PML541" s="168"/>
      <c r="PMM541" s="168"/>
      <c r="PMN541" s="168"/>
      <c r="PMO541" s="168"/>
      <c r="PMP541" s="168"/>
      <c r="PMQ541" s="168"/>
      <c r="PMR541" s="168"/>
      <c r="PMS541" s="168"/>
      <c r="PMT541" s="168"/>
      <c r="PMU541" s="168"/>
      <c r="PMV541" s="168"/>
      <c r="PMW541" s="168"/>
      <c r="PMX541" s="168"/>
      <c r="PMY541" s="168"/>
      <c r="PMZ541" s="168"/>
      <c r="PNA541" s="168"/>
      <c r="PNB541" s="168"/>
      <c r="PNC541" s="168"/>
      <c r="PND541" s="168"/>
      <c r="PNE541" s="168"/>
      <c r="PNF541" s="168"/>
      <c r="PNG541" s="168"/>
      <c r="PNH541" s="168"/>
      <c r="PNI541" s="168"/>
      <c r="PNJ541" s="168"/>
      <c r="PNK541" s="168"/>
      <c r="PNL541" s="168"/>
      <c r="PNM541" s="511"/>
      <c r="PNN541" s="511"/>
      <c r="PNO541" s="511"/>
      <c r="PNP541" s="511"/>
      <c r="PNQ541" s="511"/>
      <c r="PNR541" s="511"/>
      <c r="PNS541" s="511"/>
      <c r="PNT541" s="511"/>
      <c r="PNU541" s="511"/>
      <c r="PNV541" s="511"/>
      <c r="PNW541" s="511"/>
      <c r="PNX541" s="511"/>
      <c r="PNY541" s="511"/>
      <c r="PNZ541" s="511"/>
      <c r="POA541" s="511"/>
      <c r="POB541" s="511"/>
      <c r="POC541" s="511"/>
      <c r="POD541" s="511"/>
      <c r="POE541" s="511"/>
      <c r="POF541" s="511"/>
      <c r="POG541" s="511"/>
      <c r="POH541" s="511"/>
      <c r="POI541" s="511"/>
      <c r="POJ541" s="511"/>
      <c r="POK541" s="89"/>
      <c r="POL541" s="89"/>
      <c r="POM541" s="89"/>
      <c r="PON541" s="89"/>
      <c r="POO541" s="89"/>
      <c r="POP541" s="511"/>
      <c r="POQ541" s="511"/>
      <c r="POR541" s="89"/>
      <c r="POS541" s="89"/>
      <c r="POT541" s="511"/>
      <c r="POU541" s="511"/>
      <c r="POV541" s="89"/>
      <c r="POW541" s="89"/>
      <c r="POX541" s="511"/>
      <c r="POY541" s="511"/>
      <c r="POZ541" s="511"/>
      <c r="PPA541" s="511"/>
      <c r="PPB541" s="511"/>
      <c r="PPC541" s="511"/>
      <c r="PPD541" s="511"/>
      <c r="PPE541" s="89"/>
      <c r="PPF541" s="89"/>
      <c r="PPG541" s="511"/>
      <c r="PPH541" s="511"/>
      <c r="PPI541" s="89"/>
      <c r="PPJ541" s="89"/>
      <c r="PPK541" s="511"/>
      <c r="PPL541" s="511"/>
      <c r="PPM541" s="511"/>
      <c r="PPN541" s="511"/>
      <c r="PPO541" s="511"/>
      <c r="PPP541" s="203"/>
      <c r="PPQ541" s="107"/>
      <c r="PPR541" s="511"/>
      <c r="PPS541" s="511"/>
      <c r="PPT541" s="511"/>
      <c r="PPU541" s="511"/>
      <c r="PPV541" s="511"/>
      <c r="PPW541" s="511"/>
      <c r="PPX541" s="511"/>
      <c r="PPY541" s="168"/>
      <c r="PPZ541" s="168"/>
      <c r="PQA541" s="168"/>
      <c r="PQB541" s="168"/>
      <c r="PQC541" s="168"/>
      <c r="PQD541" s="168"/>
      <c r="PQE541" s="168"/>
      <c r="PQF541" s="168"/>
      <c r="PQG541" s="168"/>
      <c r="PQH541" s="168"/>
      <c r="PQI541" s="168"/>
      <c r="PQJ541" s="168"/>
      <c r="PQK541" s="168"/>
      <c r="PQL541" s="168"/>
      <c r="PQM541" s="168"/>
      <c r="PQN541" s="168"/>
      <c r="PQO541" s="168"/>
      <c r="PQP541" s="168"/>
      <c r="PQQ541" s="168"/>
      <c r="PQR541" s="168"/>
      <c r="PQS541" s="168"/>
      <c r="PQT541" s="168"/>
      <c r="PQU541" s="168"/>
      <c r="PQV541" s="168"/>
      <c r="PQW541" s="168"/>
      <c r="PQX541" s="168"/>
      <c r="PQY541" s="168"/>
      <c r="PQZ541" s="168"/>
      <c r="PRA541" s="168"/>
      <c r="PRB541" s="168"/>
      <c r="PRC541" s="168"/>
      <c r="PRD541" s="168"/>
      <c r="PRE541" s="168"/>
      <c r="PRF541" s="168"/>
      <c r="PRG541" s="168"/>
      <c r="PRH541" s="168"/>
      <c r="PRI541" s="168"/>
      <c r="PRJ541" s="168"/>
      <c r="PRK541" s="168"/>
      <c r="PRL541" s="168"/>
      <c r="PRM541" s="168"/>
      <c r="PRN541" s="168"/>
      <c r="PRO541" s="168"/>
      <c r="PRP541" s="168"/>
      <c r="PRQ541" s="511"/>
      <c r="PRR541" s="511"/>
      <c r="PRS541" s="511"/>
      <c r="PRT541" s="511"/>
      <c r="PRU541" s="511"/>
      <c r="PRV541" s="511"/>
      <c r="PRW541" s="511"/>
      <c r="PRX541" s="511"/>
      <c r="PRY541" s="511"/>
      <c r="PRZ541" s="511"/>
      <c r="PSA541" s="511"/>
      <c r="PSB541" s="511"/>
      <c r="PSC541" s="511"/>
      <c r="PSD541" s="511"/>
      <c r="PSE541" s="511"/>
      <c r="PSF541" s="511"/>
      <c r="PSG541" s="511"/>
      <c r="PSH541" s="511"/>
      <c r="PSI541" s="511"/>
      <c r="PSJ541" s="511"/>
      <c r="PSK541" s="511"/>
      <c r="PSL541" s="511"/>
      <c r="PSM541" s="511"/>
      <c r="PSN541" s="511"/>
      <c r="PSO541" s="89"/>
      <c r="PSP541" s="89"/>
      <c r="PSQ541" s="89"/>
      <c r="PSR541" s="89"/>
      <c r="PSS541" s="89"/>
      <c r="PST541" s="511"/>
      <c r="PSU541" s="511"/>
      <c r="PSV541" s="89"/>
      <c r="PSW541" s="89"/>
      <c r="PSX541" s="511"/>
      <c r="PSY541" s="511"/>
      <c r="PSZ541" s="89"/>
      <c r="PTA541" s="89"/>
      <c r="PTB541" s="511"/>
      <c r="PTC541" s="511"/>
      <c r="PTD541" s="511"/>
      <c r="PTE541" s="511"/>
      <c r="PTF541" s="511"/>
      <c r="PTG541" s="511"/>
      <c r="PTH541" s="511"/>
      <c r="PTI541" s="89"/>
      <c r="PTJ541" s="89"/>
      <c r="PTK541" s="511"/>
      <c r="PTL541" s="511"/>
      <c r="PTM541" s="89"/>
      <c r="PTN541" s="89"/>
      <c r="PTO541" s="511"/>
      <c r="PTP541" s="511"/>
      <c r="PTQ541" s="511"/>
      <c r="PTR541" s="511"/>
      <c r="PTS541" s="511"/>
      <c r="PTT541" s="203"/>
      <c r="PTU541" s="107"/>
      <c r="PTV541" s="511"/>
      <c r="PTW541" s="511"/>
      <c r="PTX541" s="511"/>
      <c r="PTY541" s="511"/>
      <c r="PTZ541" s="511"/>
      <c r="PUA541" s="511"/>
      <c r="PUB541" s="511"/>
      <c r="PUC541" s="168"/>
      <c r="PUD541" s="168"/>
      <c r="PUE541" s="168"/>
      <c r="PUF541" s="168"/>
      <c r="PUG541" s="168"/>
      <c r="PUH541" s="168"/>
      <c r="PUI541" s="168"/>
      <c r="PUJ541" s="168"/>
      <c r="PUK541" s="168"/>
      <c r="PUL541" s="168"/>
      <c r="PUM541" s="168"/>
      <c r="PUN541" s="168"/>
      <c r="PUO541" s="168"/>
      <c r="PUP541" s="168"/>
      <c r="PUQ541" s="168"/>
      <c r="PUR541" s="168"/>
      <c r="PUS541" s="168"/>
      <c r="PUT541" s="168"/>
      <c r="PUU541" s="168"/>
      <c r="PUV541" s="168"/>
      <c r="PUW541" s="168"/>
      <c r="PUX541" s="168"/>
      <c r="PUY541" s="168"/>
      <c r="PUZ541" s="168"/>
      <c r="PVA541" s="168"/>
      <c r="PVB541" s="168"/>
      <c r="PVC541" s="168"/>
      <c r="PVD541" s="168"/>
      <c r="PVE541" s="168"/>
      <c r="PVF541" s="168"/>
      <c r="PVG541" s="168"/>
      <c r="PVH541" s="168"/>
      <c r="PVI541" s="168"/>
      <c r="PVJ541" s="168"/>
      <c r="PVK541" s="168"/>
      <c r="PVL541" s="168"/>
      <c r="PVM541" s="168"/>
      <c r="PVN541" s="168"/>
      <c r="PVO541" s="168"/>
      <c r="PVP541" s="168"/>
      <c r="PVQ541" s="168"/>
      <c r="PVR541" s="168"/>
      <c r="PVS541" s="168"/>
      <c r="PVT541" s="168"/>
      <c r="PVU541" s="511"/>
      <c r="PVV541" s="511"/>
      <c r="PVW541" s="511"/>
      <c r="PVX541" s="511"/>
      <c r="PVY541" s="511"/>
      <c r="PVZ541" s="511"/>
      <c r="PWA541" s="511"/>
      <c r="PWB541" s="511"/>
      <c r="PWC541" s="511"/>
      <c r="PWD541" s="511"/>
      <c r="PWE541" s="511"/>
      <c r="PWF541" s="511"/>
      <c r="PWG541" s="511"/>
      <c r="PWH541" s="511"/>
      <c r="PWI541" s="511"/>
      <c r="PWJ541" s="511"/>
      <c r="PWK541" s="511"/>
      <c r="PWL541" s="511"/>
      <c r="PWM541" s="511"/>
      <c r="PWN541" s="511"/>
      <c r="PWO541" s="511"/>
      <c r="PWP541" s="511"/>
      <c r="PWQ541" s="511"/>
      <c r="PWR541" s="511"/>
      <c r="PWS541" s="89"/>
      <c r="PWT541" s="89"/>
      <c r="PWU541" s="89"/>
      <c r="PWV541" s="89"/>
      <c r="PWW541" s="89"/>
      <c r="PWX541" s="511"/>
      <c r="PWY541" s="511"/>
      <c r="PWZ541" s="89"/>
      <c r="PXA541" s="89"/>
      <c r="PXB541" s="511"/>
      <c r="PXC541" s="511"/>
      <c r="PXD541" s="89"/>
      <c r="PXE541" s="89"/>
      <c r="PXF541" s="511"/>
      <c r="PXG541" s="511"/>
      <c r="PXH541" s="511"/>
      <c r="PXI541" s="511"/>
      <c r="PXJ541" s="511"/>
      <c r="PXK541" s="511"/>
      <c r="PXL541" s="511"/>
      <c r="PXM541" s="89"/>
      <c r="PXN541" s="89"/>
      <c r="PXO541" s="511"/>
      <c r="PXP541" s="511"/>
      <c r="PXQ541" s="89"/>
      <c r="PXR541" s="89"/>
      <c r="PXS541" s="511"/>
      <c r="PXT541" s="511"/>
      <c r="PXU541" s="511"/>
      <c r="PXV541" s="511"/>
      <c r="PXW541" s="511"/>
      <c r="PXX541" s="203"/>
      <c r="PXY541" s="107"/>
      <c r="PXZ541" s="511"/>
      <c r="PYA541" s="511"/>
      <c r="PYB541" s="511"/>
      <c r="PYC541" s="511"/>
      <c r="PYD541" s="511"/>
      <c r="PYE541" s="511"/>
      <c r="PYF541" s="511"/>
      <c r="PYG541" s="168"/>
      <c r="PYH541" s="168"/>
      <c r="PYI541" s="168"/>
      <c r="PYJ541" s="168"/>
      <c r="PYK541" s="168"/>
      <c r="PYL541" s="168"/>
      <c r="PYM541" s="168"/>
      <c r="PYN541" s="168"/>
      <c r="PYO541" s="168"/>
      <c r="PYP541" s="168"/>
      <c r="PYQ541" s="168"/>
      <c r="PYR541" s="168"/>
      <c r="PYS541" s="168"/>
      <c r="PYT541" s="168"/>
      <c r="PYU541" s="168"/>
      <c r="PYV541" s="168"/>
      <c r="PYW541" s="168"/>
      <c r="PYX541" s="168"/>
      <c r="PYY541" s="168"/>
      <c r="PYZ541" s="168"/>
      <c r="PZA541" s="168"/>
      <c r="PZB541" s="168"/>
      <c r="PZC541" s="168"/>
      <c r="PZD541" s="168"/>
      <c r="PZE541" s="168"/>
      <c r="PZF541" s="168"/>
      <c r="PZG541" s="168"/>
      <c r="PZH541" s="168"/>
      <c r="PZI541" s="168"/>
      <c r="PZJ541" s="168"/>
      <c r="PZK541" s="168"/>
      <c r="PZL541" s="168"/>
      <c r="PZM541" s="168"/>
      <c r="PZN541" s="168"/>
      <c r="PZO541" s="168"/>
      <c r="PZP541" s="168"/>
      <c r="PZQ541" s="168"/>
      <c r="PZR541" s="168"/>
      <c r="PZS541" s="168"/>
      <c r="PZT541" s="168"/>
      <c r="PZU541" s="168"/>
      <c r="PZV541" s="168"/>
      <c r="PZW541" s="168"/>
      <c r="PZX541" s="168"/>
      <c r="PZY541" s="511"/>
      <c r="PZZ541" s="511"/>
      <c r="QAA541" s="511"/>
      <c r="QAB541" s="511"/>
      <c r="QAC541" s="511"/>
      <c r="QAD541" s="511"/>
      <c r="QAE541" s="511"/>
      <c r="QAF541" s="511"/>
      <c r="QAG541" s="511"/>
      <c r="QAH541" s="511"/>
      <c r="QAI541" s="511"/>
      <c r="QAJ541" s="511"/>
      <c r="QAK541" s="511"/>
      <c r="QAL541" s="511"/>
      <c r="QAM541" s="511"/>
      <c r="QAN541" s="511"/>
      <c r="QAO541" s="511"/>
      <c r="QAP541" s="511"/>
      <c r="QAQ541" s="511"/>
      <c r="QAR541" s="511"/>
      <c r="QAS541" s="511"/>
      <c r="QAT541" s="511"/>
      <c r="QAU541" s="511"/>
      <c r="QAV541" s="511"/>
      <c r="QAW541" s="89"/>
      <c r="QAX541" s="89"/>
      <c r="QAY541" s="89"/>
      <c r="QAZ541" s="89"/>
      <c r="QBA541" s="89"/>
      <c r="QBB541" s="511"/>
      <c r="QBC541" s="511"/>
      <c r="QBD541" s="89"/>
      <c r="QBE541" s="89"/>
      <c r="QBF541" s="511"/>
      <c r="QBG541" s="511"/>
      <c r="QBH541" s="89"/>
      <c r="QBI541" s="89"/>
      <c r="QBJ541" s="511"/>
      <c r="QBK541" s="511"/>
      <c r="QBL541" s="511"/>
      <c r="QBM541" s="511"/>
      <c r="QBN541" s="511"/>
      <c r="QBO541" s="511"/>
      <c r="QBP541" s="511"/>
      <c r="QBQ541" s="89"/>
      <c r="QBR541" s="89"/>
      <c r="QBS541" s="511"/>
      <c r="QBT541" s="511"/>
      <c r="QBU541" s="89"/>
      <c r="QBV541" s="89"/>
      <c r="QBW541" s="511"/>
      <c r="QBX541" s="511"/>
      <c r="QBY541" s="511"/>
      <c r="QBZ541" s="511"/>
      <c r="QCA541" s="511"/>
      <c r="QCB541" s="203"/>
      <c r="QCC541" s="107"/>
      <c r="QCD541" s="511"/>
      <c r="QCE541" s="511"/>
      <c r="QCF541" s="511"/>
      <c r="QCG541" s="511"/>
      <c r="QCH541" s="511"/>
      <c r="QCI541" s="511"/>
      <c r="QCJ541" s="511"/>
      <c r="QCK541" s="168"/>
      <c r="QCL541" s="168"/>
      <c r="QCM541" s="168"/>
      <c r="QCN541" s="168"/>
      <c r="QCO541" s="168"/>
      <c r="QCP541" s="168"/>
      <c r="QCQ541" s="168"/>
      <c r="QCR541" s="168"/>
      <c r="QCS541" s="168"/>
      <c r="QCT541" s="168"/>
      <c r="QCU541" s="168"/>
      <c r="QCV541" s="168"/>
      <c r="QCW541" s="168"/>
      <c r="QCX541" s="168"/>
      <c r="QCY541" s="168"/>
      <c r="QCZ541" s="168"/>
      <c r="QDA541" s="168"/>
      <c r="QDB541" s="168"/>
      <c r="QDC541" s="168"/>
      <c r="QDD541" s="168"/>
      <c r="QDE541" s="168"/>
      <c r="QDF541" s="168"/>
      <c r="QDG541" s="168"/>
      <c r="QDH541" s="168"/>
      <c r="QDI541" s="168"/>
      <c r="QDJ541" s="168"/>
      <c r="QDK541" s="168"/>
      <c r="QDL541" s="168"/>
      <c r="QDM541" s="168"/>
      <c r="QDN541" s="168"/>
      <c r="QDO541" s="168"/>
      <c r="QDP541" s="168"/>
      <c r="QDQ541" s="168"/>
      <c r="QDR541" s="168"/>
      <c r="QDS541" s="168"/>
      <c r="QDT541" s="168"/>
      <c r="QDU541" s="168"/>
      <c r="QDV541" s="168"/>
      <c r="QDW541" s="168"/>
      <c r="QDX541" s="168"/>
      <c r="QDY541" s="168"/>
      <c r="QDZ541" s="168"/>
      <c r="QEA541" s="168"/>
      <c r="QEB541" s="168"/>
      <c r="QEC541" s="511"/>
      <c r="QED541" s="511"/>
      <c r="QEE541" s="511"/>
      <c r="QEF541" s="511"/>
      <c r="QEG541" s="511"/>
      <c r="QEH541" s="511"/>
      <c r="QEI541" s="511"/>
      <c r="QEJ541" s="511"/>
      <c r="QEK541" s="511"/>
      <c r="QEL541" s="511"/>
      <c r="QEM541" s="511"/>
      <c r="QEN541" s="511"/>
      <c r="QEO541" s="511"/>
      <c r="QEP541" s="511"/>
      <c r="QEQ541" s="511"/>
      <c r="QER541" s="511"/>
      <c r="QES541" s="511"/>
      <c r="QET541" s="511"/>
      <c r="QEU541" s="511"/>
      <c r="QEV541" s="511"/>
      <c r="QEW541" s="511"/>
      <c r="QEX541" s="511"/>
      <c r="QEY541" s="511"/>
      <c r="QEZ541" s="511"/>
      <c r="QFA541" s="89"/>
      <c r="QFB541" s="89"/>
      <c r="QFC541" s="89"/>
      <c r="QFD541" s="89"/>
      <c r="QFE541" s="89"/>
      <c r="QFF541" s="511"/>
      <c r="QFG541" s="511"/>
      <c r="QFH541" s="89"/>
      <c r="QFI541" s="89"/>
      <c r="QFJ541" s="511"/>
      <c r="QFK541" s="511"/>
      <c r="QFL541" s="89"/>
      <c r="QFM541" s="89"/>
      <c r="QFN541" s="511"/>
      <c r="QFO541" s="511"/>
      <c r="QFP541" s="511"/>
      <c r="QFQ541" s="511"/>
      <c r="QFR541" s="511"/>
      <c r="QFS541" s="511"/>
      <c r="QFT541" s="511"/>
      <c r="QFU541" s="89"/>
      <c r="QFV541" s="89"/>
      <c r="QFW541" s="511"/>
      <c r="QFX541" s="511"/>
      <c r="QFY541" s="89"/>
      <c r="QFZ541" s="89"/>
      <c r="QGA541" s="511"/>
      <c r="QGB541" s="511"/>
      <c r="QGC541" s="511"/>
      <c r="QGD541" s="511"/>
      <c r="QGE541" s="511"/>
      <c r="QGF541" s="203"/>
      <c r="QGG541" s="107"/>
      <c r="QGH541" s="511"/>
      <c r="QGI541" s="511"/>
      <c r="QGJ541" s="511"/>
      <c r="QGK541" s="511"/>
      <c r="QGL541" s="511"/>
      <c r="QGM541" s="511"/>
      <c r="QGN541" s="511"/>
      <c r="QGO541" s="168"/>
      <c r="QGP541" s="168"/>
      <c r="QGQ541" s="168"/>
      <c r="QGR541" s="168"/>
      <c r="QGS541" s="168"/>
      <c r="QGT541" s="168"/>
      <c r="QGU541" s="168"/>
      <c r="QGV541" s="168"/>
      <c r="QGW541" s="168"/>
      <c r="QGX541" s="168"/>
      <c r="QGY541" s="168"/>
      <c r="QGZ541" s="168"/>
      <c r="QHA541" s="168"/>
      <c r="QHB541" s="168"/>
      <c r="QHC541" s="168"/>
      <c r="QHD541" s="168"/>
      <c r="QHE541" s="168"/>
      <c r="QHF541" s="168"/>
      <c r="QHG541" s="168"/>
      <c r="QHH541" s="168"/>
      <c r="QHI541" s="168"/>
      <c r="QHJ541" s="168"/>
      <c r="QHK541" s="168"/>
      <c r="QHL541" s="168"/>
      <c r="QHM541" s="168"/>
      <c r="QHN541" s="168"/>
      <c r="QHO541" s="168"/>
      <c r="QHP541" s="168"/>
      <c r="QHQ541" s="168"/>
      <c r="QHR541" s="168"/>
      <c r="QHS541" s="168"/>
      <c r="QHT541" s="168"/>
      <c r="QHU541" s="168"/>
      <c r="QHV541" s="168"/>
      <c r="QHW541" s="168"/>
      <c r="QHX541" s="168"/>
      <c r="QHY541" s="168"/>
      <c r="QHZ541" s="168"/>
      <c r="QIA541" s="168"/>
      <c r="QIB541" s="168"/>
      <c r="QIC541" s="168"/>
      <c r="QID541" s="168"/>
      <c r="QIE541" s="168"/>
      <c r="QIF541" s="168"/>
      <c r="QIG541" s="511"/>
      <c r="QIH541" s="511"/>
      <c r="QII541" s="511"/>
      <c r="QIJ541" s="511"/>
      <c r="QIK541" s="511"/>
      <c r="QIL541" s="511"/>
      <c r="QIM541" s="511"/>
      <c r="QIN541" s="511"/>
      <c r="QIO541" s="511"/>
      <c r="QIP541" s="511"/>
      <c r="QIQ541" s="511"/>
      <c r="QIR541" s="511"/>
      <c r="QIS541" s="511"/>
      <c r="QIT541" s="511"/>
      <c r="QIU541" s="511"/>
      <c r="QIV541" s="511"/>
      <c r="QIW541" s="511"/>
      <c r="QIX541" s="511"/>
      <c r="QIY541" s="511"/>
      <c r="QIZ541" s="511"/>
      <c r="QJA541" s="511"/>
      <c r="QJB541" s="511"/>
      <c r="QJC541" s="511"/>
      <c r="QJD541" s="511"/>
      <c r="QJE541" s="89"/>
      <c r="QJF541" s="89"/>
      <c r="QJG541" s="89"/>
      <c r="QJH541" s="89"/>
      <c r="QJI541" s="89"/>
      <c r="QJJ541" s="511"/>
      <c r="QJK541" s="511"/>
      <c r="QJL541" s="89"/>
      <c r="QJM541" s="89"/>
      <c r="QJN541" s="511"/>
      <c r="QJO541" s="511"/>
      <c r="QJP541" s="89"/>
      <c r="QJQ541" s="89"/>
      <c r="QJR541" s="511"/>
      <c r="QJS541" s="511"/>
      <c r="QJT541" s="511"/>
      <c r="QJU541" s="511"/>
      <c r="QJV541" s="511"/>
      <c r="QJW541" s="511"/>
      <c r="QJX541" s="511"/>
      <c r="QJY541" s="89"/>
      <c r="QJZ541" s="89"/>
      <c r="QKA541" s="511"/>
      <c r="QKB541" s="511"/>
      <c r="QKC541" s="89"/>
      <c r="QKD541" s="89"/>
      <c r="QKE541" s="511"/>
      <c r="QKF541" s="511"/>
      <c r="QKG541" s="511"/>
      <c r="QKH541" s="511"/>
      <c r="QKI541" s="511"/>
      <c r="QKJ541" s="203"/>
      <c r="QKK541" s="107"/>
      <c r="QKL541" s="511"/>
      <c r="QKM541" s="511"/>
      <c r="QKN541" s="511"/>
      <c r="QKO541" s="511"/>
      <c r="QKP541" s="511"/>
      <c r="QKQ541" s="511"/>
      <c r="QKR541" s="511"/>
      <c r="QKS541" s="168"/>
      <c r="QKT541" s="168"/>
      <c r="QKU541" s="168"/>
      <c r="QKV541" s="168"/>
      <c r="QKW541" s="168"/>
      <c r="QKX541" s="168"/>
      <c r="QKY541" s="168"/>
      <c r="QKZ541" s="168"/>
      <c r="QLA541" s="168"/>
      <c r="QLB541" s="168"/>
      <c r="QLC541" s="168"/>
      <c r="QLD541" s="168"/>
      <c r="QLE541" s="168"/>
      <c r="QLF541" s="168"/>
      <c r="QLG541" s="168"/>
      <c r="QLH541" s="168"/>
      <c r="QLI541" s="168"/>
      <c r="QLJ541" s="168"/>
      <c r="QLK541" s="168"/>
      <c r="QLL541" s="168"/>
      <c r="QLM541" s="168"/>
      <c r="QLN541" s="168"/>
      <c r="QLO541" s="168"/>
      <c r="QLP541" s="168"/>
      <c r="QLQ541" s="168"/>
      <c r="QLR541" s="168"/>
      <c r="QLS541" s="168"/>
      <c r="QLT541" s="168"/>
      <c r="QLU541" s="168"/>
      <c r="QLV541" s="168"/>
      <c r="QLW541" s="168"/>
      <c r="QLX541" s="168"/>
      <c r="QLY541" s="168"/>
      <c r="QLZ541" s="168"/>
      <c r="QMA541" s="168"/>
      <c r="QMB541" s="168"/>
      <c r="QMC541" s="168"/>
      <c r="QMD541" s="168"/>
      <c r="QME541" s="168"/>
      <c r="QMF541" s="168"/>
      <c r="QMG541" s="168"/>
      <c r="QMH541" s="168"/>
      <c r="QMI541" s="168"/>
      <c r="QMJ541" s="168"/>
      <c r="QMK541" s="511"/>
      <c r="QML541" s="511"/>
      <c r="QMM541" s="511"/>
      <c r="QMN541" s="511"/>
      <c r="QMO541" s="511"/>
      <c r="QMP541" s="511"/>
      <c r="QMQ541" s="511"/>
      <c r="QMR541" s="511"/>
      <c r="QMS541" s="511"/>
      <c r="QMT541" s="511"/>
      <c r="QMU541" s="511"/>
      <c r="QMV541" s="511"/>
      <c r="QMW541" s="511"/>
      <c r="QMX541" s="511"/>
      <c r="QMY541" s="511"/>
      <c r="QMZ541" s="511"/>
      <c r="QNA541" s="511"/>
      <c r="QNB541" s="511"/>
      <c r="QNC541" s="511"/>
      <c r="QND541" s="511"/>
      <c r="QNE541" s="511"/>
      <c r="QNF541" s="511"/>
      <c r="QNG541" s="511"/>
      <c r="QNH541" s="511"/>
      <c r="QNI541" s="89"/>
      <c r="QNJ541" s="89"/>
      <c r="QNK541" s="89"/>
      <c r="QNL541" s="89"/>
      <c r="QNM541" s="89"/>
      <c r="QNN541" s="511"/>
      <c r="QNO541" s="511"/>
      <c r="QNP541" s="89"/>
      <c r="QNQ541" s="89"/>
      <c r="QNR541" s="511"/>
      <c r="QNS541" s="511"/>
      <c r="QNT541" s="89"/>
      <c r="QNU541" s="89"/>
      <c r="QNV541" s="511"/>
      <c r="QNW541" s="511"/>
      <c r="QNX541" s="511"/>
      <c r="QNY541" s="511"/>
      <c r="QNZ541" s="511"/>
      <c r="QOA541" s="511"/>
      <c r="QOB541" s="511"/>
      <c r="QOC541" s="89"/>
      <c r="QOD541" s="89"/>
      <c r="QOE541" s="511"/>
      <c r="QOF541" s="511"/>
      <c r="QOG541" s="89"/>
      <c r="QOH541" s="89"/>
      <c r="QOI541" s="511"/>
      <c r="QOJ541" s="511"/>
      <c r="QOK541" s="511"/>
      <c r="QOL541" s="511"/>
      <c r="QOM541" s="511"/>
      <c r="QON541" s="203"/>
      <c r="QOO541" s="107"/>
      <c r="QOP541" s="511"/>
      <c r="QOQ541" s="511"/>
      <c r="QOR541" s="511"/>
      <c r="QOS541" s="511"/>
      <c r="QOT541" s="511"/>
      <c r="QOU541" s="511"/>
      <c r="QOV541" s="511"/>
      <c r="QOW541" s="168"/>
      <c r="QOX541" s="168"/>
      <c r="QOY541" s="168"/>
      <c r="QOZ541" s="168"/>
      <c r="QPA541" s="168"/>
      <c r="QPB541" s="168"/>
      <c r="QPC541" s="168"/>
      <c r="QPD541" s="168"/>
      <c r="QPE541" s="168"/>
      <c r="QPF541" s="168"/>
      <c r="QPG541" s="168"/>
      <c r="QPH541" s="168"/>
      <c r="QPI541" s="168"/>
      <c r="QPJ541" s="168"/>
      <c r="QPK541" s="168"/>
      <c r="QPL541" s="168"/>
      <c r="QPM541" s="168"/>
      <c r="QPN541" s="168"/>
      <c r="QPO541" s="168"/>
      <c r="QPP541" s="168"/>
      <c r="QPQ541" s="168"/>
      <c r="QPR541" s="168"/>
      <c r="QPS541" s="168"/>
      <c r="QPT541" s="168"/>
      <c r="QPU541" s="168"/>
      <c r="QPV541" s="168"/>
      <c r="QPW541" s="168"/>
      <c r="QPX541" s="168"/>
      <c r="QPY541" s="168"/>
      <c r="QPZ541" s="168"/>
      <c r="QQA541" s="168"/>
      <c r="QQB541" s="168"/>
      <c r="QQC541" s="168"/>
      <c r="QQD541" s="168"/>
      <c r="QQE541" s="168"/>
      <c r="QQF541" s="168"/>
      <c r="QQG541" s="168"/>
      <c r="QQH541" s="168"/>
      <c r="QQI541" s="168"/>
      <c r="QQJ541" s="168"/>
      <c r="QQK541" s="168"/>
      <c r="QQL541" s="168"/>
      <c r="QQM541" s="168"/>
      <c r="QQN541" s="168"/>
      <c r="QQO541" s="511"/>
      <c r="QQP541" s="511"/>
      <c r="QQQ541" s="511"/>
      <c r="QQR541" s="511"/>
      <c r="QQS541" s="511"/>
      <c r="QQT541" s="511"/>
      <c r="QQU541" s="511"/>
      <c r="QQV541" s="511"/>
      <c r="QQW541" s="511"/>
      <c r="QQX541" s="511"/>
      <c r="QQY541" s="511"/>
      <c r="QQZ541" s="511"/>
      <c r="QRA541" s="511"/>
      <c r="QRB541" s="511"/>
      <c r="QRC541" s="511"/>
      <c r="QRD541" s="511"/>
      <c r="QRE541" s="511"/>
      <c r="QRF541" s="511"/>
      <c r="QRG541" s="511"/>
      <c r="QRH541" s="511"/>
      <c r="QRI541" s="511"/>
      <c r="QRJ541" s="511"/>
      <c r="QRK541" s="511"/>
      <c r="QRL541" s="511"/>
      <c r="QRM541" s="89"/>
      <c r="QRN541" s="89"/>
      <c r="QRO541" s="89"/>
      <c r="QRP541" s="89"/>
      <c r="QRQ541" s="89"/>
      <c r="QRR541" s="511"/>
      <c r="QRS541" s="511"/>
      <c r="QRT541" s="89"/>
      <c r="QRU541" s="89"/>
      <c r="QRV541" s="511"/>
      <c r="QRW541" s="511"/>
      <c r="QRX541" s="89"/>
      <c r="QRY541" s="89"/>
      <c r="QRZ541" s="511"/>
      <c r="QSA541" s="511"/>
      <c r="QSB541" s="511"/>
      <c r="QSC541" s="511"/>
      <c r="QSD541" s="511"/>
      <c r="QSE541" s="511"/>
      <c r="QSF541" s="511"/>
      <c r="QSG541" s="89"/>
      <c r="QSH541" s="89"/>
      <c r="QSI541" s="511"/>
      <c r="QSJ541" s="511"/>
      <c r="QSK541" s="89"/>
      <c r="QSL541" s="89"/>
      <c r="QSM541" s="511"/>
      <c r="QSN541" s="511"/>
      <c r="QSO541" s="511"/>
      <c r="QSP541" s="511"/>
      <c r="QSQ541" s="511"/>
      <c r="QSR541" s="203"/>
      <c r="QSS541" s="107"/>
      <c r="QST541" s="511"/>
      <c r="QSU541" s="511"/>
      <c r="QSV541" s="511"/>
      <c r="QSW541" s="511"/>
      <c r="QSX541" s="511"/>
      <c r="QSY541" s="511"/>
      <c r="QSZ541" s="511"/>
      <c r="QTA541" s="168"/>
      <c r="QTB541" s="168"/>
      <c r="QTC541" s="168"/>
      <c r="QTD541" s="168"/>
      <c r="QTE541" s="168"/>
      <c r="QTF541" s="168"/>
      <c r="QTG541" s="168"/>
      <c r="QTH541" s="168"/>
      <c r="QTI541" s="168"/>
      <c r="QTJ541" s="168"/>
      <c r="QTK541" s="168"/>
      <c r="QTL541" s="168"/>
      <c r="QTM541" s="168"/>
      <c r="QTN541" s="168"/>
      <c r="QTO541" s="168"/>
      <c r="QTP541" s="168"/>
      <c r="QTQ541" s="168"/>
      <c r="QTR541" s="168"/>
      <c r="QTS541" s="168"/>
      <c r="QTT541" s="168"/>
      <c r="QTU541" s="168"/>
      <c r="QTV541" s="168"/>
      <c r="QTW541" s="168"/>
      <c r="QTX541" s="168"/>
      <c r="QTY541" s="168"/>
      <c r="QTZ541" s="168"/>
      <c r="QUA541" s="168"/>
      <c r="QUB541" s="168"/>
      <c r="QUC541" s="168"/>
      <c r="QUD541" s="168"/>
      <c r="QUE541" s="168"/>
      <c r="QUF541" s="168"/>
      <c r="QUG541" s="168"/>
      <c r="QUH541" s="168"/>
      <c r="QUI541" s="168"/>
      <c r="QUJ541" s="168"/>
      <c r="QUK541" s="168"/>
      <c r="QUL541" s="168"/>
      <c r="QUM541" s="168"/>
      <c r="QUN541" s="168"/>
      <c r="QUO541" s="168"/>
      <c r="QUP541" s="168"/>
      <c r="QUQ541" s="168"/>
      <c r="QUR541" s="168"/>
      <c r="QUS541" s="511"/>
      <c r="QUT541" s="511"/>
      <c r="QUU541" s="511"/>
      <c r="QUV541" s="511"/>
      <c r="QUW541" s="511"/>
      <c r="QUX541" s="511"/>
      <c r="QUY541" s="511"/>
      <c r="QUZ541" s="511"/>
      <c r="QVA541" s="511"/>
      <c r="QVB541" s="511"/>
      <c r="QVC541" s="511"/>
      <c r="QVD541" s="511"/>
      <c r="QVE541" s="511"/>
      <c r="QVF541" s="511"/>
      <c r="QVG541" s="511"/>
      <c r="QVH541" s="511"/>
      <c r="QVI541" s="511"/>
      <c r="QVJ541" s="511"/>
      <c r="QVK541" s="511"/>
      <c r="QVL541" s="511"/>
      <c r="QVM541" s="511"/>
      <c r="QVN541" s="511"/>
      <c r="QVO541" s="511"/>
      <c r="QVP541" s="511"/>
      <c r="QVQ541" s="89"/>
      <c r="QVR541" s="89"/>
      <c r="QVS541" s="89"/>
      <c r="QVT541" s="89"/>
      <c r="QVU541" s="89"/>
      <c r="QVV541" s="511"/>
      <c r="QVW541" s="511"/>
      <c r="QVX541" s="89"/>
      <c r="QVY541" s="89"/>
      <c r="QVZ541" s="511"/>
      <c r="QWA541" s="511"/>
      <c r="QWB541" s="89"/>
      <c r="QWC541" s="89"/>
      <c r="QWD541" s="511"/>
      <c r="QWE541" s="511"/>
      <c r="QWF541" s="511"/>
      <c r="QWG541" s="511"/>
      <c r="QWH541" s="511"/>
      <c r="QWI541" s="511"/>
      <c r="QWJ541" s="511"/>
      <c r="QWK541" s="89"/>
      <c r="QWL541" s="89"/>
      <c r="QWM541" s="511"/>
      <c r="QWN541" s="511"/>
      <c r="QWO541" s="89"/>
      <c r="QWP541" s="89"/>
      <c r="QWQ541" s="511"/>
      <c r="QWR541" s="511"/>
      <c r="QWS541" s="511"/>
      <c r="QWT541" s="511"/>
      <c r="QWU541" s="511"/>
      <c r="QWV541" s="203"/>
      <c r="QWW541" s="107"/>
      <c r="QWX541" s="511"/>
      <c r="QWY541" s="511"/>
      <c r="QWZ541" s="511"/>
      <c r="QXA541" s="511"/>
      <c r="QXB541" s="511"/>
      <c r="QXC541" s="511"/>
      <c r="QXD541" s="511"/>
      <c r="QXE541" s="168"/>
      <c r="QXF541" s="168"/>
      <c r="QXG541" s="168"/>
      <c r="QXH541" s="168"/>
      <c r="QXI541" s="168"/>
      <c r="QXJ541" s="168"/>
      <c r="QXK541" s="168"/>
      <c r="QXL541" s="168"/>
      <c r="QXM541" s="168"/>
      <c r="QXN541" s="168"/>
      <c r="QXO541" s="168"/>
      <c r="QXP541" s="168"/>
      <c r="QXQ541" s="168"/>
      <c r="QXR541" s="168"/>
      <c r="QXS541" s="168"/>
      <c r="QXT541" s="168"/>
      <c r="QXU541" s="168"/>
      <c r="QXV541" s="168"/>
      <c r="QXW541" s="168"/>
      <c r="QXX541" s="168"/>
      <c r="QXY541" s="168"/>
      <c r="QXZ541" s="168"/>
      <c r="QYA541" s="168"/>
      <c r="QYB541" s="168"/>
      <c r="QYC541" s="168"/>
      <c r="QYD541" s="168"/>
      <c r="QYE541" s="168"/>
      <c r="QYF541" s="168"/>
      <c r="QYG541" s="168"/>
      <c r="QYH541" s="168"/>
      <c r="QYI541" s="168"/>
      <c r="QYJ541" s="168"/>
      <c r="QYK541" s="168"/>
      <c r="QYL541" s="168"/>
      <c r="QYM541" s="168"/>
      <c r="QYN541" s="168"/>
      <c r="QYO541" s="168"/>
      <c r="QYP541" s="168"/>
      <c r="QYQ541" s="168"/>
      <c r="QYR541" s="168"/>
      <c r="QYS541" s="168"/>
      <c r="QYT541" s="168"/>
      <c r="QYU541" s="168"/>
      <c r="QYV541" s="168"/>
      <c r="QYW541" s="511"/>
      <c r="QYX541" s="511"/>
      <c r="QYY541" s="511"/>
      <c r="QYZ541" s="511"/>
      <c r="QZA541" s="511"/>
      <c r="QZB541" s="511"/>
      <c r="QZC541" s="511"/>
      <c r="QZD541" s="511"/>
      <c r="QZE541" s="511"/>
      <c r="QZF541" s="511"/>
      <c r="QZG541" s="511"/>
      <c r="QZH541" s="511"/>
      <c r="QZI541" s="511"/>
      <c r="QZJ541" s="511"/>
      <c r="QZK541" s="511"/>
      <c r="QZL541" s="511"/>
      <c r="QZM541" s="511"/>
      <c r="QZN541" s="511"/>
      <c r="QZO541" s="511"/>
      <c r="QZP541" s="511"/>
      <c r="QZQ541" s="511"/>
      <c r="QZR541" s="511"/>
      <c r="QZS541" s="511"/>
      <c r="QZT541" s="511"/>
      <c r="QZU541" s="89"/>
      <c r="QZV541" s="89"/>
      <c r="QZW541" s="89"/>
      <c r="QZX541" s="89"/>
      <c r="QZY541" s="89"/>
      <c r="QZZ541" s="511"/>
      <c r="RAA541" s="511"/>
      <c r="RAB541" s="89"/>
      <c r="RAC541" s="89"/>
      <c r="RAD541" s="511"/>
      <c r="RAE541" s="511"/>
      <c r="RAF541" s="89"/>
      <c r="RAG541" s="89"/>
      <c r="RAH541" s="511"/>
      <c r="RAI541" s="511"/>
      <c r="RAJ541" s="511"/>
      <c r="RAK541" s="511"/>
      <c r="RAL541" s="511"/>
      <c r="RAM541" s="511"/>
      <c r="RAN541" s="511"/>
      <c r="RAO541" s="89"/>
      <c r="RAP541" s="89"/>
      <c r="RAQ541" s="511"/>
      <c r="RAR541" s="511"/>
      <c r="RAS541" s="89"/>
      <c r="RAT541" s="89"/>
      <c r="RAU541" s="511"/>
      <c r="RAV541" s="511"/>
      <c r="RAW541" s="511"/>
      <c r="RAX541" s="511"/>
      <c r="RAY541" s="511"/>
      <c r="RAZ541" s="203"/>
      <c r="RBA541" s="107"/>
      <c r="RBB541" s="511"/>
      <c r="RBC541" s="511"/>
      <c r="RBD541" s="511"/>
      <c r="RBE541" s="511"/>
      <c r="RBF541" s="511"/>
      <c r="RBG541" s="511"/>
      <c r="RBH541" s="511"/>
      <c r="RBI541" s="168"/>
      <c r="RBJ541" s="168"/>
      <c r="RBK541" s="168"/>
      <c r="RBL541" s="168"/>
      <c r="RBM541" s="168"/>
      <c r="RBN541" s="168"/>
      <c r="RBO541" s="168"/>
      <c r="RBP541" s="168"/>
      <c r="RBQ541" s="168"/>
      <c r="RBR541" s="168"/>
      <c r="RBS541" s="168"/>
      <c r="RBT541" s="168"/>
      <c r="RBU541" s="168"/>
      <c r="RBV541" s="168"/>
      <c r="RBW541" s="168"/>
      <c r="RBX541" s="168"/>
      <c r="RBY541" s="168"/>
      <c r="RBZ541" s="168"/>
      <c r="RCA541" s="168"/>
      <c r="RCB541" s="168"/>
      <c r="RCC541" s="168"/>
      <c r="RCD541" s="168"/>
      <c r="RCE541" s="168"/>
      <c r="RCF541" s="168"/>
      <c r="RCG541" s="168"/>
      <c r="RCH541" s="168"/>
      <c r="RCI541" s="168"/>
      <c r="RCJ541" s="168"/>
      <c r="RCK541" s="168"/>
      <c r="RCL541" s="168"/>
      <c r="RCM541" s="168"/>
      <c r="RCN541" s="168"/>
      <c r="RCO541" s="168"/>
      <c r="RCP541" s="168"/>
      <c r="RCQ541" s="168"/>
      <c r="RCR541" s="168"/>
      <c r="RCS541" s="168"/>
      <c r="RCT541" s="168"/>
      <c r="RCU541" s="168"/>
      <c r="RCV541" s="168"/>
      <c r="RCW541" s="168"/>
      <c r="RCX541" s="168"/>
      <c r="RCY541" s="168"/>
      <c r="RCZ541" s="168"/>
      <c r="RDA541" s="511"/>
      <c r="RDB541" s="511"/>
      <c r="RDC541" s="511"/>
      <c r="RDD541" s="511"/>
      <c r="RDE541" s="511"/>
      <c r="RDF541" s="511"/>
      <c r="RDG541" s="511"/>
      <c r="RDH541" s="511"/>
      <c r="RDI541" s="511"/>
      <c r="RDJ541" s="511"/>
      <c r="RDK541" s="511"/>
      <c r="RDL541" s="511"/>
      <c r="RDM541" s="511"/>
      <c r="RDN541" s="511"/>
      <c r="RDO541" s="511"/>
      <c r="RDP541" s="511"/>
      <c r="RDQ541" s="511"/>
      <c r="RDR541" s="511"/>
      <c r="RDS541" s="511"/>
      <c r="RDT541" s="511"/>
      <c r="RDU541" s="511"/>
      <c r="RDV541" s="511"/>
      <c r="RDW541" s="511"/>
    </row>
    <row r="542" spans="1:12295" s="51" customFormat="1" ht="50.25" customHeight="1" x14ac:dyDescent="0.25">
      <c r="B542" s="506"/>
      <c r="C542" s="97" t="s">
        <v>31</v>
      </c>
      <c r="D542" s="185">
        <f>E542+G542+H542+I542</f>
        <v>359047.97328999999</v>
      </c>
      <c r="E542" s="185"/>
      <c r="F542" s="185"/>
      <c r="G542" s="185">
        <f>SUM(G543:G546)</f>
        <v>359047.97328999999</v>
      </c>
      <c r="H542" s="186"/>
      <c r="I542" s="186"/>
      <c r="J542" s="185">
        <f>Q542-G542</f>
        <v>-97321.046849999984</v>
      </c>
      <c r="K542" s="185">
        <f>M542+Q542+S542+U542</f>
        <v>261726.92644000001</v>
      </c>
      <c r="L542" s="699">
        <f t="shared" si="1128"/>
        <v>0.7289469539175073</v>
      </c>
      <c r="M542" s="185">
        <f>SUM(M543:M546)</f>
        <v>0</v>
      </c>
      <c r="N542" s="98"/>
      <c r="O542" s="98"/>
      <c r="P542" s="98"/>
      <c r="Q542" s="185">
        <f>SUM(Q543:Q546)</f>
        <v>261726.92644000001</v>
      </c>
      <c r="R542" s="769">
        <f t="shared" ref="R542:R546" si="1157">Q542/G542</f>
        <v>0.7289469539175073</v>
      </c>
      <c r="S542" s="286"/>
      <c r="T542" s="286"/>
      <c r="U542" s="286"/>
      <c r="V542" s="98">
        <f t="shared" si="1155"/>
        <v>0</v>
      </c>
      <c r="W542" s="98">
        <f>SUM(W543:W546)</f>
        <v>0</v>
      </c>
      <c r="X542" s="286"/>
      <c r="Y542" s="286"/>
      <c r="Z542" s="98">
        <f t="shared" si="1156"/>
        <v>0</v>
      </c>
      <c r="AA542" s="98">
        <f>SUM(AA543:AA546)</f>
        <v>0</v>
      </c>
      <c r="AB542" s="286"/>
      <c r="AC542" s="286"/>
      <c r="AD542" s="286"/>
      <c r="AE542" s="185">
        <f>AG542+AK542</f>
        <v>261666.92044000002</v>
      </c>
      <c r="AF542" s="699">
        <f t="shared" si="1129"/>
        <v>0.72877982861820489</v>
      </c>
      <c r="AG542" s="185"/>
      <c r="AH542" s="699"/>
      <c r="AI542" s="98"/>
      <c r="AJ542" s="98"/>
      <c r="AK542" s="98">
        <f>SUM(AK543:AK546)</f>
        <v>261666.92044000002</v>
      </c>
      <c r="AL542" s="699">
        <f t="shared" si="1154"/>
        <v>0.72877982861820489</v>
      </c>
      <c r="AM542" s="286"/>
      <c r="AN542" s="286"/>
      <c r="AO542" s="286"/>
      <c r="AP542" s="98">
        <f>AX542-AE542</f>
        <v>97381.052850000036</v>
      </c>
      <c r="AQ542" s="98"/>
      <c r="AR542" s="185">
        <f>AT542+AX542</f>
        <v>359047.97329000005</v>
      </c>
      <c r="AS542" s="699">
        <f t="shared" si="1130"/>
        <v>1.0000000000000002</v>
      </c>
      <c r="AT542" s="185">
        <f>SUM(AT543:AT546)</f>
        <v>0</v>
      </c>
      <c r="AU542" s="699"/>
      <c r="AV542" s="98"/>
      <c r="AW542" s="699"/>
      <c r="AX542" s="185">
        <f>AX543+AX544+AX545+AX546</f>
        <v>359047.97329000005</v>
      </c>
      <c r="AY542" s="699">
        <f t="shared" si="1143"/>
        <v>1.0000000000000002</v>
      </c>
      <c r="AZ542" s="286"/>
      <c r="BA542" s="699"/>
      <c r="BB542" s="286"/>
      <c r="BC542" s="286"/>
      <c r="BD542" s="286"/>
      <c r="BE542" s="98"/>
      <c r="BF542" s="98"/>
      <c r="BG542" s="98"/>
      <c r="BH542" s="286"/>
      <c r="BI542" s="286"/>
      <c r="BJ542" s="98"/>
      <c r="BK542" s="98"/>
      <c r="BL542" s="286"/>
      <c r="BM542" s="286"/>
      <c r="BN542" s="98"/>
      <c r="BO542" s="98"/>
      <c r="BP542" s="98"/>
      <c r="BQ542" s="98"/>
      <c r="BR542" s="98"/>
      <c r="BS542" s="286"/>
      <c r="BT542" s="98"/>
      <c r="BU542" s="98"/>
      <c r="BV542" s="98"/>
      <c r="BW542" s="98"/>
      <c r="BX542" s="98"/>
      <c r="BY542" s="286"/>
      <c r="BZ542" s="286"/>
      <c r="CE542" s="699"/>
    </row>
    <row r="543" spans="1:12295" s="190" customFormat="1" ht="50.25" hidden="1" customHeight="1" x14ac:dyDescent="0.25">
      <c r="B543" s="204"/>
      <c r="C543" s="123" t="s">
        <v>244</v>
      </c>
      <c r="D543" s="244">
        <f>G543</f>
        <v>38967.391450000003</v>
      </c>
      <c r="E543" s="244"/>
      <c r="F543" s="244"/>
      <c r="G543" s="244">
        <v>38967.391450000003</v>
      </c>
      <c r="H543" s="889"/>
      <c r="I543" s="889"/>
      <c r="J543" s="244">
        <f t="shared" ref="J543" si="1158">Q543-G543</f>
        <v>-13792.679850000004</v>
      </c>
      <c r="K543" s="244">
        <f>Q543</f>
        <v>25174.711599999999</v>
      </c>
      <c r="L543" s="699">
        <f t="shared" si="1128"/>
        <v>0.64604559513054083</v>
      </c>
      <c r="M543" s="244"/>
      <c r="N543" s="191"/>
      <c r="O543" s="191"/>
      <c r="P543" s="191"/>
      <c r="Q543" s="191">
        <v>25174.711599999999</v>
      </c>
      <c r="R543" s="769">
        <f t="shared" si="1157"/>
        <v>0.64604559513054083</v>
      </c>
      <c r="S543" s="301"/>
      <c r="T543" s="301"/>
      <c r="U543" s="301"/>
      <c r="V543" s="89">
        <f t="shared" si="1116"/>
        <v>0</v>
      </c>
      <c r="W543" s="301"/>
      <c r="X543" s="301"/>
      <c r="Y543" s="301"/>
      <c r="Z543" s="191">
        <f t="shared" si="1111"/>
        <v>0</v>
      </c>
      <c r="AA543" s="191">
        <f t="shared" ref="AA543:AA572" si="1159">E543</f>
        <v>0</v>
      </c>
      <c r="AB543" s="301"/>
      <c r="AC543" s="301"/>
      <c r="AD543" s="301"/>
      <c r="AE543" s="244">
        <f>AG543+AK543</f>
        <v>25114.705600000005</v>
      </c>
      <c r="AF543" s="699">
        <f t="shared" si="1129"/>
        <v>0.64450569220742648</v>
      </c>
      <c r="AG543" s="244"/>
      <c r="AH543" s="699"/>
      <c r="AI543" s="191"/>
      <c r="AJ543" s="191"/>
      <c r="AK543" s="191">
        <f>159189.7476-AK546-AK544</f>
        <v>25114.705600000005</v>
      </c>
      <c r="AL543" s="699">
        <f t="shared" si="1154"/>
        <v>0.64450569220742648</v>
      </c>
      <c r="AM543" s="301"/>
      <c r="AN543" s="301"/>
      <c r="AO543" s="301"/>
      <c r="AP543" s="191">
        <f>AR543-AE543</f>
        <v>13852.68585000002</v>
      </c>
      <c r="AQ543" s="191"/>
      <c r="AR543" s="244">
        <f>AT543+AX543</f>
        <v>38967.391450000025</v>
      </c>
      <c r="AS543" s="699">
        <f t="shared" si="1130"/>
        <v>1.0000000000000007</v>
      </c>
      <c r="AT543" s="244">
        <v>0</v>
      </c>
      <c r="AU543" s="699"/>
      <c r="AV543" s="191"/>
      <c r="AW543" s="699"/>
      <c r="AX543" s="244">
        <f>173042.43345-AX544-AX546</f>
        <v>38967.391450000025</v>
      </c>
      <c r="AY543" s="699">
        <f t="shared" si="1143"/>
        <v>1.0000000000000007</v>
      </c>
      <c r="AZ543" s="301"/>
      <c r="BA543" s="699"/>
      <c r="BB543" s="301"/>
      <c r="BC543" s="301"/>
      <c r="BD543" s="301"/>
      <c r="BE543" s="191"/>
      <c r="BF543" s="191"/>
      <c r="BG543" s="191"/>
      <c r="BH543" s="301"/>
      <c r="BI543" s="301"/>
      <c r="BJ543" s="191"/>
      <c r="BK543" s="191"/>
      <c r="BL543" s="301"/>
      <c r="BM543" s="301"/>
      <c r="BN543" s="191"/>
      <c r="BO543" s="191"/>
      <c r="BP543" s="191"/>
      <c r="BQ543" s="191"/>
      <c r="BR543" s="129"/>
      <c r="BS543" s="301"/>
      <c r="BT543" s="191"/>
      <c r="BU543" s="191"/>
      <c r="BV543" s="191"/>
      <c r="BW543" s="191"/>
      <c r="BX543" s="244"/>
      <c r="BY543" s="301"/>
      <c r="BZ543" s="301"/>
      <c r="CE543" s="699"/>
    </row>
    <row r="544" spans="1:12295" s="190" customFormat="1" ht="50.25" hidden="1" customHeight="1" x14ac:dyDescent="0.25">
      <c r="B544" s="204"/>
      <c r="C544" s="123" t="s">
        <v>506</v>
      </c>
      <c r="D544" s="244">
        <f>G544</f>
        <v>5614.6940000000004</v>
      </c>
      <c r="E544" s="244"/>
      <c r="F544" s="244"/>
      <c r="G544" s="244">
        <v>5614.6940000000004</v>
      </c>
      <c r="H544" s="889"/>
      <c r="I544" s="889"/>
      <c r="J544" s="244">
        <f>Q544-G544</f>
        <v>0</v>
      </c>
      <c r="K544" s="244">
        <f>Q544</f>
        <v>5614.6940000000004</v>
      </c>
      <c r="L544" s="699">
        <f t="shared" si="1128"/>
        <v>1</v>
      </c>
      <c r="M544" s="244"/>
      <c r="N544" s="191"/>
      <c r="O544" s="191"/>
      <c r="P544" s="191"/>
      <c r="Q544" s="191">
        <v>5614.6940000000004</v>
      </c>
      <c r="R544" s="769">
        <f t="shared" si="1157"/>
        <v>1</v>
      </c>
      <c r="S544" s="301"/>
      <c r="T544" s="301"/>
      <c r="U544" s="301"/>
      <c r="V544" s="89">
        <f t="shared" si="1116"/>
        <v>0</v>
      </c>
      <c r="W544" s="301"/>
      <c r="X544" s="301"/>
      <c r="Y544" s="301"/>
      <c r="Z544" s="191">
        <f t="shared" si="1111"/>
        <v>0</v>
      </c>
      <c r="AA544" s="191">
        <f t="shared" si="1159"/>
        <v>0</v>
      </c>
      <c r="AB544" s="301"/>
      <c r="AC544" s="301"/>
      <c r="AD544" s="301"/>
      <c r="AE544" s="244">
        <f t="shared" ref="AE544:AE546" si="1160">AG544+AK544</f>
        <v>5614.6940000000004</v>
      </c>
      <c r="AF544" s="699">
        <f t="shared" si="1129"/>
        <v>1</v>
      </c>
      <c r="AG544" s="244"/>
      <c r="AH544" s="699"/>
      <c r="AI544" s="191"/>
      <c r="AJ544" s="191"/>
      <c r="AK544" s="191">
        <f>D544</f>
        <v>5614.6940000000004</v>
      </c>
      <c r="AL544" s="699">
        <f t="shared" si="1154"/>
        <v>1</v>
      </c>
      <c r="AM544" s="301"/>
      <c r="AN544" s="301"/>
      <c r="AO544" s="301"/>
      <c r="AP544" s="191">
        <f>AR544-AE544</f>
        <v>0</v>
      </c>
      <c r="AQ544" s="191"/>
      <c r="AR544" s="244">
        <f t="shared" ref="AR544:AR545" si="1161">AT544+AX544</f>
        <v>5614.6940000000004</v>
      </c>
      <c r="AS544" s="699">
        <f t="shared" si="1130"/>
        <v>1</v>
      </c>
      <c r="AT544" s="244">
        <v>0</v>
      </c>
      <c r="AU544" s="699"/>
      <c r="AV544" s="191"/>
      <c r="AW544" s="699"/>
      <c r="AX544" s="244">
        <v>5614.6940000000004</v>
      </c>
      <c r="AY544" s="699">
        <f t="shared" si="1143"/>
        <v>1</v>
      </c>
      <c r="AZ544" s="301"/>
      <c r="BA544" s="699"/>
      <c r="BB544" s="301"/>
      <c r="BC544" s="301"/>
      <c r="BD544" s="301"/>
      <c r="BE544" s="191"/>
      <c r="BF544" s="191"/>
      <c r="BG544" s="191"/>
      <c r="BH544" s="301"/>
      <c r="BI544" s="301"/>
      <c r="BJ544" s="191"/>
      <c r="BK544" s="191"/>
      <c r="BL544" s="301"/>
      <c r="BM544" s="301"/>
      <c r="BN544" s="191"/>
      <c r="BO544" s="191"/>
      <c r="BP544" s="191"/>
      <c r="BQ544" s="191"/>
      <c r="BR544" s="98"/>
      <c r="BS544" s="301"/>
      <c r="BT544" s="191"/>
      <c r="BU544" s="191"/>
      <c r="BV544" s="191"/>
      <c r="BW544" s="191"/>
      <c r="BX544" s="244"/>
      <c r="BY544" s="301"/>
      <c r="BZ544" s="301"/>
      <c r="CE544" s="699"/>
    </row>
    <row r="545" spans="1:12295" s="190" customFormat="1" ht="50.25" hidden="1" customHeight="1" x14ac:dyDescent="0.25">
      <c r="B545" s="204"/>
      <c r="C545" s="123" t="s">
        <v>245</v>
      </c>
      <c r="D545" s="244">
        <f t="shared" ref="D545:D546" si="1162">G545</f>
        <v>186005.53984000001</v>
      </c>
      <c r="E545" s="244"/>
      <c r="F545" s="244"/>
      <c r="G545" s="244">
        <v>186005.53984000001</v>
      </c>
      <c r="H545" s="889"/>
      <c r="I545" s="889"/>
      <c r="J545" s="244"/>
      <c r="K545" s="244">
        <f t="shared" ref="K545:K546" si="1163">Q545</f>
        <v>102477.17284</v>
      </c>
      <c r="L545" s="699">
        <f t="shared" si="1128"/>
        <v>0.55093613302135935</v>
      </c>
      <c r="M545" s="244"/>
      <c r="N545" s="191"/>
      <c r="O545" s="191"/>
      <c r="P545" s="191"/>
      <c r="Q545" s="191">
        <v>102477.17284</v>
      </c>
      <c r="R545" s="769">
        <f t="shared" si="1157"/>
        <v>0.55093613302135935</v>
      </c>
      <c r="S545" s="301"/>
      <c r="T545" s="301"/>
      <c r="U545" s="301"/>
      <c r="V545" s="89"/>
      <c r="W545" s="301"/>
      <c r="X545" s="301"/>
      <c r="Y545" s="301"/>
      <c r="Z545" s="191"/>
      <c r="AA545" s="191"/>
      <c r="AB545" s="301"/>
      <c r="AC545" s="301"/>
      <c r="AD545" s="301"/>
      <c r="AE545" s="244">
        <f t="shared" si="1160"/>
        <v>102477.17284</v>
      </c>
      <c r="AF545" s="699">
        <f t="shared" si="1129"/>
        <v>0.55093613302135935</v>
      </c>
      <c r="AG545" s="244"/>
      <c r="AH545" s="699"/>
      <c r="AI545" s="191"/>
      <c r="AJ545" s="191"/>
      <c r="AK545" s="191">
        <v>102477.17284</v>
      </c>
      <c r="AL545" s="699">
        <f t="shared" si="1154"/>
        <v>0.55093613302135935</v>
      </c>
      <c r="AM545" s="301"/>
      <c r="AN545" s="301"/>
      <c r="AO545" s="301"/>
      <c r="AP545" s="191"/>
      <c r="AQ545" s="191"/>
      <c r="AR545" s="244">
        <f t="shared" si="1161"/>
        <v>186005.53984000001</v>
      </c>
      <c r="AS545" s="699">
        <f t="shared" si="1130"/>
        <v>1</v>
      </c>
      <c r="AT545" s="244"/>
      <c r="AU545" s="699"/>
      <c r="AV545" s="191"/>
      <c r="AW545" s="699"/>
      <c r="AX545" s="244">
        <f>D545</f>
        <v>186005.53984000001</v>
      </c>
      <c r="AY545" s="699">
        <f t="shared" si="1143"/>
        <v>1</v>
      </c>
      <c r="AZ545" s="301"/>
      <c r="BA545" s="699"/>
      <c r="BB545" s="301"/>
      <c r="BC545" s="301"/>
      <c r="BD545" s="301"/>
      <c r="BE545" s="191"/>
      <c r="BF545" s="191"/>
      <c r="BG545" s="191"/>
      <c r="BH545" s="301"/>
      <c r="BI545" s="301"/>
      <c r="BJ545" s="191"/>
      <c r="BK545" s="191"/>
      <c r="BL545" s="301"/>
      <c r="BM545" s="301"/>
      <c r="BN545" s="191"/>
      <c r="BO545" s="191"/>
      <c r="BP545" s="191"/>
      <c r="BQ545" s="191"/>
      <c r="BR545" s="98"/>
      <c r="BS545" s="301"/>
      <c r="BT545" s="191"/>
      <c r="BU545" s="191"/>
      <c r="BV545" s="191"/>
      <c r="BW545" s="191"/>
      <c r="BX545" s="244"/>
      <c r="BY545" s="301"/>
      <c r="BZ545" s="301"/>
      <c r="CE545" s="699"/>
    </row>
    <row r="546" spans="1:12295" s="190" customFormat="1" ht="50.25" hidden="1" customHeight="1" x14ac:dyDescent="0.25">
      <c r="B546" s="204"/>
      <c r="C546" s="123" t="s">
        <v>246</v>
      </c>
      <c r="D546" s="244">
        <f t="shared" si="1162"/>
        <v>128460.348</v>
      </c>
      <c r="E546" s="244"/>
      <c r="F546" s="244"/>
      <c r="G546" s="244">
        <v>128460.348</v>
      </c>
      <c r="H546" s="889"/>
      <c r="I546" s="889"/>
      <c r="J546" s="244">
        <f t="shared" ref="J546" si="1164">Q546-G546</f>
        <v>0</v>
      </c>
      <c r="K546" s="244">
        <f t="shared" si="1163"/>
        <v>128460.348</v>
      </c>
      <c r="L546" s="699">
        <f t="shared" si="1128"/>
        <v>1</v>
      </c>
      <c r="M546" s="244"/>
      <c r="N546" s="191"/>
      <c r="O546" s="191"/>
      <c r="P546" s="191"/>
      <c r="Q546" s="191">
        <v>128460.348</v>
      </c>
      <c r="R546" s="769">
        <f t="shared" si="1157"/>
        <v>1</v>
      </c>
      <c r="S546" s="301"/>
      <c r="T546" s="301"/>
      <c r="U546" s="301"/>
      <c r="V546" s="191">
        <f t="shared" si="1116"/>
        <v>0</v>
      </c>
      <c r="W546" s="191">
        <f>AA546-E546</f>
        <v>0</v>
      </c>
      <c r="X546" s="301"/>
      <c r="Y546" s="301"/>
      <c r="Z546" s="191">
        <f t="shared" si="1111"/>
        <v>0</v>
      </c>
      <c r="AA546" s="191">
        <f t="shared" si="1159"/>
        <v>0</v>
      </c>
      <c r="AB546" s="301"/>
      <c r="AC546" s="301"/>
      <c r="AD546" s="301"/>
      <c r="AE546" s="244">
        <f t="shared" si="1160"/>
        <v>128460.348</v>
      </c>
      <c r="AF546" s="699">
        <f t="shared" si="1129"/>
        <v>1</v>
      </c>
      <c r="AG546" s="244"/>
      <c r="AH546" s="699"/>
      <c r="AI546" s="191"/>
      <c r="AJ546" s="191"/>
      <c r="AK546" s="191">
        <f>Q546</f>
        <v>128460.348</v>
      </c>
      <c r="AL546" s="699">
        <f t="shared" si="1154"/>
        <v>1</v>
      </c>
      <c r="AM546" s="301"/>
      <c r="AN546" s="301"/>
      <c r="AO546" s="301"/>
      <c r="AP546" s="191">
        <f t="shared" ref="AP546:AP611" si="1165">AR546+AT546+AX546</f>
        <v>128460.348</v>
      </c>
      <c r="AQ546" s="191"/>
      <c r="AR546" s="244">
        <f t="shared" ref="AR546" si="1166">AT546</f>
        <v>0</v>
      </c>
      <c r="AS546" s="699">
        <f t="shared" si="1130"/>
        <v>0</v>
      </c>
      <c r="AT546" s="244"/>
      <c r="AU546" s="699"/>
      <c r="AV546" s="191"/>
      <c r="AW546" s="699"/>
      <c r="AX546" s="244">
        <f>D546</f>
        <v>128460.348</v>
      </c>
      <c r="AY546" s="699">
        <f t="shared" si="1143"/>
        <v>1</v>
      </c>
      <c r="AZ546" s="301"/>
      <c r="BA546" s="699"/>
      <c r="BB546" s="301"/>
      <c r="BC546" s="301"/>
      <c r="BD546" s="301"/>
      <c r="BE546" s="191"/>
      <c r="BF546" s="191"/>
      <c r="BG546" s="191"/>
      <c r="BH546" s="301"/>
      <c r="BI546" s="301"/>
      <c r="BJ546" s="191"/>
      <c r="BK546" s="191"/>
      <c r="BL546" s="301"/>
      <c r="BM546" s="301"/>
      <c r="BN546" s="191"/>
      <c r="BO546" s="191"/>
      <c r="BP546" s="191"/>
      <c r="BQ546" s="629"/>
      <c r="BR546" s="629"/>
      <c r="BS546" s="301"/>
      <c r="BT546" s="191"/>
      <c r="BU546" s="191"/>
      <c r="BV546" s="191"/>
      <c r="BW546" s="191"/>
      <c r="BX546" s="191"/>
      <c r="BY546" s="301"/>
      <c r="BZ546" s="301"/>
      <c r="CE546" s="699"/>
    </row>
    <row r="547" spans="1:12295" s="525" customFormat="1" ht="36.75" customHeight="1" x14ac:dyDescent="0.25">
      <c r="B547" s="429"/>
      <c r="C547" s="473" t="s">
        <v>247</v>
      </c>
      <c r="D547" s="882">
        <f>G547</f>
        <v>56063.79</v>
      </c>
      <c r="E547" s="882"/>
      <c r="F547" s="882"/>
      <c r="G547" s="882">
        <f>SUM(G548:G552)</f>
        <v>56063.79</v>
      </c>
      <c r="H547" s="882"/>
      <c r="I547" s="882"/>
      <c r="J547" s="882">
        <f>J551</f>
        <v>-56063.79</v>
      </c>
      <c r="K547" s="882">
        <f>M547+Q547+S547+U547</f>
        <v>0</v>
      </c>
      <c r="L547" s="823">
        <f t="shared" si="1128"/>
        <v>0</v>
      </c>
      <c r="M547" s="882">
        <f>SUM(M548:M552)</f>
        <v>0</v>
      </c>
      <c r="N547" s="831"/>
      <c r="O547" s="831"/>
      <c r="P547" s="831"/>
      <c r="Q547" s="831">
        <v>0</v>
      </c>
      <c r="R547" s="831"/>
      <c r="S547" s="831"/>
      <c r="T547" s="831"/>
      <c r="U547" s="831"/>
      <c r="V547" s="831">
        <f t="shared" si="1116"/>
        <v>0</v>
      </c>
      <c r="W547" s="831"/>
      <c r="X547" s="831"/>
      <c r="Y547" s="831"/>
      <c r="Z547" s="831">
        <f t="shared" si="1111"/>
        <v>0</v>
      </c>
      <c r="AA547" s="831">
        <f t="shared" si="1159"/>
        <v>0</v>
      </c>
      <c r="AB547" s="831"/>
      <c r="AC547" s="831"/>
      <c r="AD547" s="831"/>
      <c r="AE547" s="882">
        <f>AK547</f>
        <v>392258.97814999998</v>
      </c>
      <c r="AF547" s="823">
        <f t="shared" si="1129"/>
        <v>6.9966546705101456</v>
      </c>
      <c r="AG547" s="882"/>
      <c r="AH547" s="823"/>
      <c r="AI547" s="831"/>
      <c r="AJ547" s="831"/>
      <c r="AK547" s="831">
        <f>AK548+AK551</f>
        <v>392258.97814999998</v>
      </c>
      <c r="AL547" s="823">
        <f t="shared" si="1154"/>
        <v>6.9966546705101456</v>
      </c>
      <c r="AM547" s="831"/>
      <c r="AN547" s="831"/>
      <c r="AO547" s="831"/>
      <c r="AP547" s="831">
        <f>AX547-AE547</f>
        <v>-336195.18815</v>
      </c>
      <c r="AQ547" s="831"/>
      <c r="AR547" s="882">
        <f>AX547</f>
        <v>56063.79</v>
      </c>
      <c r="AS547" s="823">
        <f t="shared" si="1130"/>
        <v>1</v>
      </c>
      <c r="AT547" s="882">
        <f>AT551+AT552</f>
        <v>0</v>
      </c>
      <c r="AU547" s="823"/>
      <c r="AV547" s="831"/>
      <c r="AW547" s="823"/>
      <c r="AX547" s="882">
        <f>AX551</f>
        <v>56063.79</v>
      </c>
      <c r="AY547" s="823">
        <f t="shared" si="1143"/>
        <v>1</v>
      </c>
      <c r="AZ547" s="831"/>
      <c r="BA547" s="823"/>
      <c r="BB547" s="831"/>
      <c r="BC547" s="831"/>
      <c r="BD547" s="831"/>
      <c r="BE547" s="831"/>
      <c r="BF547" s="831"/>
      <c r="BG547" s="831"/>
      <c r="BH547" s="831"/>
      <c r="BI547" s="831"/>
      <c r="BJ547" s="831"/>
      <c r="BK547" s="831"/>
      <c r="BL547" s="831"/>
      <c r="BM547" s="831"/>
      <c r="BN547" s="831"/>
      <c r="BO547" s="831"/>
      <c r="BP547" s="831"/>
      <c r="BQ547" s="851"/>
      <c r="BR547" s="831"/>
      <c r="BS547" s="831"/>
      <c r="BT547" s="831"/>
      <c r="BU547" s="831"/>
      <c r="BV547" s="831"/>
      <c r="BW547" s="831"/>
      <c r="BX547" s="831"/>
      <c r="BY547" s="831"/>
      <c r="BZ547" s="831"/>
      <c r="CE547" s="823"/>
    </row>
    <row r="548" spans="1:12295" s="196" customFormat="1" ht="46.5" hidden="1" customHeight="1" x14ac:dyDescent="0.25">
      <c r="B548" s="202"/>
      <c r="C548" s="123" t="s">
        <v>525</v>
      </c>
      <c r="D548" s="244">
        <f>G548</f>
        <v>0</v>
      </c>
      <c r="E548" s="244"/>
      <c r="F548" s="244"/>
      <c r="G548" s="244"/>
      <c r="H548" s="890"/>
      <c r="I548" s="890"/>
      <c r="J548" s="891"/>
      <c r="K548" s="244"/>
      <c r="L548" s="699"/>
      <c r="M548" s="244"/>
      <c r="N548" s="191"/>
      <c r="O548" s="191"/>
      <c r="P548" s="191"/>
      <c r="Q548" s="191"/>
      <c r="R548" s="191"/>
      <c r="S548" s="302"/>
      <c r="T548" s="286"/>
      <c r="U548" s="302"/>
      <c r="V548" s="98">
        <f t="shared" si="1116"/>
        <v>0</v>
      </c>
      <c r="W548" s="302"/>
      <c r="X548" s="302"/>
      <c r="Y548" s="302"/>
      <c r="Z548" s="279">
        <f t="shared" si="1111"/>
        <v>0</v>
      </c>
      <c r="AA548" s="279">
        <f t="shared" si="1159"/>
        <v>0</v>
      </c>
      <c r="AB548" s="302"/>
      <c r="AC548" s="302"/>
      <c r="AD548" s="286"/>
      <c r="AE548" s="244">
        <f>AK548</f>
        <v>1181.9438500000001</v>
      </c>
      <c r="AF548" s="699" t="e">
        <f t="shared" si="1129"/>
        <v>#DIV/0!</v>
      </c>
      <c r="AG548" s="891"/>
      <c r="AH548" s="699"/>
      <c r="AI548" s="195"/>
      <c r="AJ548" s="98"/>
      <c r="AK548" s="191">
        <v>1181.9438500000001</v>
      </c>
      <c r="AL548" s="699" t="e">
        <f t="shared" si="1154"/>
        <v>#DIV/0!</v>
      </c>
      <c r="AM548" s="302"/>
      <c r="AN548" s="286"/>
      <c r="AO548" s="302"/>
      <c r="AP548" s="195">
        <f t="shared" si="1165"/>
        <v>0</v>
      </c>
      <c r="AQ548" s="98"/>
      <c r="AR548" s="891"/>
      <c r="AS548" s="699" t="e">
        <f t="shared" si="1130"/>
        <v>#DIV/0!</v>
      </c>
      <c r="AT548" s="891"/>
      <c r="AU548" s="699"/>
      <c r="AV548" s="195"/>
      <c r="AW548" s="699"/>
      <c r="AX548" s="185">
        <f>D548</f>
        <v>0</v>
      </c>
      <c r="AY548" s="699"/>
      <c r="AZ548" s="302"/>
      <c r="BA548" s="699"/>
      <c r="BB548" s="302"/>
      <c r="BC548" s="302"/>
      <c r="BD548" s="302"/>
      <c r="BE548" s="195"/>
      <c r="BF548" s="195"/>
      <c r="BG548" s="195"/>
      <c r="BH548" s="302"/>
      <c r="BI548" s="302"/>
      <c r="BJ548" s="195"/>
      <c r="BK548" s="195"/>
      <c r="BL548" s="302"/>
      <c r="BM548" s="302"/>
      <c r="BN548" s="195"/>
      <c r="BO548" s="195"/>
      <c r="BP548" s="195"/>
      <c r="BQ548" s="195"/>
      <c r="BR548" s="302"/>
      <c r="BS548" s="302"/>
      <c r="BT548" s="195"/>
      <c r="BU548" s="195"/>
      <c r="BV548" s="195"/>
      <c r="BW548" s="195"/>
      <c r="BX548" s="195"/>
      <c r="BY548" s="302"/>
      <c r="BZ548" s="302"/>
      <c r="CE548" s="699"/>
    </row>
    <row r="549" spans="1:12295" s="196" customFormat="1" ht="46.5" hidden="1" customHeight="1" x14ac:dyDescent="0.25">
      <c r="B549" s="202"/>
      <c r="C549" s="123" t="s">
        <v>422</v>
      </c>
      <c r="D549" s="244">
        <f t="shared" ref="D549:D552" si="1167">G549</f>
        <v>0</v>
      </c>
      <c r="E549" s="244"/>
      <c r="F549" s="244"/>
      <c r="G549" s="244"/>
      <c r="H549" s="890"/>
      <c r="I549" s="890"/>
      <c r="J549" s="891"/>
      <c r="K549" s="244"/>
      <c r="L549" s="699"/>
      <c r="M549" s="244"/>
      <c r="N549" s="191"/>
      <c r="O549" s="191"/>
      <c r="P549" s="191"/>
      <c r="Q549" s="191"/>
      <c r="R549" s="191"/>
      <c r="S549" s="302"/>
      <c r="T549" s="286"/>
      <c r="U549" s="302"/>
      <c r="V549" s="98"/>
      <c r="W549" s="302"/>
      <c r="X549" s="302"/>
      <c r="Y549" s="302"/>
      <c r="Z549" s="279"/>
      <c r="AA549" s="279"/>
      <c r="AB549" s="302"/>
      <c r="AC549" s="302"/>
      <c r="AD549" s="286"/>
      <c r="AE549" s="891">
        <f t="shared" ref="AE549:AE552" si="1168">AK549</f>
        <v>0</v>
      </c>
      <c r="AF549" s="699" t="e">
        <f t="shared" si="1129"/>
        <v>#DIV/0!</v>
      </c>
      <c r="AG549" s="891"/>
      <c r="AH549" s="699"/>
      <c r="AI549" s="195"/>
      <c r="AJ549" s="98"/>
      <c r="AK549" s="195"/>
      <c r="AL549" s="699" t="e">
        <f t="shared" si="1154"/>
        <v>#DIV/0!</v>
      </c>
      <c r="AM549" s="302"/>
      <c r="AN549" s="286"/>
      <c r="AO549" s="302"/>
      <c r="AP549" s="195"/>
      <c r="AQ549" s="98"/>
      <c r="AR549" s="891"/>
      <c r="AS549" s="699" t="e">
        <f t="shared" si="1130"/>
        <v>#DIV/0!</v>
      </c>
      <c r="AT549" s="891"/>
      <c r="AU549" s="699"/>
      <c r="AV549" s="195"/>
      <c r="AW549" s="699"/>
      <c r="AX549" s="185">
        <f t="shared" ref="AX549:AX551" si="1169">D549</f>
        <v>0</v>
      </c>
      <c r="AY549" s="699"/>
      <c r="AZ549" s="302"/>
      <c r="BA549" s="699"/>
      <c r="BB549" s="302"/>
      <c r="BC549" s="302"/>
      <c r="BD549" s="302"/>
      <c r="BE549" s="195"/>
      <c r="BF549" s="195"/>
      <c r="BG549" s="195"/>
      <c r="BH549" s="302"/>
      <c r="BI549" s="302"/>
      <c r="BJ549" s="195"/>
      <c r="BK549" s="195"/>
      <c r="BL549" s="302"/>
      <c r="BM549" s="302"/>
      <c r="BN549" s="195"/>
      <c r="BO549" s="195"/>
      <c r="BP549" s="195"/>
      <c r="BQ549" s="195"/>
      <c r="BR549" s="302"/>
      <c r="BS549" s="302"/>
      <c r="BT549" s="195"/>
      <c r="BU549" s="195"/>
      <c r="BV549" s="195"/>
      <c r="BW549" s="195"/>
      <c r="BX549" s="195"/>
      <c r="BY549" s="302"/>
      <c r="BZ549" s="302"/>
      <c r="CE549" s="699"/>
    </row>
    <row r="550" spans="1:12295" s="196" customFormat="1" ht="46.5" hidden="1" customHeight="1" x14ac:dyDescent="0.25">
      <c r="B550" s="202"/>
      <c r="C550" s="123" t="s">
        <v>423</v>
      </c>
      <c r="D550" s="244">
        <f t="shared" si="1167"/>
        <v>0</v>
      </c>
      <c r="E550" s="244"/>
      <c r="F550" s="244"/>
      <c r="G550" s="244"/>
      <c r="H550" s="890"/>
      <c r="I550" s="890"/>
      <c r="J550" s="891"/>
      <c r="K550" s="244"/>
      <c r="L550" s="699"/>
      <c r="M550" s="244"/>
      <c r="N550" s="191"/>
      <c r="O550" s="191"/>
      <c r="P550" s="191"/>
      <c r="Q550" s="191"/>
      <c r="R550" s="191"/>
      <c r="S550" s="302"/>
      <c r="T550" s="286"/>
      <c r="U550" s="302"/>
      <c r="V550" s="98"/>
      <c r="W550" s="302"/>
      <c r="X550" s="302"/>
      <c r="Y550" s="302"/>
      <c r="Z550" s="279"/>
      <c r="AA550" s="279"/>
      <c r="AB550" s="302"/>
      <c r="AC550" s="302"/>
      <c r="AD550" s="286"/>
      <c r="AE550" s="891">
        <f t="shared" si="1168"/>
        <v>0</v>
      </c>
      <c r="AF550" s="699" t="e">
        <f t="shared" si="1129"/>
        <v>#DIV/0!</v>
      </c>
      <c r="AG550" s="891"/>
      <c r="AH550" s="699"/>
      <c r="AI550" s="195"/>
      <c r="AJ550" s="98"/>
      <c r="AK550" s="195"/>
      <c r="AL550" s="699" t="e">
        <f t="shared" si="1154"/>
        <v>#DIV/0!</v>
      </c>
      <c r="AM550" s="302"/>
      <c r="AN550" s="286"/>
      <c r="AO550" s="302"/>
      <c r="AP550" s="195"/>
      <c r="AQ550" s="98"/>
      <c r="AR550" s="891"/>
      <c r="AS550" s="699" t="e">
        <f t="shared" si="1130"/>
        <v>#DIV/0!</v>
      </c>
      <c r="AT550" s="891"/>
      <c r="AU550" s="699"/>
      <c r="AV550" s="195"/>
      <c r="AW550" s="699"/>
      <c r="AX550" s="185">
        <f t="shared" si="1169"/>
        <v>0</v>
      </c>
      <c r="AY550" s="699"/>
      <c r="AZ550" s="302"/>
      <c r="BA550" s="699"/>
      <c r="BB550" s="302"/>
      <c r="BC550" s="302"/>
      <c r="BD550" s="302"/>
      <c r="BE550" s="195"/>
      <c r="BF550" s="195"/>
      <c r="BG550" s="195"/>
      <c r="BH550" s="302"/>
      <c r="BI550" s="302"/>
      <c r="BJ550" s="195"/>
      <c r="BK550" s="195"/>
      <c r="BL550" s="302"/>
      <c r="BM550" s="302"/>
      <c r="BN550" s="195"/>
      <c r="BO550" s="195"/>
      <c r="BP550" s="195"/>
      <c r="BQ550" s="195"/>
      <c r="BR550" s="302"/>
      <c r="BS550" s="302"/>
      <c r="BT550" s="195"/>
      <c r="BU550" s="195"/>
      <c r="BV550" s="195"/>
      <c r="BW550" s="195"/>
      <c r="BX550" s="195"/>
      <c r="BY550" s="302"/>
      <c r="BZ550" s="302"/>
      <c r="CE550" s="699"/>
    </row>
    <row r="551" spans="1:12295" s="190" customFormat="1" ht="50.25" hidden="1" customHeight="1" x14ac:dyDescent="0.25">
      <c r="B551" s="204"/>
      <c r="C551" s="123" t="s">
        <v>245</v>
      </c>
      <c r="D551" s="244">
        <f t="shared" si="1167"/>
        <v>56063.79</v>
      </c>
      <c r="E551" s="244"/>
      <c r="F551" s="244"/>
      <c r="G551" s="244">
        <v>56063.79</v>
      </c>
      <c r="H551" s="889"/>
      <c r="I551" s="889"/>
      <c r="J551" s="244">
        <f>Q551-G551</f>
        <v>-56063.79</v>
      </c>
      <c r="K551" s="244"/>
      <c r="L551" s="699"/>
      <c r="M551" s="244"/>
      <c r="N551" s="191"/>
      <c r="O551" s="191"/>
      <c r="P551" s="191"/>
      <c r="Q551" s="191"/>
      <c r="R551" s="191"/>
      <c r="S551" s="301"/>
      <c r="T551" s="301"/>
      <c r="U551" s="301"/>
      <c r="V551" s="98">
        <f t="shared" si="1116"/>
        <v>0</v>
      </c>
      <c r="W551" s="301"/>
      <c r="X551" s="301"/>
      <c r="Y551" s="301"/>
      <c r="Z551" s="279">
        <f t="shared" si="1111"/>
        <v>0</v>
      </c>
      <c r="AA551" s="279">
        <f t="shared" si="1159"/>
        <v>0</v>
      </c>
      <c r="AB551" s="301"/>
      <c r="AC551" s="301"/>
      <c r="AD551" s="301"/>
      <c r="AE551" s="244">
        <f t="shared" si="1168"/>
        <v>391077.0343</v>
      </c>
      <c r="AF551" s="699">
        <f t="shared" si="1129"/>
        <v>6.9755725451311799</v>
      </c>
      <c r="AG551" s="244"/>
      <c r="AH551" s="699"/>
      <c r="AI551" s="191"/>
      <c r="AJ551" s="191"/>
      <c r="AK551" s="191">
        <v>391077.0343</v>
      </c>
      <c r="AL551" s="699">
        <f t="shared" si="1154"/>
        <v>6.9755725451311799</v>
      </c>
      <c r="AM551" s="301"/>
      <c r="AN551" s="301"/>
      <c r="AO551" s="301"/>
      <c r="AP551" s="191">
        <f t="shared" si="1165"/>
        <v>112127.58</v>
      </c>
      <c r="AQ551" s="191"/>
      <c r="AR551" s="244">
        <f>AX551</f>
        <v>56063.79</v>
      </c>
      <c r="AS551" s="699">
        <f t="shared" si="1130"/>
        <v>1</v>
      </c>
      <c r="AT551" s="244"/>
      <c r="AU551" s="699"/>
      <c r="AV551" s="191"/>
      <c r="AW551" s="699"/>
      <c r="AX551" s="244">
        <f t="shared" si="1169"/>
        <v>56063.79</v>
      </c>
      <c r="AY551" s="699">
        <f t="shared" si="1143"/>
        <v>1</v>
      </c>
      <c r="AZ551" s="301"/>
      <c r="BA551" s="699"/>
      <c r="BB551" s="301"/>
      <c r="BC551" s="301"/>
      <c r="BD551" s="301"/>
      <c r="BE551" s="191"/>
      <c r="BF551" s="191"/>
      <c r="BG551" s="191"/>
      <c r="BH551" s="301"/>
      <c r="BI551" s="301"/>
      <c r="BJ551" s="191"/>
      <c r="BK551" s="191"/>
      <c r="BL551" s="301"/>
      <c r="BM551" s="301"/>
      <c r="BN551" s="191"/>
      <c r="BO551" s="191"/>
      <c r="BP551" s="191"/>
      <c r="BQ551" s="191"/>
      <c r="BR551" s="301"/>
      <c r="BS551" s="301"/>
      <c r="BT551" s="191"/>
      <c r="BU551" s="191"/>
      <c r="BV551" s="191"/>
      <c r="BW551" s="191"/>
      <c r="BX551" s="191"/>
      <c r="BY551" s="301"/>
      <c r="BZ551" s="301"/>
      <c r="CE551" s="699"/>
    </row>
    <row r="552" spans="1:12295" s="190" customFormat="1" ht="50.25" hidden="1" customHeight="1" x14ac:dyDescent="0.25">
      <c r="B552" s="204"/>
      <c r="C552" s="123" t="s">
        <v>244</v>
      </c>
      <c r="D552" s="244">
        <f t="shared" si="1167"/>
        <v>0</v>
      </c>
      <c r="E552" s="244"/>
      <c r="F552" s="244"/>
      <c r="G552" s="244"/>
      <c r="H552" s="889"/>
      <c r="I552" s="889"/>
      <c r="J552" s="244"/>
      <c r="K552" s="244"/>
      <c r="L552" s="699"/>
      <c r="M552" s="244"/>
      <c r="N552" s="191"/>
      <c r="O552" s="191"/>
      <c r="P552" s="191"/>
      <c r="Q552" s="191"/>
      <c r="R552" s="191"/>
      <c r="S552" s="301"/>
      <c r="T552" s="301"/>
      <c r="U552" s="301"/>
      <c r="V552" s="98">
        <f t="shared" si="1116"/>
        <v>0</v>
      </c>
      <c r="W552" s="301"/>
      <c r="X552" s="301"/>
      <c r="Y552" s="301"/>
      <c r="Z552" s="279">
        <f t="shared" si="1111"/>
        <v>0</v>
      </c>
      <c r="AA552" s="279">
        <f t="shared" si="1159"/>
        <v>0</v>
      </c>
      <c r="AB552" s="301"/>
      <c r="AC552" s="301"/>
      <c r="AD552" s="301"/>
      <c r="AE552" s="244">
        <f t="shared" si="1168"/>
        <v>0</v>
      </c>
      <c r="AF552" s="699">
        <v>0</v>
      </c>
      <c r="AG552" s="244"/>
      <c r="AH552" s="699"/>
      <c r="AI552" s="191"/>
      <c r="AJ552" s="191"/>
      <c r="AK552" s="191"/>
      <c r="AL552" s="699">
        <v>0</v>
      </c>
      <c r="AM552" s="301"/>
      <c r="AN552" s="301"/>
      <c r="AO552" s="301"/>
      <c r="AP552" s="191">
        <f t="shared" si="1165"/>
        <v>0</v>
      </c>
      <c r="AQ552" s="191"/>
      <c r="AR552" s="244"/>
      <c r="AS552" s="699"/>
      <c r="AT552" s="244"/>
      <c r="AU552" s="699"/>
      <c r="AV552" s="191"/>
      <c r="AW552" s="699"/>
      <c r="AX552" s="185"/>
      <c r="AY552" s="699"/>
      <c r="AZ552" s="301"/>
      <c r="BA552" s="699"/>
      <c r="BB552" s="301"/>
      <c r="BC552" s="301"/>
      <c r="BD552" s="301"/>
      <c r="BE552" s="191"/>
      <c r="BF552" s="191"/>
      <c r="BG552" s="191"/>
      <c r="BH552" s="301"/>
      <c r="BI552" s="301"/>
      <c r="BJ552" s="191"/>
      <c r="BK552" s="191"/>
      <c r="BL552" s="301"/>
      <c r="BM552" s="301"/>
      <c r="BN552" s="191"/>
      <c r="BO552" s="191"/>
      <c r="BP552" s="191"/>
      <c r="BQ552" s="191"/>
      <c r="BR552" s="301"/>
      <c r="BS552" s="301"/>
      <c r="BT552" s="191"/>
      <c r="BU552" s="191"/>
      <c r="BV552" s="191"/>
      <c r="BW552" s="191"/>
      <c r="BX552" s="191"/>
      <c r="BY552" s="301"/>
      <c r="BZ552" s="301"/>
      <c r="CE552" s="699"/>
    </row>
    <row r="553" spans="1:12295" s="70" customFormat="1" ht="189.75" customHeight="1" x14ac:dyDescent="0.3">
      <c r="A553" s="203"/>
      <c r="B553" s="126" t="s">
        <v>63</v>
      </c>
      <c r="C553" s="99" t="s">
        <v>239</v>
      </c>
      <c r="D553" s="168">
        <f>E553+G553+H553+I553</f>
        <v>3125712.5398400002</v>
      </c>
      <c r="E553" s="168"/>
      <c r="F553" s="168"/>
      <c r="G553" s="168">
        <f>G554+G559</f>
        <v>3125712.5398400002</v>
      </c>
      <c r="H553" s="168"/>
      <c r="I553" s="168"/>
      <c r="J553" s="168">
        <v>0</v>
      </c>
      <c r="K553" s="168">
        <f>M553+Q553+S553+U553</f>
        <v>106.53984</v>
      </c>
      <c r="L553" s="699">
        <f t="shared" si="1128"/>
        <v>3.4084976990703563E-5</v>
      </c>
      <c r="M553" s="168">
        <f>M554+M559</f>
        <v>0</v>
      </c>
      <c r="N553" s="687"/>
      <c r="O553" s="632"/>
      <c r="P553" s="687"/>
      <c r="Q553" s="632">
        <f>Q554</f>
        <v>106.53984</v>
      </c>
      <c r="R553" s="699">
        <f>Q553/G553</f>
        <v>3.4084976990703563E-5</v>
      </c>
      <c r="S553" s="632"/>
      <c r="T553" s="687"/>
      <c r="U553" s="632"/>
      <c r="V553" s="632">
        <f t="shared" si="1116"/>
        <v>0</v>
      </c>
      <c r="W553" s="632"/>
      <c r="X553" s="632"/>
      <c r="Y553" s="632"/>
      <c r="Z553" s="632">
        <f t="shared" si="1111"/>
        <v>0</v>
      </c>
      <c r="AA553" s="632">
        <f t="shared" si="1159"/>
        <v>0</v>
      </c>
      <c r="AB553" s="632"/>
      <c r="AC553" s="632"/>
      <c r="AD553" s="687"/>
      <c r="AE553" s="168">
        <f>AG553+AK553+AM553+AO553</f>
        <v>178257.22267999998</v>
      </c>
      <c r="AF553" s="699">
        <f t="shared" si="1129"/>
        <v>5.7029307848355325E-2</v>
      </c>
      <c r="AG553" s="168"/>
      <c r="AH553" s="699"/>
      <c r="AI553" s="632"/>
      <c r="AJ553" s="687"/>
      <c r="AK553" s="632">
        <f>AK554+AK558+AK559</f>
        <v>178257.22267999998</v>
      </c>
      <c r="AL553" s="699">
        <f t="shared" si="1154"/>
        <v>5.7029307848355325E-2</v>
      </c>
      <c r="AM553" s="632"/>
      <c r="AN553" s="687"/>
      <c r="AO553" s="632"/>
      <c r="AP553" s="632">
        <f>AR553-AE553</f>
        <v>2941719.9773200001</v>
      </c>
      <c r="AQ553" s="687"/>
      <c r="AR553" s="168">
        <f>AT553+AX553+AZ553+BB553</f>
        <v>3119977.2</v>
      </c>
      <c r="AS553" s="699">
        <f t="shared" si="1130"/>
        <v>0.99816510962959715</v>
      </c>
      <c r="AT553" s="168">
        <f>AT554+AT559</f>
        <v>0</v>
      </c>
      <c r="AU553" s="699"/>
      <c r="AV553" s="632"/>
      <c r="AW553" s="699"/>
      <c r="AX553" s="168">
        <f>AX554+AX559</f>
        <v>3119977.2</v>
      </c>
      <c r="AY553" s="699">
        <f t="shared" si="1143"/>
        <v>0.99816510962959715</v>
      </c>
      <c r="AZ553" s="632"/>
      <c r="BA553" s="699"/>
      <c r="BB553" s="632"/>
      <c r="BC553" s="632"/>
      <c r="BD553" s="632"/>
      <c r="BE553" s="632"/>
      <c r="BF553" s="632"/>
      <c r="BG553" s="632"/>
      <c r="BH553" s="632"/>
      <c r="BI553" s="632"/>
      <c r="BJ553" s="632"/>
      <c r="BK553" s="632"/>
      <c r="BL553" s="632"/>
      <c r="BM553" s="632"/>
      <c r="BN553" s="632"/>
      <c r="BO553" s="632"/>
      <c r="BP553" s="632"/>
      <c r="BQ553" s="632"/>
      <c r="BR553" s="632"/>
      <c r="BS553" s="632"/>
      <c r="BT553" s="632"/>
      <c r="BU553" s="632"/>
      <c r="BV553" s="511"/>
      <c r="BW553" s="515"/>
      <c r="BX553" s="511"/>
      <c r="BY553" s="511"/>
      <c r="BZ553" s="226"/>
      <c r="CA553" s="511"/>
      <c r="CB553" s="511"/>
      <c r="CC553" s="511"/>
      <c r="CD553" s="511"/>
      <c r="CE553" s="699"/>
      <c r="CF553" s="511"/>
      <c r="CG553" s="511"/>
      <c r="CH553" s="511"/>
      <c r="CI553" s="511"/>
      <c r="CJ553" s="511"/>
      <c r="CK553" s="511"/>
      <c r="CL553" s="511"/>
      <c r="CM553" s="511"/>
      <c r="CN553" s="511"/>
      <c r="CO553" s="89"/>
      <c r="CP553" s="89"/>
      <c r="CQ553" s="89"/>
      <c r="CR553" s="89"/>
      <c r="CS553" s="89"/>
      <c r="CT553" s="511"/>
      <c r="CU553" s="511"/>
      <c r="CV553" s="89"/>
      <c r="CW553" s="89"/>
      <c r="CX553" s="511"/>
      <c r="CY553" s="511"/>
      <c r="CZ553" s="89"/>
      <c r="DA553" s="89"/>
      <c r="DB553" s="511"/>
      <c r="DC553" s="511"/>
      <c r="DD553" s="511"/>
      <c r="DE553" s="511"/>
      <c r="DF553" s="511"/>
      <c r="DG553" s="511"/>
      <c r="DH553" s="511"/>
      <c r="DI553" s="89"/>
      <c r="DJ553" s="89"/>
      <c r="DK553" s="511"/>
      <c r="DL553" s="511"/>
      <c r="DM553" s="89"/>
      <c r="DN553" s="89"/>
      <c r="DO553" s="511"/>
      <c r="DP553" s="511"/>
      <c r="DQ553" s="511"/>
      <c r="DR553" s="511"/>
      <c r="DS553" s="511"/>
      <c r="DT553" s="203"/>
      <c r="DU553" s="107"/>
      <c r="DV553" s="511"/>
      <c r="DW553" s="511"/>
      <c r="DX553" s="511"/>
      <c r="DY553" s="511"/>
      <c r="DZ553" s="511"/>
      <c r="EA553" s="511"/>
      <c r="EB553" s="511"/>
      <c r="EC553" s="168"/>
      <c r="ED553" s="168"/>
      <c r="EE553" s="168"/>
      <c r="EF553" s="168"/>
      <c r="EG553" s="168"/>
      <c r="EH553" s="168"/>
      <c r="EI553" s="168"/>
      <c r="EJ553" s="168"/>
      <c r="EK553" s="168"/>
      <c r="EL553" s="168"/>
      <c r="EM553" s="168"/>
      <c r="EN553" s="168"/>
      <c r="EO553" s="168"/>
      <c r="EP553" s="168"/>
      <c r="EQ553" s="168"/>
      <c r="ER553" s="168"/>
      <c r="ES553" s="168"/>
      <c r="ET553" s="168"/>
      <c r="EU553" s="168"/>
      <c r="EV553" s="168"/>
      <c r="EW553" s="168"/>
      <c r="EX553" s="168"/>
      <c r="EY553" s="168"/>
      <c r="EZ553" s="168"/>
      <c r="FA553" s="168"/>
      <c r="FB553" s="168"/>
      <c r="FC553" s="168"/>
      <c r="FD553" s="168"/>
      <c r="FE553" s="168"/>
      <c r="FF553" s="168"/>
      <c r="FG553" s="168"/>
      <c r="FH553" s="168"/>
      <c r="FI553" s="168"/>
      <c r="FJ553" s="168"/>
      <c r="FK553" s="168"/>
      <c r="FL553" s="168"/>
      <c r="FM553" s="168"/>
      <c r="FN553" s="168"/>
      <c r="FO553" s="168"/>
      <c r="FP553" s="168"/>
      <c r="FQ553" s="168"/>
      <c r="FR553" s="168"/>
      <c r="FS553" s="168"/>
      <c r="FT553" s="168"/>
      <c r="FU553" s="511"/>
      <c r="FV553" s="511"/>
      <c r="FW553" s="511"/>
      <c r="FX553" s="511"/>
      <c r="FY553" s="511"/>
      <c r="FZ553" s="511"/>
      <c r="GA553" s="511"/>
      <c r="GB553" s="511"/>
      <c r="GC553" s="511"/>
      <c r="GD553" s="511"/>
      <c r="GE553" s="511"/>
      <c r="GF553" s="511"/>
      <c r="GG553" s="511"/>
      <c r="GH553" s="511"/>
      <c r="GI553" s="511"/>
      <c r="GJ553" s="511"/>
      <c r="GK553" s="511"/>
      <c r="GL553" s="511"/>
      <c r="GM553" s="511"/>
      <c r="GN553" s="511"/>
      <c r="GO553" s="511"/>
      <c r="GP553" s="511"/>
      <c r="GQ553" s="511"/>
      <c r="GR553" s="511"/>
      <c r="GS553" s="89"/>
      <c r="GT553" s="89"/>
      <c r="GU553" s="89"/>
      <c r="GV553" s="89"/>
      <c r="GW553" s="89"/>
      <c r="GX553" s="511"/>
      <c r="GY553" s="511"/>
      <c r="GZ553" s="89"/>
      <c r="HA553" s="89"/>
      <c r="HB553" s="511"/>
      <c r="HC553" s="511"/>
      <c r="HD553" s="89"/>
      <c r="HE553" s="89"/>
      <c r="HF553" s="511"/>
      <c r="HG553" s="511"/>
      <c r="HH553" s="511"/>
      <c r="HI553" s="511"/>
      <c r="HJ553" s="511"/>
      <c r="HK553" s="511"/>
      <c r="HL553" s="511"/>
      <c r="HM553" s="89"/>
      <c r="HN553" s="89"/>
      <c r="HO553" s="511"/>
      <c r="HP553" s="511"/>
      <c r="HQ553" s="89"/>
      <c r="HR553" s="89"/>
      <c r="HS553" s="511"/>
      <c r="HT553" s="511"/>
      <c r="HU553" s="511"/>
      <c r="HV553" s="511"/>
      <c r="HW553" s="511"/>
      <c r="HX553" s="203"/>
      <c r="HY553" s="107"/>
      <c r="HZ553" s="511"/>
      <c r="IA553" s="511"/>
      <c r="IB553" s="511"/>
      <c r="IC553" s="511"/>
      <c r="ID553" s="511"/>
      <c r="IE553" s="511"/>
      <c r="IF553" s="511"/>
      <c r="IG553" s="168"/>
      <c r="IH553" s="168"/>
      <c r="II553" s="168"/>
      <c r="IJ553" s="168"/>
      <c r="IK553" s="168"/>
      <c r="IL553" s="168"/>
      <c r="IM553" s="168"/>
      <c r="IN553" s="168"/>
      <c r="IO553" s="168"/>
      <c r="IP553" s="168"/>
      <c r="IQ553" s="168"/>
      <c r="IR553" s="168"/>
      <c r="IS553" s="168"/>
      <c r="IT553" s="168"/>
      <c r="IU553" s="168"/>
      <c r="IV553" s="168"/>
      <c r="IW553" s="168"/>
      <c r="IX553" s="168"/>
      <c r="IY553" s="168"/>
      <c r="IZ553" s="168"/>
      <c r="JA553" s="168"/>
      <c r="JB553" s="168"/>
      <c r="JC553" s="168"/>
      <c r="JD553" s="168"/>
      <c r="JE553" s="168"/>
      <c r="JF553" s="168"/>
      <c r="JG553" s="168"/>
      <c r="JH553" s="168"/>
      <c r="JI553" s="168"/>
      <c r="JJ553" s="168"/>
      <c r="JK553" s="168"/>
      <c r="JL553" s="168"/>
      <c r="JM553" s="168"/>
      <c r="JN553" s="168"/>
      <c r="JO553" s="168"/>
      <c r="JP553" s="168"/>
      <c r="JQ553" s="168"/>
      <c r="JR553" s="168"/>
      <c r="JS553" s="168"/>
      <c r="JT553" s="168"/>
      <c r="JU553" s="168"/>
      <c r="JV553" s="168"/>
      <c r="JW553" s="168"/>
      <c r="JX553" s="168"/>
      <c r="JY553" s="511"/>
      <c r="JZ553" s="511"/>
      <c r="KA553" s="511"/>
      <c r="KB553" s="511"/>
      <c r="KC553" s="511"/>
      <c r="KD553" s="511"/>
      <c r="KE553" s="511"/>
      <c r="KF553" s="511"/>
      <c r="KG553" s="511"/>
      <c r="KH553" s="511"/>
      <c r="KI553" s="511"/>
      <c r="KJ553" s="511"/>
      <c r="KK553" s="511"/>
      <c r="KL553" s="511"/>
      <c r="KM553" s="511"/>
      <c r="KN553" s="511"/>
      <c r="KO553" s="511"/>
      <c r="KP553" s="511"/>
      <c r="KQ553" s="511"/>
      <c r="KR553" s="511"/>
      <c r="KS553" s="511"/>
      <c r="KT553" s="511"/>
      <c r="KU553" s="511"/>
      <c r="KV553" s="511"/>
      <c r="KW553" s="89"/>
      <c r="KX553" s="89"/>
      <c r="KY553" s="89"/>
      <c r="KZ553" s="89"/>
      <c r="LA553" s="89"/>
      <c r="LB553" s="511"/>
      <c r="LC553" s="511"/>
      <c r="LD553" s="89"/>
      <c r="LE553" s="89"/>
      <c r="LF553" s="511"/>
      <c r="LG553" s="511"/>
      <c r="LH553" s="89"/>
      <c r="LI553" s="89"/>
      <c r="LJ553" s="511"/>
      <c r="LK553" s="511"/>
      <c r="LL553" s="511"/>
      <c r="LM553" s="511"/>
      <c r="LN553" s="511"/>
      <c r="LO553" s="511"/>
      <c r="LP553" s="511"/>
      <c r="LQ553" s="89"/>
      <c r="LR553" s="89"/>
      <c r="LS553" s="511"/>
      <c r="LT553" s="511"/>
      <c r="LU553" s="89"/>
      <c r="LV553" s="89"/>
      <c r="LW553" s="511"/>
      <c r="LX553" s="511"/>
      <c r="LY553" s="511"/>
      <c r="LZ553" s="511"/>
      <c r="MA553" s="511"/>
      <c r="MB553" s="203"/>
      <c r="MC553" s="107"/>
      <c r="MD553" s="511"/>
      <c r="ME553" s="511"/>
      <c r="MF553" s="511"/>
      <c r="MG553" s="511"/>
      <c r="MH553" s="511"/>
      <c r="MI553" s="511"/>
      <c r="MJ553" s="511"/>
      <c r="MK553" s="168"/>
      <c r="ML553" s="168"/>
      <c r="MM553" s="168"/>
      <c r="MN553" s="168"/>
      <c r="MO553" s="168"/>
      <c r="MP553" s="168"/>
      <c r="MQ553" s="168"/>
      <c r="MR553" s="168"/>
      <c r="MS553" s="168"/>
      <c r="MT553" s="168"/>
      <c r="MU553" s="168"/>
      <c r="MV553" s="168"/>
      <c r="MW553" s="168"/>
      <c r="MX553" s="168"/>
      <c r="MY553" s="168"/>
      <c r="MZ553" s="168"/>
      <c r="NA553" s="168"/>
      <c r="NB553" s="168"/>
      <c r="NC553" s="168"/>
      <c r="ND553" s="168"/>
      <c r="NE553" s="168"/>
      <c r="NF553" s="168"/>
      <c r="NG553" s="168"/>
      <c r="NH553" s="168"/>
      <c r="NI553" s="168"/>
      <c r="NJ553" s="168"/>
      <c r="NK553" s="168"/>
      <c r="NL553" s="168"/>
      <c r="NM553" s="168"/>
      <c r="NN553" s="168"/>
      <c r="NO553" s="168"/>
      <c r="NP553" s="168"/>
      <c r="NQ553" s="168"/>
      <c r="NR553" s="168"/>
      <c r="NS553" s="168"/>
      <c r="NT553" s="168"/>
      <c r="NU553" s="168"/>
      <c r="NV553" s="168"/>
      <c r="NW553" s="168"/>
      <c r="NX553" s="168"/>
      <c r="NY553" s="168"/>
      <c r="NZ553" s="168"/>
      <c r="OA553" s="168"/>
      <c r="OB553" s="168"/>
      <c r="OC553" s="511"/>
      <c r="OD553" s="511"/>
      <c r="OE553" s="511"/>
      <c r="OF553" s="511"/>
      <c r="OG553" s="511"/>
      <c r="OH553" s="511"/>
      <c r="OI553" s="511"/>
      <c r="OJ553" s="511"/>
      <c r="OK553" s="511"/>
      <c r="OL553" s="511"/>
      <c r="OM553" s="511"/>
      <c r="ON553" s="511"/>
      <c r="OO553" s="511"/>
      <c r="OP553" s="511"/>
      <c r="OQ553" s="511"/>
      <c r="OR553" s="511"/>
      <c r="OS553" s="511"/>
      <c r="OT553" s="511"/>
      <c r="OU553" s="511"/>
      <c r="OV553" s="511"/>
      <c r="OW553" s="511"/>
      <c r="OX553" s="511"/>
      <c r="OY553" s="511"/>
      <c r="OZ553" s="511"/>
      <c r="PA553" s="89"/>
      <c r="PB553" s="89"/>
      <c r="PC553" s="89"/>
      <c r="PD553" s="89"/>
      <c r="PE553" s="89"/>
      <c r="PF553" s="511"/>
      <c r="PG553" s="511"/>
      <c r="PH553" s="89"/>
      <c r="PI553" s="89"/>
      <c r="PJ553" s="511"/>
      <c r="PK553" s="511"/>
      <c r="PL553" s="89"/>
      <c r="PM553" s="89"/>
      <c r="PN553" s="511"/>
      <c r="PO553" s="511"/>
      <c r="PP553" s="511"/>
      <c r="PQ553" s="511"/>
      <c r="PR553" s="511"/>
      <c r="PS553" s="511"/>
      <c r="PT553" s="511"/>
      <c r="PU553" s="89"/>
      <c r="PV553" s="89"/>
      <c r="PW553" s="511"/>
      <c r="PX553" s="511"/>
      <c r="PY553" s="89"/>
      <c r="PZ553" s="89"/>
      <c r="QA553" s="511"/>
      <c r="QB553" s="511"/>
      <c r="QC553" s="511"/>
      <c r="QD553" s="511"/>
      <c r="QE553" s="511"/>
      <c r="QF553" s="203"/>
      <c r="QG553" s="107"/>
      <c r="QH553" s="511"/>
      <c r="QI553" s="511"/>
      <c r="QJ553" s="511"/>
      <c r="QK553" s="511"/>
      <c r="QL553" s="511"/>
      <c r="QM553" s="511"/>
      <c r="QN553" s="511"/>
      <c r="QO553" s="168"/>
      <c r="QP553" s="168"/>
      <c r="QQ553" s="168"/>
      <c r="QR553" s="168"/>
      <c r="QS553" s="168"/>
      <c r="QT553" s="168"/>
      <c r="QU553" s="168"/>
      <c r="QV553" s="168"/>
      <c r="QW553" s="168"/>
      <c r="QX553" s="168"/>
      <c r="QY553" s="168"/>
      <c r="QZ553" s="168"/>
      <c r="RA553" s="168"/>
      <c r="RB553" s="168"/>
      <c r="RC553" s="168"/>
      <c r="RD553" s="168"/>
      <c r="RE553" s="168"/>
      <c r="RF553" s="168"/>
      <c r="RG553" s="168"/>
      <c r="RH553" s="168"/>
      <c r="RI553" s="168"/>
      <c r="RJ553" s="168"/>
      <c r="RK553" s="168"/>
      <c r="RL553" s="168"/>
      <c r="RM553" s="168"/>
      <c r="RN553" s="168"/>
      <c r="RO553" s="168"/>
      <c r="RP553" s="168"/>
      <c r="RQ553" s="168"/>
      <c r="RR553" s="168"/>
      <c r="RS553" s="168"/>
      <c r="RT553" s="168"/>
      <c r="RU553" s="168"/>
      <c r="RV553" s="168"/>
      <c r="RW553" s="168"/>
      <c r="RX553" s="168"/>
      <c r="RY553" s="168"/>
      <c r="RZ553" s="168"/>
      <c r="SA553" s="168"/>
      <c r="SB553" s="168"/>
      <c r="SC553" s="168"/>
      <c r="SD553" s="168"/>
      <c r="SE553" s="168"/>
      <c r="SF553" s="168"/>
      <c r="SG553" s="511"/>
      <c r="SH553" s="511"/>
      <c r="SI553" s="511"/>
      <c r="SJ553" s="511"/>
      <c r="SK553" s="511"/>
      <c r="SL553" s="511"/>
      <c r="SM553" s="511"/>
      <c r="SN553" s="511"/>
      <c r="SO553" s="511"/>
      <c r="SP553" s="511"/>
      <c r="SQ553" s="511"/>
      <c r="SR553" s="511"/>
      <c r="SS553" s="511"/>
      <c r="ST553" s="511"/>
      <c r="SU553" s="511"/>
      <c r="SV553" s="511"/>
      <c r="SW553" s="511"/>
      <c r="SX553" s="511"/>
      <c r="SY553" s="511"/>
      <c r="SZ553" s="511"/>
      <c r="TA553" s="511"/>
      <c r="TB553" s="511"/>
      <c r="TC553" s="511"/>
      <c r="TD553" s="511"/>
      <c r="TE553" s="89"/>
      <c r="TF553" s="89"/>
      <c r="TG553" s="89"/>
      <c r="TH553" s="89"/>
      <c r="TI553" s="89"/>
      <c r="TJ553" s="511"/>
      <c r="TK553" s="511"/>
      <c r="TL553" s="89"/>
      <c r="TM553" s="89"/>
      <c r="TN553" s="511"/>
      <c r="TO553" s="511"/>
      <c r="TP553" s="89"/>
      <c r="TQ553" s="89"/>
      <c r="TR553" s="511"/>
      <c r="TS553" s="511"/>
      <c r="TT553" s="511"/>
      <c r="TU553" s="511"/>
      <c r="TV553" s="511"/>
      <c r="TW553" s="511"/>
      <c r="TX553" s="511"/>
      <c r="TY553" s="89"/>
      <c r="TZ553" s="89"/>
      <c r="UA553" s="511"/>
      <c r="UB553" s="511"/>
      <c r="UC553" s="89"/>
      <c r="UD553" s="89"/>
      <c r="UE553" s="511"/>
      <c r="UF553" s="511"/>
      <c r="UG553" s="511"/>
      <c r="UH553" s="511"/>
      <c r="UI553" s="511"/>
      <c r="UJ553" s="203"/>
      <c r="UK553" s="107"/>
      <c r="UL553" s="511"/>
      <c r="UM553" s="511"/>
      <c r="UN553" s="511"/>
      <c r="UO553" s="511"/>
      <c r="UP553" s="511"/>
      <c r="UQ553" s="511"/>
      <c r="UR553" s="511"/>
      <c r="US553" s="168"/>
      <c r="UT553" s="168"/>
      <c r="UU553" s="168"/>
      <c r="UV553" s="168"/>
      <c r="UW553" s="168"/>
      <c r="UX553" s="168"/>
      <c r="UY553" s="168"/>
      <c r="UZ553" s="168"/>
      <c r="VA553" s="168"/>
      <c r="VB553" s="168"/>
      <c r="VC553" s="168"/>
      <c r="VD553" s="168"/>
      <c r="VE553" s="168"/>
      <c r="VF553" s="168"/>
      <c r="VG553" s="168"/>
      <c r="VH553" s="168"/>
      <c r="VI553" s="168"/>
      <c r="VJ553" s="168"/>
      <c r="VK553" s="168"/>
      <c r="VL553" s="168"/>
      <c r="VM553" s="168"/>
      <c r="VN553" s="168"/>
      <c r="VO553" s="168"/>
      <c r="VP553" s="168"/>
      <c r="VQ553" s="168"/>
      <c r="VR553" s="168"/>
      <c r="VS553" s="168"/>
      <c r="VT553" s="168"/>
      <c r="VU553" s="168"/>
      <c r="VV553" s="168"/>
      <c r="VW553" s="168"/>
      <c r="VX553" s="168"/>
      <c r="VY553" s="168"/>
      <c r="VZ553" s="168"/>
      <c r="WA553" s="168"/>
      <c r="WB553" s="168"/>
      <c r="WC553" s="168"/>
      <c r="WD553" s="168"/>
      <c r="WE553" s="168"/>
      <c r="WF553" s="168"/>
      <c r="WG553" s="168"/>
      <c r="WH553" s="168"/>
      <c r="WI553" s="168"/>
      <c r="WJ553" s="168"/>
      <c r="WK553" s="511"/>
      <c r="WL553" s="511"/>
      <c r="WM553" s="511"/>
      <c r="WN553" s="511"/>
      <c r="WO553" s="511"/>
      <c r="WP553" s="511"/>
      <c r="WQ553" s="511"/>
      <c r="WR553" s="511"/>
      <c r="WS553" s="511"/>
      <c r="WT553" s="511"/>
      <c r="WU553" s="511"/>
      <c r="WV553" s="511"/>
      <c r="WW553" s="511"/>
      <c r="WX553" s="511"/>
      <c r="WY553" s="511"/>
      <c r="WZ553" s="511"/>
      <c r="XA553" s="511"/>
      <c r="XB553" s="511"/>
      <c r="XC553" s="511"/>
      <c r="XD553" s="511"/>
      <c r="XE553" s="511"/>
      <c r="XF553" s="511"/>
      <c r="XG553" s="511"/>
      <c r="XH553" s="511"/>
      <c r="XI553" s="89"/>
      <c r="XJ553" s="89"/>
      <c r="XK553" s="89"/>
      <c r="XL553" s="89"/>
      <c r="XM553" s="89"/>
      <c r="XN553" s="511"/>
      <c r="XO553" s="511"/>
      <c r="XP553" s="89"/>
      <c r="XQ553" s="89"/>
      <c r="XR553" s="511"/>
      <c r="XS553" s="511"/>
      <c r="XT553" s="89"/>
      <c r="XU553" s="89"/>
      <c r="XV553" s="511"/>
      <c r="XW553" s="511"/>
      <c r="XX553" s="511"/>
      <c r="XY553" s="511"/>
      <c r="XZ553" s="511"/>
      <c r="YA553" s="511"/>
      <c r="YB553" s="511"/>
      <c r="YC553" s="89"/>
      <c r="YD553" s="89"/>
      <c r="YE553" s="511"/>
      <c r="YF553" s="511"/>
      <c r="YG553" s="89"/>
      <c r="YH553" s="89"/>
      <c r="YI553" s="511"/>
      <c r="YJ553" s="511"/>
      <c r="YK553" s="511"/>
      <c r="YL553" s="511"/>
      <c r="YM553" s="511"/>
      <c r="YN553" s="203"/>
      <c r="YO553" s="107"/>
      <c r="YP553" s="511"/>
      <c r="YQ553" s="511"/>
      <c r="YR553" s="511"/>
      <c r="YS553" s="511"/>
      <c r="YT553" s="511"/>
      <c r="YU553" s="511"/>
      <c r="YV553" s="511"/>
      <c r="YW553" s="168"/>
      <c r="YX553" s="168"/>
      <c r="YY553" s="168"/>
      <c r="YZ553" s="168"/>
      <c r="ZA553" s="168"/>
      <c r="ZB553" s="168"/>
      <c r="ZC553" s="168"/>
      <c r="ZD553" s="168"/>
      <c r="ZE553" s="168"/>
      <c r="ZF553" s="168"/>
      <c r="ZG553" s="168"/>
      <c r="ZH553" s="168"/>
      <c r="ZI553" s="168"/>
      <c r="ZJ553" s="168"/>
      <c r="ZK553" s="168"/>
      <c r="ZL553" s="168"/>
      <c r="ZM553" s="168"/>
      <c r="ZN553" s="168"/>
      <c r="ZO553" s="168"/>
      <c r="ZP553" s="168"/>
      <c r="ZQ553" s="168"/>
      <c r="ZR553" s="168"/>
      <c r="ZS553" s="168"/>
      <c r="ZT553" s="168"/>
      <c r="ZU553" s="168"/>
      <c r="ZV553" s="168"/>
      <c r="ZW553" s="168"/>
      <c r="ZX553" s="168"/>
      <c r="ZY553" s="168"/>
      <c r="ZZ553" s="168"/>
      <c r="AAA553" s="168"/>
      <c r="AAB553" s="168"/>
      <c r="AAC553" s="168"/>
      <c r="AAD553" s="168"/>
      <c r="AAE553" s="168"/>
      <c r="AAF553" s="168"/>
      <c r="AAG553" s="168"/>
      <c r="AAH553" s="168"/>
      <c r="AAI553" s="168"/>
      <c r="AAJ553" s="168"/>
      <c r="AAK553" s="168"/>
      <c r="AAL553" s="168"/>
      <c r="AAM553" s="168"/>
      <c r="AAN553" s="168"/>
      <c r="AAO553" s="511"/>
      <c r="AAP553" s="511"/>
      <c r="AAQ553" s="511"/>
      <c r="AAR553" s="511"/>
      <c r="AAS553" s="511"/>
      <c r="AAT553" s="511"/>
      <c r="AAU553" s="511"/>
      <c r="AAV553" s="511"/>
      <c r="AAW553" s="511"/>
      <c r="AAX553" s="511"/>
      <c r="AAY553" s="511"/>
      <c r="AAZ553" s="511"/>
      <c r="ABA553" s="511"/>
      <c r="ABB553" s="511"/>
      <c r="ABC553" s="511"/>
      <c r="ABD553" s="511"/>
      <c r="ABE553" s="511"/>
      <c r="ABF553" s="511"/>
      <c r="ABG553" s="511"/>
      <c r="ABH553" s="511"/>
      <c r="ABI553" s="511"/>
      <c r="ABJ553" s="511"/>
      <c r="ABK553" s="511"/>
      <c r="ABL553" s="511"/>
      <c r="ABM553" s="89"/>
      <c r="ABN553" s="89"/>
      <c r="ABO553" s="89"/>
      <c r="ABP553" s="89"/>
      <c r="ABQ553" s="89"/>
      <c r="ABR553" s="511"/>
      <c r="ABS553" s="511"/>
      <c r="ABT553" s="89"/>
      <c r="ABU553" s="89"/>
      <c r="ABV553" s="511"/>
      <c r="ABW553" s="511"/>
      <c r="ABX553" s="89"/>
      <c r="ABY553" s="89"/>
      <c r="ABZ553" s="511"/>
      <c r="ACA553" s="511"/>
      <c r="ACB553" s="511"/>
      <c r="ACC553" s="511"/>
      <c r="ACD553" s="511"/>
      <c r="ACE553" s="511"/>
      <c r="ACF553" s="511"/>
      <c r="ACG553" s="89"/>
      <c r="ACH553" s="89"/>
      <c r="ACI553" s="511"/>
      <c r="ACJ553" s="511"/>
      <c r="ACK553" s="89"/>
      <c r="ACL553" s="89"/>
      <c r="ACM553" s="511"/>
      <c r="ACN553" s="511"/>
      <c r="ACO553" s="511"/>
      <c r="ACP553" s="511"/>
      <c r="ACQ553" s="511"/>
      <c r="ACR553" s="203"/>
      <c r="ACS553" s="107"/>
      <c r="ACT553" s="511"/>
      <c r="ACU553" s="511"/>
      <c r="ACV553" s="511"/>
      <c r="ACW553" s="511"/>
      <c r="ACX553" s="511"/>
      <c r="ACY553" s="511"/>
      <c r="ACZ553" s="511"/>
      <c r="ADA553" s="168"/>
      <c r="ADB553" s="168"/>
      <c r="ADC553" s="168"/>
      <c r="ADD553" s="168"/>
      <c r="ADE553" s="168"/>
      <c r="ADF553" s="168"/>
      <c r="ADG553" s="168"/>
      <c r="ADH553" s="168"/>
      <c r="ADI553" s="168"/>
      <c r="ADJ553" s="168"/>
      <c r="ADK553" s="168"/>
      <c r="ADL553" s="168"/>
      <c r="ADM553" s="168"/>
      <c r="ADN553" s="168"/>
      <c r="ADO553" s="168"/>
      <c r="ADP553" s="168"/>
      <c r="ADQ553" s="168"/>
      <c r="ADR553" s="168"/>
      <c r="ADS553" s="168"/>
      <c r="ADT553" s="168"/>
      <c r="ADU553" s="168"/>
      <c r="ADV553" s="168"/>
      <c r="ADW553" s="168"/>
      <c r="ADX553" s="168"/>
      <c r="ADY553" s="168"/>
      <c r="ADZ553" s="168"/>
      <c r="AEA553" s="168"/>
      <c r="AEB553" s="168"/>
      <c r="AEC553" s="168"/>
      <c r="AED553" s="168"/>
      <c r="AEE553" s="168"/>
      <c r="AEF553" s="168"/>
      <c r="AEG553" s="168"/>
      <c r="AEH553" s="168"/>
      <c r="AEI553" s="168"/>
      <c r="AEJ553" s="168"/>
      <c r="AEK553" s="168"/>
      <c r="AEL553" s="168"/>
      <c r="AEM553" s="168"/>
      <c r="AEN553" s="168"/>
      <c r="AEO553" s="168"/>
      <c r="AEP553" s="168"/>
      <c r="AEQ553" s="168"/>
      <c r="AER553" s="168"/>
      <c r="AES553" s="511"/>
      <c r="AET553" s="511"/>
      <c r="AEU553" s="511"/>
      <c r="AEV553" s="511"/>
      <c r="AEW553" s="511"/>
      <c r="AEX553" s="511"/>
      <c r="AEY553" s="511"/>
      <c r="AEZ553" s="511"/>
      <c r="AFA553" s="511"/>
      <c r="AFB553" s="511"/>
      <c r="AFC553" s="511"/>
      <c r="AFD553" s="511"/>
      <c r="AFE553" s="511"/>
      <c r="AFF553" s="511"/>
      <c r="AFG553" s="511"/>
      <c r="AFH553" s="511"/>
      <c r="AFI553" s="511"/>
      <c r="AFJ553" s="511"/>
      <c r="AFK553" s="511"/>
      <c r="AFL553" s="511"/>
      <c r="AFM553" s="511"/>
      <c r="AFN553" s="511"/>
      <c r="AFO553" s="511"/>
      <c r="AFP553" s="511"/>
      <c r="AFQ553" s="89"/>
      <c r="AFR553" s="89"/>
      <c r="AFS553" s="89"/>
      <c r="AFT553" s="89"/>
      <c r="AFU553" s="89"/>
      <c r="AFV553" s="511"/>
      <c r="AFW553" s="511"/>
      <c r="AFX553" s="89"/>
      <c r="AFY553" s="89"/>
      <c r="AFZ553" s="511"/>
      <c r="AGA553" s="511"/>
      <c r="AGB553" s="89"/>
      <c r="AGC553" s="89"/>
      <c r="AGD553" s="511"/>
      <c r="AGE553" s="511"/>
      <c r="AGF553" s="511"/>
      <c r="AGG553" s="511"/>
      <c r="AGH553" s="511"/>
      <c r="AGI553" s="511"/>
      <c r="AGJ553" s="511"/>
      <c r="AGK553" s="89"/>
      <c r="AGL553" s="89"/>
      <c r="AGM553" s="511"/>
      <c r="AGN553" s="511"/>
      <c r="AGO553" s="89"/>
      <c r="AGP553" s="89"/>
      <c r="AGQ553" s="511"/>
      <c r="AGR553" s="511"/>
      <c r="AGS553" s="511"/>
      <c r="AGT553" s="511"/>
      <c r="AGU553" s="511"/>
      <c r="AGV553" s="203"/>
      <c r="AGW553" s="107"/>
      <c r="AGX553" s="511"/>
      <c r="AGY553" s="511"/>
      <c r="AGZ553" s="511"/>
      <c r="AHA553" s="511"/>
      <c r="AHB553" s="511"/>
      <c r="AHC553" s="511"/>
      <c r="AHD553" s="511"/>
      <c r="AHE553" s="168"/>
      <c r="AHF553" s="168"/>
      <c r="AHG553" s="168"/>
      <c r="AHH553" s="168"/>
      <c r="AHI553" s="168"/>
      <c r="AHJ553" s="168"/>
      <c r="AHK553" s="168"/>
      <c r="AHL553" s="168"/>
      <c r="AHM553" s="168"/>
      <c r="AHN553" s="168"/>
      <c r="AHO553" s="168"/>
      <c r="AHP553" s="168"/>
      <c r="AHQ553" s="168"/>
      <c r="AHR553" s="168"/>
      <c r="AHS553" s="168"/>
      <c r="AHT553" s="168"/>
      <c r="AHU553" s="168"/>
      <c r="AHV553" s="168"/>
      <c r="AHW553" s="168"/>
      <c r="AHX553" s="168"/>
      <c r="AHY553" s="168"/>
      <c r="AHZ553" s="168"/>
      <c r="AIA553" s="168"/>
      <c r="AIB553" s="168"/>
      <c r="AIC553" s="168"/>
      <c r="AID553" s="168"/>
      <c r="AIE553" s="168"/>
      <c r="AIF553" s="168"/>
      <c r="AIG553" s="168"/>
      <c r="AIH553" s="168"/>
      <c r="AII553" s="168"/>
      <c r="AIJ553" s="168"/>
      <c r="AIK553" s="168"/>
      <c r="AIL553" s="168"/>
      <c r="AIM553" s="168"/>
      <c r="AIN553" s="168"/>
      <c r="AIO553" s="168"/>
      <c r="AIP553" s="168"/>
      <c r="AIQ553" s="168"/>
      <c r="AIR553" s="168"/>
      <c r="AIS553" s="168"/>
      <c r="AIT553" s="168"/>
      <c r="AIU553" s="168"/>
      <c r="AIV553" s="168"/>
      <c r="AIW553" s="511"/>
      <c r="AIX553" s="511"/>
      <c r="AIY553" s="511"/>
      <c r="AIZ553" s="511"/>
      <c r="AJA553" s="511"/>
      <c r="AJB553" s="511"/>
      <c r="AJC553" s="511"/>
      <c r="AJD553" s="511"/>
      <c r="AJE553" s="511"/>
      <c r="AJF553" s="511"/>
      <c r="AJG553" s="511"/>
      <c r="AJH553" s="511"/>
      <c r="AJI553" s="511"/>
      <c r="AJJ553" s="511"/>
      <c r="AJK553" s="511"/>
      <c r="AJL553" s="511"/>
      <c r="AJM553" s="511"/>
      <c r="AJN553" s="511"/>
      <c r="AJO553" s="511"/>
      <c r="AJP553" s="511"/>
      <c r="AJQ553" s="511"/>
      <c r="AJR553" s="511"/>
      <c r="AJS553" s="511"/>
      <c r="AJT553" s="511"/>
      <c r="AJU553" s="89"/>
      <c r="AJV553" s="89"/>
      <c r="AJW553" s="89"/>
      <c r="AJX553" s="89"/>
      <c r="AJY553" s="89"/>
      <c r="AJZ553" s="511"/>
      <c r="AKA553" s="511"/>
      <c r="AKB553" s="89"/>
      <c r="AKC553" s="89"/>
      <c r="AKD553" s="511"/>
      <c r="AKE553" s="511"/>
      <c r="AKF553" s="89"/>
      <c r="AKG553" s="89"/>
      <c r="AKH553" s="511"/>
      <c r="AKI553" s="511"/>
      <c r="AKJ553" s="511"/>
      <c r="AKK553" s="511"/>
      <c r="AKL553" s="511"/>
      <c r="AKM553" s="511"/>
      <c r="AKN553" s="511"/>
      <c r="AKO553" s="89"/>
      <c r="AKP553" s="89"/>
      <c r="AKQ553" s="511"/>
      <c r="AKR553" s="511"/>
      <c r="AKS553" s="89"/>
      <c r="AKT553" s="89"/>
      <c r="AKU553" s="511"/>
      <c r="AKV553" s="511"/>
      <c r="AKW553" s="511"/>
      <c r="AKX553" s="511"/>
      <c r="AKY553" s="511"/>
      <c r="AKZ553" s="203"/>
      <c r="ALA553" s="107"/>
      <c r="ALB553" s="511"/>
      <c r="ALC553" s="511"/>
      <c r="ALD553" s="511"/>
      <c r="ALE553" s="511"/>
      <c r="ALF553" s="511"/>
      <c r="ALG553" s="511"/>
      <c r="ALH553" s="511"/>
      <c r="ALI553" s="168"/>
      <c r="ALJ553" s="168"/>
      <c r="ALK553" s="168"/>
      <c r="ALL553" s="168"/>
      <c r="ALM553" s="168"/>
      <c r="ALN553" s="168"/>
      <c r="ALO553" s="168"/>
      <c r="ALP553" s="168"/>
      <c r="ALQ553" s="168"/>
      <c r="ALR553" s="168"/>
      <c r="ALS553" s="168"/>
      <c r="ALT553" s="168"/>
      <c r="ALU553" s="168"/>
      <c r="ALV553" s="168"/>
      <c r="ALW553" s="168"/>
      <c r="ALX553" s="168"/>
      <c r="ALY553" s="168"/>
      <c r="ALZ553" s="168"/>
      <c r="AMA553" s="168"/>
      <c r="AMB553" s="168"/>
      <c r="AMC553" s="168"/>
      <c r="AMD553" s="168"/>
      <c r="AME553" s="168"/>
      <c r="AMF553" s="168"/>
      <c r="AMG553" s="168"/>
      <c r="AMH553" s="168"/>
      <c r="AMI553" s="168"/>
      <c r="AMJ553" s="168"/>
      <c r="AMK553" s="168"/>
      <c r="AML553" s="168"/>
      <c r="AMM553" s="168"/>
      <c r="AMN553" s="168"/>
      <c r="AMO553" s="168"/>
      <c r="AMP553" s="168"/>
      <c r="AMQ553" s="168"/>
      <c r="AMR553" s="168"/>
      <c r="AMS553" s="168"/>
      <c r="AMT553" s="168"/>
      <c r="AMU553" s="168"/>
      <c r="AMV553" s="168"/>
      <c r="AMW553" s="168"/>
      <c r="AMX553" s="168"/>
      <c r="AMY553" s="168"/>
      <c r="AMZ553" s="168"/>
      <c r="ANA553" s="511"/>
      <c r="ANB553" s="511"/>
      <c r="ANC553" s="511"/>
      <c r="AND553" s="511"/>
      <c r="ANE553" s="511"/>
      <c r="ANF553" s="511"/>
      <c r="ANG553" s="511"/>
      <c r="ANH553" s="511"/>
      <c r="ANI553" s="511"/>
      <c r="ANJ553" s="511"/>
      <c r="ANK553" s="511"/>
      <c r="ANL553" s="511"/>
      <c r="ANM553" s="511"/>
      <c r="ANN553" s="511"/>
      <c r="ANO553" s="511"/>
      <c r="ANP553" s="511"/>
      <c r="ANQ553" s="511"/>
      <c r="ANR553" s="511"/>
      <c r="ANS553" s="511"/>
      <c r="ANT553" s="511"/>
      <c r="ANU553" s="511"/>
      <c r="ANV553" s="511"/>
      <c r="ANW553" s="511"/>
      <c r="ANX553" s="511"/>
      <c r="ANY553" s="89"/>
      <c r="ANZ553" s="89"/>
      <c r="AOA553" s="89"/>
      <c r="AOB553" s="89"/>
      <c r="AOC553" s="89"/>
      <c r="AOD553" s="511"/>
      <c r="AOE553" s="511"/>
      <c r="AOF553" s="89"/>
      <c r="AOG553" s="89"/>
      <c r="AOH553" s="511"/>
      <c r="AOI553" s="511"/>
      <c r="AOJ553" s="89"/>
      <c r="AOK553" s="89"/>
      <c r="AOL553" s="511"/>
      <c r="AOM553" s="511"/>
      <c r="AON553" s="511"/>
      <c r="AOO553" s="511"/>
      <c r="AOP553" s="511"/>
      <c r="AOQ553" s="511"/>
      <c r="AOR553" s="511"/>
      <c r="AOS553" s="89"/>
      <c r="AOT553" s="89"/>
      <c r="AOU553" s="511"/>
      <c r="AOV553" s="511"/>
      <c r="AOW553" s="89"/>
      <c r="AOX553" s="89"/>
      <c r="AOY553" s="511"/>
      <c r="AOZ553" s="511"/>
      <c r="APA553" s="511"/>
      <c r="APB553" s="511"/>
      <c r="APC553" s="511"/>
      <c r="APD553" s="203"/>
      <c r="APE553" s="107"/>
      <c r="APF553" s="511"/>
      <c r="APG553" s="511"/>
      <c r="APH553" s="511"/>
      <c r="API553" s="511"/>
      <c r="APJ553" s="511"/>
      <c r="APK553" s="511"/>
      <c r="APL553" s="511"/>
      <c r="APM553" s="168"/>
      <c r="APN553" s="168"/>
      <c r="APO553" s="168"/>
      <c r="APP553" s="168"/>
      <c r="APQ553" s="168"/>
      <c r="APR553" s="168"/>
      <c r="APS553" s="168"/>
      <c r="APT553" s="168"/>
      <c r="APU553" s="168"/>
      <c r="APV553" s="168"/>
      <c r="APW553" s="168"/>
      <c r="APX553" s="168"/>
      <c r="APY553" s="168"/>
      <c r="APZ553" s="168"/>
      <c r="AQA553" s="168"/>
      <c r="AQB553" s="168"/>
      <c r="AQC553" s="168"/>
      <c r="AQD553" s="168"/>
      <c r="AQE553" s="168"/>
      <c r="AQF553" s="168"/>
      <c r="AQG553" s="168"/>
      <c r="AQH553" s="168"/>
      <c r="AQI553" s="168"/>
      <c r="AQJ553" s="168"/>
      <c r="AQK553" s="168"/>
      <c r="AQL553" s="168"/>
      <c r="AQM553" s="168"/>
      <c r="AQN553" s="168"/>
      <c r="AQO553" s="168"/>
      <c r="AQP553" s="168"/>
      <c r="AQQ553" s="168"/>
      <c r="AQR553" s="168"/>
      <c r="AQS553" s="168"/>
      <c r="AQT553" s="168"/>
      <c r="AQU553" s="168"/>
      <c r="AQV553" s="168"/>
      <c r="AQW553" s="168"/>
      <c r="AQX553" s="168"/>
      <c r="AQY553" s="168"/>
      <c r="AQZ553" s="168"/>
      <c r="ARA553" s="168"/>
      <c r="ARB553" s="168"/>
      <c r="ARC553" s="168"/>
      <c r="ARD553" s="168"/>
      <c r="ARE553" s="511"/>
      <c r="ARF553" s="511"/>
      <c r="ARG553" s="511"/>
      <c r="ARH553" s="511"/>
      <c r="ARI553" s="511"/>
      <c r="ARJ553" s="511"/>
      <c r="ARK553" s="511"/>
      <c r="ARL553" s="511"/>
      <c r="ARM553" s="511"/>
      <c r="ARN553" s="511"/>
      <c r="ARO553" s="511"/>
      <c r="ARP553" s="511"/>
      <c r="ARQ553" s="511"/>
      <c r="ARR553" s="511"/>
      <c r="ARS553" s="511"/>
      <c r="ART553" s="511"/>
      <c r="ARU553" s="511"/>
      <c r="ARV553" s="511"/>
      <c r="ARW553" s="511"/>
      <c r="ARX553" s="511"/>
      <c r="ARY553" s="511"/>
      <c r="ARZ553" s="511"/>
      <c r="ASA553" s="511"/>
      <c r="ASB553" s="511"/>
      <c r="ASC553" s="89"/>
      <c r="ASD553" s="89"/>
      <c r="ASE553" s="89"/>
      <c r="ASF553" s="89"/>
      <c r="ASG553" s="89"/>
      <c r="ASH553" s="511"/>
      <c r="ASI553" s="511"/>
      <c r="ASJ553" s="89"/>
      <c r="ASK553" s="89"/>
      <c r="ASL553" s="511"/>
      <c r="ASM553" s="511"/>
      <c r="ASN553" s="89"/>
      <c r="ASO553" s="89"/>
      <c r="ASP553" s="511"/>
      <c r="ASQ553" s="511"/>
      <c r="ASR553" s="511"/>
      <c r="ASS553" s="511"/>
      <c r="AST553" s="511"/>
      <c r="ASU553" s="511"/>
      <c r="ASV553" s="511"/>
      <c r="ASW553" s="89"/>
      <c r="ASX553" s="89"/>
      <c r="ASY553" s="511"/>
      <c r="ASZ553" s="511"/>
      <c r="ATA553" s="89"/>
      <c r="ATB553" s="89"/>
      <c r="ATC553" s="511"/>
      <c r="ATD553" s="511"/>
      <c r="ATE553" s="511"/>
      <c r="ATF553" s="511"/>
      <c r="ATG553" s="511"/>
      <c r="ATH553" s="203"/>
      <c r="ATI553" s="107"/>
      <c r="ATJ553" s="511"/>
      <c r="ATK553" s="511"/>
      <c r="ATL553" s="511"/>
      <c r="ATM553" s="511"/>
      <c r="ATN553" s="511"/>
      <c r="ATO553" s="511"/>
      <c r="ATP553" s="511"/>
      <c r="ATQ553" s="168"/>
      <c r="ATR553" s="168"/>
      <c r="ATS553" s="168"/>
      <c r="ATT553" s="168"/>
      <c r="ATU553" s="168"/>
      <c r="ATV553" s="168"/>
      <c r="ATW553" s="168"/>
      <c r="ATX553" s="168"/>
      <c r="ATY553" s="168"/>
      <c r="ATZ553" s="168"/>
      <c r="AUA553" s="168"/>
      <c r="AUB553" s="168"/>
      <c r="AUC553" s="168"/>
      <c r="AUD553" s="168"/>
      <c r="AUE553" s="168"/>
      <c r="AUF553" s="168"/>
      <c r="AUG553" s="168"/>
      <c r="AUH553" s="168"/>
      <c r="AUI553" s="168"/>
      <c r="AUJ553" s="168"/>
      <c r="AUK553" s="168"/>
      <c r="AUL553" s="168"/>
      <c r="AUM553" s="168"/>
      <c r="AUN553" s="168"/>
      <c r="AUO553" s="168"/>
      <c r="AUP553" s="168"/>
      <c r="AUQ553" s="168"/>
      <c r="AUR553" s="168"/>
      <c r="AUS553" s="168"/>
      <c r="AUT553" s="168"/>
      <c r="AUU553" s="168"/>
      <c r="AUV553" s="168"/>
      <c r="AUW553" s="168"/>
      <c r="AUX553" s="168"/>
      <c r="AUY553" s="168"/>
      <c r="AUZ553" s="168"/>
      <c r="AVA553" s="168"/>
      <c r="AVB553" s="168"/>
      <c r="AVC553" s="168"/>
      <c r="AVD553" s="168"/>
      <c r="AVE553" s="168"/>
      <c r="AVF553" s="168"/>
      <c r="AVG553" s="168"/>
      <c r="AVH553" s="168"/>
      <c r="AVI553" s="511"/>
      <c r="AVJ553" s="511"/>
      <c r="AVK553" s="511"/>
      <c r="AVL553" s="511"/>
      <c r="AVM553" s="511"/>
      <c r="AVN553" s="511"/>
      <c r="AVO553" s="511"/>
      <c r="AVP553" s="511"/>
      <c r="AVQ553" s="511"/>
      <c r="AVR553" s="511"/>
      <c r="AVS553" s="511"/>
      <c r="AVT553" s="511"/>
      <c r="AVU553" s="511"/>
      <c r="AVV553" s="511"/>
      <c r="AVW553" s="511"/>
      <c r="AVX553" s="511"/>
      <c r="AVY553" s="511"/>
      <c r="AVZ553" s="511"/>
      <c r="AWA553" s="511"/>
      <c r="AWB553" s="511"/>
      <c r="AWC553" s="511"/>
      <c r="AWD553" s="511"/>
      <c r="AWE553" s="511"/>
      <c r="AWF553" s="511"/>
      <c r="AWG553" s="89"/>
      <c r="AWH553" s="89"/>
      <c r="AWI553" s="89"/>
      <c r="AWJ553" s="89"/>
      <c r="AWK553" s="89"/>
      <c r="AWL553" s="511"/>
      <c r="AWM553" s="511"/>
      <c r="AWN553" s="89"/>
      <c r="AWO553" s="89"/>
      <c r="AWP553" s="511"/>
      <c r="AWQ553" s="511"/>
      <c r="AWR553" s="89"/>
      <c r="AWS553" s="89"/>
      <c r="AWT553" s="511"/>
      <c r="AWU553" s="511"/>
      <c r="AWV553" s="511"/>
      <c r="AWW553" s="511"/>
      <c r="AWX553" s="511"/>
      <c r="AWY553" s="511"/>
      <c r="AWZ553" s="511"/>
      <c r="AXA553" s="89"/>
      <c r="AXB553" s="89"/>
      <c r="AXC553" s="511"/>
      <c r="AXD553" s="511"/>
      <c r="AXE553" s="89"/>
      <c r="AXF553" s="89"/>
      <c r="AXG553" s="511"/>
      <c r="AXH553" s="511"/>
      <c r="AXI553" s="511"/>
      <c r="AXJ553" s="511"/>
      <c r="AXK553" s="511"/>
      <c r="AXL553" s="203"/>
      <c r="AXM553" s="107"/>
      <c r="AXN553" s="511"/>
      <c r="AXO553" s="511"/>
      <c r="AXP553" s="511"/>
      <c r="AXQ553" s="511"/>
      <c r="AXR553" s="511"/>
      <c r="AXS553" s="511"/>
      <c r="AXT553" s="511"/>
      <c r="AXU553" s="168"/>
      <c r="AXV553" s="168"/>
      <c r="AXW553" s="168"/>
      <c r="AXX553" s="168"/>
      <c r="AXY553" s="168"/>
      <c r="AXZ553" s="168"/>
      <c r="AYA553" s="168"/>
      <c r="AYB553" s="168"/>
      <c r="AYC553" s="168"/>
      <c r="AYD553" s="168"/>
      <c r="AYE553" s="168"/>
      <c r="AYF553" s="168"/>
      <c r="AYG553" s="168"/>
      <c r="AYH553" s="168"/>
      <c r="AYI553" s="168"/>
      <c r="AYJ553" s="168"/>
      <c r="AYK553" s="168"/>
      <c r="AYL553" s="168"/>
      <c r="AYM553" s="168"/>
      <c r="AYN553" s="168"/>
      <c r="AYO553" s="168"/>
      <c r="AYP553" s="168"/>
      <c r="AYQ553" s="168"/>
      <c r="AYR553" s="168"/>
      <c r="AYS553" s="168"/>
      <c r="AYT553" s="168"/>
      <c r="AYU553" s="168"/>
      <c r="AYV553" s="168"/>
      <c r="AYW553" s="168"/>
      <c r="AYX553" s="168"/>
      <c r="AYY553" s="168"/>
      <c r="AYZ553" s="168"/>
      <c r="AZA553" s="168"/>
      <c r="AZB553" s="168"/>
      <c r="AZC553" s="168"/>
      <c r="AZD553" s="168"/>
      <c r="AZE553" s="168"/>
      <c r="AZF553" s="168"/>
      <c r="AZG553" s="168"/>
      <c r="AZH553" s="168"/>
      <c r="AZI553" s="168"/>
      <c r="AZJ553" s="168"/>
      <c r="AZK553" s="168"/>
      <c r="AZL553" s="168"/>
      <c r="AZM553" s="511"/>
      <c r="AZN553" s="511"/>
      <c r="AZO553" s="511"/>
      <c r="AZP553" s="511"/>
      <c r="AZQ553" s="511"/>
      <c r="AZR553" s="511"/>
      <c r="AZS553" s="511"/>
      <c r="AZT553" s="511"/>
      <c r="AZU553" s="511"/>
      <c r="AZV553" s="511"/>
      <c r="AZW553" s="511"/>
      <c r="AZX553" s="511"/>
      <c r="AZY553" s="511"/>
      <c r="AZZ553" s="511"/>
      <c r="BAA553" s="511"/>
      <c r="BAB553" s="511"/>
      <c r="BAC553" s="511"/>
      <c r="BAD553" s="511"/>
      <c r="BAE553" s="511"/>
      <c r="BAF553" s="511"/>
      <c r="BAG553" s="511"/>
      <c r="BAH553" s="511"/>
      <c r="BAI553" s="511"/>
      <c r="BAJ553" s="511"/>
      <c r="BAK553" s="89"/>
      <c r="BAL553" s="89"/>
      <c r="BAM553" s="89"/>
      <c r="BAN553" s="89"/>
      <c r="BAO553" s="89"/>
      <c r="BAP553" s="511"/>
      <c r="BAQ553" s="511"/>
      <c r="BAR553" s="89"/>
      <c r="BAS553" s="89"/>
      <c r="BAT553" s="511"/>
      <c r="BAU553" s="511"/>
      <c r="BAV553" s="89"/>
      <c r="BAW553" s="89"/>
      <c r="BAX553" s="511"/>
      <c r="BAY553" s="511"/>
      <c r="BAZ553" s="511"/>
      <c r="BBA553" s="511"/>
      <c r="BBB553" s="511"/>
      <c r="BBC553" s="511"/>
      <c r="BBD553" s="511"/>
      <c r="BBE553" s="89"/>
      <c r="BBF553" s="89"/>
      <c r="BBG553" s="511"/>
      <c r="BBH553" s="511"/>
      <c r="BBI553" s="89"/>
      <c r="BBJ553" s="89"/>
      <c r="BBK553" s="511"/>
      <c r="BBL553" s="511"/>
      <c r="BBM553" s="511"/>
      <c r="BBN553" s="511"/>
      <c r="BBO553" s="511"/>
      <c r="BBP553" s="203"/>
      <c r="BBQ553" s="107"/>
      <c r="BBR553" s="511"/>
      <c r="BBS553" s="511"/>
      <c r="BBT553" s="511"/>
      <c r="BBU553" s="511"/>
      <c r="BBV553" s="511"/>
      <c r="BBW553" s="511"/>
      <c r="BBX553" s="511"/>
      <c r="BBY553" s="168"/>
      <c r="BBZ553" s="168"/>
      <c r="BCA553" s="168"/>
      <c r="BCB553" s="168"/>
      <c r="BCC553" s="168"/>
      <c r="BCD553" s="168"/>
      <c r="BCE553" s="168"/>
      <c r="BCF553" s="168"/>
      <c r="BCG553" s="168"/>
      <c r="BCH553" s="168"/>
      <c r="BCI553" s="168"/>
      <c r="BCJ553" s="168"/>
      <c r="BCK553" s="168"/>
      <c r="BCL553" s="168"/>
      <c r="BCM553" s="168"/>
      <c r="BCN553" s="168"/>
      <c r="BCO553" s="168"/>
      <c r="BCP553" s="168"/>
      <c r="BCQ553" s="168"/>
      <c r="BCR553" s="168"/>
      <c r="BCS553" s="168"/>
      <c r="BCT553" s="168"/>
      <c r="BCU553" s="168"/>
      <c r="BCV553" s="168"/>
      <c r="BCW553" s="168"/>
      <c r="BCX553" s="168"/>
      <c r="BCY553" s="168"/>
      <c r="BCZ553" s="168"/>
      <c r="BDA553" s="168"/>
      <c r="BDB553" s="168"/>
      <c r="BDC553" s="168"/>
      <c r="BDD553" s="168"/>
      <c r="BDE553" s="168"/>
      <c r="BDF553" s="168"/>
      <c r="BDG553" s="168"/>
      <c r="BDH553" s="168"/>
      <c r="BDI553" s="168"/>
      <c r="BDJ553" s="168"/>
      <c r="BDK553" s="168"/>
      <c r="BDL553" s="168"/>
      <c r="BDM553" s="168"/>
      <c r="BDN553" s="168"/>
      <c r="BDO553" s="168"/>
      <c r="BDP553" s="168"/>
      <c r="BDQ553" s="511"/>
      <c r="BDR553" s="511"/>
      <c r="BDS553" s="511"/>
      <c r="BDT553" s="511"/>
      <c r="BDU553" s="511"/>
      <c r="BDV553" s="511"/>
      <c r="BDW553" s="511"/>
      <c r="BDX553" s="511"/>
      <c r="BDY553" s="511"/>
      <c r="BDZ553" s="511"/>
      <c r="BEA553" s="511"/>
      <c r="BEB553" s="511"/>
      <c r="BEC553" s="511"/>
      <c r="BED553" s="511"/>
      <c r="BEE553" s="511"/>
      <c r="BEF553" s="511"/>
      <c r="BEG553" s="511"/>
      <c r="BEH553" s="511"/>
      <c r="BEI553" s="511"/>
      <c r="BEJ553" s="511"/>
      <c r="BEK553" s="511"/>
      <c r="BEL553" s="511"/>
      <c r="BEM553" s="511"/>
      <c r="BEN553" s="511"/>
      <c r="BEO553" s="89"/>
      <c r="BEP553" s="89"/>
      <c r="BEQ553" s="89"/>
      <c r="BER553" s="89"/>
      <c r="BES553" s="89"/>
      <c r="BET553" s="511"/>
      <c r="BEU553" s="511"/>
      <c r="BEV553" s="89"/>
      <c r="BEW553" s="89"/>
      <c r="BEX553" s="511"/>
      <c r="BEY553" s="511"/>
      <c r="BEZ553" s="89"/>
      <c r="BFA553" s="89"/>
      <c r="BFB553" s="511"/>
      <c r="BFC553" s="511"/>
      <c r="BFD553" s="511"/>
      <c r="BFE553" s="511"/>
      <c r="BFF553" s="511"/>
      <c r="BFG553" s="511"/>
      <c r="BFH553" s="511"/>
      <c r="BFI553" s="89"/>
      <c r="BFJ553" s="89"/>
      <c r="BFK553" s="511"/>
      <c r="BFL553" s="511"/>
      <c r="BFM553" s="89"/>
      <c r="BFN553" s="89"/>
      <c r="BFO553" s="511"/>
      <c r="BFP553" s="511"/>
      <c r="BFQ553" s="511"/>
      <c r="BFR553" s="511"/>
      <c r="BFS553" s="511"/>
      <c r="BFT553" s="203"/>
      <c r="BFU553" s="107"/>
      <c r="BFV553" s="511"/>
      <c r="BFW553" s="511"/>
      <c r="BFX553" s="511"/>
      <c r="BFY553" s="511"/>
      <c r="BFZ553" s="511"/>
      <c r="BGA553" s="511"/>
      <c r="BGB553" s="511"/>
      <c r="BGC553" s="168"/>
      <c r="BGD553" s="168"/>
      <c r="BGE553" s="168"/>
      <c r="BGF553" s="168"/>
      <c r="BGG553" s="168"/>
      <c r="BGH553" s="168"/>
      <c r="BGI553" s="168"/>
      <c r="BGJ553" s="168"/>
      <c r="BGK553" s="168"/>
      <c r="BGL553" s="168"/>
      <c r="BGM553" s="168"/>
      <c r="BGN553" s="168"/>
      <c r="BGO553" s="168"/>
      <c r="BGP553" s="168"/>
      <c r="BGQ553" s="168"/>
      <c r="BGR553" s="168"/>
      <c r="BGS553" s="168"/>
      <c r="BGT553" s="168"/>
      <c r="BGU553" s="168"/>
      <c r="BGV553" s="168"/>
      <c r="BGW553" s="168"/>
      <c r="BGX553" s="168"/>
      <c r="BGY553" s="168"/>
      <c r="BGZ553" s="168"/>
      <c r="BHA553" s="168"/>
      <c r="BHB553" s="168"/>
      <c r="BHC553" s="168"/>
      <c r="BHD553" s="168"/>
      <c r="BHE553" s="168"/>
      <c r="BHF553" s="168"/>
      <c r="BHG553" s="168"/>
      <c r="BHH553" s="168"/>
      <c r="BHI553" s="168"/>
      <c r="BHJ553" s="168"/>
      <c r="BHK553" s="168"/>
      <c r="BHL553" s="168"/>
      <c r="BHM553" s="168"/>
      <c r="BHN553" s="168"/>
      <c r="BHO553" s="168"/>
      <c r="BHP553" s="168"/>
      <c r="BHQ553" s="168"/>
      <c r="BHR553" s="168"/>
      <c r="BHS553" s="168"/>
      <c r="BHT553" s="168"/>
      <c r="BHU553" s="511"/>
      <c r="BHV553" s="511"/>
      <c r="BHW553" s="511"/>
      <c r="BHX553" s="511"/>
      <c r="BHY553" s="511"/>
      <c r="BHZ553" s="511"/>
      <c r="BIA553" s="511"/>
      <c r="BIB553" s="511"/>
      <c r="BIC553" s="511"/>
      <c r="BID553" s="511"/>
      <c r="BIE553" s="511"/>
      <c r="BIF553" s="511"/>
      <c r="BIG553" s="511"/>
      <c r="BIH553" s="511"/>
      <c r="BII553" s="511"/>
      <c r="BIJ553" s="511"/>
      <c r="BIK553" s="511"/>
      <c r="BIL553" s="511"/>
      <c r="BIM553" s="511"/>
      <c r="BIN553" s="511"/>
      <c r="BIO553" s="511"/>
      <c r="BIP553" s="511"/>
      <c r="BIQ553" s="511"/>
      <c r="BIR553" s="511"/>
      <c r="BIS553" s="89"/>
      <c r="BIT553" s="89"/>
      <c r="BIU553" s="89"/>
      <c r="BIV553" s="89"/>
      <c r="BIW553" s="89"/>
      <c r="BIX553" s="511"/>
      <c r="BIY553" s="511"/>
      <c r="BIZ553" s="89"/>
      <c r="BJA553" s="89"/>
      <c r="BJB553" s="511"/>
      <c r="BJC553" s="511"/>
      <c r="BJD553" s="89"/>
      <c r="BJE553" s="89"/>
      <c r="BJF553" s="511"/>
      <c r="BJG553" s="511"/>
      <c r="BJH553" s="511"/>
      <c r="BJI553" s="511"/>
      <c r="BJJ553" s="511"/>
      <c r="BJK553" s="511"/>
      <c r="BJL553" s="511"/>
      <c r="BJM553" s="89"/>
      <c r="BJN553" s="89"/>
      <c r="BJO553" s="511"/>
      <c r="BJP553" s="511"/>
      <c r="BJQ553" s="89"/>
      <c r="BJR553" s="89"/>
      <c r="BJS553" s="511"/>
      <c r="BJT553" s="511"/>
      <c r="BJU553" s="511"/>
      <c r="BJV553" s="511"/>
      <c r="BJW553" s="511"/>
      <c r="BJX553" s="203"/>
      <c r="BJY553" s="107"/>
      <c r="BJZ553" s="511"/>
      <c r="BKA553" s="511"/>
      <c r="BKB553" s="511"/>
      <c r="BKC553" s="511"/>
      <c r="BKD553" s="511"/>
      <c r="BKE553" s="511"/>
      <c r="BKF553" s="511"/>
      <c r="BKG553" s="168"/>
      <c r="BKH553" s="168"/>
      <c r="BKI553" s="168"/>
      <c r="BKJ553" s="168"/>
      <c r="BKK553" s="168"/>
      <c r="BKL553" s="168"/>
      <c r="BKM553" s="168"/>
      <c r="BKN553" s="168"/>
      <c r="BKO553" s="168"/>
      <c r="BKP553" s="168"/>
      <c r="BKQ553" s="168"/>
      <c r="BKR553" s="168"/>
      <c r="BKS553" s="168"/>
      <c r="BKT553" s="168"/>
      <c r="BKU553" s="168"/>
      <c r="BKV553" s="168"/>
      <c r="BKW553" s="168"/>
      <c r="BKX553" s="168"/>
      <c r="BKY553" s="168"/>
      <c r="BKZ553" s="168"/>
      <c r="BLA553" s="168"/>
      <c r="BLB553" s="168"/>
      <c r="BLC553" s="168"/>
      <c r="BLD553" s="168"/>
      <c r="BLE553" s="168"/>
      <c r="BLF553" s="168"/>
      <c r="BLG553" s="168"/>
      <c r="BLH553" s="168"/>
      <c r="BLI553" s="168"/>
      <c r="BLJ553" s="168"/>
      <c r="BLK553" s="168"/>
      <c r="BLL553" s="168"/>
      <c r="BLM553" s="168"/>
      <c r="BLN553" s="168"/>
      <c r="BLO553" s="168"/>
      <c r="BLP553" s="168"/>
      <c r="BLQ553" s="168"/>
      <c r="BLR553" s="168"/>
      <c r="BLS553" s="168"/>
      <c r="BLT553" s="168"/>
      <c r="BLU553" s="168"/>
      <c r="BLV553" s="168"/>
      <c r="BLW553" s="168"/>
      <c r="BLX553" s="168"/>
      <c r="BLY553" s="511"/>
      <c r="BLZ553" s="511"/>
      <c r="BMA553" s="511"/>
      <c r="BMB553" s="511"/>
      <c r="BMC553" s="511"/>
      <c r="BMD553" s="511"/>
      <c r="BME553" s="511"/>
      <c r="BMF553" s="511"/>
      <c r="BMG553" s="511"/>
      <c r="BMH553" s="511"/>
      <c r="BMI553" s="511"/>
      <c r="BMJ553" s="511"/>
      <c r="BMK553" s="511"/>
      <c r="BML553" s="511"/>
      <c r="BMM553" s="511"/>
      <c r="BMN553" s="511"/>
      <c r="BMO553" s="511"/>
      <c r="BMP553" s="511"/>
      <c r="BMQ553" s="511"/>
      <c r="BMR553" s="511"/>
      <c r="BMS553" s="511"/>
      <c r="BMT553" s="511"/>
      <c r="BMU553" s="511"/>
      <c r="BMV553" s="511"/>
      <c r="BMW553" s="89"/>
      <c r="BMX553" s="89"/>
      <c r="BMY553" s="89"/>
      <c r="BMZ553" s="89"/>
      <c r="BNA553" s="89"/>
      <c r="BNB553" s="511"/>
      <c r="BNC553" s="511"/>
      <c r="BND553" s="89"/>
      <c r="BNE553" s="89"/>
      <c r="BNF553" s="511"/>
      <c r="BNG553" s="511"/>
      <c r="BNH553" s="89"/>
      <c r="BNI553" s="89"/>
      <c r="BNJ553" s="511"/>
      <c r="BNK553" s="511"/>
      <c r="BNL553" s="511"/>
      <c r="BNM553" s="511"/>
      <c r="BNN553" s="511"/>
      <c r="BNO553" s="511"/>
      <c r="BNP553" s="511"/>
      <c r="BNQ553" s="89"/>
      <c r="BNR553" s="89"/>
      <c r="BNS553" s="511"/>
      <c r="BNT553" s="511"/>
      <c r="BNU553" s="89"/>
      <c r="BNV553" s="89"/>
      <c r="BNW553" s="511"/>
      <c r="BNX553" s="511"/>
      <c r="BNY553" s="511"/>
      <c r="BNZ553" s="511"/>
      <c r="BOA553" s="511"/>
      <c r="BOB553" s="203"/>
      <c r="BOC553" s="107"/>
      <c r="BOD553" s="511"/>
      <c r="BOE553" s="511"/>
      <c r="BOF553" s="511"/>
      <c r="BOG553" s="511"/>
      <c r="BOH553" s="511"/>
      <c r="BOI553" s="511"/>
      <c r="BOJ553" s="511"/>
      <c r="BOK553" s="168"/>
      <c r="BOL553" s="168"/>
      <c r="BOM553" s="168"/>
      <c r="BON553" s="168"/>
      <c r="BOO553" s="168"/>
      <c r="BOP553" s="168"/>
      <c r="BOQ553" s="168"/>
      <c r="BOR553" s="168"/>
      <c r="BOS553" s="168"/>
      <c r="BOT553" s="168"/>
      <c r="BOU553" s="168"/>
      <c r="BOV553" s="168"/>
      <c r="BOW553" s="168"/>
      <c r="BOX553" s="168"/>
      <c r="BOY553" s="168"/>
      <c r="BOZ553" s="168"/>
      <c r="BPA553" s="168"/>
      <c r="BPB553" s="168"/>
      <c r="BPC553" s="168"/>
      <c r="BPD553" s="168"/>
      <c r="BPE553" s="168"/>
      <c r="BPF553" s="168"/>
      <c r="BPG553" s="168"/>
      <c r="BPH553" s="168"/>
      <c r="BPI553" s="168"/>
      <c r="BPJ553" s="168"/>
      <c r="BPK553" s="168"/>
      <c r="BPL553" s="168"/>
      <c r="BPM553" s="168"/>
      <c r="BPN553" s="168"/>
      <c r="BPO553" s="168"/>
      <c r="BPP553" s="168"/>
      <c r="BPQ553" s="168"/>
      <c r="BPR553" s="168"/>
      <c r="BPS553" s="168"/>
      <c r="BPT553" s="168"/>
      <c r="BPU553" s="168"/>
      <c r="BPV553" s="168"/>
      <c r="BPW553" s="168"/>
      <c r="BPX553" s="168"/>
      <c r="BPY553" s="168"/>
      <c r="BPZ553" s="168"/>
      <c r="BQA553" s="168"/>
      <c r="BQB553" s="168"/>
      <c r="BQC553" s="511"/>
      <c r="BQD553" s="511"/>
      <c r="BQE553" s="511"/>
      <c r="BQF553" s="511"/>
      <c r="BQG553" s="511"/>
      <c r="BQH553" s="511"/>
      <c r="BQI553" s="511"/>
      <c r="BQJ553" s="511"/>
      <c r="BQK553" s="511"/>
      <c r="BQL553" s="511"/>
      <c r="BQM553" s="511"/>
      <c r="BQN553" s="511"/>
      <c r="BQO553" s="511"/>
      <c r="BQP553" s="511"/>
      <c r="BQQ553" s="511"/>
      <c r="BQR553" s="511"/>
      <c r="BQS553" s="511"/>
      <c r="BQT553" s="511"/>
      <c r="BQU553" s="511"/>
      <c r="BQV553" s="511"/>
      <c r="BQW553" s="511"/>
      <c r="BQX553" s="511"/>
      <c r="BQY553" s="511"/>
      <c r="BQZ553" s="511"/>
      <c r="BRA553" s="89"/>
      <c r="BRB553" s="89"/>
      <c r="BRC553" s="89"/>
      <c r="BRD553" s="89"/>
      <c r="BRE553" s="89"/>
      <c r="BRF553" s="511"/>
      <c r="BRG553" s="511"/>
      <c r="BRH553" s="89"/>
      <c r="BRI553" s="89"/>
      <c r="BRJ553" s="511"/>
      <c r="BRK553" s="511"/>
      <c r="BRL553" s="89"/>
      <c r="BRM553" s="89"/>
      <c r="BRN553" s="511"/>
      <c r="BRO553" s="511"/>
      <c r="BRP553" s="511"/>
      <c r="BRQ553" s="511"/>
      <c r="BRR553" s="511"/>
      <c r="BRS553" s="511"/>
      <c r="BRT553" s="511"/>
      <c r="BRU553" s="89"/>
      <c r="BRV553" s="89"/>
      <c r="BRW553" s="511"/>
      <c r="BRX553" s="511"/>
      <c r="BRY553" s="89"/>
      <c r="BRZ553" s="89"/>
      <c r="BSA553" s="511"/>
      <c r="BSB553" s="511"/>
      <c r="BSC553" s="511"/>
      <c r="BSD553" s="511"/>
      <c r="BSE553" s="511"/>
      <c r="BSF553" s="203"/>
      <c r="BSG553" s="107"/>
      <c r="BSH553" s="511"/>
      <c r="BSI553" s="511"/>
      <c r="BSJ553" s="511"/>
      <c r="BSK553" s="511"/>
      <c r="BSL553" s="511"/>
      <c r="BSM553" s="511"/>
      <c r="BSN553" s="511"/>
      <c r="BSO553" s="168"/>
      <c r="BSP553" s="168"/>
      <c r="BSQ553" s="168"/>
      <c r="BSR553" s="168"/>
      <c r="BSS553" s="168"/>
      <c r="BST553" s="168"/>
      <c r="BSU553" s="168"/>
      <c r="BSV553" s="168"/>
      <c r="BSW553" s="168"/>
      <c r="BSX553" s="168"/>
      <c r="BSY553" s="168"/>
      <c r="BSZ553" s="168"/>
      <c r="BTA553" s="168"/>
      <c r="BTB553" s="168"/>
      <c r="BTC553" s="168"/>
      <c r="BTD553" s="168"/>
      <c r="BTE553" s="168"/>
      <c r="BTF553" s="168"/>
      <c r="BTG553" s="168"/>
      <c r="BTH553" s="168"/>
      <c r="BTI553" s="168"/>
      <c r="BTJ553" s="168"/>
      <c r="BTK553" s="168"/>
      <c r="BTL553" s="168"/>
      <c r="BTM553" s="168"/>
      <c r="BTN553" s="168"/>
      <c r="BTO553" s="168"/>
      <c r="BTP553" s="168"/>
      <c r="BTQ553" s="168"/>
      <c r="BTR553" s="168"/>
      <c r="BTS553" s="168"/>
      <c r="BTT553" s="168"/>
      <c r="BTU553" s="168"/>
      <c r="BTV553" s="168"/>
      <c r="BTW553" s="168"/>
      <c r="BTX553" s="168"/>
      <c r="BTY553" s="168"/>
      <c r="BTZ553" s="168"/>
      <c r="BUA553" s="168"/>
      <c r="BUB553" s="168"/>
      <c r="BUC553" s="168"/>
      <c r="BUD553" s="168"/>
      <c r="BUE553" s="168"/>
      <c r="BUF553" s="168"/>
      <c r="BUG553" s="511"/>
      <c r="BUH553" s="511"/>
      <c r="BUI553" s="511"/>
      <c r="BUJ553" s="511"/>
      <c r="BUK553" s="511"/>
      <c r="BUL553" s="511"/>
      <c r="BUM553" s="511"/>
      <c r="BUN553" s="511"/>
      <c r="BUO553" s="511"/>
      <c r="BUP553" s="511"/>
      <c r="BUQ553" s="511"/>
      <c r="BUR553" s="511"/>
      <c r="BUS553" s="511"/>
      <c r="BUT553" s="511"/>
      <c r="BUU553" s="511"/>
      <c r="BUV553" s="511"/>
      <c r="BUW553" s="511"/>
      <c r="BUX553" s="511"/>
      <c r="BUY553" s="511"/>
      <c r="BUZ553" s="511"/>
      <c r="BVA553" s="511"/>
      <c r="BVB553" s="511"/>
      <c r="BVC553" s="511"/>
      <c r="BVD553" s="511"/>
      <c r="BVE553" s="89"/>
      <c r="BVF553" s="89"/>
      <c r="BVG553" s="89"/>
      <c r="BVH553" s="89"/>
      <c r="BVI553" s="89"/>
      <c r="BVJ553" s="511"/>
      <c r="BVK553" s="511"/>
      <c r="BVL553" s="89"/>
      <c r="BVM553" s="89"/>
      <c r="BVN553" s="511"/>
      <c r="BVO553" s="511"/>
      <c r="BVP553" s="89"/>
      <c r="BVQ553" s="89"/>
      <c r="BVR553" s="511"/>
      <c r="BVS553" s="511"/>
      <c r="BVT553" s="511"/>
      <c r="BVU553" s="511"/>
      <c r="BVV553" s="511"/>
      <c r="BVW553" s="511"/>
      <c r="BVX553" s="511"/>
      <c r="BVY553" s="89"/>
      <c r="BVZ553" s="89"/>
      <c r="BWA553" s="511"/>
      <c r="BWB553" s="511"/>
      <c r="BWC553" s="89"/>
      <c r="BWD553" s="89"/>
      <c r="BWE553" s="511"/>
      <c r="BWF553" s="511"/>
      <c r="BWG553" s="511"/>
      <c r="BWH553" s="511"/>
      <c r="BWI553" s="511"/>
      <c r="BWJ553" s="203"/>
      <c r="BWK553" s="107"/>
      <c r="BWL553" s="511"/>
      <c r="BWM553" s="511"/>
      <c r="BWN553" s="511"/>
      <c r="BWO553" s="511"/>
      <c r="BWP553" s="511"/>
      <c r="BWQ553" s="511"/>
      <c r="BWR553" s="511"/>
      <c r="BWS553" s="168"/>
      <c r="BWT553" s="168"/>
      <c r="BWU553" s="168"/>
      <c r="BWV553" s="168"/>
      <c r="BWW553" s="168"/>
      <c r="BWX553" s="168"/>
      <c r="BWY553" s="168"/>
      <c r="BWZ553" s="168"/>
      <c r="BXA553" s="168"/>
      <c r="BXB553" s="168"/>
      <c r="BXC553" s="168"/>
      <c r="BXD553" s="168"/>
      <c r="BXE553" s="168"/>
      <c r="BXF553" s="168"/>
      <c r="BXG553" s="168"/>
      <c r="BXH553" s="168"/>
      <c r="BXI553" s="168"/>
      <c r="BXJ553" s="168"/>
      <c r="BXK553" s="168"/>
      <c r="BXL553" s="168"/>
      <c r="BXM553" s="168"/>
      <c r="BXN553" s="168"/>
      <c r="BXO553" s="168"/>
      <c r="BXP553" s="168"/>
      <c r="BXQ553" s="168"/>
      <c r="BXR553" s="168"/>
      <c r="BXS553" s="168"/>
      <c r="BXT553" s="168"/>
      <c r="BXU553" s="168"/>
      <c r="BXV553" s="168"/>
      <c r="BXW553" s="168"/>
      <c r="BXX553" s="168"/>
      <c r="BXY553" s="168"/>
      <c r="BXZ553" s="168"/>
      <c r="BYA553" s="168"/>
      <c r="BYB553" s="168"/>
      <c r="BYC553" s="168"/>
      <c r="BYD553" s="168"/>
      <c r="BYE553" s="168"/>
      <c r="BYF553" s="168"/>
      <c r="BYG553" s="168"/>
      <c r="BYH553" s="168"/>
      <c r="BYI553" s="168"/>
      <c r="BYJ553" s="168"/>
      <c r="BYK553" s="511"/>
      <c r="BYL553" s="511"/>
      <c r="BYM553" s="511"/>
      <c r="BYN553" s="511"/>
      <c r="BYO553" s="511"/>
      <c r="BYP553" s="511"/>
      <c r="BYQ553" s="511"/>
      <c r="BYR553" s="511"/>
      <c r="BYS553" s="511"/>
      <c r="BYT553" s="511"/>
      <c r="BYU553" s="511"/>
      <c r="BYV553" s="511"/>
      <c r="BYW553" s="511"/>
      <c r="BYX553" s="511"/>
      <c r="BYY553" s="511"/>
      <c r="BYZ553" s="511"/>
      <c r="BZA553" s="511"/>
      <c r="BZB553" s="511"/>
      <c r="BZC553" s="511"/>
      <c r="BZD553" s="511"/>
      <c r="BZE553" s="511"/>
      <c r="BZF553" s="511"/>
      <c r="BZG553" s="511"/>
      <c r="BZH553" s="511"/>
      <c r="BZI553" s="89"/>
      <c r="BZJ553" s="89"/>
      <c r="BZK553" s="89"/>
      <c r="BZL553" s="89"/>
      <c r="BZM553" s="89"/>
      <c r="BZN553" s="511"/>
      <c r="BZO553" s="511"/>
      <c r="BZP553" s="89"/>
      <c r="BZQ553" s="89"/>
      <c r="BZR553" s="511"/>
      <c r="BZS553" s="511"/>
      <c r="BZT553" s="89"/>
      <c r="BZU553" s="89"/>
      <c r="BZV553" s="511"/>
      <c r="BZW553" s="511"/>
      <c r="BZX553" s="511"/>
      <c r="BZY553" s="511"/>
      <c r="BZZ553" s="511"/>
      <c r="CAA553" s="511"/>
      <c r="CAB553" s="511"/>
      <c r="CAC553" s="89"/>
      <c r="CAD553" s="89"/>
      <c r="CAE553" s="511"/>
      <c r="CAF553" s="511"/>
      <c r="CAG553" s="89"/>
      <c r="CAH553" s="89"/>
      <c r="CAI553" s="511"/>
      <c r="CAJ553" s="511"/>
      <c r="CAK553" s="511"/>
      <c r="CAL553" s="511"/>
      <c r="CAM553" s="511"/>
      <c r="CAN553" s="203"/>
      <c r="CAO553" s="107"/>
      <c r="CAP553" s="511"/>
      <c r="CAQ553" s="511"/>
      <c r="CAR553" s="511"/>
      <c r="CAS553" s="511"/>
      <c r="CAT553" s="511"/>
      <c r="CAU553" s="511"/>
      <c r="CAV553" s="511"/>
      <c r="CAW553" s="168"/>
      <c r="CAX553" s="168"/>
      <c r="CAY553" s="168"/>
      <c r="CAZ553" s="168"/>
      <c r="CBA553" s="168"/>
      <c r="CBB553" s="168"/>
      <c r="CBC553" s="168"/>
      <c r="CBD553" s="168"/>
      <c r="CBE553" s="168"/>
      <c r="CBF553" s="168"/>
      <c r="CBG553" s="168"/>
      <c r="CBH553" s="168"/>
      <c r="CBI553" s="168"/>
      <c r="CBJ553" s="168"/>
      <c r="CBK553" s="168"/>
      <c r="CBL553" s="168"/>
      <c r="CBM553" s="168"/>
      <c r="CBN553" s="168"/>
      <c r="CBO553" s="168"/>
      <c r="CBP553" s="168"/>
      <c r="CBQ553" s="168"/>
      <c r="CBR553" s="168"/>
      <c r="CBS553" s="168"/>
      <c r="CBT553" s="168"/>
      <c r="CBU553" s="168"/>
      <c r="CBV553" s="168"/>
      <c r="CBW553" s="168"/>
      <c r="CBX553" s="168"/>
      <c r="CBY553" s="168"/>
      <c r="CBZ553" s="168"/>
      <c r="CCA553" s="168"/>
      <c r="CCB553" s="168"/>
      <c r="CCC553" s="168"/>
      <c r="CCD553" s="168"/>
      <c r="CCE553" s="168"/>
      <c r="CCF553" s="168"/>
      <c r="CCG553" s="168"/>
      <c r="CCH553" s="168"/>
      <c r="CCI553" s="168"/>
      <c r="CCJ553" s="168"/>
      <c r="CCK553" s="168"/>
      <c r="CCL553" s="168"/>
      <c r="CCM553" s="168"/>
      <c r="CCN553" s="168"/>
      <c r="CCO553" s="511"/>
      <c r="CCP553" s="511"/>
      <c r="CCQ553" s="511"/>
      <c r="CCR553" s="511"/>
      <c r="CCS553" s="511"/>
      <c r="CCT553" s="511"/>
      <c r="CCU553" s="511"/>
      <c r="CCV553" s="511"/>
      <c r="CCW553" s="511"/>
      <c r="CCX553" s="511"/>
      <c r="CCY553" s="511"/>
      <c r="CCZ553" s="511"/>
      <c r="CDA553" s="511"/>
      <c r="CDB553" s="511"/>
      <c r="CDC553" s="511"/>
      <c r="CDD553" s="511"/>
      <c r="CDE553" s="511"/>
      <c r="CDF553" s="511"/>
      <c r="CDG553" s="511"/>
      <c r="CDH553" s="511"/>
      <c r="CDI553" s="511"/>
      <c r="CDJ553" s="511"/>
      <c r="CDK553" s="511"/>
      <c r="CDL553" s="511"/>
      <c r="CDM553" s="89"/>
      <c r="CDN553" s="89"/>
      <c r="CDO553" s="89"/>
      <c r="CDP553" s="89"/>
      <c r="CDQ553" s="89"/>
      <c r="CDR553" s="511"/>
      <c r="CDS553" s="511"/>
      <c r="CDT553" s="89"/>
      <c r="CDU553" s="89"/>
      <c r="CDV553" s="511"/>
      <c r="CDW553" s="511"/>
      <c r="CDX553" s="89"/>
      <c r="CDY553" s="89"/>
      <c r="CDZ553" s="511"/>
      <c r="CEA553" s="511"/>
      <c r="CEB553" s="511"/>
      <c r="CEC553" s="511"/>
      <c r="CED553" s="511"/>
      <c r="CEE553" s="511"/>
      <c r="CEF553" s="511"/>
      <c r="CEG553" s="89"/>
      <c r="CEH553" s="89"/>
      <c r="CEI553" s="511"/>
      <c r="CEJ553" s="511"/>
      <c r="CEK553" s="89"/>
      <c r="CEL553" s="89"/>
      <c r="CEM553" s="511"/>
      <c r="CEN553" s="511"/>
      <c r="CEO553" s="511"/>
      <c r="CEP553" s="511"/>
      <c r="CEQ553" s="511"/>
      <c r="CER553" s="203"/>
      <c r="CES553" s="107"/>
      <c r="CET553" s="511"/>
      <c r="CEU553" s="511"/>
      <c r="CEV553" s="511"/>
      <c r="CEW553" s="511"/>
      <c r="CEX553" s="511"/>
      <c r="CEY553" s="511"/>
      <c r="CEZ553" s="511"/>
      <c r="CFA553" s="168"/>
      <c r="CFB553" s="168"/>
      <c r="CFC553" s="168"/>
      <c r="CFD553" s="168"/>
      <c r="CFE553" s="168"/>
      <c r="CFF553" s="168"/>
      <c r="CFG553" s="168"/>
      <c r="CFH553" s="168"/>
      <c r="CFI553" s="168"/>
      <c r="CFJ553" s="168"/>
      <c r="CFK553" s="168"/>
      <c r="CFL553" s="168"/>
      <c r="CFM553" s="168"/>
      <c r="CFN553" s="168"/>
      <c r="CFO553" s="168"/>
      <c r="CFP553" s="168"/>
      <c r="CFQ553" s="168"/>
      <c r="CFR553" s="168"/>
      <c r="CFS553" s="168"/>
      <c r="CFT553" s="168"/>
      <c r="CFU553" s="168"/>
      <c r="CFV553" s="168"/>
      <c r="CFW553" s="168"/>
      <c r="CFX553" s="168"/>
      <c r="CFY553" s="168"/>
      <c r="CFZ553" s="168"/>
      <c r="CGA553" s="168"/>
      <c r="CGB553" s="168"/>
      <c r="CGC553" s="168"/>
      <c r="CGD553" s="168"/>
      <c r="CGE553" s="168"/>
      <c r="CGF553" s="168"/>
      <c r="CGG553" s="168"/>
      <c r="CGH553" s="168"/>
      <c r="CGI553" s="168"/>
      <c r="CGJ553" s="168"/>
      <c r="CGK553" s="168"/>
      <c r="CGL553" s="168"/>
      <c r="CGM553" s="168"/>
      <c r="CGN553" s="168"/>
      <c r="CGO553" s="168"/>
      <c r="CGP553" s="168"/>
      <c r="CGQ553" s="168"/>
      <c r="CGR553" s="168"/>
      <c r="CGS553" s="511"/>
      <c r="CGT553" s="511"/>
      <c r="CGU553" s="511"/>
      <c r="CGV553" s="511"/>
      <c r="CGW553" s="511"/>
      <c r="CGX553" s="511"/>
      <c r="CGY553" s="511"/>
      <c r="CGZ553" s="511"/>
      <c r="CHA553" s="511"/>
      <c r="CHB553" s="511"/>
      <c r="CHC553" s="511"/>
      <c r="CHD553" s="511"/>
      <c r="CHE553" s="511"/>
      <c r="CHF553" s="511"/>
      <c r="CHG553" s="511"/>
      <c r="CHH553" s="511"/>
      <c r="CHI553" s="511"/>
      <c r="CHJ553" s="511"/>
      <c r="CHK553" s="511"/>
      <c r="CHL553" s="511"/>
      <c r="CHM553" s="511"/>
      <c r="CHN553" s="511"/>
      <c r="CHO553" s="511"/>
      <c r="CHP553" s="511"/>
      <c r="CHQ553" s="89"/>
      <c r="CHR553" s="89"/>
      <c r="CHS553" s="89"/>
      <c r="CHT553" s="89"/>
      <c r="CHU553" s="89"/>
      <c r="CHV553" s="511"/>
      <c r="CHW553" s="511"/>
      <c r="CHX553" s="89"/>
      <c r="CHY553" s="89"/>
      <c r="CHZ553" s="511"/>
      <c r="CIA553" s="511"/>
      <c r="CIB553" s="89"/>
      <c r="CIC553" s="89"/>
      <c r="CID553" s="511"/>
      <c r="CIE553" s="511"/>
      <c r="CIF553" s="511"/>
      <c r="CIG553" s="511"/>
      <c r="CIH553" s="511"/>
      <c r="CII553" s="511"/>
      <c r="CIJ553" s="511"/>
      <c r="CIK553" s="89"/>
      <c r="CIL553" s="89"/>
      <c r="CIM553" s="511"/>
      <c r="CIN553" s="511"/>
      <c r="CIO553" s="89"/>
      <c r="CIP553" s="89"/>
      <c r="CIQ553" s="511"/>
      <c r="CIR553" s="511"/>
      <c r="CIS553" s="511"/>
      <c r="CIT553" s="511"/>
      <c r="CIU553" s="511"/>
      <c r="CIV553" s="203"/>
      <c r="CIW553" s="107"/>
      <c r="CIX553" s="511"/>
      <c r="CIY553" s="511"/>
      <c r="CIZ553" s="511"/>
      <c r="CJA553" s="511"/>
      <c r="CJB553" s="511"/>
      <c r="CJC553" s="511"/>
      <c r="CJD553" s="511"/>
      <c r="CJE553" s="168"/>
      <c r="CJF553" s="168"/>
      <c r="CJG553" s="168"/>
      <c r="CJH553" s="168"/>
      <c r="CJI553" s="168"/>
      <c r="CJJ553" s="168"/>
      <c r="CJK553" s="168"/>
      <c r="CJL553" s="168"/>
      <c r="CJM553" s="168"/>
      <c r="CJN553" s="168"/>
      <c r="CJO553" s="168"/>
      <c r="CJP553" s="168"/>
      <c r="CJQ553" s="168"/>
      <c r="CJR553" s="168"/>
      <c r="CJS553" s="168"/>
      <c r="CJT553" s="168"/>
      <c r="CJU553" s="168"/>
      <c r="CJV553" s="168"/>
      <c r="CJW553" s="168"/>
      <c r="CJX553" s="168"/>
      <c r="CJY553" s="168"/>
      <c r="CJZ553" s="168"/>
      <c r="CKA553" s="168"/>
      <c r="CKB553" s="168"/>
      <c r="CKC553" s="168"/>
      <c r="CKD553" s="168"/>
      <c r="CKE553" s="168"/>
      <c r="CKF553" s="168"/>
      <c r="CKG553" s="168"/>
      <c r="CKH553" s="168"/>
      <c r="CKI553" s="168"/>
      <c r="CKJ553" s="168"/>
      <c r="CKK553" s="168"/>
      <c r="CKL553" s="168"/>
      <c r="CKM553" s="168"/>
      <c r="CKN553" s="168"/>
      <c r="CKO553" s="168"/>
      <c r="CKP553" s="168"/>
      <c r="CKQ553" s="168"/>
      <c r="CKR553" s="168"/>
      <c r="CKS553" s="168"/>
      <c r="CKT553" s="168"/>
      <c r="CKU553" s="168"/>
      <c r="CKV553" s="168"/>
      <c r="CKW553" s="511"/>
      <c r="CKX553" s="511"/>
      <c r="CKY553" s="511"/>
      <c r="CKZ553" s="511"/>
      <c r="CLA553" s="511"/>
      <c r="CLB553" s="511"/>
      <c r="CLC553" s="511"/>
      <c r="CLD553" s="511"/>
      <c r="CLE553" s="511"/>
      <c r="CLF553" s="511"/>
      <c r="CLG553" s="511"/>
      <c r="CLH553" s="511"/>
      <c r="CLI553" s="511"/>
      <c r="CLJ553" s="511"/>
      <c r="CLK553" s="511"/>
      <c r="CLL553" s="511"/>
      <c r="CLM553" s="511"/>
      <c r="CLN553" s="511"/>
      <c r="CLO553" s="511"/>
      <c r="CLP553" s="511"/>
      <c r="CLQ553" s="511"/>
      <c r="CLR553" s="511"/>
      <c r="CLS553" s="511"/>
      <c r="CLT553" s="511"/>
      <c r="CLU553" s="89"/>
      <c r="CLV553" s="89"/>
      <c r="CLW553" s="89"/>
      <c r="CLX553" s="89"/>
      <c r="CLY553" s="89"/>
      <c r="CLZ553" s="511"/>
      <c r="CMA553" s="511"/>
      <c r="CMB553" s="89"/>
      <c r="CMC553" s="89"/>
      <c r="CMD553" s="511"/>
      <c r="CME553" s="511"/>
      <c r="CMF553" s="89"/>
      <c r="CMG553" s="89"/>
      <c r="CMH553" s="511"/>
      <c r="CMI553" s="511"/>
      <c r="CMJ553" s="511"/>
      <c r="CMK553" s="511"/>
      <c r="CML553" s="511"/>
      <c r="CMM553" s="511"/>
      <c r="CMN553" s="511"/>
      <c r="CMO553" s="89"/>
      <c r="CMP553" s="89"/>
      <c r="CMQ553" s="511"/>
      <c r="CMR553" s="511"/>
      <c r="CMS553" s="89"/>
      <c r="CMT553" s="89"/>
      <c r="CMU553" s="511"/>
      <c r="CMV553" s="511"/>
      <c r="CMW553" s="511"/>
      <c r="CMX553" s="511"/>
      <c r="CMY553" s="511"/>
      <c r="CMZ553" s="203"/>
      <c r="CNA553" s="107"/>
      <c r="CNB553" s="511"/>
      <c r="CNC553" s="511"/>
      <c r="CND553" s="511"/>
      <c r="CNE553" s="511"/>
      <c r="CNF553" s="511"/>
      <c r="CNG553" s="511"/>
      <c r="CNH553" s="511"/>
      <c r="CNI553" s="168"/>
      <c r="CNJ553" s="168"/>
      <c r="CNK553" s="168"/>
      <c r="CNL553" s="168"/>
      <c r="CNM553" s="168"/>
      <c r="CNN553" s="168"/>
      <c r="CNO553" s="168"/>
      <c r="CNP553" s="168"/>
      <c r="CNQ553" s="168"/>
      <c r="CNR553" s="168"/>
      <c r="CNS553" s="168"/>
      <c r="CNT553" s="168"/>
      <c r="CNU553" s="168"/>
      <c r="CNV553" s="168"/>
      <c r="CNW553" s="168"/>
      <c r="CNX553" s="168"/>
      <c r="CNY553" s="168"/>
      <c r="CNZ553" s="168"/>
      <c r="COA553" s="168"/>
      <c r="COB553" s="168"/>
      <c r="COC553" s="168"/>
      <c r="COD553" s="168"/>
      <c r="COE553" s="168"/>
      <c r="COF553" s="168"/>
      <c r="COG553" s="168"/>
      <c r="COH553" s="168"/>
      <c r="COI553" s="168"/>
      <c r="COJ553" s="168"/>
      <c r="COK553" s="168"/>
      <c r="COL553" s="168"/>
      <c r="COM553" s="168"/>
      <c r="CON553" s="168"/>
      <c r="COO553" s="168"/>
      <c r="COP553" s="168"/>
      <c r="COQ553" s="168"/>
      <c r="COR553" s="168"/>
      <c r="COS553" s="168"/>
      <c r="COT553" s="168"/>
      <c r="COU553" s="168"/>
      <c r="COV553" s="168"/>
      <c r="COW553" s="168"/>
      <c r="COX553" s="168"/>
      <c r="COY553" s="168"/>
      <c r="COZ553" s="168"/>
      <c r="CPA553" s="511"/>
      <c r="CPB553" s="511"/>
      <c r="CPC553" s="511"/>
      <c r="CPD553" s="511"/>
      <c r="CPE553" s="511"/>
      <c r="CPF553" s="511"/>
      <c r="CPG553" s="511"/>
      <c r="CPH553" s="511"/>
      <c r="CPI553" s="511"/>
      <c r="CPJ553" s="511"/>
      <c r="CPK553" s="511"/>
      <c r="CPL553" s="511"/>
      <c r="CPM553" s="511"/>
      <c r="CPN553" s="511"/>
      <c r="CPO553" s="511"/>
      <c r="CPP553" s="511"/>
      <c r="CPQ553" s="511"/>
      <c r="CPR553" s="511"/>
      <c r="CPS553" s="511"/>
      <c r="CPT553" s="511"/>
      <c r="CPU553" s="511"/>
      <c r="CPV553" s="511"/>
      <c r="CPW553" s="511"/>
      <c r="CPX553" s="511"/>
      <c r="CPY553" s="89"/>
      <c r="CPZ553" s="89"/>
      <c r="CQA553" s="89"/>
      <c r="CQB553" s="89"/>
      <c r="CQC553" s="89"/>
      <c r="CQD553" s="511"/>
      <c r="CQE553" s="511"/>
      <c r="CQF553" s="89"/>
      <c r="CQG553" s="89"/>
      <c r="CQH553" s="511"/>
      <c r="CQI553" s="511"/>
      <c r="CQJ553" s="89"/>
      <c r="CQK553" s="89"/>
      <c r="CQL553" s="511"/>
      <c r="CQM553" s="511"/>
      <c r="CQN553" s="511"/>
      <c r="CQO553" s="511"/>
      <c r="CQP553" s="511"/>
      <c r="CQQ553" s="511"/>
      <c r="CQR553" s="511"/>
      <c r="CQS553" s="89"/>
      <c r="CQT553" s="89"/>
      <c r="CQU553" s="511"/>
      <c r="CQV553" s="511"/>
      <c r="CQW553" s="89"/>
      <c r="CQX553" s="89"/>
      <c r="CQY553" s="511"/>
      <c r="CQZ553" s="511"/>
      <c r="CRA553" s="511"/>
      <c r="CRB553" s="511"/>
      <c r="CRC553" s="511"/>
      <c r="CRD553" s="203"/>
      <c r="CRE553" s="107"/>
      <c r="CRF553" s="511"/>
      <c r="CRG553" s="511"/>
      <c r="CRH553" s="511"/>
      <c r="CRI553" s="511"/>
      <c r="CRJ553" s="511"/>
      <c r="CRK553" s="511"/>
      <c r="CRL553" s="511"/>
      <c r="CRM553" s="168"/>
      <c r="CRN553" s="168"/>
      <c r="CRO553" s="168"/>
      <c r="CRP553" s="168"/>
      <c r="CRQ553" s="168"/>
      <c r="CRR553" s="168"/>
      <c r="CRS553" s="168"/>
      <c r="CRT553" s="168"/>
      <c r="CRU553" s="168"/>
      <c r="CRV553" s="168"/>
      <c r="CRW553" s="168"/>
      <c r="CRX553" s="168"/>
      <c r="CRY553" s="168"/>
      <c r="CRZ553" s="168"/>
      <c r="CSA553" s="168"/>
      <c r="CSB553" s="168"/>
      <c r="CSC553" s="168"/>
      <c r="CSD553" s="168"/>
      <c r="CSE553" s="168"/>
      <c r="CSF553" s="168"/>
      <c r="CSG553" s="168"/>
      <c r="CSH553" s="168"/>
      <c r="CSI553" s="168"/>
      <c r="CSJ553" s="168"/>
      <c r="CSK553" s="168"/>
      <c r="CSL553" s="168"/>
      <c r="CSM553" s="168"/>
      <c r="CSN553" s="168"/>
      <c r="CSO553" s="168"/>
      <c r="CSP553" s="168"/>
      <c r="CSQ553" s="168"/>
      <c r="CSR553" s="168"/>
      <c r="CSS553" s="168"/>
      <c r="CST553" s="168"/>
      <c r="CSU553" s="168"/>
      <c r="CSV553" s="168"/>
      <c r="CSW553" s="168"/>
      <c r="CSX553" s="168"/>
      <c r="CSY553" s="168"/>
      <c r="CSZ553" s="168"/>
      <c r="CTA553" s="168"/>
      <c r="CTB553" s="168"/>
      <c r="CTC553" s="168"/>
      <c r="CTD553" s="168"/>
      <c r="CTE553" s="511"/>
      <c r="CTF553" s="511"/>
      <c r="CTG553" s="511"/>
      <c r="CTH553" s="511"/>
      <c r="CTI553" s="511"/>
      <c r="CTJ553" s="511"/>
      <c r="CTK553" s="511"/>
      <c r="CTL553" s="511"/>
      <c r="CTM553" s="511"/>
      <c r="CTN553" s="511"/>
      <c r="CTO553" s="511"/>
      <c r="CTP553" s="511"/>
      <c r="CTQ553" s="511"/>
      <c r="CTR553" s="511"/>
      <c r="CTS553" s="511"/>
      <c r="CTT553" s="511"/>
      <c r="CTU553" s="511"/>
      <c r="CTV553" s="511"/>
      <c r="CTW553" s="511"/>
      <c r="CTX553" s="511"/>
      <c r="CTY553" s="511"/>
      <c r="CTZ553" s="511"/>
      <c r="CUA553" s="511"/>
      <c r="CUB553" s="511"/>
      <c r="CUC553" s="89"/>
      <c r="CUD553" s="89"/>
      <c r="CUE553" s="89"/>
      <c r="CUF553" s="89"/>
      <c r="CUG553" s="89"/>
      <c r="CUH553" s="511"/>
      <c r="CUI553" s="511"/>
      <c r="CUJ553" s="89"/>
      <c r="CUK553" s="89"/>
      <c r="CUL553" s="511"/>
      <c r="CUM553" s="511"/>
      <c r="CUN553" s="89"/>
      <c r="CUO553" s="89"/>
      <c r="CUP553" s="511"/>
      <c r="CUQ553" s="511"/>
      <c r="CUR553" s="511"/>
      <c r="CUS553" s="511"/>
      <c r="CUT553" s="511"/>
      <c r="CUU553" s="511"/>
      <c r="CUV553" s="511"/>
      <c r="CUW553" s="89"/>
      <c r="CUX553" s="89"/>
      <c r="CUY553" s="511"/>
      <c r="CUZ553" s="511"/>
      <c r="CVA553" s="89"/>
      <c r="CVB553" s="89"/>
      <c r="CVC553" s="511"/>
      <c r="CVD553" s="511"/>
      <c r="CVE553" s="511"/>
      <c r="CVF553" s="511"/>
      <c r="CVG553" s="511"/>
      <c r="CVH553" s="203"/>
      <c r="CVI553" s="107"/>
      <c r="CVJ553" s="511"/>
      <c r="CVK553" s="511"/>
      <c r="CVL553" s="511"/>
      <c r="CVM553" s="511"/>
      <c r="CVN553" s="511"/>
      <c r="CVO553" s="511"/>
      <c r="CVP553" s="511"/>
      <c r="CVQ553" s="168"/>
      <c r="CVR553" s="168"/>
      <c r="CVS553" s="168"/>
      <c r="CVT553" s="168"/>
      <c r="CVU553" s="168"/>
      <c r="CVV553" s="168"/>
      <c r="CVW553" s="168"/>
      <c r="CVX553" s="168"/>
      <c r="CVY553" s="168"/>
      <c r="CVZ553" s="168"/>
      <c r="CWA553" s="168"/>
      <c r="CWB553" s="168"/>
      <c r="CWC553" s="168"/>
      <c r="CWD553" s="168"/>
      <c r="CWE553" s="168"/>
      <c r="CWF553" s="168"/>
      <c r="CWG553" s="168"/>
      <c r="CWH553" s="168"/>
      <c r="CWI553" s="168"/>
      <c r="CWJ553" s="168"/>
      <c r="CWK553" s="168"/>
      <c r="CWL553" s="168"/>
      <c r="CWM553" s="168"/>
      <c r="CWN553" s="168"/>
      <c r="CWO553" s="168"/>
      <c r="CWP553" s="168"/>
      <c r="CWQ553" s="168"/>
      <c r="CWR553" s="168"/>
      <c r="CWS553" s="168"/>
      <c r="CWT553" s="168"/>
      <c r="CWU553" s="168"/>
      <c r="CWV553" s="168"/>
      <c r="CWW553" s="168"/>
      <c r="CWX553" s="168"/>
      <c r="CWY553" s="168"/>
      <c r="CWZ553" s="168"/>
      <c r="CXA553" s="168"/>
      <c r="CXB553" s="168"/>
      <c r="CXC553" s="168"/>
      <c r="CXD553" s="168"/>
      <c r="CXE553" s="168"/>
      <c r="CXF553" s="168"/>
      <c r="CXG553" s="168"/>
      <c r="CXH553" s="168"/>
      <c r="CXI553" s="511"/>
      <c r="CXJ553" s="511"/>
      <c r="CXK553" s="511"/>
      <c r="CXL553" s="511"/>
      <c r="CXM553" s="511"/>
      <c r="CXN553" s="511"/>
      <c r="CXO553" s="511"/>
      <c r="CXP553" s="511"/>
      <c r="CXQ553" s="511"/>
      <c r="CXR553" s="511"/>
      <c r="CXS553" s="511"/>
      <c r="CXT553" s="511"/>
      <c r="CXU553" s="511"/>
      <c r="CXV553" s="511"/>
      <c r="CXW553" s="511"/>
      <c r="CXX553" s="511"/>
      <c r="CXY553" s="511"/>
      <c r="CXZ553" s="511"/>
      <c r="CYA553" s="511"/>
      <c r="CYB553" s="511"/>
      <c r="CYC553" s="511"/>
      <c r="CYD553" s="511"/>
      <c r="CYE553" s="511"/>
      <c r="CYF553" s="511"/>
      <c r="CYG553" s="89"/>
      <c r="CYH553" s="89"/>
      <c r="CYI553" s="89"/>
      <c r="CYJ553" s="89"/>
      <c r="CYK553" s="89"/>
      <c r="CYL553" s="511"/>
      <c r="CYM553" s="511"/>
      <c r="CYN553" s="89"/>
      <c r="CYO553" s="89"/>
      <c r="CYP553" s="511"/>
      <c r="CYQ553" s="511"/>
      <c r="CYR553" s="89"/>
      <c r="CYS553" s="89"/>
      <c r="CYT553" s="511"/>
      <c r="CYU553" s="511"/>
      <c r="CYV553" s="511"/>
      <c r="CYW553" s="511"/>
      <c r="CYX553" s="511"/>
      <c r="CYY553" s="511"/>
      <c r="CYZ553" s="511"/>
      <c r="CZA553" s="89"/>
      <c r="CZB553" s="89"/>
      <c r="CZC553" s="511"/>
      <c r="CZD553" s="511"/>
      <c r="CZE553" s="89"/>
      <c r="CZF553" s="89"/>
      <c r="CZG553" s="511"/>
      <c r="CZH553" s="511"/>
      <c r="CZI553" s="511"/>
      <c r="CZJ553" s="511"/>
      <c r="CZK553" s="511"/>
      <c r="CZL553" s="203"/>
      <c r="CZM553" s="107"/>
      <c r="CZN553" s="511"/>
      <c r="CZO553" s="511"/>
      <c r="CZP553" s="511"/>
      <c r="CZQ553" s="511"/>
      <c r="CZR553" s="511"/>
      <c r="CZS553" s="511"/>
      <c r="CZT553" s="511"/>
      <c r="CZU553" s="168"/>
      <c r="CZV553" s="168"/>
      <c r="CZW553" s="168"/>
      <c r="CZX553" s="168"/>
      <c r="CZY553" s="168"/>
      <c r="CZZ553" s="168"/>
      <c r="DAA553" s="168"/>
      <c r="DAB553" s="168"/>
      <c r="DAC553" s="168"/>
      <c r="DAD553" s="168"/>
      <c r="DAE553" s="168"/>
      <c r="DAF553" s="168"/>
      <c r="DAG553" s="168"/>
      <c r="DAH553" s="168"/>
      <c r="DAI553" s="168"/>
      <c r="DAJ553" s="168"/>
      <c r="DAK553" s="168"/>
      <c r="DAL553" s="168"/>
      <c r="DAM553" s="168"/>
      <c r="DAN553" s="168"/>
      <c r="DAO553" s="168"/>
      <c r="DAP553" s="168"/>
      <c r="DAQ553" s="168"/>
      <c r="DAR553" s="168"/>
      <c r="DAS553" s="168"/>
      <c r="DAT553" s="168"/>
      <c r="DAU553" s="168"/>
      <c r="DAV553" s="168"/>
      <c r="DAW553" s="168"/>
      <c r="DAX553" s="168"/>
      <c r="DAY553" s="168"/>
      <c r="DAZ553" s="168"/>
      <c r="DBA553" s="168"/>
      <c r="DBB553" s="168"/>
      <c r="DBC553" s="168"/>
      <c r="DBD553" s="168"/>
      <c r="DBE553" s="168"/>
      <c r="DBF553" s="168"/>
      <c r="DBG553" s="168"/>
      <c r="DBH553" s="168"/>
      <c r="DBI553" s="168"/>
      <c r="DBJ553" s="168"/>
      <c r="DBK553" s="168"/>
      <c r="DBL553" s="168"/>
      <c r="DBM553" s="511"/>
      <c r="DBN553" s="511"/>
      <c r="DBO553" s="511"/>
      <c r="DBP553" s="511"/>
      <c r="DBQ553" s="511"/>
      <c r="DBR553" s="511"/>
      <c r="DBS553" s="511"/>
      <c r="DBT553" s="511"/>
      <c r="DBU553" s="511"/>
      <c r="DBV553" s="511"/>
      <c r="DBW553" s="511"/>
      <c r="DBX553" s="511"/>
      <c r="DBY553" s="511"/>
      <c r="DBZ553" s="511"/>
      <c r="DCA553" s="511"/>
      <c r="DCB553" s="511"/>
      <c r="DCC553" s="511"/>
      <c r="DCD553" s="511"/>
      <c r="DCE553" s="511"/>
      <c r="DCF553" s="511"/>
      <c r="DCG553" s="511"/>
      <c r="DCH553" s="511"/>
      <c r="DCI553" s="511"/>
      <c r="DCJ553" s="511"/>
      <c r="DCK553" s="89"/>
      <c r="DCL553" s="89"/>
      <c r="DCM553" s="89"/>
      <c r="DCN553" s="89"/>
      <c r="DCO553" s="89"/>
      <c r="DCP553" s="511"/>
      <c r="DCQ553" s="511"/>
      <c r="DCR553" s="89"/>
      <c r="DCS553" s="89"/>
      <c r="DCT553" s="511"/>
      <c r="DCU553" s="511"/>
      <c r="DCV553" s="89"/>
      <c r="DCW553" s="89"/>
      <c r="DCX553" s="511"/>
      <c r="DCY553" s="511"/>
      <c r="DCZ553" s="511"/>
      <c r="DDA553" s="511"/>
      <c r="DDB553" s="511"/>
      <c r="DDC553" s="511"/>
      <c r="DDD553" s="511"/>
      <c r="DDE553" s="89"/>
      <c r="DDF553" s="89"/>
      <c r="DDG553" s="511"/>
      <c r="DDH553" s="511"/>
      <c r="DDI553" s="89"/>
      <c r="DDJ553" s="89"/>
      <c r="DDK553" s="511"/>
      <c r="DDL553" s="511"/>
      <c r="DDM553" s="511"/>
      <c r="DDN553" s="511"/>
      <c r="DDO553" s="511"/>
      <c r="DDP553" s="203"/>
      <c r="DDQ553" s="107"/>
      <c r="DDR553" s="511"/>
      <c r="DDS553" s="511"/>
      <c r="DDT553" s="511"/>
      <c r="DDU553" s="511"/>
      <c r="DDV553" s="511"/>
      <c r="DDW553" s="511"/>
      <c r="DDX553" s="511"/>
      <c r="DDY553" s="168"/>
      <c r="DDZ553" s="168"/>
      <c r="DEA553" s="168"/>
      <c r="DEB553" s="168"/>
      <c r="DEC553" s="168"/>
      <c r="DED553" s="168"/>
      <c r="DEE553" s="168"/>
      <c r="DEF553" s="168"/>
      <c r="DEG553" s="168"/>
      <c r="DEH553" s="168"/>
      <c r="DEI553" s="168"/>
      <c r="DEJ553" s="168"/>
      <c r="DEK553" s="168"/>
      <c r="DEL553" s="168"/>
      <c r="DEM553" s="168"/>
      <c r="DEN553" s="168"/>
      <c r="DEO553" s="168"/>
      <c r="DEP553" s="168"/>
      <c r="DEQ553" s="168"/>
      <c r="DER553" s="168"/>
      <c r="DES553" s="168"/>
      <c r="DET553" s="168"/>
      <c r="DEU553" s="168"/>
      <c r="DEV553" s="168"/>
      <c r="DEW553" s="168"/>
      <c r="DEX553" s="168"/>
      <c r="DEY553" s="168"/>
      <c r="DEZ553" s="168"/>
      <c r="DFA553" s="168"/>
      <c r="DFB553" s="168"/>
      <c r="DFC553" s="168"/>
      <c r="DFD553" s="168"/>
      <c r="DFE553" s="168"/>
      <c r="DFF553" s="168"/>
      <c r="DFG553" s="168"/>
      <c r="DFH553" s="168"/>
      <c r="DFI553" s="168"/>
      <c r="DFJ553" s="168"/>
      <c r="DFK553" s="168"/>
      <c r="DFL553" s="168"/>
      <c r="DFM553" s="168"/>
      <c r="DFN553" s="168"/>
      <c r="DFO553" s="168"/>
      <c r="DFP553" s="168"/>
      <c r="DFQ553" s="511"/>
      <c r="DFR553" s="511"/>
      <c r="DFS553" s="511"/>
      <c r="DFT553" s="511"/>
      <c r="DFU553" s="511"/>
      <c r="DFV553" s="511"/>
      <c r="DFW553" s="511"/>
      <c r="DFX553" s="511"/>
      <c r="DFY553" s="511"/>
      <c r="DFZ553" s="511"/>
      <c r="DGA553" s="511"/>
      <c r="DGB553" s="511"/>
      <c r="DGC553" s="511"/>
      <c r="DGD553" s="511"/>
      <c r="DGE553" s="511"/>
      <c r="DGF553" s="511"/>
      <c r="DGG553" s="511"/>
      <c r="DGH553" s="511"/>
      <c r="DGI553" s="511"/>
      <c r="DGJ553" s="511"/>
      <c r="DGK553" s="511"/>
      <c r="DGL553" s="511"/>
      <c r="DGM553" s="511"/>
      <c r="DGN553" s="511"/>
      <c r="DGO553" s="89"/>
      <c r="DGP553" s="89"/>
      <c r="DGQ553" s="89"/>
      <c r="DGR553" s="89"/>
      <c r="DGS553" s="89"/>
      <c r="DGT553" s="511"/>
      <c r="DGU553" s="511"/>
      <c r="DGV553" s="89"/>
      <c r="DGW553" s="89"/>
      <c r="DGX553" s="511"/>
      <c r="DGY553" s="511"/>
      <c r="DGZ553" s="89"/>
      <c r="DHA553" s="89"/>
      <c r="DHB553" s="511"/>
      <c r="DHC553" s="511"/>
      <c r="DHD553" s="511"/>
      <c r="DHE553" s="511"/>
      <c r="DHF553" s="511"/>
      <c r="DHG553" s="511"/>
      <c r="DHH553" s="511"/>
      <c r="DHI553" s="89"/>
      <c r="DHJ553" s="89"/>
      <c r="DHK553" s="511"/>
      <c r="DHL553" s="511"/>
      <c r="DHM553" s="89"/>
      <c r="DHN553" s="89"/>
      <c r="DHO553" s="511"/>
      <c r="DHP553" s="511"/>
      <c r="DHQ553" s="511"/>
      <c r="DHR553" s="511"/>
      <c r="DHS553" s="511"/>
      <c r="DHT553" s="203"/>
      <c r="DHU553" s="107"/>
      <c r="DHV553" s="511"/>
      <c r="DHW553" s="511"/>
      <c r="DHX553" s="511"/>
      <c r="DHY553" s="511"/>
      <c r="DHZ553" s="511"/>
      <c r="DIA553" s="511"/>
      <c r="DIB553" s="511"/>
      <c r="DIC553" s="168"/>
      <c r="DID553" s="168"/>
      <c r="DIE553" s="168"/>
      <c r="DIF553" s="168"/>
      <c r="DIG553" s="168"/>
      <c r="DIH553" s="168"/>
      <c r="DII553" s="168"/>
      <c r="DIJ553" s="168"/>
      <c r="DIK553" s="168"/>
      <c r="DIL553" s="168"/>
      <c r="DIM553" s="168"/>
      <c r="DIN553" s="168"/>
      <c r="DIO553" s="168"/>
      <c r="DIP553" s="168"/>
      <c r="DIQ553" s="168"/>
      <c r="DIR553" s="168"/>
      <c r="DIS553" s="168"/>
      <c r="DIT553" s="168"/>
      <c r="DIU553" s="168"/>
      <c r="DIV553" s="168"/>
      <c r="DIW553" s="168"/>
      <c r="DIX553" s="168"/>
      <c r="DIY553" s="168"/>
      <c r="DIZ553" s="168"/>
      <c r="DJA553" s="168"/>
      <c r="DJB553" s="168"/>
      <c r="DJC553" s="168"/>
      <c r="DJD553" s="168"/>
      <c r="DJE553" s="168"/>
      <c r="DJF553" s="168"/>
      <c r="DJG553" s="168"/>
      <c r="DJH553" s="168"/>
      <c r="DJI553" s="168"/>
      <c r="DJJ553" s="168"/>
      <c r="DJK553" s="168"/>
      <c r="DJL553" s="168"/>
      <c r="DJM553" s="168"/>
      <c r="DJN553" s="168"/>
      <c r="DJO553" s="168"/>
      <c r="DJP553" s="168"/>
      <c r="DJQ553" s="168"/>
      <c r="DJR553" s="168"/>
      <c r="DJS553" s="168"/>
      <c r="DJT553" s="168"/>
      <c r="DJU553" s="511"/>
      <c r="DJV553" s="511"/>
      <c r="DJW553" s="511"/>
      <c r="DJX553" s="511"/>
      <c r="DJY553" s="511"/>
      <c r="DJZ553" s="511"/>
      <c r="DKA553" s="511"/>
      <c r="DKB553" s="511"/>
      <c r="DKC553" s="511"/>
      <c r="DKD553" s="511"/>
      <c r="DKE553" s="511"/>
      <c r="DKF553" s="511"/>
      <c r="DKG553" s="511"/>
      <c r="DKH553" s="511"/>
      <c r="DKI553" s="511"/>
      <c r="DKJ553" s="511"/>
      <c r="DKK553" s="511"/>
      <c r="DKL553" s="511"/>
      <c r="DKM553" s="511"/>
      <c r="DKN553" s="511"/>
      <c r="DKO553" s="511"/>
      <c r="DKP553" s="511"/>
      <c r="DKQ553" s="511"/>
      <c r="DKR553" s="511"/>
      <c r="DKS553" s="89"/>
      <c r="DKT553" s="89"/>
      <c r="DKU553" s="89"/>
      <c r="DKV553" s="89"/>
      <c r="DKW553" s="89"/>
      <c r="DKX553" s="511"/>
      <c r="DKY553" s="511"/>
      <c r="DKZ553" s="89"/>
      <c r="DLA553" s="89"/>
      <c r="DLB553" s="511"/>
      <c r="DLC553" s="511"/>
      <c r="DLD553" s="89"/>
      <c r="DLE553" s="89"/>
      <c r="DLF553" s="511"/>
      <c r="DLG553" s="511"/>
      <c r="DLH553" s="511"/>
      <c r="DLI553" s="511"/>
      <c r="DLJ553" s="511"/>
      <c r="DLK553" s="511"/>
      <c r="DLL553" s="511"/>
      <c r="DLM553" s="89"/>
      <c r="DLN553" s="89"/>
      <c r="DLO553" s="511"/>
      <c r="DLP553" s="511"/>
      <c r="DLQ553" s="89"/>
      <c r="DLR553" s="89"/>
      <c r="DLS553" s="511"/>
      <c r="DLT553" s="511"/>
      <c r="DLU553" s="511"/>
      <c r="DLV553" s="511"/>
      <c r="DLW553" s="511"/>
      <c r="DLX553" s="203"/>
      <c r="DLY553" s="107"/>
      <c r="DLZ553" s="511"/>
      <c r="DMA553" s="511"/>
      <c r="DMB553" s="511"/>
      <c r="DMC553" s="511"/>
      <c r="DMD553" s="511"/>
      <c r="DME553" s="511"/>
      <c r="DMF553" s="511"/>
      <c r="DMG553" s="168"/>
      <c r="DMH553" s="168"/>
      <c r="DMI553" s="168"/>
      <c r="DMJ553" s="168"/>
      <c r="DMK553" s="168"/>
      <c r="DML553" s="168"/>
      <c r="DMM553" s="168"/>
      <c r="DMN553" s="168"/>
      <c r="DMO553" s="168"/>
      <c r="DMP553" s="168"/>
      <c r="DMQ553" s="168"/>
      <c r="DMR553" s="168"/>
      <c r="DMS553" s="168"/>
      <c r="DMT553" s="168"/>
      <c r="DMU553" s="168"/>
      <c r="DMV553" s="168"/>
      <c r="DMW553" s="168"/>
      <c r="DMX553" s="168"/>
      <c r="DMY553" s="168"/>
      <c r="DMZ553" s="168"/>
      <c r="DNA553" s="168"/>
      <c r="DNB553" s="168"/>
      <c r="DNC553" s="168"/>
      <c r="DND553" s="168"/>
      <c r="DNE553" s="168"/>
      <c r="DNF553" s="168"/>
      <c r="DNG553" s="168"/>
      <c r="DNH553" s="168"/>
      <c r="DNI553" s="168"/>
      <c r="DNJ553" s="168"/>
      <c r="DNK553" s="168"/>
      <c r="DNL553" s="168"/>
      <c r="DNM553" s="168"/>
      <c r="DNN553" s="168"/>
      <c r="DNO553" s="168"/>
      <c r="DNP553" s="168"/>
      <c r="DNQ553" s="168"/>
      <c r="DNR553" s="168"/>
      <c r="DNS553" s="168"/>
      <c r="DNT553" s="168"/>
      <c r="DNU553" s="168"/>
      <c r="DNV553" s="168"/>
      <c r="DNW553" s="168"/>
      <c r="DNX553" s="168"/>
      <c r="DNY553" s="511"/>
      <c r="DNZ553" s="511"/>
      <c r="DOA553" s="511"/>
      <c r="DOB553" s="511"/>
      <c r="DOC553" s="511"/>
      <c r="DOD553" s="511"/>
      <c r="DOE553" s="511"/>
      <c r="DOF553" s="511"/>
      <c r="DOG553" s="511"/>
      <c r="DOH553" s="511"/>
      <c r="DOI553" s="511"/>
      <c r="DOJ553" s="511"/>
      <c r="DOK553" s="511"/>
      <c r="DOL553" s="511"/>
      <c r="DOM553" s="511"/>
      <c r="DON553" s="511"/>
      <c r="DOO553" s="511"/>
      <c r="DOP553" s="511"/>
      <c r="DOQ553" s="511"/>
      <c r="DOR553" s="511"/>
      <c r="DOS553" s="511"/>
      <c r="DOT553" s="511"/>
      <c r="DOU553" s="511"/>
      <c r="DOV553" s="511"/>
      <c r="DOW553" s="89"/>
      <c r="DOX553" s="89"/>
      <c r="DOY553" s="89"/>
      <c r="DOZ553" s="89"/>
      <c r="DPA553" s="89"/>
      <c r="DPB553" s="511"/>
      <c r="DPC553" s="511"/>
      <c r="DPD553" s="89"/>
      <c r="DPE553" s="89"/>
      <c r="DPF553" s="511"/>
      <c r="DPG553" s="511"/>
      <c r="DPH553" s="89"/>
      <c r="DPI553" s="89"/>
      <c r="DPJ553" s="511"/>
      <c r="DPK553" s="511"/>
      <c r="DPL553" s="511"/>
      <c r="DPM553" s="511"/>
      <c r="DPN553" s="511"/>
      <c r="DPO553" s="511"/>
      <c r="DPP553" s="511"/>
      <c r="DPQ553" s="89"/>
      <c r="DPR553" s="89"/>
      <c r="DPS553" s="511"/>
      <c r="DPT553" s="511"/>
      <c r="DPU553" s="89"/>
      <c r="DPV553" s="89"/>
      <c r="DPW553" s="511"/>
      <c r="DPX553" s="511"/>
      <c r="DPY553" s="511"/>
      <c r="DPZ553" s="511"/>
      <c r="DQA553" s="511"/>
      <c r="DQB553" s="203"/>
      <c r="DQC553" s="107"/>
      <c r="DQD553" s="511"/>
      <c r="DQE553" s="511"/>
      <c r="DQF553" s="511"/>
      <c r="DQG553" s="511"/>
      <c r="DQH553" s="511"/>
      <c r="DQI553" s="511"/>
      <c r="DQJ553" s="511"/>
      <c r="DQK553" s="168"/>
      <c r="DQL553" s="168"/>
      <c r="DQM553" s="168"/>
      <c r="DQN553" s="168"/>
      <c r="DQO553" s="168"/>
      <c r="DQP553" s="168"/>
      <c r="DQQ553" s="168"/>
      <c r="DQR553" s="168"/>
      <c r="DQS553" s="168"/>
      <c r="DQT553" s="168"/>
      <c r="DQU553" s="168"/>
      <c r="DQV553" s="168"/>
      <c r="DQW553" s="168"/>
      <c r="DQX553" s="168"/>
      <c r="DQY553" s="168"/>
      <c r="DQZ553" s="168"/>
      <c r="DRA553" s="168"/>
      <c r="DRB553" s="168"/>
      <c r="DRC553" s="168"/>
      <c r="DRD553" s="168"/>
      <c r="DRE553" s="168"/>
      <c r="DRF553" s="168"/>
      <c r="DRG553" s="168"/>
      <c r="DRH553" s="168"/>
      <c r="DRI553" s="168"/>
      <c r="DRJ553" s="168"/>
      <c r="DRK553" s="168"/>
      <c r="DRL553" s="168"/>
      <c r="DRM553" s="168"/>
      <c r="DRN553" s="168"/>
      <c r="DRO553" s="168"/>
      <c r="DRP553" s="168"/>
      <c r="DRQ553" s="168"/>
      <c r="DRR553" s="168"/>
      <c r="DRS553" s="168"/>
      <c r="DRT553" s="168"/>
      <c r="DRU553" s="168"/>
      <c r="DRV553" s="168"/>
      <c r="DRW553" s="168"/>
      <c r="DRX553" s="168"/>
      <c r="DRY553" s="168"/>
      <c r="DRZ553" s="168"/>
      <c r="DSA553" s="168"/>
      <c r="DSB553" s="168"/>
      <c r="DSC553" s="511"/>
      <c r="DSD553" s="511"/>
      <c r="DSE553" s="511"/>
      <c r="DSF553" s="511"/>
      <c r="DSG553" s="511"/>
      <c r="DSH553" s="511"/>
      <c r="DSI553" s="511"/>
      <c r="DSJ553" s="511"/>
      <c r="DSK553" s="511"/>
      <c r="DSL553" s="511"/>
      <c r="DSM553" s="511"/>
      <c r="DSN553" s="511"/>
      <c r="DSO553" s="511"/>
      <c r="DSP553" s="511"/>
      <c r="DSQ553" s="511"/>
      <c r="DSR553" s="511"/>
      <c r="DSS553" s="511"/>
      <c r="DST553" s="511"/>
      <c r="DSU553" s="511"/>
      <c r="DSV553" s="511"/>
      <c r="DSW553" s="511"/>
      <c r="DSX553" s="511"/>
      <c r="DSY553" s="511"/>
      <c r="DSZ553" s="511"/>
      <c r="DTA553" s="89"/>
      <c r="DTB553" s="89"/>
      <c r="DTC553" s="89"/>
      <c r="DTD553" s="89"/>
      <c r="DTE553" s="89"/>
      <c r="DTF553" s="511"/>
      <c r="DTG553" s="511"/>
      <c r="DTH553" s="89"/>
      <c r="DTI553" s="89"/>
      <c r="DTJ553" s="511"/>
      <c r="DTK553" s="511"/>
      <c r="DTL553" s="89"/>
      <c r="DTM553" s="89"/>
      <c r="DTN553" s="511"/>
      <c r="DTO553" s="511"/>
      <c r="DTP553" s="511"/>
      <c r="DTQ553" s="511"/>
      <c r="DTR553" s="511"/>
      <c r="DTS553" s="511"/>
      <c r="DTT553" s="511"/>
      <c r="DTU553" s="89"/>
      <c r="DTV553" s="89"/>
      <c r="DTW553" s="511"/>
      <c r="DTX553" s="511"/>
      <c r="DTY553" s="89"/>
      <c r="DTZ553" s="89"/>
      <c r="DUA553" s="511"/>
      <c r="DUB553" s="511"/>
      <c r="DUC553" s="511"/>
      <c r="DUD553" s="511"/>
      <c r="DUE553" s="511"/>
      <c r="DUF553" s="203"/>
      <c r="DUG553" s="107"/>
      <c r="DUH553" s="511"/>
      <c r="DUI553" s="511"/>
      <c r="DUJ553" s="511"/>
      <c r="DUK553" s="511"/>
      <c r="DUL553" s="511"/>
      <c r="DUM553" s="511"/>
      <c r="DUN553" s="511"/>
      <c r="DUO553" s="168"/>
      <c r="DUP553" s="168"/>
      <c r="DUQ553" s="168"/>
      <c r="DUR553" s="168"/>
      <c r="DUS553" s="168"/>
      <c r="DUT553" s="168"/>
      <c r="DUU553" s="168"/>
      <c r="DUV553" s="168"/>
      <c r="DUW553" s="168"/>
      <c r="DUX553" s="168"/>
      <c r="DUY553" s="168"/>
      <c r="DUZ553" s="168"/>
      <c r="DVA553" s="168"/>
      <c r="DVB553" s="168"/>
      <c r="DVC553" s="168"/>
      <c r="DVD553" s="168"/>
      <c r="DVE553" s="168"/>
      <c r="DVF553" s="168"/>
      <c r="DVG553" s="168"/>
      <c r="DVH553" s="168"/>
      <c r="DVI553" s="168"/>
      <c r="DVJ553" s="168"/>
      <c r="DVK553" s="168"/>
      <c r="DVL553" s="168"/>
      <c r="DVM553" s="168"/>
      <c r="DVN553" s="168"/>
      <c r="DVO553" s="168"/>
      <c r="DVP553" s="168"/>
      <c r="DVQ553" s="168"/>
      <c r="DVR553" s="168"/>
      <c r="DVS553" s="168"/>
      <c r="DVT553" s="168"/>
      <c r="DVU553" s="168"/>
      <c r="DVV553" s="168"/>
      <c r="DVW553" s="168"/>
      <c r="DVX553" s="168"/>
      <c r="DVY553" s="168"/>
      <c r="DVZ553" s="168"/>
      <c r="DWA553" s="168"/>
      <c r="DWB553" s="168"/>
      <c r="DWC553" s="168"/>
      <c r="DWD553" s="168"/>
      <c r="DWE553" s="168"/>
      <c r="DWF553" s="168"/>
      <c r="DWG553" s="511"/>
      <c r="DWH553" s="511"/>
      <c r="DWI553" s="511"/>
      <c r="DWJ553" s="511"/>
      <c r="DWK553" s="511"/>
      <c r="DWL553" s="511"/>
      <c r="DWM553" s="511"/>
      <c r="DWN553" s="511"/>
      <c r="DWO553" s="511"/>
      <c r="DWP553" s="511"/>
      <c r="DWQ553" s="511"/>
      <c r="DWR553" s="511"/>
      <c r="DWS553" s="511"/>
      <c r="DWT553" s="511"/>
      <c r="DWU553" s="511"/>
      <c r="DWV553" s="511"/>
      <c r="DWW553" s="511"/>
      <c r="DWX553" s="511"/>
      <c r="DWY553" s="511"/>
      <c r="DWZ553" s="511"/>
      <c r="DXA553" s="511"/>
      <c r="DXB553" s="511"/>
      <c r="DXC553" s="511"/>
      <c r="DXD553" s="511"/>
      <c r="DXE553" s="89"/>
      <c r="DXF553" s="89"/>
      <c r="DXG553" s="89"/>
      <c r="DXH553" s="89"/>
      <c r="DXI553" s="89"/>
      <c r="DXJ553" s="511"/>
      <c r="DXK553" s="511"/>
      <c r="DXL553" s="89"/>
      <c r="DXM553" s="89"/>
      <c r="DXN553" s="511"/>
      <c r="DXO553" s="511"/>
      <c r="DXP553" s="89"/>
      <c r="DXQ553" s="89"/>
      <c r="DXR553" s="511"/>
      <c r="DXS553" s="511"/>
      <c r="DXT553" s="511"/>
      <c r="DXU553" s="511"/>
      <c r="DXV553" s="511"/>
      <c r="DXW553" s="511"/>
      <c r="DXX553" s="511"/>
      <c r="DXY553" s="89"/>
      <c r="DXZ553" s="89"/>
      <c r="DYA553" s="511"/>
      <c r="DYB553" s="511"/>
      <c r="DYC553" s="89"/>
      <c r="DYD553" s="89"/>
      <c r="DYE553" s="511"/>
      <c r="DYF553" s="511"/>
      <c r="DYG553" s="511"/>
      <c r="DYH553" s="511"/>
      <c r="DYI553" s="511"/>
      <c r="DYJ553" s="203"/>
      <c r="DYK553" s="107"/>
      <c r="DYL553" s="511"/>
      <c r="DYM553" s="511"/>
      <c r="DYN553" s="511"/>
      <c r="DYO553" s="511"/>
      <c r="DYP553" s="511"/>
      <c r="DYQ553" s="511"/>
      <c r="DYR553" s="511"/>
      <c r="DYS553" s="168"/>
      <c r="DYT553" s="168"/>
      <c r="DYU553" s="168"/>
      <c r="DYV553" s="168"/>
      <c r="DYW553" s="168"/>
      <c r="DYX553" s="168"/>
      <c r="DYY553" s="168"/>
      <c r="DYZ553" s="168"/>
      <c r="DZA553" s="168"/>
      <c r="DZB553" s="168"/>
      <c r="DZC553" s="168"/>
      <c r="DZD553" s="168"/>
      <c r="DZE553" s="168"/>
      <c r="DZF553" s="168"/>
      <c r="DZG553" s="168"/>
      <c r="DZH553" s="168"/>
      <c r="DZI553" s="168"/>
      <c r="DZJ553" s="168"/>
      <c r="DZK553" s="168"/>
      <c r="DZL553" s="168"/>
      <c r="DZM553" s="168"/>
      <c r="DZN553" s="168"/>
      <c r="DZO553" s="168"/>
      <c r="DZP553" s="168"/>
      <c r="DZQ553" s="168"/>
      <c r="DZR553" s="168"/>
      <c r="DZS553" s="168"/>
      <c r="DZT553" s="168"/>
      <c r="DZU553" s="168"/>
      <c r="DZV553" s="168"/>
      <c r="DZW553" s="168"/>
      <c r="DZX553" s="168"/>
      <c r="DZY553" s="168"/>
      <c r="DZZ553" s="168"/>
      <c r="EAA553" s="168"/>
      <c r="EAB553" s="168"/>
      <c r="EAC553" s="168"/>
      <c r="EAD553" s="168"/>
      <c r="EAE553" s="168"/>
      <c r="EAF553" s="168"/>
      <c r="EAG553" s="168"/>
      <c r="EAH553" s="168"/>
      <c r="EAI553" s="168"/>
      <c r="EAJ553" s="168"/>
      <c r="EAK553" s="511"/>
      <c r="EAL553" s="511"/>
      <c r="EAM553" s="511"/>
      <c r="EAN553" s="511"/>
      <c r="EAO553" s="511"/>
      <c r="EAP553" s="511"/>
      <c r="EAQ553" s="511"/>
      <c r="EAR553" s="511"/>
      <c r="EAS553" s="511"/>
      <c r="EAT553" s="511"/>
      <c r="EAU553" s="511"/>
      <c r="EAV553" s="511"/>
      <c r="EAW553" s="511"/>
      <c r="EAX553" s="511"/>
      <c r="EAY553" s="511"/>
      <c r="EAZ553" s="511"/>
      <c r="EBA553" s="511"/>
      <c r="EBB553" s="511"/>
      <c r="EBC553" s="511"/>
      <c r="EBD553" s="511"/>
      <c r="EBE553" s="511"/>
      <c r="EBF553" s="511"/>
      <c r="EBG553" s="511"/>
      <c r="EBH553" s="511"/>
      <c r="EBI553" s="89"/>
      <c r="EBJ553" s="89"/>
      <c r="EBK553" s="89"/>
      <c r="EBL553" s="89"/>
      <c r="EBM553" s="89"/>
      <c r="EBN553" s="511"/>
      <c r="EBO553" s="511"/>
      <c r="EBP553" s="89"/>
      <c r="EBQ553" s="89"/>
      <c r="EBR553" s="511"/>
      <c r="EBS553" s="511"/>
      <c r="EBT553" s="89"/>
      <c r="EBU553" s="89"/>
      <c r="EBV553" s="511"/>
      <c r="EBW553" s="511"/>
      <c r="EBX553" s="511"/>
      <c r="EBY553" s="511"/>
      <c r="EBZ553" s="511"/>
      <c r="ECA553" s="511"/>
      <c r="ECB553" s="511"/>
      <c r="ECC553" s="89"/>
      <c r="ECD553" s="89"/>
      <c r="ECE553" s="511"/>
      <c r="ECF553" s="511"/>
      <c r="ECG553" s="89"/>
      <c r="ECH553" s="89"/>
      <c r="ECI553" s="511"/>
      <c r="ECJ553" s="511"/>
      <c r="ECK553" s="511"/>
      <c r="ECL553" s="511"/>
      <c r="ECM553" s="511"/>
      <c r="ECN553" s="203"/>
      <c r="ECO553" s="107"/>
      <c r="ECP553" s="511"/>
      <c r="ECQ553" s="511"/>
      <c r="ECR553" s="511"/>
      <c r="ECS553" s="511"/>
      <c r="ECT553" s="511"/>
      <c r="ECU553" s="511"/>
      <c r="ECV553" s="511"/>
      <c r="ECW553" s="168"/>
      <c r="ECX553" s="168"/>
      <c r="ECY553" s="168"/>
      <c r="ECZ553" s="168"/>
      <c r="EDA553" s="168"/>
      <c r="EDB553" s="168"/>
      <c r="EDC553" s="168"/>
      <c r="EDD553" s="168"/>
      <c r="EDE553" s="168"/>
      <c r="EDF553" s="168"/>
      <c r="EDG553" s="168"/>
      <c r="EDH553" s="168"/>
      <c r="EDI553" s="168"/>
      <c r="EDJ553" s="168"/>
      <c r="EDK553" s="168"/>
      <c r="EDL553" s="168"/>
      <c r="EDM553" s="168"/>
      <c r="EDN553" s="168"/>
      <c r="EDO553" s="168"/>
      <c r="EDP553" s="168"/>
      <c r="EDQ553" s="168"/>
      <c r="EDR553" s="168"/>
      <c r="EDS553" s="168"/>
      <c r="EDT553" s="168"/>
      <c r="EDU553" s="168"/>
      <c r="EDV553" s="168"/>
      <c r="EDW553" s="168"/>
      <c r="EDX553" s="168"/>
      <c r="EDY553" s="168"/>
      <c r="EDZ553" s="168"/>
      <c r="EEA553" s="168"/>
      <c r="EEB553" s="168"/>
      <c r="EEC553" s="168"/>
      <c r="EED553" s="168"/>
      <c r="EEE553" s="168"/>
      <c r="EEF553" s="168"/>
      <c r="EEG553" s="168"/>
      <c r="EEH553" s="168"/>
      <c r="EEI553" s="168"/>
      <c r="EEJ553" s="168"/>
      <c r="EEK553" s="168"/>
      <c r="EEL553" s="168"/>
      <c r="EEM553" s="168"/>
      <c r="EEN553" s="168"/>
      <c r="EEO553" s="511"/>
      <c r="EEP553" s="511"/>
      <c r="EEQ553" s="511"/>
      <c r="EER553" s="511"/>
      <c r="EES553" s="511"/>
      <c r="EET553" s="511"/>
      <c r="EEU553" s="511"/>
      <c r="EEV553" s="511"/>
      <c r="EEW553" s="511"/>
      <c r="EEX553" s="511"/>
      <c r="EEY553" s="511"/>
      <c r="EEZ553" s="511"/>
      <c r="EFA553" s="511"/>
      <c r="EFB553" s="511"/>
      <c r="EFC553" s="511"/>
      <c r="EFD553" s="511"/>
      <c r="EFE553" s="511"/>
      <c r="EFF553" s="511"/>
      <c r="EFG553" s="511"/>
      <c r="EFH553" s="511"/>
      <c r="EFI553" s="511"/>
      <c r="EFJ553" s="511"/>
      <c r="EFK553" s="511"/>
      <c r="EFL553" s="511"/>
      <c r="EFM553" s="89"/>
      <c r="EFN553" s="89"/>
      <c r="EFO553" s="89"/>
      <c r="EFP553" s="89"/>
      <c r="EFQ553" s="89"/>
      <c r="EFR553" s="511"/>
      <c r="EFS553" s="511"/>
      <c r="EFT553" s="89"/>
      <c r="EFU553" s="89"/>
      <c r="EFV553" s="511"/>
      <c r="EFW553" s="511"/>
      <c r="EFX553" s="89"/>
      <c r="EFY553" s="89"/>
      <c r="EFZ553" s="511"/>
      <c r="EGA553" s="511"/>
      <c r="EGB553" s="511"/>
      <c r="EGC553" s="511"/>
      <c r="EGD553" s="511"/>
      <c r="EGE553" s="511"/>
      <c r="EGF553" s="511"/>
      <c r="EGG553" s="89"/>
      <c r="EGH553" s="89"/>
      <c r="EGI553" s="511"/>
      <c r="EGJ553" s="511"/>
      <c r="EGK553" s="89"/>
      <c r="EGL553" s="89"/>
      <c r="EGM553" s="511"/>
      <c r="EGN553" s="511"/>
      <c r="EGO553" s="511"/>
      <c r="EGP553" s="511"/>
      <c r="EGQ553" s="511"/>
      <c r="EGR553" s="203"/>
      <c r="EGS553" s="107"/>
      <c r="EGT553" s="511"/>
      <c r="EGU553" s="511"/>
      <c r="EGV553" s="511"/>
      <c r="EGW553" s="511"/>
      <c r="EGX553" s="511"/>
      <c r="EGY553" s="511"/>
      <c r="EGZ553" s="511"/>
      <c r="EHA553" s="168"/>
      <c r="EHB553" s="168"/>
      <c r="EHC553" s="168"/>
      <c r="EHD553" s="168"/>
      <c r="EHE553" s="168"/>
      <c r="EHF553" s="168"/>
      <c r="EHG553" s="168"/>
      <c r="EHH553" s="168"/>
      <c r="EHI553" s="168"/>
      <c r="EHJ553" s="168"/>
      <c r="EHK553" s="168"/>
      <c r="EHL553" s="168"/>
      <c r="EHM553" s="168"/>
      <c r="EHN553" s="168"/>
      <c r="EHO553" s="168"/>
      <c r="EHP553" s="168"/>
      <c r="EHQ553" s="168"/>
      <c r="EHR553" s="168"/>
      <c r="EHS553" s="168"/>
      <c r="EHT553" s="168"/>
      <c r="EHU553" s="168"/>
      <c r="EHV553" s="168"/>
      <c r="EHW553" s="168"/>
      <c r="EHX553" s="168"/>
      <c r="EHY553" s="168"/>
      <c r="EHZ553" s="168"/>
      <c r="EIA553" s="168"/>
      <c r="EIB553" s="168"/>
      <c r="EIC553" s="168"/>
      <c r="EID553" s="168"/>
      <c r="EIE553" s="168"/>
      <c r="EIF553" s="168"/>
      <c r="EIG553" s="168"/>
      <c r="EIH553" s="168"/>
      <c r="EII553" s="168"/>
      <c r="EIJ553" s="168"/>
      <c r="EIK553" s="168"/>
      <c r="EIL553" s="168"/>
      <c r="EIM553" s="168"/>
      <c r="EIN553" s="168"/>
      <c r="EIO553" s="168"/>
      <c r="EIP553" s="168"/>
      <c r="EIQ553" s="168"/>
      <c r="EIR553" s="168"/>
      <c r="EIS553" s="511"/>
      <c r="EIT553" s="511"/>
      <c r="EIU553" s="511"/>
      <c r="EIV553" s="511"/>
      <c r="EIW553" s="511"/>
      <c r="EIX553" s="511"/>
      <c r="EIY553" s="511"/>
      <c r="EIZ553" s="511"/>
      <c r="EJA553" s="511"/>
      <c r="EJB553" s="511"/>
      <c r="EJC553" s="511"/>
      <c r="EJD553" s="511"/>
      <c r="EJE553" s="511"/>
      <c r="EJF553" s="511"/>
      <c r="EJG553" s="511"/>
      <c r="EJH553" s="511"/>
      <c r="EJI553" s="511"/>
      <c r="EJJ553" s="511"/>
      <c r="EJK553" s="511"/>
      <c r="EJL553" s="511"/>
      <c r="EJM553" s="511"/>
      <c r="EJN553" s="511"/>
      <c r="EJO553" s="511"/>
      <c r="EJP553" s="511"/>
      <c r="EJQ553" s="89"/>
      <c r="EJR553" s="89"/>
      <c r="EJS553" s="89"/>
      <c r="EJT553" s="89"/>
      <c r="EJU553" s="89"/>
      <c r="EJV553" s="511"/>
      <c r="EJW553" s="511"/>
      <c r="EJX553" s="89"/>
      <c r="EJY553" s="89"/>
      <c r="EJZ553" s="511"/>
      <c r="EKA553" s="511"/>
      <c r="EKB553" s="89"/>
      <c r="EKC553" s="89"/>
      <c r="EKD553" s="511"/>
      <c r="EKE553" s="511"/>
      <c r="EKF553" s="511"/>
      <c r="EKG553" s="511"/>
      <c r="EKH553" s="511"/>
      <c r="EKI553" s="511"/>
      <c r="EKJ553" s="511"/>
      <c r="EKK553" s="89"/>
      <c r="EKL553" s="89"/>
      <c r="EKM553" s="511"/>
      <c r="EKN553" s="511"/>
      <c r="EKO553" s="89"/>
      <c r="EKP553" s="89"/>
      <c r="EKQ553" s="511"/>
      <c r="EKR553" s="511"/>
      <c r="EKS553" s="511"/>
      <c r="EKT553" s="511"/>
      <c r="EKU553" s="511"/>
      <c r="EKV553" s="203"/>
      <c r="EKW553" s="107"/>
      <c r="EKX553" s="511"/>
      <c r="EKY553" s="511"/>
      <c r="EKZ553" s="511"/>
      <c r="ELA553" s="511"/>
      <c r="ELB553" s="511"/>
      <c r="ELC553" s="511"/>
      <c r="ELD553" s="511"/>
      <c r="ELE553" s="168"/>
      <c r="ELF553" s="168"/>
      <c r="ELG553" s="168"/>
      <c r="ELH553" s="168"/>
      <c r="ELI553" s="168"/>
      <c r="ELJ553" s="168"/>
      <c r="ELK553" s="168"/>
      <c r="ELL553" s="168"/>
      <c r="ELM553" s="168"/>
      <c r="ELN553" s="168"/>
      <c r="ELO553" s="168"/>
      <c r="ELP553" s="168"/>
      <c r="ELQ553" s="168"/>
      <c r="ELR553" s="168"/>
      <c r="ELS553" s="168"/>
      <c r="ELT553" s="168"/>
      <c r="ELU553" s="168"/>
      <c r="ELV553" s="168"/>
      <c r="ELW553" s="168"/>
      <c r="ELX553" s="168"/>
      <c r="ELY553" s="168"/>
      <c r="ELZ553" s="168"/>
      <c r="EMA553" s="168"/>
      <c r="EMB553" s="168"/>
      <c r="EMC553" s="168"/>
      <c r="EMD553" s="168"/>
      <c r="EME553" s="168"/>
      <c r="EMF553" s="168"/>
      <c r="EMG553" s="168"/>
      <c r="EMH553" s="168"/>
      <c r="EMI553" s="168"/>
      <c r="EMJ553" s="168"/>
      <c r="EMK553" s="168"/>
      <c r="EML553" s="168"/>
      <c r="EMM553" s="168"/>
      <c r="EMN553" s="168"/>
      <c r="EMO553" s="168"/>
      <c r="EMP553" s="168"/>
      <c r="EMQ553" s="168"/>
      <c r="EMR553" s="168"/>
      <c r="EMS553" s="168"/>
      <c r="EMT553" s="168"/>
      <c r="EMU553" s="168"/>
      <c r="EMV553" s="168"/>
      <c r="EMW553" s="511"/>
      <c r="EMX553" s="511"/>
      <c r="EMY553" s="511"/>
      <c r="EMZ553" s="511"/>
      <c r="ENA553" s="511"/>
      <c r="ENB553" s="511"/>
      <c r="ENC553" s="511"/>
      <c r="END553" s="511"/>
      <c r="ENE553" s="511"/>
      <c r="ENF553" s="511"/>
      <c r="ENG553" s="511"/>
      <c r="ENH553" s="511"/>
      <c r="ENI553" s="511"/>
      <c r="ENJ553" s="511"/>
      <c r="ENK553" s="511"/>
      <c r="ENL553" s="511"/>
      <c r="ENM553" s="511"/>
      <c r="ENN553" s="511"/>
      <c r="ENO553" s="511"/>
      <c r="ENP553" s="511"/>
      <c r="ENQ553" s="511"/>
      <c r="ENR553" s="511"/>
      <c r="ENS553" s="511"/>
      <c r="ENT553" s="511"/>
      <c r="ENU553" s="89"/>
      <c r="ENV553" s="89"/>
      <c r="ENW553" s="89"/>
      <c r="ENX553" s="89"/>
      <c r="ENY553" s="89"/>
      <c r="ENZ553" s="511"/>
      <c r="EOA553" s="511"/>
      <c r="EOB553" s="89"/>
      <c r="EOC553" s="89"/>
      <c r="EOD553" s="511"/>
      <c r="EOE553" s="511"/>
      <c r="EOF553" s="89"/>
      <c r="EOG553" s="89"/>
      <c r="EOH553" s="511"/>
      <c r="EOI553" s="511"/>
      <c r="EOJ553" s="511"/>
      <c r="EOK553" s="511"/>
      <c r="EOL553" s="511"/>
      <c r="EOM553" s="511"/>
      <c r="EON553" s="511"/>
      <c r="EOO553" s="89"/>
      <c r="EOP553" s="89"/>
      <c r="EOQ553" s="511"/>
      <c r="EOR553" s="511"/>
      <c r="EOS553" s="89"/>
      <c r="EOT553" s="89"/>
      <c r="EOU553" s="511"/>
      <c r="EOV553" s="511"/>
      <c r="EOW553" s="511"/>
      <c r="EOX553" s="511"/>
      <c r="EOY553" s="511"/>
      <c r="EOZ553" s="203"/>
      <c r="EPA553" s="107"/>
      <c r="EPB553" s="511"/>
      <c r="EPC553" s="511"/>
      <c r="EPD553" s="511"/>
      <c r="EPE553" s="511"/>
      <c r="EPF553" s="511"/>
      <c r="EPG553" s="511"/>
      <c r="EPH553" s="511"/>
      <c r="EPI553" s="168"/>
      <c r="EPJ553" s="168"/>
      <c r="EPK553" s="168"/>
      <c r="EPL553" s="168"/>
      <c r="EPM553" s="168"/>
      <c r="EPN553" s="168"/>
      <c r="EPO553" s="168"/>
      <c r="EPP553" s="168"/>
      <c r="EPQ553" s="168"/>
      <c r="EPR553" s="168"/>
      <c r="EPS553" s="168"/>
      <c r="EPT553" s="168"/>
      <c r="EPU553" s="168"/>
      <c r="EPV553" s="168"/>
      <c r="EPW553" s="168"/>
      <c r="EPX553" s="168"/>
      <c r="EPY553" s="168"/>
      <c r="EPZ553" s="168"/>
      <c r="EQA553" s="168"/>
      <c r="EQB553" s="168"/>
      <c r="EQC553" s="168"/>
      <c r="EQD553" s="168"/>
      <c r="EQE553" s="168"/>
      <c r="EQF553" s="168"/>
      <c r="EQG553" s="168"/>
      <c r="EQH553" s="168"/>
      <c r="EQI553" s="168"/>
      <c r="EQJ553" s="168"/>
      <c r="EQK553" s="168"/>
      <c r="EQL553" s="168"/>
      <c r="EQM553" s="168"/>
      <c r="EQN553" s="168"/>
      <c r="EQO553" s="168"/>
      <c r="EQP553" s="168"/>
      <c r="EQQ553" s="168"/>
      <c r="EQR553" s="168"/>
      <c r="EQS553" s="168"/>
      <c r="EQT553" s="168"/>
      <c r="EQU553" s="168"/>
      <c r="EQV553" s="168"/>
      <c r="EQW553" s="168"/>
      <c r="EQX553" s="168"/>
      <c r="EQY553" s="168"/>
      <c r="EQZ553" s="168"/>
      <c r="ERA553" s="511"/>
      <c r="ERB553" s="511"/>
      <c r="ERC553" s="511"/>
      <c r="ERD553" s="511"/>
      <c r="ERE553" s="511"/>
      <c r="ERF553" s="511"/>
      <c r="ERG553" s="511"/>
      <c r="ERH553" s="511"/>
      <c r="ERI553" s="511"/>
      <c r="ERJ553" s="511"/>
      <c r="ERK553" s="511"/>
      <c r="ERL553" s="511"/>
      <c r="ERM553" s="511"/>
      <c r="ERN553" s="511"/>
      <c r="ERO553" s="511"/>
      <c r="ERP553" s="511"/>
      <c r="ERQ553" s="511"/>
      <c r="ERR553" s="511"/>
      <c r="ERS553" s="511"/>
      <c r="ERT553" s="511"/>
      <c r="ERU553" s="511"/>
      <c r="ERV553" s="511"/>
      <c r="ERW553" s="511"/>
      <c r="ERX553" s="511"/>
      <c r="ERY553" s="89"/>
      <c r="ERZ553" s="89"/>
      <c r="ESA553" s="89"/>
      <c r="ESB553" s="89"/>
      <c r="ESC553" s="89"/>
      <c r="ESD553" s="511"/>
      <c r="ESE553" s="511"/>
      <c r="ESF553" s="89"/>
      <c r="ESG553" s="89"/>
      <c r="ESH553" s="511"/>
      <c r="ESI553" s="511"/>
      <c r="ESJ553" s="89"/>
      <c r="ESK553" s="89"/>
      <c r="ESL553" s="511"/>
      <c r="ESM553" s="511"/>
      <c r="ESN553" s="511"/>
      <c r="ESO553" s="511"/>
      <c r="ESP553" s="511"/>
      <c r="ESQ553" s="511"/>
      <c r="ESR553" s="511"/>
      <c r="ESS553" s="89"/>
      <c r="EST553" s="89"/>
      <c r="ESU553" s="511"/>
      <c r="ESV553" s="511"/>
      <c r="ESW553" s="89"/>
      <c r="ESX553" s="89"/>
      <c r="ESY553" s="511"/>
      <c r="ESZ553" s="511"/>
      <c r="ETA553" s="511"/>
      <c r="ETB553" s="511"/>
      <c r="ETC553" s="511"/>
      <c r="ETD553" s="203"/>
      <c r="ETE553" s="107"/>
      <c r="ETF553" s="511"/>
      <c r="ETG553" s="511"/>
      <c r="ETH553" s="511"/>
      <c r="ETI553" s="511"/>
      <c r="ETJ553" s="511"/>
      <c r="ETK553" s="511"/>
      <c r="ETL553" s="511"/>
      <c r="ETM553" s="168"/>
      <c r="ETN553" s="168"/>
      <c r="ETO553" s="168"/>
      <c r="ETP553" s="168"/>
      <c r="ETQ553" s="168"/>
      <c r="ETR553" s="168"/>
      <c r="ETS553" s="168"/>
      <c r="ETT553" s="168"/>
      <c r="ETU553" s="168"/>
      <c r="ETV553" s="168"/>
      <c r="ETW553" s="168"/>
      <c r="ETX553" s="168"/>
      <c r="ETY553" s="168"/>
      <c r="ETZ553" s="168"/>
      <c r="EUA553" s="168"/>
      <c r="EUB553" s="168"/>
      <c r="EUC553" s="168"/>
      <c r="EUD553" s="168"/>
      <c r="EUE553" s="168"/>
      <c r="EUF553" s="168"/>
      <c r="EUG553" s="168"/>
      <c r="EUH553" s="168"/>
      <c r="EUI553" s="168"/>
      <c r="EUJ553" s="168"/>
      <c r="EUK553" s="168"/>
      <c r="EUL553" s="168"/>
      <c r="EUM553" s="168"/>
      <c r="EUN553" s="168"/>
      <c r="EUO553" s="168"/>
      <c r="EUP553" s="168"/>
      <c r="EUQ553" s="168"/>
      <c r="EUR553" s="168"/>
      <c r="EUS553" s="168"/>
      <c r="EUT553" s="168"/>
      <c r="EUU553" s="168"/>
      <c r="EUV553" s="168"/>
      <c r="EUW553" s="168"/>
      <c r="EUX553" s="168"/>
      <c r="EUY553" s="168"/>
      <c r="EUZ553" s="168"/>
      <c r="EVA553" s="168"/>
      <c r="EVB553" s="168"/>
      <c r="EVC553" s="168"/>
      <c r="EVD553" s="168"/>
      <c r="EVE553" s="511"/>
      <c r="EVF553" s="511"/>
      <c r="EVG553" s="511"/>
      <c r="EVH553" s="511"/>
      <c r="EVI553" s="511"/>
      <c r="EVJ553" s="511"/>
      <c r="EVK553" s="511"/>
      <c r="EVL553" s="511"/>
      <c r="EVM553" s="511"/>
      <c r="EVN553" s="511"/>
      <c r="EVO553" s="511"/>
      <c r="EVP553" s="511"/>
      <c r="EVQ553" s="511"/>
      <c r="EVR553" s="511"/>
      <c r="EVS553" s="511"/>
      <c r="EVT553" s="511"/>
      <c r="EVU553" s="511"/>
      <c r="EVV553" s="511"/>
      <c r="EVW553" s="511"/>
      <c r="EVX553" s="511"/>
      <c r="EVY553" s="511"/>
      <c r="EVZ553" s="511"/>
      <c r="EWA553" s="511"/>
      <c r="EWB553" s="511"/>
      <c r="EWC553" s="89"/>
      <c r="EWD553" s="89"/>
      <c r="EWE553" s="89"/>
      <c r="EWF553" s="89"/>
      <c r="EWG553" s="89"/>
      <c r="EWH553" s="511"/>
      <c r="EWI553" s="511"/>
      <c r="EWJ553" s="89"/>
      <c r="EWK553" s="89"/>
      <c r="EWL553" s="511"/>
      <c r="EWM553" s="511"/>
      <c r="EWN553" s="89"/>
      <c r="EWO553" s="89"/>
      <c r="EWP553" s="511"/>
      <c r="EWQ553" s="511"/>
      <c r="EWR553" s="511"/>
      <c r="EWS553" s="511"/>
      <c r="EWT553" s="511"/>
      <c r="EWU553" s="511"/>
      <c r="EWV553" s="511"/>
      <c r="EWW553" s="89"/>
      <c r="EWX553" s="89"/>
      <c r="EWY553" s="511"/>
      <c r="EWZ553" s="511"/>
      <c r="EXA553" s="89"/>
      <c r="EXB553" s="89"/>
      <c r="EXC553" s="511"/>
      <c r="EXD553" s="511"/>
      <c r="EXE553" s="511"/>
      <c r="EXF553" s="511"/>
      <c r="EXG553" s="511"/>
      <c r="EXH553" s="203"/>
      <c r="EXI553" s="107"/>
      <c r="EXJ553" s="511"/>
      <c r="EXK553" s="511"/>
      <c r="EXL553" s="511"/>
      <c r="EXM553" s="511"/>
      <c r="EXN553" s="511"/>
      <c r="EXO553" s="511"/>
      <c r="EXP553" s="511"/>
      <c r="EXQ553" s="168"/>
      <c r="EXR553" s="168"/>
      <c r="EXS553" s="168"/>
      <c r="EXT553" s="168"/>
      <c r="EXU553" s="168"/>
      <c r="EXV553" s="168"/>
      <c r="EXW553" s="168"/>
      <c r="EXX553" s="168"/>
      <c r="EXY553" s="168"/>
      <c r="EXZ553" s="168"/>
      <c r="EYA553" s="168"/>
      <c r="EYB553" s="168"/>
      <c r="EYC553" s="168"/>
      <c r="EYD553" s="168"/>
      <c r="EYE553" s="168"/>
      <c r="EYF553" s="168"/>
      <c r="EYG553" s="168"/>
      <c r="EYH553" s="168"/>
      <c r="EYI553" s="168"/>
      <c r="EYJ553" s="168"/>
      <c r="EYK553" s="168"/>
      <c r="EYL553" s="168"/>
      <c r="EYM553" s="168"/>
      <c r="EYN553" s="168"/>
      <c r="EYO553" s="168"/>
      <c r="EYP553" s="168"/>
      <c r="EYQ553" s="168"/>
      <c r="EYR553" s="168"/>
      <c r="EYS553" s="168"/>
      <c r="EYT553" s="168"/>
      <c r="EYU553" s="168"/>
      <c r="EYV553" s="168"/>
      <c r="EYW553" s="168"/>
      <c r="EYX553" s="168"/>
      <c r="EYY553" s="168"/>
      <c r="EYZ553" s="168"/>
      <c r="EZA553" s="168"/>
      <c r="EZB553" s="168"/>
      <c r="EZC553" s="168"/>
      <c r="EZD553" s="168"/>
      <c r="EZE553" s="168"/>
      <c r="EZF553" s="168"/>
      <c r="EZG553" s="168"/>
      <c r="EZH553" s="168"/>
      <c r="EZI553" s="511"/>
      <c r="EZJ553" s="511"/>
      <c r="EZK553" s="511"/>
      <c r="EZL553" s="511"/>
      <c r="EZM553" s="511"/>
      <c r="EZN553" s="511"/>
      <c r="EZO553" s="511"/>
      <c r="EZP553" s="511"/>
      <c r="EZQ553" s="511"/>
      <c r="EZR553" s="511"/>
      <c r="EZS553" s="511"/>
      <c r="EZT553" s="511"/>
      <c r="EZU553" s="511"/>
      <c r="EZV553" s="511"/>
      <c r="EZW553" s="511"/>
      <c r="EZX553" s="511"/>
      <c r="EZY553" s="511"/>
      <c r="EZZ553" s="511"/>
      <c r="FAA553" s="511"/>
      <c r="FAB553" s="511"/>
      <c r="FAC553" s="511"/>
      <c r="FAD553" s="511"/>
      <c r="FAE553" s="511"/>
      <c r="FAF553" s="511"/>
      <c r="FAG553" s="89"/>
      <c r="FAH553" s="89"/>
      <c r="FAI553" s="89"/>
      <c r="FAJ553" s="89"/>
      <c r="FAK553" s="89"/>
      <c r="FAL553" s="511"/>
      <c r="FAM553" s="511"/>
      <c r="FAN553" s="89"/>
      <c r="FAO553" s="89"/>
      <c r="FAP553" s="511"/>
      <c r="FAQ553" s="511"/>
      <c r="FAR553" s="89"/>
      <c r="FAS553" s="89"/>
      <c r="FAT553" s="511"/>
      <c r="FAU553" s="511"/>
      <c r="FAV553" s="511"/>
      <c r="FAW553" s="511"/>
      <c r="FAX553" s="511"/>
      <c r="FAY553" s="511"/>
      <c r="FAZ553" s="511"/>
      <c r="FBA553" s="89"/>
      <c r="FBB553" s="89"/>
      <c r="FBC553" s="511"/>
      <c r="FBD553" s="511"/>
      <c r="FBE553" s="89"/>
      <c r="FBF553" s="89"/>
      <c r="FBG553" s="511"/>
      <c r="FBH553" s="511"/>
      <c r="FBI553" s="511"/>
      <c r="FBJ553" s="511"/>
      <c r="FBK553" s="511"/>
      <c r="FBL553" s="203"/>
      <c r="FBM553" s="107"/>
      <c r="FBN553" s="511"/>
      <c r="FBO553" s="511"/>
      <c r="FBP553" s="511"/>
      <c r="FBQ553" s="511"/>
      <c r="FBR553" s="511"/>
      <c r="FBS553" s="511"/>
      <c r="FBT553" s="511"/>
      <c r="FBU553" s="168"/>
      <c r="FBV553" s="168"/>
      <c r="FBW553" s="168"/>
      <c r="FBX553" s="168"/>
      <c r="FBY553" s="168"/>
      <c r="FBZ553" s="168"/>
      <c r="FCA553" s="168"/>
      <c r="FCB553" s="168"/>
      <c r="FCC553" s="168"/>
      <c r="FCD553" s="168"/>
      <c r="FCE553" s="168"/>
      <c r="FCF553" s="168"/>
      <c r="FCG553" s="168"/>
      <c r="FCH553" s="168"/>
      <c r="FCI553" s="168"/>
      <c r="FCJ553" s="168"/>
      <c r="FCK553" s="168"/>
      <c r="FCL553" s="168"/>
      <c r="FCM553" s="168"/>
      <c r="FCN553" s="168"/>
      <c r="FCO553" s="168"/>
      <c r="FCP553" s="168"/>
      <c r="FCQ553" s="168"/>
      <c r="FCR553" s="168"/>
      <c r="FCS553" s="168"/>
      <c r="FCT553" s="168"/>
      <c r="FCU553" s="168"/>
      <c r="FCV553" s="168"/>
      <c r="FCW553" s="168"/>
      <c r="FCX553" s="168"/>
      <c r="FCY553" s="168"/>
      <c r="FCZ553" s="168"/>
      <c r="FDA553" s="168"/>
      <c r="FDB553" s="168"/>
      <c r="FDC553" s="168"/>
      <c r="FDD553" s="168"/>
      <c r="FDE553" s="168"/>
      <c r="FDF553" s="168"/>
      <c r="FDG553" s="168"/>
      <c r="FDH553" s="168"/>
      <c r="FDI553" s="168"/>
      <c r="FDJ553" s="168"/>
      <c r="FDK553" s="168"/>
      <c r="FDL553" s="168"/>
      <c r="FDM553" s="511"/>
      <c r="FDN553" s="511"/>
      <c r="FDO553" s="511"/>
      <c r="FDP553" s="511"/>
      <c r="FDQ553" s="511"/>
      <c r="FDR553" s="511"/>
      <c r="FDS553" s="511"/>
      <c r="FDT553" s="511"/>
      <c r="FDU553" s="511"/>
      <c r="FDV553" s="511"/>
      <c r="FDW553" s="511"/>
      <c r="FDX553" s="511"/>
      <c r="FDY553" s="511"/>
      <c r="FDZ553" s="511"/>
      <c r="FEA553" s="511"/>
      <c r="FEB553" s="511"/>
      <c r="FEC553" s="511"/>
      <c r="FED553" s="511"/>
      <c r="FEE553" s="511"/>
      <c r="FEF553" s="511"/>
      <c r="FEG553" s="511"/>
      <c r="FEH553" s="511"/>
      <c r="FEI553" s="511"/>
      <c r="FEJ553" s="511"/>
      <c r="FEK553" s="89"/>
      <c r="FEL553" s="89"/>
      <c r="FEM553" s="89"/>
      <c r="FEN553" s="89"/>
      <c r="FEO553" s="89"/>
      <c r="FEP553" s="511"/>
      <c r="FEQ553" s="511"/>
      <c r="FER553" s="89"/>
      <c r="FES553" s="89"/>
      <c r="FET553" s="511"/>
      <c r="FEU553" s="511"/>
      <c r="FEV553" s="89"/>
      <c r="FEW553" s="89"/>
      <c r="FEX553" s="511"/>
      <c r="FEY553" s="511"/>
      <c r="FEZ553" s="511"/>
      <c r="FFA553" s="511"/>
      <c r="FFB553" s="511"/>
      <c r="FFC553" s="511"/>
      <c r="FFD553" s="511"/>
      <c r="FFE553" s="89"/>
      <c r="FFF553" s="89"/>
      <c r="FFG553" s="511"/>
      <c r="FFH553" s="511"/>
      <c r="FFI553" s="89"/>
      <c r="FFJ553" s="89"/>
      <c r="FFK553" s="511"/>
      <c r="FFL553" s="511"/>
      <c r="FFM553" s="511"/>
      <c r="FFN553" s="511"/>
      <c r="FFO553" s="511"/>
      <c r="FFP553" s="203"/>
      <c r="FFQ553" s="107"/>
      <c r="FFR553" s="511"/>
      <c r="FFS553" s="511"/>
      <c r="FFT553" s="511"/>
      <c r="FFU553" s="511"/>
      <c r="FFV553" s="511"/>
      <c r="FFW553" s="511"/>
      <c r="FFX553" s="511"/>
      <c r="FFY553" s="168"/>
      <c r="FFZ553" s="168"/>
      <c r="FGA553" s="168"/>
      <c r="FGB553" s="168"/>
      <c r="FGC553" s="168"/>
      <c r="FGD553" s="168"/>
      <c r="FGE553" s="168"/>
      <c r="FGF553" s="168"/>
      <c r="FGG553" s="168"/>
      <c r="FGH553" s="168"/>
      <c r="FGI553" s="168"/>
      <c r="FGJ553" s="168"/>
      <c r="FGK553" s="168"/>
      <c r="FGL553" s="168"/>
      <c r="FGM553" s="168"/>
      <c r="FGN553" s="168"/>
      <c r="FGO553" s="168"/>
      <c r="FGP553" s="168"/>
      <c r="FGQ553" s="168"/>
      <c r="FGR553" s="168"/>
      <c r="FGS553" s="168"/>
      <c r="FGT553" s="168"/>
      <c r="FGU553" s="168"/>
      <c r="FGV553" s="168"/>
      <c r="FGW553" s="168"/>
      <c r="FGX553" s="168"/>
      <c r="FGY553" s="168"/>
      <c r="FGZ553" s="168"/>
      <c r="FHA553" s="168"/>
      <c r="FHB553" s="168"/>
      <c r="FHC553" s="168"/>
      <c r="FHD553" s="168"/>
      <c r="FHE553" s="168"/>
      <c r="FHF553" s="168"/>
      <c r="FHG553" s="168"/>
      <c r="FHH553" s="168"/>
      <c r="FHI553" s="168"/>
      <c r="FHJ553" s="168"/>
      <c r="FHK553" s="168"/>
      <c r="FHL553" s="168"/>
      <c r="FHM553" s="168"/>
      <c r="FHN553" s="168"/>
      <c r="FHO553" s="168"/>
      <c r="FHP553" s="168"/>
      <c r="FHQ553" s="511"/>
      <c r="FHR553" s="511"/>
      <c r="FHS553" s="511"/>
      <c r="FHT553" s="511"/>
      <c r="FHU553" s="511"/>
      <c r="FHV553" s="511"/>
      <c r="FHW553" s="511"/>
      <c r="FHX553" s="511"/>
      <c r="FHY553" s="511"/>
      <c r="FHZ553" s="511"/>
      <c r="FIA553" s="511"/>
      <c r="FIB553" s="511"/>
      <c r="FIC553" s="511"/>
      <c r="FID553" s="511"/>
      <c r="FIE553" s="511"/>
      <c r="FIF553" s="511"/>
      <c r="FIG553" s="511"/>
      <c r="FIH553" s="511"/>
      <c r="FII553" s="511"/>
      <c r="FIJ553" s="511"/>
      <c r="FIK553" s="511"/>
      <c r="FIL553" s="511"/>
      <c r="FIM553" s="511"/>
      <c r="FIN553" s="511"/>
      <c r="FIO553" s="89"/>
      <c r="FIP553" s="89"/>
      <c r="FIQ553" s="89"/>
      <c r="FIR553" s="89"/>
      <c r="FIS553" s="89"/>
      <c r="FIT553" s="511"/>
      <c r="FIU553" s="511"/>
      <c r="FIV553" s="89"/>
      <c r="FIW553" s="89"/>
      <c r="FIX553" s="511"/>
      <c r="FIY553" s="511"/>
      <c r="FIZ553" s="89"/>
      <c r="FJA553" s="89"/>
      <c r="FJB553" s="511"/>
      <c r="FJC553" s="511"/>
      <c r="FJD553" s="511"/>
      <c r="FJE553" s="511"/>
      <c r="FJF553" s="511"/>
      <c r="FJG553" s="511"/>
      <c r="FJH553" s="511"/>
      <c r="FJI553" s="89"/>
      <c r="FJJ553" s="89"/>
      <c r="FJK553" s="511"/>
      <c r="FJL553" s="511"/>
      <c r="FJM553" s="89"/>
      <c r="FJN553" s="89"/>
      <c r="FJO553" s="511"/>
      <c r="FJP553" s="511"/>
      <c r="FJQ553" s="511"/>
      <c r="FJR553" s="511"/>
      <c r="FJS553" s="511"/>
      <c r="FJT553" s="203"/>
      <c r="FJU553" s="107"/>
      <c r="FJV553" s="511"/>
      <c r="FJW553" s="511"/>
      <c r="FJX553" s="511"/>
      <c r="FJY553" s="511"/>
      <c r="FJZ553" s="511"/>
      <c r="FKA553" s="511"/>
      <c r="FKB553" s="511"/>
      <c r="FKC553" s="168"/>
      <c r="FKD553" s="168"/>
      <c r="FKE553" s="168"/>
      <c r="FKF553" s="168"/>
      <c r="FKG553" s="168"/>
      <c r="FKH553" s="168"/>
      <c r="FKI553" s="168"/>
      <c r="FKJ553" s="168"/>
      <c r="FKK553" s="168"/>
      <c r="FKL553" s="168"/>
      <c r="FKM553" s="168"/>
      <c r="FKN553" s="168"/>
      <c r="FKO553" s="168"/>
      <c r="FKP553" s="168"/>
      <c r="FKQ553" s="168"/>
      <c r="FKR553" s="168"/>
      <c r="FKS553" s="168"/>
      <c r="FKT553" s="168"/>
      <c r="FKU553" s="168"/>
      <c r="FKV553" s="168"/>
      <c r="FKW553" s="168"/>
      <c r="FKX553" s="168"/>
      <c r="FKY553" s="168"/>
      <c r="FKZ553" s="168"/>
      <c r="FLA553" s="168"/>
      <c r="FLB553" s="168"/>
      <c r="FLC553" s="168"/>
      <c r="FLD553" s="168"/>
      <c r="FLE553" s="168"/>
      <c r="FLF553" s="168"/>
      <c r="FLG553" s="168"/>
      <c r="FLH553" s="168"/>
      <c r="FLI553" s="168"/>
      <c r="FLJ553" s="168"/>
      <c r="FLK553" s="168"/>
      <c r="FLL553" s="168"/>
      <c r="FLM553" s="168"/>
      <c r="FLN553" s="168"/>
      <c r="FLO553" s="168"/>
      <c r="FLP553" s="168"/>
      <c r="FLQ553" s="168"/>
      <c r="FLR553" s="168"/>
      <c r="FLS553" s="168"/>
      <c r="FLT553" s="168"/>
      <c r="FLU553" s="511"/>
      <c r="FLV553" s="511"/>
      <c r="FLW553" s="511"/>
      <c r="FLX553" s="511"/>
      <c r="FLY553" s="511"/>
      <c r="FLZ553" s="511"/>
      <c r="FMA553" s="511"/>
      <c r="FMB553" s="511"/>
      <c r="FMC553" s="511"/>
      <c r="FMD553" s="511"/>
      <c r="FME553" s="511"/>
      <c r="FMF553" s="511"/>
      <c r="FMG553" s="511"/>
      <c r="FMH553" s="511"/>
      <c r="FMI553" s="511"/>
      <c r="FMJ553" s="511"/>
      <c r="FMK553" s="511"/>
      <c r="FML553" s="511"/>
      <c r="FMM553" s="511"/>
      <c r="FMN553" s="511"/>
      <c r="FMO553" s="511"/>
      <c r="FMP553" s="511"/>
      <c r="FMQ553" s="511"/>
      <c r="FMR553" s="511"/>
      <c r="FMS553" s="89"/>
      <c r="FMT553" s="89"/>
      <c r="FMU553" s="89"/>
      <c r="FMV553" s="89"/>
      <c r="FMW553" s="89"/>
      <c r="FMX553" s="511"/>
      <c r="FMY553" s="511"/>
      <c r="FMZ553" s="89"/>
      <c r="FNA553" s="89"/>
      <c r="FNB553" s="511"/>
      <c r="FNC553" s="511"/>
      <c r="FND553" s="89"/>
      <c r="FNE553" s="89"/>
      <c r="FNF553" s="511"/>
      <c r="FNG553" s="511"/>
      <c r="FNH553" s="511"/>
      <c r="FNI553" s="511"/>
      <c r="FNJ553" s="511"/>
      <c r="FNK553" s="511"/>
      <c r="FNL553" s="511"/>
      <c r="FNM553" s="89"/>
      <c r="FNN553" s="89"/>
      <c r="FNO553" s="511"/>
      <c r="FNP553" s="511"/>
      <c r="FNQ553" s="89"/>
      <c r="FNR553" s="89"/>
      <c r="FNS553" s="511"/>
      <c r="FNT553" s="511"/>
      <c r="FNU553" s="511"/>
      <c r="FNV553" s="511"/>
      <c r="FNW553" s="511"/>
      <c r="FNX553" s="203"/>
      <c r="FNY553" s="107"/>
      <c r="FNZ553" s="511"/>
      <c r="FOA553" s="511"/>
      <c r="FOB553" s="511"/>
      <c r="FOC553" s="511"/>
      <c r="FOD553" s="511"/>
      <c r="FOE553" s="511"/>
      <c r="FOF553" s="511"/>
      <c r="FOG553" s="168"/>
      <c r="FOH553" s="168"/>
      <c r="FOI553" s="168"/>
      <c r="FOJ553" s="168"/>
      <c r="FOK553" s="168"/>
      <c r="FOL553" s="168"/>
      <c r="FOM553" s="168"/>
      <c r="FON553" s="168"/>
      <c r="FOO553" s="168"/>
      <c r="FOP553" s="168"/>
      <c r="FOQ553" s="168"/>
      <c r="FOR553" s="168"/>
      <c r="FOS553" s="168"/>
      <c r="FOT553" s="168"/>
      <c r="FOU553" s="168"/>
      <c r="FOV553" s="168"/>
      <c r="FOW553" s="168"/>
      <c r="FOX553" s="168"/>
      <c r="FOY553" s="168"/>
      <c r="FOZ553" s="168"/>
      <c r="FPA553" s="168"/>
      <c r="FPB553" s="168"/>
      <c r="FPC553" s="168"/>
      <c r="FPD553" s="168"/>
      <c r="FPE553" s="168"/>
      <c r="FPF553" s="168"/>
      <c r="FPG553" s="168"/>
      <c r="FPH553" s="168"/>
      <c r="FPI553" s="168"/>
      <c r="FPJ553" s="168"/>
      <c r="FPK553" s="168"/>
      <c r="FPL553" s="168"/>
      <c r="FPM553" s="168"/>
      <c r="FPN553" s="168"/>
      <c r="FPO553" s="168"/>
      <c r="FPP553" s="168"/>
      <c r="FPQ553" s="168"/>
      <c r="FPR553" s="168"/>
      <c r="FPS553" s="168"/>
      <c r="FPT553" s="168"/>
      <c r="FPU553" s="168"/>
      <c r="FPV553" s="168"/>
      <c r="FPW553" s="168"/>
      <c r="FPX553" s="168"/>
      <c r="FPY553" s="511"/>
      <c r="FPZ553" s="511"/>
      <c r="FQA553" s="511"/>
      <c r="FQB553" s="511"/>
      <c r="FQC553" s="511"/>
      <c r="FQD553" s="511"/>
      <c r="FQE553" s="511"/>
      <c r="FQF553" s="511"/>
      <c r="FQG553" s="511"/>
      <c r="FQH553" s="511"/>
      <c r="FQI553" s="511"/>
      <c r="FQJ553" s="511"/>
      <c r="FQK553" s="511"/>
      <c r="FQL553" s="511"/>
      <c r="FQM553" s="511"/>
      <c r="FQN553" s="511"/>
      <c r="FQO553" s="511"/>
      <c r="FQP553" s="511"/>
      <c r="FQQ553" s="511"/>
      <c r="FQR553" s="511"/>
      <c r="FQS553" s="511"/>
      <c r="FQT553" s="511"/>
      <c r="FQU553" s="511"/>
      <c r="FQV553" s="511"/>
      <c r="FQW553" s="89"/>
      <c r="FQX553" s="89"/>
      <c r="FQY553" s="89"/>
      <c r="FQZ553" s="89"/>
      <c r="FRA553" s="89"/>
      <c r="FRB553" s="511"/>
      <c r="FRC553" s="511"/>
      <c r="FRD553" s="89"/>
      <c r="FRE553" s="89"/>
      <c r="FRF553" s="511"/>
      <c r="FRG553" s="511"/>
      <c r="FRH553" s="89"/>
      <c r="FRI553" s="89"/>
      <c r="FRJ553" s="511"/>
      <c r="FRK553" s="511"/>
      <c r="FRL553" s="511"/>
      <c r="FRM553" s="511"/>
      <c r="FRN553" s="511"/>
      <c r="FRO553" s="511"/>
      <c r="FRP553" s="511"/>
      <c r="FRQ553" s="89"/>
      <c r="FRR553" s="89"/>
      <c r="FRS553" s="511"/>
      <c r="FRT553" s="511"/>
      <c r="FRU553" s="89"/>
      <c r="FRV553" s="89"/>
      <c r="FRW553" s="511"/>
      <c r="FRX553" s="511"/>
      <c r="FRY553" s="511"/>
      <c r="FRZ553" s="511"/>
      <c r="FSA553" s="511"/>
      <c r="FSB553" s="203"/>
      <c r="FSC553" s="107"/>
      <c r="FSD553" s="511"/>
      <c r="FSE553" s="511"/>
      <c r="FSF553" s="511"/>
      <c r="FSG553" s="511"/>
      <c r="FSH553" s="511"/>
      <c r="FSI553" s="511"/>
      <c r="FSJ553" s="511"/>
      <c r="FSK553" s="168"/>
      <c r="FSL553" s="168"/>
      <c r="FSM553" s="168"/>
      <c r="FSN553" s="168"/>
      <c r="FSO553" s="168"/>
      <c r="FSP553" s="168"/>
      <c r="FSQ553" s="168"/>
      <c r="FSR553" s="168"/>
      <c r="FSS553" s="168"/>
      <c r="FST553" s="168"/>
      <c r="FSU553" s="168"/>
      <c r="FSV553" s="168"/>
      <c r="FSW553" s="168"/>
      <c r="FSX553" s="168"/>
      <c r="FSY553" s="168"/>
      <c r="FSZ553" s="168"/>
      <c r="FTA553" s="168"/>
      <c r="FTB553" s="168"/>
      <c r="FTC553" s="168"/>
      <c r="FTD553" s="168"/>
      <c r="FTE553" s="168"/>
      <c r="FTF553" s="168"/>
      <c r="FTG553" s="168"/>
      <c r="FTH553" s="168"/>
      <c r="FTI553" s="168"/>
      <c r="FTJ553" s="168"/>
      <c r="FTK553" s="168"/>
      <c r="FTL553" s="168"/>
      <c r="FTM553" s="168"/>
      <c r="FTN553" s="168"/>
      <c r="FTO553" s="168"/>
      <c r="FTP553" s="168"/>
      <c r="FTQ553" s="168"/>
      <c r="FTR553" s="168"/>
      <c r="FTS553" s="168"/>
      <c r="FTT553" s="168"/>
      <c r="FTU553" s="168"/>
      <c r="FTV553" s="168"/>
      <c r="FTW553" s="168"/>
      <c r="FTX553" s="168"/>
      <c r="FTY553" s="168"/>
      <c r="FTZ553" s="168"/>
      <c r="FUA553" s="168"/>
      <c r="FUB553" s="168"/>
      <c r="FUC553" s="511"/>
      <c r="FUD553" s="511"/>
      <c r="FUE553" s="511"/>
      <c r="FUF553" s="511"/>
      <c r="FUG553" s="511"/>
      <c r="FUH553" s="511"/>
      <c r="FUI553" s="511"/>
      <c r="FUJ553" s="511"/>
      <c r="FUK553" s="511"/>
      <c r="FUL553" s="511"/>
      <c r="FUM553" s="511"/>
      <c r="FUN553" s="511"/>
      <c r="FUO553" s="511"/>
      <c r="FUP553" s="511"/>
      <c r="FUQ553" s="511"/>
      <c r="FUR553" s="511"/>
      <c r="FUS553" s="511"/>
      <c r="FUT553" s="511"/>
      <c r="FUU553" s="511"/>
      <c r="FUV553" s="511"/>
      <c r="FUW553" s="511"/>
      <c r="FUX553" s="511"/>
      <c r="FUY553" s="511"/>
      <c r="FUZ553" s="511"/>
      <c r="FVA553" s="89"/>
      <c r="FVB553" s="89"/>
      <c r="FVC553" s="89"/>
      <c r="FVD553" s="89"/>
      <c r="FVE553" s="89"/>
      <c r="FVF553" s="511"/>
      <c r="FVG553" s="511"/>
      <c r="FVH553" s="89"/>
      <c r="FVI553" s="89"/>
      <c r="FVJ553" s="511"/>
      <c r="FVK553" s="511"/>
      <c r="FVL553" s="89"/>
      <c r="FVM553" s="89"/>
      <c r="FVN553" s="511"/>
      <c r="FVO553" s="511"/>
      <c r="FVP553" s="511"/>
      <c r="FVQ553" s="511"/>
      <c r="FVR553" s="511"/>
      <c r="FVS553" s="511"/>
      <c r="FVT553" s="511"/>
      <c r="FVU553" s="89"/>
      <c r="FVV553" s="89"/>
      <c r="FVW553" s="511"/>
      <c r="FVX553" s="511"/>
      <c r="FVY553" s="89"/>
      <c r="FVZ553" s="89"/>
      <c r="FWA553" s="511"/>
      <c r="FWB553" s="511"/>
      <c r="FWC553" s="511"/>
      <c r="FWD553" s="511"/>
      <c r="FWE553" s="511"/>
      <c r="FWF553" s="203"/>
      <c r="FWG553" s="107"/>
      <c r="FWH553" s="511"/>
      <c r="FWI553" s="511"/>
      <c r="FWJ553" s="511"/>
      <c r="FWK553" s="511"/>
      <c r="FWL553" s="511"/>
      <c r="FWM553" s="511"/>
      <c r="FWN553" s="511"/>
      <c r="FWO553" s="168"/>
      <c r="FWP553" s="168"/>
      <c r="FWQ553" s="168"/>
      <c r="FWR553" s="168"/>
      <c r="FWS553" s="168"/>
      <c r="FWT553" s="168"/>
      <c r="FWU553" s="168"/>
      <c r="FWV553" s="168"/>
      <c r="FWW553" s="168"/>
      <c r="FWX553" s="168"/>
      <c r="FWY553" s="168"/>
      <c r="FWZ553" s="168"/>
      <c r="FXA553" s="168"/>
      <c r="FXB553" s="168"/>
      <c r="FXC553" s="168"/>
      <c r="FXD553" s="168"/>
      <c r="FXE553" s="168"/>
      <c r="FXF553" s="168"/>
      <c r="FXG553" s="168"/>
      <c r="FXH553" s="168"/>
      <c r="FXI553" s="168"/>
      <c r="FXJ553" s="168"/>
      <c r="FXK553" s="168"/>
      <c r="FXL553" s="168"/>
      <c r="FXM553" s="168"/>
      <c r="FXN553" s="168"/>
      <c r="FXO553" s="168"/>
      <c r="FXP553" s="168"/>
      <c r="FXQ553" s="168"/>
      <c r="FXR553" s="168"/>
      <c r="FXS553" s="168"/>
      <c r="FXT553" s="168"/>
      <c r="FXU553" s="168"/>
      <c r="FXV553" s="168"/>
      <c r="FXW553" s="168"/>
      <c r="FXX553" s="168"/>
      <c r="FXY553" s="168"/>
      <c r="FXZ553" s="168"/>
      <c r="FYA553" s="168"/>
      <c r="FYB553" s="168"/>
      <c r="FYC553" s="168"/>
      <c r="FYD553" s="168"/>
      <c r="FYE553" s="168"/>
      <c r="FYF553" s="168"/>
      <c r="FYG553" s="511"/>
      <c r="FYH553" s="511"/>
      <c r="FYI553" s="511"/>
      <c r="FYJ553" s="511"/>
      <c r="FYK553" s="511"/>
      <c r="FYL553" s="511"/>
      <c r="FYM553" s="511"/>
      <c r="FYN553" s="511"/>
      <c r="FYO553" s="511"/>
      <c r="FYP553" s="511"/>
      <c r="FYQ553" s="511"/>
      <c r="FYR553" s="511"/>
      <c r="FYS553" s="511"/>
      <c r="FYT553" s="511"/>
      <c r="FYU553" s="511"/>
      <c r="FYV553" s="511"/>
      <c r="FYW553" s="511"/>
      <c r="FYX553" s="511"/>
      <c r="FYY553" s="511"/>
      <c r="FYZ553" s="511"/>
      <c r="FZA553" s="511"/>
      <c r="FZB553" s="511"/>
      <c r="FZC553" s="511"/>
      <c r="FZD553" s="511"/>
      <c r="FZE553" s="89"/>
      <c r="FZF553" s="89"/>
      <c r="FZG553" s="89"/>
      <c r="FZH553" s="89"/>
      <c r="FZI553" s="89"/>
      <c r="FZJ553" s="511"/>
      <c r="FZK553" s="511"/>
      <c r="FZL553" s="89"/>
      <c r="FZM553" s="89"/>
      <c r="FZN553" s="511"/>
      <c r="FZO553" s="511"/>
      <c r="FZP553" s="89"/>
      <c r="FZQ553" s="89"/>
      <c r="FZR553" s="511"/>
      <c r="FZS553" s="511"/>
      <c r="FZT553" s="511"/>
      <c r="FZU553" s="511"/>
      <c r="FZV553" s="511"/>
      <c r="FZW553" s="511"/>
      <c r="FZX553" s="511"/>
      <c r="FZY553" s="89"/>
      <c r="FZZ553" s="89"/>
      <c r="GAA553" s="511"/>
      <c r="GAB553" s="511"/>
      <c r="GAC553" s="89"/>
      <c r="GAD553" s="89"/>
      <c r="GAE553" s="511"/>
      <c r="GAF553" s="511"/>
      <c r="GAG553" s="511"/>
      <c r="GAH553" s="511"/>
      <c r="GAI553" s="511"/>
      <c r="GAJ553" s="203"/>
      <c r="GAK553" s="107"/>
      <c r="GAL553" s="511"/>
      <c r="GAM553" s="511"/>
      <c r="GAN553" s="511"/>
      <c r="GAO553" s="511"/>
      <c r="GAP553" s="511"/>
      <c r="GAQ553" s="511"/>
      <c r="GAR553" s="511"/>
      <c r="GAS553" s="168"/>
      <c r="GAT553" s="168"/>
      <c r="GAU553" s="168"/>
      <c r="GAV553" s="168"/>
      <c r="GAW553" s="168"/>
      <c r="GAX553" s="168"/>
      <c r="GAY553" s="168"/>
      <c r="GAZ553" s="168"/>
      <c r="GBA553" s="168"/>
      <c r="GBB553" s="168"/>
      <c r="GBC553" s="168"/>
      <c r="GBD553" s="168"/>
      <c r="GBE553" s="168"/>
      <c r="GBF553" s="168"/>
      <c r="GBG553" s="168"/>
      <c r="GBH553" s="168"/>
      <c r="GBI553" s="168"/>
      <c r="GBJ553" s="168"/>
      <c r="GBK553" s="168"/>
      <c r="GBL553" s="168"/>
      <c r="GBM553" s="168"/>
      <c r="GBN553" s="168"/>
      <c r="GBO553" s="168"/>
      <c r="GBP553" s="168"/>
      <c r="GBQ553" s="168"/>
      <c r="GBR553" s="168"/>
      <c r="GBS553" s="168"/>
      <c r="GBT553" s="168"/>
      <c r="GBU553" s="168"/>
      <c r="GBV553" s="168"/>
      <c r="GBW553" s="168"/>
      <c r="GBX553" s="168"/>
      <c r="GBY553" s="168"/>
      <c r="GBZ553" s="168"/>
      <c r="GCA553" s="168"/>
      <c r="GCB553" s="168"/>
      <c r="GCC553" s="168"/>
      <c r="GCD553" s="168"/>
      <c r="GCE553" s="168"/>
      <c r="GCF553" s="168"/>
      <c r="GCG553" s="168"/>
      <c r="GCH553" s="168"/>
      <c r="GCI553" s="168"/>
      <c r="GCJ553" s="168"/>
      <c r="GCK553" s="511"/>
      <c r="GCL553" s="511"/>
      <c r="GCM553" s="511"/>
      <c r="GCN553" s="511"/>
      <c r="GCO553" s="511"/>
      <c r="GCP553" s="511"/>
      <c r="GCQ553" s="511"/>
      <c r="GCR553" s="511"/>
      <c r="GCS553" s="511"/>
      <c r="GCT553" s="511"/>
      <c r="GCU553" s="511"/>
      <c r="GCV553" s="511"/>
      <c r="GCW553" s="511"/>
      <c r="GCX553" s="511"/>
      <c r="GCY553" s="511"/>
      <c r="GCZ553" s="511"/>
      <c r="GDA553" s="511"/>
      <c r="GDB553" s="511"/>
      <c r="GDC553" s="511"/>
      <c r="GDD553" s="511"/>
      <c r="GDE553" s="511"/>
      <c r="GDF553" s="511"/>
      <c r="GDG553" s="511"/>
      <c r="GDH553" s="511"/>
      <c r="GDI553" s="89"/>
      <c r="GDJ553" s="89"/>
      <c r="GDK553" s="89"/>
      <c r="GDL553" s="89"/>
      <c r="GDM553" s="89"/>
      <c r="GDN553" s="511"/>
      <c r="GDO553" s="511"/>
      <c r="GDP553" s="89"/>
      <c r="GDQ553" s="89"/>
      <c r="GDR553" s="511"/>
      <c r="GDS553" s="511"/>
      <c r="GDT553" s="89"/>
      <c r="GDU553" s="89"/>
      <c r="GDV553" s="511"/>
      <c r="GDW553" s="511"/>
      <c r="GDX553" s="511"/>
      <c r="GDY553" s="511"/>
      <c r="GDZ553" s="511"/>
      <c r="GEA553" s="511"/>
      <c r="GEB553" s="511"/>
      <c r="GEC553" s="89"/>
      <c r="GED553" s="89"/>
      <c r="GEE553" s="511"/>
      <c r="GEF553" s="511"/>
      <c r="GEG553" s="89"/>
      <c r="GEH553" s="89"/>
      <c r="GEI553" s="511"/>
      <c r="GEJ553" s="511"/>
      <c r="GEK553" s="511"/>
      <c r="GEL553" s="511"/>
      <c r="GEM553" s="511"/>
      <c r="GEN553" s="203"/>
      <c r="GEO553" s="107"/>
      <c r="GEP553" s="511"/>
      <c r="GEQ553" s="511"/>
      <c r="GER553" s="511"/>
      <c r="GES553" s="511"/>
      <c r="GET553" s="511"/>
      <c r="GEU553" s="511"/>
      <c r="GEV553" s="511"/>
      <c r="GEW553" s="168"/>
      <c r="GEX553" s="168"/>
      <c r="GEY553" s="168"/>
      <c r="GEZ553" s="168"/>
      <c r="GFA553" s="168"/>
      <c r="GFB553" s="168"/>
      <c r="GFC553" s="168"/>
      <c r="GFD553" s="168"/>
      <c r="GFE553" s="168"/>
      <c r="GFF553" s="168"/>
      <c r="GFG553" s="168"/>
      <c r="GFH553" s="168"/>
      <c r="GFI553" s="168"/>
      <c r="GFJ553" s="168"/>
      <c r="GFK553" s="168"/>
      <c r="GFL553" s="168"/>
      <c r="GFM553" s="168"/>
      <c r="GFN553" s="168"/>
      <c r="GFO553" s="168"/>
      <c r="GFP553" s="168"/>
      <c r="GFQ553" s="168"/>
      <c r="GFR553" s="168"/>
      <c r="GFS553" s="168"/>
      <c r="GFT553" s="168"/>
      <c r="GFU553" s="168"/>
      <c r="GFV553" s="168"/>
      <c r="GFW553" s="168"/>
      <c r="GFX553" s="168"/>
      <c r="GFY553" s="168"/>
      <c r="GFZ553" s="168"/>
      <c r="GGA553" s="168"/>
      <c r="GGB553" s="168"/>
      <c r="GGC553" s="168"/>
      <c r="GGD553" s="168"/>
      <c r="GGE553" s="168"/>
      <c r="GGF553" s="168"/>
      <c r="GGG553" s="168"/>
      <c r="GGH553" s="168"/>
      <c r="GGI553" s="168"/>
      <c r="GGJ553" s="168"/>
      <c r="GGK553" s="168"/>
      <c r="GGL553" s="168"/>
      <c r="GGM553" s="168"/>
      <c r="GGN553" s="168"/>
      <c r="GGO553" s="511"/>
      <c r="GGP553" s="511"/>
      <c r="GGQ553" s="511"/>
      <c r="GGR553" s="511"/>
      <c r="GGS553" s="511"/>
      <c r="GGT553" s="511"/>
      <c r="GGU553" s="511"/>
      <c r="GGV553" s="511"/>
      <c r="GGW553" s="511"/>
      <c r="GGX553" s="511"/>
      <c r="GGY553" s="511"/>
      <c r="GGZ553" s="511"/>
      <c r="GHA553" s="511"/>
      <c r="GHB553" s="511"/>
      <c r="GHC553" s="511"/>
      <c r="GHD553" s="511"/>
      <c r="GHE553" s="511"/>
      <c r="GHF553" s="511"/>
      <c r="GHG553" s="511"/>
      <c r="GHH553" s="511"/>
      <c r="GHI553" s="511"/>
      <c r="GHJ553" s="511"/>
      <c r="GHK553" s="511"/>
      <c r="GHL553" s="511"/>
      <c r="GHM553" s="89"/>
      <c r="GHN553" s="89"/>
      <c r="GHO553" s="89"/>
      <c r="GHP553" s="89"/>
      <c r="GHQ553" s="89"/>
      <c r="GHR553" s="511"/>
      <c r="GHS553" s="511"/>
      <c r="GHT553" s="89"/>
      <c r="GHU553" s="89"/>
      <c r="GHV553" s="511"/>
      <c r="GHW553" s="511"/>
      <c r="GHX553" s="89"/>
      <c r="GHY553" s="89"/>
      <c r="GHZ553" s="511"/>
      <c r="GIA553" s="511"/>
      <c r="GIB553" s="511"/>
      <c r="GIC553" s="511"/>
      <c r="GID553" s="511"/>
      <c r="GIE553" s="511"/>
      <c r="GIF553" s="511"/>
      <c r="GIG553" s="89"/>
      <c r="GIH553" s="89"/>
      <c r="GII553" s="511"/>
      <c r="GIJ553" s="511"/>
      <c r="GIK553" s="89"/>
      <c r="GIL553" s="89"/>
      <c r="GIM553" s="511"/>
      <c r="GIN553" s="511"/>
      <c r="GIO553" s="511"/>
      <c r="GIP553" s="511"/>
      <c r="GIQ553" s="511"/>
      <c r="GIR553" s="203"/>
      <c r="GIS553" s="107"/>
      <c r="GIT553" s="511"/>
      <c r="GIU553" s="511"/>
      <c r="GIV553" s="511"/>
      <c r="GIW553" s="511"/>
      <c r="GIX553" s="511"/>
      <c r="GIY553" s="511"/>
      <c r="GIZ553" s="511"/>
      <c r="GJA553" s="168"/>
      <c r="GJB553" s="168"/>
      <c r="GJC553" s="168"/>
      <c r="GJD553" s="168"/>
      <c r="GJE553" s="168"/>
      <c r="GJF553" s="168"/>
      <c r="GJG553" s="168"/>
      <c r="GJH553" s="168"/>
      <c r="GJI553" s="168"/>
      <c r="GJJ553" s="168"/>
      <c r="GJK553" s="168"/>
      <c r="GJL553" s="168"/>
      <c r="GJM553" s="168"/>
      <c r="GJN553" s="168"/>
      <c r="GJO553" s="168"/>
      <c r="GJP553" s="168"/>
      <c r="GJQ553" s="168"/>
      <c r="GJR553" s="168"/>
      <c r="GJS553" s="168"/>
      <c r="GJT553" s="168"/>
      <c r="GJU553" s="168"/>
      <c r="GJV553" s="168"/>
      <c r="GJW553" s="168"/>
      <c r="GJX553" s="168"/>
      <c r="GJY553" s="168"/>
      <c r="GJZ553" s="168"/>
      <c r="GKA553" s="168"/>
      <c r="GKB553" s="168"/>
      <c r="GKC553" s="168"/>
      <c r="GKD553" s="168"/>
      <c r="GKE553" s="168"/>
      <c r="GKF553" s="168"/>
      <c r="GKG553" s="168"/>
      <c r="GKH553" s="168"/>
      <c r="GKI553" s="168"/>
      <c r="GKJ553" s="168"/>
      <c r="GKK553" s="168"/>
      <c r="GKL553" s="168"/>
      <c r="GKM553" s="168"/>
      <c r="GKN553" s="168"/>
      <c r="GKO553" s="168"/>
      <c r="GKP553" s="168"/>
      <c r="GKQ553" s="168"/>
      <c r="GKR553" s="168"/>
      <c r="GKS553" s="511"/>
      <c r="GKT553" s="511"/>
      <c r="GKU553" s="511"/>
      <c r="GKV553" s="511"/>
      <c r="GKW553" s="511"/>
      <c r="GKX553" s="511"/>
      <c r="GKY553" s="511"/>
      <c r="GKZ553" s="511"/>
      <c r="GLA553" s="511"/>
      <c r="GLB553" s="511"/>
      <c r="GLC553" s="511"/>
      <c r="GLD553" s="511"/>
      <c r="GLE553" s="511"/>
      <c r="GLF553" s="511"/>
      <c r="GLG553" s="511"/>
      <c r="GLH553" s="511"/>
      <c r="GLI553" s="511"/>
      <c r="GLJ553" s="511"/>
      <c r="GLK553" s="511"/>
      <c r="GLL553" s="511"/>
      <c r="GLM553" s="511"/>
      <c r="GLN553" s="511"/>
      <c r="GLO553" s="511"/>
      <c r="GLP553" s="511"/>
      <c r="GLQ553" s="89"/>
      <c r="GLR553" s="89"/>
      <c r="GLS553" s="89"/>
      <c r="GLT553" s="89"/>
      <c r="GLU553" s="89"/>
      <c r="GLV553" s="511"/>
      <c r="GLW553" s="511"/>
      <c r="GLX553" s="89"/>
      <c r="GLY553" s="89"/>
      <c r="GLZ553" s="511"/>
      <c r="GMA553" s="511"/>
      <c r="GMB553" s="89"/>
      <c r="GMC553" s="89"/>
      <c r="GMD553" s="511"/>
      <c r="GME553" s="511"/>
      <c r="GMF553" s="511"/>
      <c r="GMG553" s="511"/>
      <c r="GMH553" s="511"/>
      <c r="GMI553" s="511"/>
      <c r="GMJ553" s="511"/>
      <c r="GMK553" s="89"/>
      <c r="GML553" s="89"/>
      <c r="GMM553" s="511"/>
      <c r="GMN553" s="511"/>
      <c r="GMO553" s="89"/>
      <c r="GMP553" s="89"/>
      <c r="GMQ553" s="511"/>
      <c r="GMR553" s="511"/>
      <c r="GMS553" s="511"/>
      <c r="GMT553" s="511"/>
      <c r="GMU553" s="511"/>
      <c r="GMV553" s="203"/>
      <c r="GMW553" s="107"/>
      <c r="GMX553" s="511"/>
      <c r="GMY553" s="511"/>
      <c r="GMZ553" s="511"/>
      <c r="GNA553" s="511"/>
      <c r="GNB553" s="511"/>
      <c r="GNC553" s="511"/>
      <c r="GND553" s="511"/>
      <c r="GNE553" s="168"/>
      <c r="GNF553" s="168"/>
      <c r="GNG553" s="168"/>
      <c r="GNH553" s="168"/>
      <c r="GNI553" s="168"/>
      <c r="GNJ553" s="168"/>
      <c r="GNK553" s="168"/>
      <c r="GNL553" s="168"/>
      <c r="GNM553" s="168"/>
      <c r="GNN553" s="168"/>
      <c r="GNO553" s="168"/>
      <c r="GNP553" s="168"/>
      <c r="GNQ553" s="168"/>
      <c r="GNR553" s="168"/>
      <c r="GNS553" s="168"/>
      <c r="GNT553" s="168"/>
      <c r="GNU553" s="168"/>
      <c r="GNV553" s="168"/>
      <c r="GNW553" s="168"/>
      <c r="GNX553" s="168"/>
      <c r="GNY553" s="168"/>
      <c r="GNZ553" s="168"/>
      <c r="GOA553" s="168"/>
      <c r="GOB553" s="168"/>
      <c r="GOC553" s="168"/>
      <c r="GOD553" s="168"/>
      <c r="GOE553" s="168"/>
      <c r="GOF553" s="168"/>
      <c r="GOG553" s="168"/>
      <c r="GOH553" s="168"/>
      <c r="GOI553" s="168"/>
      <c r="GOJ553" s="168"/>
      <c r="GOK553" s="168"/>
      <c r="GOL553" s="168"/>
      <c r="GOM553" s="168"/>
      <c r="GON553" s="168"/>
      <c r="GOO553" s="168"/>
      <c r="GOP553" s="168"/>
      <c r="GOQ553" s="168"/>
      <c r="GOR553" s="168"/>
      <c r="GOS553" s="168"/>
      <c r="GOT553" s="168"/>
      <c r="GOU553" s="168"/>
      <c r="GOV553" s="168"/>
      <c r="GOW553" s="511"/>
      <c r="GOX553" s="511"/>
      <c r="GOY553" s="511"/>
      <c r="GOZ553" s="511"/>
      <c r="GPA553" s="511"/>
      <c r="GPB553" s="511"/>
      <c r="GPC553" s="511"/>
      <c r="GPD553" s="511"/>
      <c r="GPE553" s="511"/>
      <c r="GPF553" s="511"/>
      <c r="GPG553" s="511"/>
      <c r="GPH553" s="511"/>
      <c r="GPI553" s="511"/>
      <c r="GPJ553" s="511"/>
      <c r="GPK553" s="511"/>
      <c r="GPL553" s="511"/>
      <c r="GPM553" s="511"/>
      <c r="GPN553" s="511"/>
      <c r="GPO553" s="511"/>
      <c r="GPP553" s="511"/>
      <c r="GPQ553" s="511"/>
      <c r="GPR553" s="511"/>
      <c r="GPS553" s="511"/>
      <c r="GPT553" s="511"/>
      <c r="GPU553" s="89"/>
      <c r="GPV553" s="89"/>
      <c r="GPW553" s="89"/>
      <c r="GPX553" s="89"/>
      <c r="GPY553" s="89"/>
      <c r="GPZ553" s="511"/>
      <c r="GQA553" s="511"/>
      <c r="GQB553" s="89"/>
      <c r="GQC553" s="89"/>
      <c r="GQD553" s="511"/>
      <c r="GQE553" s="511"/>
      <c r="GQF553" s="89"/>
      <c r="GQG553" s="89"/>
      <c r="GQH553" s="511"/>
      <c r="GQI553" s="511"/>
      <c r="GQJ553" s="511"/>
      <c r="GQK553" s="511"/>
      <c r="GQL553" s="511"/>
      <c r="GQM553" s="511"/>
      <c r="GQN553" s="511"/>
      <c r="GQO553" s="89"/>
      <c r="GQP553" s="89"/>
      <c r="GQQ553" s="511"/>
      <c r="GQR553" s="511"/>
      <c r="GQS553" s="89"/>
      <c r="GQT553" s="89"/>
      <c r="GQU553" s="511"/>
      <c r="GQV553" s="511"/>
      <c r="GQW553" s="511"/>
      <c r="GQX553" s="511"/>
      <c r="GQY553" s="511"/>
      <c r="GQZ553" s="203"/>
      <c r="GRA553" s="107"/>
      <c r="GRB553" s="511"/>
      <c r="GRC553" s="511"/>
      <c r="GRD553" s="511"/>
      <c r="GRE553" s="511"/>
      <c r="GRF553" s="511"/>
      <c r="GRG553" s="511"/>
      <c r="GRH553" s="511"/>
      <c r="GRI553" s="168"/>
      <c r="GRJ553" s="168"/>
      <c r="GRK553" s="168"/>
      <c r="GRL553" s="168"/>
      <c r="GRM553" s="168"/>
      <c r="GRN553" s="168"/>
      <c r="GRO553" s="168"/>
      <c r="GRP553" s="168"/>
      <c r="GRQ553" s="168"/>
      <c r="GRR553" s="168"/>
      <c r="GRS553" s="168"/>
      <c r="GRT553" s="168"/>
      <c r="GRU553" s="168"/>
      <c r="GRV553" s="168"/>
      <c r="GRW553" s="168"/>
      <c r="GRX553" s="168"/>
      <c r="GRY553" s="168"/>
      <c r="GRZ553" s="168"/>
      <c r="GSA553" s="168"/>
      <c r="GSB553" s="168"/>
      <c r="GSC553" s="168"/>
      <c r="GSD553" s="168"/>
      <c r="GSE553" s="168"/>
      <c r="GSF553" s="168"/>
      <c r="GSG553" s="168"/>
      <c r="GSH553" s="168"/>
      <c r="GSI553" s="168"/>
      <c r="GSJ553" s="168"/>
      <c r="GSK553" s="168"/>
      <c r="GSL553" s="168"/>
      <c r="GSM553" s="168"/>
      <c r="GSN553" s="168"/>
      <c r="GSO553" s="168"/>
      <c r="GSP553" s="168"/>
      <c r="GSQ553" s="168"/>
      <c r="GSR553" s="168"/>
      <c r="GSS553" s="168"/>
      <c r="GST553" s="168"/>
      <c r="GSU553" s="168"/>
      <c r="GSV553" s="168"/>
      <c r="GSW553" s="168"/>
      <c r="GSX553" s="168"/>
      <c r="GSY553" s="168"/>
      <c r="GSZ553" s="168"/>
      <c r="GTA553" s="511"/>
      <c r="GTB553" s="511"/>
      <c r="GTC553" s="511"/>
      <c r="GTD553" s="511"/>
      <c r="GTE553" s="511"/>
      <c r="GTF553" s="511"/>
      <c r="GTG553" s="511"/>
      <c r="GTH553" s="511"/>
      <c r="GTI553" s="511"/>
      <c r="GTJ553" s="511"/>
      <c r="GTK553" s="511"/>
      <c r="GTL553" s="511"/>
      <c r="GTM553" s="511"/>
      <c r="GTN553" s="511"/>
      <c r="GTO553" s="511"/>
      <c r="GTP553" s="511"/>
      <c r="GTQ553" s="511"/>
      <c r="GTR553" s="511"/>
      <c r="GTS553" s="511"/>
      <c r="GTT553" s="511"/>
      <c r="GTU553" s="511"/>
      <c r="GTV553" s="511"/>
      <c r="GTW553" s="511"/>
      <c r="GTX553" s="511"/>
      <c r="GTY553" s="89"/>
      <c r="GTZ553" s="89"/>
      <c r="GUA553" s="89"/>
      <c r="GUB553" s="89"/>
      <c r="GUC553" s="89"/>
      <c r="GUD553" s="511"/>
      <c r="GUE553" s="511"/>
      <c r="GUF553" s="89"/>
      <c r="GUG553" s="89"/>
      <c r="GUH553" s="511"/>
      <c r="GUI553" s="511"/>
      <c r="GUJ553" s="89"/>
      <c r="GUK553" s="89"/>
      <c r="GUL553" s="511"/>
      <c r="GUM553" s="511"/>
      <c r="GUN553" s="511"/>
      <c r="GUO553" s="511"/>
      <c r="GUP553" s="511"/>
      <c r="GUQ553" s="511"/>
      <c r="GUR553" s="511"/>
      <c r="GUS553" s="89"/>
      <c r="GUT553" s="89"/>
      <c r="GUU553" s="511"/>
      <c r="GUV553" s="511"/>
      <c r="GUW553" s="89"/>
      <c r="GUX553" s="89"/>
      <c r="GUY553" s="511"/>
      <c r="GUZ553" s="511"/>
      <c r="GVA553" s="511"/>
      <c r="GVB553" s="511"/>
      <c r="GVC553" s="511"/>
      <c r="GVD553" s="203"/>
      <c r="GVE553" s="107"/>
      <c r="GVF553" s="511"/>
      <c r="GVG553" s="511"/>
      <c r="GVH553" s="511"/>
      <c r="GVI553" s="511"/>
      <c r="GVJ553" s="511"/>
      <c r="GVK553" s="511"/>
      <c r="GVL553" s="511"/>
      <c r="GVM553" s="168"/>
      <c r="GVN553" s="168"/>
      <c r="GVO553" s="168"/>
      <c r="GVP553" s="168"/>
      <c r="GVQ553" s="168"/>
      <c r="GVR553" s="168"/>
      <c r="GVS553" s="168"/>
      <c r="GVT553" s="168"/>
      <c r="GVU553" s="168"/>
      <c r="GVV553" s="168"/>
      <c r="GVW553" s="168"/>
      <c r="GVX553" s="168"/>
      <c r="GVY553" s="168"/>
      <c r="GVZ553" s="168"/>
      <c r="GWA553" s="168"/>
      <c r="GWB553" s="168"/>
      <c r="GWC553" s="168"/>
      <c r="GWD553" s="168"/>
      <c r="GWE553" s="168"/>
      <c r="GWF553" s="168"/>
      <c r="GWG553" s="168"/>
      <c r="GWH553" s="168"/>
      <c r="GWI553" s="168"/>
      <c r="GWJ553" s="168"/>
      <c r="GWK553" s="168"/>
      <c r="GWL553" s="168"/>
      <c r="GWM553" s="168"/>
      <c r="GWN553" s="168"/>
      <c r="GWO553" s="168"/>
      <c r="GWP553" s="168"/>
      <c r="GWQ553" s="168"/>
      <c r="GWR553" s="168"/>
      <c r="GWS553" s="168"/>
      <c r="GWT553" s="168"/>
      <c r="GWU553" s="168"/>
      <c r="GWV553" s="168"/>
      <c r="GWW553" s="168"/>
      <c r="GWX553" s="168"/>
      <c r="GWY553" s="168"/>
      <c r="GWZ553" s="168"/>
      <c r="GXA553" s="168"/>
      <c r="GXB553" s="168"/>
      <c r="GXC553" s="168"/>
      <c r="GXD553" s="168"/>
      <c r="GXE553" s="511"/>
      <c r="GXF553" s="511"/>
      <c r="GXG553" s="511"/>
      <c r="GXH553" s="511"/>
      <c r="GXI553" s="511"/>
      <c r="GXJ553" s="511"/>
      <c r="GXK553" s="511"/>
      <c r="GXL553" s="511"/>
      <c r="GXM553" s="511"/>
      <c r="GXN553" s="511"/>
      <c r="GXO553" s="511"/>
      <c r="GXP553" s="511"/>
      <c r="GXQ553" s="511"/>
      <c r="GXR553" s="511"/>
      <c r="GXS553" s="511"/>
      <c r="GXT553" s="511"/>
      <c r="GXU553" s="511"/>
      <c r="GXV553" s="511"/>
      <c r="GXW553" s="511"/>
      <c r="GXX553" s="511"/>
      <c r="GXY553" s="511"/>
      <c r="GXZ553" s="511"/>
      <c r="GYA553" s="511"/>
      <c r="GYB553" s="511"/>
      <c r="GYC553" s="89"/>
      <c r="GYD553" s="89"/>
      <c r="GYE553" s="89"/>
      <c r="GYF553" s="89"/>
      <c r="GYG553" s="89"/>
      <c r="GYH553" s="511"/>
      <c r="GYI553" s="511"/>
      <c r="GYJ553" s="89"/>
      <c r="GYK553" s="89"/>
      <c r="GYL553" s="511"/>
      <c r="GYM553" s="511"/>
      <c r="GYN553" s="89"/>
      <c r="GYO553" s="89"/>
      <c r="GYP553" s="511"/>
      <c r="GYQ553" s="511"/>
      <c r="GYR553" s="511"/>
      <c r="GYS553" s="511"/>
      <c r="GYT553" s="511"/>
      <c r="GYU553" s="511"/>
      <c r="GYV553" s="511"/>
      <c r="GYW553" s="89"/>
      <c r="GYX553" s="89"/>
      <c r="GYY553" s="511"/>
      <c r="GYZ553" s="511"/>
      <c r="GZA553" s="89"/>
      <c r="GZB553" s="89"/>
      <c r="GZC553" s="511"/>
      <c r="GZD553" s="511"/>
      <c r="GZE553" s="511"/>
      <c r="GZF553" s="511"/>
      <c r="GZG553" s="511"/>
      <c r="GZH553" s="203"/>
      <c r="GZI553" s="107"/>
      <c r="GZJ553" s="511"/>
      <c r="GZK553" s="511"/>
      <c r="GZL553" s="511"/>
      <c r="GZM553" s="511"/>
      <c r="GZN553" s="511"/>
      <c r="GZO553" s="511"/>
      <c r="GZP553" s="511"/>
      <c r="GZQ553" s="168"/>
      <c r="GZR553" s="168"/>
      <c r="GZS553" s="168"/>
      <c r="GZT553" s="168"/>
      <c r="GZU553" s="168"/>
      <c r="GZV553" s="168"/>
      <c r="GZW553" s="168"/>
      <c r="GZX553" s="168"/>
      <c r="GZY553" s="168"/>
      <c r="GZZ553" s="168"/>
      <c r="HAA553" s="168"/>
      <c r="HAB553" s="168"/>
      <c r="HAC553" s="168"/>
      <c r="HAD553" s="168"/>
      <c r="HAE553" s="168"/>
      <c r="HAF553" s="168"/>
      <c r="HAG553" s="168"/>
      <c r="HAH553" s="168"/>
      <c r="HAI553" s="168"/>
      <c r="HAJ553" s="168"/>
      <c r="HAK553" s="168"/>
      <c r="HAL553" s="168"/>
      <c r="HAM553" s="168"/>
      <c r="HAN553" s="168"/>
      <c r="HAO553" s="168"/>
      <c r="HAP553" s="168"/>
      <c r="HAQ553" s="168"/>
      <c r="HAR553" s="168"/>
      <c r="HAS553" s="168"/>
      <c r="HAT553" s="168"/>
      <c r="HAU553" s="168"/>
      <c r="HAV553" s="168"/>
      <c r="HAW553" s="168"/>
      <c r="HAX553" s="168"/>
      <c r="HAY553" s="168"/>
      <c r="HAZ553" s="168"/>
      <c r="HBA553" s="168"/>
      <c r="HBB553" s="168"/>
      <c r="HBC553" s="168"/>
      <c r="HBD553" s="168"/>
      <c r="HBE553" s="168"/>
      <c r="HBF553" s="168"/>
      <c r="HBG553" s="168"/>
      <c r="HBH553" s="168"/>
      <c r="HBI553" s="511"/>
      <c r="HBJ553" s="511"/>
      <c r="HBK553" s="511"/>
      <c r="HBL553" s="511"/>
      <c r="HBM553" s="511"/>
      <c r="HBN553" s="511"/>
      <c r="HBO553" s="511"/>
      <c r="HBP553" s="511"/>
      <c r="HBQ553" s="511"/>
      <c r="HBR553" s="511"/>
      <c r="HBS553" s="511"/>
      <c r="HBT553" s="511"/>
      <c r="HBU553" s="511"/>
      <c r="HBV553" s="511"/>
      <c r="HBW553" s="511"/>
      <c r="HBX553" s="511"/>
      <c r="HBY553" s="511"/>
      <c r="HBZ553" s="511"/>
      <c r="HCA553" s="511"/>
      <c r="HCB553" s="511"/>
      <c r="HCC553" s="511"/>
      <c r="HCD553" s="511"/>
      <c r="HCE553" s="511"/>
      <c r="HCF553" s="511"/>
      <c r="HCG553" s="89"/>
      <c r="HCH553" s="89"/>
      <c r="HCI553" s="89"/>
      <c r="HCJ553" s="89"/>
      <c r="HCK553" s="89"/>
      <c r="HCL553" s="511"/>
      <c r="HCM553" s="511"/>
      <c r="HCN553" s="89"/>
      <c r="HCO553" s="89"/>
      <c r="HCP553" s="511"/>
      <c r="HCQ553" s="511"/>
      <c r="HCR553" s="89"/>
      <c r="HCS553" s="89"/>
      <c r="HCT553" s="511"/>
      <c r="HCU553" s="511"/>
      <c r="HCV553" s="511"/>
      <c r="HCW553" s="511"/>
      <c r="HCX553" s="511"/>
      <c r="HCY553" s="511"/>
      <c r="HCZ553" s="511"/>
      <c r="HDA553" s="89"/>
      <c r="HDB553" s="89"/>
      <c r="HDC553" s="511"/>
      <c r="HDD553" s="511"/>
      <c r="HDE553" s="89"/>
      <c r="HDF553" s="89"/>
      <c r="HDG553" s="511"/>
      <c r="HDH553" s="511"/>
      <c r="HDI553" s="511"/>
      <c r="HDJ553" s="511"/>
      <c r="HDK553" s="511"/>
      <c r="HDL553" s="203"/>
      <c r="HDM553" s="107"/>
      <c r="HDN553" s="511"/>
      <c r="HDO553" s="511"/>
      <c r="HDP553" s="511"/>
      <c r="HDQ553" s="511"/>
      <c r="HDR553" s="511"/>
      <c r="HDS553" s="511"/>
      <c r="HDT553" s="511"/>
      <c r="HDU553" s="168"/>
      <c r="HDV553" s="168"/>
      <c r="HDW553" s="168"/>
      <c r="HDX553" s="168"/>
      <c r="HDY553" s="168"/>
      <c r="HDZ553" s="168"/>
      <c r="HEA553" s="168"/>
      <c r="HEB553" s="168"/>
      <c r="HEC553" s="168"/>
      <c r="HED553" s="168"/>
      <c r="HEE553" s="168"/>
      <c r="HEF553" s="168"/>
      <c r="HEG553" s="168"/>
      <c r="HEH553" s="168"/>
      <c r="HEI553" s="168"/>
      <c r="HEJ553" s="168"/>
      <c r="HEK553" s="168"/>
      <c r="HEL553" s="168"/>
      <c r="HEM553" s="168"/>
      <c r="HEN553" s="168"/>
      <c r="HEO553" s="168"/>
      <c r="HEP553" s="168"/>
      <c r="HEQ553" s="168"/>
      <c r="HER553" s="168"/>
      <c r="HES553" s="168"/>
      <c r="HET553" s="168"/>
      <c r="HEU553" s="168"/>
      <c r="HEV553" s="168"/>
      <c r="HEW553" s="168"/>
      <c r="HEX553" s="168"/>
      <c r="HEY553" s="168"/>
      <c r="HEZ553" s="168"/>
      <c r="HFA553" s="168"/>
      <c r="HFB553" s="168"/>
      <c r="HFC553" s="168"/>
      <c r="HFD553" s="168"/>
      <c r="HFE553" s="168"/>
      <c r="HFF553" s="168"/>
      <c r="HFG553" s="168"/>
      <c r="HFH553" s="168"/>
      <c r="HFI553" s="168"/>
      <c r="HFJ553" s="168"/>
      <c r="HFK553" s="168"/>
      <c r="HFL553" s="168"/>
      <c r="HFM553" s="511"/>
      <c r="HFN553" s="511"/>
      <c r="HFO553" s="511"/>
      <c r="HFP553" s="511"/>
      <c r="HFQ553" s="511"/>
      <c r="HFR553" s="511"/>
      <c r="HFS553" s="511"/>
      <c r="HFT553" s="511"/>
      <c r="HFU553" s="511"/>
      <c r="HFV553" s="511"/>
      <c r="HFW553" s="511"/>
      <c r="HFX553" s="511"/>
      <c r="HFY553" s="511"/>
      <c r="HFZ553" s="511"/>
      <c r="HGA553" s="511"/>
      <c r="HGB553" s="511"/>
      <c r="HGC553" s="511"/>
      <c r="HGD553" s="511"/>
      <c r="HGE553" s="511"/>
      <c r="HGF553" s="511"/>
      <c r="HGG553" s="511"/>
      <c r="HGH553" s="511"/>
      <c r="HGI553" s="511"/>
      <c r="HGJ553" s="511"/>
      <c r="HGK553" s="89"/>
      <c r="HGL553" s="89"/>
      <c r="HGM553" s="89"/>
      <c r="HGN553" s="89"/>
      <c r="HGO553" s="89"/>
      <c r="HGP553" s="511"/>
      <c r="HGQ553" s="511"/>
      <c r="HGR553" s="89"/>
      <c r="HGS553" s="89"/>
      <c r="HGT553" s="511"/>
      <c r="HGU553" s="511"/>
      <c r="HGV553" s="89"/>
      <c r="HGW553" s="89"/>
      <c r="HGX553" s="511"/>
      <c r="HGY553" s="511"/>
      <c r="HGZ553" s="511"/>
      <c r="HHA553" s="511"/>
      <c r="HHB553" s="511"/>
      <c r="HHC553" s="511"/>
      <c r="HHD553" s="511"/>
      <c r="HHE553" s="89"/>
      <c r="HHF553" s="89"/>
      <c r="HHG553" s="511"/>
      <c r="HHH553" s="511"/>
      <c r="HHI553" s="89"/>
      <c r="HHJ553" s="89"/>
      <c r="HHK553" s="511"/>
      <c r="HHL553" s="511"/>
      <c r="HHM553" s="511"/>
      <c r="HHN553" s="511"/>
      <c r="HHO553" s="511"/>
      <c r="HHP553" s="203"/>
      <c r="HHQ553" s="107"/>
      <c r="HHR553" s="511"/>
      <c r="HHS553" s="511"/>
      <c r="HHT553" s="511"/>
      <c r="HHU553" s="511"/>
      <c r="HHV553" s="511"/>
      <c r="HHW553" s="511"/>
      <c r="HHX553" s="511"/>
      <c r="HHY553" s="168"/>
      <c r="HHZ553" s="168"/>
      <c r="HIA553" s="168"/>
      <c r="HIB553" s="168"/>
      <c r="HIC553" s="168"/>
      <c r="HID553" s="168"/>
      <c r="HIE553" s="168"/>
      <c r="HIF553" s="168"/>
      <c r="HIG553" s="168"/>
      <c r="HIH553" s="168"/>
      <c r="HII553" s="168"/>
      <c r="HIJ553" s="168"/>
      <c r="HIK553" s="168"/>
      <c r="HIL553" s="168"/>
      <c r="HIM553" s="168"/>
      <c r="HIN553" s="168"/>
      <c r="HIO553" s="168"/>
      <c r="HIP553" s="168"/>
      <c r="HIQ553" s="168"/>
      <c r="HIR553" s="168"/>
      <c r="HIS553" s="168"/>
      <c r="HIT553" s="168"/>
      <c r="HIU553" s="168"/>
      <c r="HIV553" s="168"/>
      <c r="HIW553" s="168"/>
      <c r="HIX553" s="168"/>
      <c r="HIY553" s="168"/>
      <c r="HIZ553" s="168"/>
      <c r="HJA553" s="168"/>
      <c r="HJB553" s="168"/>
      <c r="HJC553" s="168"/>
      <c r="HJD553" s="168"/>
      <c r="HJE553" s="168"/>
      <c r="HJF553" s="168"/>
      <c r="HJG553" s="168"/>
      <c r="HJH553" s="168"/>
      <c r="HJI553" s="168"/>
      <c r="HJJ553" s="168"/>
      <c r="HJK553" s="168"/>
      <c r="HJL553" s="168"/>
      <c r="HJM553" s="168"/>
      <c r="HJN553" s="168"/>
      <c r="HJO553" s="168"/>
      <c r="HJP553" s="168"/>
      <c r="HJQ553" s="511"/>
      <c r="HJR553" s="511"/>
      <c r="HJS553" s="511"/>
      <c r="HJT553" s="511"/>
      <c r="HJU553" s="511"/>
      <c r="HJV553" s="511"/>
      <c r="HJW553" s="511"/>
      <c r="HJX553" s="511"/>
      <c r="HJY553" s="511"/>
      <c r="HJZ553" s="511"/>
      <c r="HKA553" s="511"/>
      <c r="HKB553" s="511"/>
      <c r="HKC553" s="511"/>
      <c r="HKD553" s="511"/>
      <c r="HKE553" s="511"/>
      <c r="HKF553" s="511"/>
      <c r="HKG553" s="511"/>
      <c r="HKH553" s="511"/>
      <c r="HKI553" s="511"/>
      <c r="HKJ553" s="511"/>
      <c r="HKK553" s="511"/>
      <c r="HKL553" s="511"/>
      <c r="HKM553" s="511"/>
      <c r="HKN553" s="511"/>
      <c r="HKO553" s="89"/>
      <c r="HKP553" s="89"/>
      <c r="HKQ553" s="89"/>
      <c r="HKR553" s="89"/>
      <c r="HKS553" s="89"/>
      <c r="HKT553" s="511"/>
      <c r="HKU553" s="511"/>
      <c r="HKV553" s="89"/>
      <c r="HKW553" s="89"/>
      <c r="HKX553" s="511"/>
      <c r="HKY553" s="511"/>
      <c r="HKZ553" s="89"/>
      <c r="HLA553" s="89"/>
      <c r="HLB553" s="511"/>
      <c r="HLC553" s="511"/>
      <c r="HLD553" s="511"/>
      <c r="HLE553" s="511"/>
      <c r="HLF553" s="511"/>
      <c r="HLG553" s="511"/>
      <c r="HLH553" s="511"/>
      <c r="HLI553" s="89"/>
      <c r="HLJ553" s="89"/>
      <c r="HLK553" s="511"/>
      <c r="HLL553" s="511"/>
      <c r="HLM553" s="89"/>
      <c r="HLN553" s="89"/>
      <c r="HLO553" s="511"/>
      <c r="HLP553" s="511"/>
      <c r="HLQ553" s="511"/>
      <c r="HLR553" s="511"/>
      <c r="HLS553" s="511"/>
      <c r="HLT553" s="203"/>
      <c r="HLU553" s="107"/>
      <c r="HLV553" s="511"/>
      <c r="HLW553" s="511"/>
      <c r="HLX553" s="511"/>
      <c r="HLY553" s="511"/>
      <c r="HLZ553" s="511"/>
      <c r="HMA553" s="511"/>
      <c r="HMB553" s="511"/>
      <c r="HMC553" s="168"/>
      <c r="HMD553" s="168"/>
      <c r="HME553" s="168"/>
      <c r="HMF553" s="168"/>
      <c r="HMG553" s="168"/>
      <c r="HMH553" s="168"/>
      <c r="HMI553" s="168"/>
      <c r="HMJ553" s="168"/>
      <c r="HMK553" s="168"/>
      <c r="HML553" s="168"/>
      <c r="HMM553" s="168"/>
      <c r="HMN553" s="168"/>
      <c r="HMO553" s="168"/>
      <c r="HMP553" s="168"/>
      <c r="HMQ553" s="168"/>
      <c r="HMR553" s="168"/>
      <c r="HMS553" s="168"/>
      <c r="HMT553" s="168"/>
      <c r="HMU553" s="168"/>
      <c r="HMV553" s="168"/>
      <c r="HMW553" s="168"/>
      <c r="HMX553" s="168"/>
      <c r="HMY553" s="168"/>
      <c r="HMZ553" s="168"/>
      <c r="HNA553" s="168"/>
      <c r="HNB553" s="168"/>
      <c r="HNC553" s="168"/>
      <c r="HND553" s="168"/>
      <c r="HNE553" s="168"/>
      <c r="HNF553" s="168"/>
      <c r="HNG553" s="168"/>
      <c r="HNH553" s="168"/>
      <c r="HNI553" s="168"/>
      <c r="HNJ553" s="168"/>
      <c r="HNK553" s="168"/>
      <c r="HNL553" s="168"/>
      <c r="HNM553" s="168"/>
      <c r="HNN553" s="168"/>
      <c r="HNO553" s="168"/>
      <c r="HNP553" s="168"/>
      <c r="HNQ553" s="168"/>
      <c r="HNR553" s="168"/>
      <c r="HNS553" s="168"/>
      <c r="HNT553" s="168"/>
      <c r="HNU553" s="511"/>
      <c r="HNV553" s="511"/>
      <c r="HNW553" s="511"/>
      <c r="HNX553" s="511"/>
      <c r="HNY553" s="511"/>
      <c r="HNZ553" s="511"/>
      <c r="HOA553" s="511"/>
      <c r="HOB553" s="511"/>
      <c r="HOC553" s="511"/>
      <c r="HOD553" s="511"/>
      <c r="HOE553" s="511"/>
      <c r="HOF553" s="511"/>
      <c r="HOG553" s="511"/>
      <c r="HOH553" s="511"/>
      <c r="HOI553" s="511"/>
      <c r="HOJ553" s="511"/>
      <c r="HOK553" s="511"/>
      <c r="HOL553" s="511"/>
      <c r="HOM553" s="511"/>
      <c r="HON553" s="511"/>
      <c r="HOO553" s="511"/>
      <c r="HOP553" s="511"/>
      <c r="HOQ553" s="511"/>
      <c r="HOR553" s="511"/>
      <c r="HOS553" s="89"/>
      <c r="HOT553" s="89"/>
      <c r="HOU553" s="89"/>
      <c r="HOV553" s="89"/>
      <c r="HOW553" s="89"/>
      <c r="HOX553" s="511"/>
      <c r="HOY553" s="511"/>
      <c r="HOZ553" s="89"/>
      <c r="HPA553" s="89"/>
      <c r="HPB553" s="511"/>
      <c r="HPC553" s="511"/>
      <c r="HPD553" s="89"/>
      <c r="HPE553" s="89"/>
      <c r="HPF553" s="511"/>
      <c r="HPG553" s="511"/>
      <c r="HPH553" s="511"/>
      <c r="HPI553" s="511"/>
      <c r="HPJ553" s="511"/>
      <c r="HPK553" s="511"/>
      <c r="HPL553" s="511"/>
      <c r="HPM553" s="89"/>
      <c r="HPN553" s="89"/>
      <c r="HPO553" s="511"/>
      <c r="HPP553" s="511"/>
      <c r="HPQ553" s="89"/>
      <c r="HPR553" s="89"/>
      <c r="HPS553" s="511"/>
      <c r="HPT553" s="511"/>
      <c r="HPU553" s="511"/>
      <c r="HPV553" s="511"/>
      <c r="HPW553" s="511"/>
      <c r="HPX553" s="203"/>
      <c r="HPY553" s="107"/>
      <c r="HPZ553" s="511"/>
      <c r="HQA553" s="511"/>
      <c r="HQB553" s="511"/>
      <c r="HQC553" s="511"/>
      <c r="HQD553" s="511"/>
      <c r="HQE553" s="511"/>
      <c r="HQF553" s="511"/>
      <c r="HQG553" s="168"/>
      <c r="HQH553" s="168"/>
      <c r="HQI553" s="168"/>
      <c r="HQJ553" s="168"/>
      <c r="HQK553" s="168"/>
      <c r="HQL553" s="168"/>
      <c r="HQM553" s="168"/>
      <c r="HQN553" s="168"/>
      <c r="HQO553" s="168"/>
      <c r="HQP553" s="168"/>
      <c r="HQQ553" s="168"/>
      <c r="HQR553" s="168"/>
      <c r="HQS553" s="168"/>
      <c r="HQT553" s="168"/>
      <c r="HQU553" s="168"/>
      <c r="HQV553" s="168"/>
      <c r="HQW553" s="168"/>
      <c r="HQX553" s="168"/>
      <c r="HQY553" s="168"/>
      <c r="HQZ553" s="168"/>
      <c r="HRA553" s="168"/>
      <c r="HRB553" s="168"/>
      <c r="HRC553" s="168"/>
      <c r="HRD553" s="168"/>
      <c r="HRE553" s="168"/>
      <c r="HRF553" s="168"/>
      <c r="HRG553" s="168"/>
      <c r="HRH553" s="168"/>
      <c r="HRI553" s="168"/>
      <c r="HRJ553" s="168"/>
      <c r="HRK553" s="168"/>
      <c r="HRL553" s="168"/>
      <c r="HRM553" s="168"/>
      <c r="HRN553" s="168"/>
      <c r="HRO553" s="168"/>
      <c r="HRP553" s="168"/>
      <c r="HRQ553" s="168"/>
      <c r="HRR553" s="168"/>
      <c r="HRS553" s="168"/>
      <c r="HRT553" s="168"/>
      <c r="HRU553" s="168"/>
      <c r="HRV553" s="168"/>
      <c r="HRW553" s="168"/>
      <c r="HRX553" s="168"/>
      <c r="HRY553" s="511"/>
      <c r="HRZ553" s="511"/>
      <c r="HSA553" s="511"/>
      <c r="HSB553" s="511"/>
      <c r="HSC553" s="511"/>
      <c r="HSD553" s="511"/>
      <c r="HSE553" s="511"/>
      <c r="HSF553" s="511"/>
      <c r="HSG553" s="511"/>
      <c r="HSH553" s="511"/>
      <c r="HSI553" s="511"/>
      <c r="HSJ553" s="511"/>
      <c r="HSK553" s="511"/>
      <c r="HSL553" s="511"/>
      <c r="HSM553" s="511"/>
      <c r="HSN553" s="511"/>
      <c r="HSO553" s="511"/>
      <c r="HSP553" s="511"/>
      <c r="HSQ553" s="511"/>
      <c r="HSR553" s="511"/>
      <c r="HSS553" s="511"/>
      <c r="HST553" s="511"/>
      <c r="HSU553" s="511"/>
      <c r="HSV553" s="511"/>
      <c r="HSW553" s="89"/>
      <c r="HSX553" s="89"/>
      <c r="HSY553" s="89"/>
      <c r="HSZ553" s="89"/>
      <c r="HTA553" s="89"/>
      <c r="HTB553" s="511"/>
      <c r="HTC553" s="511"/>
      <c r="HTD553" s="89"/>
      <c r="HTE553" s="89"/>
      <c r="HTF553" s="511"/>
      <c r="HTG553" s="511"/>
      <c r="HTH553" s="89"/>
      <c r="HTI553" s="89"/>
      <c r="HTJ553" s="511"/>
      <c r="HTK553" s="511"/>
      <c r="HTL553" s="511"/>
      <c r="HTM553" s="511"/>
      <c r="HTN553" s="511"/>
      <c r="HTO553" s="511"/>
      <c r="HTP553" s="511"/>
      <c r="HTQ553" s="89"/>
      <c r="HTR553" s="89"/>
      <c r="HTS553" s="511"/>
      <c r="HTT553" s="511"/>
      <c r="HTU553" s="89"/>
      <c r="HTV553" s="89"/>
      <c r="HTW553" s="511"/>
      <c r="HTX553" s="511"/>
      <c r="HTY553" s="511"/>
      <c r="HTZ553" s="511"/>
      <c r="HUA553" s="511"/>
      <c r="HUB553" s="203"/>
      <c r="HUC553" s="107"/>
      <c r="HUD553" s="511"/>
      <c r="HUE553" s="511"/>
      <c r="HUF553" s="511"/>
      <c r="HUG553" s="511"/>
      <c r="HUH553" s="511"/>
      <c r="HUI553" s="511"/>
      <c r="HUJ553" s="511"/>
      <c r="HUK553" s="168"/>
      <c r="HUL553" s="168"/>
      <c r="HUM553" s="168"/>
      <c r="HUN553" s="168"/>
      <c r="HUO553" s="168"/>
      <c r="HUP553" s="168"/>
      <c r="HUQ553" s="168"/>
      <c r="HUR553" s="168"/>
      <c r="HUS553" s="168"/>
      <c r="HUT553" s="168"/>
      <c r="HUU553" s="168"/>
      <c r="HUV553" s="168"/>
      <c r="HUW553" s="168"/>
      <c r="HUX553" s="168"/>
      <c r="HUY553" s="168"/>
      <c r="HUZ553" s="168"/>
      <c r="HVA553" s="168"/>
      <c r="HVB553" s="168"/>
      <c r="HVC553" s="168"/>
      <c r="HVD553" s="168"/>
      <c r="HVE553" s="168"/>
      <c r="HVF553" s="168"/>
      <c r="HVG553" s="168"/>
      <c r="HVH553" s="168"/>
      <c r="HVI553" s="168"/>
      <c r="HVJ553" s="168"/>
      <c r="HVK553" s="168"/>
      <c r="HVL553" s="168"/>
      <c r="HVM553" s="168"/>
      <c r="HVN553" s="168"/>
      <c r="HVO553" s="168"/>
      <c r="HVP553" s="168"/>
      <c r="HVQ553" s="168"/>
      <c r="HVR553" s="168"/>
      <c r="HVS553" s="168"/>
      <c r="HVT553" s="168"/>
      <c r="HVU553" s="168"/>
      <c r="HVV553" s="168"/>
      <c r="HVW553" s="168"/>
      <c r="HVX553" s="168"/>
      <c r="HVY553" s="168"/>
      <c r="HVZ553" s="168"/>
      <c r="HWA553" s="168"/>
      <c r="HWB553" s="168"/>
      <c r="HWC553" s="511"/>
      <c r="HWD553" s="511"/>
      <c r="HWE553" s="511"/>
      <c r="HWF553" s="511"/>
      <c r="HWG553" s="511"/>
      <c r="HWH553" s="511"/>
      <c r="HWI553" s="511"/>
      <c r="HWJ553" s="511"/>
      <c r="HWK553" s="511"/>
      <c r="HWL553" s="511"/>
      <c r="HWM553" s="511"/>
      <c r="HWN553" s="511"/>
      <c r="HWO553" s="511"/>
      <c r="HWP553" s="511"/>
      <c r="HWQ553" s="511"/>
      <c r="HWR553" s="511"/>
      <c r="HWS553" s="511"/>
      <c r="HWT553" s="511"/>
      <c r="HWU553" s="511"/>
      <c r="HWV553" s="511"/>
      <c r="HWW553" s="511"/>
      <c r="HWX553" s="511"/>
      <c r="HWY553" s="511"/>
      <c r="HWZ553" s="511"/>
      <c r="HXA553" s="89"/>
      <c r="HXB553" s="89"/>
      <c r="HXC553" s="89"/>
      <c r="HXD553" s="89"/>
      <c r="HXE553" s="89"/>
      <c r="HXF553" s="511"/>
      <c r="HXG553" s="511"/>
      <c r="HXH553" s="89"/>
      <c r="HXI553" s="89"/>
      <c r="HXJ553" s="511"/>
      <c r="HXK553" s="511"/>
      <c r="HXL553" s="89"/>
      <c r="HXM553" s="89"/>
      <c r="HXN553" s="511"/>
      <c r="HXO553" s="511"/>
      <c r="HXP553" s="511"/>
      <c r="HXQ553" s="511"/>
      <c r="HXR553" s="511"/>
      <c r="HXS553" s="511"/>
      <c r="HXT553" s="511"/>
      <c r="HXU553" s="89"/>
      <c r="HXV553" s="89"/>
      <c r="HXW553" s="511"/>
      <c r="HXX553" s="511"/>
      <c r="HXY553" s="89"/>
      <c r="HXZ553" s="89"/>
      <c r="HYA553" s="511"/>
      <c r="HYB553" s="511"/>
      <c r="HYC553" s="511"/>
      <c r="HYD553" s="511"/>
      <c r="HYE553" s="511"/>
      <c r="HYF553" s="203"/>
      <c r="HYG553" s="107"/>
      <c r="HYH553" s="511"/>
      <c r="HYI553" s="511"/>
      <c r="HYJ553" s="511"/>
      <c r="HYK553" s="511"/>
      <c r="HYL553" s="511"/>
      <c r="HYM553" s="511"/>
      <c r="HYN553" s="511"/>
      <c r="HYO553" s="168"/>
      <c r="HYP553" s="168"/>
      <c r="HYQ553" s="168"/>
      <c r="HYR553" s="168"/>
      <c r="HYS553" s="168"/>
      <c r="HYT553" s="168"/>
      <c r="HYU553" s="168"/>
      <c r="HYV553" s="168"/>
      <c r="HYW553" s="168"/>
      <c r="HYX553" s="168"/>
      <c r="HYY553" s="168"/>
      <c r="HYZ553" s="168"/>
      <c r="HZA553" s="168"/>
      <c r="HZB553" s="168"/>
      <c r="HZC553" s="168"/>
      <c r="HZD553" s="168"/>
      <c r="HZE553" s="168"/>
      <c r="HZF553" s="168"/>
      <c r="HZG553" s="168"/>
      <c r="HZH553" s="168"/>
      <c r="HZI553" s="168"/>
      <c r="HZJ553" s="168"/>
      <c r="HZK553" s="168"/>
      <c r="HZL553" s="168"/>
      <c r="HZM553" s="168"/>
      <c r="HZN553" s="168"/>
      <c r="HZO553" s="168"/>
      <c r="HZP553" s="168"/>
      <c r="HZQ553" s="168"/>
      <c r="HZR553" s="168"/>
      <c r="HZS553" s="168"/>
      <c r="HZT553" s="168"/>
      <c r="HZU553" s="168"/>
      <c r="HZV553" s="168"/>
      <c r="HZW553" s="168"/>
      <c r="HZX553" s="168"/>
      <c r="HZY553" s="168"/>
      <c r="HZZ553" s="168"/>
      <c r="IAA553" s="168"/>
      <c r="IAB553" s="168"/>
      <c r="IAC553" s="168"/>
      <c r="IAD553" s="168"/>
      <c r="IAE553" s="168"/>
      <c r="IAF553" s="168"/>
      <c r="IAG553" s="511"/>
      <c r="IAH553" s="511"/>
      <c r="IAI553" s="511"/>
      <c r="IAJ553" s="511"/>
      <c r="IAK553" s="511"/>
      <c r="IAL553" s="511"/>
      <c r="IAM553" s="511"/>
      <c r="IAN553" s="511"/>
      <c r="IAO553" s="511"/>
      <c r="IAP553" s="511"/>
      <c r="IAQ553" s="511"/>
      <c r="IAR553" s="511"/>
      <c r="IAS553" s="511"/>
      <c r="IAT553" s="511"/>
      <c r="IAU553" s="511"/>
      <c r="IAV553" s="511"/>
      <c r="IAW553" s="511"/>
      <c r="IAX553" s="511"/>
      <c r="IAY553" s="511"/>
      <c r="IAZ553" s="511"/>
      <c r="IBA553" s="511"/>
      <c r="IBB553" s="511"/>
      <c r="IBC553" s="511"/>
      <c r="IBD553" s="511"/>
      <c r="IBE553" s="89"/>
      <c r="IBF553" s="89"/>
      <c r="IBG553" s="89"/>
      <c r="IBH553" s="89"/>
      <c r="IBI553" s="89"/>
      <c r="IBJ553" s="511"/>
      <c r="IBK553" s="511"/>
      <c r="IBL553" s="89"/>
      <c r="IBM553" s="89"/>
      <c r="IBN553" s="511"/>
      <c r="IBO553" s="511"/>
      <c r="IBP553" s="89"/>
      <c r="IBQ553" s="89"/>
      <c r="IBR553" s="511"/>
      <c r="IBS553" s="511"/>
      <c r="IBT553" s="511"/>
      <c r="IBU553" s="511"/>
      <c r="IBV553" s="511"/>
      <c r="IBW553" s="511"/>
      <c r="IBX553" s="511"/>
      <c r="IBY553" s="89"/>
      <c r="IBZ553" s="89"/>
      <c r="ICA553" s="511"/>
      <c r="ICB553" s="511"/>
      <c r="ICC553" s="89"/>
      <c r="ICD553" s="89"/>
      <c r="ICE553" s="511"/>
      <c r="ICF553" s="511"/>
      <c r="ICG553" s="511"/>
      <c r="ICH553" s="511"/>
      <c r="ICI553" s="511"/>
      <c r="ICJ553" s="203"/>
      <c r="ICK553" s="107"/>
      <c r="ICL553" s="511"/>
      <c r="ICM553" s="511"/>
      <c r="ICN553" s="511"/>
      <c r="ICO553" s="511"/>
      <c r="ICP553" s="511"/>
      <c r="ICQ553" s="511"/>
      <c r="ICR553" s="511"/>
      <c r="ICS553" s="168"/>
      <c r="ICT553" s="168"/>
      <c r="ICU553" s="168"/>
      <c r="ICV553" s="168"/>
      <c r="ICW553" s="168"/>
      <c r="ICX553" s="168"/>
      <c r="ICY553" s="168"/>
      <c r="ICZ553" s="168"/>
      <c r="IDA553" s="168"/>
      <c r="IDB553" s="168"/>
      <c r="IDC553" s="168"/>
      <c r="IDD553" s="168"/>
      <c r="IDE553" s="168"/>
      <c r="IDF553" s="168"/>
      <c r="IDG553" s="168"/>
      <c r="IDH553" s="168"/>
      <c r="IDI553" s="168"/>
      <c r="IDJ553" s="168"/>
      <c r="IDK553" s="168"/>
      <c r="IDL553" s="168"/>
      <c r="IDM553" s="168"/>
      <c r="IDN553" s="168"/>
      <c r="IDO553" s="168"/>
      <c r="IDP553" s="168"/>
      <c r="IDQ553" s="168"/>
      <c r="IDR553" s="168"/>
      <c r="IDS553" s="168"/>
      <c r="IDT553" s="168"/>
      <c r="IDU553" s="168"/>
      <c r="IDV553" s="168"/>
      <c r="IDW553" s="168"/>
      <c r="IDX553" s="168"/>
      <c r="IDY553" s="168"/>
      <c r="IDZ553" s="168"/>
      <c r="IEA553" s="168"/>
      <c r="IEB553" s="168"/>
      <c r="IEC553" s="168"/>
      <c r="IED553" s="168"/>
      <c r="IEE553" s="168"/>
      <c r="IEF553" s="168"/>
      <c r="IEG553" s="168"/>
      <c r="IEH553" s="168"/>
      <c r="IEI553" s="168"/>
      <c r="IEJ553" s="168"/>
      <c r="IEK553" s="511"/>
      <c r="IEL553" s="511"/>
      <c r="IEM553" s="511"/>
      <c r="IEN553" s="511"/>
      <c r="IEO553" s="511"/>
      <c r="IEP553" s="511"/>
      <c r="IEQ553" s="511"/>
      <c r="IER553" s="511"/>
      <c r="IES553" s="511"/>
      <c r="IET553" s="511"/>
      <c r="IEU553" s="511"/>
      <c r="IEV553" s="511"/>
      <c r="IEW553" s="511"/>
      <c r="IEX553" s="511"/>
      <c r="IEY553" s="511"/>
      <c r="IEZ553" s="511"/>
      <c r="IFA553" s="511"/>
      <c r="IFB553" s="511"/>
      <c r="IFC553" s="511"/>
      <c r="IFD553" s="511"/>
      <c r="IFE553" s="511"/>
      <c r="IFF553" s="511"/>
      <c r="IFG553" s="511"/>
      <c r="IFH553" s="511"/>
      <c r="IFI553" s="89"/>
      <c r="IFJ553" s="89"/>
      <c r="IFK553" s="89"/>
      <c r="IFL553" s="89"/>
      <c r="IFM553" s="89"/>
      <c r="IFN553" s="511"/>
      <c r="IFO553" s="511"/>
      <c r="IFP553" s="89"/>
      <c r="IFQ553" s="89"/>
      <c r="IFR553" s="511"/>
      <c r="IFS553" s="511"/>
      <c r="IFT553" s="89"/>
      <c r="IFU553" s="89"/>
      <c r="IFV553" s="511"/>
      <c r="IFW553" s="511"/>
      <c r="IFX553" s="511"/>
      <c r="IFY553" s="511"/>
      <c r="IFZ553" s="511"/>
      <c r="IGA553" s="511"/>
      <c r="IGB553" s="511"/>
      <c r="IGC553" s="89"/>
      <c r="IGD553" s="89"/>
      <c r="IGE553" s="511"/>
      <c r="IGF553" s="511"/>
      <c r="IGG553" s="89"/>
      <c r="IGH553" s="89"/>
      <c r="IGI553" s="511"/>
      <c r="IGJ553" s="511"/>
      <c r="IGK553" s="511"/>
      <c r="IGL553" s="511"/>
      <c r="IGM553" s="511"/>
      <c r="IGN553" s="203"/>
      <c r="IGO553" s="107"/>
      <c r="IGP553" s="511"/>
      <c r="IGQ553" s="511"/>
      <c r="IGR553" s="511"/>
      <c r="IGS553" s="511"/>
      <c r="IGT553" s="511"/>
      <c r="IGU553" s="511"/>
      <c r="IGV553" s="511"/>
      <c r="IGW553" s="168"/>
      <c r="IGX553" s="168"/>
      <c r="IGY553" s="168"/>
      <c r="IGZ553" s="168"/>
      <c r="IHA553" s="168"/>
      <c r="IHB553" s="168"/>
      <c r="IHC553" s="168"/>
      <c r="IHD553" s="168"/>
      <c r="IHE553" s="168"/>
      <c r="IHF553" s="168"/>
      <c r="IHG553" s="168"/>
      <c r="IHH553" s="168"/>
      <c r="IHI553" s="168"/>
      <c r="IHJ553" s="168"/>
      <c r="IHK553" s="168"/>
      <c r="IHL553" s="168"/>
      <c r="IHM553" s="168"/>
      <c r="IHN553" s="168"/>
      <c r="IHO553" s="168"/>
      <c r="IHP553" s="168"/>
      <c r="IHQ553" s="168"/>
      <c r="IHR553" s="168"/>
      <c r="IHS553" s="168"/>
      <c r="IHT553" s="168"/>
      <c r="IHU553" s="168"/>
      <c r="IHV553" s="168"/>
      <c r="IHW553" s="168"/>
      <c r="IHX553" s="168"/>
      <c r="IHY553" s="168"/>
      <c r="IHZ553" s="168"/>
      <c r="IIA553" s="168"/>
      <c r="IIB553" s="168"/>
      <c r="IIC553" s="168"/>
      <c r="IID553" s="168"/>
      <c r="IIE553" s="168"/>
      <c r="IIF553" s="168"/>
      <c r="IIG553" s="168"/>
      <c r="IIH553" s="168"/>
      <c r="III553" s="168"/>
      <c r="IIJ553" s="168"/>
      <c r="IIK553" s="168"/>
      <c r="IIL553" s="168"/>
      <c r="IIM553" s="168"/>
      <c r="IIN553" s="168"/>
      <c r="IIO553" s="511"/>
      <c r="IIP553" s="511"/>
      <c r="IIQ553" s="511"/>
      <c r="IIR553" s="511"/>
      <c r="IIS553" s="511"/>
      <c r="IIT553" s="511"/>
      <c r="IIU553" s="511"/>
      <c r="IIV553" s="511"/>
      <c r="IIW553" s="511"/>
      <c r="IIX553" s="511"/>
      <c r="IIY553" s="511"/>
      <c r="IIZ553" s="511"/>
      <c r="IJA553" s="511"/>
      <c r="IJB553" s="511"/>
      <c r="IJC553" s="511"/>
      <c r="IJD553" s="511"/>
      <c r="IJE553" s="511"/>
      <c r="IJF553" s="511"/>
      <c r="IJG553" s="511"/>
      <c r="IJH553" s="511"/>
      <c r="IJI553" s="511"/>
      <c r="IJJ553" s="511"/>
      <c r="IJK553" s="511"/>
      <c r="IJL553" s="511"/>
      <c r="IJM553" s="89"/>
      <c r="IJN553" s="89"/>
      <c r="IJO553" s="89"/>
      <c r="IJP553" s="89"/>
      <c r="IJQ553" s="89"/>
      <c r="IJR553" s="511"/>
      <c r="IJS553" s="511"/>
      <c r="IJT553" s="89"/>
      <c r="IJU553" s="89"/>
      <c r="IJV553" s="511"/>
      <c r="IJW553" s="511"/>
      <c r="IJX553" s="89"/>
      <c r="IJY553" s="89"/>
      <c r="IJZ553" s="511"/>
      <c r="IKA553" s="511"/>
      <c r="IKB553" s="511"/>
      <c r="IKC553" s="511"/>
      <c r="IKD553" s="511"/>
      <c r="IKE553" s="511"/>
      <c r="IKF553" s="511"/>
      <c r="IKG553" s="89"/>
      <c r="IKH553" s="89"/>
      <c r="IKI553" s="511"/>
      <c r="IKJ553" s="511"/>
      <c r="IKK553" s="89"/>
      <c r="IKL553" s="89"/>
      <c r="IKM553" s="511"/>
      <c r="IKN553" s="511"/>
      <c r="IKO553" s="511"/>
      <c r="IKP553" s="511"/>
      <c r="IKQ553" s="511"/>
      <c r="IKR553" s="203"/>
      <c r="IKS553" s="107"/>
      <c r="IKT553" s="511"/>
      <c r="IKU553" s="511"/>
      <c r="IKV553" s="511"/>
      <c r="IKW553" s="511"/>
      <c r="IKX553" s="511"/>
      <c r="IKY553" s="511"/>
      <c r="IKZ553" s="511"/>
      <c r="ILA553" s="168"/>
      <c r="ILB553" s="168"/>
      <c r="ILC553" s="168"/>
      <c r="ILD553" s="168"/>
      <c r="ILE553" s="168"/>
      <c r="ILF553" s="168"/>
      <c r="ILG553" s="168"/>
      <c r="ILH553" s="168"/>
      <c r="ILI553" s="168"/>
      <c r="ILJ553" s="168"/>
      <c r="ILK553" s="168"/>
      <c r="ILL553" s="168"/>
      <c r="ILM553" s="168"/>
      <c r="ILN553" s="168"/>
      <c r="ILO553" s="168"/>
      <c r="ILP553" s="168"/>
      <c r="ILQ553" s="168"/>
      <c r="ILR553" s="168"/>
      <c r="ILS553" s="168"/>
      <c r="ILT553" s="168"/>
      <c r="ILU553" s="168"/>
      <c r="ILV553" s="168"/>
      <c r="ILW553" s="168"/>
      <c r="ILX553" s="168"/>
      <c r="ILY553" s="168"/>
      <c r="ILZ553" s="168"/>
      <c r="IMA553" s="168"/>
      <c r="IMB553" s="168"/>
      <c r="IMC553" s="168"/>
      <c r="IMD553" s="168"/>
      <c r="IME553" s="168"/>
      <c r="IMF553" s="168"/>
      <c r="IMG553" s="168"/>
      <c r="IMH553" s="168"/>
      <c r="IMI553" s="168"/>
      <c r="IMJ553" s="168"/>
      <c r="IMK553" s="168"/>
      <c r="IML553" s="168"/>
      <c r="IMM553" s="168"/>
      <c r="IMN553" s="168"/>
      <c r="IMO553" s="168"/>
      <c r="IMP553" s="168"/>
      <c r="IMQ553" s="168"/>
      <c r="IMR553" s="168"/>
      <c r="IMS553" s="511"/>
      <c r="IMT553" s="511"/>
      <c r="IMU553" s="511"/>
      <c r="IMV553" s="511"/>
      <c r="IMW553" s="511"/>
      <c r="IMX553" s="511"/>
      <c r="IMY553" s="511"/>
      <c r="IMZ553" s="511"/>
      <c r="INA553" s="511"/>
      <c r="INB553" s="511"/>
      <c r="INC553" s="511"/>
      <c r="IND553" s="511"/>
      <c r="INE553" s="511"/>
      <c r="INF553" s="511"/>
      <c r="ING553" s="511"/>
      <c r="INH553" s="511"/>
      <c r="INI553" s="511"/>
      <c r="INJ553" s="511"/>
      <c r="INK553" s="511"/>
      <c r="INL553" s="511"/>
      <c r="INM553" s="511"/>
      <c r="INN553" s="511"/>
      <c r="INO553" s="511"/>
      <c r="INP553" s="511"/>
      <c r="INQ553" s="89"/>
      <c r="INR553" s="89"/>
      <c r="INS553" s="89"/>
      <c r="INT553" s="89"/>
      <c r="INU553" s="89"/>
      <c r="INV553" s="511"/>
      <c r="INW553" s="511"/>
      <c r="INX553" s="89"/>
      <c r="INY553" s="89"/>
      <c r="INZ553" s="511"/>
      <c r="IOA553" s="511"/>
      <c r="IOB553" s="89"/>
      <c r="IOC553" s="89"/>
      <c r="IOD553" s="511"/>
      <c r="IOE553" s="511"/>
      <c r="IOF553" s="511"/>
      <c r="IOG553" s="511"/>
      <c r="IOH553" s="511"/>
      <c r="IOI553" s="511"/>
      <c r="IOJ553" s="511"/>
      <c r="IOK553" s="89"/>
      <c r="IOL553" s="89"/>
      <c r="IOM553" s="511"/>
      <c r="ION553" s="511"/>
      <c r="IOO553" s="89"/>
      <c r="IOP553" s="89"/>
      <c r="IOQ553" s="511"/>
      <c r="IOR553" s="511"/>
      <c r="IOS553" s="511"/>
      <c r="IOT553" s="511"/>
      <c r="IOU553" s="511"/>
      <c r="IOV553" s="203"/>
      <c r="IOW553" s="107"/>
      <c r="IOX553" s="511"/>
      <c r="IOY553" s="511"/>
      <c r="IOZ553" s="511"/>
      <c r="IPA553" s="511"/>
      <c r="IPB553" s="511"/>
      <c r="IPC553" s="511"/>
      <c r="IPD553" s="511"/>
      <c r="IPE553" s="168"/>
      <c r="IPF553" s="168"/>
      <c r="IPG553" s="168"/>
      <c r="IPH553" s="168"/>
      <c r="IPI553" s="168"/>
      <c r="IPJ553" s="168"/>
      <c r="IPK553" s="168"/>
      <c r="IPL553" s="168"/>
      <c r="IPM553" s="168"/>
      <c r="IPN553" s="168"/>
      <c r="IPO553" s="168"/>
      <c r="IPP553" s="168"/>
      <c r="IPQ553" s="168"/>
      <c r="IPR553" s="168"/>
      <c r="IPS553" s="168"/>
      <c r="IPT553" s="168"/>
      <c r="IPU553" s="168"/>
      <c r="IPV553" s="168"/>
      <c r="IPW553" s="168"/>
      <c r="IPX553" s="168"/>
      <c r="IPY553" s="168"/>
      <c r="IPZ553" s="168"/>
      <c r="IQA553" s="168"/>
      <c r="IQB553" s="168"/>
      <c r="IQC553" s="168"/>
      <c r="IQD553" s="168"/>
      <c r="IQE553" s="168"/>
      <c r="IQF553" s="168"/>
      <c r="IQG553" s="168"/>
      <c r="IQH553" s="168"/>
      <c r="IQI553" s="168"/>
      <c r="IQJ553" s="168"/>
      <c r="IQK553" s="168"/>
      <c r="IQL553" s="168"/>
      <c r="IQM553" s="168"/>
      <c r="IQN553" s="168"/>
      <c r="IQO553" s="168"/>
      <c r="IQP553" s="168"/>
      <c r="IQQ553" s="168"/>
      <c r="IQR553" s="168"/>
      <c r="IQS553" s="168"/>
      <c r="IQT553" s="168"/>
      <c r="IQU553" s="168"/>
      <c r="IQV553" s="168"/>
      <c r="IQW553" s="511"/>
      <c r="IQX553" s="511"/>
      <c r="IQY553" s="511"/>
      <c r="IQZ553" s="511"/>
      <c r="IRA553" s="511"/>
      <c r="IRB553" s="511"/>
      <c r="IRC553" s="511"/>
      <c r="IRD553" s="511"/>
      <c r="IRE553" s="511"/>
      <c r="IRF553" s="511"/>
      <c r="IRG553" s="511"/>
      <c r="IRH553" s="511"/>
      <c r="IRI553" s="511"/>
      <c r="IRJ553" s="511"/>
      <c r="IRK553" s="511"/>
      <c r="IRL553" s="511"/>
      <c r="IRM553" s="511"/>
      <c r="IRN553" s="511"/>
      <c r="IRO553" s="511"/>
      <c r="IRP553" s="511"/>
      <c r="IRQ553" s="511"/>
      <c r="IRR553" s="511"/>
      <c r="IRS553" s="511"/>
      <c r="IRT553" s="511"/>
      <c r="IRU553" s="89"/>
      <c r="IRV553" s="89"/>
      <c r="IRW553" s="89"/>
      <c r="IRX553" s="89"/>
      <c r="IRY553" s="89"/>
      <c r="IRZ553" s="511"/>
      <c r="ISA553" s="511"/>
      <c r="ISB553" s="89"/>
      <c r="ISC553" s="89"/>
      <c r="ISD553" s="511"/>
      <c r="ISE553" s="511"/>
      <c r="ISF553" s="89"/>
      <c r="ISG553" s="89"/>
      <c r="ISH553" s="511"/>
      <c r="ISI553" s="511"/>
      <c r="ISJ553" s="511"/>
      <c r="ISK553" s="511"/>
      <c r="ISL553" s="511"/>
      <c r="ISM553" s="511"/>
      <c r="ISN553" s="511"/>
      <c r="ISO553" s="89"/>
      <c r="ISP553" s="89"/>
      <c r="ISQ553" s="511"/>
      <c r="ISR553" s="511"/>
      <c r="ISS553" s="89"/>
      <c r="IST553" s="89"/>
      <c r="ISU553" s="511"/>
      <c r="ISV553" s="511"/>
      <c r="ISW553" s="511"/>
      <c r="ISX553" s="511"/>
      <c r="ISY553" s="511"/>
      <c r="ISZ553" s="203"/>
      <c r="ITA553" s="107"/>
      <c r="ITB553" s="511"/>
      <c r="ITC553" s="511"/>
      <c r="ITD553" s="511"/>
      <c r="ITE553" s="511"/>
      <c r="ITF553" s="511"/>
      <c r="ITG553" s="511"/>
      <c r="ITH553" s="511"/>
      <c r="ITI553" s="168"/>
      <c r="ITJ553" s="168"/>
      <c r="ITK553" s="168"/>
      <c r="ITL553" s="168"/>
      <c r="ITM553" s="168"/>
      <c r="ITN553" s="168"/>
      <c r="ITO553" s="168"/>
      <c r="ITP553" s="168"/>
      <c r="ITQ553" s="168"/>
      <c r="ITR553" s="168"/>
      <c r="ITS553" s="168"/>
      <c r="ITT553" s="168"/>
      <c r="ITU553" s="168"/>
      <c r="ITV553" s="168"/>
      <c r="ITW553" s="168"/>
      <c r="ITX553" s="168"/>
      <c r="ITY553" s="168"/>
      <c r="ITZ553" s="168"/>
      <c r="IUA553" s="168"/>
      <c r="IUB553" s="168"/>
      <c r="IUC553" s="168"/>
      <c r="IUD553" s="168"/>
      <c r="IUE553" s="168"/>
      <c r="IUF553" s="168"/>
      <c r="IUG553" s="168"/>
      <c r="IUH553" s="168"/>
      <c r="IUI553" s="168"/>
      <c r="IUJ553" s="168"/>
      <c r="IUK553" s="168"/>
      <c r="IUL553" s="168"/>
      <c r="IUM553" s="168"/>
      <c r="IUN553" s="168"/>
      <c r="IUO553" s="168"/>
      <c r="IUP553" s="168"/>
      <c r="IUQ553" s="168"/>
      <c r="IUR553" s="168"/>
      <c r="IUS553" s="168"/>
      <c r="IUT553" s="168"/>
      <c r="IUU553" s="168"/>
      <c r="IUV553" s="168"/>
      <c r="IUW553" s="168"/>
      <c r="IUX553" s="168"/>
      <c r="IUY553" s="168"/>
      <c r="IUZ553" s="168"/>
      <c r="IVA553" s="511"/>
      <c r="IVB553" s="511"/>
      <c r="IVC553" s="511"/>
      <c r="IVD553" s="511"/>
      <c r="IVE553" s="511"/>
      <c r="IVF553" s="511"/>
      <c r="IVG553" s="511"/>
      <c r="IVH553" s="511"/>
      <c r="IVI553" s="511"/>
      <c r="IVJ553" s="511"/>
      <c r="IVK553" s="511"/>
      <c r="IVL553" s="511"/>
      <c r="IVM553" s="511"/>
      <c r="IVN553" s="511"/>
      <c r="IVO553" s="511"/>
      <c r="IVP553" s="511"/>
      <c r="IVQ553" s="511"/>
      <c r="IVR553" s="511"/>
      <c r="IVS553" s="511"/>
      <c r="IVT553" s="511"/>
      <c r="IVU553" s="511"/>
      <c r="IVV553" s="511"/>
      <c r="IVW553" s="511"/>
      <c r="IVX553" s="511"/>
      <c r="IVY553" s="89"/>
      <c r="IVZ553" s="89"/>
      <c r="IWA553" s="89"/>
      <c r="IWB553" s="89"/>
      <c r="IWC553" s="89"/>
      <c r="IWD553" s="511"/>
      <c r="IWE553" s="511"/>
      <c r="IWF553" s="89"/>
      <c r="IWG553" s="89"/>
      <c r="IWH553" s="511"/>
      <c r="IWI553" s="511"/>
      <c r="IWJ553" s="89"/>
      <c r="IWK553" s="89"/>
      <c r="IWL553" s="511"/>
      <c r="IWM553" s="511"/>
      <c r="IWN553" s="511"/>
      <c r="IWO553" s="511"/>
      <c r="IWP553" s="511"/>
      <c r="IWQ553" s="511"/>
      <c r="IWR553" s="511"/>
      <c r="IWS553" s="89"/>
      <c r="IWT553" s="89"/>
      <c r="IWU553" s="511"/>
      <c r="IWV553" s="511"/>
      <c r="IWW553" s="89"/>
      <c r="IWX553" s="89"/>
      <c r="IWY553" s="511"/>
      <c r="IWZ553" s="511"/>
      <c r="IXA553" s="511"/>
      <c r="IXB553" s="511"/>
      <c r="IXC553" s="511"/>
      <c r="IXD553" s="203"/>
      <c r="IXE553" s="107"/>
      <c r="IXF553" s="511"/>
      <c r="IXG553" s="511"/>
      <c r="IXH553" s="511"/>
      <c r="IXI553" s="511"/>
      <c r="IXJ553" s="511"/>
      <c r="IXK553" s="511"/>
      <c r="IXL553" s="511"/>
      <c r="IXM553" s="168"/>
      <c r="IXN553" s="168"/>
      <c r="IXO553" s="168"/>
      <c r="IXP553" s="168"/>
      <c r="IXQ553" s="168"/>
      <c r="IXR553" s="168"/>
      <c r="IXS553" s="168"/>
      <c r="IXT553" s="168"/>
      <c r="IXU553" s="168"/>
      <c r="IXV553" s="168"/>
      <c r="IXW553" s="168"/>
      <c r="IXX553" s="168"/>
      <c r="IXY553" s="168"/>
      <c r="IXZ553" s="168"/>
      <c r="IYA553" s="168"/>
      <c r="IYB553" s="168"/>
      <c r="IYC553" s="168"/>
      <c r="IYD553" s="168"/>
      <c r="IYE553" s="168"/>
      <c r="IYF553" s="168"/>
      <c r="IYG553" s="168"/>
      <c r="IYH553" s="168"/>
      <c r="IYI553" s="168"/>
      <c r="IYJ553" s="168"/>
      <c r="IYK553" s="168"/>
      <c r="IYL553" s="168"/>
      <c r="IYM553" s="168"/>
      <c r="IYN553" s="168"/>
      <c r="IYO553" s="168"/>
      <c r="IYP553" s="168"/>
      <c r="IYQ553" s="168"/>
      <c r="IYR553" s="168"/>
      <c r="IYS553" s="168"/>
      <c r="IYT553" s="168"/>
      <c r="IYU553" s="168"/>
      <c r="IYV553" s="168"/>
      <c r="IYW553" s="168"/>
      <c r="IYX553" s="168"/>
      <c r="IYY553" s="168"/>
      <c r="IYZ553" s="168"/>
      <c r="IZA553" s="168"/>
      <c r="IZB553" s="168"/>
      <c r="IZC553" s="168"/>
      <c r="IZD553" s="168"/>
      <c r="IZE553" s="511"/>
      <c r="IZF553" s="511"/>
      <c r="IZG553" s="511"/>
      <c r="IZH553" s="511"/>
      <c r="IZI553" s="511"/>
      <c r="IZJ553" s="511"/>
      <c r="IZK553" s="511"/>
      <c r="IZL553" s="511"/>
      <c r="IZM553" s="511"/>
      <c r="IZN553" s="511"/>
      <c r="IZO553" s="511"/>
      <c r="IZP553" s="511"/>
      <c r="IZQ553" s="511"/>
      <c r="IZR553" s="511"/>
      <c r="IZS553" s="511"/>
      <c r="IZT553" s="511"/>
      <c r="IZU553" s="511"/>
      <c r="IZV553" s="511"/>
      <c r="IZW553" s="511"/>
      <c r="IZX553" s="511"/>
      <c r="IZY553" s="511"/>
      <c r="IZZ553" s="511"/>
      <c r="JAA553" s="511"/>
      <c r="JAB553" s="511"/>
      <c r="JAC553" s="89"/>
      <c r="JAD553" s="89"/>
      <c r="JAE553" s="89"/>
      <c r="JAF553" s="89"/>
      <c r="JAG553" s="89"/>
      <c r="JAH553" s="511"/>
      <c r="JAI553" s="511"/>
      <c r="JAJ553" s="89"/>
      <c r="JAK553" s="89"/>
      <c r="JAL553" s="511"/>
      <c r="JAM553" s="511"/>
      <c r="JAN553" s="89"/>
      <c r="JAO553" s="89"/>
      <c r="JAP553" s="511"/>
      <c r="JAQ553" s="511"/>
      <c r="JAR553" s="511"/>
      <c r="JAS553" s="511"/>
      <c r="JAT553" s="511"/>
      <c r="JAU553" s="511"/>
      <c r="JAV553" s="511"/>
      <c r="JAW553" s="89"/>
      <c r="JAX553" s="89"/>
      <c r="JAY553" s="511"/>
      <c r="JAZ553" s="511"/>
      <c r="JBA553" s="89"/>
      <c r="JBB553" s="89"/>
      <c r="JBC553" s="511"/>
      <c r="JBD553" s="511"/>
      <c r="JBE553" s="511"/>
      <c r="JBF553" s="511"/>
      <c r="JBG553" s="511"/>
      <c r="JBH553" s="203"/>
      <c r="JBI553" s="107"/>
      <c r="JBJ553" s="511"/>
      <c r="JBK553" s="511"/>
      <c r="JBL553" s="511"/>
      <c r="JBM553" s="511"/>
      <c r="JBN553" s="511"/>
      <c r="JBO553" s="511"/>
      <c r="JBP553" s="511"/>
      <c r="JBQ553" s="168"/>
      <c r="JBR553" s="168"/>
      <c r="JBS553" s="168"/>
      <c r="JBT553" s="168"/>
      <c r="JBU553" s="168"/>
      <c r="JBV553" s="168"/>
      <c r="JBW553" s="168"/>
      <c r="JBX553" s="168"/>
      <c r="JBY553" s="168"/>
      <c r="JBZ553" s="168"/>
      <c r="JCA553" s="168"/>
      <c r="JCB553" s="168"/>
      <c r="JCC553" s="168"/>
      <c r="JCD553" s="168"/>
      <c r="JCE553" s="168"/>
      <c r="JCF553" s="168"/>
      <c r="JCG553" s="168"/>
      <c r="JCH553" s="168"/>
      <c r="JCI553" s="168"/>
      <c r="JCJ553" s="168"/>
      <c r="JCK553" s="168"/>
      <c r="JCL553" s="168"/>
      <c r="JCM553" s="168"/>
      <c r="JCN553" s="168"/>
      <c r="JCO553" s="168"/>
      <c r="JCP553" s="168"/>
      <c r="JCQ553" s="168"/>
      <c r="JCR553" s="168"/>
      <c r="JCS553" s="168"/>
      <c r="JCT553" s="168"/>
      <c r="JCU553" s="168"/>
      <c r="JCV553" s="168"/>
      <c r="JCW553" s="168"/>
      <c r="JCX553" s="168"/>
      <c r="JCY553" s="168"/>
      <c r="JCZ553" s="168"/>
      <c r="JDA553" s="168"/>
      <c r="JDB553" s="168"/>
      <c r="JDC553" s="168"/>
      <c r="JDD553" s="168"/>
      <c r="JDE553" s="168"/>
      <c r="JDF553" s="168"/>
      <c r="JDG553" s="168"/>
      <c r="JDH553" s="168"/>
      <c r="JDI553" s="511"/>
      <c r="JDJ553" s="511"/>
      <c r="JDK553" s="511"/>
      <c r="JDL553" s="511"/>
      <c r="JDM553" s="511"/>
      <c r="JDN553" s="511"/>
      <c r="JDO553" s="511"/>
      <c r="JDP553" s="511"/>
      <c r="JDQ553" s="511"/>
      <c r="JDR553" s="511"/>
      <c r="JDS553" s="511"/>
      <c r="JDT553" s="511"/>
      <c r="JDU553" s="511"/>
      <c r="JDV553" s="511"/>
      <c r="JDW553" s="511"/>
      <c r="JDX553" s="511"/>
      <c r="JDY553" s="511"/>
      <c r="JDZ553" s="511"/>
      <c r="JEA553" s="511"/>
      <c r="JEB553" s="511"/>
      <c r="JEC553" s="511"/>
      <c r="JED553" s="511"/>
      <c r="JEE553" s="511"/>
      <c r="JEF553" s="511"/>
      <c r="JEG553" s="89"/>
      <c r="JEH553" s="89"/>
      <c r="JEI553" s="89"/>
      <c r="JEJ553" s="89"/>
      <c r="JEK553" s="89"/>
      <c r="JEL553" s="511"/>
      <c r="JEM553" s="511"/>
      <c r="JEN553" s="89"/>
      <c r="JEO553" s="89"/>
      <c r="JEP553" s="511"/>
      <c r="JEQ553" s="511"/>
      <c r="JER553" s="89"/>
      <c r="JES553" s="89"/>
      <c r="JET553" s="511"/>
      <c r="JEU553" s="511"/>
      <c r="JEV553" s="511"/>
      <c r="JEW553" s="511"/>
      <c r="JEX553" s="511"/>
      <c r="JEY553" s="511"/>
      <c r="JEZ553" s="511"/>
      <c r="JFA553" s="89"/>
      <c r="JFB553" s="89"/>
      <c r="JFC553" s="511"/>
      <c r="JFD553" s="511"/>
      <c r="JFE553" s="89"/>
      <c r="JFF553" s="89"/>
      <c r="JFG553" s="511"/>
      <c r="JFH553" s="511"/>
      <c r="JFI553" s="511"/>
      <c r="JFJ553" s="511"/>
      <c r="JFK553" s="511"/>
      <c r="JFL553" s="203"/>
      <c r="JFM553" s="107"/>
      <c r="JFN553" s="511"/>
      <c r="JFO553" s="511"/>
      <c r="JFP553" s="511"/>
      <c r="JFQ553" s="511"/>
      <c r="JFR553" s="511"/>
      <c r="JFS553" s="511"/>
      <c r="JFT553" s="511"/>
      <c r="JFU553" s="168"/>
      <c r="JFV553" s="168"/>
      <c r="JFW553" s="168"/>
      <c r="JFX553" s="168"/>
      <c r="JFY553" s="168"/>
      <c r="JFZ553" s="168"/>
      <c r="JGA553" s="168"/>
      <c r="JGB553" s="168"/>
      <c r="JGC553" s="168"/>
      <c r="JGD553" s="168"/>
      <c r="JGE553" s="168"/>
      <c r="JGF553" s="168"/>
      <c r="JGG553" s="168"/>
      <c r="JGH553" s="168"/>
      <c r="JGI553" s="168"/>
      <c r="JGJ553" s="168"/>
      <c r="JGK553" s="168"/>
      <c r="JGL553" s="168"/>
      <c r="JGM553" s="168"/>
      <c r="JGN553" s="168"/>
      <c r="JGO553" s="168"/>
      <c r="JGP553" s="168"/>
      <c r="JGQ553" s="168"/>
      <c r="JGR553" s="168"/>
      <c r="JGS553" s="168"/>
      <c r="JGT553" s="168"/>
      <c r="JGU553" s="168"/>
      <c r="JGV553" s="168"/>
      <c r="JGW553" s="168"/>
      <c r="JGX553" s="168"/>
      <c r="JGY553" s="168"/>
      <c r="JGZ553" s="168"/>
      <c r="JHA553" s="168"/>
      <c r="JHB553" s="168"/>
      <c r="JHC553" s="168"/>
      <c r="JHD553" s="168"/>
      <c r="JHE553" s="168"/>
      <c r="JHF553" s="168"/>
      <c r="JHG553" s="168"/>
      <c r="JHH553" s="168"/>
      <c r="JHI553" s="168"/>
      <c r="JHJ553" s="168"/>
      <c r="JHK553" s="168"/>
      <c r="JHL553" s="168"/>
      <c r="JHM553" s="511"/>
      <c r="JHN553" s="511"/>
      <c r="JHO553" s="511"/>
      <c r="JHP553" s="511"/>
      <c r="JHQ553" s="511"/>
      <c r="JHR553" s="511"/>
      <c r="JHS553" s="511"/>
      <c r="JHT553" s="511"/>
      <c r="JHU553" s="511"/>
      <c r="JHV553" s="511"/>
      <c r="JHW553" s="511"/>
      <c r="JHX553" s="511"/>
      <c r="JHY553" s="511"/>
      <c r="JHZ553" s="511"/>
      <c r="JIA553" s="511"/>
      <c r="JIB553" s="511"/>
      <c r="JIC553" s="511"/>
      <c r="JID553" s="511"/>
      <c r="JIE553" s="511"/>
      <c r="JIF553" s="511"/>
      <c r="JIG553" s="511"/>
      <c r="JIH553" s="511"/>
      <c r="JII553" s="511"/>
      <c r="JIJ553" s="511"/>
      <c r="JIK553" s="89"/>
      <c r="JIL553" s="89"/>
      <c r="JIM553" s="89"/>
      <c r="JIN553" s="89"/>
      <c r="JIO553" s="89"/>
      <c r="JIP553" s="511"/>
      <c r="JIQ553" s="511"/>
      <c r="JIR553" s="89"/>
      <c r="JIS553" s="89"/>
      <c r="JIT553" s="511"/>
      <c r="JIU553" s="511"/>
      <c r="JIV553" s="89"/>
      <c r="JIW553" s="89"/>
      <c r="JIX553" s="511"/>
      <c r="JIY553" s="511"/>
      <c r="JIZ553" s="511"/>
      <c r="JJA553" s="511"/>
      <c r="JJB553" s="511"/>
      <c r="JJC553" s="511"/>
      <c r="JJD553" s="511"/>
      <c r="JJE553" s="89"/>
      <c r="JJF553" s="89"/>
      <c r="JJG553" s="511"/>
      <c r="JJH553" s="511"/>
      <c r="JJI553" s="89"/>
      <c r="JJJ553" s="89"/>
      <c r="JJK553" s="511"/>
      <c r="JJL553" s="511"/>
      <c r="JJM553" s="511"/>
      <c r="JJN553" s="511"/>
      <c r="JJO553" s="511"/>
      <c r="JJP553" s="203"/>
      <c r="JJQ553" s="107"/>
      <c r="JJR553" s="511"/>
      <c r="JJS553" s="511"/>
      <c r="JJT553" s="511"/>
      <c r="JJU553" s="511"/>
      <c r="JJV553" s="511"/>
      <c r="JJW553" s="511"/>
      <c r="JJX553" s="511"/>
      <c r="JJY553" s="168"/>
      <c r="JJZ553" s="168"/>
      <c r="JKA553" s="168"/>
      <c r="JKB553" s="168"/>
      <c r="JKC553" s="168"/>
      <c r="JKD553" s="168"/>
      <c r="JKE553" s="168"/>
      <c r="JKF553" s="168"/>
      <c r="JKG553" s="168"/>
      <c r="JKH553" s="168"/>
      <c r="JKI553" s="168"/>
      <c r="JKJ553" s="168"/>
      <c r="JKK553" s="168"/>
      <c r="JKL553" s="168"/>
      <c r="JKM553" s="168"/>
      <c r="JKN553" s="168"/>
      <c r="JKO553" s="168"/>
      <c r="JKP553" s="168"/>
      <c r="JKQ553" s="168"/>
      <c r="JKR553" s="168"/>
      <c r="JKS553" s="168"/>
      <c r="JKT553" s="168"/>
      <c r="JKU553" s="168"/>
      <c r="JKV553" s="168"/>
      <c r="JKW553" s="168"/>
      <c r="JKX553" s="168"/>
      <c r="JKY553" s="168"/>
      <c r="JKZ553" s="168"/>
      <c r="JLA553" s="168"/>
      <c r="JLB553" s="168"/>
      <c r="JLC553" s="168"/>
      <c r="JLD553" s="168"/>
      <c r="JLE553" s="168"/>
      <c r="JLF553" s="168"/>
      <c r="JLG553" s="168"/>
      <c r="JLH553" s="168"/>
      <c r="JLI553" s="168"/>
      <c r="JLJ553" s="168"/>
      <c r="JLK553" s="168"/>
      <c r="JLL553" s="168"/>
      <c r="JLM553" s="168"/>
      <c r="JLN553" s="168"/>
      <c r="JLO553" s="168"/>
      <c r="JLP553" s="168"/>
      <c r="JLQ553" s="511"/>
      <c r="JLR553" s="511"/>
      <c r="JLS553" s="511"/>
      <c r="JLT553" s="511"/>
      <c r="JLU553" s="511"/>
      <c r="JLV553" s="511"/>
      <c r="JLW553" s="511"/>
      <c r="JLX553" s="511"/>
      <c r="JLY553" s="511"/>
      <c r="JLZ553" s="511"/>
      <c r="JMA553" s="511"/>
      <c r="JMB553" s="511"/>
      <c r="JMC553" s="511"/>
      <c r="JMD553" s="511"/>
      <c r="JME553" s="511"/>
      <c r="JMF553" s="511"/>
      <c r="JMG553" s="511"/>
      <c r="JMH553" s="511"/>
      <c r="JMI553" s="511"/>
      <c r="JMJ553" s="511"/>
      <c r="JMK553" s="511"/>
      <c r="JML553" s="511"/>
      <c r="JMM553" s="511"/>
      <c r="JMN553" s="511"/>
      <c r="JMO553" s="89"/>
      <c r="JMP553" s="89"/>
      <c r="JMQ553" s="89"/>
      <c r="JMR553" s="89"/>
      <c r="JMS553" s="89"/>
      <c r="JMT553" s="511"/>
      <c r="JMU553" s="511"/>
      <c r="JMV553" s="89"/>
      <c r="JMW553" s="89"/>
      <c r="JMX553" s="511"/>
      <c r="JMY553" s="511"/>
      <c r="JMZ553" s="89"/>
      <c r="JNA553" s="89"/>
      <c r="JNB553" s="511"/>
      <c r="JNC553" s="511"/>
      <c r="JND553" s="511"/>
      <c r="JNE553" s="511"/>
      <c r="JNF553" s="511"/>
      <c r="JNG553" s="511"/>
      <c r="JNH553" s="511"/>
      <c r="JNI553" s="89"/>
      <c r="JNJ553" s="89"/>
      <c r="JNK553" s="511"/>
      <c r="JNL553" s="511"/>
      <c r="JNM553" s="89"/>
      <c r="JNN553" s="89"/>
      <c r="JNO553" s="511"/>
      <c r="JNP553" s="511"/>
      <c r="JNQ553" s="511"/>
      <c r="JNR553" s="511"/>
      <c r="JNS553" s="511"/>
      <c r="JNT553" s="203"/>
      <c r="JNU553" s="107"/>
      <c r="JNV553" s="511"/>
      <c r="JNW553" s="511"/>
      <c r="JNX553" s="511"/>
      <c r="JNY553" s="511"/>
      <c r="JNZ553" s="511"/>
      <c r="JOA553" s="511"/>
      <c r="JOB553" s="511"/>
      <c r="JOC553" s="168"/>
      <c r="JOD553" s="168"/>
      <c r="JOE553" s="168"/>
      <c r="JOF553" s="168"/>
      <c r="JOG553" s="168"/>
      <c r="JOH553" s="168"/>
      <c r="JOI553" s="168"/>
      <c r="JOJ553" s="168"/>
      <c r="JOK553" s="168"/>
      <c r="JOL553" s="168"/>
      <c r="JOM553" s="168"/>
      <c r="JON553" s="168"/>
      <c r="JOO553" s="168"/>
      <c r="JOP553" s="168"/>
      <c r="JOQ553" s="168"/>
      <c r="JOR553" s="168"/>
      <c r="JOS553" s="168"/>
      <c r="JOT553" s="168"/>
      <c r="JOU553" s="168"/>
      <c r="JOV553" s="168"/>
      <c r="JOW553" s="168"/>
      <c r="JOX553" s="168"/>
      <c r="JOY553" s="168"/>
      <c r="JOZ553" s="168"/>
      <c r="JPA553" s="168"/>
      <c r="JPB553" s="168"/>
      <c r="JPC553" s="168"/>
      <c r="JPD553" s="168"/>
      <c r="JPE553" s="168"/>
      <c r="JPF553" s="168"/>
      <c r="JPG553" s="168"/>
      <c r="JPH553" s="168"/>
      <c r="JPI553" s="168"/>
      <c r="JPJ553" s="168"/>
      <c r="JPK553" s="168"/>
      <c r="JPL553" s="168"/>
      <c r="JPM553" s="168"/>
      <c r="JPN553" s="168"/>
      <c r="JPO553" s="168"/>
      <c r="JPP553" s="168"/>
      <c r="JPQ553" s="168"/>
      <c r="JPR553" s="168"/>
      <c r="JPS553" s="168"/>
      <c r="JPT553" s="168"/>
      <c r="JPU553" s="511"/>
      <c r="JPV553" s="511"/>
      <c r="JPW553" s="511"/>
      <c r="JPX553" s="511"/>
      <c r="JPY553" s="511"/>
      <c r="JPZ553" s="511"/>
      <c r="JQA553" s="511"/>
      <c r="JQB553" s="511"/>
      <c r="JQC553" s="511"/>
      <c r="JQD553" s="511"/>
      <c r="JQE553" s="511"/>
      <c r="JQF553" s="511"/>
      <c r="JQG553" s="511"/>
      <c r="JQH553" s="511"/>
      <c r="JQI553" s="511"/>
      <c r="JQJ553" s="511"/>
      <c r="JQK553" s="511"/>
      <c r="JQL553" s="511"/>
      <c r="JQM553" s="511"/>
      <c r="JQN553" s="511"/>
      <c r="JQO553" s="511"/>
      <c r="JQP553" s="511"/>
      <c r="JQQ553" s="511"/>
      <c r="JQR553" s="511"/>
      <c r="JQS553" s="89"/>
      <c r="JQT553" s="89"/>
      <c r="JQU553" s="89"/>
      <c r="JQV553" s="89"/>
      <c r="JQW553" s="89"/>
      <c r="JQX553" s="511"/>
      <c r="JQY553" s="511"/>
      <c r="JQZ553" s="89"/>
      <c r="JRA553" s="89"/>
      <c r="JRB553" s="511"/>
      <c r="JRC553" s="511"/>
      <c r="JRD553" s="89"/>
      <c r="JRE553" s="89"/>
      <c r="JRF553" s="511"/>
      <c r="JRG553" s="511"/>
      <c r="JRH553" s="511"/>
      <c r="JRI553" s="511"/>
      <c r="JRJ553" s="511"/>
      <c r="JRK553" s="511"/>
      <c r="JRL553" s="511"/>
      <c r="JRM553" s="89"/>
      <c r="JRN553" s="89"/>
      <c r="JRO553" s="511"/>
      <c r="JRP553" s="511"/>
      <c r="JRQ553" s="89"/>
      <c r="JRR553" s="89"/>
      <c r="JRS553" s="511"/>
      <c r="JRT553" s="511"/>
      <c r="JRU553" s="511"/>
      <c r="JRV553" s="511"/>
      <c r="JRW553" s="511"/>
      <c r="JRX553" s="203"/>
      <c r="JRY553" s="107"/>
      <c r="JRZ553" s="511"/>
      <c r="JSA553" s="511"/>
      <c r="JSB553" s="511"/>
      <c r="JSC553" s="511"/>
      <c r="JSD553" s="511"/>
      <c r="JSE553" s="511"/>
      <c r="JSF553" s="511"/>
      <c r="JSG553" s="168"/>
      <c r="JSH553" s="168"/>
      <c r="JSI553" s="168"/>
      <c r="JSJ553" s="168"/>
      <c r="JSK553" s="168"/>
      <c r="JSL553" s="168"/>
      <c r="JSM553" s="168"/>
      <c r="JSN553" s="168"/>
      <c r="JSO553" s="168"/>
      <c r="JSP553" s="168"/>
      <c r="JSQ553" s="168"/>
      <c r="JSR553" s="168"/>
      <c r="JSS553" s="168"/>
      <c r="JST553" s="168"/>
      <c r="JSU553" s="168"/>
      <c r="JSV553" s="168"/>
      <c r="JSW553" s="168"/>
      <c r="JSX553" s="168"/>
      <c r="JSY553" s="168"/>
      <c r="JSZ553" s="168"/>
      <c r="JTA553" s="168"/>
      <c r="JTB553" s="168"/>
      <c r="JTC553" s="168"/>
      <c r="JTD553" s="168"/>
      <c r="JTE553" s="168"/>
      <c r="JTF553" s="168"/>
      <c r="JTG553" s="168"/>
      <c r="JTH553" s="168"/>
      <c r="JTI553" s="168"/>
      <c r="JTJ553" s="168"/>
      <c r="JTK553" s="168"/>
      <c r="JTL553" s="168"/>
      <c r="JTM553" s="168"/>
      <c r="JTN553" s="168"/>
      <c r="JTO553" s="168"/>
      <c r="JTP553" s="168"/>
      <c r="JTQ553" s="168"/>
      <c r="JTR553" s="168"/>
      <c r="JTS553" s="168"/>
      <c r="JTT553" s="168"/>
      <c r="JTU553" s="168"/>
      <c r="JTV553" s="168"/>
      <c r="JTW553" s="168"/>
      <c r="JTX553" s="168"/>
      <c r="JTY553" s="511"/>
      <c r="JTZ553" s="511"/>
      <c r="JUA553" s="511"/>
      <c r="JUB553" s="511"/>
      <c r="JUC553" s="511"/>
      <c r="JUD553" s="511"/>
      <c r="JUE553" s="511"/>
      <c r="JUF553" s="511"/>
      <c r="JUG553" s="511"/>
      <c r="JUH553" s="511"/>
      <c r="JUI553" s="511"/>
      <c r="JUJ553" s="511"/>
      <c r="JUK553" s="511"/>
      <c r="JUL553" s="511"/>
      <c r="JUM553" s="511"/>
      <c r="JUN553" s="511"/>
      <c r="JUO553" s="511"/>
      <c r="JUP553" s="511"/>
      <c r="JUQ553" s="511"/>
      <c r="JUR553" s="511"/>
      <c r="JUS553" s="511"/>
      <c r="JUT553" s="511"/>
      <c r="JUU553" s="511"/>
      <c r="JUV553" s="511"/>
      <c r="JUW553" s="89"/>
      <c r="JUX553" s="89"/>
      <c r="JUY553" s="89"/>
      <c r="JUZ553" s="89"/>
      <c r="JVA553" s="89"/>
      <c r="JVB553" s="511"/>
      <c r="JVC553" s="511"/>
      <c r="JVD553" s="89"/>
      <c r="JVE553" s="89"/>
      <c r="JVF553" s="511"/>
      <c r="JVG553" s="511"/>
      <c r="JVH553" s="89"/>
      <c r="JVI553" s="89"/>
      <c r="JVJ553" s="511"/>
      <c r="JVK553" s="511"/>
      <c r="JVL553" s="511"/>
      <c r="JVM553" s="511"/>
      <c r="JVN553" s="511"/>
      <c r="JVO553" s="511"/>
      <c r="JVP553" s="511"/>
      <c r="JVQ553" s="89"/>
      <c r="JVR553" s="89"/>
      <c r="JVS553" s="511"/>
      <c r="JVT553" s="511"/>
      <c r="JVU553" s="89"/>
      <c r="JVV553" s="89"/>
      <c r="JVW553" s="511"/>
      <c r="JVX553" s="511"/>
      <c r="JVY553" s="511"/>
      <c r="JVZ553" s="511"/>
      <c r="JWA553" s="511"/>
      <c r="JWB553" s="203"/>
      <c r="JWC553" s="107"/>
      <c r="JWD553" s="511"/>
      <c r="JWE553" s="511"/>
      <c r="JWF553" s="511"/>
      <c r="JWG553" s="511"/>
      <c r="JWH553" s="511"/>
      <c r="JWI553" s="511"/>
      <c r="JWJ553" s="511"/>
      <c r="JWK553" s="168"/>
      <c r="JWL553" s="168"/>
      <c r="JWM553" s="168"/>
      <c r="JWN553" s="168"/>
      <c r="JWO553" s="168"/>
      <c r="JWP553" s="168"/>
      <c r="JWQ553" s="168"/>
      <c r="JWR553" s="168"/>
      <c r="JWS553" s="168"/>
      <c r="JWT553" s="168"/>
      <c r="JWU553" s="168"/>
      <c r="JWV553" s="168"/>
      <c r="JWW553" s="168"/>
      <c r="JWX553" s="168"/>
      <c r="JWY553" s="168"/>
      <c r="JWZ553" s="168"/>
      <c r="JXA553" s="168"/>
      <c r="JXB553" s="168"/>
      <c r="JXC553" s="168"/>
      <c r="JXD553" s="168"/>
      <c r="JXE553" s="168"/>
      <c r="JXF553" s="168"/>
      <c r="JXG553" s="168"/>
      <c r="JXH553" s="168"/>
      <c r="JXI553" s="168"/>
      <c r="JXJ553" s="168"/>
      <c r="JXK553" s="168"/>
      <c r="JXL553" s="168"/>
      <c r="JXM553" s="168"/>
      <c r="JXN553" s="168"/>
      <c r="JXO553" s="168"/>
      <c r="JXP553" s="168"/>
      <c r="JXQ553" s="168"/>
      <c r="JXR553" s="168"/>
      <c r="JXS553" s="168"/>
      <c r="JXT553" s="168"/>
      <c r="JXU553" s="168"/>
      <c r="JXV553" s="168"/>
      <c r="JXW553" s="168"/>
      <c r="JXX553" s="168"/>
      <c r="JXY553" s="168"/>
      <c r="JXZ553" s="168"/>
      <c r="JYA553" s="168"/>
      <c r="JYB553" s="168"/>
      <c r="JYC553" s="511"/>
      <c r="JYD553" s="511"/>
      <c r="JYE553" s="511"/>
      <c r="JYF553" s="511"/>
      <c r="JYG553" s="511"/>
      <c r="JYH553" s="511"/>
      <c r="JYI553" s="511"/>
      <c r="JYJ553" s="511"/>
      <c r="JYK553" s="511"/>
      <c r="JYL553" s="511"/>
      <c r="JYM553" s="511"/>
      <c r="JYN553" s="511"/>
      <c r="JYO553" s="511"/>
      <c r="JYP553" s="511"/>
      <c r="JYQ553" s="511"/>
      <c r="JYR553" s="511"/>
      <c r="JYS553" s="511"/>
      <c r="JYT553" s="511"/>
      <c r="JYU553" s="511"/>
      <c r="JYV553" s="511"/>
      <c r="JYW553" s="511"/>
      <c r="JYX553" s="511"/>
      <c r="JYY553" s="511"/>
      <c r="JYZ553" s="511"/>
      <c r="JZA553" s="89"/>
      <c r="JZB553" s="89"/>
      <c r="JZC553" s="89"/>
      <c r="JZD553" s="89"/>
      <c r="JZE553" s="89"/>
      <c r="JZF553" s="511"/>
      <c r="JZG553" s="511"/>
      <c r="JZH553" s="89"/>
      <c r="JZI553" s="89"/>
      <c r="JZJ553" s="511"/>
      <c r="JZK553" s="511"/>
      <c r="JZL553" s="89"/>
      <c r="JZM553" s="89"/>
      <c r="JZN553" s="511"/>
      <c r="JZO553" s="511"/>
      <c r="JZP553" s="511"/>
      <c r="JZQ553" s="511"/>
      <c r="JZR553" s="511"/>
      <c r="JZS553" s="511"/>
      <c r="JZT553" s="511"/>
      <c r="JZU553" s="89"/>
      <c r="JZV553" s="89"/>
      <c r="JZW553" s="511"/>
      <c r="JZX553" s="511"/>
      <c r="JZY553" s="89"/>
      <c r="JZZ553" s="89"/>
      <c r="KAA553" s="511"/>
      <c r="KAB553" s="511"/>
      <c r="KAC553" s="511"/>
      <c r="KAD553" s="511"/>
      <c r="KAE553" s="511"/>
      <c r="KAF553" s="203"/>
      <c r="KAG553" s="107"/>
      <c r="KAH553" s="511"/>
      <c r="KAI553" s="511"/>
      <c r="KAJ553" s="511"/>
      <c r="KAK553" s="511"/>
      <c r="KAL553" s="511"/>
      <c r="KAM553" s="511"/>
      <c r="KAN553" s="511"/>
      <c r="KAO553" s="168"/>
      <c r="KAP553" s="168"/>
      <c r="KAQ553" s="168"/>
      <c r="KAR553" s="168"/>
      <c r="KAS553" s="168"/>
      <c r="KAT553" s="168"/>
      <c r="KAU553" s="168"/>
      <c r="KAV553" s="168"/>
      <c r="KAW553" s="168"/>
      <c r="KAX553" s="168"/>
      <c r="KAY553" s="168"/>
      <c r="KAZ553" s="168"/>
      <c r="KBA553" s="168"/>
      <c r="KBB553" s="168"/>
      <c r="KBC553" s="168"/>
      <c r="KBD553" s="168"/>
      <c r="KBE553" s="168"/>
      <c r="KBF553" s="168"/>
      <c r="KBG553" s="168"/>
      <c r="KBH553" s="168"/>
      <c r="KBI553" s="168"/>
      <c r="KBJ553" s="168"/>
      <c r="KBK553" s="168"/>
      <c r="KBL553" s="168"/>
      <c r="KBM553" s="168"/>
      <c r="KBN553" s="168"/>
      <c r="KBO553" s="168"/>
      <c r="KBP553" s="168"/>
      <c r="KBQ553" s="168"/>
      <c r="KBR553" s="168"/>
      <c r="KBS553" s="168"/>
      <c r="KBT553" s="168"/>
      <c r="KBU553" s="168"/>
      <c r="KBV553" s="168"/>
      <c r="KBW553" s="168"/>
      <c r="KBX553" s="168"/>
      <c r="KBY553" s="168"/>
      <c r="KBZ553" s="168"/>
      <c r="KCA553" s="168"/>
      <c r="KCB553" s="168"/>
      <c r="KCC553" s="168"/>
      <c r="KCD553" s="168"/>
      <c r="KCE553" s="168"/>
      <c r="KCF553" s="168"/>
      <c r="KCG553" s="511"/>
      <c r="KCH553" s="511"/>
      <c r="KCI553" s="511"/>
      <c r="KCJ553" s="511"/>
      <c r="KCK553" s="511"/>
      <c r="KCL553" s="511"/>
      <c r="KCM553" s="511"/>
      <c r="KCN553" s="511"/>
      <c r="KCO553" s="511"/>
      <c r="KCP553" s="511"/>
      <c r="KCQ553" s="511"/>
      <c r="KCR553" s="511"/>
      <c r="KCS553" s="511"/>
      <c r="KCT553" s="511"/>
      <c r="KCU553" s="511"/>
      <c r="KCV553" s="511"/>
      <c r="KCW553" s="511"/>
      <c r="KCX553" s="511"/>
      <c r="KCY553" s="511"/>
      <c r="KCZ553" s="511"/>
      <c r="KDA553" s="511"/>
      <c r="KDB553" s="511"/>
      <c r="KDC553" s="511"/>
      <c r="KDD553" s="511"/>
      <c r="KDE553" s="89"/>
      <c r="KDF553" s="89"/>
      <c r="KDG553" s="89"/>
      <c r="KDH553" s="89"/>
      <c r="KDI553" s="89"/>
      <c r="KDJ553" s="511"/>
      <c r="KDK553" s="511"/>
      <c r="KDL553" s="89"/>
      <c r="KDM553" s="89"/>
      <c r="KDN553" s="511"/>
      <c r="KDO553" s="511"/>
      <c r="KDP553" s="89"/>
      <c r="KDQ553" s="89"/>
      <c r="KDR553" s="511"/>
      <c r="KDS553" s="511"/>
      <c r="KDT553" s="511"/>
      <c r="KDU553" s="511"/>
      <c r="KDV553" s="511"/>
      <c r="KDW553" s="511"/>
      <c r="KDX553" s="511"/>
      <c r="KDY553" s="89"/>
      <c r="KDZ553" s="89"/>
      <c r="KEA553" s="511"/>
      <c r="KEB553" s="511"/>
      <c r="KEC553" s="89"/>
      <c r="KED553" s="89"/>
      <c r="KEE553" s="511"/>
      <c r="KEF553" s="511"/>
      <c r="KEG553" s="511"/>
      <c r="KEH553" s="511"/>
      <c r="KEI553" s="511"/>
      <c r="KEJ553" s="203"/>
      <c r="KEK553" s="107"/>
      <c r="KEL553" s="511"/>
      <c r="KEM553" s="511"/>
      <c r="KEN553" s="511"/>
      <c r="KEO553" s="511"/>
      <c r="KEP553" s="511"/>
      <c r="KEQ553" s="511"/>
      <c r="KER553" s="511"/>
      <c r="KES553" s="168"/>
      <c r="KET553" s="168"/>
      <c r="KEU553" s="168"/>
      <c r="KEV553" s="168"/>
      <c r="KEW553" s="168"/>
      <c r="KEX553" s="168"/>
      <c r="KEY553" s="168"/>
      <c r="KEZ553" s="168"/>
      <c r="KFA553" s="168"/>
      <c r="KFB553" s="168"/>
      <c r="KFC553" s="168"/>
      <c r="KFD553" s="168"/>
      <c r="KFE553" s="168"/>
      <c r="KFF553" s="168"/>
      <c r="KFG553" s="168"/>
      <c r="KFH553" s="168"/>
      <c r="KFI553" s="168"/>
      <c r="KFJ553" s="168"/>
      <c r="KFK553" s="168"/>
      <c r="KFL553" s="168"/>
      <c r="KFM553" s="168"/>
      <c r="KFN553" s="168"/>
      <c r="KFO553" s="168"/>
      <c r="KFP553" s="168"/>
      <c r="KFQ553" s="168"/>
      <c r="KFR553" s="168"/>
      <c r="KFS553" s="168"/>
      <c r="KFT553" s="168"/>
      <c r="KFU553" s="168"/>
      <c r="KFV553" s="168"/>
      <c r="KFW553" s="168"/>
      <c r="KFX553" s="168"/>
      <c r="KFY553" s="168"/>
      <c r="KFZ553" s="168"/>
      <c r="KGA553" s="168"/>
      <c r="KGB553" s="168"/>
      <c r="KGC553" s="168"/>
      <c r="KGD553" s="168"/>
      <c r="KGE553" s="168"/>
      <c r="KGF553" s="168"/>
      <c r="KGG553" s="168"/>
      <c r="KGH553" s="168"/>
      <c r="KGI553" s="168"/>
      <c r="KGJ553" s="168"/>
      <c r="KGK553" s="511"/>
      <c r="KGL553" s="511"/>
      <c r="KGM553" s="511"/>
      <c r="KGN553" s="511"/>
      <c r="KGO553" s="511"/>
      <c r="KGP553" s="511"/>
      <c r="KGQ553" s="511"/>
      <c r="KGR553" s="511"/>
      <c r="KGS553" s="511"/>
      <c r="KGT553" s="511"/>
      <c r="KGU553" s="511"/>
      <c r="KGV553" s="511"/>
      <c r="KGW553" s="511"/>
      <c r="KGX553" s="511"/>
      <c r="KGY553" s="511"/>
      <c r="KGZ553" s="511"/>
      <c r="KHA553" s="511"/>
      <c r="KHB553" s="511"/>
      <c r="KHC553" s="511"/>
      <c r="KHD553" s="511"/>
      <c r="KHE553" s="511"/>
      <c r="KHF553" s="511"/>
      <c r="KHG553" s="511"/>
      <c r="KHH553" s="511"/>
      <c r="KHI553" s="89"/>
      <c r="KHJ553" s="89"/>
      <c r="KHK553" s="89"/>
      <c r="KHL553" s="89"/>
      <c r="KHM553" s="89"/>
      <c r="KHN553" s="511"/>
      <c r="KHO553" s="511"/>
      <c r="KHP553" s="89"/>
      <c r="KHQ553" s="89"/>
      <c r="KHR553" s="511"/>
      <c r="KHS553" s="511"/>
      <c r="KHT553" s="89"/>
      <c r="KHU553" s="89"/>
      <c r="KHV553" s="511"/>
      <c r="KHW553" s="511"/>
      <c r="KHX553" s="511"/>
      <c r="KHY553" s="511"/>
      <c r="KHZ553" s="511"/>
      <c r="KIA553" s="511"/>
      <c r="KIB553" s="511"/>
      <c r="KIC553" s="89"/>
      <c r="KID553" s="89"/>
      <c r="KIE553" s="511"/>
      <c r="KIF553" s="511"/>
      <c r="KIG553" s="89"/>
      <c r="KIH553" s="89"/>
      <c r="KII553" s="511"/>
      <c r="KIJ553" s="511"/>
      <c r="KIK553" s="511"/>
      <c r="KIL553" s="511"/>
      <c r="KIM553" s="511"/>
      <c r="KIN553" s="203"/>
      <c r="KIO553" s="107"/>
      <c r="KIP553" s="511"/>
      <c r="KIQ553" s="511"/>
      <c r="KIR553" s="511"/>
      <c r="KIS553" s="511"/>
      <c r="KIT553" s="511"/>
      <c r="KIU553" s="511"/>
      <c r="KIV553" s="511"/>
      <c r="KIW553" s="168"/>
      <c r="KIX553" s="168"/>
      <c r="KIY553" s="168"/>
      <c r="KIZ553" s="168"/>
      <c r="KJA553" s="168"/>
      <c r="KJB553" s="168"/>
      <c r="KJC553" s="168"/>
      <c r="KJD553" s="168"/>
      <c r="KJE553" s="168"/>
      <c r="KJF553" s="168"/>
      <c r="KJG553" s="168"/>
      <c r="KJH553" s="168"/>
      <c r="KJI553" s="168"/>
      <c r="KJJ553" s="168"/>
      <c r="KJK553" s="168"/>
      <c r="KJL553" s="168"/>
      <c r="KJM553" s="168"/>
      <c r="KJN553" s="168"/>
      <c r="KJO553" s="168"/>
      <c r="KJP553" s="168"/>
      <c r="KJQ553" s="168"/>
      <c r="KJR553" s="168"/>
      <c r="KJS553" s="168"/>
      <c r="KJT553" s="168"/>
      <c r="KJU553" s="168"/>
      <c r="KJV553" s="168"/>
      <c r="KJW553" s="168"/>
      <c r="KJX553" s="168"/>
      <c r="KJY553" s="168"/>
      <c r="KJZ553" s="168"/>
      <c r="KKA553" s="168"/>
      <c r="KKB553" s="168"/>
      <c r="KKC553" s="168"/>
      <c r="KKD553" s="168"/>
      <c r="KKE553" s="168"/>
      <c r="KKF553" s="168"/>
      <c r="KKG553" s="168"/>
      <c r="KKH553" s="168"/>
      <c r="KKI553" s="168"/>
      <c r="KKJ553" s="168"/>
      <c r="KKK553" s="168"/>
      <c r="KKL553" s="168"/>
      <c r="KKM553" s="168"/>
      <c r="KKN553" s="168"/>
      <c r="KKO553" s="511"/>
      <c r="KKP553" s="511"/>
      <c r="KKQ553" s="511"/>
      <c r="KKR553" s="511"/>
      <c r="KKS553" s="511"/>
      <c r="KKT553" s="511"/>
      <c r="KKU553" s="511"/>
      <c r="KKV553" s="511"/>
      <c r="KKW553" s="511"/>
      <c r="KKX553" s="511"/>
      <c r="KKY553" s="511"/>
      <c r="KKZ553" s="511"/>
      <c r="KLA553" s="511"/>
      <c r="KLB553" s="511"/>
      <c r="KLC553" s="511"/>
      <c r="KLD553" s="511"/>
      <c r="KLE553" s="511"/>
      <c r="KLF553" s="511"/>
      <c r="KLG553" s="511"/>
      <c r="KLH553" s="511"/>
      <c r="KLI553" s="511"/>
      <c r="KLJ553" s="511"/>
      <c r="KLK553" s="511"/>
      <c r="KLL553" s="511"/>
      <c r="KLM553" s="89"/>
      <c r="KLN553" s="89"/>
      <c r="KLO553" s="89"/>
      <c r="KLP553" s="89"/>
      <c r="KLQ553" s="89"/>
      <c r="KLR553" s="511"/>
      <c r="KLS553" s="511"/>
      <c r="KLT553" s="89"/>
      <c r="KLU553" s="89"/>
      <c r="KLV553" s="511"/>
      <c r="KLW553" s="511"/>
      <c r="KLX553" s="89"/>
      <c r="KLY553" s="89"/>
      <c r="KLZ553" s="511"/>
      <c r="KMA553" s="511"/>
      <c r="KMB553" s="511"/>
      <c r="KMC553" s="511"/>
      <c r="KMD553" s="511"/>
      <c r="KME553" s="511"/>
      <c r="KMF553" s="511"/>
      <c r="KMG553" s="89"/>
      <c r="KMH553" s="89"/>
      <c r="KMI553" s="511"/>
      <c r="KMJ553" s="511"/>
      <c r="KMK553" s="89"/>
      <c r="KML553" s="89"/>
      <c r="KMM553" s="511"/>
      <c r="KMN553" s="511"/>
      <c r="KMO553" s="511"/>
      <c r="KMP553" s="511"/>
      <c r="KMQ553" s="511"/>
      <c r="KMR553" s="203"/>
      <c r="KMS553" s="107"/>
      <c r="KMT553" s="511"/>
      <c r="KMU553" s="511"/>
      <c r="KMV553" s="511"/>
      <c r="KMW553" s="511"/>
      <c r="KMX553" s="511"/>
      <c r="KMY553" s="511"/>
      <c r="KMZ553" s="511"/>
      <c r="KNA553" s="168"/>
      <c r="KNB553" s="168"/>
      <c r="KNC553" s="168"/>
      <c r="KND553" s="168"/>
      <c r="KNE553" s="168"/>
      <c r="KNF553" s="168"/>
      <c r="KNG553" s="168"/>
      <c r="KNH553" s="168"/>
      <c r="KNI553" s="168"/>
      <c r="KNJ553" s="168"/>
      <c r="KNK553" s="168"/>
      <c r="KNL553" s="168"/>
      <c r="KNM553" s="168"/>
      <c r="KNN553" s="168"/>
      <c r="KNO553" s="168"/>
      <c r="KNP553" s="168"/>
      <c r="KNQ553" s="168"/>
      <c r="KNR553" s="168"/>
      <c r="KNS553" s="168"/>
      <c r="KNT553" s="168"/>
      <c r="KNU553" s="168"/>
      <c r="KNV553" s="168"/>
      <c r="KNW553" s="168"/>
      <c r="KNX553" s="168"/>
      <c r="KNY553" s="168"/>
      <c r="KNZ553" s="168"/>
      <c r="KOA553" s="168"/>
      <c r="KOB553" s="168"/>
      <c r="KOC553" s="168"/>
      <c r="KOD553" s="168"/>
      <c r="KOE553" s="168"/>
      <c r="KOF553" s="168"/>
      <c r="KOG553" s="168"/>
      <c r="KOH553" s="168"/>
      <c r="KOI553" s="168"/>
      <c r="KOJ553" s="168"/>
      <c r="KOK553" s="168"/>
      <c r="KOL553" s="168"/>
      <c r="KOM553" s="168"/>
      <c r="KON553" s="168"/>
      <c r="KOO553" s="168"/>
      <c r="KOP553" s="168"/>
      <c r="KOQ553" s="168"/>
      <c r="KOR553" s="168"/>
      <c r="KOS553" s="511"/>
      <c r="KOT553" s="511"/>
      <c r="KOU553" s="511"/>
      <c r="KOV553" s="511"/>
      <c r="KOW553" s="511"/>
      <c r="KOX553" s="511"/>
      <c r="KOY553" s="511"/>
      <c r="KOZ553" s="511"/>
      <c r="KPA553" s="511"/>
      <c r="KPB553" s="511"/>
      <c r="KPC553" s="511"/>
      <c r="KPD553" s="511"/>
      <c r="KPE553" s="511"/>
      <c r="KPF553" s="511"/>
      <c r="KPG553" s="511"/>
      <c r="KPH553" s="511"/>
      <c r="KPI553" s="511"/>
      <c r="KPJ553" s="511"/>
      <c r="KPK553" s="511"/>
      <c r="KPL553" s="511"/>
      <c r="KPM553" s="511"/>
      <c r="KPN553" s="511"/>
      <c r="KPO553" s="511"/>
      <c r="KPP553" s="511"/>
      <c r="KPQ553" s="89"/>
      <c r="KPR553" s="89"/>
      <c r="KPS553" s="89"/>
      <c r="KPT553" s="89"/>
      <c r="KPU553" s="89"/>
      <c r="KPV553" s="511"/>
      <c r="KPW553" s="511"/>
      <c r="KPX553" s="89"/>
      <c r="KPY553" s="89"/>
      <c r="KPZ553" s="511"/>
      <c r="KQA553" s="511"/>
      <c r="KQB553" s="89"/>
      <c r="KQC553" s="89"/>
      <c r="KQD553" s="511"/>
      <c r="KQE553" s="511"/>
      <c r="KQF553" s="511"/>
      <c r="KQG553" s="511"/>
      <c r="KQH553" s="511"/>
      <c r="KQI553" s="511"/>
      <c r="KQJ553" s="511"/>
      <c r="KQK553" s="89"/>
      <c r="KQL553" s="89"/>
      <c r="KQM553" s="511"/>
      <c r="KQN553" s="511"/>
      <c r="KQO553" s="89"/>
      <c r="KQP553" s="89"/>
      <c r="KQQ553" s="511"/>
      <c r="KQR553" s="511"/>
      <c r="KQS553" s="511"/>
      <c r="KQT553" s="511"/>
      <c r="KQU553" s="511"/>
      <c r="KQV553" s="203"/>
      <c r="KQW553" s="107"/>
      <c r="KQX553" s="511"/>
      <c r="KQY553" s="511"/>
      <c r="KQZ553" s="511"/>
      <c r="KRA553" s="511"/>
      <c r="KRB553" s="511"/>
      <c r="KRC553" s="511"/>
      <c r="KRD553" s="511"/>
      <c r="KRE553" s="168"/>
      <c r="KRF553" s="168"/>
      <c r="KRG553" s="168"/>
      <c r="KRH553" s="168"/>
      <c r="KRI553" s="168"/>
      <c r="KRJ553" s="168"/>
      <c r="KRK553" s="168"/>
      <c r="KRL553" s="168"/>
      <c r="KRM553" s="168"/>
      <c r="KRN553" s="168"/>
      <c r="KRO553" s="168"/>
      <c r="KRP553" s="168"/>
      <c r="KRQ553" s="168"/>
      <c r="KRR553" s="168"/>
      <c r="KRS553" s="168"/>
      <c r="KRT553" s="168"/>
      <c r="KRU553" s="168"/>
      <c r="KRV553" s="168"/>
      <c r="KRW553" s="168"/>
      <c r="KRX553" s="168"/>
      <c r="KRY553" s="168"/>
      <c r="KRZ553" s="168"/>
      <c r="KSA553" s="168"/>
      <c r="KSB553" s="168"/>
      <c r="KSC553" s="168"/>
      <c r="KSD553" s="168"/>
      <c r="KSE553" s="168"/>
      <c r="KSF553" s="168"/>
      <c r="KSG553" s="168"/>
      <c r="KSH553" s="168"/>
      <c r="KSI553" s="168"/>
      <c r="KSJ553" s="168"/>
      <c r="KSK553" s="168"/>
      <c r="KSL553" s="168"/>
      <c r="KSM553" s="168"/>
      <c r="KSN553" s="168"/>
      <c r="KSO553" s="168"/>
      <c r="KSP553" s="168"/>
      <c r="KSQ553" s="168"/>
      <c r="KSR553" s="168"/>
      <c r="KSS553" s="168"/>
      <c r="KST553" s="168"/>
      <c r="KSU553" s="168"/>
      <c r="KSV553" s="168"/>
      <c r="KSW553" s="511"/>
      <c r="KSX553" s="511"/>
      <c r="KSY553" s="511"/>
      <c r="KSZ553" s="511"/>
      <c r="KTA553" s="511"/>
      <c r="KTB553" s="511"/>
      <c r="KTC553" s="511"/>
      <c r="KTD553" s="511"/>
      <c r="KTE553" s="511"/>
      <c r="KTF553" s="511"/>
      <c r="KTG553" s="511"/>
      <c r="KTH553" s="511"/>
      <c r="KTI553" s="511"/>
      <c r="KTJ553" s="511"/>
      <c r="KTK553" s="511"/>
      <c r="KTL553" s="511"/>
      <c r="KTM553" s="511"/>
      <c r="KTN553" s="511"/>
      <c r="KTO553" s="511"/>
      <c r="KTP553" s="511"/>
      <c r="KTQ553" s="511"/>
      <c r="KTR553" s="511"/>
      <c r="KTS553" s="511"/>
      <c r="KTT553" s="511"/>
      <c r="KTU553" s="89"/>
      <c r="KTV553" s="89"/>
      <c r="KTW553" s="89"/>
      <c r="KTX553" s="89"/>
      <c r="KTY553" s="89"/>
      <c r="KTZ553" s="511"/>
      <c r="KUA553" s="511"/>
      <c r="KUB553" s="89"/>
      <c r="KUC553" s="89"/>
      <c r="KUD553" s="511"/>
      <c r="KUE553" s="511"/>
      <c r="KUF553" s="89"/>
      <c r="KUG553" s="89"/>
      <c r="KUH553" s="511"/>
      <c r="KUI553" s="511"/>
      <c r="KUJ553" s="511"/>
      <c r="KUK553" s="511"/>
      <c r="KUL553" s="511"/>
      <c r="KUM553" s="511"/>
      <c r="KUN553" s="511"/>
      <c r="KUO553" s="89"/>
      <c r="KUP553" s="89"/>
      <c r="KUQ553" s="511"/>
      <c r="KUR553" s="511"/>
      <c r="KUS553" s="89"/>
      <c r="KUT553" s="89"/>
      <c r="KUU553" s="511"/>
      <c r="KUV553" s="511"/>
      <c r="KUW553" s="511"/>
      <c r="KUX553" s="511"/>
      <c r="KUY553" s="511"/>
      <c r="KUZ553" s="203"/>
      <c r="KVA553" s="107"/>
      <c r="KVB553" s="511"/>
      <c r="KVC553" s="511"/>
      <c r="KVD553" s="511"/>
      <c r="KVE553" s="511"/>
      <c r="KVF553" s="511"/>
      <c r="KVG553" s="511"/>
      <c r="KVH553" s="511"/>
      <c r="KVI553" s="168"/>
      <c r="KVJ553" s="168"/>
      <c r="KVK553" s="168"/>
      <c r="KVL553" s="168"/>
      <c r="KVM553" s="168"/>
      <c r="KVN553" s="168"/>
      <c r="KVO553" s="168"/>
      <c r="KVP553" s="168"/>
      <c r="KVQ553" s="168"/>
      <c r="KVR553" s="168"/>
      <c r="KVS553" s="168"/>
      <c r="KVT553" s="168"/>
      <c r="KVU553" s="168"/>
      <c r="KVV553" s="168"/>
      <c r="KVW553" s="168"/>
      <c r="KVX553" s="168"/>
      <c r="KVY553" s="168"/>
      <c r="KVZ553" s="168"/>
      <c r="KWA553" s="168"/>
      <c r="KWB553" s="168"/>
      <c r="KWC553" s="168"/>
      <c r="KWD553" s="168"/>
      <c r="KWE553" s="168"/>
      <c r="KWF553" s="168"/>
      <c r="KWG553" s="168"/>
      <c r="KWH553" s="168"/>
      <c r="KWI553" s="168"/>
      <c r="KWJ553" s="168"/>
      <c r="KWK553" s="168"/>
      <c r="KWL553" s="168"/>
      <c r="KWM553" s="168"/>
      <c r="KWN553" s="168"/>
      <c r="KWO553" s="168"/>
      <c r="KWP553" s="168"/>
      <c r="KWQ553" s="168"/>
      <c r="KWR553" s="168"/>
      <c r="KWS553" s="168"/>
      <c r="KWT553" s="168"/>
      <c r="KWU553" s="168"/>
      <c r="KWV553" s="168"/>
      <c r="KWW553" s="168"/>
      <c r="KWX553" s="168"/>
      <c r="KWY553" s="168"/>
      <c r="KWZ553" s="168"/>
      <c r="KXA553" s="511"/>
      <c r="KXB553" s="511"/>
      <c r="KXC553" s="511"/>
      <c r="KXD553" s="511"/>
      <c r="KXE553" s="511"/>
      <c r="KXF553" s="511"/>
      <c r="KXG553" s="511"/>
      <c r="KXH553" s="511"/>
      <c r="KXI553" s="511"/>
      <c r="KXJ553" s="511"/>
      <c r="KXK553" s="511"/>
      <c r="KXL553" s="511"/>
      <c r="KXM553" s="511"/>
      <c r="KXN553" s="511"/>
      <c r="KXO553" s="511"/>
      <c r="KXP553" s="511"/>
      <c r="KXQ553" s="511"/>
      <c r="KXR553" s="511"/>
      <c r="KXS553" s="511"/>
      <c r="KXT553" s="511"/>
      <c r="KXU553" s="511"/>
      <c r="KXV553" s="511"/>
      <c r="KXW553" s="511"/>
      <c r="KXX553" s="511"/>
      <c r="KXY553" s="89"/>
      <c r="KXZ553" s="89"/>
      <c r="KYA553" s="89"/>
      <c r="KYB553" s="89"/>
      <c r="KYC553" s="89"/>
      <c r="KYD553" s="511"/>
      <c r="KYE553" s="511"/>
      <c r="KYF553" s="89"/>
      <c r="KYG553" s="89"/>
      <c r="KYH553" s="511"/>
      <c r="KYI553" s="511"/>
      <c r="KYJ553" s="89"/>
      <c r="KYK553" s="89"/>
      <c r="KYL553" s="511"/>
      <c r="KYM553" s="511"/>
      <c r="KYN553" s="511"/>
      <c r="KYO553" s="511"/>
      <c r="KYP553" s="511"/>
      <c r="KYQ553" s="511"/>
      <c r="KYR553" s="511"/>
      <c r="KYS553" s="89"/>
      <c r="KYT553" s="89"/>
      <c r="KYU553" s="511"/>
      <c r="KYV553" s="511"/>
      <c r="KYW553" s="89"/>
      <c r="KYX553" s="89"/>
      <c r="KYY553" s="511"/>
      <c r="KYZ553" s="511"/>
      <c r="KZA553" s="511"/>
      <c r="KZB553" s="511"/>
      <c r="KZC553" s="511"/>
      <c r="KZD553" s="203"/>
      <c r="KZE553" s="107"/>
      <c r="KZF553" s="511"/>
      <c r="KZG553" s="511"/>
      <c r="KZH553" s="511"/>
      <c r="KZI553" s="511"/>
      <c r="KZJ553" s="511"/>
      <c r="KZK553" s="511"/>
      <c r="KZL553" s="511"/>
      <c r="KZM553" s="168"/>
      <c r="KZN553" s="168"/>
      <c r="KZO553" s="168"/>
      <c r="KZP553" s="168"/>
      <c r="KZQ553" s="168"/>
      <c r="KZR553" s="168"/>
      <c r="KZS553" s="168"/>
      <c r="KZT553" s="168"/>
      <c r="KZU553" s="168"/>
      <c r="KZV553" s="168"/>
      <c r="KZW553" s="168"/>
      <c r="KZX553" s="168"/>
      <c r="KZY553" s="168"/>
      <c r="KZZ553" s="168"/>
      <c r="LAA553" s="168"/>
      <c r="LAB553" s="168"/>
      <c r="LAC553" s="168"/>
      <c r="LAD553" s="168"/>
      <c r="LAE553" s="168"/>
      <c r="LAF553" s="168"/>
      <c r="LAG553" s="168"/>
      <c r="LAH553" s="168"/>
      <c r="LAI553" s="168"/>
      <c r="LAJ553" s="168"/>
      <c r="LAK553" s="168"/>
      <c r="LAL553" s="168"/>
      <c r="LAM553" s="168"/>
      <c r="LAN553" s="168"/>
      <c r="LAO553" s="168"/>
      <c r="LAP553" s="168"/>
      <c r="LAQ553" s="168"/>
      <c r="LAR553" s="168"/>
      <c r="LAS553" s="168"/>
      <c r="LAT553" s="168"/>
      <c r="LAU553" s="168"/>
      <c r="LAV553" s="168"/>
      <c r="LAW553" s="168"/>
      <c r="LAX553" s="168"/>
      <c r="LAY553" s="168"/>
      <c r="LAZ553" s="168"/>
      <c r="LBA553" s="168"/>
      <c r="LBB553" s="168"/>
      <c r="LBC553" s="168"/>
      <c r="LBD553" s="168"/>
      <c r="LBE553" s="511"/>
      <c r="LBF553" s="511"/>
      <c r="LBG553" s="511"/>
      <c r="LBH553" s="511"/>
      <c r="LBI553" s="511"/>
      <c r="LBJ553" s="511"/>
      <c r="LBK553" s="511"/>
      <c r="LBL553" s="511"/>
      <c r="LBM553" s="511"/>
      <c r="LBN553" s="511"/>
      <c r="LBO553" s="511"/>
      <c r="LBP553" s="511"/>
      <c r="LBQ553" s="511"/>
      <c r="LBR553" s="511"/>
      <c r="LBS553" s="511"/>
      <c r="LBT553" s="511"/>
      <c r="LBU553" s="511"/>
      <c r="LBV553" s="511"/>
      <c r="LBW553" s="511"/>
      <c r="LBX553" s="511"/>
      <c r="LBY553" s="511"/>
      <c r="LBZ553" s="511"/>
      <c r="LCA553" s="511"/>
      <c r="LCB553" s="511"/>
      <c r="LCC553" s="89"/>
      <c r="LCD553" s="89"/>
      <c r="LCE553" s="89"/>
      <c r="LCF553" s="89"/>
      <c r="LCG553" s="89"/>
      <c r="LCH553" s="511"/>
      <c r="LCI553" s="511"/>
      <c r="LCJ553" s="89"/>
      <c r="LCK553" s="89"/>
      <c r="LCL553" s="511"/>
      <c r="LCM553" s="511"/>
      <c r="LCN553" s="89"/>
      <c r="LCO553" s="89"/>
      <c r="LCP553" s="511"/>
      <c r="LCQ553" s="511"/>
      <c r="LCR553" s="511"/>
      <c r="LCS553" s="511"/>
      <c r="LCT553" s="511"/>
      <c r="LCU553" s="511"/>
      <c r="LCV553" s="511"/>
      <c r="LCW553" s="89"/>
      <c r="LCX553" s="89"/>
      <c r="LCY553" s="511"/>
      <c r="LCZ553" s="511"/>
      <c r="LDA553" s="89"/>
      <c r="LDB553" s="89"/>
      <c r="LDC553" s="511"/>
      <c r="LDD553" s="511"/>
      <c r="LDE553" s="511"/>
      <c r="LDF553" s="511"/>
      <c r="LDG553" s="511"/>
      <c r="LDH553" s="203"/>
      <c r="LDI553" s="107"/>
      <c r="LDJ553" s="511"/>
      <c r="LDK553" s="511"/>
      <c r="LDL553" s="511"/>
      <c r="LDM553" s="511"/>
      <c r="LDN553" s="511"/>
      <c r="LDO553" s="511"/>
      <c r="LDP553" s="511"/>
      <c r="LDQ553" s="168"/>
      <c r="LDR553" s="168"/>
      <c r="LDS553" s="168"/>
      <c r="LDT553" s="168"/>
      <c r="LDU553" s="168"/>
      <c r="LDV553" s="168"/>
      <c r="LDW553" s="168"/>
      <c r="LDX553" s="168"/>
      <c r="LDY553" s="168"/>
      <c r="LDZ553" s="168"/>
      <c r="LEA553" s="168"/>
      <c r="LEB553" s="168"/>
      <c r="LEC553" s="168"/>
      <c r="LED553" s="168"/>
      <c r="LEE553" s="168"/>
      <c r="LEF553" s="168"/>
      <c r="LEG553" s="168"/>
      <c r="LEH553" s="168"/>
      <c r="LEI553" s="168"/>
      <c r="LEJ553" s="168"/>
      <c r="LEK553" s="168"/>
      <c r="LEL553" s="168"/>
      <c r="LEM553" s="168"/>
      <c r="LEN553" s="168"/>
      <c r="LEO553" s="168"/>
      <c r="LEP553" s="168"/>
      <c r="LEQ553" s="168"/>
      <c r="LER553" s="168"/>
      <c r="LES553" s="168"/>
      <c r="LET553" s="168"/>
      <c r="LEU553" s="168"/>
      <c r="LEV553" s="168"/>
      <c r="LEW553" s="168"/>
      <c r="LEX553" s="168"/>
      <c r="LEY553" s="168"/>
      <c r="LEZ553" s="168"/>
      <c r="LFA553" s="168"/>
      <c r="LFB553" s="168"/>
      <c r="LFC553" s="168"/>
      <c r="LFD553" s="168"/>
      <c r="LFE553" s="168"/>
      <c r="LFF553" s="168"/>
      <c r="LFG553" s="168"/>
      <c r="LFH553" s="168"/>
      <c r="LFI553" s="511"/>
      <c r="LFJ553" s="511"/>
      <c r="LFK553" s="511"/>
      <c r="LFL553" s="511"/>
      <c r="LFM553" s="511"/>
      <c r="LFN553" s="511"/>
      <c r="LFO553" s="511"/>
      <c r="LFP553" s="511"/>
      <c r="LFQ553" s="511"/>
      <c r="LFR553" s="511"/>
      <c r="LFS553" s="511"/>
      <c r="LFT553" s="511"/>
      <c r="LFU553" s="511"/>
      <c r="LFV553" s="511"/>
      <c r="LFW553" s="511"/>
      <c r="LFX553" s="511"/>
      <c r="LFY553" s="511"/>
      <c r="LFZ553" s="511"/>
      <c r="LGA553" s="511"/>
      <c r="LGB553" s="511"/>
      <c r="LGC553" s="511"/>
      <c r="LGD553" s="511"/>
      <c r="LGE553" s="511"/>
      <c r="LGF553" s="511"/>
      <c r="LGG553" s="89"/>
      <c r="LGH553" s="89"/>
      <c r="LGI553" s="89"/>
      <c r="LGJ553" s="89"/>
      <c r="LGK553" s="89"/>
      <c r="LGL553" s="511"/>
      <c r="LGM553" s="511"/>
      <c r="LGN553" s="89"/>
      <c r="LGO553" s="89"/>
      <c r="LGP553" s="511"/>
      <c r="LGQ553" s="511"/>
      <c r="LGR553" s="89"/>
      <c r="LGS553" s="89"/>
      <c r="LGT553" s="511"/>
      <c r="LGU553" s="511"/>
      <c r="LGV553" s="511"/>
      <c r="LGW553" s="511"/>
      <c r="LGX553" s="511"/>
      <c r="LGY553" s="511"/>
      <c r="LGZ553" s="511"/>
      <c r="LHA553" s="89"/>
      <c r="LHB553" s="89"/>
      <c r="LHC553" s="511"/>
      <c r="LHD553" s="511"/>
      <c r="LHE553" s="89"/>
      <c r="LHF553" s="89"/>
      <c r="LHG553" s="511"/>
      <c r="LHH553" s="511"/>
      <c r="LHI553" s="511"/>
      <c r="LHJ553" s="511"/>
      <c r="LHK553" s="511"/>
      <c r="LHL553" s="203"/>
      <c r="LHM553" s="107"/>
      <c r="LHN553" s="511"/>
      <c r="LHO553" s="511"/>
      <c r="LHP553" s="511"/>
      <c r="LHQ553" s="511"/>
      <c r="LHR553" s="511"/>
      <c r="LHS553" s="511"/>
      <c r="LHT553" s="511"/>
      <c r="LHU553" s="168"/>
      <c r="LHV553" s="168"/>
      <c r="LHW553" s="168"/>
      <c r="LHX553" s="168"/>
      <c r="LHY553" s="168"/>
      <c r="LHZ553" s="168"/>
      <c r="LIA553" s="168"/>
      <c r="LIB553" s="168"/>
      <c r="LIC553" s="168"/>
      <c r="LID553" s="168"/>
      <c r="LIE553" s="168"/>
      <c r="LIF553" s="168"/>
      <c r="LIG553" s="168"/>
      <c r="LIH553" s="168"/>
      <c r="LII553" s="168"/>
      <c r="LIJ553" s="168"/>
      <c r="LIK553" s="168"/>
      <c r="LIL553" s="168"/>
      <c r="LIM553" s="168"/>
      <c r="LIN553" s="168"/>
      <c r="LIO553" s="168"/>
      <c r="LIP553" s="168"/>
      <c r="LIQ553" s="168"/>
      <c r="LIR553" s="168"/>
      <c r="LIS553" s="168"/>
      <c r="LIT553" s="168"/>
      <c r="LIU553" s="168"/>
      <c r="LIV553" s="168"/>
      <c r="LIW553" s="168"/>
      <c r="LIX553" s="168"/>
      <c r="LIY553" s="168"/>
      <c r="LIZ553" s="168"/>
      <c r="LJA553" s="168"/>
      <c r="LJB553" s="168"/>
      <c r="LJC553" s="168"/>
      <c r="LJD553" s="168"/>
      <c r="LJE553" s="168"/>
      <c r="LJF553" s="168"/>
      <c r="LJG553" s="168"/>
      <c r="LJH553" s="168"/>
      <c r="LJI553" s="168"/>
      <c r="LJJ553" s="168"/>
      <c r="LJK553" s="168"/>
      <c r="LJL553" s="168"/>
      <c r="LJM553" s="511"/>
      <c r="LJN553" s="511"/>
      <c r="LJO553" s="511"/>
      <c r="LJP553" s="511"/>
      <c r="LJQ553" s="511"/>
      <c r="LJR553" s="511"/>
      <c r="LJS553" s="511"/>
      <c r="LJT553" s="511"/>
      <c r="LJU553" s="511"/>
      <c r="LJV553" s="511"/>
      <c r="LJW553" s="511"/>
      <c r="LJX553" s="511"/>
      <c r="LJY553" s="511"/>
      <c r="LJZ553" s="511"/>
      <c r="LKA553" s="511"/>
      <c r="LKB553" s="511"/>
      <c r="LKC553" s="511"/>
      <c r="LKD553" s="511"/>
      <c r="LKE553" s="511"/>
      <c r="LKF553" s="511"/>
      <c r="LKG553" s="511"/>
      <c r="LKH553" s="511"/>
      <c r="LKI553" s="511"/>
      <c r="LKJ553" s="511"/>
      <c r="LKK553" s="89"/>
      <c r="LKL553" s="89"/>
      <c r="LKM553" s="89"/>
      <c r="LKN553" s="89"/>
      <c r="LKO553" s="89"/>
      <c r="LKP553" s="511"/>
      <c r="LKQ553" s="511"/>
      <c r="LKR553" s="89"/>
      <c r="LKS553" s="89"/>
      <c r="LKT553" s="511"/>
      <c r="LKU553" s="511"/>
      <c r="LKV553" s="89"/>
      <c r="LKW553" s="89"/>
      <c r="LKX553" s="511"/>
      <c r="LKY553" s="511"/>
      <c r="LKZ553" s="511"/>
      <c r="LLA553" s="511"/>
      <c r="LLB553" s="511"/>
      <c r="LLC553" s="511"/>
      <c r="LLD553" s="511"/>
      <c r="LLE553" s="89"/>
      <c r="LLF553" s="89"/>
      <c r="LLG553" s="511"/>
      <c r="LLH553" s="511"/>
      <c r="LLI553" s="89"/>
      <c r="LLJ553" s="89"/>
      <c r="LLK553" s="511"/>
      <c r="LLL553" s="511"/>
      <c r="LLM553" s="511"/>
      <c r="LLN553" s="511"/>
      <c r="LLO553" s="511"/>
      <c r="LLP553" s="203"/>
      <c r="LLQ553" s="107"/>
      <c r="LLR553" s="511"/>
      <c r="LLS553" s="511"/>
      <c r="LLT553" s="511"/>
      <c r="LLU553" s="511"/>
      <c r="LLV553" s="511"/>
      <c r="LLW553" s="511"/>
      <c r="LLX553" s="511"/>
      <c r="LLY553" s="168"/>
      <c r="LLZ553" s="168"/>
      <c r="LMA553" s="168"/>
      <c r="LMB553" s="168"/>
      <c r="LMC553" s="168"/>
      <c r="LMD553" s="168"/>
      <c r="LME553" s="168"/>
      <c r="LMF553" s="168"/>
      <c r="LMG553" s="168"/>
      <c r="LMH553" s="168"/>
      <c r="LMI553" s="168"/>
      <c r="LMJ553" s="168"/>
      <c r="LMK553" s="168"/>
      <c r="LML553" s="168"/>
      <c r="LMM553" s="168"/>
      <c r="LMN553" s="168"/>
      <c r="LMO553" s="168"/>
      <c r="LMP553" s="168"/>
      <c r="LMQ553" s="168"/>
      <c r="LMR553" s="168"/>
      <c r="LMS553" s="168"/>
      <c r="LMT553" s="168"/>
      <c r="LMU553" s="168"/>
      <c r="LMV553" s="168"/>
      <c r="LMW553" s="168"/>
      <c r="LMX553" s="168"/>
      <c r="LMY553" s="168"/>
      <c r="LMZ553" s="168"/>
      <c r="LNA553" s="168"/>
      <c r="LNB553" s="168"/>
      <c r="LNC553" s="168"/>
      <c r="LND553" s="168"/>
      <c r="LNE553" s="168"/>
      <c r="LNF553" s="168"/>
      <c r="LNG553" s="168"/>
      <c r="LNH553" s="168"/>
      <c r="LNI553" s="168"/>
      <c r="LNJ553" s="168"/>
      <c r="LNK553" s="168"/>
      <c r="LNL553" s="168"/>
      <c r="LNM553" s="168"/>
      <c r="LNN553" s="168"/>
      <c r="LNO553" s="168"/>
      <c r="LNP553" s="168"/>
      <c r="LNQ553" s="511"/>
      <c r="LNR553" s="511"/>
      <c r="LNS553" s="511"/>
      <c r="LNT553" s="511"/>
      <c r="LNU553" s="511"/>
      <c r="LNV553" s="511"/>
      <c r="LNW553" s="511"/>
      <c r="LNX553" s="511"/>
      <c r="LNY553" s="511"/>
      <c r="LNZ553" s="511"/>
      <c r="LOA553" s="511"/>
      <c r="LOB553" s="511"/>
      <c r="LOC553" s="511"/>
      <c r="LOD553" s="511"/>
      <c r="LOE553" s="511"/>
      <c r="LOF553" s="511"/>
      <c r="LOG553" s="511"/>
      <c r="LOH553" s="511"/>
      <c r="LOI553" s="511"/>
      <c r="LOJ553" s="511"/>
      <c r="LOK553" s="511"/>
      <c r="LOL553" s="511"/>
      <c r="LOM553" s="511"/>
      <c r="LON553" s="511"/>
      <c r="LOO553" s="89"/>
      <c r="LOP553" s="89"/>
      <c r="LOQ553" s="89"/>
      <c r="LOR553" s="89"/>
      <c r="LOS553" s="89"/>
      <c r="LOT553" s="511"/>
      <c r="LOU553" s="511"/>
      <c r="LOV553" s="89"/>
      <c r="LOW553" s="89"/>
      <c r="LOX553" s="511"/>
      <c r="LOY553" s="511"/>
      <c r="LOZ553" s="89"/>
      <c r="LPA553" s="89"/>
      <c r="LPB553" s="511"/>
      <c r="LPC553" s="511"/>
      <c r="LPD553" s="511"/>
      <c r="LPE553" s="511"/>
      <c r="LPF553" s="511"/>
      <c r="LPG553" s="511"/>
      <c r="LPH553" s="511"/>
      <c r="LPI553" s="89"/>
      <c r="LPJ553" s="89"/>
      <c r="LPK553" s="511"/>
      <c r="LPL553" s="511"/>
      <c r="LPM553" s="89"/>
      <c r="LPN553" s="89"/>
      <c r="LPO553" s="511"/>
      <c r="LPP553" s="511"/>
      <c r="LPQ553" s="511"/>
      <c r="LPR553" s="511"/>
      <c r="LPS553" s="511"/>
      <c r="LPT553" s="203"/>
      <c r="LPU553" s="107"/>
      <c r="LPV553" s="511"/>
      <c r="LPW553" s="511"/>
      <c r="LPX553" s="511"/>
      <c r="LPY553" s="511"/>
      <c r="LPZ553" s="511"/>
      <c r="LQA553" s="511"/>
      <c r="LQB553" s="511"/>
      <c r="LQC553" s="168"/>
      <c r="LQD553" s="168"/>
      <c r="LQE553" s="168"/>
      <c r="LQF553" s="168"/>
      <c r="LQG553" s="168"/>
      <c r="LQH553" s="168"/>
      <c r="LQI553" s="168"/>
      <c r="LQJ553" s="168"/>
      <c r="LQK553" s="168"/>
      <c r="LQL553" s="168"/>
      <c r="LQM553" s="168"/>
      <c r="LQN553" s="168"/>
      <c r="LQO553" s="168"/>
      <c r="LQP553" s="168"/>
      <c r="LQQ553" s="168"/>
      <c r="LQR553" s="168"/>
      <c r="LQS553" s="168"/>
      <c r="LQT553" s="168"/>
      <c r="LQU553" s="168"/>
      <c r="LQV553" s="168"/>
      <c r="LQW553" s="168"/>
      <c r="LQX553" s="168"/>
      <c r="LQY553" s="168"/>
      <c r="LQZ553" s="168"/>
      <c r="LRA553" s="168"/>
      <c r="LRB553" s="168"/>
      <c r="LRC553" s="168"/>
      <c r="LRD553" s="168"/>
      <c r="LRE553" s="168"/>
      <c r="LRF553" s="168"/>
      <c r="LRG553" s="168"/>
      <c r="LRH553" s="168"/>
      <c r="LRI553" s="168"/>
      <c r="LRJ553" s="168"/>
      <c r="LRK553" s="168"/>
      <c r="LRL553" s="168"/>
      <c r="LRM553" s="168"/>
      <c r="LRN553" s="168"/>
      <c r="LRO553" s="168"/>
      <c r="LRP553" s="168"/>
      <c r="LRQ553" s="168"/>
      <c r="LRR553" s="168"/>
      <c r="LRS553" s="168"/>
      <c r="LRT553" s="168"/>
      <c r="LRU553" s="511"/>
      <c r="LRV553" s="511"/>
      <c r="LRW553" s="511"/>
      <c r="LRX553" s="511"/>
      <c r="LRY553" s="511"/>
      <c r="LRZ553" s="511"/>
      <c r="LSA553" s="511"/>
      <c r="LSB553" s="511"/>
      <c r="LSC553" s="511"/>
      <c r="LSD553" s="511"/>
      <c r="LSE553" s="511"/>
      <c r="LSF553" s="511"/>
      <c r="LSG553" s="511"/>
      <c r="LSH553" s="511"/>
      <c r="LSI553" s="511"/>
      <c r="LSJ553" s="511"/>
      <c r="LSK553" s="511"/>
      <c r="LSL553" s="511"/>
      <c r="LSM553" s="511"/>
      <c r="LSN553" s="511"/>
      <c r="LSO553" s="511"/>
      <c r="LSP553" s="511"/>
      <c r="LSQ553" s="511"/>
      <c r="LSR553" s="511"/>
      <c r="LSS553" s="89"/>
      <c r="LST553" s="89"/>
      <c r="LSU553" s="89"/>
      <c r="LSV553" s="89"/>
      <c r="LSW553" s="89"/>
      <c r="LSX553" s="511"/>
      <c r="LSY553" s="511"/>
      <c r="LSZ553" s="89"/>
      <c r="LTA553" s="89"/>
      <c r="LTB553" s="511"/>
      <c r="LTC553" s="511"/>
      <c r="LTD553" s="89"/>
      <c r="LTE553" s="89"/>
      <c r="LTF553" s="511"/>
      <c r="LTG553" s="511"/>
      <c r="LTH553" s="511"/>
      <c r="LTI553" s="511"/>
      <c r="LTJ553" s="511"/>
      <c r="LTK553" s="511"/>
      <c r="LTL553" s="511"/>
      <c r="LTM553" s="89"/>
      <c r="LTN553" s="89"/>
      <c r="LTO553" s="511"/>
      <c r="LTP553" s="511"/>
      <c r="LTQ553" s="89"/>
      <c r="LTR553" s="89"/>
      <c r="LTS553" s="511"/>
      <c r="LTT553" s="511"/>
      <c r="LTU553" s="511"/>
      <c r="LTV553" s="511"/>
      <c r="LTW553" s="511"/>
      <c r="LTX553" s="203"/>
      <c r="LTY553" s="107"/>
      <c r="LTZ553" s="511"/>
      <c r="LUA553" s="511"/>
      <c r="LUB553" s="511"/>
      <c r="LUC553" s="511"/>
      <c r="LUD553" s="511"/>
      <c r="LUE553" s="511"/>
      <c r="LUF553" s="511"/>
      <c r="LUG553" s="168"/>
      <c r="LUH553" s="168"/>
      <c r="LUI553" s="168"/>
      <c r="LUJ553" s="168"/>
      <c r="LUK553" s="168"/>
      <c r="LUL553" s="168"/>
      <c r="LUM553" s="168"/>
      <c r="LUN553" s="168"/>
      <c r="LUO553" s="168"/>
      <c r="LUP553" s="168"/>
      <c r="LUQ553" s="168"/>
      <c r="LUR553" s="168"/>
      <c r="LUS553" s="168"/>
      <c r="LUT553" s="168"/>
      <c r="LUU553" s="168"/>
      <c r="LUV553" s="168"/>
      <c r="LUW553" s="168"/>
      <c r="LUX553" s="168"/>
      <c r="LUY553" s="168"/>
      <c r="LUZ553" s="168"/>
      <c r="LVA553" s="168"/>
      <c r="LVB553" s="168"/>
      <c r="LVC553" s="168"/>
      <c r="LVD553" s="168"/>
      <c r="LVE553" s="168"/>
      <c r="LVF553" s="168"/>
      <c r="LVG553" s="168"/>
      <c r="LVH553" s="168"/>
      <c r="LVI553" s="168"/>
      <c r="LVJ553" s="168"/>
      <c r="LVK553" s="168"/>
      <c r="LVL553" s="168"/>
      <c r="LVM553" s="168"/>
      <c r="LVN553" s="168"/>
      <c r="LVO553" s="168"/>
      <c r="LVP553" s="168"/>
      <c r="LVQ553" s="168"/>
      <c r="LVR553" s="168"/>
      <c r="LVS553" s="168"/>
      <c r="LVT553" s="168"/>
      <c r="LVU553" s="168"/>
      <c r="LVV553" s="168"/>
      <c r="LVW553" s="168"/>
      <c r="LVX553" s="168"/>
      <c r="LVY553" s="511"/>
      <c r="LVZ553" s="511"/>
      <c r="LWA553" s="511"/>
      <c r="LWB553" s="511"/>
      <c r="LWC553" s="511"/>
      <c r="LWD553" s="511"/>
      <c r="LWE553" s="511"/>
      <c r="LWF553" s="511"/>
      <c r="LWG553" s="511"/>
      <c r="LWH553" s="511"/>
      <c r="LWI553" s="511"/>
      <c r="LWJ553" s="511"/>
      <c r="LWK553" s="511"/>
      <c r="LWL553" s="511"/>
      <c r="LWM553" s="511"/>
      <c r="LWN553" s="511"/>
      <c r="LWO553" s="511"/>
      <c r="LWP553" s="511"/>
      <c r="LWQ553" s="511"/>
      <c r="LWR553" s="511"/>
      <c r="LWS553" s="511"/>
      <c r="LWT553" s="511"/>
      <c r="LWU553" s="511"/>
      <c r="LWV553" s="511"/>
      <c r="LWW553" s="89"/>
      <c r="LWX553" s="89"/>
      <c r="LWY553" s="89"/>
      <c r="LWZ553" s="89"/>
      <c r="LXA553" s="89"/>
      <c r="LXB553" s="511"/>
      <c r="LXC553" s="511"/>
      <c r="LXD553" s="89"/>
      <c r="LXE553" s="89"/>
      <c r="LXF553" s="511"/>
      <c r="LXG553" s="511"/>
      <c r="LXH553" s="89"/>
      <c r="LXI553" s="89"/>
      <c r="LXJ553" s="511"/>
      <c r="LXK553" s="511"/>
      <c r="LXL553" s="511"/>
      <c r="LXM553" s="511"/>
      <c r="LXN553" s="511"/>
      <c r="LXO553" s="511"/>
      <c r="LXP553" s="511"/>
      <c r="LXQ553" s="89"/>
      <c r="LXR553" s="89"/>
      <c r="LXS553" s="511"/>
      <c r="LXT553" s="511"/>
      <c r="LXU553" s="89"/>
      <c r="LXV553" s="89"/>
      <c r="LXW553" s="511"/>
      <c r="LXX553" s="511"/>
      <c r="LXY553" s="511"/>
      <c r="LXZ553" s="511"/>
      <c r="LYA553" s="511"/>
      <c r="LYB553" s="203"/>
      <c r="LYC553" s="107"/>
      <c r="LYD553" s="511"/>
      <c r="LYE553" s="511"/>
      <c r="LYF553" s="511"/>
      <c r="LYG553" s="511"/>
      <c r="LYH553" s="511"/>
      <c r="LYI553" s="511"/>
      <c r="LYJ553" s="511"/>
      <c r="LYK553" s="168"/>
      <c r="LYL553" s="168"/>
      <c r="LYM553" s="168"/>
      <c r="LYN553" s="168"/>
      <c r="LYO553" s="168"/>
      <c r="LYP553" s="168"/>
      <c r="LYQ553" s="168"/>
      <c r="LYR553" s="168"/>
      <c r="LYS553" s="168"/>
      <c r="LYT553" s="168"/>
      <c r="LYU553" s="168"/>
      <c r="LYV553" s="168"/>
      <c r="LYW553" s="168"/>
      <c r="LYX553" s="168"/>
      <c r="LYY553" s="168"/>
      <c r="LYZ553" s="168"/>
      <c r="LZA553" s="168"/>
      <c r="LZB553" s="168"/>
      <c r="LZC553" s="168"/>
      <c r="LZD553" s="168"/>
      <c r="LZE553" s="168"/>
      <c r="LZF553" s="168"/>
      <c r="LZG553" s="168"/>
      <c r="LZH553" s="168"/>
      <c r="LZI553" s="168"/>
      <c r="LZJ553" s="168"/>
      <c r="LZK553" s="168"/>
      <c r="LZL553" s="168"/>
      <c r="LZM553" s="168"/>
      <c r="LZN553" s="168"/>
      <c r="LZO553" s="168"/>
      <c r="LZP553" s="168"/>
      <c r="LZQ553" s="168"/>
      <c r="LZR553" s="168"/>
      <c r="LZS553" s="168"/>
      <c r="LZT553" s="168"/>
      <c r="LZU553" s="168"/>
      <c r="LZV553" s="168"/>
      <c r="LZW553" s="168"/>
      <c r="LZX553" s="168"/>
      <c r="LZY553" s="168"/>
      <c r="LZZ553" s="168"/>
      <c r="MAA553" s="168"/>
      <c r="MAB553" s="168"/>
      <c r="MAC553" s="511"/>
      <c r="MAD553" s="511"/>
      <c r="MAE553" s="511"/>
      <c r="MAF553" s="511"/>
      <c r="MAG553" s="511"/>
      <c r="MAH553" s="511"/>
      <c r="MAI553" s="511"/>
      <c r="MAJ553" s="511"/>
      <c r="MAK553" s="511"/>
      <c r="MAL553" s="511"/>
      <c r="MAM553" s="511"/>
      <c r="MAN553" s="511"/>
      <c r="MAO553" s="511"/>
      <c r="MAP553" s="511"/>
      <c r="MAQ553" s="511"/>
      <c r="MAR553" s="511"/>
      <c r="MAS553" s="511"/>
      <c r="MAT553" s="511"/>
      <c r="MAU553" s="511"/>
      <c r="MAV553" s="511"/>
      <c r="MAW553" s="511"/>
      <c r="MAX553" s="511"/>
      <c r="MAY553" s="511"/>
      <c r="MAZ553" s="511"/>
      <c r="MBA553" s="89"/>
      <c r="MBB553" s="89"/>
      <c r="MBC553" s="89"/>
      <c r="MBD553" s="89"/>
      <c r="MBE553" s="89"/>
      <c r="MBF553" s="511"/>
      <c r="MBG553" s="511"/>
      <c r="MBH553" s="89"/>
      <c r="MBI553" s="89"/>
      <c r="MBJ553" s="511"/>
      <c r="MBK553" s="511"/>
      <c r="MBL553" s="89"/>
      <c r="MBM553" s="89"/>
      <c r="MBN553" s="511"/>
      <c r="MBO553" s="511"/>
      <c r="MBP553" s="511"/>
      <c r="MBQ553" s="511"/>
      <c r="MBR553" s="511"/>
      <c r="MBS553" s="511"/>
      <c r="MBT553" s="511"/>
      <c r="MBU553" s="89"/>
      <c r="MBV553" s="89"/>
      <c r="MBW553" s="511"/>
      <c r="MBX553" s="511"/>
      <c r="MBY553" s="89"/>
      <c r="MBZ553" s="89"/>
      <c r="MCA553" s="511"/>
      <c r="MCB553" s="511"/>
      <c r="MCC553" s="511"/>
      <c r="MCD553" s="511"/>
      <c r="MCE553" s="511"/>
      <c r="MCF553" s="203"/>
      <c r="MCG553" s="107"/>
      <c r="MCH553" s="511"/>
      <c r="MCI553" s="511"/>
      <c r="MCJ553" s="511"/>
      <c r="MCK553" s="511"/>
      <c r="MCL553" s="511"/>
      <c r="MCM553" s="511"/>
      <c r="MCN553" s="511"/>
      <c r="MCO553" s="168"/>
      <c r="MCP553" s="168"/>
      <c r="MCQ553" s="168"/>
      <c r="MCR553" s="168"/>
      <c r="MCS553" s="168"/>
      <c r="MCT553" s="168"/>
      <c r="MCU553" s="168"/>
      <c r="MCV553" s="168"/>
      <c r="MCW553" s="168"/>
      <c r="MCX553" s="168"/>
      <c r="MCY553" s="168"/>
      <c r="MCZ553" s="168"/>
      <c r="MDA553" s="168"/>
      <c r="MDB553" s="168"/>
      <c r="MDC553" s="168"/>
      <c r="MDD553" s="168"/>
      <c r="MDE553" s="168"/>
      <c r="MDF553" s="168"/>
      <c r="MDG553" s="168"/>
      <c r="MDH553" s="168"/>
      <c r="MDI553" s="168"/>
      <c r="MDJ553" s="168"/>
      <c r="MDK553" s="168"/>
      <c r="MDL553" s="168"/>
      <c r="MDM553" s="168"/>
      <c r="MDN553" s="168"/>
      <c r="MDO553" s="168"/>
      <c r="MDP553" s="168"/>
      <c r="MDQ553" s="168"/>
      <c r="MDR553" s="168"/>
      <c r="MDS553" s="168"/>
      <c r="MDT553" s="168"/>
      <c r="MDU553" s="168"/>
      <c r="MDV553" s="168"/>
      <c r="MDW553" s="168"/>
      <c r="MDX553" s="168"/>
      <c r="MDY553" s="168"/>
      <c r="MDZ553" s="168"/>
      <c r="MEA553" s="168"/>
      <c r="MEB553" s="168"/>
      <c r="MEC553" s="168"/>
      <c r="MED553" s="168"/>
      <c r="MEE553" s="168"/>
      <c r="MEF553" s="168"/>
      <c r="MEG553" s="511"/>
      <c r="MEH553" s="511"/>
      <c r="MEI553" s="511"/>
      <c r="MEJ553" s="511"/>
      <c r="MEK553" s="511"/>
      <c r="MEL553" s="511"/>
      <c r="MEM553" s="511"/>
      <c r="MEN553" s="511"/>
      <c r="MEO553" s="511"/>
      <c r="MEP553" s="511"/>
      <c r="MEQ553" s="511"/>
      <c r="MER553" s="511"/>
      <c r="MES553" s="511"/>
      <c r="MET553" s="511"/>
      <c r="MEU553" s="511"/>
      <c r="MEV553" s="511"/>
      <c r="MEW553" s="511"/>
      <c r="MEX553" s="511"/>
      <c r="MEY553" s="511"/>
      <c r="MEZ553" s="511"/>
      <c r="MFA553" s="511"/>
      <c r="MFB553" s="511"/>
      <c r="MFC553" s="511"/>
      <c r="MFD553" s="511"/>
      <c r="MFE553" s="89"/>
      <c r="MFF553" s="89"/>
      <c r="MFG553" s="89"/>
      <c r="MFH553" s="89"/>
      <c r="MFI553" s="89"/>
      <c r="MFJ553" s="511"/>
      <c r="MFK553" s="511"/>
      <c r="MFL553" s="89"/>
      <c r="MFM553" s="89"/>
      <c r="MFN553" s="511"/>
      <c r="MFO553" s="511"/>
      <c r="MFP553" s="89"/>
      <c r="MFQ553" s="89"/>
      <c r="MFR553" s="511"/>
      <c r="MFS553" s="511"/>
      <c r="MFT553" s="511"/>
      <c r="MFU553" s="511"/>
      <c r="MFV553" s="511"/>
      <c r="MFW553" s="511"/>
      <c r="MFX553" s="511"/>
      <c r="MFY553" s="89"/>
      <c r="MFZ553" s="89"/>
      <c r="MGA553" s="511"/>
      <c r="MGB553" s="511"/>
      <c r="MGC553" s="89"/>
      <c r="MGD553" s="89"/>
      <c r="MGE553" s="511"/>
      <c r="MGF553" s="511"/>
      <c r="MGG553" s="511"/>
      <c r="MGH553" s="511"/>
      <c r="MGI553" s="511"/>
      <c r="MGJ553" s="203"/>
      <c r="MGK553" s="107"/>
      <c r="MGL553" s="511"/>
      <c r="MGM553" s="511"/>
      <c r="MGN553" s="511"/>
      <c r="MGO553" s="511"/>
      <c r="MGP553" s="511"/>
      <c r="MGQ553" s="511"/>
      <c r="MGR553" s="511"/>
      <c r="MGS553" s="168"/>
      <c r="MGT553" s="168"/>
      <c r="MGU553" s="168"/>
      <c r="MGV553" s="168"/>
      <c r="MGW553" s="168"/>
      <c r="MGX553" s="168"/>
      <c r="MGY553" s="168"/>
      <c r="MGZ553" s="168"/>
      <c r="MHA553" s="168"/>
      <c r="MHB553" s="168"/>
      <c r="MHC553" s="168"/>
      <c r="MHD553" s="168"/>
      <c r="MHE553" s="168"/>
      <c r="MHF553" s="168"/>
      <c r="MHG553" s="168"/>
      <c r="MHH553" s="168"/>
      <c r="MHI553" s="168"/>
      <c r="MHJ553" s="168"/>
      <c r="MHK553" s="168"/>
      <c r="MHL553" s="168"/>
      <c r="MHM553" s="168"/>
      <c r="MHN553" s="168"/>
      <c r="MHO553" s="168"/>
      <c r="MHP553" s="168"/>
      <c r="MHQ553" s="168"/>
      <c r="MHR553" s="168"/>
      <c r="MHS553" s="168"/>
      <c r="MHT553" s="168"/>
      <c r="MHU553" s="168"/>
      <c r="MHV553" s="168"/>
      <c r="MHW553" s="168"/>
      <c r="MHX553" s="168"/>
      <c r="MHY553" s="168"/>
      <c r="MHZ553" s="168"/>
      <c r="MIA553" s="168"/>
      <c r="MIB553" s="168"/>
      <c r="MIC553" s="168"/>
      <c r="MID553" s="168"/>
      <c r="MIE553" s="168"/>
      <c r="MIF553" s="168"/>
      <c r="MIG553" s="168"/>
      <c r="MIH553" s="168"/>
      <c r="MII553" s="168"/>
      <c r="MIJ553" s="168"/>
      <c r="MIK553" s="511"/>
      <c r="MIL553" s="511"/>
      <c r="MIM553" s="511"/>
      <c r="MIN553" s="511"/>
      <c r="MIO553" s="511"/>
      <c r="MIP553" s="511"/>
      <c r="MIQ553" s="511"/>
      <c r="MIR553" s="511"/>
      <c r="MIS553" s="511"/>
      <c r="MIT553" s="511"/>
      <c r="MIU553" s="511"/>
      <c r="MIV553" s="511"/>
      <c r="MIW553" s="511"/>
      <c r="MIX553" s="511"/>
      <c r="MIY553" s="511"/>
      <c r="MIZ553" s="511"/>
      <c r="MJA553" s="511"/>
      <c r="MJB553" s="511"/>
      <c r="MJC553" s="511"/>
      <c r="MJD553" s="511"/>
      <c r="MJE553" s="511"/>
      <c r="MJF553" s="511"/>
      <c r="MJG553" s="511"/>
      <c r="MJH553" s="511"/>
      <c r="MJI553" s="89"/>
      <c r="MJJ553" s="89"/>
      <c r="MJK553" s="89"/>
      <c r="MJL553" s="89"/>
      <c r="MJM553" s="89"/>
      <c r="MJN553" s="511"/>
      <c r="MJO553" s="511"/>
      <c r="MJP553" s="89"/>
      <c r="MJQ553" s="89"/>
      <c r="MJR553" s="511"/>
      <c r="MJS553" s="511"/>
      <c r="MJT553" s="89"/>
      <c r="MJU553" s="89"/>
      <c r="MJV553" s="511"/>
      <c r="MJW553" s="511"/>
      <c r="MJX553" s="511"/>
      <c r="MJY553" s="511"/>
      <c r="MJZ553" s="511"/>
      <c r="MKA553" s="511"/>
      <c r="MKB553" s="511"/>
      <c r="MKC553" s="89"/>
      <c r="MKD553" s="89"/>
      <c r="MKE553" s="511"/>
      <c r="MKF553" s="511"/>
      <c r="MKG553" s="89"/>
      <c r="MKH553" s="89"/>
      <c r="MKI553" s="511"/>
      <c r="MKJ553" s="511"/>
      <c r="MKK553" s="511"/>
      <c r="MKL553" s="511"/>
      <c r="MKM553" s="511"/>
      <c r="MKN553" s="203"/>
      <c r="MKO553" s="107"/>
      <c r="MKP553" s="511"/>
      <c r="MKQ553" s="511"/>
      <c r="MKR553" s="511"/>
      <c r="MKS553" s="511"/>
      <c r="MKT553" s="511"/>
      <c r="MKU553" s="511"/>
      <c r="MKV553" s="511"/>
      <c r="MKW553" s="168"/>
      <c r="MKX553" s="168"/>
      <c r="MKY553" s="168"/>
      <c r="MKZ553" s="168"/>
      <c r="MLA553" s="168"/>
      <c r="MLB553" s="168"/>
      <c r="MLC553" s="168"/>
      <c r="MLD553" s="168"/>
      <c r="MLE553" s="168"/>
      <c r="MLF553" s="168"/>
      <c r="MLG553" s="168"/>
      <c r="MLH553" s="168"/>
      <c r="MLI553" s="168"/>
      <c r="MLJ553" s="168"/>
      <c r="MLK553" s="168"/>
      <c r="MLL553" s="168"/>
      <c r="MLM553" s="168"/>
      <c r="MLN553" s="168"/>
      <c r="MLO553" s="168"/>
      <c r="MLP553" s="168"/>
      <c r="MLQ553" s="168"/>
      <c r="MLR553" s="168"/>
      <c r="MLS553" s="168"/>
      <c r="MLT553" s="168"/>
      <c r="MLU553" s="168"/>
      <c r="MLV553" s="168"/>
      <c r="MLW553" s="168"/>
      <c r="MLX553" s="168"/>
      <c r="MLY553" s="168"/>
      <c r="MLZ553" s="168"/>
      <c r="MMA553" s="168"/>
      <c r="MMB553" s="168"/>
      <c r="MMC553" s="168"/>
      <c r="MMD553" s="168"/>
      <c r="MME553" s="168"/>
      <c r="MMF553" s="168"/>
      <c r="MMG553" s="168"/>
      <c r="MMH553" s="168"/>
      <c r="MMI553" s="168"/>
      <c r="MMJ553" s="168"/>
      <c r="MMK553" s="168"/>
      <c r="MML553" s="168"/>
      <c r="MMM553" s="168"/>
      <c r="MMN553" s="168"/>
      <c r="MMO553" s="511"/>
      <c r="MMP553" s="511"/>
      <c r="MMQ553" s="511"/>
      <c r="MMR553" s="511"/>
      <c r="MMS553" s="511"/>
      <c r="MMT553" s="511"/>
      <c r="MMU553" s="511"/>
      <c r="MMV553" s="511"/>
      <c r="MMW553" s="511"/>
      <c r="MMX553" s="511"/>
      <c r="MMY553" s="511"/>
      <c r="MMZ553" s="511"/>
      <c r="MNA553" s="511"/>
      <c r="MNB553" s="511"/>
      <c r="MNC553" s="511"/>
      <c r="MND553" s="511"/>
      <c r="MNE553" s="511"/>
      <c r="MNF553" s="511"/>
      <c r="MNG553" s="511"/>
      <c r="MNH553" s="511"/>
      <c r="MNI553" s="511"/>
      <c r="MNJ553" s="511"/>
      <c r="MNK553" s="511"/>
      <c r="MNL553" s="511"/>
      <c r="MNM553" s="89"/>
      <c r="MNN553" s="89"/>
      <c r="MNO553" s="89"/>
      <c r="MNP553" s="89"/>
      <c r="MNQ553" s="89"/>
      <c r="MNR553" s="511"/>
      <c r="MNS553" s="511"/>
      <c r="MNT553" s="89"/>
      <c r="MNU553" s="89"/>
      <c r="MNV553" s="511"/>
      <c r="MNW553" s="511"/>
      <c r="MNX553" s="89"/>
      <c r="MNY553" s="89"/>
      <c r="MNZ553" s="511"/>
      <c r="MOA553" s="511"/>
      <c r="MOB553" s="511"/>
      <c r="MOC553" s="511"/>
      <c r="MOD553" s="511"/>
      <c r="MOE553" s="511"/>
      <c r="MOF553" s="511"/>
      <c r="MOG553" s="89"/>
      <c r="MOH553" s="89"/>
      <c r="MOI553" s="511"/>
      <c r="MOJ553" s="511"/>
      <c r="MOK553" s="89"/>
      <c r="MOL553" s="89"/>
      <c r="MOM553" s="511"/>
      <c r="MON553" s="511"/>
      <c r="MOO553" s="511"/>
      <c r="MOP553" s="511"/>
      <c r="MOQ553" s="511"/>
      <c r="MOR553" s="203"/>
      <c r="MOS553" s="107"/>
      <c r="MOT553" s="511"/>
      <c r="MOU553" s="511"/>
      <c r="MOV553" s="511"/>
      <c r="MOW553" s="511"/>
      <c r="MOX553" s="511"/>
      <c r="MOY553" s="511"/>
      <c r="MOZ553" s="511"/>
      <c r="MPA553" s="168"/>
      <c r="MPB553" s="168"/>
      <c r="MPC553" s="168"/>
      <c r="MPD553" s="168"/>
      <c r="MPE553" s="168"/>
      <c r="MPF553" s="168"/>
      <c r="MPG553" s="168"/>
      <c r="MPH553" s="168"/>
      <c r="MPI553" s="168"/>
      <c r="MPJ553" s="168"/>
      <c r="MPK553" s="168"/>
      <c r="MPL553" s="168"/>
      <c r="MPM553" s="168"/>
      <c r="MPN553" s="168"/>
      <c r="MPO553" s="168"/>
      <c r="MPP553" s="168"/>
      <c r="MPQ553" s="168"/>
      <c r="MPR553" s="168"/>
      <c r="MPS553" s="168"/>
      <c r="MPT553" s="168"/>
      <c r="MPU553" s="168"/>
      <c r="MPV553" s="168"/>
      <c r="MPW553" s="168"/>
      <c r="MPX553" s="168"/>
      <c r="MPY553" s="168"/>
      <c r="MPZ553" s="168"/>
      <c r="MQA553" s="168"/>
      <c r="MQB553" s="168"/>
      <c r="MQC553" s="168"/>
      <c r="MQD553" s="168"/>
      <c r="MQE553" s="168"/>
      <c r="MQF553" s="168"/>
      <c r="MQG553" s="168"/>
      <c r="MQH553" s="168"/>
      <c r="MQI553" s="168"/>
      <c r="MQJ553" s="168"/>
      <c r="MQK553" s="168"/>
      <c r="MQL553" s="168"/>
      <c r="MQM553" s="168"/>
      <c r="MQN553" s="168"/>
      <c r="MQO553" s="168"/>
      <c r="MQP553" s="168"/>
      <c r="MQQ553" s="168"/>
      <c r="MQR553" s="168"/>
      <c r="MQS553" s="511"/>
      <c r="MQT553" s="511"/>
      <c r="MQU553" s="511"/>
      <c r="MQV553" s="511"/>
      <c r="MQW553" s="511"/>
      <c r="MQX553" s="511"/>
      <c r="MQY553" s="511"/>
      <c r="MQZ553" s="511"/>
      <c r="MRA553" s="511"/>
      <c r="MRB553" s="511"/>
      <c r="MRC553" s="511"/>
      <c r="MRD553" s="511"/>
      <c r="MRE553" s="511"/>
      <c r="MRF553" s="511"/>
      <c r="MRG553" s="511"/>
      <c r="MRH553" s="511"/>
      <c r="MRI553" s="511"/>
      <c r="MRJ553" s="511"/>
      <c r="MRK553" s="511"/>
      <c r="MRL553" s="511"/>
      <c r="MRM553" s="511"/>
      <c r="MRN553" s="511"/>
      <c r="MRO553" s="511"/>
      <c r="MRP553" s="511"/>
      <c r="MRQ553" s="89"/>
      <c r="MRR553" s="89"/>
      <c r="MRS553" s="89"/>
      <c r="MRT553" s="89"/>
      <c r="MRU553" s="89"/>
      <c r="MRV553" s="511"/>
      <c r="MRW553" s="511"/>
      <c r="MRX553" s="89"/>
      <c r="MRY553" s="89"/>
      <c r="MRZ553" s="511"/>
      <c r="MSA553" s="511"/>
      <c r="MSB553" s="89"/>
      <c r="MSC553" s="89"/>
      <c r="MSD553" s="511"/>
      <c r="MSE553" s="511"/>
      <c r="MSF553" s="511"/>
      <c r="MSG553" s="511"/>
      <c r="MSH553" s="511"/>
      <c r="MSI553" s="511"/>
      <c r="MSJ553" s="511"/>
      <c r="MSK553" s="89"/>
      <c r="MSL553" s="89"/>
      <c r="MSM553" s="511"/>
      <c r="MSN553" s="511"/>
      <c r="MSO553" s="89"/>
      <c r="MSP553" s="89"/>
      <c r="MSQ553" s="511"/>
      <c r="MSR553" s="511"/>
      <c r="MSS553" s="511"/>
      <c r="MST553" s="511"/>
      <c r="MSU553" s="511"/>
      <c r="MSV553" s="203"/>
      <c r="MSW553" s="107"/>
      <c r="MSX553" s="511"/>
      <c r="MSY553" s="511"/>
      <c r="MSZ553" s="511"/>
      <c r="MTA553" s="511"/>
      <c r="MTB553" s="511"/>
      <c r="MTC553" s="511"/>
      <c r="MTD553" s="511"/>
      <c r="MTE553" s="168"/>
      <c r="MTF553" s="168"/>
      <c r="MTG553" s="168"/>
      <c r="MTH553" s="168"/>
      <c r="MTI553" s="168"/>
      <c r="MTJ553" s="168"/>
      <c r="MTK553" s="168"/>
      <c r="MTL553" s="168"/>
      <c r="MTM553" s="168"/>
      <c r="MTN553" s="168"/>
      <c r="MTO553" s="168"/>
      <c r="MTP553" s="168"/>
      <c r="MTQ553" s="168"/>
      <c r="MTR553" s="168"/>
      <c r="MTS553" s="168"/>
      <c r="MTT553" s="168"/>
      <c r="MTU553" s="168"/>
      <c r="MTV553" s="168"/>
      <c r="MTW553" s="168"/>
      <c r="MTX553" s="168"/>
      <c r="MTY553" s="168"/>
      <c r="MTZ553" s="168"/>
      <c r="MUA553" s="168"/>
      <c r="MUB553" s="168"/>
      <c r="MUC553" s="168"/>
      <c r="MUD553" s="168"/>
      <c r="MUE553" s="168"/>
      <c r="MUF553" s="168"/>
      <c r="MUG553" s="168"/>
      <c r="MUH553" s="168"/>
      <c r="MUI553" s="168"/>
      <c r="MUJ553" s="168"/>
      <c r="MUK553" s="168"/>
      <c r="MUL553" s="168"/>
      <c r="MUM553" s="168"/>
      <c r="MUN553" s="168"/>
      <c r="MUO553" s="168"/>
      <c r="MUP553" s="168"/>
      <c r="MUQ553" s="168"/>
      <c r="MUR553" s="168"/>
      <c r="MUS553" s="168"/>
      <c r="MUT553" s="168"/>
      <c r="MUU553" s="168"/>
      <c r="MUV553" s="168"/>
      <c r="MUW553" s="511"/>
      <c r="MUX553" s="511"/>
      <c r="MUY553" s="511"/>
      <c r="MUZ553" s="511"/>
      <c r="MVA553" s="511"/>
      <c r="MVB553" s="511"/>
      <c r="MVC553" s="511"/>
      <c r="MVD553" s="511"/>
      <c r="MVE553" s="511"/>
      <c r="MVF553" s="511"/>
      <c r="MVG553" s="511"/>
      <c r="MVH553" s="511"/>
      <c r="MVI553" s="511"/>
      <c r="MVJ553" s="511"/>
      <c r="MVK553" s="511"/>
      <c r="MVL553" s="511"/>
      <c r="MVM553" s="511"/>
      <c r="MVN553" s="511"/>
      <c r="MVO553" s="511"/>
      <c r="MVP553" s="511"/>
      <c r="MVQ553" s="511"/>
      <c r="MVR553" s="511"/>
      <c r="MVS553" s="511"/>
      <c r="MVT553" s="511"/>
      <c r="MVU553" s="89"/>
      <c r="MVV553" s="89"/>
      <c r="MVW553" s="89"/>
      <c r="MVX553" s="89"/>
      <c r="MVY553" s="89"/>
      <c r="MVZ553" s="511"/>
      <c r="MWA553" s="511"/>
      <c r="MWB553" s="89"/>
      <c r="MWC553" s="89"/>
      <c r="MWD553" s="511"/>
      <c r="MWE553" s="511"/>
      <c r="MWF553" s="89"/>
      <c r="MWG553" s="89"/>
      <c r="MWH553" s="511"/>
      <c r="MWI553" s="511"/>
      <c r="MWJ553" s="511"/>
      <c r="MWK553" s="511"/>
      <c r="MWL553" s="511"/>
      <c r="MWM553" s="511"/>
      <c r="MWN553" s="511"/>
      <c r="MWO553" s="89"/>
      <c r="MWP553" s="89"/>
      <c r="MWQ553" s="511"/>
      <c r="MWR553" s="511"/>
      <c r="MWS553" s="89"/>
      <c r="MWT553" s="89"/>
      <c r="MWU553" s="511"/>
      <c r="MWV553" s="511"/>
      <c r="MWW553" s="511"/>
      <c r="MWX553" s="511"/>
      <c r="MWY553" s="511"/>
      <c r="MWZ553" s="203"/>
      <c r="MXA553" s="107"/>
      <c r="MXB553" s="511"/>
      <c r="MXC553" s="511"/>
      <c r="MXD553" s="511"/>
      <c r="MXE553" s="511"/>
      <c r="MXF553" s="511"/>
      <c r="MXG553" s="511"/>
      <c r="MXH553" s="511"/>
      <c r="MXI553" s="168"/>
      <c r="MXJ553" s="168"/>
      <c r="MXK553" s="168"/>
      <c r="MXL553" s="168"/>
      <c r="MXM553" s="168"/>
      <c r="MXN553" s="168"/>
      <c r="MXO553" s="168"/>
      <c r="MXP553" s="168"/>
      <c r="MXQ553" s="168"/>
      <c r="MXR553" s="168"/>
      <c r="MXS553" s="168"/>
      <c r="MXT553" s="168"/>
      <c r="MXU553" s="168"/>
      <c r="MXV553" s="168"/>
      <c r="MXW553" s="168"/>
      <c r="MXX553" s="168"/>
      <c r="MXY553" s="168"/>
      <c r="MXZ553" s="168"/>
      <c r="MYA553" s="168"/>
      <c r="MYB553" s="168"/>
      <c r="MYC553" s="168"/>
      <c r="MYD553" s="168"/>
      <c r="MYE553" s="168"/>
      <c r="MYF553" s="168"/>
      <c r="MYG553" s="168"/>
      <c r="MYH553" s="168"/>
      <c r="MYI553" s="168"/>
      <c r="MYJ553" s="168"/>
      <c r="MYK553" s="168"/>
      <c r="MYL553" s="168"/>
      <c r="MYM553" s="168"/>
      <c r="MYN553" s="168"/>
      <c r="MYO553" s="168"/>
      <c r="MYP553" s="168"/>
      <c r="MYQ553" s="168"/>
      <c r="MYR553" s="168"/>
      <c r="MYS553" s="168"/>
      <c r="MYT553" s="168"/>
      <c r="MYU553" s="168"/>
      <c r="MYV553" s="168"/>
      <c r="MYW553" s="168"/>
      <c r="MYX553" s="168"/>
      <c r="MYY553" s="168"/>
      <c r="MYZ553" s="168"/>
      <c r="MZA553" s="511"/>
      <c r="MZB553" s="511"/>
      <c r="MZC553" s="511"/>
      <c r="MZD553" s="511"/>
      <c r="MZE553" s="511"/>
      <c r="MZF553" s="511"/>
      <c r="MZG553" s="511"/>
      <c r="MZH553" s="511"/>
      <c r="MZI553" s="511"/>
      <c r="MZJ553" s="511"/>
      <c r="MZK553" s="511"/>
      <c r="MZL553" s="511"/>
      <c r="MZM553" s="511"/>
      <c r="MZN553" s="511"/>
      <c r="MZO553" s="511"/>
      <c r="MZP553" s="511"/>
      <c r="MZQ553" s="511"/>
      <c r="MZR553" s="511"/>
      <c r="MZS553" s="511"/>
      <c r="MZT553" s="511"/>
      <c r="MZU553" s="511"/>
      <c r="MZV553" s="511"/>
      <c r="MZW553" s="511"/>
      <c r="MZX553" s="511"/>
      <c r="MZY553" s="89"/>
      <c r="MZZ553" s="89"/>
      <c r="NAA553" s="89"/>
      <c r="NAB553" s="89"/>
      <c r="NAC553" s="89"/>
      <c r="NAD553" s="511"/>
      <c r="NAE553" s="511"/>
      <c r="NAF553" s="89"/>
      <c r="NAG553" s="89"/>
      <c r="NAH553" s="511"/>
      <c r="NAI553" s="511"/>
      <c r="NAJ553" s="89"/>
      <c r="NAK553" s="89"/>
      <c r="NAL553" s="511"/>
      <c r="NAM553" s="511"/>
      <c r="NAN553" s="511"/>
      <c r="NAO553" s="511"/>
      <c r="NAP553" s="511"/>
      <c r="NAQ553" s="511"/>
      <c r="NAR553" s="511"/>
      <c r="NAS553" s="89"/>
      <c r="NAT553" s="89"/>
      <c r="NAU553" s="511"/>
      <c r="NAV553" s="511"/>
      <c r="NAW553" s="89"/>
      <c r="NAX553" s="89"/>
      <c r="NAY553" s="511"/>
      <c r="NAZ553" s="511"/>
      <c r="NBA553" s="511"/>
      <c r="NBB553" s="511"/>
      <c r="NBC553" s="511"/>
      <c r="NBD553" s="203"/>
      <c r="NBE553" s="107"/>
      <c r="NBF553" s="511"/>
      <c r="NBG553" s="511"/>
      <c r="NBH553" s="511"/>
      <c r="NBI553" s="511"/>
      <c r="NBJ553" s="511"/>
      <c r="NBK553" s="511"/>
      <c r="NBL553" s="511"/>
      <c r="NBM553" s="168"/>
      <c r="NBN553" s="168"/>
      <c r="NBO553" s="168"/>
      <c r="NBP553" s="168"/>
      <c r="NBQ553" s="168"/>
      <c r="NBR553" s="168"/>
      <c r="NBS553" s="168"/>
      <c r="NBT553" s="168"/>
      <c r="NBU553" s="168"/>
      <c r="NBV553" s="168"/>
      <c r="NBW553" s="168"/>
      <c r="NBX553" s="168"/>
      <c r="NBY553" s="168"/>
      <c r="NBZ553" s="168"/>
      <c r="NCA553" s="168"/>
      <c r="NCB553" s="168"/>
      <c r="NCC553" s="168"/>
      <c r="NCD553" s="168"/>
      <c r="NCE553" s="168"/>
      <c r="NCF553" s="168"/>
      <c r="NCG553" s="168"/>
      <c r="NCH553" s="168"/>
      <c r="NCI553" s="168"/>
      <c r="NCJ553" s="168"/>
      <c r="NCK553" s="168"/>
      <c r="NCL553" s="168"/>
      <c r="NCM553" s="168"/>
      <c r="NCN553" s="168"/>
      <c r="NCO553" s="168"/>
      <c r="NCP553" s="168"/>
      <c r="NCQ553" s="168"/>
      <c r="NCR553" s="168"/>
      <c r="NCS553" s="168"/>
      <c r="NCT553" s="168"/>
      <c r="NCU553" s="168"/>
      <c r="NCV553" s="168"/>
      <c r="NCW553" s="168"/>
      <c r="NCX553" s="168"/>
      <c r="NCY553" s="168"/>
      <c r="NCZ553" s="168"/>
      <c r="NDA553" s="168"/>
      <c r="NDB553" s="168"/>
      <c r="NDC553" s="168"/>
      <c r="NDD553" s="168"/>
      <c r="NDE553" s="511"/>
      <c r="NDF553" s="511"/>
      <c r="NDG553" s="511"/>
      <c r="NDH553" s="511"/>
      <c r="NDI553" s="511"/>
      <c r="NDJ553" s="511"/>
      <c r="NDK553" s="511"/>
      <c r="NDL553" s="511"/>
      <c r="NDM553" s="511"/>
      <c r="NDN553" s="511"/>
      <c r="NDO553" s="511"/>
      <c r="NDP553" s="511"/>
      <c r="NDQ553" s="511"/>
      <c r="NDR553" s="511"/>
      <c r="NDS553" s="511"/>
      <c r="NDT553" s="511"/>
      <c r="NDU553" s="511"/>
      <c r="NDV553" s="511"/>
      <c r="NDW553" s="511"/>
      <c r="NDX553" s="511"/>
      <c r="NDY553" s="511"/>
      <c r="NDZ553" s="511"/>
      <c r="NEA553" s="511"/>
      <c r="NEB553" s="511"/>
      <c r="NEC553" s="89"/>
      <c r="NED553" s="89"/>
      <c r="NEE553" s="89"/>
      <c r="NEF553" s="89"/>
      <c r="NEG553" s="89"/>
      <c r="NEH553" s="511"/>
      <c r="NEI553" s="511"/>
      <c r="NEJ553" s="89"/>
      <c r="NEK553" s="89"/>
      <c r="NEL553" s="511"/>
      <c r="NEM553" s="511"/>
      <c r="NEN553" s="89"/>
      <c r="NEO553" s="89"/>
      <c r="NEP553" s="511"/>
      <c r="NEQ553" s="511"/>
      <c r="NER553" s="511"/>
      <c r="NES553" s="511"/>
      <c r="NET553" s="511"/>
      <c r="NEU553" s="511"/>
      <c r="NEV553" s="511"/>
      <c r="NEW553" s="89"/>
      <c r="NEX553" s="89"/>
      <c r="NEY553" s="511"/>
      <c r="NEZ553" s="511"/>
      <c r="NFA553" s="89"/>
      <c r="NFB553" s="89"/>
      <c r="NFC553" s="511"/>
      <c r="NFD553" s="511"/>
      <c r="NFE553" s="511"/>
      <c r="NFF553" s="511"/>
      <c r="NFG553" s="511"/>
      <c r="NFH553" s="203"/>
      <c r="NFI553" s="107"/>
      <c r="NFJ553" s="511"/>
      <c r="NFK553" s="511"/>
      <c r="NFL553" s="511"/>
      <c r="NFM553" s="511"/>
      <c r="NFN553" s="511"/>
      <c r="NFO553" s="511"/>
      <c r="NFP553" s="511"/>
      <c r="NFQ553" s="168"/>
      <c r="NFR553" s="168"/>
      <c r="NFS553" s="168"/>
      <c r="NFT553" s="168"/>
      <c r="NFU553" s="168"/>
      <c r="NFV553" s="168"/>
      <c r="NFW553" s="168"/>
      <c r="NFX553" s="168"/>
      <c r="NFY553" s="168"/>
      <c r="NFZ553" s="168"/>
      <c r="NGA553" s="168"/>
      <c r="NGB553" s="168"/>
      <c r="NGC553" s="168"/>
      <c r="NGD553" s="168"/>
      <c r="NGE553" s="168"/>
      <c r="NGF553" s="168"/>
      <c r="NGG553" s="168"/>
      <c r="NGH553" s="168"/>
      <c r="NGI553" s="168"/>
      <c r="NGJ553" s="168"/>
      <c r="NGK553" s="168"/>
      <c r="NGL553" s="168"/>
      <c r="NGM553" s="168"/>
      <c r="NGN553" s="168"/>
      <c r="NGO553" s="168"/>
      <c r="NGP553" s="168"/>
      <c r="NGQ553" s="168"/>
      <c r="NGR553" s="168"/>
      <c r="NGS553" s="168"/>
      <c r="NGT553" s="168"/>
      <c r="NGU553" s="168"/>
      <c r="NGV553" s="168"/>
      <c r="NGW553" s="168"/>
      <c r="NGX553" s="168"/>
      <c r="NGY553" s="168"/>
      <c r="NGZ553" s="168"/>
      <c r="NHA553" s="168"/>
      <c r="NHB553" s="168"/>
      <c r="NHC553" s="168"/>
      <c r="NHD553" s="168"/>
      <c r="NHE553" s="168"/>
      <c r="NHF553" s="168"/>
      <c r="NHG553" s="168"/>
      <c r="NHH553" s="168"/>
      <c r="NHI553" s="511"/>
      <c r="NHJ553" s="511"/>
      <c r="NHK553" s="511"/>
      <c r="NHL553" s="511"/>
      <c r="NHM553" s="511"/>
      <c r="NHN553" s="511"/>
      <c r="NHO553" s="511"/>
      <c r="NHP553" s="511"/>
      <c r="NHQ553" s="511"/>
      <c r="NHR553" s="511"/>
      <c r="NHS553" s="511"/>
      <c r="NHT553" s="511"/>
      <c r="NHU553" s="511"/>
      <c r="NHV553" s="511"/>
      <c r="NHW553" s="511"/>
      <c r="NHX553" s="511"/>
      <c r="NHY553" s="511"/>
      <c r="NHZ553" s="511"/>
      <c r="NIA553" s="511"/>
      <c r="NIB553" s="511"/>
      <c r="NIC553" s="511"/>
      <c r="NID553" s="511"/>
      <c r="NIE553" s="511"/>
      <c r="NIF553" s="511"/>
      <c r="NIG553" s="89"/>
      <c r="NIH553" s="89"/>
      <c r="NII553" s="89"/>
      <c r="NIJ553" s="89"/>
      <c r="NIK553" s="89"/>
      <c r="NIL553" s="511"/>
      <c r="NIM553" s="511"/>
      <c r="NIN553" s="89"/>
      <c r="NIO553" s="89"/>
      <c r="NIP553" s="511"/>
      <c r="NIQ553" s="511"/>
      <c r="NIR553" s="89"/>
      <c r="NIS553" s="89"/>
      <c r="NIT553" s="511"/>
      <c r="NIU553" s="511"/>
      <c r="NIV553" s="511"/>
      <c r="NIW553" s="511"/>
      <c r="NIX553" s="511"/>
      <c r="NIY553" s="511"/>
      <c r="NIZ553" s="511"/>
      <c r="NJA553" s="89"/>
      <c r="NJB553" s="89"/>
      <c r="NJC553" s="511"/>
      <c r="NJD553" s="511"/>
      <c r="NJE553" s="89"/>
      <c r="NJF553" s="89"/>
      <c r="NJG553" s="511"/>
      <c r="NJH553" s="511"/>
      <c r="NJI553" s="511"/>
      <c r="NJJ553" s="511"/>
      <c r="NJK553" s="511"/>
      <c r="NJL553" s="203"/>
      <c r="NJM553" s="107"/>
      <c r="NJN553" s="511"/>
      <c r="NJO553" s="511"/>
      <c r="NJP553" s="511"/>
      <c r="NJQ553" s="511"/>
      <c r="NJR553" s="511"/>
      <c r="NJS553" s="511"/>
      <c r="NJT553" s="511"/>
      <c r="NJU553" s="168"/>
      <c r="NJV553" s="168"/>
      <c r="NJW553" s="168"/>
      <c r="NJX553" s="168"/>
      <c r="NJY553" s="168"/>
      <c r="NJZ553" s="168"/>
      <c r="NKA553" s="168"/>
      <c r="NKB553" s="168"/>
      <c r="NKC553" s="168"/>
      <c r="NKD553" s="168"/>
      <c r="NKE553" s="168"/>
      <c r="NKF553" s="168"/>
      <c r="NKG553" s="168"/>
      <c r="NKH553" s="168"/>
      <c r="NKI553" s="168"/>
      <c r="NKJ553" s="168"/>
      <c r="NKK553" s="168"/>
      <c r="NKL553" s="168"/>
      <c r="NKM553" s="168"/>
      <c r="NKN553" s="168"/>
      <c r="NKO553" s="168"/>
      <c r="NKP553" s="168"/>
      <c r="NKQ553" s="168"/>
      <c r="NKR553" s="168"/>
      <c r="NKS553" s="168"/>
      <c r="NKT553" s="168"/>
      <c r="NKU553" s="168"/>
      <c r="NKV553" s="168"/>
      <c r="NKW553" s="168"/>
      <c r="NKX553" s="168"/>
      <c r="NKY553" s="168"/>
      <c r="NKZ553" s="168"/>
      <c r="NLA553" s="168"/>
      <c r="NLB553" s="168"/>
      <c r="NLC553" s="168"/>
      <c r="NLD553" s="168"/>
      <c r="NLE553" s="168"/>
      <c r="NLF553" s="168"/>
      <c r="NLG553" s="168"/>
      <c r="NLH553" s="168"/>
      <c r="NLI553" s="168"/>
      <c r="NLJ553" s="168"/>
      <c r="NLK553" s="168"/>
      <c r="NLL553" s="168"/>
      <c r="NLM553" s="511"/>
      <c r="NLN553" s="511"/>
      <c r="NLO553" s="511"/>
      <c r="NLP553" s="511"/>
      <c r="NLQ553" s="511"/>
      <c r="NLR553" s="511"/>
      <c r="NLS553" s="511"/>
      <c r="NLT553" s="511"/>
      <c r="NLU553" s="511"/>
      <c r="NLV553" s="511"/>
      <c r="NLW553" s="511"/>
      <c r="NLX553" s="511"/>
      <c r="NLY553" s="511"/>
      <c r="NLZ553" s="511"/>
      <c r="NMA553" s="511"/>
      <c r="NMB553" s="511"/>
      <c r="NMC553" s="511"/>
      <c r="NMD553" s="511"/>
      <c r="NME553" s="511"/>
      <c r="NMF553" s="511"/>
      <c r="NMG553" s="511"/>
      <c r="NMH553" s="511"/>
      <c r="NMI553" s="511"/>
      <c r="NMJ553" s="511"/>
      <c r="NMK553" s="89"/>
      <c r="NML553" s="89"/>
      <c r="NMM553" s="89"/>
      <c r="NMN553" s="89"/>
      <c r="NMO553" s="89"/>
      <c r="NMP553" s="511"/>
      <c r="NMQ553" s="511"/>
      <c r="NMR553" s="89"/>
      <c r="NMS553" s="89"/>
      <c r="NMT553" s="511"/>
      <c r="NMU553" s="511"/>
      <c r="NMV553" s="89"/>
      <c r="NMW553" s="89"/>
      <c r="NMX553" s="511"/>
      <c r="NMY553" s="511"/>
      <c r="NMZ553" s="511"/>
      <c r="NNA553" s="511"/>
      <c r="NNB553" s="511"/>
      <c r="NNC553" s="511"/>
      <c r="NND553" s="511"/>
      <c r="NNE553" s="89"/>
      <c r="NNF553" s="89"/>
      <c r="NNG553" s="511"/>
      <c r="NNH553" s="511"/>
      <c r="NNI553" s="89"/>
      <c r="NNJ553" s="89"/>
      <c r="NNK553" s="511"/>
      <c r="NNL553" s="511"/>
      <c r="NNM553" s="511"/>
      <c r="NNN553" s="511"/>
      <c r="NNO553" s="511"/>
      <c r="NNP553" s="203"/>
      <c r="NNQ553" s="107"/>
      <c r="NNR553" s="511"/>
      <c r="NNS553" s="511"/>
      <c r="NNT553" s="511"/>
      <c r="NNU553" s="511"/>
      <c r="NNV553" s="511"/>
      <c r="NNW553" s="511"/>
      <c r="NNX553" s="511"/>
      <c r="NNY553" s="168"/>
      <c r="NNZ553" s="168"/>
      <c r="NOA553" s="168"/>
      <c r="NOB553" s="168"/>
      <c r="NOC553" s="168"/>
      <c r="NOD553" s="168"/>
      <c r="NOE553" s="168"/>
      <c r="NOF553" s="168"/>
      <c r="NOG553" s="168"/>
      <c r="NOH553" s="168"/>
      <c r="NOI553" s="168"/>
      <c r="NOJ553" s="168"/>
      <c r="NOK553" s="168"/>
      <c r="NOL553" s="168"/>
      <c r="NOM553" s="168"/>
      <c r="NON553" s="168"/>
      <c r="NOO553" s="168"/>
      <c r="NOP553" s="168"/>
      <c r="NOQ553" s="168"/>
      <c r="NOR553" s="168"/>
      <c r="NOS553" s="168"/>
      <c r="NOT553" s="168"/>
      <c r="NOU553" s="168"/>
      <c r="NOV553" s="168"/>
      <c r="NOW553" s="168"/>
      <c r="NOX553" s="168"/>
      <c r="NOY553" s="168"/>
      <c r="NOZ553" s="168"/>
      <c r="NPA553" s="168"/>
      <c r="NPB553" s="168"/>
      <c r="NPC553" s="168"/>
      <c r="NPD553" s="168"/>
      <c r="NPE553" s="168"/>
      <c r="NPF553" s="168"/>
      <c r="NPG553" s="168"/>
      <c r="NPH553" s="168"/>
      <c r="NPI553" s="168"/>
      <c r="NPJ553" s="168"/>
      <c r="NPK553" s="168"/>
      <c r="NPL553" s="168"/>
      <c r="NPM553" s="168"/>
      <c r="NPN553" s="168"/>
      <c r="NPO553" s="168"/>
      <c r="NPP553" s="168"/>
      <c r="NPQ553" s="511"/>
      <c r="NPR553" s="511"/>
      <c r="NPS553" s="511"/>
      <c r="NPT553" s="511"/>
      <c r="NPU553" s="511"/>
      <c r="NPV553" s="511"/>
      <c r="NPW553" s="511"/>
      <c r="NPX553" s="511"/>
      <c r="NPY553" s="511"/>
      <c r="NPZ553" s="511"/>
      <c r="NQA553" s="511"/>
      <c r="NQB553" s="511"/>
      <c r="NQC553" s="511"/>
      <c r="NQD553" s="511"/>
      <c r="NQE553" s="511"/>
      <c r="NQF553" s="511"/>
      <c r="NQG553" s="511"/>
      <c r="NQH553" s="511"/>
      <c r="NQI553" s="511"/>
      <c r="NQJ553" s="511"/>
      <c r="NQK553" s="511"/>
      <c r="NQL553" s="511"/>
      <c r="NQM553" s="511"/>
      <c r="NQN553" s="511"/>
      <c r="NQO553" s="89"/>
      <c r="NQP553" s="89"/>
      <c r="NQQ553" s="89"/>
      <c r="NQR553" s="89"/>
      <c r="NQS553" s="89"/>
      <c r="NQT553" s="511"/>
      <c r="NQU553" s="511"/>
      <c r="NQV553" s="89"/>
      <c r="NQW553" s="89"/>
      <c r="NQX553" s="511"/>
      <c r="NQY553" s="511"/>
      <c r="NQZ553" s="89"/>
      <c r="NRA553" s="89"/>
      <c r="NRB553" s="511"/>
      <c r="NRC553" s="511"/>
      <c r="NRD553" s="511"/>
      <c r="NRE553" s="511"/>
      <c r="NRF553" s="511"/>
      <c r="NRG553" s="511"/>
      <c r="NRH553" s="511"/>
      <c r="NRI553" s="89"/>
      <c r="NRJ553" s="89"/>
      <c r="NRK553" s="511"/>
      <c r="NRL553" s="511"/>
      <c r="NRM553" s="89"/>
      <c r="NRN553" s="89"/>
      <c r="NRO553" s="511"/>
      <c r="NRP553" s="511"/>
      <c r="NRQ553" s="511"/>
      <c r="NRR553" s="511"/>
      <c r="NRS553" s="511"/>
      <c r="NRT553" s="203"/>
      <c r="NRU553" s="107"/>
      <c r="NRV553" s="511"/>
      <c r="NRW553" s="511"/>
      <c r="NRX553" s="511"/>
      <c r="NRY553" s="511"/>
      <c r="NRZ553" s="511"/>
      <c r="NSA553" s="511"/>
      <c r="NSB553" s="511"/>
      <c r="NSC553" s="168"/>
      <c r="NSD553" s="168"/>
      <c r="NSE553" s="168"/>
      <c r="NSF553" s="168"/>
      <c r="NSG553" s="168"/>
      <c r="NSH553" s="168"/>
      <c r="NSI553" s="168"/>
      <c r="NSJ553" s="168"/>
      <c r="NSK553" s="168"/>
      <c r="NSL553" s="168"/>
      <c r="NSM553" s="168"/>
      <c r="NSN553" s="168"/>
      <c r="NSO553" s="168"/>
      <c r="NSP553" s="168"/>
      <c r="NSQ553" s="168"/>
      <c r="NSR553" s="168"/>
      <c r="NSS553" s="168"/>
      <c r="NST553" s="168"/>
      <c r="NSU553" s="168"/>
      <c r="NSV553" s="168"/>
      <c r="NSW553" s="168"/>
      <c r="NSX553" s="168"/>
      <c r="NSY553" s="168"/>
      <c r="NSZ553" s="168"/>
      <c r="NTA553" s="168"/>
      <c r="NTB553" s="168"/>
      <c r="NTC553" s="168"/>
      <c r="NTD553" s="168"/>
      <c r="NTE553" s="168"/>
      <c r="NTF553" s="168"/>
      <c r="NTG553" s="168"/>
      <c r="NTH553" s="168"/>
      <c r="NTI553" s="168"/>
      <c r="NTJ553" s="168"/>
      <c r="NTK553" s="168"/>
      <c r="NTL553" s="168"/>
      <c r="NTM553" s="168"/>
      <c r="NTN553" s="168"/>
      <c r="NTO553" s="168"/>
      <c r="NTP553" s="168"/>
      <c r="NTQ553" s="168"/>
      <c r="NTR553" s="168"/>
      <c r="NTS553" s="168"/>
      <c r="NTT553" s="168"/>
      <c r="NTU553" s="511"/>
      <c r="NTV553" s="511"/>
      <c r="NTW553" s="511"/>
      <c r="NTX553" s="511"/>
      <c r="NTY553" s="511"/>
      <c r="NTZ553" s="511"/>
      <c r="NUA553" s="511"/>
      <c r="NUB553" s="511"/>
      <c r="NUC553" s="511"/>
      <c r="NUD553" s="511"/>
      <c r="NUE553" s="511"/>
      <c r="NUF553" s="511"/>
      <c r="NUG553" s="511"/>
      <c r="NUH553" s="511"/>
      <c r="NUI553" s="511"/>
      <c r="NUJ553" s="511"/>
      <c r="NUK553" s="511"/>
      <c r="NUL553" s="511"/>
      <c r="NUM553" s="511"/>
      <c r="NUN553" s="511"/>
      <c r="NUO553" s="511"/>
      <c r="NUP553" s="511"/>
      <c r="NUQ553" s="511"/>
      <c r="NUR553" s="511"/>
      <c r="NUS553" s="89"/>
      <c r="NUT553" s="89"/>
      <c r="NUU553" s="89"/>
      <c r="NUV553" s="89"/>
      <c r="NUW553" s="89"/>
      <c r="NUX553" s="511"/>
      <c r="NUY553" s="511"/>
      <c r="NUZ553" s="89"/>
      <c r="NVA553" s="89"/>
      <c r="NVB553" s="511"/>
      <c r="NVC553" s="511"/>
      <c r="NVD553" s="89"/>
      <c r="NVE553" s="89"/>
      <c r="NVF553" s="511"/>
      <c r="NVG553" s="511"/>
      <c r="NVH553" s="511"/>
      <c r="NVI553" s="511"/>
      <c r="NVJ553" s="511"/>
      <c r="NVK553" s="511"/>
      <c r="NVL553" s="511"/>
      <c r="NVM553" s="89"/>
      <c r="NVN553" s="89"/>
      <c r="NVO553" s="511"/>
      <c r="NVP553" s="511"/>
      <c r="NVQ553" s="89"/>
      <c r="NVR553" s="89"/>
      <c r="NVS553" s="511"/>
      <c r="NVT553" s="511"/>
      <c r="NVU553" s="511"/>
      <c r="NVV553" s="511"/>
      <c r="NVW553" s="511"/>
      <c r="NVX553" s="203"/>
      <c r="NVY553" s="107"/>
      <c r="NVZ553" s="511"/>
      <c r="NWA553" s="511"/>
      <c r="NWB553" s="511"/>
      <c r="NWC553" s="511"/>
      <c r="NWD553" s="511"/>
      <c r="NWE553" s="511"/>
      <c r="NWF553" s="511"/>
      <c r="NWG553" s="168"/>
      <c r="NWH553" s="168"/>
      <c r="NWI553" s="168"/>
      <c r="NWJ553" s="168"/>
      <c r="NWK553" s="168"/>
      <c r="NWL553" s="168"/>
      <c r="NWM553" s="168"/>
      <c r="NWN553" s="168"/>
      <c r="NWO553" s="168"/>
      <c r="NWP553" s="168"/>
      <c r="NWQ553" s="168"/>
      <c r="NWR553" s="168"/>
      <c r="NWS553" s="168"/>
      <c r="NWT553" s="168"/>
      <c r="NWU553" s="168"/>
      <c r="NWV553" s="168"/>
      <c r="NWW553" s="168"/>
      <c r="NWX553" s="168"/>
      <c r="NWY553" s="168"/>
      <c r="NWZ553" s="168"/>
      <c r="NXA553" s="168"/>
      <c r="NXB553" s="168"/>
      <c r="NXC553" s="168"/>
      <c r="NXD553" s="168"/>
      <c r="NXE553" s="168"/>
      <c r="NXF553" s="168"/>
      <c r="NXG553" s="168"/>
      <c r="NXH553" s="168"/>
      <c r="NXI553" s="168"/>
      <c r="NXJ553" s="168"/>
      <c r="NXK553" s="168"/>
      <c r="NXL553" s="168"/>
      <c r="NXM553" s="168"/>
      <c r="NXN553" s="168"/>
      <c r="NXO553" s="168"/>
      <c r="NXP553" s="168"/>
      <c r="NXQ553" s="168"/>
      <c r="NXR553" s="168"/>
      <c r="NXS553" s="168"/>
      <c r="NXT553" s="168"/>
      <c r="NXU553" s="168"/>
      <c r="NXV553" s="168"/>
      <c r="NXW553" s="168"/>
      <c r="NXX553" s="168"/>
      <c r="NXY553" s="511"/>
      <c r="NXZ553" s="511"/>
      <c r="NYA553" s="511"/>
      <c r="NYB553" s="511"/>
      <c r="NYC553" s="511"/>
      <c r="NYD553" s="511"/>
      <c r="NYE553" s="511"/>
      <c r="NYF553" s="511"/>
      <c r="NYG553" s="511"/>
      <c r="NYH553" s="511"/>
      <c r="NYI553" s="511"/>
      <c r="NYJ553" s="511"/>
      <c r="NYK553" s="511"/>
      <c r="NYL553" s="511"/>
      <c r="NYM553" s="511"/>
      <c r="NYN553" s="511"/>
      <c r="NYO553" s="511"/>
      <c r="NYP553" s="511"/>
      <c r="NYQ553" s="511"/>
      <c r="NYR553" s="511"/>
      <c r="NYS553" s="511"/>
      <c r="NYT553" s="511"/>
      <c r="NYU553" s="511"/>
      <c r="NYV553" s="511"/>
      <c r="NYW553" s="89"/>
      <c r="NYX553" s="89"/>
      <c r="NYY553" s="89"/>
      <c r="NYZ553" s="89"/>
      <c r="NZA553" s="89"/>
      <c r="NZB553" s="511"/>
      <c r="NZC553" s="511"/>
      <c r="NZD553" s="89"/>
      <c r="NZE553" s="89"/>
      <c r="NZF553" s="511"/>
      <c r="NZG553" s="511"/>
      <c r="NZH553" s="89"/>
      <c r="NZI553" s="89"/>
      <c r="NZJ553" s="511"/>
      <c r="NZK553" s="511"/>
      <c r="NZL553" s="511"/>
      <c r="NZM553" s="511"/>
      <c r="NZN553" s="511"/>
      <c r="NZO553" s="511"/>
      <c r="NZP553" s="511"/>
      <c r="NZQ553" s="89"/>
      <c r="NZR553" s="89"/>
      <c r="NZS553" s="511"/>
      <c r="NZT553" s="511"/>
      <c r="NZU553" s="89"/>
      <c r="NZV553" s="89"/>
      <c r="NZW553" s="511"/>
      <c r="NZX553" s="511"/>
      <c r="NZY553" s="511"/>
      <c r="NZZ553" s="511"/>
      <c r="OAA553" s="511"/>
      <c r="OAB553" s="203"/>
      <c r="OAC553" s="107"/>
      <c r="OAD553" s="511"/>
      <c r="OAE553" s="511"/>
      <c r="OAF553" s="511"/>
      <c r="OAG553" s="511"/>
      <c r="OAH553" s="511"/>
      <c r="OAI553" s="511"/>
      <c r="OAJ553" s="511"/>
      <c r="OAK553" s="168"/>
      <c r="OAL553" s="168"/>
      <c r="OAM553" s="168"/>
      <c r="OAN553" s="168"/>
      <c r="OAO553" s="168"/>
      <c r="OAP553" s="168"/>
      <c r="OAQ553" s="168"/>
      <c r="OAR553" s="168"/>
      <c r="OAS553" s="168"/>
      <c r="OAT553" s="168"/>
      <c r="OAU553" s="168"/>
      <c r="OAV553" s="168"/>
      <c r="OAW553" s="168"/>
      <c r="OAX553" s="168"/>
      <c r="OAY553" s="168"/>
      <c r="OAZ553" s="168"/>
      <c r="OBA553" s="168"/>
      <c r="OBB553" s="168"/>
      <c r="OBC553" s="168"/>
      <c r="OBD553" s="168"/>
      <c r="OBE553" s="168"/>
      <c r="OBF553" s="168"/>
      <c r="OBG553" s="168"/>
      <c r="OBH553" s="168"/>
      <c r="OBI553" s="168"/>
      <c r="OBJ553" s="168"/>
      <c r="OBK553" s="168"/>
      <c r="OBL553" s="168"/>
      <c r="OBM553" s="168"/>
      <c r="OBN553" s="168"/>
      <c r="OBO553" s="168"/>
      <c r="OBP553" s="168"/>
      <c r="OBQ553" s="168"/>
      <c r="OBR553" s="168"/>
      <c r="OBS553" s="168"/>
      <c r="OBT553" s="168"/>
      <c r="OBU553" s="168"/>
      <c r="OBV553" s="168"/>
      <c r="OBW553" s="168"/>
      <c r="OBX553" s="168"/>
      <c r="OBY553" s="168"/>
      <c r="OBZ553" s="168"/>
      <c r="OCA553" s="168"/>
      <c r="OCB553" s="168"/>
      <c r="OCC553" s="511"/>
      <c r="OCD553" s="511"/>
      <c r="OCE553" s="511"/>
      <c r="OCF553" s="511"/>
      <c r="OCG553" s="511"/>
      <c r="OCH553" s="511"/>
      <c r="OCI553" s="511"/>
      <c r="OCJ553" s="511"/>
      <c r="OCK553" s="511"/>
      <c r="OCL553" s="511"/>
      <c r="OCM553" s="511"/>
      <c r="OCN553" s="511"/>
      <c r="OCO553" s="511"/>
      <c r="OCP553" s="511"/>
      <c r="OCQ553" s="511"/>
      <c r="OCR553" s="511"/>
      <c r="OCS553" s="511"/>
      <c r="OCT553" s="511"/>
      <c r="OCU553" s="511"/>
      <c r="OCV553" s="511"/>
      <c r="OCW553" s="511"/>
      <c r="OCX553" s="511"/>
      <c r="OCY553" s="511"/>
      <c r="OCZ553" s="511"/>
      <c r="ODA553" s="89"/>
      <c r="ODB553" s="89"/>
      <c r="ODC553" s="89"/>
      <c r="ODD553" s="89"/>
      <c r="ODE553" s="89"/>
      <c r="ODF553" s="511"/>
      <c r="ODG553" s="511"/>
      <c r="ODH553" s="89"/>
      <c r="ODI553" s="89"/>
      <c r="ODJ553" s="511"/>
      <c r="ODK553" s="511"/>
      <c r="ODL553" s="89"/>
      <c r="ODM553" s="89"/>
      <c r="ODN553" s="511"/>
      <c r="ODO553" s="511"/>
      <c r="ODP553" s="511"/>
      <c r="ODQ553" s="511"/>
      <c r="ODR553" s="511"/>
      <c r="ODS553" s="511"/>
      <c r="ODT553" s="511"/>
      <c r="ODU553" s="89"/>
      <c r="ODV553" s="89"/>
      <c r="ODW553" s="511"/>
      <c r="ODX553" s="511"/>
      <c r="ODY553" s="89"/>
      <c r="ODZ553" s="89"/>
      <c r="OEA553" s="511"/>
      <c r="OEB553" s="511"/>
      <c r="OEC553" s="511"/>
      <c r="OED553" s="511"/>
      <c r="OEE553" s="511"/>
      <c r="OEF553" s="203"/>
      <c r="OEG553" s="107"/>
      <c r="OEH553" s="511"/>
      <c r="OEI553" s="511"/>
      <c r="OEJ553" s="511"/>
      <c r="OEK553" s="511"/>
      <c r="OEL553" s="511"/>
      <c r="OEM553" s="511"/>
      <c r="OEN553" s="511"/>
      <c r="OEO553" s="168"/>
      <c r="OEP553" s="168"/>
      <c r="OEQ553" s="168"/>
      <c r="OER553" s="168"/>
      <c r="OES553" s="168"/>
      <c r="OET553" s="168"/>
      <c r="OEU553" s="168"/>
      <c r="OEV553" s="168"/>
      <c r="OEW553" s="168"/>
      <c r="OEX553" s="168"/>
      <c r="OEY553" s="168"/>
      <c r="OEZ553" s="168"/>
      <c r="OFA553" s="168"/>
      <c r="OFB553" s="168"/>
      <c r="OFC553" s="168"/>
      <c r="OFD553" s="168"/>
      <c r="OFE553" s="168"/>
      <c r="OFF553" s="168"/>
      <c r="OFG553" s="168"/>
      <c r="OFH553" s="168"/>
      <c r="OFI553" s="168"/>
      <c r="OFJ553" s="168"/>
      <c r="OFK553" s="168"/>
      <c r="OFL553" s="168"/>
      <c r="OFM553" s="168"/>
      <c r="OFN553" s="168"/>
      <c r="OFO553" s="168"/>
      <c r="OFP553" s="168"/>
      <c r="OFQ553" s="168"/>
      <c r="OFR553" s="168"/>
      <c r="OFS553" s="168"/>
      <c r="OFT553" s="168"/>
      <c r="OFU553" s="168"/>
      <c r="OFV553" s="168"/>
      <c r="OFW553" s="168"/>
      <c r="OFX553" s="168"/>
      <c r="OFY553" s="168"/>
      <c r="OFZ553" s="168"/>
      <c r="OGA553" s="168"/>
      <c r="OGB553" s="168"/>
      <c r="OGC553" s="168"/>
      <c r="OGD553" s="168"/>
      <c r="OGE553" s="168"/>
      <c r="OGF553" s="168"/>
      <c r="OGG553" s="511"/>
      <c r="OGH553" s="511"/>
      <c r="OGI553" s="511"/>
      <c r="OGJ553" s="511"/>
      <c r="OGK553" s="511"/>
      <c r="OGL553" s="511"/>
      <c r="OGM553" s="511"/>
      <c r="OGN553" s="511"/>
      <c r="OGO553" s="511"/>
      <c r="OGP553" s="511"/>
      <c r="OGQ553" s="511"/>
      <c r="OGR553" s="511"/>
      <c r="OGS553" s="511"/>
      <c r="OGT553" s="511"/>
      <c r="OGU553" s="511"/>
      <c r="OGV553" s="511"/>
      <c r="OGW553" s="511"/>
      <c r="OGX553" s="511"/>
      <c r="OGY553" s="511"/>
      <c r="OGZ553" s="511"/>
      <c r="OHA553" s="511"/>
      <c r="OHB553" s="511"/>
      <c r="OHC553" s="511"/>
      <c r="OHD553" s="511"/>
      <c r="OHE553" s="89"/>
      <c r="OHF553" s="89"/>
      <c r="OHG553" s="89"/>
      <c r="OHH553" s="89"/>
      <c r="OHI553" s="89"/>
      <c r="OHJ553" s="511"/>
      <c r="OHK553" s="511"/>
      <c r="OHL553" s="89"/>
      <c r="OHM553" s="89"/>
      <c r="OHN553" s="511"/>
      <c r="OHO553" s="511"/>
      <c r="OHP553" s="89"/>
      <c r="OHQ553" s="89"/>
      <c r="OHR553" s="511"/>
      <c r="OHS553" s="511"/>
      <c r="OHT553" s="511"/>
      <c r="OHU553" s="511"/>
      <c r="OHV553" s="511"/>
      <c r="OHW553" s="511"/>
      <c r="OHX553" s="511"/>
      <c r="OHY553" s="89"/>
      <c r="OHZ553" s="89"/>
      <c r="OIA553" s="511"/>
      <c r="OIB553" s="511"/>
      <c r="OIC553" s="89"/>
      <c r="OID553" s="89"/>
      <c r="OIE553" s="511"/>
      <c r="OIF553" s="511"/>
      <c r="OIG553" s="511"/>
      <c r="OIH553" s="511"/>
      <c r="OII553" s="511"/>
      <c r="OIJ553" s="203"/>
      <c r="OIK553" s="107"/>
      <c r="OIL553" s="511"/>
      <c r="OIM553" s="511"/>
      <c r="OIN553" s="511"/>
      <c r="OIO553" s="511"/>
      <c r="OIP553" s="511"/>
      <c r="OIQ553" s="511"/>
      <c r="OIR553" s="511"/>
      <c r="OIS553" s="168"/>
      <c r="OIT553" s="168"/>
      <c r="OIU553" s="168"/>
      <c r="OIV553" s="168"/>
      <c r="OIW553" s="168"/>
      <c r="OIX553" s="168"/>
      <c r="OIY553" s="168"/>
      <c r="OIZ553" s="168"/>
      <c r="OJA553" s="168"/>
      <c r="OJB553" s="168"/>
      <c r="OJC553" s="168"/>
      <c r="OJD553" s="168"/>
      <c r="OJE553" s="168"/>
      <c r="OJF553" s="168"/>
      <c r="OJG553" s="168"/>
      <c r="OJH553" s="168"/>
      <c r="OJI553" s="168"/>
      <c r="OJJ553" s="168"/>
      <c r="OJK553" s="168"/>
      <c r="OJL553" s="168"/>
      <c r="OJM553" s="168"/>
      <c r="OJN553" s="168"/>
      <c r="OJO553" s="168"/>
      <c r="OJP553" s="168"/>
      <c r="OJQ553" s="168"/>
      <c r="OJR553" s="168"/>
      <c r="OJS553" s="168"/>
      <c r="OJT553" s="168"/>
      <c r="OJU553" s="168"/>
      <c r="OJV553" s="168"/>
      <c r="OJW553" s="168"/>
      <c r="OJX553" s="168"/>
      <c r="OJY553" s="168"/>
      <c r="OJZ553" s="168"/>
      <c r="OKA553" s="168"/>
      <c r="OKB553" s="168"/>
      <c r="OKC553" s="168"/>
      <c r="OKD553" s="168"/>
      <c r="OKE553" s="168"/>
      <c r="OKF553" s="168"/>
      <c r="OKG553" s="168"/>
      <c r="OKH553" s="168"/>
      <c r="OKI553" s="168"/>
      <c r="OKJ553" s="168"/>
      <c r="OKK553" s="511"/>
      <c r="OKL553" s="511"/>
      <c r="OKM553" s="511"/>
      <c r="OKN553" s="511"/>
      <c r="OKO553" s="511"/>
      <c r="OKP553" s="511"/>
      <c r="OKQ553" s="511"/>
      <c r="OKR553" s="511"/>
      <c r="OKS553" s="511"/>
      <c r="OKT553" s="511"/>
      <c r="OKU553" s="511"/>
      <c r="OKV553" s="511"/>
      <c r="OKW553" s="511"/>
      <c r="OKX553" s="511"/>
      <c r="OKY553" s="511"/>
      <c r="OKZ553" s="511"/>
      <c r="OLA553" s="511"/>
      <c r="OLB553" s="511"/>
      <c r="OLC553" s="511"/>
      <c r="OLD553" s="511"/>
      <c r="OLE553" s="511"/>
      <c r="OLF553" s="511"/>
      <c r="OLG553" s="511"/>
      <c r="OLH553" s="511"/>
      <c r="OLI553" s="89"/>
      <c r="OLJ553" s="89"/>
      <c r="OLK553" s="89"/>
      <c r="OLL553" s="89"/>
      <c r="OLM553" s="89"/>
      <c r="OLN553" s="511"/>
      <c r="OLO553" s="511"/>
      <c r="OLP553" s="89"/>
      <c r="OLQ553" s="89"/>
      <c r="OLR553" s="511"/>
      <c r="OLS553" s="511"/>
      <c r="OLT553" s="89"/>
      <c r="OLU553" s="89"/>
      <c r="OLV553" s="511"/>
      <c r="OLW553" s="511"/>
      <c r="OLX553" s="511"/>
      <c r="OLY553" s="511"/>
      <c r="OLZ553" s="511"/>
      <c r="OMA553" s="511"/>
      <c r="OMB553" s="511"/>
      <c r="OMC553" s="89"/>
      <c r="OMD553" s="89"/>
      <c r="OME553" s="511"/>
      <c r="OMF553" s="511"/>
      <c r="OMG553" s="89"/>
      <c r="OMH553" s="89"/>
      <c r="OMI553" s="511"/>
      <c r="OMJ553" s="511"/>
      <c r="OMK553" s="511"/>
      <c r="OML553" s="511"/>
      <c r="OMM553" s="511"/>
      <c r="OMN553" s="203"/>
      <c r="OMO553" s="107"/>
      <c r="OMP553" s="511"/>
      <c r="OMQ553" s="511"/>
      <c r="OMR553" s="511"/>
      <c r="OMS553" s="511"/>
      <c r="OMT553" s="511"/>
      <c r="OMU553" s="511"/>
      <c r="OMV553" s="511"/>
      <c r="OMW553" s="168"/>
      <c r="OMX553" s="168"/>
      <c r="OMY553" s="168"/>
      <c r="OMZ553" s="168"/>
      <c r="ONA553" s="168"/>
      <c r="ONB553" s="168"/>
      <c r="ONC553" s="168"/>
      <c r="OND553" s="168"/>
      <c r="ONE553" s="168"/>
      <c r="ONF553" s="168"/>
      <c r="ONG553" s="168"/>
      <c r="ONH553" s="168"/>
      <c r="ONI553" s="168"/>
      <c r="ONJ553" s="168"/>
      <c r="ONK553" s="168"/>
      <c r="ONL553" s="168"/>
      <c r="ONM553" s="168"/>
      <c r="ONN553" s="168"/>
      <c r="ONO553" s="168"/>
      <c r="ONP553" s="168"/>
      <c r="ONQ553" s="168"/>
      <c r="ONR553" s="168"/>
      <c r="ONS553" s="168"/>
      <c r="ONT553" s="168"/>
      <c r="ONU553" s="168"/>
      <c r="ONV553" s="168"/>
      <c r="ONW553" s="168"/>
      <c r="ONX553" s="168"/>
      <c r="ONY553" s="168"/>
      <c r="ONZ553" s="168"/>
      <c r="OOA553" s="168"/>
      <c r="OOB553" s="168"/>
      <c r="OOC553" s="168"/>
      <c r="OOD553" s="168"/>
      <c r="OOE553" s="168"/>
      <c r="OOF553" s="168"/>
      <c r="OOG553" s="168"/>
      <c r="OOH553" s="168"/>
      <c r="OOI553" s="168"/>
      <c r="OOJ553" s="168"/>
      <c r="OOK553" s="168"/>
      <c r="OOL553" s="168"/>
      <c r="OOM553" s="168"/>
      <c r="OON553" s="168"/>
      <c r="OOO553" s="511"/>
      <c r="OOP553" s="511"/>
      <c r="OOQ553" s="511"/>
      <c r="OOR553" s="511"/>
      <c r="OOS553" s="511"/>
      <c r="OOT553" s="511"/>
      <c r="OOU553" s="511"/>
      <c r="OOV553" s="511"/>
      <c r="OOW553" s="511"/>
      <c r="OOX553" s="511"/>
      <c r="OOY553" s="511"/>
      <c r="OOZ553" s="511"/>
      <c r="OPA553" s="511"/>
      <c r="OPB553" s="511"/>
      <c r="OPC553" s="511"/>
      <c r="OPD553" s="511"/>
      <c r="OPE553" s="511"/>
      <c r="OPF553" s="511"/>
      <c r="OPG553" s="511"/>
      <c r="OPH553" s="511"/>
      <c r="OPI553" s="511"/>
      <c r="OPJ553" s="511"/>
      <c r="OPK553" s="511"/>
      <c r="OPL553" s="511"/>
      <c r="OPM553" s="89"/>
      <c r="OPN553" s="89"/>
      <c r="OPO553" s="89"/>
      <c r="OPP553" s="89"/>
      <c r="OPQ553" s="89"/>
      <c r="OPR553" s="511"/>
      <c r="OPS553" s="511"/>
      <c r="OPT553" s="89"/>
      <c r="OPU553" s="89"/>
      <c r="OPV553" s="511"/>
      <c r="OPW553" s="511"/>
      <c r="OPX553" s="89"/>
      <c r="OPY553" s="89"/>
      <c r="OPZ553" s="511"/>
      <c r="OQA553" s="511"/>
      <c r="OQB553" s="511"/>
      <c r="OQC553" s="511"/>
      <c r="OQD553" s="511"/>
      <c r="OQE553" s="511"/>
      <c r="OQF553" s="511"/>
      <c r="OQG553" s="89"/>
      <c r="OQH553" s="89"/>
      <c r="OQI553" s="511"/>
      <c r="OQJ553" s="511"/>
      <c r="OQK553" s="89"/>
      <c r="OQL553" s="89"/>
      <c r="OQM553" s="511"/>
      <c r="OQN553" s="511"/>
      <c r="OQO553" s="511"/>
      <c r="OQP553" s="511"/>
      <c r="OQQ553" s="511"/>
      <c r="OQR553" s="203"/>
      <c r="OQS553" s="107"/>
      <c r="OQT553" s="511"/>
      <c r="OQU553" s="511"/>
      <c r="OQV553" s="511"/>
      <c r="OQW553" s="511"/>
      <c r="OQX553" s="511"/>
      <c r="OQY553" s="511"/>
      <c r="OQZ553" s="511"/>
      <c r="ORA553" s="168"/>
      <c r="ORB553" s="168"/>
      <c r="ORC553" s="168"/>
      <c r="ORD553" s="168"/>
      <c r="ORE553" s="168"/>
      <c r="ORF553" s="168"/>
      <c r="ORG553" s="168"/>
      <c r="ORH553" s="168"/>
      <c r="ORI553" s="168"/>
      <c r="ORJ553" s="168"/>
      <c r="ORK553" s="168"/>
      <c r="ORL553" s="168"/>
      <c r="ORM553" s="168"/>
      <c r="ORN553" s="168"/>
      <c r="ORO553" s="168"/>
      <c r="ORP553" s="168"/>
      <c r="ORQ553" s="168"/>
      <c r="ORR553" s="168"/>
      <c r="ORS553" s="168"/>
      <c r="ORT553" s="168"/>
      <c r="ORU553" s="168"/>
      <c r="ORV553" s="168"/>
      <c r="ORW553" s="168"/>
      <c r="ORX553" s="168"/>
      <c r="ORY553" s="168"/>
      <c r="ORZ553" s="168"/>
      <c r="OSA553" s="168"/>
      <c r="OSB553" s="168"/>
      <c r="OSC553" s="168"/>
      <c r="OSD553" s="168"/>
      <c r="OSE553" s="168"/>
      <c r="OSF553" s="168"/>
      <c r="OSG553" s="168"/>
      <c r="OSH553" s="168"/>
      <c r="OSI553" s="168"/>
      <c r="OSJ553" s="168"/>
      <c r="OSK553" s="168"/>
      <c r="OSL553" s="168"/>
      <c r="OSM553" s="168"/>
      <c r="OSN553" s="168"/>
      <c r="OSO553" s="168"/>
      <c r="OSP553" s="168"/>
      <c r="OSQ553" s="168"/>
      <c r="OSR553" s="168"/>
      <c r="OSS553" s="511"/>
      <c r="OST553" s="511"/>
      <c r="OSU553" s="511"/>
      <c r="OSV553" s="511"/>
      <c r="OSW553" s="511"/>
      <c r="OSX553" s="511"/>
      <c r="OSY553" s="511"/>
      <c r="OSZ553" s="511"/>
      <c r="OTA553" s="511"/>
      <c r="OTB553" s="511"/>
      <c r="OTC553" s="511"/>
      <c r="OTD553" s="511"/>
      <c r="OTE553" s="511"/>
      <c r="OTF553" s="511"/>
      <c r="OTG553" s="511"/>
      <c r="OTH553" s="511"/>
      <c r="OTI553" s="511"/>
      <c r="OTJ553" s="511"/>
      <c r="OTK553" s="511"/>
      <c r="OTL553" s="511"/>
      <c r="OTM553" s="511"/>
      <c r="OTN553" s="511"/>
      <c r="OTO553" s="511"/>
      <c r="OTP553" s="511"/>
      <c r="OTQ553" s="89"/>
      <c r="OTR553" s="89"/>
      <c r="OTS553" s="89"/>
      <c r="OTT553" s="89"/>
      <c r="OTU553" s="89"/>
      <c r="OTV553" s="511"/>
      <c r="OTW553" s="511"/>
      <c r="OTX553" s="89"/>
      <c r="OTY553" s="89"/>
      <c r="OTZ553" s="511"/>
      <c r="OUA553" s="511"/>
      <c r="OUB553" s="89"/>
      <c r="OUC553" s="89"/>
      <c r="OUD553" s="511"/>
      <c r="OUE553" s="511"/>
      <c r="OUF553" s="511"/>
      <c r="OUG553" s="511"/>
      <c r="OUH553" s="511"/>
      <c r="OUI553" s="511"/>
      <c r="OUJ553" s="511"/>
      <c r="OUK553" s="89"/>
      <c r="OUL553" s="89"/>
      <c r="OUM553" s="511"/>
      <c r="OUN553" s="511"/>
      <c r="OUO553" s="89"/>
      <c r="OUP553" s="89"/>
      <c r="OUQ553" s="511"/>
      <c r="OUR553" s="511"/>
      <c r="OUS553" s="511"/>
      <c r="OUT553" s="511"/>
      <c r="OUU553" s="511"/>
      <c r="OUV553" s="203"/>
      <c r="OUW553" s="107"/>
      <c r="OUX553" s="511"/>
      <c r="OUY553" s="511"/>
      <c r="OUZ553" s="511"/>
      <c r="OVA553" s="511"/>
      <c r="OVB553" s="511"/>
      <c r="OVC553" s="511"/>
      <c r="OVD553" s="511"/>
      <c r="OVE553" s="168"/>
      <c r="OVF553" s="168"/>
      <c r="OVG553" s="168"/>
      <c r="OVH553" s="168"/>
      <c r="OVI553" s="168"/>
      <c r="OVJ553" s="168"/>
      <c r="OVK553" s="168"/>
      <c r="OVL553" s="168"/>
      <c r="OVM553" s="168"/>
      <c r="OVN553" s="168"/>
      <c r="OVO553" s="168"/>
      <c r="OVP553" s="168"/>
      <c r="OVQ553" s="168"/>
      <c r="OVR553" s="168"/>
      <c r="OVS553" s="168"/>
      <c r="OVT553" s="168"/>
      <c r="OVU553" s="168"/>
      <c r="OVV553" s="168"/>
      <c r="OVW553" s="168"/>
      <c r="OVX553" s="168"/>
      <c r="OVY553" s="168"/>
      <c r="OVZ553" s="168"/>
      <c r="OWA553" s="168"/>
      <c r="OWB553" s="168"/>
      <c r="OWC553" s="168"/>
      <c r="OWD553" s="168"/>
      <c r="OWE553" s="168"/>
      <c r="OWF553" s="168"/>
      <c r="OWG553" s="168"/>
      <c r="OWH553" s="168"/>
      <c r="OWI553" s="168"/>
      <c r="OWJ553" s="168"/>
      <c r="OWK553" s="168"/>
      <c r="OWL553" s="168"/>
      <c r="OWM553" s="168"/>
      <c r="OWN553" s="168"/>
      <c r="OWO553" s="168"/>
      <c r="OWP553" s="168"/>
      <c r="OWQ553" s="168"/>
      <c r="OWR553" s="168"/>
      <c r="OWS553" s="168"/>
      <c r="OWT553" s="168"/>
      <c r="OWU553" s="168"/>
      <c r="OWV553" s="168"/>
      <c r="OWW553" s="511"/>
      <c r="OWX553" s="511"/>
      <c r="OWY553" s="511"/>
      <c r="OWZ553" s="511"/>
      <c r="OXA553" s="511"/>
      <c r="OXB553" s="511"/>
      <c r="OXC553" s="511"/>
      <c r="OXD553" s="511"/>
      <c r="OXE553" s="511"/>
      <c r="OXF553" s="511"/>
      <c r="OXG553" s="511"/>
      <c r="OXH553" s="511"/>
      <c r="OXI553" s="511"/>
      <c r="OXJ553" s="511"/>
      <c r="OXK553" s="511"/>
      <c r="OXL553" s="511"/>
      <c r="OXM553" s="511"/>
      <c r="OXN553" s="511"/>
      <c r="OXO553" s="511"/>
      <c r="OXP553" s="511"/>
      <c r="OXQ553" s="511"/>
      <c r="OXR553" s="511"/>
      <c r="OXS553" s="511"/>
      <c r="OXT553" s="511"/>
      <c r="OXU553" s="89"/>
      <c r="OXV553" s="89"/>
      <c r="OXW553" s="89"/>
      <c r="OXX553" s="89"/>
      <c r="OXY553" s="89"/>
      <c r="OXZ553" s="511"/>
      <c r="OYA553" s="511"/>
      <c r="OYB553" s="89"/>
      <c r="OYC553" s="89"/>
      <c r="OYD553" s="511"/>
      <c r="OYE553" s="511"/>
      <c r="OYF553" s="89"/>
      <c r="OYG553" s="89"/>
      <c r="OYH553" s="511"/>
      <c r="OYI553" s="511"/>
      <c r="OYJ553" s="511"/>
      <c r="OYK553" s="511"/>
      <c r="OYL553" s="511"/>
      <c r="OYM553" s="511"/>
      <c r="OYN553" s="511"/>
      <c r="OYO553" s="89"/>
      <c r="OYP553" s="89"/>
      <c r="OYQ553" s="511"/>
      <c r="OYR553" s="511"/>
      <c r="OYS553" s="89"/>
      <c r="OYT553" s="89"/>
      <c r="OYU553" s="511"/>
      <c r="OYV553" s="511"/>
      <c r="OYW553" s="511"/>
      <c r="OYX553" s="511"/>
      <c r="OYY553" s="511"/>
      <c r="OYZ553" s="203"/>
      <c r="OZA553" s="107"/>
      <c r="OZB553" s="511"/>
      <c r="OZC553" s="511"/>
      <c r="OZD553" s="511"/>
      <c r="OZE553" s="511"/>
      <c r="OZF553" s="511"/>
      <c r="OZG553" s="511"/>
      <c r="OZH553" s="511"/>
      <c r="OZI553" s="168"/>
      <c r="OZJ553" s="168"/>
      <c r="OZK553" s="168"/>
      <c r="OZL553" s="168"/>
      <c r="OZM553" s="168"/>
      <c r="OZN553" s="168"/>
      <c r="OZO553" s="168"/>
      <c r="OZP553" s="168"/>
      <c r="OZQ553" s="168"/>
      <c r="OZR553" s="168"/>
      <c r="OZS553" s="168"/>
      <c r="OZT553" s="168"/>
      <c r="OZU553" s="168"/>
      <c r="OZV553" s="168"/>
      <c r="OZW553" s="168"/>
      <c r="OZX553" s="168"/>
      <c r="OZY553" s="168"/>
      <c r="OZZ553" s="168"/>
      <c r="PAA553" s="168"/>
      <c r="PAB553" s="168"/>
      <c r="PAC553" s="168"/>
      <c r="PAD553" s="168"/>
      <c r="PAE553" s="168"/>
      <c r="PAF553" s="168"/>
      <c r="PAG553" s="168"/>
      <c r="PAH553" s="168"/>
      <c r="PAI553" s="168"/>
      <c r="PAJ553" s="168"/>
      <c r="PAK553" s="168"/>
      <c r="PAL553" s="168"/>
      <c r="PAM553" s="168"/>
      <c r="PAN553" s="168"/>
      <c r="PAO553" s="168"/>
      <c r="PAP553" s="168"/>
      <c r="PAQ553" s="168"/>
      <c r="PAR553" s="168"/>
      <c r="PAS553" s="168"/>
      <c r="PAT553" s="168"/>
      <c r="PAU553" s="168"/>
      <c r="PAV553" s="168"/>
      <c r="PAW553" s="168"/>
      <c r="PAX553" s="168"/>
      <c r="PAY553" s="168"/>
      <c r="PAZ553" s="168"/>
      <c r="PBA553" s="511"/>
      <c r="PBB553" s="511"/>
      <c r="PBC553" s="511"/>
      <c r="PBD553" s="511"/>
      <c r="PBE553" s="511"/>
      <c r="PBF553" s="511"/>
      <c r="PBG553" s="511"/>
      <c r="PBH553" s="511"/>
      <c r="PBI553" s="511"/>
      <c r="PBJ553" s="511"/>
      <c r="PBK553" s="511"/>
      <c r="PBL553" s="511"/>
      <c r="PBM553" s="511"/>
      <c r="PBN553" s="511"/>
      <c r="PBO553" s="511"/>
      <c r="PBP553" s="511"/>
      <c r="PBQ553" s="511"/>
      <c r="PBR553" s="511"/>
      <c r="PBS553" s="511"/>
      <c r="PBT553" s="511"/>
      <c r="PBU553" s="511"/>
      <c r="PBV553" s="511"/>
      <c r="PBW553" s="511"/>
      <c r="PBX553" s="511"/>
      <c r="PBY553" s="89"/>
      <c r="PBZ553" s="89"/>
      <c r="PCA553" s="89"/>
      <c r="PCB553" s="89"/>
      <c r="PCC553" s="89"/>
      <c r="PCD553" s="511"/>
      <c r="PCE553" s="511"/>
      <c r="PCF553" s="89"/>
      <c r="PCG553" s="89"/>
      <c r="PCH553" s="511"/>
      <c r="PCI553" s="511"/>
      <c r="PCJ553" s="89"/>
      <c r="PCK553" s="89"/>
      <c r="PCL553" s="511"/>
      <c r="PCM553" s="511"/>
      <c r="PCN553" s="511"/>
      <c r="PCO553" s="511"/>
      <c r="PCP553" s="511"/>
      <c r="PCQ553" s="511"/>
      <c r="PCR553" s="511"/>
      <c r="PCS553" s="89"/>
      <c r="PCT553" s="89"/>
      <c r="PCU553" s="511"/>
      <c r="PCV553" s="511"/>
      <c r="PCW553" s="89"/>
      <c r="PCX553" s="89"/>
      <c r="PCY553" s="511"/>
      <c r="PCZ553" s="511"/>
      <c r="PDA553" s="511"/>
      <c r="PDB553" s="511"/>
      <c r="PDC553" s="511"/>
      <c r="PDD553" s="203"/>
      <c r="PDE553" s="107"/>
      <c r="PDF553" s="511"/>
      <c r="PDG553" s="511"/>
      <c r="PDH553" s="511"/>
      <c r="PDI553" s="511"/>
      <c r="PDJ553" s="511"/>
      <c r="PDK553" s="511"/>
      <c r="PDL553" s="511"/>
      <c r="PDM553" s="168"/>
      <c r="PDN553" s="168"/>
      <c r="PDO553" s="168"/>
      <c r="PDP553" s="168"/>
      <c r="PDQ553" s="168"/>
      <c r="PDR553" s="168"/>
      <c r="PDS553" s="168"/>
      <c r="PDT553" s="168"/>
      <c r="PDU553" s="168"/>
      <c r="PDV553" s="168"/>
      <c r="PDW553" s="168"/>
      <c r="PDX553" s="168"/>
      <c r="PDY553" s="168"/>
      <c r="PDZ553" s="168"/>
      <c r="PEA553" s="168"/>
      <c r="PEB553" s="168"/>
      <c r="PEC553" s="168"/>
      <c r="PED553" s="168"/>
      <c r="PEE553" s="168"/>
      <c r="PEF553" s="168"/>
      <c r="PEG553" s="168"/>
      <c r="PEH553" s="168"/>
      <c r="PEI553" s="168"/>
      <c r="PEJ553" s="168"/>
      <c r="PEK553" s="168"/>
      <c r="PEL553" s="168"/>
      <c r="PEM553" s="168"/>
      <c r="PEN553" s="168"/>
      <c r="PEO553" s="168"/>
      <c r="PEP553" s="168"/>
      <c r="PEQ553" s="168"/>
      <c r="PER553" s="168"/>
      <c r="PES553" s="168"/>
      <c r="PET553" s="168"/>
      <c r="PEU553" s="168"/>
      <c r="PEV553" s="168"/>
      <c r="PEW553" s="168"/>
      <c r="PEX553" s="168"/>
      <c r="PEY553" s="168"/>
      <c r="PEZ553" s="168"/>
      <c r="PFA553" s="168"/>
      <c r="PFB553" s="168"/>
      <c r="PFC553" s="168"/>
      <c r="PFD553" s="168"/>
      <c r="PFE553" s="511"/>
      <c r="PFF553" s="511"/>
      <c r="PFG553" s="511"/>
      <c r="PFH553" s="511"/>
      <c r="PFI553" s="511"/>
      <c r="PFJ553" s="511"/>
      <c r="PFK553" s="511"/>
      <c r="PFL553" s="511"/>
      <c r="PFM553" s="511"/>
      <c r="PFN553" s="511"/>
      <c r="PFO553" s="511"/>
      <c r="PFP553" s="511"/>
      <c r="PFQ553" s="511"/>
      <c r="PFR553" s="511"/>
      <c r="PFS553" s="511"/>
      <c r="PFT553" s="511"/>
      <c r="PFU553" s="511"/>
      <c r="PFV553" s="511"/>
      <c r="PFW553" s="511"/>
      <c r="PFX553" s="511"/>
      <c r="PFY553" s="511"/>
      <c r="PFZ553" s="511"/>
      <c r="PGA553" s="511"/>
      <c r="PGB553" s="511"/>
      <c r="PGC553" s="89"/>
      <c r="PGD553" s="89"/>
      <c r="PGE553" s="89"/>
      <c r="PGF553" s="89"/>
      <c r="PGG553" s="89"/>
      <c r="PGH553" s="511"/>
      <c r="PGI553" s="511"/>
      <c r="PGJ553" s="89"/>
      <c r="PGK553" s="89"/>
      <c r="PGL553" s="511"/>
      <c r="PGM553" s="511"/>
      <c r="PGN553" s="89"/>
      <c r="PGO553" s="89"/>
      <c r="PGP553" s="511"/>
      <c r="PGQ553" s="511"/>
      <c r="PGR553" s="511"/>
      <c r="PGS553" s="511"/>
      <c r="PGT553" s="511"/>
      <c r="PGU553" s="511"/>
      <c r="PGV553" s="511"/>
      <c r="PGW553" s="89"/>
      <c r="PGX553" s="89"/>
      <c r="PGY553" s="511"/>
      <c r="PGZ553" s="511"/>
      <c r="PHA553" s="89"/>
      <c r="PHB553" s="89"/>
      <c r="PHC553" s="511"/>
      <c r="PHD553" s="511"/>
      <c r="PHE553" s="511"/>
      <c r="PHF553" s="511"/>
      <c r="PHG553" s="511"/>
      <c r="PHH553" s="203"/>
      <c r="PHI553" s="107"/>
      <c r="PHJ553" s="511"/>
      <c r="PHK553" s="511"/>
      <c r="PHL553" s="511"/>
      <c r="PHM553" s="511"/>
      <c r="PHN553" s="511"/>
      <c r="PHO553" s="511"/>
      <c r="PHP553" s="511"/>
      <c r="PHQ553" s="168"/>
      <c r="PHR553" s="168"/>
      <c r="PHS553" s="168"/>
      <c r="PHT553" s="168"/>
      <c r="PHU553" s="168"/>
      <c r="PHV553" s="168"/>
      <c r="PHW553" s="168"/>
      <c r="PHX553" s="168"/>
      <c r="PHY553" s="168"/>
      <c r="PHZ553" s="168"/>
      <c r="PIA553" s="168"/>
      <c r="PIB553" s="168"/>
      <c r="PIC553" s="168"/>
      <c r="PID553" s="168"/>
      <c r="PIE553" s="168"/>
      <c r="PIF553" s="168"/>
      <c r="PIG553" s="168"/>
      <c r="PIH553" s="168"/>
      <c r="PII553" s="168"/>
      <c r="PIJ553" s="168"/>
      <c r="PIK553" s="168"/>
      <c r="PIL553" s="168"/>
      <c r="PIM553" s="168"/>
      <c r="PIN553" s="168"/>
      <c r="PIO553" s="168"/>
      <c r="PIP553" s="168"/>
      <c r="PIQ553" s="168"/>
      <c r="PIR553" s="168"/>
      <c r="PIS553" s="168"/>
      <c r="PIT553" s="168"/>
      <c r="PIU553" s="168"/>
      <c r="PIV553" s="168"/>
      <c r="PIW553" s="168"/>
      <c r="PIX553" s="168"/>
      <c r="PIY553" s="168"/>
      <c r="PIZ553" s="168"/>
      <c r="PJA553" s="168"/>
      <c r="PJB553" s="168"/>
      <c r="PJC553" s="168"/>
      <c r="PJD553" s="168"/>
      <c r="PJE553" s="168"/>
      <c r="PJF553" s="168"/>
      <c r="PJG553" s="168"/>
      <c r="PJH553" s="168"/>
      <c r="PJI553" s="511"/>
      <c r="PJJ553" s="511"/>
      <c r="PJK553" s="511"/>
      <c r="PJL553" s="511"/>
      <c r="PJM553" s="511"/>
      <c r="PJN553" s="511"/>
      <c r="PJO553" s="511"/>
      <c r="PJP553" s="511"/>
      <c r="PJQ553" s="511"/>
      <c r="PJR553" s="511"/>
      <c r="PJS553" s="511"/>
      <c r="PJT553" s="511"/>
      <c r="PJU553" s="511"/>
      <c r="PJV553" s="511"/>
      <c r="PJW553" s="511"/>
      <c r="PJX553" s="511"/>
      <c r="PJY553" s="511"/>
      <c r="PJZ553" s="511"/>
      <c r="PKA553" s="511"/>
      <c r="PKB553" s="511"/>
      <c r="PKC553" s="511"/>
      <c r="PKD553" s="511"/>
      <c r="PKE553" s="511"/>
      <c r="PKF553" s="511"/>
      <c r="PKG553" s="89"/>
      <c r="PKH553" s="89"/>
      <c r="PKI553" s="89"/>
      <c r="PKJ553" s="89"/>
      <c r="PKK553" s="89"/>
      <c r="PKL553" s="511"/>
      <c r="PKM553" s="511"/>
      <c r="PKN553" s="89"/>
      <c r="PKO553" s="89"/>
      <c r="PKP553" s="511"/>
      <c r="PKQ553" s="511"/>
      <c r="PKR553" s="89"/>
      <c r="PKS553" s="89"/>
      <c r="PKT553" s="511"/>
      <c r="PKU553" s="511"/>
      <c r="PKV553" s="511"/>
      <c r="PKW553" s="511"/>
      <c r="PKX553" s="511"/>
      <c r="PKY553" s="511"/>
      <c r="PKZ553" s="511"/>
      <c r="PLA553" s="89"/>
      <c r="PLB553" s="89"/>
      <c r="PLC553" s="511"/>
      <c r="PLD553" s="511"/>
      <c r="PLE553" s="89"/>
      <c r="PLF553" s="89"/>
      <c r="PLG553" s="511"/>
      <c r="PLH553" s="511"/>
      <c r="PLI553" s="511"/>
      <c r="PLJ553" s="511"/>
      <c r="PLK553" s="511"/>
      <c r="PLL553" s="203"/>
      <c r="PLM553" s="107"/>
      <c r="PLN553" s="511"/>
      <c r="PLO553" s="511"/>
      <c r="PLP553" s="511"/>
      <c r="PLQ553" s="511"/>
      <c r="PLR553" s="511"/>
      <c r="PLS553" s="511"/>
      <c r="PLT553" s="511"/>
      <c r="PLU553" s="168"/>
      <c r="PLV553" s="168"/>
      <c r="PLW553" s="168"/>
      <c r="PLX553" s="168"/>
      <c r="PLY553" s="168"/>
      <c r="PLZ553" s="168"/>
      <c r="PMA553" s="168"/>
      <c r="PMB553" s="168"/>
      <c r="PMC553" s="168"/>
      <c r="PMD553" s="168"/>
      <c r="PME553" s="168"/>
      <c r="PMF553" s="168"/>
      <c r="PMG553" s="168"/>
      <c r="PMH553" s="168"/>
      <c r="PMI553" s="168"/>
      <c r="PMJ553" s="168"/>
      <c r="PMK553" s="168"/>
      <c r="PML553" s="168"/>
      <c r="PMM553" s="168"/>
      <c r="PMN553" s="168"/>
      <c r="PMO553" s="168"/>
      <c r="PMP553" s="168"/>
      <c r="PMQ553" s="168"/>
      <c r="PMR553" s="168"/>
      <c r="PMS553" s="168"/>
      <c r="PMT553" s="168"/>
      <c r="PMU553" s="168"/>
      <c r="PMV553" s="168"/>
      <c r="PMW553" s="168"/>
      <c r="PMX553" s="168"/>
      <c r="PMY553" s="168"/>
      <c r="PMZ553" s="168"/>
      <c r="PNA553" s="168"/>
      <c r="PNB553" s="168"/>
      <c r="PNC553" s="168"/>
      <c r="PND553" s="168"/>
      <c r="PNE553" s="168"/>
      <c r="PNF553" s="168"/>
      <c r="PNG553" s="168"/>
      <c r="PNH553" s="168"/>
      <c r="PNI553" s="168"/>
      <c r="PNJ553" s="168"/>
      <c r="PNK553" s="168"/>
      <c r="PNL553" s="168"/>
      <c r="PNM553" s="511"/>
      <c r="PNN553" s="511"/>
      <c r="PNO553" s="511"/>
      <c r="PNP553" s="511"/>
      <c r="PNQ553" s="511"/>
      <c r="PNR553" s="511"/>
      <c r="PNS553" s="511"/>
      <c r="PNT553" s="511"/>
      <c r="PNU553" s="511"/>
      <c r="PNV553" s="511"/>
      <c r="PNW553" s="511"/>
      <c r="PNX553" s="511"/>
      <c r="PNY553" s="511"/>
      <c r="PNZ553" s="511"/>
      <c r="POA553" s="511"/>
      <c r="POB553" s="511"/>
      <c r="POC553" s="511"/>
      <c r="POD553" s="511"/>
      <c r="POE553" s="511"/>
      <c r="POF553" s="511"/>
      <c r="POG553" s="511"/>
      <c r="POH553" s="511"/>
      <c r="POI553" s="511"/>
      <c r="POJ553" s="511"/>
      <c r="POK553" s="89"/>
      <c r="POL553" s="89"/>
      <c r="POM553" s="89"/>
      <c r="PON553" s="89"/>
      <c r="POO553" s="89"/>
      <c r="POP553" s="511"/>
      <c r="POQ553" s="511"/>
      <c r="POR553" s="89"/>
      <c r="POS553" s="89"/>
      <c r="POT553" s="511"/>
      <c r="POU553" s="511"/>
      <c r="POV553" s="89"/>
      <c r="POW553" s="89"/>
      <c r="POX553" s="511"/>
      <c r="POY553" s="511"/>
      <c r="POZ553" s="511"/>
      <c r="PPA553" s="511"/>
      <c r="PPB553" s="511"/>
      <c r="PPC553" s="511"/>
      <c r="PPD553" s="511"/>
      <c r="PPE553" s="89"/>
      <c r="PPF553" s="89"/>
      <c r="PPG553" s="511"/>
      <c r="PPH553" s="511"/>
      <c r="PPI553" s="89"/>
      <c r="PPJ553" s="89"/>
      <c r="PPK553" s="511"/>
      <c r="PPL553" s="511"/>
      <c r="PPM553" s="511"/>
      <c r="PPN553" s="511"/>
      <c r="PPO553" s="511"/>
      <c r="PPP553" s="203"/>
      <c r="PPQ553" s="107"/>
      <c r="PPR553" s="511"/>
      <c r="PPS553" s="511"/>
      <c r="PPT553" s="511"/>
      <c r="PPU553" s="511"/>
      <c r="PPV553" s="511"/>
      <c r="PPW553" s="511"/>
      <c r="PPX553" s="511"/>
      <c r="PPY553" s="168"/>
      <c r="PPZ553" s="168"/>
      <c r="PQA553" s="168"/>
      <c r="PQB553" s="168"/>
      <c r="PQC553" s="168"/>
      <c r="PQD553" s="168"/>
      <c r="PQE553" s="168"/>
      <c r="PQF553" s="168"/>
      <c r="PQG553" s="168"/>
      <c r="PQH553" s="168"/>
      <c r="PQI553" s="168"/>
      <c r="PQJ553" s="168"/>
      <c r="PQK553" s="168"/>
      <c r="PQL553" s="168"/>
      <c r="PQM553" s="168"/>
      <c r="PQN553" s="168"/>
      <c r="PQO553" s="168"/>
      <c r="PQP553" s="168"/>
      <c r="PQQ553" s="168"/>
      <c r="PQR553" s="168"/>
      <c r="PQS553" s="168"/>
      <c r="PQT553" s="168"/>
      <c r="PQU553" s="168"/>
      <c r="PQV553" s="168"/>
      <c r="PQW553" s="168"/>
      <c r="PQX553" s="168"/>
      <c r="PQY553" s="168"/>
      <c r="PQZ553" s="168"/>
      <c r="PRA553" s="168"/>
      <c r="PRB553" s="168"/>
      <c r="PRC553" s="168"/>
      <c r="PRD553" s="168"/>
      <c r="PRE553" s="168"/>
      <c r="PRF553" s="168"/>
      <c r="PRG553" s="168"/>
      <c r="PRH553" s="168"/>
      <c r="PRI553" s="168"/>
      <c r="PRJ553" s="168"/>
      <c r="PRK553" s="168"/>
      <c r="PRL553" s="168"/>
      <c r="PRM553" s="168"/>
      <c r="PRN553" s="168"/>
      <c r="PRO553" s="168"/>
      <c r="PRP553" s="168"/>
      <c r="PRQ553" s="511"/>
      <c r="PRR553" s="511"/>
      <c r="PRS553" s="511"/>
      <c r="PRT553" s="511"/>
      <c r="PRU553" s="511"/>
      <c r="PRV553" s="511"/>
      <c r="PRW553" s="511"/>
      <c r="PRX553" s="511"/>
      <c r="PRY553" s="511"/>
      <c r="PRZ553" s="511"/>
      <c r="PSA553" s="511"/>
      <c r="PSB553" s="511"/>
      <c r="PSC553" s="511"/>
      <c r="PSD553" s="511"/>
      <c r="PSE553" s="511"/>
      <c r="PSF553" s="511"/>
      <c r="PSG553" s="511"/>
      <c r="PSH553" s="511"/>
      <c r="PSI553" s="511"/>
      <c r="PSJ553" s="511"/>
      <c r="PSK553" s="511"/>
      <c r="PSL553" s="511"/>
      <c r="PSM553" s="511"/>
      <c r="PSN553" s="511"/>
      <c r="PSO553" s="89"/>
      <c r="PSP553" s="89"/>
      <c r="PSQ553" s="89"/>
      <c r="PSR553" s="89"/>
      <c r="PSS553" s="89"/>
      <c r="PST553" s="511"/>
      <c r="PSU553" s="511"/>
      <c r="PSV553" s="89"/>
      <c r="PSW553" s="89"/>
      <c r="PSX553" s="511"/>
      <c r="PSY553" s="511"/>
      <c r="PSZ553" s="89"/>
      <c r="PTA553" s="89"/>
      <c r="PTB553" s="511"/>
      <c r="PTC553" s="511"/>
      <c r="PTD553" s="511"/>
      <c r="PTE553" s="511"/>
      <c r="PTF553" s="511"/>
      <c r="PTG553" s="511"/>
      <c r="PTH553" s="511"/>
      <c r="PTI553" s="89"/>
      <c r="PTJ553" s="89"/>
      <c r="PTK553" s="511"/>
      <c r="PTL553" s="511"/>
      <c r="PTM553" s="89"/>
      <c r="PTN553" s="89"/>
      <c r="PTO553" s="511"/>
      <c r="PTP553" s="511"/>
      <c r="PTQ553" s="511"/>
      <c r="PTR553" s="511"/>
      <c r="PTS553" s="511"/>
      <c r="PTT553" s="203"/>
      <c r="PTU553" s="107"/>
      <c r="PTV553" s="511"/>
      <c r="PTW553" s="511"/>
      <c r="PTX553" s="511"/>
      <c r="PTY553" s="511"/>
      <c r="PTZ553" s="511"/>
      <c r="PUA553" s="511"/>
      <c r="PUB553" s="511"/>
      <c r="PUC553" s="168"/>
      <c r="PUD553" s="168"/>
      <c r="PUE553" s="168"/>
      <c r="PUF553" s="168"/>
      <c r="PUG553" s="168"/>
      <c r="PUH553" s="168"/>
      <c r="PUI553" s="168"/>
      <c r="PUJ553" s="168"/>
      <c r="PUK553" s="168"/>
      <c r="PUL553" s="168"/>
      <c r="PUM553" s="168"/>
      <c r="PUN553" s="168"/>
      <c r="PUO553" s="168"/>
      <c r="PUP553" s="168"/>
      <c r="PUQ553" s="168"/>
      <c r="PUR553" s="168"/>
      <c r="PUS553" s="168"/>
      <c r="PUT553" s="168"/>
      <c r="PUU553" s="168"/>
      <c r="PUV553" s="168"/>
      <c r="PUW553" s="168"/>
      <c r="PUX553" s="168"/>
      <c r="PUY553" s="168"/>
      <c r="PUZ553" s="168"/>
      <c r="PVA553" s="168"/>
      <c r="PVB553" s="168"/>
      <c r="PVC553" s="168"/>
      <c r="PVD553" s="168"/>
      <c r="PVE553" s="168"/>
      <c r="PVF553" s="168"/>
      <c r="PVG553" s="168"/>
      <c r="PVH553" s="168"/>
      <c r="PVI553" s="168"/>
      <c r="PVJ553" s="168"/>
      <c r="PVK553" s="168"/>
      <c r="PVL553" s="168"/>
      <c r="PVM553" s="168"/>
      <c r="PVN553" s="168"/>
      <c r="PVO553" s="168"/>
      <c r="PVP553" s="168"/>
      <c r="PVQ553" s="168"/>
      <c r="PVR553" s="168"/>
      <c r="PVS553" s="168"/>
      <c r="PVT553" s="168"/>
      <c r="PVU553" s="511"/>
      <c r="PVV553" s="511"/>
      <c r="PVW553" s="511"/>
      <c r="PVX553" s="511"/>
      <c r="PVY553" s="511"/>
      <c r="PVZ553" s="511"/>
      <c r="PWA553" s="511"/>
      <c r="PWB553" s="511"/>
      <c r="PWC553" s="511"/>
      <c r="PWD553" s="511"/>
      <c r="PWE553" s="511"/>
      <c r="PWF553" s="511"/>
      <c r="PWG553" s="511"/>
      <c r="PWH553" s="511"/>
      <c r="PWI553" s="511"/>
      <c r="PWJ553" s="511"/>
      <c r="PWK553" s="511"/>
      <c r="PWL553" s="511"/>
      <c r="PWM553" s="511"/>
      <c r="PWN553" s="511"/>
      <c r="PWO553" s="511"/>
      <c r="PWP553" s="511"/>
      <c r="PWQ553" s="511"/>
      <c r="PWR553" s="511"/>
      <c r="PWS553" s="89"/>
      <c r="PWT553" s="89"/>
      <c r="PWU553" s="89"/>
      <c r="PWV553" s="89"/>
      <c r="PWW553" s="89"/>
      <c r="PWX553" s="511"/>
      <c r="PWY553" s="511"/>
      <c r="PWZ553" s="89"/>
      <c r="PXA553" s="89"/>
      <c r="PXB553" s="511"/>
      <c r="PXC553" s="511"/>
      <c r="PXD553" s="89"/>
      <c r="PXE553" s="89"/>
      <c r="PXF553" s="511"/>
      <c r="PXG553" s="511"/>
      <c r="PXH553" s="511"/>
      <c r="PXI553" s="511"/>
      <c r="PXJ553" s="511"/>
      <c r="PXK553" s="511"/>
      <c r="PXL553" s="511"/>
      <c r="PXM553" s="89"/>
      <c r="PXN553" s="89"/>
      <c r="PXO553" s="511"/>
      <c r="PXP553" s="511"/>
      <c r="PXQ553" s="89"/>
      <c r="PXR553" s="89"/>
      <c r="PXS553" s="511"/>
      <c r="PXT553" s="511"/>
      <c r="PXU553" s="511"/>
      <c r="PXV553" s="511"/>
      <c r="PXW553" s="511"/>
      <c r="PXX553" s="203"/>
      <c r="PXY553" s="107"/>
      <c r="PXZ553" s="511"/>
      <c r="PYA553" s="511"/>
      <c r="PYB553" s="511"/>
      <c r="PYC553" s="511"/>
      <c r="PYD553" s="511"/>
      <c r="PYE553" s="511"/>
      <c r="PYF553" s="511"/>
      <c r="PYG553" s="168"/>
      <c r="PYH553" s="168"/>
      <c r="PYI553" s="168"/>
      <c r="PYJ553" s="168"/>
      <c r="PYK553" s="168"/>
      <c r="PYL553" s="168"/>
      <c r="PYM553" s="168"/>
      <c r="PYN553" s="168"/>
      <c r="PYO553" s="168"/>
      <c r="PYP553" s="168"/>
      <c r="PYQ553" s="168"/>
      <c r="PYR553" s="168"/>
      <c r="PYS553" s="168"/>
      <c r="PYT553" s="168"/>
      <c r="PYU553" s="168"/>
      <c r="PYV553" s="168"/>
      <c r="PYW553" s="168"/>
      <c r="PYX553" s="168"/>
      <c r="PYY553" s="168"/>
      <c r="PYZ553" s="168"/>
      <c r="PZA553" s="168"/>
      <c r="PZB553" s="168"/>
      <c r="PZC553" s="168"/>
      <c r="PZD553" s="168"/>
      <c r="PZE553" s="168"/>
      <c r="PZF553" s="168"/>
      <c r="PZG553" s="168"/>
      <c r="PZH553" s="168"/>
      <c r="PZI553" s="168"/>
      <c r="PZJ553" s="168"/>
      <c r="PZK553" s="168"/>
      <c r="PZL553" s="168"/>
      <c r="PZM553" s="168"/>
      <c r="PZN553" s="168"/>
      <c r="PZO553" s="168"/>
      <c r="PZP553" s="168"/>
      <c r="PZQ553" s="168"/>
      <c r="PZR553" s="168"/>
      <c r="PZS553" s="168"/>
      <c r="PZT553" s="168"/>
      <c r="PZU553" s="168"/>
      <c r="PZV553" s="168"/>
      <c r="PZW553" s="168"/>
      <c r="PZX553" s="168"/>
      <c r="PZY553" s="511"/>
      <c r="PZZ553" s="511"/>
      <c r="QAA553" s="511"/>
      <c r="QAB553" s="511"/>
      <c r="QAC553" s="511"/>
      <c r="QAD553" s="511"/>
      <c r="QAE553" s="511"/>
      <c r="QAF553" s="511"/>
      <c r="QAG553" s="511"/>
      <c r="QAH553" s="511"/>
      <c r="QAI553" s="511"/>
      <c r="QAJ553" s="511"/>
      <c r="QAK553" s="511"/>
      <c r="QAL553" s="511"/>
      <c r="QAM553" s="511"/>
      <c r="QAN553" s="511"/>
      <c r="QAO553" s="511"/>
      <c r="QAP553" s="511"/>
      <c r="QAQ553" s="511"/>
      <c r="QAR553" s="511"/>
      <c r="QAS553" s="511"/>
      <c r="QAT553" s="511"/>
      <c r="QAU553" s="511"/>
      <c r="QAV553" s="511"/>
      <c r="QAW553" s="89"/>
      <c r="QAX553" s="89"/>
      <c r="QAY553" s="89"/>
      <c r="QAZ553" s="89"/>
      <c r="QBA553" s="89"/>
      <c r="QBB553" s="511"/>
      <c r="QBC553" s="511"/>
      <c r="QBD553" s="89"/>
      <c r="QBE553" s="89"/>
      <c r="QBF553" s="511"/>
      <c r="QBG553" s="511"/>
      <c r="QBH553" s="89"/>
      <c r="QBI553" s="89"/>
      <c r="QBJ553" s="511"/>
      <c r="QBK553" s="511"/>
      <c r="QBL553" s="511"/>
      <c r="QBM553" s="511"/>
      <c r="QBN553" s="511"/>
      <c r="QBO553" s="511"/>
      <c r="QBP553" s="511"/>
      <c r="QBQ553" s="89"/>
      <c r="QBR553" s="89"/>
      <c r="QBS553" s="511"/>
      <c r="QBT553" s="511"/>
      <c r="QBU553" s="89"/>
      <c r="QBV553" s="89"/>
      <c r="QBW553" s="511"/>
      <c r="QBX553" s="511"/>
      <c r="QBY553" s="511"/>
      <c r="QBZ553" s="511"/>
      <c r="QCA553" s="511"/>
      <c r="QCB553" s="203"/>
      <c r="QCC553" s="107"/>
      <c r="QCD553" s="511"/>
      <c r="QCE553" s="511"/>
      <c r="QCF553" s="511"/>
      <c r="QCG553" s="511"/>
      <c r="QCH553" s="511"/>
      <c r="QCI553" s="511"/>
      <c r="QCJ553" s="511"/>
      <c r="QCK553" s="168"/>
      <c r="QCL553" s="168"/>
      <c r="QCM553" s="168"/>
      <c r="QCN553" s="168"/>
      <c r="QCO553" s="168"/>
      <c r="QCP553" s="168"/>
      <c r="QCQ553" s="168"/>
      <c r="QCR553" s="168"/>
      <c r="QCS553" s="168"/>
      <c r="QCT553" s="168"/>
      <c r="QCU553" s="168"/>
      <c r="QCV553" s="168"/>
      <c r="QCW553" s="168"/>
      <c r="QCX553" s="168"/>
      <c r="QCY553" s="168"/>
      <c r="QCZ553" s="168"/>
      <c r="QDA553" s="168"/>
      <c r="QDB553" s="168"/>
      <c r="QDC553" s="168"/>
      <c r="QDD553" s="168"/>
      <c r="QDE553" s="168"/>
      <c r="QDF553" s="168"/>
      <c r="QDG553" s="168"/>
      <c r="QDH553" s="168"/>
      <c r="QDI553" s="168"/>
      <c r="QDJ553" s="168"/>
      <c r="QDK553" s="168"/>
      <c r="QDL553" s="168"/>
      <c r="QDM553" s="168"/>
      <c r="QDN553" s="168"/>
      <c r="QDO553" s="168"/>
      <c r="QDP553" s="168"/>
      <c r="QDQ553" s="168"/>
      <c r="QDR553" s="168"/>
      <c r="QDS553" s="168"/>
      <c r="QDT553" s="168"/>
      <c r="QDU553" s="168"/>
      <c r="QDV553" s="168"/>
      <c r="QDW553" s="168"/>
      <c r="QDX553" s="168"/>
      <c r="QDY553" s="168"/>
      <c r="QDZ553" s="168"/>
      <c r="QEA553" s="168"/>
      <c r="QEB553" s="168"/>
      <c r="QEC553" s="511"/>
      <c r="QED553" s="511"/>
      <c r="QEE553" s="511"/>
      <c r="QEF553" s="511"/>
      <c r="QEG553" s="511"/>
      <c r="QEH553" s="511"/>
      <c r="QEI553" s="511"/>
      <c r="QEJ553" s="511"/>
      <c r="QEK553" s="511"/>
      <c r="QEL553" s="511"/>
      <c r="QEM553" s="511"/>
      <c r="QEN553" s="511"/>
      <c r="QEO553" s="511"/>
      <c r="QEP553" s="511"/>
      <c r="QEQ553" s="511"/>
      <c r="QER553" s="511"/>
      <c r="QES553" s="511"/>
      <c r="QET553" s="511"/>
      <c r="QEU553" s="511"/>
      <c r="QEV553" s="511"/>
      <c r="QEW553" s="511"/>
      <c r="QEX553" s="511"/>
      <c r="QEY553" s="511"/>
      <c r="QEZ553" s="511"/>
      <c r="QFA553" s="89"/>
      <c r="QFB553" s="89"/>
      <c r="QFC553" s="89"/>
      <c r="QFD553" s="89"/>
      <c r="QFE553" s="89"/>
      <c r="QFF553" s="511"/>
      <c r="QFG553" s="511"/>
      <c r="QFH553" s="89"/>
      <c r="QFI553" s="89"/>
      <c r="QFJ553" s="511"/>
      <c r="QFK553" s="511"/>
      <c r="QFL553" s="89"/>
      <c r="QFM553" s="89"/>
      <c r="QFN553" s="511"/>
      <c r="QFO553" s="511"/>
      <c r="QFP553" s="511"/>
      <c r="QFQ553" s="511"/>
      <c r="QFR553" s="511"/>
      <c r="QFS553" s="511"/>
      <c r="QFT553" s="511"/>
      <c r="QFU553" s="89"/>
      <c r="QFV553" s="89"/>
      <c r="QFW553" s="511"/>
      <c r="QFX553" s="511"/>
      <c r="QFY553" s="89"/>
      <c r="QFZ553" s="89"/>
      <c r="QGA553" s="511"/>
      <c r="QGB553" s="511"/>
      <c r="QGC553" s="511"/>
      <c r="QGD553" s="511"/>
      <c r="QGE553" s="511"/>
      <c r="QGF553" s="203"/>
      <c r="QGG553" s="107"/>
      <c r="QGH553" s="511"/>
      <c r="QGI553" s="511"/>
      <c r="QGJ553" s="511"/>
      <c r="QGK553" s="511"/>
      <c r="QGL553" s="511"/>
      <c r="QGM553" s="511"/>
      <c r="QGN553" s="511"/>
      <c r="QGO553" s="168"/>
      <c r="QGP553" s="168"/>
      <c r="QGQ553" s="168"/>
      <c r="QGR553" s="168"/>
      <c r="QGS553" s="168"/>
      <c r="QGT553" s="168"/>
      <c r="QGU553" s="168"/>
      <c r="QGV553" s="168"/>
      <c r="QGW553" s="168"/>
      <c r="QGX553" s="168"/>
      <c r="QGY553" s="168"/>
      <c r="QGZ553" s="168"/>
      <c r="QHA553" s="168"/>
      <c r="QHB553" s="168"/>
      <c r="QHC553" s="168"/>
      <c r="QHD553" s="168"/>
      <c r="QHE553" s="168"/>
      <c r="QHF553" s="168"/>
      <c r="QHG553" s="168"/>
      <c r="QHH553" s="168"/>
      <c r="QHI553" s="168"/>
      <c r="QHJ553" s="168"/>
      <c r="QHK553" s="168"/>
      <c r="QHL553" s="168"/>
      <c r="QHM553" s="168"/>
      <c r="QHN553" s="168"/>
      <c r="QHO553" s="168"/>
      <c r="QHP553" s="168"/>
      <c r="QHQ553" s="168"/>
      <c r="QHR553" s="168"/>
      <c r="QHS553" s="168"/>
      <c r="QHT553" s="168"/>
      <c r="QHU553" s="168"/>
      <c r="QHV553" s="168"/>
      <c r="QHW553" s="168"/>
      <c r="QHX553" s="168"/>
      <c r="QHY553" s="168"/>
      <c r="QHZ553" s="168"/>
      <c r="QIA553" s="168"/>
      <c r="QIB553" s="168"/>
      <c r="QIC553" s="168"/>
      <c r="QID553" s="168"/>
      <c r="QIE553" s="168"/>
      <c r="QIF553" s="168"/>
      <c r="QIG553" s="511"/>
      <c r="QIH553" s="511"/>
      <c r="QII553" s="511"/>
      <c r="QIJ553" s="511"/>
      <c r="QIK553" s="511"/>
      <c r="QIL553" s="511"/>
      <c r="QIM553" s="511"/>
      <c r="QIN553" s="511"/>
      <c r="QIO553" s="511"/>
      <c r="QIP553" s="511"/>
      <c r="QIQ553" s="511"/>
      <c r="QIR553" s="511"/>
      <c r="QIS553" s="511"/>
      <c r="QIT553" s="511"/>
      <c r="QIU553" s="511"/>
      <c r="QIV553" s="511"/>
      <c r="QIW553" s="511"/>
      <c r="QIX553" s="511"/>
      <c r="QIY553" s="511"/>
      <c r="QIZ553" s="511"/>
      <c r="QJA553" s="511"/>
      <c r="QJB553" s="511"/>
      <c r="QJC553" s="511"/>
      <c r="QJD553" s="511"/>
      <c r="QJE553" s="89"/>
      <c r="QJF553" s="89"/>
      <c r="QJG553" s="89"/>
      <c r="QJH553" s="89"/>
      <c r="QJI553" s="89"/>
      <c r="QJJ553" s="511"/>
      <c r="QJK553" s="511"/>
      <c r="QJL553" s="89"/>
      <c r="QJM553" s="89"/>
      <c r="QJN553" s="511"/>
      <c r="QJO553" s="511"/>
      <c r="QJP553" s="89"/>
      <c r="QJQ553" s="89"/>
      <c r="QJR553" s="511"/>
      <c r="QJS553" s="511"/>
      <c r="QJT553" s="511"/>
      <c r="QJU553" s="511"/>
      <c r="QJV553" s="511"/>
      <c r="QJW553" s="511"/>
      <c r="QJX553" s="511"/>
      <c r="QJY553" s="89"/>
      <c r="QJZ553" s="89"/>
      <c r="QKA553" s="511"/>
      <c r="QKB553" s="511"/>
      <c r="QKC553" s="89"/>
      <c r="QKD553" s="89"/>
      <c r="QKE553" s="511"/>
      <c r="QKF553" s="511"/>
      <c r="QKG553" s="511"/>
      <c r="QKH553" s="511"/>
      <c r="QKI553" s="511"/>
      <c r="QKJ553" s="203"/>
      <c r="QKK553" s="107"/>
      <c r="QKL553" s="511"/>
      <c r="QKM553" s="511"/>
      <c r="QKN553" s="511"/>
      <c r="QKO553" s="511"/>
      <c r="QKP553" s="511"/>
      <c r="QKQ553" s="511"/>
      <c r="QKR553" s="511"/>
      <c r="QKS553" s="168"/>
      <c r="QKT553" s="168"/>
      <c r="QKU553" s="168"/>
      <c r="QKV553" s="168"/>
      <c r="QKW553" s="168"/>
      <c r="QKX553" s="168"/>
      <c r="QKY553" s="168"/>
      <c r="QKZ553" s="168"/>
      <c r="QLA553" s="168"/>
      <c r="QLB553" s="168"/>
      <c r="QLC553" s="168"/>
      <c r="QLD553" s="168"/>
      <c r="QLE553" s="168"/>
      <c r="QLF553" s="168"/>
      <c r="QLG553" s="168"/>
      <c r="QLH553" s="168"/>
      <c r="QLI553" s="168"/>
      <c r="QLJ553" s="168"/>
      <c r="QLK553" s="168"/>
      <c r="QLL553" s="168"/>
      <c r="QLM553" s="168"/>
      <c r="QLN553" s="168"/>
      <c r="QLO553" s="168"/>
      <c r="QLP553" s="168"/>
      <c r="QLQ553" s="168"/>
      <c r="QLR553" s="168"/>
      <c r="QLS553" s="168"/>
      <c r="QLT553" s="168"/>
      <c r="QLU553" s="168"/>
      <c r="QLV553" s="168"/>
      <c r="QLW553" s="168"/>
      <c r="QLX553" s="168"/>
      <c r="QLY553" s="168"/>
      <c r="QLZ553" s="168"/>
      <c r="QMA553" s="168"/>
      <c r="QMB553" s="168"/>
      <c r="QMC553" s="168"/>
      <c r="QMD553" s="168"/>
      <c r="QME553" s="168"/>
      <c r="QMF553" s="168"/>
      <c r="QMG553" s="168"/>
      <c r="QMH553" s="168"/>
      <c r="QMI553" s="168"/>
      <c r="QMJ553" s="168"/>
      <c r="QMK553" s="511"/>
      <c r="QML553" s="511"/>
      <c r="QMM553" s="511"/>
      <c r="QMN553" s="511"/>
      <c r="QMO553" s="511"/>
      <c r="QMP553" s="511"/>
      <c r="QMQ553" s="511"/>
      <c r="QMR553" s="511"/>
      <c r="QMS553" s="511"/>
      <c r="QMT553" s="511"/>
      <c r="QMU553" s="511"/>
      <c r="QMV553" s="511"/>
      <c r="QMW553" s="511"/>
      <c r="QMX553" s="511"/>
      <c r="QMY553" s="511"/>
      <c r="QMZ553" s="511"/>
      <c r="QNA553" s="511"/>
      <c r="QNB553" s="511"/>
      <c r="QNC553" s="511"/>
      <c r="QND553" s="511"/>
      <c r="QNE553" s="511"/>
      <c r="QNF553" s="511"/>
      <c r="QNG553" s="511"/>
      <c r="QNH553" s="511"/>
      <c r="QNI553" s="89"/>
      <c r="QNJ553" s="89"/>
      <c r="QNK553" s="89"/>
      <c r="QNL553" s="89"/>
      <c r="QNM553" s="89"/>
      <c r="QNN553" s="511"/>
      <c r="QNO553" s="511"/>
      <c r="QNP553" s="89"/>
      <c r="QNQ553" s="89"/>
      <c r="QNR553" s="511"/>
      <c r="QNS553" s="511"/>
      <c r="QNT553" s="89"/>
      <c r="QNU553" s="89"/>
      <c r="QNV553" s="511"/>
      <c r="QNW553" s="511"/>
      <c r="QNX553" s="511"/>
      <c r="QNY553" s="511"/>
      <c r="QNZ553" s="511"/>
      <c r="QOA553" s="511"/>
      <c r="QOB553" s="511"/>
      <c r="QOC553" s="89"/>
      <c r="QOD553" s="89"/>
      <c r="QOE553" s="511"/>
      <c r="QOF553" s="511"/>
      <c r="QOG553" s="89"/>
      <c r="QOH553" s="89"/>
      <c r="QOI553" s="511"/>
      <c r="QOJ553" s="511"/>
      <c r="QOK553" s="511"/>
      <c r="QOL553" s="511"/>
      <c r="QOM553" s="511"/>
      <c r="QON553" s="203"/>
      <c r="QOO553" s="107"/>
      <c r="QOP553" s="511"/>
      <c r="QOQ553" s="511"/>
      <c r="QOR553" s="511"/>
      <c r="QOS553" s="511"/>
      <c r="QOT553" s="511"/>
      <c r="QOU553" s="511"/>
      <c r="QOV553" s="511"/>
      <c r="QOW553" s="168"/>
      <c r="QOX553" s="168"/>
      <c r="QOY553" s="168"/>
      <c r="QOZ553" s="168"/>
      <c r="QPA553" s="168"/>
      <c r="QPB553" s="168"/>
      <c r="QPC553" s="168"/>
      <c r="QPD553" s="168"/>
      <c r="QPE553" s="168"/>
      <c r="QPF553" s="168"/>
      <c r="QPG553" s="168"/>
      <c r="QPH553" s="168"/>
      <c r="QPI553" s="168"/>
      <c r="QPJ553" s="168"/>
      <c r="QPK553" s="168"/>
      <c r="QPL553" s="168"/>
      <c r="QPM553" s="168"/>
      <c r="QPN553" s="168"/>
      <c r="QPO553" s="168"/>
      <c r="QPP553" s="168"/>
      <c r="QPQ553" s="168"/>
      <c r="QPR553" s="168"/>
      <c r="QPS553" s="168"/>
      <c r="QPT553" s="168"/>
      <c r="QPU553" s="168"/>
      <c r="QPV553" s="168"/>
      <c r="QPW553" s="168"/>
      <c r="QPX553" s="168"/>
      <c r="QPY553" s="168"/>
      <c r="QPZ553" s="168"/>
      <c r="QQA553" s="168"/>
      <c r="QQB553" s="168"/>
      <c r="QQC553" s="168"/>
      <c r="QQD553" s="168"/>
      <c r="QQE553" s="168"/>
      <c r="QQF553" s="168"/>
      <c r="QQG553" s="168"/>
      <c r="QQH553" s="168"/>
      <c r="QQI553" s="168"/>
      <c r="QQJ553" s="168"/>
      <c r="QQK553" s="168"/>
      <c r="QQL553" s="168"/>
      <c r="QQM553" s="168"/>
      <c r="QQN553" s="168"/>
      <c r="QQO553" s="511"/>
      <c r="QQP553" s="511"/>
      <c r="QQQ553" s="511"/>
      <c r="QQR553" s="511"/>
      <c r="QQS553" s="511"/>
      <c r="QQT553" s="511"/>
      <c r="QQU553" s="511"/>
      <c r="QQV553" s="511"/>
      <c r="QQW553" s="511"/>
      <c r="QQX553" s="511"/>
      <c r="QQY553" s="511"/>
      <c r="QQZ553" s="511"/>
      <c r="QRA553" s="511"/>
      <c r="QRB553" s="511"/>
      <c r="QRC553" s="511"/>
      <c r="QRD553" s="511"/>
      <c r="QRE553" s="511"/>
      <c r="QRF553" s="511"/>
      <c r="QRG553" s="511"/>
      <c r="QRH553" s="511"/>
      <c r="QRI553" s="511"/>
      <c r="QRJ553" s="511"/>
      <c r="QRK553" s="511"/>
      <c r="QRL553" s="511"/>
      <c r="QRM553" s="89"/>
      <c r="QRN553" s="89"/>
      <c r="QRO553" s="89"/>
      <c r="QRP553" s="89"/>
      <c r="QRQ553" s="89"/>
      <c r="QRR553" s="511"/>
      <c r="QRS553" s="511"/>
      <c r="QRT553" s="89"/>
      <c r="QRU553" s="89"/>
      <c r="QRV553" s="511"/>
      <c r="QRW553" s="511"/>
      <c r="QRX553" s="89"/>
      <c r="QRY553" s="89"/>
      <c r="QRZ553" s="511"/>
      <c r="QSA553" s="511"/>
      <c r="QSB553" s="511"/>
      <c r="QSC553" s="511"/>
      <c r="QSD553" s="511"/>
      <c r="QSE553" s="511"/>
      <c r="QSF553" s="511"/>
      <c r="QSG553" s="89"/>
      <c r="QSH553" s="89"/>
      <c r="QSI553" s="511"/>
      <c r="QSJ553" s="511"/>
      <c r="QSK553" s="89"/>
      <c r="QSL553" s="89"/>
      <c r="QSM553" s="511"/>
      <c r="QSN553" s="511"/>
      <c r="QSO553" s="511"/>
      <c r="QSP553" s="511"/>
      <c r="QSQ553" s="511"/>
      <c r="QSR553" s="203"/>
      <c r="QSS553" s="107"/>
      <c r="QST553" s="511"/>
      <c r="QSU553" s="511"/>
      <c r="QSV553" s="511"/>
      <c r="QSW553" s="511"/>
      <c r="QSX553" s="511"/>
      <c r="QSY553" s="511"/>
      <c r="QSZ553" s="511"/>
      <c r="QTA553" s="168"/>
      <c r="QTB553" s="168"/>
      <c r="QTC553" s="168"/>
      <c r="QTD553" s="168"/>
      <c r="QTE553" s="168"/>
      <c r="QTF553" s="168"/>
      <c r="QTG553" s="168"/>
      <c r="QTH553" s="168"/>
      <c r="QTI553" s="168"/>
      <c r="QTJ553" s="168"/>
      <c r="QTK553" s="168"/>
      <c r="QTL553" s="168"/>
      <c r="QTM553" s="168"/>
      <c r="QTN553" s="168"/>
      <c r="QTO553" s="168"/>
      <c r="QTP553" s="168"/>
      <c r="QTQ553" s="168"/>
      <c r="QTR553" s="168"/>
      <c r="QTS553" s="168"/>
      <c r="QTT553" s="168"/>
      <c r="QTU553" s="168"/>
      <c r="QTV553" s="168"/>
      <c r="QTW553" s="168"/>
      <c r="QTX553" s="168"/>
      <c r="QTY553" s="168"/>
      <c r="QTZ553" s="168"/>
      <c r="QUA553" s="168"/>
      <c r="QUB553" s="168"/>
      <c r="QUC553" s="168"/>
      <c r="QUD553" s="168"/>
      <c r="QUE553" s="168"/>
      <c r="QUF553" s="168"/>
      <c r="QUG553" s="168"/>
      <c r="QUH553" s="168"/>
      <c r="QUI553" s="168"/>
      <c r="QUJ553" s="168"/>
      <c r="QUK553" s="168"/>
      <c r="QUL553" s="168"/>
      <c r="QUM553" s="168"/>
      <c r="QUN553" s="168"/>
      <c r="QUO553" s="168"/>
      <c r="QUP553" s="168"/>
      <c r="QUQ553" s="168"/>
      <c r="QUR553" s="168"/>
      <c r="QUS553" s="511"/>
      <c r="QUT553" s="511"/>
      <c r="QUU553" s="511"/>
      <c r="QUV553" s="511"/>
      <c r="QUW553" s="511"/>
      <c r="QUX553" s="511"/>
      <c r="QUY553" s="511"/>
      <c r="QUZ553" s="511"/>
      <c r="QVA553" s="511"/>
      <c r="QVB553" s="511"/>
      <c r="QVC553" s="511"/>
      <c r="QVD553" s="511"/>
      <c r="QVE553" s="511"/>
      <c r="QVF553" s="511"/>
      <c r="QVG553" s="511"/>
      <c r="QVH553" s="511"/>
      <c r="QVI553" s="511"/>
      <c r="QVJ553" s="511"/>
      <c r="QVK553" s="511"/>
      <c r="QVL553" s="511"/>
      <c r="QVM553" s="511"/>
      <c r="QVN553" s="511"/>
      <c r="QVO553" s="511"/>
      <c r="QVP553" s="511"/>
      <c r="QVQ553" s="89"/>
      <c r="QVR553" s="89"/>
      <c r="QVS553" s="89"/>
      <c r="QVT553" s="89"/>
      <c r="QVU553" s="89"/>
      <c r="QVV553" s="511"/>
      <c r="QVW553" s="511"/>
      <c r="QVX553" s="89"/>
      <c r="QVY553" s="89"/>
      <c r="QVZ553" s="511"/>
      <c r="QWA553" s="511"/>
      <c r="QWB553" s="89"/>
      <c r="QWC553" s="89"/>
      <c r="QWD553" s="511"/>
      <c r="QWE553" s="511"/>
      <c r="QWF553" s="511"/>
      <c r="QWG553" s="511"/>
      <c r="QWH553" s="511"/>
      <c r="QWI553" s="511"/>
      <c r="QWJ553" s="511"/>
      <c r="QWK553" s="89"/>
      <c r="QWL553" s="89"/>
      <c r="QWM553" s="511"/>
      <c r="QWN553" s="511"/>
      <c r="QWO553" s="89"/>
      <c r="QWP553" s="89"/>
      <c r="QWQ553" s="511"/>
      <c r="QWR553" s="511"/>
      <c r="QWS553" s="511"/>
      <c r="QWT553" s="511"/>
      <c r="QWU553" s="511"/>
      <c r="QWV553" s="203"/>
      <c r="QWW553" s="107"/>
      <c r="QWX553" s="511"/>
      <c r="QWY553" s="511"/>
      <c r="QWZ553" s="511"/>
      <c r="QXA553" s="511"/>
      <c r="QXB553" s="511"/>
      <c r="QXC553" s="511"/>
      <c r="QXD553" s="511"/>
      <c r="QXE553" s="168"/>
      <c r="QXF553" s="168"/>
      <c r="QXG553" s="168"/>
      <c r="QXH553" s="168"/>
      <c r="QXI553" s="168"/>
      <c r="QXJ553" s="168"/>
      <c r="QXK553" s="168"/>
      <c r="QXL553" s="168"/>
      <c r="QXM553" s="168"/>
      <c r="QXN553" s="168"/>
      <c r="QXO553" s="168"/>
      <c r="QXP553" s="168"/>
      <c r="QXQ553" s="168"/>
      <c r="QXR553" s="168"/>
      <c r="QXS553" s="168"/>
      <c r="QXT553" s="168"/>
      <c r="QXU553" s="168"/>
      <c r="QXV553" s="168"/>
      <c r="QXW553" s="168"/>
      <c r="QXX553" s="168"/>
      <c r="QXY553" s="168"/>
      <c r="QXZ553" s="168"/>
      <c r="QYA553" s="168"/>
      <c r="QYB553" s="168"/>
      <c r="QYC553" s="168"/>
      <c r="QYD553" s="168"/>
      <c r="QYE553" s="168"/>
      <c r="QYF553" s="168"/>
      <c r="QYG553" s="168"/>
      <c r="QYH553" s="168"/>
      <c r="QYI553" s="168"/>
      <c r="QYJ553" s="168"/>
      <c r="QYK553" s="168"/>
      <c r="QYL553" s="168"/>
      <c r="QYM553" s="168"/>
      <c r="QYN553" s="168"/>
      <c r="QYO553" s="168"/>
      <c r="QYP553" s="168"/>
      <c r="QYQ553" s="168"/>
      <c r="QYR553" s="168"/>
      <c r="QYS553" s="168"/>
      <c r="QYT553" s="168"/>
      <c r="QYU553" s="168"/>
      <c r="QYV553" s="168"/>
      <c r="QYW553" s="511"/>
      <c r="QYX553" s="511"/>
      <c r="QYY553" s="511"/>
      <c r="QYZ553" s="511"/>
      <c r="QZA553" s="511"/>
      <c r="QZB553" s="511"/>
      <c r="QZC553" s="511"/>
      <c r="QZD553" s="511"/>
      <c r="QZE553" s="511"/>
      <c r="QZF553" s="511"/>
      <c r="QZG553" s="511"/>
      <c r="QZH553" s="511"/>
      <c r="QZI553" s="511"/>
      <c r="QZJ553" s="511"/>
      <c r="QZK553" s="511"/>
      <c r="QZL553" s="511"/>
      <c r="QZM553" s="511"/>
      <c r="QZN553" s="511"/>
      <c r="QZO553" s="511"/>
      <c r="QZP553" s="511"/>
      <c r="QZQ553" s="511"/>
      <c r="QZR553" s="511"/>
      <c r="QZS553" s="511"/>
      <c r="QZT553" s="511"/>
      <c r="QZU553" s="89"/>
      <c r="QZV553" s="89"/>
      <c r="QZW553" s="89"/>
      <c r="QZX553" s="89"/>
      <c r="QZY553" s="89"/>
      <c r="QZZ553" s="511"/>
      <c r="RAA553" s="511"/>
      <c r="RAB553" s="89"/>
      <c r="RAC553" s="89"/>
      <c r="RAD553" s="511"/>
      <c r="RAE553" s="511"/>
      <c r="RAF553" s="89"/>
      <c r="RAG553" s="89"/>
      <c r="RAH553" s="511"/>
      <c r="RAI553" s="511"/>
      <c r="RAJ553" s="511"/>
      <c r="RAK553" s="511"/>
      <c r="RAL553" s="511"/>
      <c r="RAM553" s="511"/>
      <c r="RAN553" s="511"/>
      <c r="RAO553" s="89"/>
      <c r="RAP553" s="89"/>
      <c r="RAQ553" s="511"/>
      <c r="RAR553" s="511"/>
      <c r="RAS553" s="89"/>
      <c r="RAT553" s="89"/>
      <c r="RAU553" s="511"/>
      <c r="RAV553" s="511"/>
      <c r="RAW553" s="511"/>
      <c r="RAX553" s="511"/>
      <c r="RAY553" s="511"/>
      <c r="RAZ553" s="203"/>
      <c r="RBA553" s="107"/>
      <c r="RBB553" s="511"/>
      <c r="RBC553" s="511"/>
      <c r="RBD553" s="511"/>
      <c r="RBE553" s="511"/>
      <c r="RBF553" s="511"/>
      <c r="RBG553" s="511"/>
      <c r="RBH553" s="511"/>
      <c r="RBI553" s="168"/>
      <c r="RBJ553" s="168"/>
      <c r="RBK553" s="168"/>
      <c r="RBL553" s="168"/>
      <c r="RBM553" s="168"/>
      <c r="RBN553" s="168"/>
      <c r="RBO553" s="168"/>
      <c r="RBP553" s="168"/>
      <c r="RBQ553" s="168"/>
      <c r="RBR553" s="168"/>
      <c r="RBS553" s="168"/>
      <c r="RBT553" s="168"/>
      <c r="RBU553" s="168"/>
      <c r="RBV553" s="168"/>
      <c r="RBW553" s="168"/>
      <c r="RBX553" s="168"/>
      <c r="RBY553" s="168"/>
      <c r="RBZ553" s="168"/>
      <c r="RCA553" s="168"/>
      <c r="RCB553" s="168"/>
      <c r="RCC553" s="168"/>
      <c r="RCD553" s="168"/>
      <c r="RCE553" s="168"/>
      <c r="RCF553" s="168"/>
      <c r="RCG553" s="168"/>
      <c r="RCH553" s="168"/>
      <c r="RCI553" s="168"/>
      <c r="RCJ553" s="168"/>
      <c r="RCK553" s="168"/>
      <c r="RCL553" s="168"/>
      <c r="RCM553" s="168"/>
      <c r="RCN553" s="168"/>
      <c r="RCO553" s="168"/>
      <c r="RCP553" s="168"/>
      <c r="RCQ553" s="168"/>
      <c r="RCR553" s="168"/>
      <c r="RCS553" s="168"/>
      <c r="RCT553" s="168"/>
      <c r="RCU553" s="168"/>
      <c r="RCV553" s="168"/>
      <c r="RCW553" s="168"/>
      <c r="RCX553" s="168"/>
      <c r="RCY553" s="168"/>
      <c r="RCZ553" s="168"/>
      <c r="RDA553" s="511"/>
      <c r="RDB553" s="511"/>
      <c r="RDC553" s="511"/>
      <c r="RDD553" s="511"/>
      <c r="RDE553" s="511"/>
      <c r="RDF553" s="511"/>
      <c r="RDG553" s="511"/>
      <c r="RDH553" s="511"/>
      <c r="RDI553" s="511"/>
      <c r="RDJ553" s="511"/>
      <c r="RDK553" s="511"/>
      <c r="RDL553" s="511"/>
      <c r="RDM553" s="511"/>
      <c r="RDN553" s="511"/>
      <c r="RDO553" s="511"/>
      <c r="RDP553" s="511"/>
      <c r="RDQ553" s="511"/>
      <c r="RDR553" s="511"/>
      <c r="RDS553" s="511"/>
      <c r="RDT553" s="511"/>
      <c r="RDU553" s="511"/>
      <c r="RDV553" s="511"/>
      <c r="RDW553" s="511"/>
    </row>
    <row r="554" spans="1:12295" s="51" customFormat="1" ht="50.25" customHeight="1" x14ac:dyDescent="0.25">
      <c r="B554" s="506"/>
      <c r="C554" s="97" t="s">
        <v>31</v>
      </c>
      <c r="D554" s="185">
        <f t="shared" ref="D554:D562" si="1170">E554+G554+H554+I554</f>
        <v>106.53984</v>
      </c>
      <c r="E554" s="185"/>
      <c r="F554" s="185"/>
      <c r="G554" s="185">
        <f>G555+G556+G557</f>
        <v>106.53984</v>
      </c>
      <c r="H554" s="186"/>
      <c r="I554" s="186"/>
      <c r="J554" s="185">
        <f>K554-D554</f>
        <v>0</v>
      </c>
      <c r="K554" s="185">
        <f t="shared" ref="K554:K559" si="1171">M554+Q554+S554+U554</f>
        <v>106.53984</v>
      </c>
      <c r="L554" s="699">
        <f t="shared" si="1128"/>
        <v>1</v>
      </c>
      <c r="M554" s="185">
        <f>M555+M556+M557</f>
        <v>0</v>
      </c>
      <c r="N554" s="98"/>
      <c r="O554" s="98"/>
      <c r="P554" s="98"/>
      <c r="Q554" s="98">
        <f>G554</f>
        <v>106.53984</v>
      </c>
      <c r="R554" s="699">
        <f t="shared" ref="R554:R557" si="1172">Q554/G554</f>
        <v>1</v>
      </c>
      <c r="S554" s="286"/>
      <c r="T554" s="286"/>
      <c r="U554" s="286"/>
      <c r="V554" s="98">
        <f t="shared" si="1116"/>
        <v>0</v>
      </c>
      <c r="W554" s="286"/>
      <c r="X554" s="286"/>
      <c r="Y554" s="286"/>
      <c r="Z554" s="98">
        <f t="shared" si="1111"/>
        <v>0</v>
      </c>
      <c r="AA554" s="98">
        <f t="shared" si="1159"/>
        <v>0</v>
      </c>
      <c r="AB554" s="286"/>
      <c r="AC554" s="286"/>
      <c r="AD554" s="286"/>
      <c r="AE554" s="185">
        <f>AK554</f>
        <v>106.53984</v>
      </c>
      <c r="AF554" s="699">
        <f t="shared" si="1129"/>
        <v>1</v>
      </c>
      <c r="AG554" s="185"/>
      <c r="AH554" s="699"/>
      <c r="AI554" s="98"/>
      <c r="AJ554" s="98"/>
      <c r="AK554" s="98">
        <f>AK555</f>
        <v>106.53984</v>
      </c>
      <c r="AL554" s="699">
        <f t="shared" si="1154"/>
        <v>1</v>
      </c>
      <c r="AM554" s="286"/>
      <c r="AN554" s="286"/>
      <c r="AO554" s="286"/>
      <c r="AP554" s="98">
        <f>AR554-AE554</f>
        <v>0</v>
      </c>
      <c r="AQ554" s="98"/>
      <c r="AR554" s="185">
        <f>AX554</f>
        <v>106.53984</v>
      </c>
      <c r="AS554" s="699">
        <f t="shared" si="1130"/>
        <v>1</v>
      </c>
      <c r="AT554" s="185"/>
      <c r="AU554" s="699"/>
      <c r="AV554" s="98"/>
      <c r="AW554" s="699"/>
      <c r="AX554" s="185">
        <f>AX555</f>
        <v>106.53984</v>
      </c>
      <c r="AY554" s="699">
        <f t="shared" si="1143"/>
        <v>1</v>
      </c>
      <c r="AZ554" s="286"/>
      <c r="BA554" s="699"/>
      <c r="BB554" s="286"/>
      <c r="BC554" s="286"/>
      <c r="BD554" s="286"/>
      <c r="BE554" s="98"/>
      <c r="BF554" s="98"/>
      <c r="BG554" s="98"/>
      <c r="BH554" s="286"/>
      <c r="BI554" s="286"/>
      <c r="BJ554" s="98"/>
      <c r="BK554" s="98"/>
      <c r="BL554" s="286"/>
      <c r="BM554" s="286"/>
      <c r="BN554" s="98"/>
      <c r="BO554" s="98"/>
      <c r="BP554" s="98"/>
      <c r="BQ554" s="98"/>
      <c r="BR554" s="98"/>
      <c r="BS554" s="286"/>
      <c r="BT554" s="98"/>
      <c r="BU554" s="98"/>
      <c r="BV554" s="98"/>
      <c r="BW554" s="98"/>
      <c r="BX554" s="98"/>
      <c r="BY554" s="286"/>
      <c r="BZ554" s="286"/>
      <c r="CE554" s="699"/>
    </row>
    <row r="555" spans="1:12295" s="190" customFormat="1" ht="50.25" hidden="1" customHeight="1" x14ac:dyDescent="0.25">
      <c r="B555" s="204"/>
      <c r="C555" s="123" t="s">
        <v>244</v>
      </c>
      <c r="D555" s="244">
        <f t="shared" si="1170"/>
        <v>106.53984</v>
      </c>
      <c r="E555" s="244"/>
      <c r="F555" s="244"/>
      <c r="G555" s="244">
        <v>106.53984</v>
      </c>
      <c r="H555" s="889"/>
      <c r="I555" s="889"/>
      <c r="J555" s="244">
        <f>K555-D555</f>
        <v>0</v>
      </c>
      <c r="K555" s="244">
        <f t="shared" si="1171"/>
        <v>106.53984</v>
      </c>
      <c r="L555" s="699">
        <f t="shared" si="1128"/>
        <v>1</v>
      </c>
      <c r="M555" s="244">
        <v>0</v>
      </c>
      <c r="N555" s="191"/>
      <c r="O555" s="191"/>
      <c r="P555" s="191"/>
      <c r="Q555" s="191">
        <f>G555</f>
        <v>106.53984</v>
      </c>
      <c r="R555" s="699">
        <f t="shared" si="1172"/>
        <v>1</v>
      </c>
      <c r="S555" s="301"/>
      <c r="T555" s="301"/>
      <c r="U555" s="301"/>
      <c r="V555" s="191">
        <f t="shared" si="1116"/>
        <v>0</v>
      </c>
      <c r="W555" s="301"/>
      <c r="X555" s="301"/>
      <c r="Y555" s="301"/>
      <c r="Z555" s="191">
        <f t="shared" si="1111"/>
        <v>0</v>
      </c>
      <c r="AA555" s="191">
        <f t="shared" si="1159"/>
        <v>0</v>
      </c>
      <c r="AB555" s="301"/>
      <c r="AC555" s="301"/>
      <c r="AD555" s="301"/>
      <c r="AE555" s="244">
        <f>AK555</f>
        <v>106.53984</v>
      </c>
      <c r="AF555" s="699">
        <f t="shared" si="1129"/>
        <v>1</v>
      </c>
      <c r="AG555" s="244"/>
      <c r="AH555" s="699" t="e">
        <f t="shared" si="1135"/>
        <v>#DIV/0!</v>
      </c>
      <c r="AI555" s="191"/>
      <c r="AJ555" s="191"/>
      <c r="AK555" s="191">
        <f>D555</f>
        <v>106.53984</v>
      </c>
      <c r="AL555" s="699">
        <f t="shared" si="1154"/>
        <v>1</v>
      </c>
      <c r="AM555" s="301"/>
      <c r="AN555" s="301"/>
      <c r="AO555" s="301"/>
      <c r="AP555" s="191">
        <f t="shared" si="1165"/>
        <v>213.07968</v>
      </c>
      <c r="AQ555" s="191"/>
      <c r="AR555" s="244">
        <f>AX555</f>
        <v>106.53984</v>
      </c>
      <c r="AS555" s="699">
        <f t="shared" si="1130"/>
        <v>1</v>
      </c>
      <c r="AT555" s="244"/>
      <c r="AU555" s="699"/>
      <c r="AV555" s="191"/>
      <c r="AW555" s="699"/>
      <c r="AX555" s="244">
        <f>D555</f>
        <v>106.53984</v>
      </c>
      <c r="AY555" s="699">
        <f t="shared" si="1143"/>
        <v>1</v>
      </c>
      <c r="AZ555" s="301"/>
      <c r="BA555" s="699"/>
      <c r="BB555" s="301"/>
      <c r="BC555" s="301"/>
      <c r="BD555" s="301"/>
      <c r="BE555" s="191"/>
      <c r="BF555" s="191"/>
      <c r="BG555" s="191"/>
      <c r="BH555" s="301"/>
      <c r="BI555" s="301"/>
      <c r="BJ555" s="191"/>
      <c r="BK555" s="191"/>
      <c r="BL555" s="301"/>
      <c r="BM555" s="301"/>
      <c r="BN555" s="191"/>
      <c r="BO555" s="191"/>
      <c r="BP555" s="191"/>
      <c r="BQ555" s="191"/>
      <c r="BR555" s="191"/>
      <c r="BS555" s="301"/>
      <c r="BT555" s="191"/>
      <c r="BU555" s="191"/>
      <c r="BV555" s="191"/>
      <c r="BW555" s="191"/>
      <c r="BX555" s="191"/>
      <c r="BY555" s="301"/>
      <c r="BZ555" s="301"/>
      <c r="CE555" s="699"/>
    </row>
    <row r="556" spans="1:12295" s="190" customFormat="1" ht="50.25" hidden="1" customHeight="1" x14ac:dyDescent="0.25">
      <c r="B556" s="204"/>
      <c r="C556" s="123" t="s">
        <v>245</v>
      </c>
      <c r="D556" s="244">
        <f t="shared" si="1170"/>
        <v>0</v>
      </c>
      <c r="E556" s="244"/>
      <c r="F556" s="244"/>
      <c r="G556" s="244">
        <v>0</v>
      </c>
      <c r="H556" s="889"/>
      <c r="I556" s="889"/>
      <c r="J556" s="244">
        <f>Q556-G556</f>
        <v>0</v>
      </c>
      <c r="K556" s="244">
        <f t="shared" si="1171"/>
        <v>0</v>
      </c>
      <c r="L556" s="699" t="e">
        <f t="shared" si="1128"/>
        <v>#DIV/0!</v>
      </c>
      <c r="M556" s="244">
        <v>0</v>
      </c>
      <c r="N556" s="191"/>
      <c r="O556" s="191"/>
      <c r="P556" s="191"/>
      <c r="Q556" s="191">
        <v>0</v>
      </c>
      <c r="R556" s="1002" t="e">
        <f t="shared" si="1172"/>
        <v>#DIV/0!</v>
      </c>
      <c r="S556" s="301"/>
      <c r="T556" s="301"/>
      <c r="U556" s="301"/>
      <c r="V556" s="191">
        <f t="shared" si="1116"/>
        <v>0</v>
      </c>
      <c r="W556" s="191"/>
      <c r="X556" s="191"/>
      <c r="Y556" s="191"/>
      <c r="Z556" s="191">
        <f t="shared" si="1111"/>
        <v>0</v>
      </c>
      <c r="AA556" s="191">
        <f t="shared" si="1159"/>
        <v>0</v>
      </c>
      <c r="AB556" s="191"/>
      <c r="AC556" s="191"/>
      <c r="AD556" s="191"/>
      <c r="AE556" s="244">
        <f t="shared" ref="AE556:AE557" si="1173">AG556</f>
        <v>0</v>
      </c>
      <c r="AF556" s="699" t="e">
        <f t="shared" si="1129"/>
        <v>#DIV/0!</v>
      </c>
      <c r="AG556" s="244"/>
      <c r="AH556" s="699" t="e">
        <f t="shared" si="1135"/>
        <v>#DIV/0!</v>
      </c>
      <c r="AI556" s="191"/>
      <c r="AJ556" s="191"/>
      <c r="AK556" s="191"/>
      <c r="AL556" s="699" t="e">
        <f t="shared" si="1154"/>
        <v>#DIV/0!</v>
      </c>
      <c r="AM556" s="301"/>
      <c r="AN556" s="301"/>
      <c r="AO556" s="301"/>
      <c r="AP556" s="191">
        <f t="shared" si="1165"/>
        <v>0</v>
      </c>
      <c r="AQ556" s="191"/>
      <c r="AR556" s="244">
        <f t="shared" ref="AR556:AR557" si="1174">AT556</f>
        <v>0</v>
      </c>
      <c r="AS556" s="699" t="e">
        <f t="shared" si="1130"/>
        <v>#DIV/0!</v>
      </c>
      <c r="AT556" s="244"/>
      <c r="AU556" s="699"/>
      <c r="AV556" s="191"/>
      <c r="AW556" s="699"/>
      <c r="AX556" s="244"/>
      <c r="AY556" s="699" t="e">
        <f t="shared" si="1143"/>
        <v>#DIV/0!</v>
      </c>
      <c r="AZ556" s="301"/>
      <c r="BA556" s="699"/>
      <c r="BB556" s="301"/>
      <c r="BC556" s="301"/>
      <c r="BD556" s="301"/>
      <c r="BE556" s="191"/>
      <c r="BF556" s="191"/>
      <c r="BG556" s="191"/>
      <c r="BH556" s="301"/>
      <c r="BI556" s="301"/>
      <c r="BJ556" s="191"/>
      <c r="BK556" s="191"/>
      <c r="BL556" s="301"/>
      <c r="BM556" s="301"/>
      <c r="BN556" s="191"/>
      <c r="BO556" s="191"/>
      <c r="BP556" s="191"/>
      <c r="BQ556" s="191"/>
      <c r="BR556" s="191"/>
      <c r="BS556" s="301"/>
      <c r="BT556" s="191"/>
      <c r="BU556" s="191"/>
      <c r="BV556" s="191"/>
      <c r="BW556" s="191"/>
      <c r="BX556" s="191"/>
      <c r="BY556" s="301"/>
      <c r="BZ556" s="301"/>
      <c r="CE556" s="699"/>
    </row>
    <row r="557" spans="1:12295" s="190" customFormat="1" ht="50.25" hidden="1" customHeight="1" x14ac:dyDescent="0.25">
      <c r="B557" s="204"/>
      <c r="C557" s="123" t="s">
        <v>246</v>
      </c>
      <c r="D557" s="244">
        <f t="shared" si="1170"/>
        <v>0</v>
      </c>
      <c r="E557" s="244"/>
      <c r="F557" s="244"/>
      <c r="G557" s="244"/>
      <c r="H557" s="889"/>
      <c r="I557" s="889"/>
      <c r="J557" s="244"/>
      <c r="K557" s="244">
        <f t="shared" si="1171"/>
        <v>0</v>
      </c>
      <c r="L557" s="699" t="e">
        <f t="shared" si="1128"/>
        <v>#DIV/0!</v>
      </c>
      <c r="M557" s="244">
        <v>0</v>
      </c>
      <c r="N557" s="191"/>
      <c r="O557" s="191"/>
      <c r="P557" s="191"/>
      <c r="Q557" s="191"/>
      <c r="R557" s="1002" t="e">
        <f t="shared" si="1172"/>
        <v>#DIV/0!</v>
      </c>
      <c r="S557" s="301"/>
      <c r="T557" s="301"/>
      <c r="U557" s="301"/>
      <c r="V557" s="191">
        <f t="shared" si="1116"/>
        <v>0</v>
      </c>
      <c r="W557" s="191"/>
      <c r="X557" s="191"/>
      <c r="Y557" s="191"/>
      <c r="Z557" s="191">
        <f t="shared" si="1111"/>
        <v>0</v>
      </c>
      <c r="AA557" s="191">
        <f t="shared" si="1159"/>
        <v>0</v>
      </c>
      <c r="AB557" s="191"/>
      <c r="AC557" s="191"/>
      <c r="AD557" s="191"/>
      <c r="AE557" s="244">
        <f t="shared" si="1173"/>
        <v>0</v>
      </c>
      <c r="AF557" s="699" t="e">
        <f t="shared" si="1129"/>
        <v>#DIV/0!</v>
      </c>
      <c r="AG557" s="244"/>
      <c r="AH557" s="699" t="e">
        <f t="shared" si="1135"/>
        <v>#DIV/0!</v>
      </c>
      <c r="AI557" s="191"/>
      <c r="AJ557" s="191"/>
      <c r="AK557" s="191">
        <v>0</v>
      </c>
      <c r="AL557" s="699" t="e">
        <f t="shared" si="1154"/>
        <v>#DIV/0!</v>
      </c>
      <c r="AM557" s="301"/>
      <c r="AN557" s="301"/>
      <c r="AO557" s="301"/>
      <c r="AP557" s="191">
        <f t="shared" si="1165"/>
        <v>0</v>
      </c>
      <c r="AQ557" s="191"/>
      <c r="AR557" s="244">
        <f t="shared" si="1174"/>
        <v>0</v>
      </c>
      <c r="AS557" s="699" t="e">
        <f t="shared" si="1130"/>
        <v>#DIV/0!</v>
      </c>
      <c r="AT557" s="244"/>
      <c r="AU557" s="699"/>
      <c r="AV557" s="191"/>
      <c r="AW557" s="699"/>
      <c r="AX557" s="244">
        <v>0</v>
      </c>
      <c r="AY557" s="699" t="e">
        <f t="shared" si="1143"/>
        <v>#DIV/0!</v>
      </c>
      <c r="AZ557" s="301"/>
      <c r="BA557" s="699"/>
      <c r="BB557" s="301"/>
      <c r="BC557" s="301"/>
      <c r="BD557" s="301"/>
      <c r="BE557" s="191"/>
      <c r="BF557" s="191"/>
      <c r="BG557" s="191"/>
      <c r="BH557" s="301"/>
      <c r="BI557" s="301"/>
      <c r="BJ557" s="191"/>
      <c r="BK557" s="191"/>
      <c r="BL557" s="301"/>
      <c r="BM557" s="301"/>
      <c r="BN557" s="191"/>
      <c r="BO557" s="191"/>
      <c r="BP557" s="191"/>
      <c r="BQ557" s="191"/>
      <c r="BR557" s="191"/>
      <c r="BS557" s="301"/>
      <c r="BT557" s="191"/>
      <c r="BU557" s="191"/>
      <c r="BV557" s="191"/>
      <c r="BW557" s="191"/>
      <c r="BX557" s="191"/>
      <c r="BY557" s="301"/>
      <c r="BZ557" s="301"/>
      <c r="CE557" s="699"/>
    </row>
    <row r="558" spans="1:12295" s="51" customFormat="1" ht="50.25" customHeight="1" x14ac:dyDescent="0.25">
      <c r="B558" s="836"/>
      <c r="C558" s="97" t="s">
        <v>526</v>
      </c>
      <c r="D558" s="185"/>
      <c r="E558" s="185"/>
      <c r="F558" s="185"/>
      <c r="G558" s="185"/>
      <c r="H558" s="186"/>
      <c r="I558" s="186"/>
      <c r="J558" s="185"/>
      <c r="K558" s="185"/>
      <c r="L558" s="699"/>
      <c r="M558" s="185"/>
      <c r="N558" s="98"/>
      <c r="O558" s="98"/>
      <c r="P558" s="98"/>
      <c r="Q558" s="98"/>
      <c r="R558" s="98"/>
      <c r="S558" s="286"/>
      <c r="T558" s="286"/>
      <c r="U558" s="286"/>
      <c r="V558" s="98"/>
      <c r="W558" s="98"/>
      <c r="X558" s="98"/>
      <c r="Y558" s="98"/>
      <c r="Z558" s="98"/>
      <c r="AA558" s="98"/>
      <c r="AB558" s="98"/>
      <c r="AC558" s="98"/>
      <c r="AD558" s="98"/>
      <c r="AE558" s="185">
        <f>AK558</f>
        <v>89.474400000000003</v>
      </c>
      <c r="AF558" s="699">
        <v>0</v>
      </c>
      <c r="AG558" s="185"/>
      <c r="AH558" s="699"/>
      <c r="AI558" s="98"/>
      <c r="AJ558" s="98"/>
      <c r="AK558" s="98">
        <f>2.30544+193.7088-AK555</f>
        <v>89.474400000000003</v>
      </c>
      <c r="AL558" s="699">
        <v>0</v>
      </c>
      <c r="AM558" s="286"/>
      <c r="AN558" s="286"/>
      <c r="AO558" s="286"/>
      <c r="AP558" s="98"/>
      <c r="AQ558" s="98"/>
      <c r="AR558" s="185"/>
      <c r="AS558" s="699"/>
      <c r="AT558" s="185"/>
      <c r="AU558" s="699"/>
      <c r="AV558" s="98"/>
      <c r="AW558" s="699"/>
      <c r="AX558" s="185"/>
      <c r="AY558" s="699"/>
      <c r="AZ558" s="286"/>
      <c r="BA558" s="699"/>
      <c r="BB558" s="286"/>
      <c r="BC558" s="286"/>
      <c r="BD558" s="286"/>
      <c r="BE558" s="98"/>
      <c r="BF558" s="98"/>
      <c r="BG558" s="98"/>
      <c r="BH558" s="286"/>
      <c r="BI558" s="286"/>
      <c r="BJ558" s="98"/>
      <c r="BK558" s="98"/>
      <c r="BL558" s="286"/>
      <c r="BM558" s="286"/>
      <c r="BN558" s="98"/>
      <c r="BO558" s="98"/>
      <c r="BP558" s="98"/>
      <c r="BQ558" s="98"/>
      <c r="BR558" s="98"/>
      <c r="BS558" s="286"/>
      <c r="BT558" s="98"/>
      <c r="BU558" s="98"/>
      <c r="BV558" s="98"/>
      <c r="BW558" s="98"/>
      <c r="BX558" s="98"/>
      <c r="BY558" s="286"/>
      <c r="BZ558" s="286"/>
      <c r="CE558" s="699"/>
    </row>
    <row r="559" spans="1:12295" s="525" customFormat="1" ht="35.25" customHeight="1" x14ac:dyDescent="0.25">
      <c r="B559" s="429"/>
      <c r="C559" s="473" t="s">
        <v>247</v>
      </c>
      <c r="D559" s="882">
        <f t="shared" si="1170"/>
        <v>3125606</v>
      </c>
      <c r="E559" s="882"/>
      <c r="F559" s="882"/>
      <c r="G559" s="882">
        <f>G560+G562</f>
        <v>3125606</v>
      </c>
      <c r="H559" s="882"/>
      <c r="I559" s="882"/>
      <c r="J559" s="882">
        <f>J560</f>
        <v>-3093830.2026399998</v>
      </c>
      <c r="K559" s="882">
        <f t="shared" si="1171"/>
        <v>0</v>
      </c>
      <c r="L559" s="823">
        <f t="shared" si="1128"/>
        <v>0</v>
      </c>
      <c r="M559" s="882">
        <f>M560+M562</f>
        <v>0</v>
      </c>
      <c r="N559" s="831"/>
      <c r="O559" s="831"/>
      <c r="P559" s="831"/>
      <c r="Q559" s="831"/>
      <c r="R559" s="831"/>
      <c r="S559" s="831"/>
      <c r="T559" s="831"/>
      <c r="U559" s="831"/>
      <c r="V559" s="831">
        <f t="shared" si="1116"/>
        <v>0</v>
      </c>
      <c r="W559" s="831"/>
      <c r="X559" s="831"/>
      <c r="Y559" s="831"/>
      <c r="Z559" s="831">
        <f t="shared" si="1111"/>
        <v>0</v>
      </c>
      <c r="AA559" s="831">
        <f t="shared" si="1159"/>
        <v>0</v>
      </c>
      <c r="AB559" s="831"/>
      <c r="AC559" s="831"/>
      <c r="AD559" s="831"/>
      <c r="AE559" s="882">
        <f>AG559+AK559</f>
        <v>178061.20843999999</v>
      </c>
      <c r="AF559" s="823">
        <f t="shared" si="1129"/>
        <v>5.6968539361646989E-2</v>
      </c>
      <c r="AG559" s="882"/>
      <c r="AH559" s="823"/>
      <c r="AI559" s="831"/>
      <c r="AJ559" s="831"/>
      <c r="AK559" s="831">
        <f>AK560+AK562</f>
        <v>178061.20843999999</v>
      </c>
      <c r="AL559" s="823">
        <f t="shared" si="1154"/>
        <v>5.6968539361646989E-2</v>
      </c>
      <c r="AM559" s="831"/>
      <c r="AN559" s="831"/>
      <c r="AO559" s="831"/>
      <c r="AP559" s="831">
        <f>AR559-AE559</f>
        <v>2941809.4517199998</v>
      </c>
      <c r="AQ559" s="831"/>
      <c r="AR559" s="882">
        <f>AT559+AX559</f>
        <v>3119870.66016</v>
      </c>
      <c r="AS559" s="823">
        <f t="shared" si="1130"/>
        <v>0.99816504708526921</v>
      </c>
      <c r="AT559" s="882">
        <f>AT560+AT562</f>
        <v>0</v>
      </c>
      <c r="AU559" s="823"/>
      <c r="AV559" s="831"/>
      <c r="AW559" s="823"/>
      <c r="AX559" s="882">
        <f>AX560+AX561+AX562</f>
        <v>3119870.66016</v>
      </c>
      <c r="AY559" s="823">
        <f t="shared" si="1143"/>
        <v>0.99816504708526921</v>
      </c>
      <c r="AZ559" s="831"/>
      <c r="BA559" s="823"/>
      <c r="BB559" s="831"/>
      <c r="BC559" s="831"/>
      <c r="BD559" s="831"/>
      <c r="BE559" s="831"/>
      <c r="BF559" s="831"/>
      <c r="BG559" s="831"/>
      <c r="BH559" s="831"/>
      <c r="BI559" s="831"/>
      <c r="BJ559" s="831"/>
      <c r="BK559" s="831"/>
      <c r="BL559" s="831"/>
      <c r="BM559" s="831"/>
      <c r="BN559" s="831"/>
      <c r="BO559" s="831"/>
      <c r="BP559" s="831"/>
      <c r="BQ559" s="831"/>
      <c r="BR559" s="831"/>
      <c r="BS559" s="831"/>
      <c r="BT559" s="831"/>
      <c r="BU559" s="831"/>
      <c r="BV559" s="831"/>
      <c r="BW559" s="831"/>
      <c r="BX559" s="831"/>
      <c r="BY559" s="831"/>
      <c r="BZ559" s="831"/>
      <c r="CE559" s="823"/>
    </row>
    <row r="560" spans="1:12295" s="190" customFormat="1" ht="50.25" hidden="1" customHeight="1" x14ac:dyDescent="0.25">
      <c r="B560" s="204"/>
      <c r="C560" s="123" t="s">
        <v>245</v>
      </c>
      <c r="D560" s="244">
        <f t="shared" si="1170"/>
        <v>3093830.2026399998</v>
      </c>
      <c r="E560" s="244"/>
      <c r="F560" s="244"/>
      <c r="G560" s="244">
        <v>3093830.2026399998</v>
      </c>
      <c r="H560" s="889"/>
      <c r="I560" s="889"/>
      <c r="J560" s="244">
        <f>Q560-G560</f>
        <v>-3093830.2026399998</v>
      </c>
      <c r="K560" s="244"/>
      <c r="L560" s="699"/>
      <c r="M560" s="244"/>
      <c r="N560" s="191"/>
      <c r="O560" s="191"/>
      <c r="P560" s="191"/>
      <c r="Q560" s="191"/>
      <c r="R560" s="191"/>
      <c r="S560" s="301"/>
      <c r="T560" s="301"/>
      <c r="U560" s="301"/>
      <c r="V560" s="191">
        <f t="shared" si="1116"/>
        <v>0</v>
      </c>
      <c r="W560" s="301"/>
      <c r="X560" s="301"/>
      <c r="Y560" s="301"/>
      <c r="Z560" s="191">
        <f t="shared" si="1111"/>
        <v>0</v>
      </c>
      <c r="AA560" s="191">
        <f t="shared" si="1159"/>
        <v>0</v>
      </c>
      <c r="AB560" s="301"/>
      <c r="AC560" s="301"/>
      <c r="AD560" s="301"/>
      <c r="AE560" s="244">
        <f>AG560+AK560</f>
        <v>161279.45254999999</v>
      </c>
      <c r="AF560" s="699">
        <f t="shared" si="1129"/>
        <v>5.2129380730842445E-2</v>
      </c>
      <c r="AG560" s="244"/>
      <c r="AH560" s="699"/>
      <c r="AI560" s="191"/>
      <c r="AJ560" s="191"/>
      <c r="AK560" s="191">
        <v>161279.45254999999</v>
      </c>
      <c r="AL560" s="699">
        <f t="shared" si="1154"/>
        <v>5.2129380730842445E-2</v>
      </c>
      <c r="AM560" s="301"/>
      <c r="AN560" s="301"/>
      <c r="AO560" s="301"/>
      <c r="AP560" s="191">
        <f>AR560-AE560</f>
        <v>2932550.7500899998</v>
      </c>
      <c r="AQ560" s="191"/>
      <c r="AR560" s="244">
        <f>AT560+AX560</f>
        <v>3093830.2026399998</v>
      </c>
      <c r="AS560" s="699">
        <f t="shared" si="1130"/>
        <v>1</v>
      </c>
      <c r="AT560" s="244">
        <v>0</v>
      </c>
      <c r="AU560" s="699"/>
      <c r="AV560" s="191"/>
      <c r="AW560" s="699"/>
      <c r="AX560" s="244">
        <v>3093830.2026399998</v>
      </c>
      <c r="AY560" s="699">
        <f t="shared" si="1143"/>
        <v>1</v>
      </c>
      <c r="AZ560" s="301"/>
      <c r="BA560" s="699"/>
      <c r="BB560" s="301"/>
      <c r="BC560" s="301"/>
      <c r="BD560" s="301"/>
      <c r="BE560" s="191"/>
      <c r="BF560" s="191"/>
      <c r="BG560" s="191"/>
      <c r="BH560" s="301"/>
      <c r="BI560" s="301"/>
      <c r="BJ560" s="191"/>
      <c r="BK560" s="191"/>
      <c r="BL560" s="301"/>
      <c r="BM560" s="301"/>
      <c r="BN560" s="191"/>
      <c r="BO560" s="191"/>
      <c r="BP560" s="191"/>
      <c r="BQ560" s="191"/>
      <c r="BR560" s="301"/>
      <c r="BS560" s="301"/>
      <c r="BT560" s="191"/>
      <c r="BU560" s="191"/>
      <c r="BV560" s="191"/>
      <c r="BW560" s="191"/>
      <c r="BX560" s="191"/>
      <c r="BY560" s="301"/>
      <c r="BZ560" s="301"/>
      <c r="CE560" s="699"/>
    </row>
    <row r="561" spans="1:12295" s="190" customFormat="1" ht="50.25" hidden="1" customHeight="1" x14ac:dyDescent="0.25">
      <c r="B561" s="204"/>
      <c r="C561" s="123" t="s">
        <v>423</v>
      </c>
      <c r="D561" s="244">
        <f t="shared" si="1170"/>
        <v>0</v>
      </c>
      <c r="E561" s="244"/>
      <c r="F561" s="244"/>
      <c r="G561" s="244">
        <v>0</v>
      </c>
      <c r="H561" s="889"/>
      <c r="I561" s="889"/>
      <c r="J561" s="244"/>
      <c r="K561" s="244"/>
      <c r="L561" s="699"/>
      <c r="M561" s="244"/>
      <c r="N561" s="191"/>
      <c r="O561" s="191"/>
      <c r="P561" s="191"/>
      <c r="Q561" s="191"/>
      <c r="R561" s="191"/>
      <c r="S561" s="301"/>
      <c r="T561" s="301"/>
      <c r="U561" s="301"/>
      <c r="V561" s="191"/>
      <c r="W561" s="301"/>
      <c r="X561" s="301"/>
      <c r="Y561" s="301"/>
      <c r="Z561" s="191"/>
      <c r="AA561" s="191"/>
      <c r="AB561" s="301"/>
      <c r="AC561" s="301"/>
      <c r="AD561" s="301"/>
      <c r="AE561" s="244">
        <f t="shared" ref="AE561:AE562" si="1175">AG561+AK561</f>
        <v>0</v>
      </c>
      <c r="AF561" s="699" t="e">
        <f t="shared" si="1129"/>
        <v>#DIV/0!</v>
      </c>
      <c r="AG561" s="244"/>
      <c r="AH561" s="699"/>
      <c r="AI561" s="191"/>
      <c r="AJ561" s="191"/>
      <c r="AK561" s="191"/>
      <c r="AL561" s="699" t="e">
        <f t="shared" si="1154"/>
        <v>#DIV/0!</v>
      </c>
      <c r="AM561" s="301"/>
      <c r="AN561" s="301"/>
      <c r="AO561" s="301"/>
      <c r="AP561" s="191">
        <f t="shared" ref="AP561:AP562" si="1176">AR561-AE561</f>
        <v>0</v>
      </c>
      <c r="AQ561" s="191"/>
      <c r="AR561" s="244">
        <f t="shared" ref="AR561:AR562" si="1177">AT561+AX561</f>
        <v>0</v>
      </c>
      <c r="AS561" s="699" t="e">
        <f t="shared" si="1130"/>
        <v>#DIV/0!</v>
      </c>
      <c r="AT561" s="244"/>
      <c r="AU561" s="699"/>
      <c r="AV561" s="191"/>
      <c r="AW561" s="699"/>
      <c r="AX561" s="244">
        <f t="shared" ref="AX561" si="1178">D561</f>
        <v>0</v>
      </c>
      <c r="AY561" s="699"/>
      <c r="AZ561" s="301"/>
      <c r="BA561" s="699"/>
      <c r="BB561" s="301"/>
      <c r="BC561" s="301"/>
      <c r="BD561" s="301"/>
      <c r="BE561" s="191"/>
      <c r="BF561" s="191"/>
      <c r="BG561" s="191"/>
      <c r="BH561" s="301"/>
      <c r="BI561" s="301"/>
      <c r="BJ561" s="191"/>
      <c r="BK561" s="191"/>
      <c r="BL561" s="301"/>
      <c r="BM561" s="301"/>
      <c r="BN561" s="191"/>
      <c r="BO561" s="191"/>
      <c r="BP561" s="191"/>
      <c r="BQ561" s="191"/>
      <c r="BR561" s="301"/>
      <c r="BS561" s="301"/>
      <c r="BT561" s="191"/>
      <c r="BU561" s="191"/>
      <c r="BV561" s="191"/>
      <c r="BW561" s="191"/>
      <c r="BX561" s="191"/>
      <c r="BY561" s="301"/>
      <c r="BZ561" s="301"/>
      <c r="CE561" s="699"/>
    </row>
    <row r="562" spans="1:12295" s="190" customFormat="1" ht="50.25" hidden="1" customHeight="1" x14ac:dyDescent="0.25">
      <c r="B562" s="204"/>
      <c r="C562" s="123" t="s">
        <v>244</v>
      </c>
      <c r="D562" s="244">
        <f t="shared" si="1170"/>
        <v>31775.79736</v>
      </c>
      <c r="E562" s="244"/>
      <c r="F562" s="244"/>
      <c r="G562" s="244">
        <v>31775.79736</v>
      </c>
      <c r="H562" s="889"/>
      <c r="I562" s="889"/>
      <c r="J562" s="244"/>
      <c r="K562" s="244"/>
      <c r="L562" s="699"/>
      <c r="M562" s="244"/>
      <c r="N562" s="191"/>
      <c r="O562" s="191"/>
      <c r="P562" s="191"/>
      <c r="Q562" s="191"/>
      <c r="R562" s="191"/>
      <c r="S562" s="301"/>
      <c r="T562" s="301"/>
      <c r="U562" s="301"/>
      <c r="V562" s="191">
        <f t="shared" si="1116"/>
        <v>0</v>
      </c>
      <c r="W562" s="301"/>
      <c r="X562" s="301"/>
      <c r="Y562" s="301"/>
      <c r="Z562" s="191">
        <f t="shared" si="1111"/>
        <v>0</v>
      </c>
      <c r="AA562" s="191">
        <f t="shared" si="1159"/>
        <v>0</v>
      </c>
      <c r="AB562" s="301"/>
      <c r="AC562" s="301"/>
      <c r="AD562" s="301"/>
      <c r="AE562" s="244">
        <f t="shared" si="1175"/>
        <v>16781.75589</v>
      </c>
      <c r="AF562" s="699">
        <f t="shared" si="1129"/>
        <v>0.52813012683436877</v>
      </c>
      <c r="AG562" s="244"/>
      <c r="AH562" s="699"/>
      <c r="AI562" s="191"/>
      <c r="AJ562" s="191"/>
      <c r="AK562" s="191">
        <v>16781.75589</v>
      </c>
      <c r="AL562" s="699">
        <f t="shared" si="1154"/>
        <v>0.52813012683436877</v>
      </c>
      <c r="AM562" s="301"/>
      <c r="AN562" s="301"/>
      <c r="AO562" s="301"/>
      <c r="AP562" s="191">
        <f t="shared" si="1176"/>
        <v>9258.7016299999996</v>
      </c>
      <c r="AQ562" s="191"/>
      <c r="AR562" s="244">
        <f t="shared" si="1177"/>
        <v>26040.45752</v>
      </c>
      <c r="AS562" s="699">
        <f t="shared" si="1130"/>
        <v>0.81950602922651572</v>
      </c>
      <c r="AT562" s="244">
        <v>0</v>
      </c>
      <c r="AU562" s="699"/>
      <c r="AV562" s="191"/>
      <c r="AW562" s="699"/>
      <c r="AX562" s="244">
        <f>'[8]2 вариант'!$I$320</f>
        <v>26040.45752</v>
      </c>
      <c r="AY562" s="699">
        <f t="shared" si="1143"/>
        <v>0.81950602922651572</v>
      </c>
      <c r="AZ562" s="301"/>
      <c r="BA562" s="699"/>
      <c r="BB562" s="301"/>
      <c r="BC562" s="301"/>
      <c r="BD562" s="301"/>
      <c r="BE562" s="191"/>
      <c r="BF562" s="191"/>
      <c r="BG562" s="191"/>
      <c r="BH562" s="301"/>
      <c r="BI562" s="301"/>
      <c r="BJ562" s="191"/>
      <c r="BK562" s="191"/>
      <c r="BL562" s="301"/>
      <c r="BM562" s="301"/>
      <c r="BN562" s="191"/>
      <c r="BO562" s="191"/>
      <c r="BP562" s="191"/>
      <c r="BQ562" s="191"/>
      <c r="BR562" s="301"/>
      <c r="BS562" s="301"/>
      <c r="BT562" s="191"/>
      <c r="BU562" s="191"/>
      <c r="BV562" s="191"/>
      <c r="BW562" s="191"/>
      <c r="BX562" s="191"/>
      <c r="BY562" s="301"/>
      <c r="BZ562" s="301"/>
      <c r="CE562" s="699"/>
    </row>
    <row r="563" spans="1:12295" s="70" customFormat="1" ht="158.25" customHeight="1" x14ac:dyDescent="0.3">
      <c r="A563" s="203"/>
      <c r="B563" s="126" t="s">
        <v>7</v>
      </c>
      <c r="C563" s="99" t="s">
        <v>240</v>
      </c>
      <c r="D563" s="168">
        <f>E563+G563+H563+I563</f>
        <v>523540.63958000002</v>
      </c>
      <c r="E563" s="168"/>
      <c r="F563" s="168"/>
      <c r="G563" s="168">
        <f>G564+G567</f>
        <v>523540.63958000002</v>
      </c>
      <c r="H563" s="168"/>
      <c r="I563" s="168"/>
      <c r="J563" s="168">
        <f>K563-D563</f>
        <v>-523480.85171000002</v>
      </c>
      <c r="K563" s="168">
        <f>M563+Q563+S563+U563</f>
        <v>59.787869999999998</v>
      </c>
      <c r="L563" s="699">
        <f>K563/D563</f>
        <v>1.1419910027990113E-4</v>
      </c>
      <c r="M563" s="168">
        <f>M564+M567</f>
        <v>0</v>
      </c>
      <c r="N563" s="687"/>
      <c r="O563" s="632"/>
      <c r="P563" s="687"/>
      <c r="Q563" s="632">
        <f>Q564+Q567</f>
        <v>59.787869999999998</v>
      </c>
      <c r="R563" s="699">
        <f>Q563/G563</f>
        <v>1.1419910027990113E-4</v>
      </c>
      <c r="S563" s="632"/>
      <c r="T563" s="687"/>
      <c r="U563" s="632"/>
      <c r="V563" s="632">
        <f t="shared" si="1116"/>
        <v>0</v>
      </c>
      <c r="W563" s="632"/>
      <c r="X563" s="632"/>
      <c r="Y563" s="632"/>
      <c r="Z563" s="632">
        <f t="shared" si="1111"/>
        <v>0</v>
      </c>
      <c r="AA563" s="632">
        <f t="shared" si="1159"/>
        <v>0</v>
      </c>
      <c r="AB563" s="632"/>
      <c r="AC563" s="632"/>
      <c r="AD563" s="687"/>
      <c r="AE563" s="168">
        <f>AG563+AK563+AM563+AO563</f>
        <v>121565.26091</v>
      </c>
      <c r="AF563" s="699">
        <f t="shared" si="1129"/>
        <v>0.23219832754057695</v>
      </c>
      <c r="AG563" s="168"/>
      <c r="AH563" s="699"/>
      <c r="AI563" s="632"/>
      <c r="AJ563" s="687"/>
      <c r="AK563" s="632">
        <f>AK564+AK567</f>
        <v>121565.26091</v>
      </c>
      <c r="AL563" s="699">
        <f t="shared" si="1154"/>
        <v>0.23219832754057695</v>
      </c>
      <c r="AM563" s="632"/>
      <c r="AN563" s="687"/>
      <c r="AO563" s="632"/>
      <c r="AP563" s="632">
        <f>AP564</f>
        <v>44.451710000000006</v>
      </c>
      <c r="AQ563" s="687"/>
      <c r="AR563" s="168">
        <f>AT563+AX563+AZ563+BB563</f>
        <v>505540.63958000002</v>
      </c>
      <c r="AS563" s="699">
        <f t="shared" si="1130"/>
        <v>0.96561871488249673</v>
      </c>
      <c r="AT563" s="168">
        <f>AT564+AT567</f>
        <v>0</v>
      </c>
      <c r="AU563" s="699"/>
      <c r="AV563" s="632"/>
      <c r="AW563" s="699"/>
      <c r="AX563" s="168">
        <f>AX564+AX567</f>
        <v>505540.63958000002</v>
      </c>
      <c r="AY563" s="699">
        <f t="shared" si="1143"/>
        <v>0.96561871488249673</v>
      </c>
      <c r="AZ563" s="632"/>
      <c r="BA563" s="699"/>
      <c r="BB563" s="632"/>
      <c r="BC563" s="632"/>
      <c r="BD563" s="632"/>
      <c r="BE563" s="632"/>
      <c r="BF563" s="632"/>
      <c r="BG563" s="632"/>
      <c r="BH563" s="632"/>
      <c r="BI563" s="632"/>
      <c r="BJ563" s="632"/>
      <c r="BK563" s="632"/>
      <c r="BL563" s="632"/>
      <c r="BM563" s="632"/>
      <c r="BN563" s="632"/>
      <c r="BO563" s="632"/>
      <c r="BP563" s="632"/>
      <c r="BQ563" s="632"/>
      <c r="BR563" s="632"/>
      <c r="BS563" s="632"/>
      <c r="BT563" s="632"/>
      <c r="BU563" s="632"/>
      <c r="BV563" s="511"/>
      <c r="BW563" s="515"/>
      <c r="BX563" s="615"/>
      <c r="BY563" s="511"/>
      <c r="BZ563" s="226"/>
      <c r="CA563" s="511"/>
      <c r="CB563" s="511"/>
      <c r="CC563" s="511"/>
      <c r="CD563" s="511"/>
      <c r="CE563" s="699"/>
      <c r="CF563" s="511"/>
      <c r="CG563" s="511"/>
      <c r="CH563" s="511"/>
      <c r="CI563" s="511"/>
      <c r="CJ563" s="511"/>
      <c r="CK563" s="511"/>
      <c r="CL563" s="511"/>
      <c r="CM563" s="511"/>
      <c r="CN563" s="511"/>
      <c r="CO563" s="89"/>
      <c r="CP563" s="89"/>
      <c r="CQ563" s="89"/>
      <c r="CR563" s="89"/>
      <c r="CS563" s="89"/>
      <c r="CT563" s="511"/>
      <c r="CU563" s="511"/>
      <c r="CV563" s="89"/>
      <c r="CW563" s="89"/>
      <c r="CX563" s="511"/>
      <c r="CY563" s="511"/>
      <c r="CZ563" s="89"/>
      <c r="DA563" s="89"/>
      <c r="DB563" s="511"/>
      <c r="DC563" s="511"/>
      <c r="DD563" s="511"/>
      <c r="DE563" s="511"/>
      <c r="DF563" s="511"/>
      <c r="DG563" s="511"/>
      <c r="DH563" s="511"/>
      <c r="DI563" s="89"/>
      <c r="DJ563" s="89"/>
      <c r="DK563" s="511"/>
      <c r="DL563" s="511"/>
      <c r="DM563" s="89"/>
      <c r="DN563" s="89"/>
      <c r="DO563" s="511"/>
      <c r="DP563" s="511"/>
      <c r="DQ563" s="511"/>
      <c r="DR563" s="511"/>
      <c r="DS563" s="511"/>
      <c r="DT563" s="203"/>
      <c r="DU563" s="107"/>
      <c r="DV563" s="511"/>
      <c r="DW563" s="511"/>
      <c r="DX563" s="511"/>
      <c r="DY563" s="511"/>
      <c r="DZ563" s="511"/>
      <c r="EA563" s="511"/>
      <c r="EB563" s="511"/>
      <c r="EC563" s="168"/>
      <c r="ED563" s="168"/>
      <c r="EE563" s="168"/>
      <c r="EF563" s="168"/>
      <c r="EG563" s="168"/>
      <c r="EH563" s="168"/>
      <c r="EI563" s="168"/>
      <c r="EJ563" s="168"/>
      <c r="EK563" s="168"/>
      <c r="EL563" s="168"/>
      <c r="EM563" s="168"/>
      <c r="EN563" s="168"/>
      <c r="EO563" s="168"/>
      <c r="EP563" s="168"/>
      <c r="EQ563" s="168"/>
      <c r="ER563" s="168"/>
      <c r="ES563" s="168"/>
      <c r="ET563" s="168"/>
      <c r="EU563" s="168"/>
      <c r="EV563" s="168"/>
      <c r="EW563" s="168"/>
      <c r="EX563" s="168"/>
      <c r="EY563" s="168"/>
      <c r="EZ563" s="168"/>
      <c r="FA563" s="168"/>
      <c r="FB563" s="168"/>
      <c r="FC563" s="168"/>
      <c r="FD563" s="168"/>
      <c r="FE563" s="168"/>
      <c r="FF563" s="168"/>
      <c r="FG563" s="168"/>
      <c r="FH563" s="168"/>
      <c r="FI563" s="168"/>
      <c r="FJ563" s="168"/>
      <c r="FK563" s="168"/>
      <c r="FL563" s="168"/>
      <c r="FM563" s="168"/>
      <c r="FN563" s="168"/>
      <c r="FO563" s="168"/>
      <c r="FP563" s="168"/>
      <c r="FQ563" s="168"/>
      <c r="FR563" s="168"/>
      <c r="FS563" s="168"/>
      <c r="FT563" s="168"/>
      <c r="FU563" s="511"/>
      <c r="FV563" s="511"/>
      <c r="FW563" s="511"/>
      <c r="FX563" s="511"/>
      <c r="FY563" s="511"/>
      <c r="FZ563" s="511"/>
      <c r="GA563" s="511"/>
      <c r="GB563" s="511"/>
      <c r="GC563" s="511"/>
      <c r="GD563" s="511"/>
      <c r="GE563" s="511"/>
      <c r="GF563" s="511"/>
      <c r="GG563" s="511"/>
      <c r="GH563" s="511"/>
      <c r="GI563" s="511"/>
      <c r="GJ563" s="511"/>
      <c r="GK563" s="511"/>
      <c r="GL563" s="511"/>
      <c r="GM563" s="511"/>
      <c r="GN563" s="511"/>
      <c r="GO563" s="511"/>
      <c r="GP563" s="511"/>
      <c r="GQ563" s="511"/>
      <c r="GR563" s="511"/>
      <c r="GS563" s="89"/>
      <c r="GT563" s="89"/>
      <c r="GU563" s="89"/>
      <c r="GV563" s="89"/>
      <c r="GW563" s="89"/>
      <c r="GX563" s="511"/>
      <c r="GY563" s="511"/>
      <c r="GZ563" s="89"/>
      <c r="HA563" s="89"/>
      <c r="HB563" s="511"/>
      <c r="HC563" s="511"/>
      <c r="HD563" s="89"/>
      <c r="HE563" s="89"/>
      <c r="HF563" s="511"/>
      <c r="HG563" s="511"/>
      <c r="HH563" s="511"/>
      <c r="HI563" s="511"/>
      <c r="HJ563" s="511"/>
      <c r="HK563" s="511"/>
      <c r="HL563" s="511"/>
      <c r="HM563" s="89"/>
      <c r="HN563" s="89"/>
      <c r="HO563" s="511"/>
      <c r="HP563" s="511"/>
      <c r="HQ563" s="89"/>
      <c r="HR563" s="89"/>
      <c r="HS563" s="511"/>
      <c r="HT563" s="511"/>
      <c r="HU563" s="511"/>
      <c r="HV563" s="511"/>
      <c r="HW563" s="511"/>
      <c r="HX563" s="203"/>
      <c r="HY563" s="107"/>
      <c r="HZ563" s="511"/>
      <c r="IA563" s="511"/>
      <c r="IB563" s="511"/>
      <c r="IC563" s="511"/>
      <c r="ID563" s="511"/>
      <c r="IE563" s="511"/>
      <c r="IF563" s="511"/>
      <c r="IG563" s="168"/>
      <c r="IH563" s="168"/>
      <c r="II563" s="168"/>
      <c r="IJ563" s="168"/>
      <c r="IK563" s="168"/>
      <c r="IL563" s="168"/>
      <c r="IM563" s="168"/>
      <c r="IN563" s="168"/>
      <c r="IO563" s="168"/>
      <c r="IP563" s="168"/>
      <c r="IQ563" s="168"/>
      <c r="IR563" s="168"/>
      <c r="IS563" s="168"/>
      <c r="IT563" s="168"/>
      <c r="IU563" s="168"/>
      <c r="IV563" s="168"/>
      <c r="IW563" s="168"/>
      <c r="IX563" s="168"/>
      <c r="IY563" s="168"/>
      <c r="IZ563" s="168"/>
      <c r="JA563" s="168"/>
      <c r="JB563" s="168"/>
      <c r="JC563" s="168"/>
      <c r="JD563" s="168"/>
      <c r="JE563" s="168"/>
      <c r="JF563" s="168"/>
      <c r="JG563" s="168"/>
      <c r="JH563" s="168"/>
      <c r="JI563" s="168"/>
      <c r="JJ563" s="168"/>
      <c r="JK563" s="168"/>
      <c r="JL563" s="168"/>
      <c r="JM563" s="168"/>
      <c r="JN563" s="168"/>
      <c r="JO563" s="168"/>
      <c r="JP563" s="168"/>
      <c r="JQ563" s="168"/>
      <c r="JR563" s="168"/>
      <c r="JS563" s="168"/>
      <c r="JT563" s="168"/>
      <c r="JU563" s="168"/>
      <c r="JV563" s="168"/>
      <c r="JW563" s="168"/>
      <c r="JX563" s="168"/>
      <c r="JY563" s="511"/>
      <c r="JZ563" s="511"/>
      <c r="KA563" s="511"/>
      <c r="KB563" s="511"/>
      <c r="KC563" s="511"/>
      <c r="KD563" s="511"/>
      <c r="KE563" s="511"/>
      <c r="KF563" s="511"/>
      <c r="KG563" s="511"/>
      <c r="KH563" s="511"/>
      <c r="KI563" s="511"/>
      <c r="KJ563" s="511"/>
      <c r="KK563" s="511"/>
      <c r="KL563" s="511"/>
      <c r="KM563" s="511"/>
      <c r="KN563" s="511"/>
      <c r="KO563" s="511"/>
      <c r="KP563" s="511"/>
      <c r="KQ563" s="511"/>
      <c r="KR563" s="511"/>
      <c r="KS563" s="511"/>
      <c r="KT563" s="511"/>
      <c r="KU563" s="511"/>
      <c r="KV563" s="511"/>
      <c r="KW563" s="89"/>
      <c r="KX563" s="89"/>
      <c r="KY563" s="89"/>
      <c r="KZ563" s="89"/>
      <c r="LA563" s="89"/>
      <c r="LB563" s="511"/>
      <c r="LC563" s="511"/>
      <c r="LD563" s="89"/>
      <c r="LE563" s="89"/>
      <c r="LF563" s="511"/>
      <c r="LG563" s="511"/>
      <c r="LH563" s="89"/>
      <c r="LI563" s="89"/>
      <c r="LJ563" s="511"/>
      <c r="LK563" s="511"/>
      <c r="LL563" s="511"/>
      <c r="LM563" s="511"/>
      <c r="LN563" s="511"/>
      <c r="LO563" s="511"/>
      <c r="LP563" s="511"/>
      <c r="LQ563" s="89"/>
      <c r="LR563" s="89"/>
      <c r="LS563" s="511"/>
      <c r="LT563" s="511"/>
      <c r="LU563" s="89"/>
      <c r="LV563" s="89"/>
      <c r="LW563" s="511"/>
      <c r="LX563" s="511"/>
      <c r="LY563" s="511"/>
      <c r="LZ563" s="511"/>
      <c r="MA563" s="511"/>
      <c r="MB563" s="203"/>
      <c r="MC563" s="107"/>
      <c r="MD563" s="511"/>
      <c r="ME563" s="511"/>
      <c r="MF563" s="511"/>
      <c r="MG563" s="511"/>
      <c r="MH563" s="511"/>
      <c r="MI563" s="511"/>
      <c r="MJ563" s="511"/>
      <c r="MK563" s="168"/>
      <c r="ML563" s="168"/>
      <c r="MM563" s="168"/>
      <c r="MN563" s="168"/>
      <c r="MO563" s="168"/>
      <c r="MP563" s="168"/>
      <c r="MQ563" s="168"/>
      <c r="MR563" s="168"/>
      <c r="MS563" s="168"/>
      <c r="MT563" s="168"/>
      <c r="MU563" s="168"/>
      <c r="MV563" s="168"/>
      <c r="MW563" s="168"/>
      <c r="MX563" s="168"/>
      <c r="MY563" s="168"/>
      <c r="MZ563" s="168"/>
      <c r="NA563" s="168"/>
      <c r="NB563" s="168"/>
      <c r="NC563" s="168"/>
      <c r="ND563" s="168"/>
      <c r="NE563" s="168"/>
      <c r="NF563" s="168"/>
      <c r="NG563" s="168"/>
      <c r="NH563" s="168"/>
      <c r="NI563" s="168"/>
      <c r="NJ563" s="168"/>
      <c r="NK563" s="168"/>
      <c r="NL563" s="168"/>
      <c r="NM563" s="168"/>
      <c r="NN563" s="168"/>
      <c r="NO563" s="168"/>
      <c r="NP563" s="168"/>
      <c r="NQ563" s="168"/>
      <c r="NR563" s="168"/>
      <c r="NS563" s="168"/>
      <c r="NT563" s="168"/>
      <c r="NU563" s="168"/>
      <c r="NV563" s="168"/>
      <c r="NW563" s="168"/>
      <c r="NX563" s="168"/>
      <c r="NY563" s="168"/>
      <c r="NZ563" s="168"/>
      <c r="OA563" s="168"/>
      <c r="OB563" s="168"/>
      <c r="OC563" s="511"/>
      <c r="OD563" s="511"/>
      <c r="OE563" s="511"/>
      <c r="OF563" s="511"/>
      <c r="OG563" s="511"/>
      <c r="OH563" s="511"/>
      <c r="OI563" s="511"/>
      <c r="OJ563" s="511"/>
      <c r="OK563" s="511"/>
      <c r="OL563" s="511"/>
      <c r="OM563" s="511"/>
      <c r="ON563" s="511"/>
      <c r="OO563" s="511"/>
      <c r="OP563" s="511"/>
      <c r="OQ563" s="511"/>
      <c r="OR563" s="511"/>
      <c r="OS563" s="511"/>
      <c r="OT563" s="511"/>
      <c r="OU563" s="511"/>
      <c r="OV563" s="511"/>
      <c r="OW563" s="511"/>
      <c r="OX563" s="511"/>
      <c r="OY563" s="511"/>
      <c r="OZ563" s="511"/>
      <c r="PA563" s="89"/>
      <c r="PB563" s="89"/>
      <c r="PC563" s="89"/>
      <c r="PD563" s="89"/>
      <c r="PE563" s="89"/>
      <c r="PF563" s="511"/>
      <c r="PG563" s="511"/>
      <c r="PH563" s="89"/>
      <c r="PI563" s="89"/>
      <c r="PJ563" s="511"/>
      <c r="PK563" s="511"/>
      <c r="PL563" s="89"/>
      <c r="PM563" s="89"/>
      <c r="PN563" s="511"/>
      <c r="PO563" s="511"/>
      <c r="PP563" s="511"/>
      <c r="PQ563" s="511"/>
      <c r="PR563" s="511"/>
      <c r="PS563" s="511"/>
      <c r="PT563" s="511"/>
      <c r="PU563" s="89"/>
      <c r="PV563" s="89"/>
      <c r="PW563" s="511"/>
      <c r="PX563" s="511"/>
      <c r="PY563" s="89"/>
      <c r="PZ563" s="89"/>
      <c r="QA563" s="511"/>
      <c r="QB563" s="511"/>
      <c r="QC563" s="511"/>
      <c r="QD563" s="511"/>
      <c r="QE563" s="511"/>
      <c r="QF563" s="203"/>
      <c r="QG563" s="107"/>
      <c r="QH563" s="511"/>
      <c r="QI563" s="511"/>
      <c r="QJ563" s="511"/>
      <c r="QK563" s="511"/>
      <c r="QL563" s="511"/>
      <c r="QM563" s="511"/>
      <c r="QN563" s="511"/>
      <c r="QO563" s="168"/>
      <c r="QP563" s="168"/>
      <c r="QQ563" s="168"/>
      <c r="QR563" s="168"/>
      <c r="QS563" s="168"/>
      <c r="QT563" s="168"/>
      <c r="QU563" s="168"/>
      <c r="QV563" s="168"/>
      <c r="QW563" s="168"/>
      <c r="QX563" s="168"/>
      <c r="QY563" s="168"/>
      <c r="QZ563" s="168"/>
      <c r="RA563" s="168"/>
      <c r="RB563" s="168"/>
      <c r="RC563" s="168"/>
      <c r="RD563" s="168"/>
      <c r="RE563" s="168"/>
      <c r="RF563" s="168"/>
      <c r="RG563" s="168"/>
      <c r="RH563" s="168"/>
      <c r="RI563" s="168"/>
      <c r="RJ563" s="168"/>
      <c r="RK563" s="168"/>
      <c r="RL563" s="168"/>
      <c r="RM563" s="168"/>
      <c r="RN563" s="168"/>
      <c r="RO563" s="168"/>
      <c r="RP563" s="168"/>
      <c r="RQ563" s="168"/>
      <c r="RR563" s="168"/>
      <c r="RS563" s="168"/>
      <c r="RT563" s="168"/>
      <c r="RU563" s="168"/>
      <c r="RV563" s="168"/>
      <c r="RW563" s="168"/>
      <c r="RX563" s="168"/>
      <c r="RY563" s="168"/>
      <c r="RZ563" s="168"/>
      <c r="SA563" s="168"/>
      <c r="SB563" s="168"/>
      <c r="SC563" s="168"/>
      <c r="SD563" s="168"/>
      <c r="SE563" s="168"/>
      <c r="SF563" s="168"/>
      <c r="SG563" s="511"/>
      <c r="SH563" s="511"/>
      <c r="SI563" s="511"/>
      <c r="SJ563" s="511"/>
      <c r="SK563" s="511"/>
      <c r="SL563" s="511"/>
      <c r="SM563" s="511"/>
      <c r="SN563" s="511"/>
      <c r="SO563" s="511"/>
      <c r="SP563" s="511"/>
      <c r="SQ563" s="511"/>
      <c r="SR563" s="511"/>
      <c r="SS563" s="511"/>
      <c r="ST563" s="511"/>
      <c r="SU563" s="511"/>
      <c r="SV563" s="511"/>
      <c r="SW563" s="511"/>
      <c r="SX563" s="511"/>
      <c r="SY563" s="511"/>
      <c r="SZ563" s="511"/>
      <c r="TA563" s="511"/>
      <c r="TB563" s="511"/>
      <c r="TC563" s="511"/>
      <c r="TD563" s="511"/>
      <c r="TE563" s="89"/>
      <c r="TF563" s="89"/>
      <c r="TG563" s="89"/>
      <c r="TH563" s="89"/>
      <c r="TI563" s="89"/>
      <c r="TJ563" s="511"/>
      <c r="TK563" s="511"/>
      <c r="TL563" s="89"/>
      <c r="TM563" s="89"/>
      <c r="TN563" s="511"/>
      <c r="TO563" s="511"/>
      <c r="TP563" s="89"/>
      <c r="TQ563" s="89"/>
      <c r="TR563" s="511"/>
      <c r="TS563" s="511"/>
      <c r="TT563" s="511"/>
      <c r="TU563" s="511"/>
      <c r="TV563" s="511"/>
      <c r="TW563" s="511"/>
      <c r="TX563" s="511"/>
      <c r="TY563" s="89"/>
      <c r="TZ563" s="89"/>
      <c r="UA563" s="511"/>
      <c r="UB563" s="511"/>
      <c r="UC563" s="89"/>
      <c r="UD563" s="89"/>
      <c r="UE563" s="511"/>
      <c r="UF563" s="511"/>
      <c r="UG563" s="511"/>
      <c r="UH563" s="511"/>
      <c r="UI563" s="511"/>
      <c r="UJ563" s="203"/>
      <c r="UK563" s="107"/>
      <c r="UL563" s="511"/>
      <c r="UM563" s="511"/>
      <c r="UN563" s="511"/>
      <c r="UO563" s="511"/>
      <c r="UP563" s="511"/>
      <c r="UQ563" s="511"/>
      <c r="UR563" s="511"/>
      <c r="US563" s="168"/>
      <c r="UT563" s="168"/>
      <c r="UU563" s="168"/>
      <c r="UV563" s="168"/>
      <c r="UW563" s="168"/>
      <c r="UX563" s="168"/>
      <c r="UY563" s="168"/>
      <c r="UZ563" s="168"/>
      <c r="VA563" s="168"/>
      <c r="VB563" s="168"/>
      <c r="VC563" s="168"/>
      <c r="VD563" s="168"/>
      <c r="VE563" s="168"/>
      <c r="VF563" s="168"/>
      <c r="VG563" s="168"/>
      <c r="VH563" s="168"/>
      <c r="VI563" s="168"/>
      <c r="VJ563" s="168"/>
      <c r="VK563" s="168"/>
      <c r="VL563" s="168"/>
      <c r="VM563" s="168"/>
      <c r="VN563" s="168"/>
      <c r="VO563" s="168"/>
      <c r="VP563" s="168"/>
      <c r="VQ563" s="168"/>
      <c r="VR563" s="168"/>
      <c r="VS563" s="168"/>
      <c r="VT563" s="168"/>
      <c r="VU563" s="168"/>
      <c r="VV563" s="168"/>
      <c r="VW563" s="168"/>
      <c r="VX563" s="168"/>
      <c r="VY563" s="168"/>
      <c r="VZ563" s="168"/>
      <c r="WA563" s="168"/>
      <c r="WB563" s="168"/>
      <c r="WC563" s="168"/>
      <c r="WD563" s="168"/>
      <c r="WE563" s="168"/>
      <c r="WF563" s="168"/>
      <c r="WG563" s="168"/>
      <c r="WH563" s="168"/>
      <c r="WI563" s="168"/>
      <c r="WJ563" s="168"/>
      <c r="WK563" s="511"/>
      <c r="WL563" s="511"/>
      <c r="WM563" s="511"/>
      <c r="WN563" s="511"/>
      <c r="WO563" s="511"/>
      <c r="WP563" s="511"/>
      <c r="WQ563" s="511"/>
      <c r="WR563" s="511"/>
      <c r="WS563" s="511"/>
      <c r="WT563" s="511"/>
      <c r="WU563" s="511"/>
      <c r="WV563" s="511"/>
      <c r="WW563" s="511"/>
      <c r="WX563" s="511"/>
      <c r="WY563" s="511"/>
      <c r="WZ563" s="511"/>
      <c r="XA563" s="511"/>
      <c r="XB563" s="511"/>
      <c r="XC563" s="511"/>
      <c r="XD563" s="511"/>
      <c r="XE563" s="511"/>
      <c r="XF563" s="511"/>
      <c r="XG563" s="511"/>
      <c r="XH563" s="511"/>
      <c r="XI563" s="89"/>
      <c r="XJ563" s="89"/>
      <c r="XK563" s="89"/>
      <c r="XL563" s="89"/>
      <c r="XM563" s="89"/>
      <c r="XN563" s="511"/>
      <c r="XO563" s="511"/>
      <c r="XP563" s="89"/>
      <c r="XQ563" s="89"/>
      <c r="XR563" s="511"/>
      <c r="XS563" s="511"/>
      <c r="XT563" s="89"/>
      <c r="XU563" s="89"/>
      <c r="XV563" s="511"/>
      <c r="XW563" s="511"/>
      <c r="XX563" s="511"/>
      <c r="XY563" s="511"/>
      <c r="XZ563" s="511"/>
      <c r="YA563" s="511"/>
      <c r="YB563" s="511"/>
      <c r="YC563" s="89"/>
      <c r="YD563" s="89"/>
      <c r="YE563" s="511"/>
      <c r="YF563" s="511"/>
      <c r="YG563" s="89"/>
      <c r="YH563" s="89"/>
      <c r="YI563" s="511"/>
      <c r="YJ563" s="511"/>
      <c r="YK563" s="511"/>
      <c r="YL563" s="511"/>
      <c r="YM563" s="511"/>
      <c r="YN563" s="203"/>
      <c r="YO563" s="107"/>
      <c r="YP563" s="511"/>
      <c r="YQ563" s="511"/>
      <c r="YR563" s="511"/>
      <c r="YS563" s="511"/>
      <c r="YT563" s="511"/>
      <c r="YU563" s="511"/>
      <c r="YV563" s="511"/>
      <c r="YW563" s="168"/>
      <c r="YX563" s="168"/>
      <c r="YY563" s="168"/>
      <c r="YZ563" s="168"/>
      <c r="ZA563" s="168"/>
      <c r="ZB563" s="168"/>
      <c r="ZC563" s="168"/>
      <c r="ZD563" s="168"/>
      <c r="ZE563" s="168"/>
      <c r="ZF563" s="168"/>
      <c r="ZG563" s="168"/>
      <c r="ZH563" s="168"/>
      <c r="ZI563" s="168"/>
      <c r="ZJ563" s="168"/>
      <c r="ZK563" s="168"/>
      <c r="ZL563" s="168"/>
      <c r="ZM563" s="168"/>
      <c r="ZN563" s="168"/>
      <c r="ZO563" s="168"/>
      <c r="ZP563" s="168"/>
      <c r="ZQ563" s="168"/>
      <c r="ZR563" s="168"/>
      <c r="ZS563" s="168"/>
      <c r="ZT563" s="168"/>
      <c r="ZU563" s="168"/>
      <c r="ZV563" s="168"/>
      <c r="ZW563" s="168"/>
      <c r="ZX563" s="168"/>
      <c r="ZY563" s="168"/>
      <c r="ZZ563" s="168"/>
      <c r="AAA563" s="168"/>
      <c r="AAB563" s="168"/>
      <c r="AAC563" s="168"/>
      <c r="AAD563" s="168"/>
      <c r="AAE563" s="168"/>
      <c r="AAF563" s="168"/>
      <c r="AAG563" s="168"/>
      <c r="AAH563" s="168"/>
      <c r="AAI563" s="168"/>
      <c r="AAJ563" s="168"/>
      <c r="AAK563" s="168"/>
      <c r="AAL563" s="168"/>
      <c r="AAM563" s="168"/>
      <c r="AAN563" s="168"/>
      <c r="AAO563" s="511"/>
      <c r="AAP563" s="511"/>
      <c r="AAQ563" s="511"/>
      <c r="AAR563" s="511"/>
      <c r="AAS563" s="511"/>
      <c r="AAT563" s="511"/>
      <c r="AAU563" s="511"/>
      <c r="AAV563" s="511"/>
      <c r="AAW563" s="511"/>
      <c r="AAX563" s="511"/>
      <c r="AAY563" s="511"/>
      <c r="AAZ563" s="511"/>
      <c r="ABA563" s="511"/>
      <c r="ABB563" s="511"/>
      <c r="ABC563" s="511"/>
      <c r="ABD563" s="511"/>
      <c r="ABE563" s="511"/>
      <c r="ABF563" s="511"/>
      <c r="ABG563" s="511"/>
      <c r="ABH563" s="511"/>
      <c r="ABI563" s="511"/>
      <c r="ABJ563" s="511"/>
      <c r="ABK563" s="511"/>
      <c r="ABL563" s="511"/>
      <c r="ABM563" s="89"/>
      <c r="ABN563" s="89"/>
      <c r="ABO563" s="89"/>
      <c r="ABP563" s="89"/>
      <c r="ABQ563" s="89"/>
      <c r="ABR563" s="511"/>
      <c r="ABS563" s="511"/>
      <c r="ABT563" s="89"/>
      <c r="ABU563" s="89"/>
      <c r="ABV563" s="511"/>
      <c r="ABW563" s="511"/>
      <c r="ABX563" s="89"/>
      <c r="ABY563" s="89"/>
      <c r="ABZ563" s="511"/>
      <c r="ACA563" s="511"/>
      <c r="ACB563" s="511"/>
      <c r="ACC563" s="511"/>
      <c r="ACD563" s="511"/>
      <c r="ACE563" s="511"/>
      <c r="ACF563" s="511"/>
      <c r="ACG563" s="89"/>
      <c r="ACH563" s="89"/>
      <c r="ACI563" s="511"/>
      <c r="ACJ563" s="511"/>
      <c r="ACK563" s="89"/>
      <c r="ACL563" s="89"/>
      <c r="ACM563" s="511"/>
      <c r="ACN563" s="511"/>
      <c r="ACO563" s="511"/>
      <c r="ACP563" s="511"/>
      <c r="ACQ563" s="511"/>
      <c r="ACR563" s="203"/>
      <c r="ACS563" s="107"/>
      <c r="ACT563" s="511"/>
      <c r="ACU563" s="511"/>
      <c r="ACV563" s="511"/>
      <c r="ACW563" s="511"/>
      <c r="ACX563" s="511"/>
      <c r="ACY563" s="511"/>
      <c r="ACZ563" s="511"/>
      <c r="ADA563" s="168"/>
      <c r="ADB563" s="168"/>
      <c r="ADC563" s="168"/>
      <c r="ADD563" s="168"/>
      <c r="ADE563" s="168"/>
      <c r="ADF563" s="168"/>
      <c r="ADG563" s="168"/>
      <c r="ADH563" s="168"/>
      <c r="ADI563" s="168"/>
      <c r="ADJ563" s="168"/>
      <c r="ADK563" s="168"/>
      <c r="ADL563" s="168"/>
      <c r="ADM563" s="168"/>
      <c r="ADN563" s="168"/>
      <c r="ADO563" s="168"/>
      <c r="ADP563" s="168"/>
      <c r="ADQ563" s="168"/>
      <c r="ADR563" s="168"/>
      <c r="ADS563" s="168"/>
      <c r="ADT563" s="168"/>
      <c r="ADU563" s="168"/>
      <c r="ADV563" s="168"/>
      <c r="ADW563" s="168"/>
      <c r="ADX563" s="168"/>
      <c r="ADY563" s="168"/>
      <c r="ADZ563" s="168"/>
      <c r="AEA563" s="168"/>
      <c r="AEB563" s="168"/>
      <c r="AEC563" s="168"/>
      <c r="AED563" s="168"/>
      <c r="AEE563" s="168"/>
      <c r="AEF563" s="168"/>
      <c r="AEG563" s="168"/>
      <c r="AEH563" s="168"/>
      <c r="AEI563" s="168"/>
      <c r="AEJ563" s="168"/>
      <c r="AEK563" s="168"/>
      <c r="AEL563" s="168"/>
      <c r="AEM563" s="168"/>
      <c r="AEN563" s="168"/>
      <c r="AEO563" s="168"/>
      <c r="AEP563" s="168"/>
      <c r="AEQ563" s="168"/>
      <c r="AER563" s="168"/>
      <c r="AES563" s="511"/>
      <c r="AET563" s="511"/>
      <c r="AEU563" s="511"/>
      <c r="AEV563" s="511"/>
      <c r="AEW563" s="511"/>
      <c r="AEX563" s="511"/>
      <c r="AEY563" s="511"/>
      <c r="AEZ563" s="511"/>
      <c r="AFA563" s="511"/>
      <c r="AFB563" s="511"/>
      <c r="AFC563" s="511"/>
      <c r="AFD563" s="511"/>
      <c r="AFE563" s="511"/>
      <c r="AFF563" s="511"/>
      <c r="AFG563" s="511"/>
      <c r="AFH563" s="511"/>
      <c r="AFI563" s="511"/>
      <c r="AFJ563" s="511"/>
      <c r="AFK563" s="511"/>
      <c r="AFL563" s="511"/>
      <c r="AFM563" s="511"/>
      <c r="AFN563" s="511"/>
      <c r="AFO563" s="511"/>
      <c r="AFP563" s="511"/>
      <c r="AFQ563" s="89"/>
      <c r="AFR563" s="89"/>
      <c r="AFS563" s="89"/>
      <c r="AFT563" s="89"/>
      <c r="AFU563" s="89"/>
      <c r="AFV563" s="511"/>
      <c r="AFW563" s="511"/>
      <c r="AFX563" s="89"/>
      <c r="AFY563" s="89"/>
      <c r="AFZ563" s="511"/>
      <c r="AGA563" s="511"/>
      <c r="AGB563" s="89"/>
      <c r="AGC563" s="89"/>
      <c r="AGD563" s="511"/>
      <c r="AGE563" s="511"/>
      <c r="AGF563" s="511"/>
      <c r="AGG563" s="511"/>
      <c r="AGH563" s="511"/>
      <c r="AGI563" s="511"/>
      <c r="AGJ563" s="511"/>
      <c r="AGK563" s="89"/>
      <c r="AGL563" s="89"/>
      <c r="AGM563" s="511"/>
      <c r="AGN563" s="511"/>
      <c r="AGO563" s="89"/>
      <c r="AGP563" s="89"/>
      <c r="AGQ563" s="511"/>
      <c r="AGR563" s="511"/>
      <c r="AGS563" s="511"/>
      <c r="AGT563" s="511"/>
      <c r="AGU563" s="511"/>
      <c r="AGV563" s="203"/>
      <c r="AGW563" s="107"/>
      <c r="AGX563" s="511"/>
      <c r="AGY563" s="511"/>
      <c r="AGZ563" s="511"/>
      <c r="AHA563" s="511"/>
      <c r="AHB563" s="511"/>
      <c r="AHC563" s="511"/>
      <c r="AHD563" s="511"/>
      <c r="AHE563" s="168"/>
      <c r="AHF563" s="168"/>
      <c r="AHG563" s="168"/>
      <c r="AHH563" s="168"/>
      <c r="AHI563" s="168"/>
      <c r="AHJ563" s="168"/>
      <c r="AHK563" s="168"/>
      <c r="AHL563" s="168"/>
      <c r="AHM563" s="168"/>
      <c r="AHN563" s="168"/>
      <c r="AHO563" s="168"/>
      <c r="AHP563" s="168"/>
      <c r="AHQ563" s="168"/>
      <c r="AHR563" s="168"/>
      <c r="AHS563" s="168"/>
      <c r="AHT563" s="168"/>
      <c r="AHU563" s="168"/>
      <c r="AHV563" s="168"/>
      <c r="AHW563" s="168"/>
      <c r="AHX563" s="168"/>
      <c r="AHY563" s="168"/>
      <c r="AHZ563" s="168"/>
      <c r="AIA563" s="168"/>
      <c r="AIB563" s="168"/>
      <c r="AIC563" s="168"/>
      <c r="AID563" s="168"/>
      <c r="AIE563" s="168"/>
      <c r="AIF563" s="168"/>
      <c r="AIG563" s="168"/>
      <c r="AIH563" s="168"/>
      <c r="AII563" s="168"/>
      <c r="AIJ563" s="168"/>
      <c r="AIK563" s="168"/>
      <c r="AIL563" s="168"/>
      <c r="AIM563" s="168"/>
      <c r="AIN563" s="168"/>
      <c r="AIO563" s="168"/>
      <c r="AIP563" s="168"/>
      <c r="AIQ563" s="168"/>
      <c r="AIR563" s="168"/>
      <c r="AIS563" s="168"/>
      <c r="AIT563" s="168"/>
      <c r="AIU563" s="168"/>
      <c r="AIV563" s="168"/>
      <c r="AIW563" s="511"/>
      <c r="AIX563" s="511"/>
      <c r="AIY563" s="511"/>
      <c r="AIZ563" s="511"/>
      <c r="AJA563" s="511"/>
      <c r="AJB563" s="511"/>
      <c r="AJC563" s="511"/>
      <c r="AJD563" s="511"/>
      <c r="AJE563" s="511"/>
      <c r="AJF563" s="511"/>
      <c r="AJG563" s="511"/>
      <c r="AJH563" s="511"/>
      <c r="AJI563" s="511"/>
      <c r="AJJ563" s="511"/>
      <c r="AJK563" s="511"/>
      <c r="AJL563" s="511"/>
      <c r="AJM563" s="511"/>
      <c r="AJN563" s="511"/>
      <c r="AJO563" s="511"/>
      <c r="AJP563" s="511"/>
      <c r="AJQ563" s="511"/>
      <c r="AJR563" s="511"/>
      <c r="AJS563" s="511"/>
      <c r="AJT563" s="511"/>
      <c r="AJU563" s="89"/>
      <c r="AJV563" s="89"/>
      <c r="AJW563" s="89"/>
      <c r="AJX563" s="89"/>
      <c r="AJY563" s="89"/>
      <c r="AJZ563" s="511"/>
      <c r="AKA563" s="511"/>
      <c r="AKB563" s="89"/>
      <c r="AKC563" s="89"/>
      <c r="AKD563" s="511"/>
      <c r="AKE563" s="511"/>
      <c r="AKF563" s="89"/>
      <c r="AKG563" s="89"/>
      <c r="AKH563" s="511"/>
      <c r="AKI563" s="511"/>
      <c r="AKJ563" s="511"/>
      <c r="AKK563" s="511"/>
      <c r="AKL563" s="511"/>
      <c r="AKM563" s="511"/>
      <c r="AKN563" s="511"/>
      <c r="AKO563" s="89"/>
      <c r="AKP563" s="89"/>
      <c r="AKQ563" s="511"/>
      <c r="AKR563" s="511"/>
      <c r="AKS563" s="89"/>
      <c r="AKT563" s="89"/>
      <c r="AKU563" s="511"/>
      <c r="AKV563" s="511"/>
      <c r="AKW563" s="511"/>
      <c r="AKX563" s="511"/>
      <c r="AKY563" s="511"/>
      <c r="AKZ563" s="203"/>
      <c r="ALA563" s="107"/>
      <c r="ALB563" s="511"/>
      <c r="ALC563" s="511"/>
      <c r="ALD563" s="511"/>
      <c r="ALE563" s="511"/>
      <c r="ALF563" s="511"/>
      <c r="ALG563" s="511"/>
      <c r="ALH563" s="511"/>
      <c r="ALI563" s="168"/>
      <c r="ALJ563" s="168"/>
      <c r="ALK563" s="168"/>
      <c r="ALL563" s="168"/>
      <c r="ALM563" s="168"/>
      <c r="ALN563" s="168"/>
      <c r="ALO563" s="168"/>
      <c r="ALP563" s="168"/>
      <c r="ALQ563" s="168"/>
      <c r="ALR563" s="168"/>
      <c r="ALS563" s="168"/>
      <c r="ALT563" s="168"/>
      <c r="ALU563" s="168"/>
      <c r="ALV563" s="168"/>
      <c r="ALW563" s="168"/>
      <c r="ALX563" s="168"/>
      <c r="ALY563" s="168"/>
      <c r="ALZ563" s="168"/>
      <c r="AMA563" s="168"/>
      <c r="AMB563" s="168"/>
      <c r="AMC563" s="168"/>
      <c r="AMD563" s="168"/>
      <c r="AME563" s="168"/>
      <c r="AMF563" s="168"/>
      <c r="AMG563" s="168"/>
      <c r="AMH563" s="168"/>
      <c r="AMI563" s="168"/>
      <c r="AMJ563" s="168"/>
      <c r="AMK563" s="168"/>
      <c r="AML563" s="168"/>
      <c r="AMM563" s="168"/>
      <c r="AMN563" s="168"/>
      <c r="AMO563" s="168"/>
      <c r="AMP563" s="168"/>
      <c r="AMQ563" s="168"/>
      <c r="AMR563" s="168"/>
      <c r="AMS563" s="168"/>
      <c r="AMT563" s="168"/>
      <c r="AMU563" s="168"/>
      <c r="AMV563" s="168"/>
      <c r="AMW563" s="168"/>
      <c r="AMX563" s="168"/>
      <c r="AMY563" s="168"/>
      <c r="AMZ563" s="168"/>
      <c r="ANA563" s="511"/>
      <c r="ANB563" s="511"/>
      <c r="ANC563" s="511"/>
      <c r="AND563" s="511"/>
      <c r="ANE563" s="511"/>
      <c r="ANF563" s="511"/>
      <c r="ANG563" s="511"/>
      <c r="ANH563" s="511"/>
      <c r="ANI563" s="511"/>
      <c r="ANJ563" s="511"/>
      <c r="ANK563" s="511"/>
      <c r="ANL563" s="511"/>
      <c r="ANM563" s="511"/>
      <c r="ANN563" s="511"/>
      <c r="ANO563" s="511"/>
      <c r="ANP563" s="511"/>
      <c r="ANQ563" s="511"/>
      <c r="ANR563" s="511"/>
      <c r="ANS563" s="511"/>
      <c r="ANT563" s="511"/>
      <c r="ANU563" s="511"/>
      <c r="ANV563" s="511"/>
      <c r="ANW563" s="511"/>
      <c r="ANX563" s="511"/>
      <c r="ANY563" s="89"/>
      <c r="ANZ563" s="89"/>
      <c r="AOA563" s="89"/>
      <c r="AOB563" s="89"/>
      <c r="AOC563" s="89"/>
      <c r="AOD563" s="511"/>
      <c r="AOE563" s="511"/>
      <c r="AOF563" s="89"/>
      <c r="AOG563" s="89"/>
      <c r="AOH563" s="511"/>
      <c r="AOI563" s="511"/>
      <c r="AOJ563" s="89"/>
      <c r="AOK563" s="89"/>
      <c r="AOL563" s="511"/>
      <c r="AOM563" s="511"/>
      <c r="AON563" s="511"/>
      <c r="AOO563" s="511"/>
      <c r="AOP563" s="511"/>
      <c r="AOQ563" s="511"/>
      <c r="AOR563" s="511"/>
      <c r="AOS563" s="89"/>
      <c r="AOT563" s="89"/>
      <c r="AOU563" s="511"/>
      <c r="AOV563" s="511"/>
      <c r="AOW563" s="89"/>
      <c r="AOX563" s="89"/>
      <c r="AOY563" s="511"/>
      <c r="AOZ563" s="511"/>
      <c r="APA563" s="511"/>
      <c r="APB563" s="511"/>
      <c r="APC563" s="511"/>
      <c r="APD563" s="203"/>
      <c r="APE563" s="107"/>
      <c r="APF563" s="511"/>
      <c r="APG563" s="511"/>
      <c r="APH563" s="511"/>
      <c r="API563" s="511"/>
      <c r="APJ563" s="511"/>
      <c r="APK563" s="511"/>
      <c r="APL563" s="511"/>
      <c r="APM563" s="168"/>
      <c r="APN563" s="168"/>
      <c r="APO563" s="168"/>
      <c r="APP563" s="168"/>
      <c r="APQ563" s="168"/>
      <c r="APR563" s="168"/>
      <c r="APS563" s="168"/>
      <c r="APT563" s="168"/>
      <c r="APU563" s="168"/>
      <c r="APV563" s="168"/>
      <c r="APW563" s="168"/>
      <c r="APX563" s="168"/>
      <c r="APY563" s="168"/>
      <c r="APZ563" s="168"/>
      <c r="AQA563" s="168"/>
      <c r="AQB563" s="168"/>
      <c r="AQC563" s="168"/>
      <c r="AQD563" s="168"/>
      <c r="AQE563" s="168"/>
      <c r="AQF563" s="168"/>
      <c r="AQG563" s="168"/>
      <c r="AQH563" s="168"/>
      <c r="AQI563" s="168"/>
      <c r="AQJ563" s="168"/>
      <c r="AQK563" s="168"/>
      <c r="AQL563" s="168"/>
      <c r="AQM563" s="168"/>
      <c r="AQN563" s="168"/>
      <c r="AQO563" s="168"/>
      <c r="AQP563" s="168"/>
      <c r="AQQ563" s="168"/>
      <c r="AQR563" s="168"/>
      <c r="AQS563" s="168"/>
      <c r="AQT563" s="168"/>
      <c r="AQU563" s="168"/>
      <c r="AQV563" s="168"/>
      <c r="AQW563" s="168"/>
      <c r="AQX563" s="168"/>
      <c r="AQY563" s="168"/>
      <c r="AQZ563" s="168"/>
      <c r="ARA563" s="168"/>
      <c r="ARB563" s="168"/>
      <c r="ARC563" s="168"/>
      <c r="ARD563" s="168"/>
      <c r="ARE563" s="511"/>
      <c r="ARF563" s="511"/>
      <c r="ARG563" s="511"/>
      <c r="ARH563" s="511"/>
      <c r="ARI563" s="511"/>
      <c r="ARJ563" s="511"/>
      <c r="ARK563" s="511"/>
      <c r="ARL563" s="511"/>
      <c r="ARM563" s="511"/>
      <c r="ARN563" s="511"/>
      <c r="ARO563" s="511"/>
      <c r="ARP563" s="511"/>
      <c r="ARQ563" s="511"/>
      <c r="ARR563" s="511"/>
      <c r="ARS563" s="511"/>
      <c r="ART563" s="511"/>
      <c r="ARU563" s="511"/>
      <c r="ARV563" s="511"/>
      <c r="ARW563" s="511"/>
      <c r="ARX563" s="511"/>
      <c r="ARY563" s="511"/>
      <c r="ARZ563" s="511"/>
      <c r="ASA563" s="511"/>
      <c r="ASB563" s="511"/>
      <c r="ASC563" s="89"/>
      <c r="ASD563" s="89"/>
      <c r="ASE563" s="89"/>
      <c r="ASF563" s="89"/>
      <c r="ASG563" s="89"/>
      <c r="ASH563" s="511"/>
      <c r="ASI563" s="511"/>
      <c r="ASJ563" s="89"/>
      <c r="ASK563" s="89"/>
      <c r="ASL563" s="511"/>
      <c r="ASM563" s="511"/>
      <c r="ASN563" s="89"/>
      <c r="ASO563" s="89"/>
      <c r="ASP563" s="511"/>
      <c r="ASQ563" s="511"/>
      <c r="ASR563" s="511"/>
      <c r="ASS563" s="511"/>
      <c r="AST563" s="511"/>
      <c r="ASU563" s="511"/>
      <c r="ASV563" s="511"/>
      <c r="ASW563" s="89"/>
      <c r="ASX563" s="89"/>
      <c r="ASY563" s="511"/>
      <c r="ASZ563" s="511"/>
      <c r="ATA563" s="89"/>
      <c r="ATB563" s="89"/>
      <c r="ATC563" s="511"/>
      <c r="ATD563" s="511"/>
      <c r="ATE563" s="511"/>
      <c r="ATF563" s="511"/>
      <c r="ATG563" s="511"/>
      <c r="ATH563" s="203"/>
      <c r="ATI563" s="107"/>
      <c r="ATJ563" s="511"/>
      <c r="ATK563" s="511"/>
      <c r="ATL563" s="511"/>
      <c r="ATM563" s="511"/>
      <c r="ATN563" s="511"/>
      <c r="ATO563" s="511"/>
      <c r="ATP563" s="511"/>
      <c r="ATQ563" s="168"/>
      <c r="ATR563" s="168"/>
      <c r="ATS563" s="168"/>
      <c r="ATT563" s="168"/>
      <c r="ATU563" s="168"/>
      <c r="ATV563" s="168"/>
      <c r="ATW563" s="168"/>
      <c r="ATX563" s="168"/>
      <c r="ATY563" s="168"/>
      <c r="ATZ563" s="168"/>
      <c r="AUA563" s="168"/>
      <c r="AUB563" s="168"/>
      <c r="AUC563" s="168"/>
      <c r="AUD563" s="168"/>
      <c r="AUE563" s="168"/>
      <c r="AUF563" s="168"/>
      <c r="AUG563" s="168"/>
      <c r="AUH563" s="168"/>
      <c r="AUI563" s="168"/>
      <c r="AUJ563" s="168"/>
      <c r="AUK563" s="168"/>
      <c r="AUL563" s="168"/>
      <c r="AUM563" s="168"/>
      <c r="AUN563" s="168"/>
      <c r="AUO563" s="168"/>
      <c r="AUP563" s="168"/>
      <c r="AUQ563" s="168"/>
      <c r="AUR563" s="168"/>
      <c r="AUS563" s="168"/>
      <c r="AUT563" s="168"/>
      <c r="AUU563" s="168"/>
      <c r="AUV563" s="168"/>
      <c r="AUW563" s="168"/>
      <c r="AUX563" s="168"/>
      <c r="AUY563" s="168"/>
      <c r="AUZ563" s="168"/>
      <c r="AVA563" s="168"/>
      <c r="AVB563" s="168"/>
      <c r="AVC563" s="168"/>
      <c r="AVD563" s="168"/>
      <c r="AVE563" s="168"/>
      <c r="AVF563" s="168"/>
      <c r="AVG563" s="168"/>
      <c r="AVH563" s="168"/>
      <c r="AVI563" s="511"/>
      <c r="AVJ563" s="511"/>
      <c r="AVK563" s="511"/>
      <c r="AVL563" s="511"/>
      <c r="AVM563" s="511"/>
      <c r="AVN563" s="511"/>
      <c r="AVO563" s="511"/>
      <c r="AVP563" s="511"/>
      <c r="AVQ563" s="511"/>
      <c r="AVR563" s="511"/>
      <c r="AVS563" s="511"/>
      <c r="AVT563" s="511"/>
      <c r="AVU563" s="511"/>
      <c r="AVV563" s="511"/>
      <c r="AVW563" s="511"/>
      <c r="AVX563" s="511"/>
      <c r="AVY563" s="511"/>
      <c r="AVZ563" s="511"/>
      <c r="AWA563" s="511"/>
      <c r="AWB563" s="511"/>
      <c r="AWC563" s="511"/>
      <c r="AWD563" s="511"/>
      <c r="AWE563" s="511"/>
      <c r="AWF563" s="511"/>
      <c r="AWG563" s="89"/>
      <c r="AWH563" s="89"/>
      <c r="AWI563" s="89"/>
      <c r="AWJ563" s="89"/>
      <c r="AWK563" s="89"/>
      <c r="AWL563" s="511"/>
      <c r="AWM563" s="511"/>
      <c r="AWN563" s="89"/>
      <c r="AWO563" s="89"/>
      <c r="AWP563" s="511"/>
      <c r="AWQ563" s="511"/>
      <c r="AWR563" s="89"/>
      <c r="AWS563" s="89"/>
      <c r="AWT563" s="511"/>
      <c r="AWU563" s="511"/>
      <c r="AWV563" s="511"/>
      <c r="AWW563" s="511"/>
      <c r="AWX563" s="511"/>
      <c r="AWY563" s="511"/>
      <c r="AWZ563" s="511"/>
      <c r="AXA563" s="89"/>
      <c r="AXB563" s="89"/>
      <c r="AXC563" s="511"/>
      <c r="AXD563" s="511"/>
      <c r="AXE563" s="89"/>
      <c r="AXF563" s="89"/>
      <c r="AXG563" s="511"/>
      <c r="AXH563" s="511"/>
      <c r="AXI563" s="511"/>
      <c r="AXJ563" s="511"/>
      <c r="AXK563" s="511"/>
      <c r="AXL563" s="203"/>
      <c r="AXM563" s="107"/>
      <c r="AXN563" s="511"/>
      <c r="AXO563" s="511"/>
      <c r="AXP563" s="511"/>
      <c r="AXQ563" s="511"/>
      <c r="AXR563" s="511"/>
      <c r="AXS563" s="511"/>
      <c r="AXT563" s="511"/>
      <c r="AXU563" s="168"/>
      <c r="AXV563" s="168"/>
      <c r="AXW563" s="168"/>
      <c r="AXX563" s="168"/>
      <c r="AXY563" s="168"/>
      <c r="AXZ563" s="168"/>
      <c r="AYA563" s="168"/>
      <c r="AYB563" s="168"/>
      <c r="AYC563" s="168"/>
      <c r="AYD563" s="168"/>
      <c r="AYE563" s="168"/>
      <c r="AYF563" s="168"/>
      <c r="AYG563" s="168"/>
      <c r="AYH563" s="168"/>
      <c r="AYI563" s="168"/>
      <c r="AYJ563" s="168"/>
      <c r="AYK563" s="168"/>
      <c r="AYL563" s="168"/>
      <c r="AYM563" s="168"/>
      <c r="AYN563" s="168"/>
      <c r="AYO563" s="168"/>
      <c r="AYP563" s="168"/>
      <c r="AYQ563" s="168"/>
      <c r="AYR563" s="168"/>
      <c r="AYS563" s="168"/>
      <c r="AYT563" s="168"/>
      <c r="AYU563" s="168"/>
      <c r="AYV563" s="168"/>
      <c r="AYW563" s="168"/>
      <c r="AYX563" s="168"/>
      <c r="AYY563" s="168"/>
      <c r="AYZ563" s="168"/>
      <c r="AZA563" s="168"/>
      <c r="AZB563" s="168"/>
      <c r="AZC563" s="168"/>
      <c r="AZD563" s="168"/>
      <c r="AZE563" s="168"/>
      <c r="AZF563" s="168"/>
      <c r="AZG563" s="168"/>
      <c r="AZH563" s="168"/>
      <c r="AZI563" s="168"/>
      <c r="AZJ563" s="168"/>
      <c r="AZK563" s="168"/>
      <c r="AZL563" s="168"/>
      <c r="AZM563" s="511"/>
      <c r="AZN563" s="511"/>
      <c r="AZO563" s="511"/>
      <c r="AZP563" s="511"/>
      <c r="AZQ563" s="511"/>
      <c r="AZR563" s="511"/>
      <c r="AZS563" s="511"/>
      <c r="AZT563" s="511"/>
      <c r="AZU563" s="511"/>
      <c r="AZV563" s="511"/>
      <c r="AZW563" s="511"/>
      <c r="AZX563" s="511"/>
      <c r="AZY563" s="511"/>
      <c r="AZZ563" s="511"/>
      <c r="BAA563" s="511"/>
      <c r="BAB563" s="511"/>
      <c r="BAC563" s="511"/>
      <c r="BAD563" s="511"/>
      <c r="BAE563" s="511"/>
      <c r="BAF563" s="511"/>
      <c r="BAG563" s="511"/>
      <c r="BAH563" s="511"/>
      <c r="BAI563" s="511"/>
      <c r="BAJ563" s="511"/>
      <c r="BAK563" s="89"/>
      <c r="BAL563" s="89"/>
      <c r="BAM563" s="89"/>
      <c r="BAN563" s="89"/>
      <c r="BAO563" s="89"/>
      <c r="BAP563" s="511"/>
      <c r="BAQ563" s="511"/>
      <c r="BAR563" s="89"/>
      <c r="BAS563" s="89"/>
      <c r="BAT563" s="511"/>
      <c r="BAU563" s="511"/>
      <c r="BAV563" s="89"/>
      <c r="BAW563" s="89"/>
      <c r="BAX563" s="511"/>
      <c r="BAY563" s="511"/>
      <c r="BAZ563" s="511"/>
      <c r="BBA563" s="511"/>
      <c r="BBB563" s="511"/>
      <c r="BBC563" s="511"/>
      <c r="BBD563" s="511"/>
      <c r="BBE563" s="89"/>
      <c r="BBF563" s="89"/>
      <c r="BBG563" s="511"/>
      <c r="BBH563" s="511"/>
      <c r="BBI563" s="89"/>
      <c r="BBJ563" s="89"/>
      <c r="BBK563" s="511"/>
      <c r="BBL563" s="511"/>
      <c r="BBM563" s="511"/>
      <c r="BBN563" s="511"/>
      <c r="BBO563" s="511"/>
      <c r="BBP563" s="203"/>
      <c r="BBQ563" s="107"/>
      <c r="BBR563" s="511"/>
      <c r="BBS563" s="511"/>
      <c r="BBT563" s="511"/>
      <c r="BBU563" s="511"/>
      <c r="BBV563" s="511"/>
      <c r="BBW563" s="511"/>
      <c r="BBX563" s="511"/>
      <c r="BBY563" s="168"/>
      <c r="BBZ563" s="168"/>
      <c r="BCA563" s="168"/>
      <c r="BCB563" s="168"/>
      <c r="BCC563" s="168"/>
      <c r="BCD563" s="168"/>
      <c r="BCE563" s="168"/>
      <c r="BCF563" s="168"/>
      <c r="BCG563" s="168"/>
      <c r="BCH563" s="168"/>
      <c r="BCI563" s="168"/>
      <c r="BCJ563" s="168"/>
      <c r="BCK563" s="168"/>
      <c r="BCL563" s="168"/>
      <c r="BCM563" s="168"/>
      <c r="BCN563" s="168"/>
      <c r="BCO563" s="168"/>
      <c r="BCP563" s="168"/>
      <c r="BCQ563" s="168"/>
      <c r="BCR563" s="168"/>
      <c r="BCS563" s="168"/>
      <c r="BCT563" s="168"/>
      <c r="BCU563" s="168"/>
      <c r="BCV563" s="168"/>
      <c r="BCW563" s="168"/>
      <c r="BCX563" s="168"/>
      <c r="BCY563" s="168"/>
      <c r="BCZ563" s="168"/>
      <c r="BDA563" s="168"/>
      <c r="BDB563" s="168"/>
      <c r="BDC563" s="168"/>
      <c r="BDD563" s="168"/>
      <c r="BDE563" s="168"/>
      <c r="BDF563" s="168"/>
      <c r="BDG563" s="168"/>
      <c r="BDH563" s="168"/>
      <c r="BDI563" s="168"/>
      <c r="BDJ563" s="168"/>
      <c r="BDK563" s="168"/>
      <c r="BDL563" s="168"/>
      <c r="BDM563" s="168"/>
      <c r="BDN563" s="168"/>
      <c r="BDO563" s="168"/>
      <c r="BDP563" s="168"/>
      <c r="BDQ563" s="511"/>
      <c r="BDR563" s="511"/>
      <c r="BDS563" s="511"/>
      <c r="BDT563" s="511"/>
      <c r="BDU563" s="511"/>
      <c r="BDV563" s="511"/>
      <c r="BDW563" s="511"/>
      <c r="BDX563" s="511"/>
      <c r="BDY563" s="511"/>
      <c r="BDZ563" s="511"/>
      <c r="BEA563" s="511"/>
      <c r="BEB563" s="511"/>
      <c r="BEC563" s="511"/>
      <c r="BED563" s="511"/>
      <c r="BEE563" s="511"/>
      <c r="BEF563" s="511"/>
      <c r="BEG563" s="511"/>
      <c r="BEH563" s="511"/>
      <c r="BEI563" s="511"/>
      <c r="BEJ563" s="511"/>
      <c r="BEK563" s="511"/>
      <c r="BEL563" s="511"/>
      <c r="BEM563" s="511"/>
      <c r="BEN563" s="511"/>
      <c r="BEO563" s="89"/>
      <c r="BEP563" s="89"/>
      <c r="BEQ563" s="89"/>
      <c r="BER563" s="89"/>
      <c r="BES563" s="89"/>
      <c r="BET563" s="511"/>
      <c r="BEU563" s="511"/>
      <c r="BEV563" s="89"/>
      <c r="BEW563" s="89"/>
      <c r="BEX563" s="511"/>
      <c r="BEY563" s="511"/>
      <c r="BEZ563" s="89"/>
      <c r="BFA563" s="89"/>
      <c r="BFB563" s="511"/>
      <c r="BFC563" s="511"/>
      <c r="BFD563" s="511"/>
      <c r="BFE563" s="511"/>
      <c r="BFF563" s="511"/>
      <c r="BFG563" s="511"/>
      <c r="BFH563" s="511"/>
      <c r="BFI563" s="89"/>
      <c r="BFJ563" s="89"/>
      <c r="BFK563" s="511"/>
      <c r="BFL563" s="511"/>
      <c r="BFM563" s="89"/>
      <c r="BFN563" s="89"/>
      <c r="BFO563" s="511"/>
      <c r="BFP563" s="511"/>
      <c r="BFQ563" s="511"/>
      <c r="BFR563" s="511"/>
      <c r="BFS563" s="511"/>
      <c r="BFT563" s="203"/>
      <c r="BFU563" s="107"/>
      <c r="BFV563" s="511"/>
      <c r="BFW563" s="511"/>
      <c r="BFX563" s="511"/>
      <c r="BFY563" s="511"/>
      <c r="BFZ563" s="511"/>
      <c r="BGA563" s="511"/>
      <c r="BGB563" s="511"/>
      <c r="BGC563" s="168"/>
      <c r="BGD563" s="168"/>
      <c r="BGE563" s="168"/>
      <c r="BGF563" s="168"/>
      <c r="BGG563" s="168"/>
      <c r="BGH563" s="168"/>
      <c r="BGI563" s="168"/>
      <c r="BGJ563" s="168"/>
      <c r="BGK563" s="168"/>
      <c r="BGL563" s="168"/>
      <c r="BGM563" s="168"/>
      <c r="BGN563" s="168"/>
      <c r="BGO563" s="168"/>
      <c r="BGP563" s="168"/>
      <c r="BGQ563" s="168"/>
      <c r="BGR563" s="168"/>
      <c r="BGS563" s="168"/>
      <c r="BGT563" s="168"/>
      <c r="BGU563" s="168"/>
      <c r="BGV563" s="168"/>
      <c r="BGW563" s="168"/>
      <c r="BGX563" s="168"/>
      <c r="BGY563" s="168"/>
      <c r="BGZ563" s="168"/>
      <c r="BHA563" s="168"/>
      <c r="BHB563" s="168"/>
      <c r="BHC563" s="168"/>
      <c r="BHD563" s="168"/>
      <c r="BHE563" s="168"/>
      <c r="BHF563" s="168"/>
      <c r="BHG563" s="168"/>
      <c r="BHH563" s="168"/>
      <c r="BHI563" s="168"/>
      <c r="BHJ563" s="168"/>
      <c r="BHK563" s="168"/>
      <c r="BHL563" s="168"/>
      <c r="BHM563" s="168"/>
      <c r="BHN563" s="168"/>
      <c r="BHO563" s="168"/>
      <c r="BHP563" s="168"/>
      <c r="BHQ563" s="168"/>
      <c r="BHR563" s="168"/>
      <c r="BHS563" s="168"/>
      <c r="BHT563" s="168"/>
      <c r="BHU563" s="511"/>
      <c r="BHV563" s="511"/>
      <c r="BHW563" s="511"/>
      <c r="BHX563" s="511"/>
      <c r="BHY563" s="511"/>
      <c r="BHZ563" s="511"/>
      <c r="BIA563" s="511"/>
      <c r="BIB563" s="511"/>
      <c r="BIC563" s="511"/>
      <c r="BID563" s="511"/>
      <c r="BIE563" s="511"/>
      <c r="BIF563" s="511"/>
      <c r="BIG563" s="511"/>
      <c r="BIH563" s="511"/>
      <c r="BII563" s="511"/>
      <c r="BIJ563" s="511"/>
      <c r="BIK563" s="511"/>
      <c r="BIL563" s="511"/>
      <c r="BIM563" s="511"/>
      <c r="BIN563" s="511"/>
      <c r="BIO563" s="511"/>
      <c r="BIP563" s="511"/>
      <c r="BIQ563" s="511"/>
      <c r="BIR563" s="511"/>
      <c r="BIS563" s="89"/>
      <c r="BIT563" s="89"/>
      <c r="BIU563" s="89"/>
      <c r="BIV563" s="89"/>
      <c r="BIW563" s="89"/>
      <c r="BIX563" s="511"/>
      <c r="BIY563" s="511"/>
      <c r="BIZ563" s="89"/>
      <c r="BJA563" s="89"/>
      <c r="BJB563" s="511"/>
      <c r="BJC563" s="511"/>
      <c r="BJD563" s="89"/>
      <c r="BJE563" s="89"/>
      <c r="BJF563" s="511"/>
      <c r="BJG563" s="511"/>
      <c r="BJH563" s="511"/>
      <c r="BJI563" s="511"/>
      <c r="BJJ563" s="511"/>
      <c r="BJK563" s="511"/>
      <c r="BJL563" s="511"/>
      <c r="BJM563" s="89"/>
      <c r="BJN563" s="89"/>
      <c r="BJO563" s="511"/>
      <c r="BJP563" s="511"/>
      <c r="BJQ563" s="89"/>
      <c r="BJR563" s="89"/>
      <c r="BJS563" s="511"/>
      <c r="BJT563" s="511"/>
      <c r="BJU563" s="511"/>
      <c r="BJV563" s="511"/>
      <c r="BJW563" s="511"/>
      <c r="BJX563" s="203"/>
      <c r="BJY563" s="107"/>
      <c r="BJZ563" s="511"/>
      <c r="BKA563" s="511"/>
      <c r="BKB563" s="511"/>
      <c r="BKC563" s="511"/>
      <c r="BKD563" s="511"/>
      <c r="BKE563" s="511"/>
      <c r="BKF563" s="511"/>
      <c r="BKG563" s="168"/>
      <c r="BKH563" s="168"/>
      <c r="BKI563" s="168"/>
      <c r="BKJ563" s="168"/>
      <c r="BKK563" s="168"/>
      <c r="BKL563" s="168"/>
      <c r="BKM563" s="168"/>
      <c r="BKN563" s="168"/>
      <c r="BKO563" s="168"/>
      <c r="BKP563" s="168"/>
      <c r="BKQ563" s="168"/>
      <c r="BKR563" s="168"/>
      <c r="BKS563" s="168"/>
      <c r="BKT563" s="168"/>
      <c r="BKU563" s="168"/>
      <c r="BKV563" s="168"/>
      <c r="BKW563" s="168"/>
      <c r="BKX563" s="168"/>
      <c r="BKY563" s="168"/>
      <c r="BKZ563" s="168"/>
      <c r="BLA563" s="168"/>
      <c r="BLB563" s="168"/>
      <c r="BLC563" s="168"/>
      <c r="BLD563" s="168"/>
      <c r="BLE563" s="168"/>
      <c r="BLF563" s="168"/>
      <c r="BLG563" s="168"/>
      <c r="BLH563" s="168"/>
      <c r="BLI563" s="168"/>
      <c r="BLJ563" s="168"/>
      <c r="BLK563" s="168"/>
      <c r="BLL563" s="168"/>
      <c r="BLM563" s="168"/>
      <c r="BLN563" s="168"/>
      <c r="BLO563" s="168"/>
      <c r="BLP563" s="168"/>
      <c r="BLQ563" s="168"/>
      <c r="BLR563" s="168"/>
      <c r="BLS563" s="168"/>
      <c r="BLT563" s="168"/>
      <c r="BLU563" s="168"/>
      <c r="BLV563" s="168"/>
      <c r="BLW563" s="168"/>
      <c r="BLX563" s="168"/>
      <c r="BLY563" s="511"/>
      <c r="BLZ563" s="511"/>
      <c r="BMA563" s="511"/>
      <c r="BMB563" s="511"/>
      <c r="BMC563" s="511"/>
      <c r="BMD563" s="511"/>
      <c r="BME563" s="511"/>
      <c r="BMF563" s="511"/>
      <c r="BMG563" s="511"/>
      <c r="BMH563" s="511"/>
      <c r="BMI563" s="511"/>
      <c r="BMJ563" s="511"/>
      <c r="BMK563" s="511"/>
      <c r="BML563" s="511"/>
      <c r="BMM563" s="511"/>
      <c r="BMN563" s="511"/>
      <c r="BMO563" s="511"/>
      <c r="BMP563" s="511"/>
      <c r="BMQ563" s="511"/>
      <c r="BMR563" s="511"/>
      <c r="BMS563" s="511"/>
      <c r="BMT563" s="511"/>
      <c r="BMU563" s="511"/>
      <c r="BMV563" s="511"/>
      <c r="BMW563" s="89"/>
      <c r="BMX563" s="89"/>
      <c r="BMY563" s="89"/>
      <c r="BMZ563" s="89"/>
      <c r="BNA563" s="89"/>
      <c r="BNB563" s="511"/>
      <c r="BNC563" s="511"/>
      <c r="BND563" s="89"/>
      <c r="BNE563" s="89"/>
      <c r="BNF563" s="511"/>
      <c r="BNG563" s="511"/>
      <c r="BNH563" s="89"/>
      <c r="BNI563" s="89"/>
      <c r="BNJ563" s="511"/>
      <c r="BNK563" s="511"/>
      <c r="BNL563" s="511"/>
      <c r="BNM563" s="511"/>
      <c r="BNN563" s="511"/>
      <c r="BNO563" s="511"/>
      <c r="BNP563" s="511"/>
      <c r="BNQ563" s="89"/>
      <c r="BNR563" s="89"/>
      <c r="BNS563" s="511"/>
      <c r="BNT563" s="511"/>
      <c r="BNU563" s="89"/>
      <c r="BNV563" s="89"/>
      <c r="BNW563" s="511"/>
      <c r="BNX563" s="511"/>
      <c r="BNY563" s="511"/>
      <c r="BNZ563" s="511"/>
      <c r="BOA563" s="511"/>
      <c r="BOB563" s="203"/>
      <c r="BOC563" s="107"/>
      <c r="BOD563" s="511"/>
      <c r="BOE563" s="511"/>
      <c r="BOF563" s="511"/>
      <c r="BOG563" s="511"/>
      <c r="BOH563" s="511"/>
      <c r="BOI563" s="511"/>
      <c r="BOJ563" s="511"/>
      <c r="BOK563" s="168"/>
      <c r="BOL563" s="168"/>
      <c r="BOM563" s="168"/>
      <c r="BON563" s="168"/>
      <c r="BOO563" s="168"/>
      <c r="BOP563" s="168"/>
      <c r="BOQ563" s="168"/>
      <c r="BOR563" s="168"/>
      <c r="BOS563" s="168"/>
      <c r="BOT563" s="168"/>
      <c r="BOU563" s="168"/>
      <c r="BOV563" s="168"/>
      <c r="BOW563" s="168"/>
      <c r="BOX563" s="168"/>
      <c r="BOY563" s="168"/>
      <c r="BOZ563" s="168"/>
      <c r="BPA563" s="168"/>
      <c r="BPB563" s="168"/>
      <c r="BPC563" s="168"/>
      <c r="BPD563" s="168"/>
      <c r="BPE563" s="168"/>
      <c r="BPF563" s="168"/>
      <c r="BPG563" s="168"/>
      <c r="BPH563" s="168"/>
      <c r="BPI563" s="168"/>
      <c r="BPJ563" s="168"/>
      <c r="BPK563" s="168"/>
      <c r="BPL563" s="168"/>
      <c r="BPM563" s="168"/>
      <c r="BPN563" s="168"/>
      <c r="BPO563" s="168"/>
      <c r="BPP563" s="168"/>
      <c r="BPQ563" s="168"/>
      <c r="BPR563" s="168"/>
      <c r="BPS563" s="168"/>
      <c r="BPT563" s="168"/>
      <c r="BPU563" s="168"/>
      <c r="BPV563" s="168"/>
      <c r="BPW563" s="168"/>
      <c r="BPX563" s="168"/>
      <c r="BPY563" s="168"/>
      <c r="BPZ563" s="168"/>
      <c r="BQA563" s="168"/>
      <c r="BQB563" s="168"/>
      <c r="BQC563" s="511"/>
      <c r="BQD563" s="511"/>
      <c r="BQE563" s="511"/>
      <c r="BQF563" s="511"/>
      <c r="BQG563" s="511"/>
      <c r="BQH563" s="511"/>
      <c r="BQI563" s="511"/>
      <c r="BQJ563" s="511"/>
      <c r="BQK563" s="511"/>
      <c r="BQL563" s="511"/>
      <c r="BQM563" s="511"/>
      <c r="BQN563" s="511"/>
      <c r="BQO563" s="511"/>
      <c r="BQP563" s="511"/>
      <c r="BQQ563" s="511"/>
      <c r="BQR563" s="511"/>
      <c r="BQS563" s="511"/>
      <c r="BQT563" s="511"/>
      <c r="BQU563" s="511"/>
      <c r="BQV563" s="511"/>
      <c r="BQW563" s="511"/>
      <c r="BQX563" s="511"/>
      <c r="BQY563" s="511"/>
      <c r="BQZ563" s="511"/>
      <c r="BRA563" s="89"/>
      <c r="BRB563" s="89"/>
      <c r="BRC563" s="89"/>
      <c r="BRD563" s="89"/>
      <c r="BRE563" s="89"/>
      <c r="BRF563" s="511"/>
      <c r="BRG563" s="511"/>
      <c r="BRH563" s="89"/>
      <c r="BRI563" s="89"/>
      <c r="BRJ563" s="511"/>
      <c r="BRK563" s="511"/>
      <c r="BRL563" s="89"/>
      <c r="BRM563" s="89"/>
      <c r="BRN563" s="511"/>
      <c r="BRO563" s="511"/>
      <c r="BRP563" s="511"/>
      <c r="BRQ563" s="511"/>
      <c r="BRR563" s="511"/>
      <c r="BRS563" s="511"/>
      <c r="BRT563" s="511"/>
      <c r="BRU563" s="89"/>
      <c r="BRV563" s="89"/>
      <c r="BRW563" s="511"/>
      <c r="BRX563" s="511"/>
      <c r="BRY563" s="89"/>
      <c r="BRZ563" s="89"/>
      <c r="BSA563" s="511"/>
      <c r="BSB563" s="511"/>
      <c r="BSC563" s="511"/>
      <c r="BSD563" s="511"/>
      <c r="BSE563" s="511"/>
      <c r="BSF563" s="203"/>
      <c r="BSG563" s="107"/>
      <c r="BSH563" s="511"/>
      <c r="BSI563" s="511"/>
      <c r="BSJ563" s="511"/>
      <c r="BSK563" s="511"/>
      <c r="BSL563" s="511"/>
      <c r="BSM563" s="511"/>
      <c r="BSN563" s="511"/>
      <c r="BSO563" s="168"/>
      <c r="BSP563" s="168"/>
      <c r="BSQ563" s="168"/>
      <c r="BSR563" s="168"/>
      <c r="BSS563" s="168"/>
      <c r="BST563" s="168"/>
      <c r="BSU563" s="168"/>
      <c r="BSV563" s="168"/>
      <c r="BSW563" s="168"/>
      <c r="BSX563" s="168"/>
      <c r="BSY563" s="168"/>
      <c r="BSZ563" s="168"/>
      <c r="BTA563" s="168"/>
      <c r="BTB563" s="168"/>
      <c r="BTC563" s="168"/>
      <c r="BTD563" s="168"/>
      <c r="BTE563" s="168"/>
      <c r="BTF563" s="168"/>
      <c r="BTG563" s="168"/>
      <c r="BTH563" s="168"/>
      <c r="BTI563" s="168"/>
      <c r="BTJ563" s="168"/>
      <c r="BTK563" s="168"/>
      <c r="BTL563" s="168"/>
      <c r="BTM563" s="168"/>
      <c r="BTN563" s="168"/>
      <c r="BTO563" s="168"/>
      <c r="BTP563" s="168"/>
      <c r="BTQ563" s="168"/>
      <c r="BTR563" s="168"/>
      <c r="BTS563" s="168"/>
      <c r="BTT563" s="168"/>
      <c r="BTU563" s="168"/>
      <c r="BTV563" s="168"/>
      <c r="BTW563" s="168"/>
      <c r="BTX563" s="168"/>
      <c r="BTY563" s="168"/>
      <c r="BTZ563" s="168"/>
      <c r="BUA563" s="168"/>
      <c r="BUB563" s="168"/>
      <c r="BUC563" s="168"/>
      <c r="BUD563" s="168"/>
      <c r="BUE563" s="168"/>
      <c r="BUF563" s="168"/>
      <c r="BUG563" s="511"/>
      <c r="BUH563" s="511"/>
      <c r="BUI563" s="511"/>
      <c r="BUJ563" s="511"/>
      <c r="BUK563" s="511"/>
      <c r="BUL563" s="511"/>
      <c r="BUM563" s="511"/>
      <c r="BUN563" s="511"/>
      <c r="BUO563" s="511"/>
      <c r="BUP563" s="511"/>
      <c r="BUQ563" s="511"/>
      <c r="BUR563" s="511"/>
      <c r="BUS563" s="511"/>
      <c r="BUT563" s="511"/>
      <c r="BUU563" s="511"/>
      <c r="BUV563" s="511"/>
      <c r="BUW563" s="511"/>
      <c r="BUX563" s="511"/>
      <c r="BUY563" s="511"/>
      <c r="BUZ563" s="511"/>
      <c r="BVA563" s="511"/>
      <c r="BVB563" s="511"/>
      <c r="BVC563" s="511"/>
      <c r="BVD563" s="511"/>
      <c r="BVE563" s="89"/>
      <c r="BVF563" s="89"/>
      <c r="BVG563" s="89"/>
      <c r="BVH563" s="89"/>
      <c r="BVI563" s="89"/>
      <c r="BVJ563" s="511"/>
      <c r="BVK563" s="511"/>
      <c r="BVL563" s="89"/>
      <c r="BVM563" s="89"/>
      <c r="BVN563" s="511"/>
      <c r="BVO563" s="511"/>
      <c r="BVP563" s="89"/>
      <c r="BVQ563" s="89"/>
      <c r="BVR563" s="511"/>
      <c r="BVS563" s="511"/>
      <c r="BVT563" s="511"/>
      <c r="BVU563" s="511"/>
      <c r="BVV563" s="511"/>
      <c r="BVW563" s="511"/>
      <c r="BVX563" s="511"/>
      <c r="BVY563" s="89"/>
      <c r="BVZ563" s="89"/>
      <c r="BWA563" s="511"/>
      <c r="BWB563" s="511"/>
      <c r="BWC563" s="89"/>
      <c r="BWD563" s="89"/>
      <c r="BWE563" s="511"/>
      <c r="BWF563" s="511"/>
      <c r="BWG563" s="511"/>
      <c r="BWH563" s="511"/>
      <c r="BWI563" s="511"/>
      <c r="BWJ563" s="203"/>
      <c r="BWK563" s="107"/>
      <c r="BWL563" s="511"/>
      <c r="BWM563" s="511"/>
      <c r="BWN563" s="511"/>
      <c r="BWO563" s="511"/>
      <c r="BWP563" s="511"/>
      <c r="BWQ563" s="511"/>
      <c r="BWR563" s="511"/>
      <c r="BWS563" s="168"/>
      <c r="BWT563" s="168"/>
      <c r="BWU563" s="168"/>
      <c r="BWV563" s="168"/>
      <c r="BWW563" s="168"/>
      <c r="BWX563" s="168"/>
      <c r="BWY563" s="168"/>
      <c r="BWZ563" s="168"/>
      <c r="BXA563" s="168"/>
      <c r="BXB563" s="168"/>
      <c r="BXC563" s="168"/>
      <c r="BXD563" s="168"/>
      <c r="BXE563" s="168"/>
      <c r="BXF563" s="168"/>
      <c r="BXG563" s="168"/>
      <c r="BXH563" s="168"/>
      <c r="BXI563" s="168"/>
      <c r="BXJ563" s="168"/>
      <c r="BXK563" s="168"/>
      <c r="BXL563" s="168"/>
      <c r="BXM563" s="168"/>
      <c r="BXN563" s="168"/>
      <c r="BXO563" s="168"/>
      <c r="BXP563" s="168"/>
      <c r="BXQ563" s="168"/>
      <c r="BXR563" s="168"/>
      <c r="BXS563" s="168"/>
      <c r="BXT563" s="168"/>
      <c r="BXU563" s="168"/>
      <c r="BXV563" s="168"/>
      <c r="BXW563" s="168"/>
      <c r="BXX563" s="168"/>
      <c r="BXY563" s="168"/>
      <c r="BXZ563" s="168"/>
      <c r="BYA563" s="168"/>
      <c r="BYB563" s="168"/>
      <c r="BYC563" s="168"/>
      <c r="BYD563" s="168"/>
      <c r="BYE563" s="168"/>
      <c r="BYF563" s="168"/>
      <c r="BYG563" s="168"/>
      <c r="BYH563" s="168"/>
      <c r="BYI563" s="168"/>
      <c r="BYJ563" s="168"/>
      <c r="BYK563" s="511"/>
      <c r="BYL563" s="511"/>
      <c r="BYM563" s="511"/>
      <c r="BYN563" s="511"/>
      <c r="BYO563" s="511"/>
      <c r="BYP563" s="511"/>
      <c r="BYQ563" s="511"/>
      <c r="BYR563" s="511"/>
      <c r="BYS563" s="511"/>
      <c r="BYT563" s="511"/>
      <c r="BYU563" s="511"/>
      <c r="BYV563" s="511"/>
      <c r="BYW563" s="511"/>
      <c r="BYX563" s="511"/>
      <c r="BYY563" s="511"/>
      <c r="BYZ563" s="511"/>
      <c r="BZA563" s="511"/>
      <c r="BZB563" s="511"/>
      <c r="BZC563" s="511"/>
      <c r="BZD563" s="511"/>
      <c r="BZE563" s="511"/>
      <c r="BZF563" s="511"/>
      <c r="BZG563" s="511"/>
      <c r="BZH563" s="511"/>
      <c r="BZI563" s="89"/>
      <c r="BZJ563" s="89"/>
      <c r="BZK563" s="89"/>
      <c r="BZL563" s="89"/>
      <c r="BZM563" s="89"/>
      <c r="BZN563" s="511"/>
      <c r="BZO563" s="511"/>
      <c r="BZP563" s="89"/>
      <c r="BZQ563" s="89"/>
      <c r="BZR563" s="511"/>
      <c r="BZS563" s="511"/>
      <c r="BZT563" s="89"/>
      <c r="BZU563" s="89"/>
      <c r="BZV563" s="511"/>
      <c r="BZW563" s="511"/>
      <c r="BZX563" s="511"/>
      <c r="BZY563" s="511"/>
      <c r="BZZ563" s="511"/>
      <c r="CAA563" s="511"/>
      <c r="CAB563" s="511"/>
      <c r="CAC563" s="89"/>
      <c r="CAD563" s="89"/>
      <c r="CAE563" s="511"/>
      <c r="CAF563" s="511"/>
      <c r="CAG563" s="89"/>
      <c r="CAH563" s="89"/>
      <c r="CAI563" s="511"/>
      <c r="CAJ563" s="511"/>
      <c r="CAK563" s="511"/>
      <c r="CAL563" s="511"/>
      <c r="CAM563" s="511"/>
      <c r="CAN563" s="203"/>
      <c r="CAO563" s="107"/>
      <c r="CAP563" s="511"/>
      <c r="CAQ563" s="511"/>
      <c r="CAR563" s="511"/>
      <c r="CAS563" s="511"/>
      <c r="CAT563" s="511"/>
      <c r="CAU563" s="511"/>
      <c r="CAV563" s="511"/>
      <c r="CAW563" s="168"/>
      <c r="CAX563" s="168"/>
      <c r="CAY563" s="168"/>
      <c r="CAZ563" s="168"/>
      <c r="CBA563" s="168"/>
      <c r="CBB563" s="168"/>
      <c r="CBC563" s="168"/>
      <c r="CBD563" s="168"/>
      <c r="CBE563" s="168"/>
      <c r="CBF563" s="168"/>
      <c r="CBG563" s="168"/>
      <c r="CBH563" s="168"/>
      <c r="CBI563" s="168"/>
      <c r="CBJ563" s="168"/>
      <c r="CBK563" s="168"/>
      <c r="CBL563" s="168"/>
      <c r="CBM563" s="168"/>
      <c r="CBN563" s="168"/>
      <c r="CBO563" s="168"/>
      <c r="CBP563" s="168"/>
      <c r="CBQ563" s="168"/>
      <c r="CBR563" s="168"/>
      <c r="CBS563" s="168"/>
      <c r="CBT563" s="168"/>
      <c r="CBU563" s="168"/>
      <c r="CBV563" s="168"/>
      <c r="CBW563" s="168"/>
      <c r="CBX563" s="168"/>
      <c r="CBY563" s="168"/>
      <c r="CBZ563" s="168"/>
      <c r="CCA563" s="168"/>
      <c r="CCB563" s="168"/>
      <c r="CCC563" s="168"/>
      <c r="CCD563" s="168"/>
      <c r="CCE563" s="168"/>
      <c r="CCF563" s="168"/>
      <c r="CCG563" s="168"/>
      <c r="CCH563" s="168"/>
      <c r="CCI563" s="168"/>
      <c r="CCJ563" s="168"/>
      <c r="CCK563" s="168"/>
      <c r="CCL563" s="168"/>
      <c r="CCM563" s="168"/>
      <c r="CCN563" s="168"/>
      <c r="CCO563" s="511"/>
      <c r="CCP563" s="511"/>
      <c r="CCQ563" s="511"/>
      <c r="CCR563" s="511"/>
      <c r="CCS563" s="511"/>
      <c r="CCT563" s="511"/>
      <c r="CCU563" s="511"/>
      <c r="CCV563" s="511"/>
      <c r="CCW563" s="511"/>
      <c r="CCX563" s="511"/>
      <c r="CCY563" s="511"/>
      <c r="CCZ563" s="511"/>
      <c r="CDA563" s="511"/>
      <c r="CDB563" s="511"/>
      <c r="CDC563" s="511"/>
      <c r="CDD563" s="511"/>
      <c r="CDE563" s="511"/>
      <c r="CDF563" s="511"/>
      <c r="CDG563" s="511"/>
      <c r="CDH563" s="511"/>
      <c r="CDI563" s="511"/>
      <c r="CDJ563" s="511"/>
      <c r="CDK563" s="511"/>
      <c r="CDL563" s="511"/>
      <c r="CDM563" s="89"/>
      <c r="CDN563" s="89"/>
      <c r="CDO563" s="89"/>
      <c r="CDP563" s="89"/>
      <c r="CDQ563" s="89"/>
      <c r="CDR563" s="511"/>
      <c r="CDS563" s="511"/>
      <c r="CDT563" s="89"/>
      <c r="CDU563" s="89"/>
      <c r="CDV563" s="511"/>
      <c r="CDW563" s="511"/>
      <c r="CDX563" s="89"/>
      <c r="CDY563" s="89"/>
      <c r="CDZ563" s="511"/>
      <c r="CEA563" s="511"/>
      <c r="CEB563" s="511"/>
      <c r="CEC563" s="511"/>
      <c r="CED563" s="511"/>
      <c r="CEE563" s="511"/>
      <c r="CEF563" s="511"/>
      <c r="CEG563" s="89"/>
      <c r="CEH563" s="89"/>
      <c r="CEI563" s="511"/>
      <c r="CEJ563" s="511"/>
      <c r="CEK563" s="89"/>
      <c r="CEL563" s="89"/>
      <c r="CEM563" s="511"/>
      <c r="CEN563" s="511"/>
      <c r="CEO563" s="511"/>
      <c r="CEP563" s="511"/>
      <c r="CEQ563" s="511"/>
      <c r="CER563" s="203"/>
      <c r="CES563" s="107"/>
      <c r="CET563" s="511"/>
      <c r="CEU563" s="511"/>
      <c r="CEV563" s="511"/>
      <c r="CEW563" s="511"/>
      <c r="CEX563" s="511"/>
      <c r="CEY563" s="511"/>
      <c r="CEZ563" s="511"/>
      <c r="CFA563" s="168"/>
      <c r="CFB563" s="168"/>
      <c r="CFC563" s="168"/>
      <c r="CFD563" s="168"/>
      <c r="CFE563" s="168"/>
      <c r="CFF563" s="168"/>
      <c r="CFG563" s="168"/>
      <c r="CFH563" s="168"/>
      <c r="CFI563" s="168"/>
      <c r="CFJ563" s="168"/>
      <c r="CFK563" s="168"/>
      <c r="CFL563" s="168"/>
      <c r="CFM563" s="168"/>
      <c r="CFN563" s="168"/>
      <c r="CFO563" s="168"/>
      <c r="CFP563" s="168"/>
      <c r="CFQ563" s="168"/>
      <c r="CFR563" s="168"/>
      <c r="CFS563" s="168"/>
      <c r="CFT563" s="168"/>
      <c r="CFU563" s="168"/>
      <c r="CFV563" s="168"/>
      <c r="CFW563" s="168"/>
      <c r="CFX563" s="168"/>
      <c r="CFY563" s="168"/>
      <c r="CFZ563" s="168"/>
      <c r="CGA563" s="168"/>
      <c r="CGB563" s="168"/>
      <c r="CGC563" s="168"/>
      <c r="CGD563" s="168"/>
      <c r="CGE563" s="168"/>
      <c r="CGF563" s="168"/>
      <c r="CGG563" s="168"/>
      <c r="CGH563" s="168"/>
      <c r="CGI563" s="168"/>
      <c r="CGJ563" s="168"/>
      <c r="CGK563" s="168"/>
      <c r="CGL563" s="168"/>
      <c r="CGM563" s="168"/>
      <c r="CGN563" s="168"/>
      <c r="CGO563" s="168"/>
      <c r="CGP563" s="168"/>
      <c r="CGQ563" s="168"/>
      <c r="CGR563" s="168"/>
      <c r="CGS563" s="511"/>
      <c r="CGT563" s="511"/>
      <c r="CGU563" s="511"/>
      <c r="CGV563" s="511"/>
      <c r="CGW563" s="511"/>
      <c r="CGX563" s="511"/>
      <c r="CGY563" s="511"/>
      <c r="CGZ563" s="511"/>
      <c r="CHA563" s="511"/>
      <c r="CHB563" s="511"/>
      <c r="CHC563" s="511"/>
      <c r="CHD563" s="511"/>
      <c r="CHE563" s="511"/>
      <c r="CHF563" s="511"/>
      <c r="CHG563" s="511"/>
      <c r="CHH563" s="511"/>
      <c r="CHI563" s="511"/>
      <c r="CHJ563" s="511"/>
      <c r="CHK563" s="511"/>
      <c r="CHL563" s="511"/>
      <c r="CHM563" s="511"/>
      <c r="CHN563" s="511"/>
      <c r="CHO563" s="511"/>
      <c r="CHP563" s="511"/>
      <c r="CHQ563" s="89"/>
      <c r="CHR563" s="89"/>
      <c r="CHS563" s="89"/>
      <c r="CHT563" s="89"/>
      <c r="CHU563" s="89"/>
      <c r="CHV563" s="511"/>
      <c r="CHW563" s="511"/>
      <c r="CHX563" s="89"/>
      <c r="CHY563" s="89"/>
      <c r="CHZ563" s="511"/>
      <c r="CIA563" s="511"/>
      <c r="CIB563" s="89"/>
      <c r="CIC563" s="89"/>
      <c r="CID563" s="511"/>
      <c r="CIE563" s="511"/>
      <c r="CIF563" s="511"/>
      <c r="CIG563" s="511"/>
      <c r="CIH563" s="511"/>
      <c r="CII563" s="511"/>
      <c r="CIJ563" s="511"/>
      <c r="CIK563" s="89"/>
      <c r="CIL563" s="89"/>
      <c r="CIM563" s="511"/>
      <c r="CIN563" s="511"/>
      <c r="CIO563" s="89"/>
      <c r="CIP563" s="89"/>
      <c r="CIQ563" s="511"/>
      <c r="CIR563" s="511"/>
      <c r="CIS563" s="511"/>
      <c r="CIT563" s="511"/>
      <c r="CIU563" s="511"/>
      <c r="CIV563" s="203"/>
      <c r="CIW563" s="107"/>
      <c r="CIX563" s="511"/>
      <c r="CIY563" s="511"/>
      <c r="CIZ563" s="511"/>
      <c r="CJA563" s="511"/>
      <c r="CJB563" s="511"/>
      <c r="CJC563" s="511"/>
      <c r="CJD563" s="511"/>
      <c r="CJE563" s="168"/>
      <c r="CJF563" s="168"/>
      <c r="CJG563" s="168"/>
      <c r="CJH563" s="168"/>
      <c r="CJI563" s="168"/>
      <c r="CJJ563" s="168"/>
      <c r="CJK563" s="168"/>
      <c r="CJL563" s="168"/>
      <c r="CJM563" s="168"/>
      <c r="CJN563" s="168"/>
      <c r="CJO563" s="168"/>
      <c r="CJP563" s="168"/>
      <c r="CJQ563" s="168"/>
      <c r="CJR563" s="168"/>
      <c r="CJS563" s="168"/>
      <c r="CJT563" s="168"/>
      <c r="CJU563" s="168"/>
      <c r="CJV563" s="168"/>
      <c r="CJW563" s="168"/>
      <c r="CJX563" s="168"/>
      <c r="CJY563" s="168"/>
      <c r="CJZ563" s="168"/>
      <c r="CKA563" s="168"/>
      <c r="CKB563" s="168"/>
      <c r="CKC563" s="168"/>
      <c r="CKD563" s="168"/>
      <c r="CKE563" s="168"/>
      <c r="CKF563" s="168"/>
      <c r="CKG563" s="168"/>
      <c r="CKH563" s="168"/>
      <c r="CKI563" s="168"/>
      <c r="CKJ563" s="168"/>
      <c r="CKK563" s="168"/>
      <c r="CKL563" s="168"/>
      <c r="CKM563" s="168"/>
      <c r="CKN563" s="168"/>
      <c r="CKO563" s="168"/>
      <c r="CKP563" s="168"/>
      <c r="CKQ563" s="168"/>
      <c r="CKR563" s="168"/>
      <c r="CKS563" s="168"/>
      <c r="CKT563" s="168"/>
      <c r="CKU563" s="168"/>
      <c r="CKV563" s="168"/>
      <c r="CKW563" s="511"/>
      <c r="CKX563" s="511"/>
      <c r="CKY563" s="511"/>
      <c r="CKZ563" s="511"/>
      <c r="CLA563" s="511"/>
      <c r="CLB563" s="511"/>
      <c r="CLC563" s="511"/>
      <c r="CLD563" s="511"/>
      <c r="CLE563" s="511"/>
      <c r="CLF563" s="511"/>
      <c r="CLG563" s="511"/>
      <c r="CLH563" s="511"/>
      <c r="CLI563" s="511"/>
      <c r="CLJ563" s="511"/>
      <c r="CLK563" s="511"/>
      <c r="CLL563" s="511"/>
      <c r="CLM563" s="511"/>
      <c r="CLN563" s="511"/>
      <c r="CLO563" s="511"/>
      <c r="CLP563" s="511"/>
      <c r="CLQ563" s="511"/>
      <c r="CLR563" s="511"/>
      <c r="CLS563" s="511"/>
      <c r="CLT563" s="511"/>
      <c r="CLU563" s="89"/>
      <c r="CLV563" s="89"/>
      <c r="CLW563" s="89"/>
      <c r="CLX563" s="89"/>
      <c r="CLY563" s="89"/>
      <c r="CLZ563" s="511"/>
      <c r="CMA563" s="511"/>
      <c r="CMB563" s="89"/>
      <c r="CMC563" s="89"/>
      <c r="CMD563" s="511"/>
      <c r="CME563" s="511"/>
      <c r="CMF563" s="89"/>
      <c r="CMG563" s="89"/>
      <c r="CMH563" s="511"/>
      <c r="CMI563" s="511"/>
      <c r="CMJ563" s="511"/>
      <c r="CMK563" s="511"/>
      <c r="CML563" s="511"/>
      <c r="CMM563" s="511"/>
      <c r="CMN563" s="511"/>
      <c r="CMO563" s="89"/>
      <c r="CMP563" s="89"/>
      <c r="CMQ563" s="511"/>
      <c r="CMR563" s="511"/>
      <c r="CMS563" s="89"/>
      <c r="CMT563" s="89"/>
      <c r="CMU563" s="511"/>
      <c r="CMV563" s="511"/>
      <c r="CMW563" s="511"/>
      <c r="CMX563" s="511"/>
      <c r="CMY563" s="511"/>
      <c r="CMZ563" s="203"/>
      <c r="CNA563" s="107"/>
      <c r="CNB563" s="511"/>
      <c r="CNC563" s="511"/>
      <c r="CND563" s="511"/>
      <c r="CNE563" s="511"/>
      <c r="CNF563" s="511"/>
      <c r="CNG563" s="511"/>
      <c r="CNH563" s="511"/>
      <c r="CNI563" s="168"/>
      <c r="CNJ563" s="168"/>
      <c r="CNK563" s="168"/>
      <c r="CNL563" s="168"/>
      <c r="CNM563" s="168"/>
      <c r="CNN563" s="168"/>
      <c r="CNO563" s="168"/>
      <c r="CNP563" s="168"/>
      <c r="CNQ563" s="168"/>
      <c r="CNR563" s="168"/>
      <c r="CNS563" s="168"/>
      <c r="CNT563" s="168"/>
      <c r="CNU563" s="168"/>
      <c r="CNV563" s="168"/>
      <c r="CNW563" s="168"/>
      <c r="CNX563" s="168"/>
      <c r="CNY563" s="168"/>
      <c r="CNZ563" s="168"/>
      <c r="COA563" s="168"/>
      <c r="COB563" s="168"/>
      <c r="COC563" s="168"/>
      <c r="COD563" s="168"/>
      <c r="COE563" s="168"/>
      <c r="COF563" s="168"/>
      <c r="COG563" s="168"/>
      <c r="COH563" s="168"/>
      <c r="COI563" s="168"/>
      <c r="COJ563" s="168"/>
      <c r="COK563" s="168"/>
      <c r="COL563" s="168"/>
      <c r="COM563" s="168"/>
      <c r="CON563" s="168"/>
      <c r="COO563" s="168"/>
      <c r="COP563" s="168"/>
      <c r="COQ563" s="168"/>
      <c r="COR563" s="168"/>
      <c r="COS563" s="168"/>
      <c r="COT563" s="168"/>
      <c r="COU563" s="168"/>
      <c r="COV563" s="168"/>
      <c r="COW563" s="168"/>
      <c r="COX563" s="168"/>
      <c r="COY563" s="168"/>
      <c r="COZ563" s="168"/>
      <c r="CPA563" s="511"/>
      <c r="CPB563" s="511"/>
      <c r="CPC563" s="511"/>
      <c r="CPD563" s="511"/>
      <c r="CPE563" s="511"/>
      <c r="CPF563" s="511"/>
      <c r="CPG563" s="511"/>
      <c r="CPH563" s="511"/>
      <c r="CPI563" s="511"/>
      <c r="CPJ563" s="511"/>
      <c r="CPK563" s="511"/>
      <c r="CPL563" s="511"/>
      <c r="CPM563" s="511"/>
      <c r="CPN563" s="511"/>
      <c r="CPO563" s="511"/>
      <c r="CPP563" s="511"/>
      <c r="CPQ563" s="511"/>
      <c r="CPR563" s="511"/>
      <c r="CPS563" s="511"/>
      <c r="CPT563" s="511"/>
      <c r="CPU563" s="511"/>
      <c r="CPV563" s="511"/>
      <c r="CPW563" s="511"/>
      <c r="CPX563" s="511"/>
      <c r="CPY563" s="89"/>
      <c r="CPZ563" s="89"/>
      <c r="CQA563" s="89"/>
      <c r="CQB563" s="89"/>
      <c r="CQC563" s="89"/>
      <c r="CQD563" s="511"/>
      <c r="CQE563" s="511"/>
      <c r="CQF563" s="89"/>
      <c r="CQG563" s="89"/>
      <c r="CQH563" s="511"/>
      <c r="CQI563" s="511"/>
      <c r="CQJ563" s="89"/>
      <c r="CQK563" s="89"/>
      <c r="CQL563" s="511"/>
      <c r="CQM563" s="511"/>
      <c r="CQN563" s="511"/>
      <c r="CQO563" s="511"/>
      <c r="CQP563" s="511"/>
      <c r="CQQ563" s="511"/>
      <c r="CQR563" s="511"/>
      <c r="CQS563" s="89"/>
      <c r="CQT563" s="89"/>
      <c r="CQU563" s="511"/>
      <c r="CQV563" s="511"/>
      <c r="CQW563" s="89"/>
      <c r="CQX563" s="89"/>
      <c r="CQY563" s="511"/>
      <c r="CQZ563" s="511"/>
      <c r="CRA563" s="511"/>
      <c r="CRB563" s="511"/>
      <c r="CRC563" s="511"/>
      <c r="CRD563" s="203"/>
      <c r="CRE563" s="107"/>
      <c r="CRF563" s="511"/>
      <c r="CRG563" s="511"/>
      <c r="CRH563" s="511"/>
      <c r="CRI563" s="511"/>
      <c r="CRJ563" s="511"/>
      <c r="CRK563" s="511"/>
      <c r="CRL563" s="511"/>
      <c r="CRM563" s="168"/>
      <c r="CRN563" s="168"/>
      <c r="CRO563" s="168"/>
      <c r="CRP563" s="168"/>
      <c r="CRQ563" s="168"/>
      <c r="CRR563" s="168"/>
      <c r="CRS563" s="168"/>
      <c r="CRT563" s="168"/>
      <c r="CRU563" s="168"/>
      <c r="CRV563" s="168"/>
      <c r="CRW563" s="168"/>
      <c r="CRX563" s="168"/>
      <c r="CRY563" s="168"/>
      <c r="CRZ563" s="168"/>
      <c r="CSA563" s="168"/>
      <c r="CSB563" s="168"/>
      <c r="CSC563" s="168"/>
      <c r="CSD563" s="168"/>
      <c r="CSE563" s="168"/>
      <c r="CSF563" s="168"/>
      <c r="CSG563" s="168"/>
      <c r="CSH563" s="168"/>
      <c r="CSI563" s="168"/>
      <c r="CSJ563" s="168"/>
      <c r="CSK563" s="168"/>
      <c r="CSL563" s="168"/>
      <c r="CSM563" s="168"/>
      <c r="CSN563" s="168"/>
      <c r="CSO563" s="168"/>
      <c r="CSP563" s="168"/>
      <c r="CSQ563" s="168"/>
      <c r="CSR563" s="168"/>
      <c r="CSS563" s="168"/>
      <c r="CST563" s="168"/>
      <c r="CSU563" s="168"/>
      <c r="CSV563" s="168"/>
      <c r="CSW563" s="168"/>
      <c r="CSX563" s="168"/>
      <c r="CSY563" s="168"/>
      <c r="CSZ563" s="168"/>
      <c r="CTA563" s="168"/>
      <c r="CTB563" s="168"/>
      <c r="CTC563" s="168"/>
      <c r="CTD563" s="168"/>
      <c r="CTE563" s="511"/>
      <c r="CTF563" s="511"/>
      <c r="CTG563" s="511"/>
      <c r="CTH563" s="511"/>
      <c r="CTI563" s="511"/>
      <c r="CTJ563" s="511"/>
      <c r="CTK563" s="511"/>
      <c r="CTL563" s="511"/>
      <c r="CTM563" s="511"/>
      <c r="CTN563" s="511"/>
      <c r="CTO563" s="511"/>
      <c r="CTP563" s="511"/>
      <c r="CTQ563" s="511"/>
      <c r="CTR563" s="511"/>
      <c r="CTS563" s="511"/>
      <c r="CTT563" s="511"/>
      <c r="CTU563" s="511"/>
      <c r="CTV563" s="511"/>
      <c r="CTW563" s="511"/>
      <c r="CTX563" s="511"/>
      <c r="CTY563" s="511"/>
      <c r="CTZ563" s="511"/>
      <c r="CUA563" s="511"/>
      <c r="CUB563" s="511"/>
      <c r="CUC563" s="89"/>
      <c r="CUD563" s="89"/>
      <c r="CUE563" s="89"/>
      <c r="CUF563" s="89"/>
      <c r="CUG563" s="89"/>
      <c r="CUH563" s="511"/>
      <c r="CUI563" s="511"/>
      <c r="CUJ563" s="89"/>
      <c r="CUK563" s="89"/>
      <c r="CUL563" s="511"/>
      <c r="CUM563" s="511"/>
      <c r="CUN563" s="89"/>
      <c r="CUO563" s="89"/>
      <c r="CUP563" s="511"/>
      <c r="CUQ563" s="511"/>
      <c r="CUR563" s="511"/>
      <c r="CUS563" s="511"/>
      <c r="CUT563" s="511"/>
      <c r="CUU563" s="511"/>
      <c r="CUV563" s="511"/>
      <c r="CUW563" s="89"/>
      <c r="CUX563" s="89"/>
      <c r="CUY563" s="511"/>
      <c r="CUZ563" s="511"/>
      <c r="CVA563" s="89"/>
      <c r="CVB563" s="89"/>
      <c r="CVC563" s="511"/>
      <c r="CVD563" s="511"/>
      <c r="CVE563" s="511"/>
      <c r="CVF563" s="511"/>
      <c r="CVG563" s="511"/>
      <c r="CVH563" s="203"/>
      <c r="CVI563" s="107"/>
      <c r="CVJ563" s="511"/>
      <c r="CVK563" s="511"/>
      <c r="CVL563" s="511"/>
      <c r="CVM563" s="511"/>
      <c r="CVN563" s="511"/>
      <c r="CVO563" s="511"/>
      <c r="CVP563" s="511"/>
      <c r="CVQ563" s="168"/>
      <c r="CVR563" s="168"/>
      <c r="CVS563" s="168"/>
      <c r="CVT563" s="168"/>
      <c r="CVU563" s="168"/>
      <c r="CVV563" s="168"/>
      <c r="CVW563" s="168"/>
      <c r="CVX563" s="168"/>
      <c r="CVY563" s="168"/>
      <c r="CVZ563" s="168"/>
      <c r="CWA563" s="168"/>
      <c r="CWB563" s="168"/>
      <c r="CWC563" s="168"/>
      <c r="CWD563" s="168"/>
      <c r="CWE563" s="168"/>
      <c r="CWF563" s="168"/>
      <c r="CWG563" s="168"/>
      <c r="CWH563" s="168"/>
      <c r="CWI563" s="168"/>
      <c r="CWJ563" s="168"/>
      <c r="CWK563" s="168"/>
      <c r="CWL563" s="168"/>
      <c r="CWM563" s="168"/>
      <c r="CWN563" s="168"/>
      <c r="CWO563" s="168"/>
      <c r="CWP563" s="168"/>
      <c r="CWQ563" s="168"/>
      <c r="CWR563" s="168"/>
      <c r="CWS563" s="168"/>
      <c r="CWT563" s="168"/>
      <c r="CWU563" s="168"/>
      <c r="CWV563" s="168"/>
      <c r="CWW563" s="168"/>
      <c r="CWX563" s="168"/>
      <c r="CWY563" s="168"/>
      <c r="CWZ563" s="168"/>
      <c r="CXA563" s="168"/>
      <c r="CXB563" s="168"/>
      <c r="CXC563" s="168"/>
      <c r="CXD563" s="168"/>
      <c r="CXE563" s="168"/>
      <c r="CXF563" s="168"/>
      <c r="CXG563" s="168"/>
      <c r="CXH563" s="168"/>
      <c r="CXI563" s="511"/>
      <c r="CXJ563" s="511"/>
      <c r="CXK563" s="511"/>
      <c r="CXL563" s="511"/>
      <c r="CXM563" s="511"/>
      <c r="CXN563" s="511"/>
      <c r="CXO563" s="511"/>
      <c r="CXP563" s="511"/>
      <c r="CXQ563" s="511"/>
      <c r="CXR563" s="511"/>
      <c r="CXS563" s="511"/>
      <c r="CXT563" s="511"/>
      <c r="CXU563" s="511"/>
      <c r="CXV563" s="511"/>
      <c r="CXW563" s="511"/>
      <c r="CXX563" s="511"/>
      <c r="CXY563" s="511"/>
      <c r="CXZ563" s="511"/>
      <c r="CYA563" s="511"/>
      <c r="CYB563" s="511"/>
      <c r="CYC563" s="511"/>
      <c r="CYD563" s="511"/>
      <c r="CYE563" s="511"/>
      <c r="CYF563" s="511"/>
      <c r="CYG563" s="89"/>
      <c r="CYH563" s="89"/>
      <c r="CYI563" s="89"/>
      <c r="CYJ563" s="89"/>
      <c r="CYK563" s="89"/>
      <c r="CYL563" s="511"/>
      <c r="CYM563" s="511"/>
      <c r="CYN563" s="89"/>
      <c r="CYO563" s="89"/>
      <c r="CYP563" s="511"/>
      <c r="CYQ563" s="511"/>
      <c r="CYR563" s="89"/>
      <c r="CYS563" s="89"/>
      <c r="CYT563" s="511"/>
      <c r="CYU563" s="511"/>
      <c r="CYV563" s="511"/>
      <c r="CYW563" s="511"/>
      <c r="CYX563" s="511"/>
      <c r="CYY563" s="511"/>
      <c r="CYZ563" s="511"/>
      <c r="CZA563" s="89"/>
      <c r="CZB563" s="89"/>
      <c r="CZC563" s="511"/>
      <c r="CZD563" s="511"/>
      <c r="CZE563" s="89"/>
      <c r="CZF563" s="89"/>
      <c r="CZG563" s="511"/>
      <c r="CZH563" s="511"/>
      <c r="CZI563" s="511"/>
      <c r="CZJ563" s="511"/>
      <c r="CZK563" s="511"/>
      <c r="CZL563" s="203"/>
      <c r="CZM563" s="107"/>
      <c r="CZN563" s="511"/>
      <c r="CZO563" s="511"/>
      <c r="CZP563" s="511"/>
      <c r="CZQ563" s="511"/>
      <c r="CZR563" s="511"/>
      <c r="CZS563" s="511"/>
      <c r="CZT563" s="511"/>
      <c r="CZU563" s="168"/>
      <c r="CZV563" s="168"/>
      <c r="CZW563" s="168"/>
      <c r="CZX563" s="168"/>
      <c r="CZY563" s="168"/>
      <c r="CZZ563" s="168"/>
      <c r="DAA563" s="168"/>
      <c r="DAB563" s="168"/>
      <c r="DAC563" s="168"/>
      <c r="DAD563" s="168"/>
      <c r="DAE563" s="168"/>
      <c r="DAF563" s="168"/>
      <c r="DAG563" s="168"/>
      <c r="DAH563" s="168"/>
      <c r="DAI563" s="168"/>
      <c r="DAJ563" s="168"/>
      <c r="DAK563" s="168"/>
      <c r="DAL563" s="168"/>
      <c r="DAM563" s="168"/>
      <c r="DAN563" s="168"/>
      <c r="DAO563" s="168"/>
      <c r="DAP563" s="168"/>
      <c r="DAQ563" s="168"/>
      <c r="DAR563" s="168"/>
      <c r="DAS563" s="168"/>
      <c r="DAT563" s="168"/>
      <c r="DAU563" s="168"/>
      <c r="DAV563" s="168"/>
      <c r="DAW563" s="168"/>
      <c r="DAX563" s="168"/>
      <c r="DAY563" s="168"/>
      <c r="DAZ563" s="168"/>
      <c r="DBA563" s="168"/>
      <c r="DBB563" s="168"/>
      <c r="DBC563" s="168"/>
      <c r="DBD563" s="168"/>
      <c r="DBE563" s="168"/>
      <c r="DBF563" s="168"/>
      <c r="DBG563" s="168"/>
      <c r="DBH563" s="168"/>
      <c r="DBI563" s="168"/>
      <c r="DBJ563" s="168"/>
      <c r="DBK563" s="168"/>
      <c r="DBL563" s="168"/>
      <c r="DBM563" s="511"/>
      <c r="DBN563" s="511"/>
      <c r="DBO563" s="511"/>
      <c r="DBP563" s="511"/>
      <c r="DBQ563" s="511"/>
      <c r="DBR563" s="511"/>
      <c r="DBS563" s="511"/>
      <c r="DBT563" s="511"/>
      <c r="DBU563" s="511"/>
      <c r="DBV563" s="511"/>
      <c r="DBW563" s="511"/>
      <c r="DBX563" s="511"/>
      <c r="DBY563" s="511"/>
      <c r="DBZ563" s="511"/>
      <c r="DCA563" s="511"/>
      <c r="DCB563" s="511"/>
      <c r="DCC563" s="511"/>
      <c r="DCD563" s="511"/>
      <c r="DCE563" s="511"/>
      <c r="DCF563" s="511"/>
      <c r="DCG563" s="511"/>
      <c r="DCH563" s="511"/>
      <c r="DCI563" s="511"/>
      <c r="DCJ563" s="511"/>
      <c r="DCK563" s="89"/>
      <c r="DCL563" s="89"/>
      <c r="DCM563" s="89"/>
      <c r="DCN563" s="89"/>
      <c r="DCO563" s="89"/>
      <c r="DCP563" s="511"/>
      <c r="DCQ563" s="511"/>
      <c r="DCR563" s="89"/>
      <c r="DCS563" s="89"/>
      <c r="DCT563" s="511"/>
      <c r="DCU563" s="511"/>
      <c r="DCV563" s="89"/>
      <c r="DCW563" s="89"/>
      <c r="DCX563" s="511"/>
      <c r="DCY563" s="511"/>
      <c r="DCZ563" s="511"/>
      <c r="DDA563" s="511"/>
      <c r="DDB563" s="511"/>
      <c r="DDC563" s="511"/>
      <c r="DDD563" s="511"/>
      <c r="DDE563" s="89"/>
      <c r="DDF563" s="89"/>
      <c r="DDG563" s="511"/>
      <c r="DDH563" s="511"/>
      <c r="DDI563" s="89"/>
      <c r="DDJ563" s="89"/>
      <c r="DDK563" s="511"/>
      <c r="DDL563" s="511"/>
      <c r="DDM563" s="511"/>
      <c r="DDN563" s="511"/>
      <c r="DDO563" s="511"/>
      <c r="DDP563" s="203"/>
      <c r="DDQ563" s="107"/>
      <c r="DDR563" s="511"/>
      <c r="DDS563" s="511"/>
      <c r="DDT563" s="511"/>
      <c r="DDU563" s="511"/>
      <c r="DDV563" s="511"/>
      <c r="DDW563" s="511"/>
      <c r="DDX563" s="511"/>
      <c r="DDY563" s="168"/>
      <c r="DDZ563" s="168"/>
      <c r="DEA563" s="168"/>
      <c r="DEB563" s="168"/>
      <c r="DEC563" s="168"/>
      <c r="DED563" s="168"/>
      <c r="DEE563" s="168"/>
      <c r="DEF563" s="168"/>
      <c r="DEG563" s="168"/>
      <c r="DEH563" s="168"/>
      <c r="DEI563" s="168"/>
      <c r="DEJ563" s="168"/>
      <c r="DEK563" s="168"/>
      <c r="DEL563" s="168"/>
      <c r="DEM563" s="168"/>
      <c r="DEN563" s="168"/>
      <c r="DEO563" s="168"/>
      <c r="DEP563" s="168"/>
      <c r="DEQ563" s="168"/>
      <c r="DER563" s="168"/>
      <c r="DES563" s="168"/>
      <c r="DET563" s="168"/>
      <c r="DEU563" s="168"/>
      <c r="DEV563" s="168"/>
      <c r="DEW563" s="168"/>
      <c r="DEX563" s="168"/>
      <c r="DEY563" s="168"/>
      <c r="DEZ563" s="168"/>
      <c r="DFA563" s="168"/>
      <c r="DFB563" s="168"/>
      <c r="DFC563" s="168"/>
      <c r="DFD563" s="168"/>
      <c r="DFE563" s="168"/>
      <c r="DFF563" s="168"/>
      <c r="DFG563" s="168"/>
      <c r="DFH563" s="168"/>
      <c r="DFI563" s="168"/>
      <c r="DFJ563" s="168"/>
      <c r="DFK563" s="168"/>
      <c r="DFL563" s="168"/>
      <c r="DFM563" s="168"/>
      <c r="DFN563" s="168"/>
      <c r="DFO563" s="168"/>
      <c r="DFP563" s="168"/>
      <c r="DFQ563" s="511"/>
      <c r="DFR563" s="511"/>
      <c r="DFS563" s="511"/>
      <c r="DFT563" s="511"/>
      <c r="DFU563" s="511"/>
      <c r="DFV563" s="511"/>
      <c r="DFW563" s="511"/>
      <c r="DFX563" s="511"/>
      <c r="DFY563" s="511"/>
      <c r="DFZ563" s="511"/>
      <c r="DGA563" s="511"/>
      <c r="DGB563" s="511"/>
      <c r="DGC563" s="511"/>
      <c r="DGD563" s="511"/>
      <c r="DGE563" s="511"/>
      <c r="DGF563" s="511"/>
      <c r="DGG563" s="511"/>
      <c r="DGH563" s="511"/>
      <c r="DGI563" s="511"/>
      <c r="DGJ563" s="511"/>
      <c r="DGK563" s="511"/>
      <c r="DGL563" s="511"/>
      <c r="DGM563" s="511"/>
      <c r="DGN563" s="511"/>
      <c r="DGO563" s="89"/>
      <c r="DGP563" s="89"/>
      <c r="DGQ563" s="89"/>
      <c r="DGR563" s="89"/>
      <c r="DGS563" s="89"/>
      <c r="DGT563" s="511"/>
      <c r="DGU563" s="511"/>
      <c r="DGV563" s="89"/>
      <c r="DGW563" s="89"/>
      <c r="DGX563" s="511"/>
      <c r="DGY563" s="511"/>
      <c r="DGZ563" s="89"/>
      <c r="DHA563" s="89"/>
      <c r="DHB563" s="511"/>
      <c r="DHC563" s="511"/>
      <c r="DHD563" s="511"/>
      <c r="DHE563" s="511"/>
      <c r="DHF563" s="511"/>
      <c r="DHG563" s="511"/>
      <c r="DHH563" s="511"/>
      <c r="DHI563" s="89"/>
      <c r="DHJ563" s="89"/>
      <c r="DHK563" s="511"/>
      <c r="DHL563" s="511"/>
      <c r="DHM563" s="89"/>
      <c r="DHN563" s="89"/>
      <c r="DHO563" s="511"/>
      <c r="DHP563" s="511"/>
      <c r="DHQ563" s="511"/>
      <c r="DHR563" s="511"/>
      <c r="DHS563" s="511"/>
      <c r="DHT563" s="203"/>
      <c r="DHU563" s="107"/>
      <c r="DHV563" s="511"/>
      <c r="DHW563" s="511"/>
      <c r="DHX563" s="511"/>
      <c r="DHY563" s="511"/>
      <c r="DHZ563" s="511"/>
      <c r="DIA563" s="511"/>
      <c r="DIB563" s="511"/>
      <c r="DIC563" s="168"/>
      <c r="DID563" s="168"/>
      <c r="DIE563" s="168"/>
      <c r="DIF563" s="168"/>
      <c r="DIG563" s="168"/>
      <c r="DIH563" s="168"/>
      <c r="DII563" s="168"/>
      <c r="DIJ563" s="168"/>
      <c r="DIK563" s="168"/>
      <c r="DIL563" s="168"/>
      <c r="DIM563" s="168"/>
      <c r="DIN563" s="168"/>
      <c r="DIO563" s="168"/>
      <c r="DIP563" s="168"/>
      <c r="DIQ563" s="168"/>
      <c r="DIR563" s="168"/>
      <c r="DIS563" s="168"/>
      <c r="DIT563" s="168"/>
      <c r="DIU563" s="168"/>
      <c r="DIV563" s="168"/>
      <c r="DIW563" s="168"/>
      <c r="DIX563" s="168"/>
      <c r="DIY563" s="168"/>
      <c r="DIZ563" s="168"/>
      <c r="DJA563" s="168"/>
      <c r="DJB563" s="168"/>
      <c r="DJC563" s="168"/>
      <c r="DJD563" s="168"/>
      <c r="DJE563" s="168"/>
      <c r="DJF563" s="168"/>
      <c r="DJG563" s="168"/>
      <c r="DJH563" s="168"/>
      <c r="DJI563" s="168"/>
      <c r="DJJ563" s="168"/>
      <c r="DJK563" s="168"/>
      <c r="DJL563" s="168"/>
      <c r="DJM563" s="168"/>
      <c r="DJN563" s="168"/>
      <c r="DJO563" s="168"/>
      <c r="DJP563" s="168"/>
      <c r="DJQ563" s="168"/>
      <c r="DJR563" s="168"/>
      <c r="DJS563" s="168"/>
      <c r="DJT563" s="168"/>
      <c r="DJU563" s="511"/>
      <c r="DJV563" s="511"/>
      <c r="DJW563" s="511"/>
      <c r="DJX563" s="511"/>
      <c r="DJY563" s="511"/>
      <c r="DJZ563" s="511"/>
      <c r="DKA563" s="511"/>
      <c r="DKB563" s="511"/>
      <c r="DKC563" s="511"/>
      <c r="DKD563" s="511"/>
      <c r="DKE563" s="511"/>
      <c r="DKF563" s="511"/>
      <c r="DKG563" s="511"/>
      <c r="DKH563" s="511"/>
      <c r="DKI563" s="511"/>
      <c r="DKJ563" s="511"/>
      <c r="DKK563" s="511"/>
      <c r="DKL563" s="511"/>
      <c r="DKM563" s="511"/>
      <c r="DKN563" s="511"/>
      <c r="DKO563" s="511"/>
      <c r="DKP563" s="511"/>
      <c r="DKQ563" s="511"/>
      <c r="DKR563" s="511"/>
      <c r="DKS563" s="89"/>
      <c r="DKT563" s="89"/>
      <c r="DKU563" s="89"/>
      <c r="DKV563" s="89"/>
      <c r="DKW563" s="89"/>
      <c r="DKX563" s="511"/>
      <c r="DKY563" s="511"/>
      <c r="DKZ563" s="89"/>
      <c r="DLA563" s="89"/>
      <c r="DLB563" s="511"/>
      <c r="DLC563" s="511"/>
      <c r="DLD563" s="89"/>
      <c r="DLE563" s="89"/>
      <c r="DLF563" s="511"/>
      <c r="DLG563" s="511"/>
      <c r="DLH563" s="511"/>
      <c r="DLI563" s="511"/>
      <c r="DLJ563" s="511"/>
      <c r="DLK563" s="511"/>
      <c r="DLL563" s="511"/>
      <c r="DLM563" s="89"/>
      <c r="DLN563" s="89"/>
      <c r="DLO563" s="511"/>
      <c r="DLP563" s="511"/>
      <c r="DLQ563" s="89"/>
      <c r="DLR563" s="89"/>
      <c r="DLS563" s="511"/>
      <c r="DLT563" s="511"/>
      <c r="DLU563" s="511"/>
      <c r="DLV563" s="511"/>
      <c r="DLW563" s="511"/>
      <c r="DLX563" s="203"/>
      <c r="DLY563" s="107"/>
      <c r="DLZ563" s="511"/>
      <c r="DMA563" s="511"/>
      <c r="DMB563" s="511"/>
      <c r="DMC563" s="511"/>
      <c r="DMD563" s="511"/>
      <c r="DME563" s="511"/>
      <c r="DMF563" s="511"/>
      <c r="DMG563" s="168"/>
      <c r="DMH563" s="168"/>
      <c r="DMI563" s="168"/>
      <c r="DMJ563" s="168"/>
      <c r="DMK563" s="168"/>
      <c r="DML563" s="168"/>
      <c r="DMM563" s="168"/>
      <c r="DMN563" s="168"/>
      <c r="DMO563" s="168"/>
      <c r="DMP563" s="168"/>
      <c r="DMQ563" s="168"/>
      <c r="DMR563" s="168"/>
      <c r="DMS563" s="168"/>
      <c r="DMT563" s="168"/>
      <c r="DMU563" s="168"/>
      <c r="DMV563" s="168"/>
      <c r="DMW563" s="168"/>
      <c r="DMX563" s="168"/>
      <c r="DMY563" s="168"/>
      <c r="DMZ563" s="168"/>
      <c r="DNA563" s="168"/>
      <c r="DNB563" s="168"/>
      <c r="DNC563" s="168"/>
      <c r="DND563" s="168"/>
      <c r="DNE563" s="168"/>
      <c r="DNF563" s="168"/>
      <c r="DNG563" s="168"/>
      <c r="DNH563" s="168"/>
      <c r="DNI563" s="168"/>
      <c r="DNJ563" s="168"/>
      <c r="DNK563" s="168"/>
      <c r="DNL563" s="168"/>
      <c r="DNM563" s="168"/>
      <c r="DNN563" s="168"/>
      <c r="DNO563" s="168"/>
      <c r="DNP563" s="168"/>
      <c r="DNQ563" s="168"/>
      <c r="DNR563" s="168"/>
      <c r="DNS563" s="168"/>
      <c r="DNT563" s="168"/>
      <c r="DNU563" s="168"/>
      <c r="DNV563" s="168"/>
      <c r="DNW563" s="168"/>
      <c r="DNX563" s="168"/>
      <c r="DNY563" s="511"/>
      <c r="DNZ563" s="511"/>
      <c r="DOA563" s="511"/>
      <c r="DOB563" s="511"/>
      <c r="DOC563" s="511"/>
      <c r="DOD563" s="511"/>
      <c r="DOE563" s="511"/>
      <c r="DOF563" s="511"/>
      <c r="DOG563" s="511"/>
      <c r="DOH563" s="511"/>
      <c r="DOI563" s="511"/>
      <c r="DOJ563" s="511"/>
      <c r="DOK563" s="511"/>
      <c r="DOL563" s="511"/>
      <c r="DOM563" s="511"/>
      <c r="DON563" s="511"/>
      <c r="DOO563" s="511"/>
      <c r="DOP563" s="511"/>
      <c r="DOQ563" s="511"/>
      <c r="DOR563" s="511"/>
      <c r="DOS563" s="511"/>
      <c r="DOT563" s="511"/>
      <c r="DOU563" s="511"/>
      <c r="DOV563" s="511"/>
      <c r="DOW563" s="89"/>
      <c r="DOX563" s="89"/>
      <c r="DOY563" s="89"/>
      <c r="DOZ563" s="89"/>
      <c r="DPA563" s="89"/>
      <c r="DPB563" s="511"/>
      <c r="DPC563" s="511"/>
      <c r="DPD563" s="89"/>
      <c r="DPE563" s="89"/>
      <c r="DPF563" s="511"/>
      <c r="DPG563" s="511"/>
      <c r="DPH563" s="89"/>
      <c r="DPI563" s="89"/>
      <c r="DPJ563" s="511"/>
      <c r="DPK563" s="511"/>
      <c r="DPL563" s="511"/>
      <c r="DPM563" s="511"/>
      <c r="DPN563" s="511"/>
      <c r="DPO563" s="511"/>
      <c r="DPP563" s="511"/>
      <c r="DPQ563" s="89"/>
      <c r="DPR563" s="89"/>
      <c r="DPS563" s="511"/>
      <c r="DPT563" s="511"/>
      <c r="DPU563" s="89"/>
      <c r="DPV563" s="89"/>
      <c r="DPW563" s="511"/>
      <c r="DPX563" s="511"/>
      <c r="DPY563" s="511"/>
      <c r="DPZ563" s="511"/>
      <c r="DQA563" s="511"/>
      <c r="DQB563" s="203"/>
      <c r="DQC563" s="107"/>
      <c r="DQD563" s="511"/>
      <c r="DQE563" s="511"/>
      <c r="DQF563" s="511"/>
      <c r="DQG563" s="511"/>
      <c r="DQH563" s="511"/>
      <c r="DQI563" s="511"/>
      <c r="DQJ563" s="511"/>
      <c r="DQK563" s="168"/>
      <c r="DQL563" s="168"/>
      <c r="DQM563" s="168"/>
      <c r="DQN563" s="168"/>
      <c r="DQO563" s="168"/>
      <c r="DQP563" s="168"/>
      <c r="DQQ563" s="168"/>
      <c r="DQR563" s="168"/>
      <c r="DQS563" s="168"/>
      <c r="DQT563" s="168"/>
      <c r="DQU563" s="168"/>
      <c r="DQV563" s="168"/>
      <c r="DQW563" s="168"/>
      <c r="DQX563" s="168"/>
      <c r="DQY563" s="168"/>
      <c r="DQZ563" s="168"/>
      <c r="DRA563" s="168"/>
      <c r="DRB563" s="168"/>
      <c r="DRC563" s="168"/>
      <c r="DRD563" s="168"/>
      <c r="DRE563" s="168"/>
      <c r="DRF563" s="168"/>
      <c r="DRG563" s="168"/>
      <c r="DRH563" s="168"/>
      <c r="DRI563" s="168"/>
      <c r="DRJ563" s="168"/>
      <c r="DRK563" s="168"/>
      <c r="DRL563" s="168"/>
      <c r="DRM563" s="168"/>
      <c r="DRN563" s="168"/>
      <c r="DRO563" s="168"/>
      <c r="DRP563" s="168"/>
      <c r="DRQ563" s="168"/>
      <c r="DRR563" s="168"/>
      <c r="DRS563" s="168"/>
      <c r="DRT563" s="168"/>
      <c r="DRU563" s="168"/>
      <c r="DRV563" s="168"/>
      <c r="DRW563" s="168"/>
      <c r="DRX563" s="168"/>
      <c r="DRY563" s="168"/>
      <c r="DRZ563" s="168"/>
      <c r="DSA563" s="168"/>
      <c r="DSB563" s="168"/>
      <c r="DSC563" s="511"/>
      <c r="DSD563" s="511"/>
      <c r="DSE563" s="511"/>
      <c r="DSF563" s="511"/>
      <c r="DSG563" s="511"/>
      <c r="DSH563" s="511"/>
      <c r="DSI563" s="511"/>
      <c r="DSJ563" s="511"/>
      <c r="DSK563" s="511"/>
      <c r="DSL563" s="511"/>
      <c r="DSM563" s="511"/>
      <c r="DSN563" s="511"/>
      <c r="DSO563" s="511"/>
      <c r="DSP563" s="511"/>
      <c r="DSQ563" s="511"/>
      <c r="DSR563" s="511"/>
      <c r="DSS563" s="511"/>
      <c r="DST563" s="511"/>
      <c r="DSU563" s="511"/>
      <c r="DSV563" s="511"/>
      <c r="DSW563" s="511"/>
      <c r="DSX563" s="511"/>
      <c r="DSY563" s="511"/>
      <c r="DSZ563" s="511"/>
      <c r="DTA563" s="89"/>
      <c r="DTB563" s="89"/>
      <c r="DTC563" s="89"/>
      <c r="DTD563" s="89"/>
      <c r="DTE563" s="89"/>
      <c r="DTF563" s="511"/>
      <c r="DTG563" s="511"/>
      <c r="DTH563" s="89"/>
      <c r="DTI563" s="89"/>
      <c r="DTJ563" s="511"/>
      <c r="DTK563" s="511"/>
      <c r="DTL563" s="89"/>
      <c r="DTM563" s="89"/>
      <c r="DTN563" s="511"/>
      <c r="DTO563" s="511"/>
      <c r="DTP563" s="511"/>
      <c r="DTQ563" s="511"/>
      <c r="DTR563" s="511"/>
      <c r="DTS563" s="511"/>
      <c r="DTT563" s="511"/>
      <c r="DTU563" s="89"/>
      <c r="DTV563" s="89"/>
      <c r="DTW563" s="511"/>
      <c r="DTX563" s="511"/>
      <c r="DTY563" s="89"/>
      <c r="DTZ563" s="89"/>
      <c r="DUA563" s="511"/>
      <c r="DUB563" s="511"/>
      <c r="DUC563" s="511"/>
      <c r="DUD563" s="511"/>
      <c r="DUE563" s="511"/>
      <c r="DUF563" s="203"/>
      <c r="DUG563" s="107"/>
      <c r="DUH563" s="511"/>
      <c r="DUI563" s="511"/>
      <c r="DUJ563" s="511"/>
      <c r="DUK563" s="511"/>
      <c r="DUL563" s="511"/>
      <c r="DUM563" s="511"/>
      <c r="DUN563" s="511"/>
      <c r="DUO563" s="168"/>
      <c r="DUP563" s="168"/>
      <c r="DUQ563" s="168"/>
      <c r="DUR563" s="168"/>
      <c r="DUS563" s="168"/>
      <c r="DUT563" s="168"/>
      <c r="DUU563" s="168"/>
      <c r="DUV563" s="168"/>
      <c r="DUW563" s="168"/>
      <c r="DUX563" s="168"/>
      <c r="DUY563" s="168"/>
      <c r="DUZ563" s="168"/>
      <c r="DVA563" s="168"/>
      <c r="DVB563" s="168"/>
      <c r="DVC563" s="168"/>
      <c r="DVD563" s="168"/>
      <c r="DVE563" s="168"/>
      <c r="DVF563" s="168"/>
      <c r="DVG563" s="168"/>
      <c r="DVH563" s="168"/>
      <c r="DVI563" s="168"/>
      <c r="DVJ563" s="168"/>
      <c r="DVK563" s="168"/>
      <c r="DVL563" s="168"/>
      <c r="DVM563" s="168"/>
      <c r="DVN563" s="168"/>
      <c r="DVO563" s="168"/>
      <c r="DVP563" s="168"/>
      <c r="DVQ563" s="168"/>
      <c r="DVR563" s="168"/>
      <c r="DVS563" s="168"/>
      <c r="DVT563" s="168"/>
      <c r="DVU563" s="168"/>
      <c r="DVV563" s="168"/>
      <c r="DVW563" s="168"/>
      <c r="DVX563" s="168"/>
      <c r="DVY563" s="168"/>
      <c r="DVZ563" s="168"/>
      <c r="DWA563" s="168"/>
      <c r="DWB563" s="168"/>
      <c r="DWC563" s="168"/>
      <c r="DWD563" s="168"/>
      <c r="DWE563" s="168"/>
      <c r="DWF563" s="168"/>
      <c r="DWG563" s="511"/>
      <c r="DWH563" s="511"/>
      <c r="DWI563" s="511"/>
      <c r="DWJ563" s="511"/>
      <c r="DWK563" s="511"/>
      <c r="DWL563" s="511"/>
      <c r="DWM563" s="511"/>
      <c r="DWN563" s="511"/>
      <c r="DWO563" s="511"/>
      <c r="DWP563" s="511"/>
      <c r="DWQ563" s="511"/>
      <c r="DWR563" s="511"/>
      <c r="DWS563" s="511"/>
      <c r="DWT563" s="511"/>
      <c r="DWU563" s="511"/>
      <c r="DWV563" s="511"/>
      <c r="DWW563" s="511"/>
      <c r="DWX563" s="511"/>
      <c r="DWY563" s="511"/>
      <c r="DWZ563" s="511"/>
      <c r="DXA563" s="511"/>
      <c r="DXB563" s="511"/>
      <c r="DXC563" s="511"/>
      <c r="DXD563" s="511"/>
      <c r="DXE563" s="89"/>
      <c r="DXF563" s="89"/>
      <c r="DXG563" s="89"/>
      <c r="DXH563" s="89"/>
      <c r="DXI563" s="89"/>
      <c r="DXJ563" s="511"/>
      <c r="DXK563" s="511"/>
      <c r="DXL563" s="89"/>
      <c r="DXM563" s="89"/>
      <c r="DXN563" s="511"/>
      <c r="DXO563" s="511"/>
      <c r="DXP563" s="89"/>
      <c r="DXQ563" s="89"/>
      <c r="DXR563" s="511"/>
      <c r="DXS563" s="511"/>
      <c r="DXT563" s="511"/>
      <c r="DXU563" s="511"/>
      <c r="DXV563" s="511"/>
      <c r="DXW563" s="511"/>
      <c r="DXX563" s="511"/>
      <c r="DXY563" s="89"/>
      <c r="DXZ563" s="89"/>
      <c r="DYA563" s="511"/>
      <c r="DYB563" s="511"/>
      <c r="DYC563" s="89"/>
      <c r="DYD563" s="89"/>
      <c r="DYE563" s="511"/>
      <c r="DYF563" s="511"/>
      <c r="DYG563" s="511"/>
      <c r="DYH563" s="511"/>
      <c r="DYI563" s="511"/>
      <c r="DYJ563" s="203"/>
      <c r="DYK563" s="107"/>
      <c r="DYL563" s="511"/>
      <c r="DYM563" s="511"/>
      <c r="DYN563" s="511"/>
      <c r="DYO563" s="511"/>
      <c r="DYP563" s="511"/>
      <c r="DYQ563" s="511"/>
      <c r="DYR563" s="511"/>
      <c r="DYS563" s="168"/>
      <c r="DYT563" s="168"/>
      <c r="DYU563" s="168"/>
      <c r="DYV563" s="168"/>
      <c r="DYW563" s="168"/>
      <c r="DYX563" s="168"/>
      <c r="DYY563" s="168"/>
      <c r="DYZ563" s="168"/>
      <c r="DZA563" s="168"/>
      <c r="DZB563" s="168"/>
      <c r="DZC563" s="168"/>
      <c r="DZD563" s="168"/>
      <c r="DZE563" s="168"/>
      <c r="DZF563" s="168"/>
      <c r="DZG563" s="168"/>
      <c r="DZH563" s="168"/>
      <c r="DZI563" s="168"/>
      <c r="DZJ563" s="168"/>
      <c r="DZK563" s="168"/>
      <c r="DZL563" s="168"/>
      <c r="DZM563" s="168"/>
      <c r="DZN563" s="168"/>
      <c r="DZO563" s="168"/>
      <c r="DZP563" s="168"/>
      <c r="DZQ563" s="168"/>
      <c r="DZR563" s="168"/>
      <c r="DZS563" s="168"/>
      <c r="DZT563" s="168"/>
      <c r="DZU563" s="168"/>
      <c r="DZV563" s="168"/>
      <c r="DZW563" s="168"/>
      <c r="DZX563" s="168"/>
      <c r="DZY563" s="168"/>
      <c r="DZZ563" s="168"/>
      <c r="EAA563" s="168"/>
      <c r="EAB563" s="168"/>
      <c r="EAC563" s="168"/>
      <c r="EAD563" s="168"/>
      <c r="EAE563" s="168"/>
      <c r="EAF563" s="168"/>
      <c r="EAG563" s="168"/>
      <c r="EAH563" s="168"/>
      <c r="EAI563" s="168"/>
      <c r="EAJ563" s="168"/>
      <c r="EAK563" s="511"/>
      <c r="EAL563" s="511"/>
      <c r="EAM563" s="511"/>
      <c r="EAN563" s="511"/>
      <c r="EAO563" s="511"/>
      <c r="EAP563" s="511"/>
      <c r="EAQ563" s="511"/>
      <c r="EAR563" s="511"/>
      <c r="EAS563" s="511"/>
      <c r="EAT563" s="511"/>
      <c r="EAU563" s="511"/>
      <c r="EAV563" s="511"/>
      <c r="EAW563" s="511"/>
      <c r="EAX563" s="511"/>
      <c r="EAY563" s="511"/>
      <c r="EAZ563" s="511"/>
      <c r="EBA563" s="511"/>
      <c r="EBB563" s="511"/>
      <c r="EBC563" s="511"/>
      <c r="EBD563" s="511"/>
      <c r="EBE563" s="511"/>
      <c r="EBF563" s="511"/>
      <c r="EBG563" s="511"/>
      <c r="EBH563" s="511"/>
      <c r="EBI563" s="89"/>
      <c r="EBJ563" s="89"/>
      <c r="EBK563" s="89"/>
      <c r="EBL563" s="89"/>
      <c r="EBM563" s="89"/>
      <c r="EBN563" s="511"/>
      <c r="EBO563" s="511"/>
      <c r="EBP563" s="89"/>
      <c r="EBQ563" s="89"/>
      <c r="EBR563" s="511"/>
      <c r="EBS563" s="511"/>
      <c r="EBT563" s="89"/>
      <c r="EBU563" s="89"/>
      <c r="EBV563" s="511"/>
      <c r="EBW563" s="511"/>
      <c r="EBX563" s="511"/>
      <c r="EBY563" s="511"/>
      <c r="EBZ563" s="511"/>
      <c r="ECA563" s="511"/>
      <c r="ECB563" s="511"/>
      <c r="ECC563" s="89"/>
      <c r="ECD563" s="89"/>
      <c r="ECE563" s="511"/>
      <c r="ECF563" s="511"/>
      <c r="ECG563" s="89"/>
      <c r="ECH563" s="89"/>
      <c r="ECI563" s="511"/>
      <c r="ECJ563" s="511"/>
      <c r="ECK563" s="511"/>
      <c r="ECL563" s="511"/>
      <c r="ECM563" s="511"/>
      <c r="ECN563" s="203"/>
      <c r="ECO563" s="107"/>
      <c r="ECP563" s="511"/>
      <c r="ECQ563" s="511"/>
      <c r="ECR563" s="511"/>
      <c r="ECS563" s="511"/>
      <c r="ECT563" s="511"/>
      <c r="ECU563" s="511"/>
      <c r="ECV563" s="511"/>
      <c r="ECW563" s="168"/>
      <c r="ECX563" s="168"/>
      <c r="ECY563" s="168"/>
      <c r="ECZ563" s="168"/>
      <c r="EDA563" s="168"/>
      <c r="EDB563" s="168"/>
      <c r="EDC563" s="168"/>
      <c r="EDD563" s="168"/>
      <c r="EDE563" s="168"/>
      <c r="EDF563" s="168"/>
      <c r="EDG563" s="168"/>
      <c r="EDH563" s="168"/>
      <c r="EDI563" s="168"/>
      <c r="EDJ563" s="168"/>
      <c r="EDK563" s="168"/>
      <c r="EDL563" s="168"/>
      <c r="EDM563" s="168"/>
      <c r="EDN563" s="168"/>
      <c r="EDO563" s="168"/>
      <c r="EDP563" s="168"/>
      <c r="EDQ563" s="168"/>
      <c r="EDR563" s="168"/>
      <c r="EDS563" s="168"/>
      <c r="EDT563" s="168"/>
      <c r="EDU563" s="168"/>
      <c r="EDV563" s="168"/>
      <c r="EDW563" s="168"/>
      <c r="EDX563" s="168"/>
      <c r="EDY563" s="168"/>
      <c r="EDZ563" s="168"/>
      <c r="EEA563" s="168"/>
      <c r="EEB563" s="168"/>
      <c r="EEC563" s="168"/>
      <c r="EED563" s="168"/>
      <c r="EEE563" s="168"/>
      <c r="EEF563" s="168"/>
      <c r="EEG563" s="168"/>
      <c r="EEH563" s="168"/>
      <c r="EEI563" s="168"/>
      <c r="EEJ563" s="168"/>
      <c r="EEK563" s="168"/>
      <c r="EEL563" s="168"/>
      <c r="EEM563" s="168"/>
      <c r="EEN563" s="168"/>
      <c r="EEO563" s="511"/>
      <c r="EEP563" s="511"/>
      <c r="EEQ563" s="511"/>
      <c r="EER563" s="511"/>
      <c r="EES563" s="511"/>
      <c r="EET563" s="511"/>
      <c r="EEU563" s="511"/>
      <c r="EEV563" s="511"/>
      <c r="EEW563" s="511"/>
      <c r="EEX563" s="511"/>
      <c r="EEY563" s="511"/>
      <c r="EEZ563" s="511"/>
      <c r="EFA563" s="511"/>
      <c r="EFB563" s="511"/>
      <c r="EFC563" s="511"/>
      <c r="EFD563" s="511"/>
      <c r="EFE563" s="511"/>
      <c r="EFF563" s="511"/>
      <c r="EFG563" s="511"/>
      <c r="EFH563" s="511"/>
      <c r="EFI563" s="511"/>
      <c r="EFJ563" s="511"/>
      <c r="EFK563" s="511"/>
      <c r="EFL563" s="511"/>
      <c r="EFM563" s="89"/>
      <c r="EFN563" s="89"/>
      <c r="EFO563" s="89"/>
      <c r="EFP563" s="89"/>
      <c r="EFQ563" s="89"/>
      <c r="EFR563" s="511"/>
      <c r="EFS563" s="511"/>
      <c r="EFT563" s="89"/>
      <c r="EFU563" s="89"/>
      <c r="EFV563" s="511"/>
      <c r="EFW563" s="511"/>
      <c r="EFX563" s="89"/>
      <c r="EFY563" s="89"/>
      <c r="EFZ563" s="511"/>
      <c r="EGA563" s="511"/>
      <c r="EGB563" s="511"/>
      <c r="EGC563" s="511"/>
      <c r="EGD563" s="511"/>
      <c r="EGE563" s="511"/>
      <c r="EGF563" s="511"/>
      <c r="EGG563" s="89"/>
      <c r="EGH563" s="89"/>
      <c r="EGI563" s="511"/>
      <c r="EGJ563" s="511"/>
      <c r="EGK563" s="89"/>
      <c r="EGL563" s="89"/>
      <c r="EGM563" s="511"/>
      <c r="EGN563" s="511"/>
      <c r="EGO563" s="511"/>
      <c r="EGP563" s="511"/>
      <c r="EGQ563" s="511"/>
      <c r="EGR563" s="203"/>
      <c r="EGS563" s="107"/>
      <c r="EGT563" s="511"/>
      <c r="EGU563" s="511"/>
      <c r="EGV563" s="511"/>
      <c r="EGW563" s="511"/>
      <c r="EGX563" s="511"/>
      <c r="EGY563" s="511"/>
      <c r="EGZ563" s="511"/>
      <c r="EHA563" s="168"/>
      <c r="EHB563" s="168"/>
      <c r="EHC563" s="168"/>
      <c r="EHD563" s="168"/>
      <c r="EHE563" s="168"/>
      <c r="EHF563" s="168"/>
      <c r="EHG563" s="168"/>
      <c r="EHH563" s="168"/>
      <c r="EHI563" s="168"/>
      <c r="EHJ563" s="168"/>
      <c r="EHK563" s="168"/>
      <c r="EHL563" s="168"/>
      <c r="EHM563" s="168"/>
      <c r="EHN563" s="168"/>
      <c r="EHO563" s="168"/>
      <c r="EHP563" s="168"/>
      <c r="EHQ563" s="168"/>
      <c r="EHR563" s="168"/>
      <c r="EHS563" s="168"/>
      <c r="EHT563" s="168"/>
      <c r="EHU563" s="168"/>
      <c r="EHV563" s="168"/>
      <c r="EHW563" s="168"/>
      <c r="EHX563" s="168"/>
      <c r="EHY563" s="168"/>
      <c r="EHZ563" s="168"/>
      <c r="EIA563" s="168"/>
      <c r="EIB563" s="168"/>
      <c r="EIC563" s="168"/>
      <c r="EID563" s="168"/>
      <c r="EIE563" s="168"/>
      <c r="EIF563" s="168"/>
      <c r="EIG563" s="168"/>
      <c r="EIH563" s="168"/>
      <c r="EII563" s="168"/>
      <c r="EIJ563" s="168"/>
      <c r="EIK563" s="168"/>
      <c r="EIL563" s="168"/>
      <c r="EIM563" s="168"/>
      <c r="EIN563" s="168"/>
      <c r="EIO563" s="168"/>
      <c r="EIP563" s="168"/>
      <c r="EIQ563" s="168"/>
      <c r="EIR563" s="168"/>
      <c r="EIS563" s="511"/>
      <c r="EIT563" s="511"/>
      <c r="EIU563" s="511"/>
      <c r="EIV563" s="511"/>
      <c r="EIW563" s="511"/>
      <c r="EIX563" s="511"/>
      <c r="EIY563" s="511"/>
      <c r="EIZ563" s="511"/>
      <c r="EJA563" s="511"/>
      <c r="EJB563" s="511"/>
      <c r="EJC563" s="511"/>
      <c r="EJD563" s="511"/>
      <c r="EJE563" s="511"/>
      <c r="EJF563" s="511"/>
      <c r="EJG563" s="511"/>
      <c r="EJH563" s="511"/>
      <c r="EJI563" s="511"/>
      <c r="EJJ563" s="511"/>
      <c r="EJK563" s="511"/>
      <c r="EJL563" s="511"/>
      <c r="EJM563" s="511"/>
      <c r="EJN563" s="511"/>
      <c r="EJO563" s="511"/>
      <c r="EJP563" s="511"/>
      <c r="EJQ563" s="89"/>
      <c r="EJR563" s="89"/>
      <c r="EJS563" s="89"/>
      <c r="EJT563" s="89"/>
      <c r="EJU563" s="89"/>
      <c r="EJV563" s="511"/>
      <c r="EJW563" s="511"/>
      <c r="EJX563" s="89"/>
      <c r="EJY563" s="89"/>
      <c r="EJZ563" s="511"/>
      <c r="EKA563" s="511"/>
      <c r="EKB563" s="89"/>
      <c r="EKC563" s="89"/>
      <c r="EKD563" s="511"/>
      <c r="EKE563" s="511"/>
      <c r="EKF563" s="511"/>
      <c r="EKG563" s="511"/>
      <c r="EKH563" s="511"/>
      <c r="EKI563" s="511"/>
      <c r="EKJ563" s="511"/>
      <c r="EKK563" s="89"/>
      <c r="EKL563" s="89"/>
      <c r="EKM563" s="511"/>
      <c r="EKN563" s="511"/>
      <c r="EKO563" s="89"/>
      <c r="EKP563" s="89"/>
      <c r="EKQ563" s="511"/>
      <c r="EKR563" s="511"/>
      <c r="EKS563" s="511"/>
      <c r="EKT563" s="511"/>
      <c r="EKU563" s="511"/>
      <c r="EKV563" s="203"/>
      <c r="EKW563" s="107"/>
      <c r="EKX563" s="511"/>
      <c r="EKY563" s="511"/>
      <c r="EKZ563" s="511"/>
      <c r="ELA563" s="511"/>
      <c r="ELB563" s="511"/>
      <c r="ELC563" s="511"/>
      <c r="ELD563" s="511"/>
      <c r="ELE563" s="168"/>
      <c r="ELF563" s="168"/>
      <c r="ELG563" s="168"/>
      <c r="ELH563" s="168"/>
      <c r="ELI563" s="168"/>
      <c r="ELJ563" s="168"/>
      <c r="ELK563" s="168"/>
      <c r="ELL563" s="168"/>
      <c r="ELM563" s="168"/>
      <c r="ELN563" s="168"/>
      <c r="ELO563" s="168"/>
      <c r="ELP563" s="168"/>
      <c r="ELQ563" s="168"/>
      <c r="ELR563" s="168"/>
      <c r="ELS563" s="168"/>
      <c r="ELT563" s="168"/>
      <c r="ELU563" s="168"/>
      <c r="ELV563" s="168"/>
      <c r="ELW563" s="168"/>
      <c r="ELX563" s="168"/>
      <c r="ELY563" s="168"/>
      <c r="ELZ563" s="168"/>
      <c r="EMA563" s="168"/>
      <c r="EMB563" s="168"/>
      <c r="EMC563" s="168"/>
      <c r="EMD563" s="168"/>
      <c r="EME563" s="168"/>
      <c r="EMF563" s="168"/>
      <c r="EMG563" s="168"/>
      <c r="EMH563" s="168"/>
      <c r="EMI563" s="168"/>
      <c r="EMJ563" s="168"/>
      <c r="EMK563" s="168"/>
      <c r="EML563" s="168"/>
      <c r="EMM563" s="168"/>
      <c r="EMN563" s="168"/>
      <c r="EMO563" s="168"/>
      <c r="EMP563" s="168"/>
      <c r="EMQ563" s="168"/>
      <c r="EMR563" s="168"/>
      <c r="EMS563" s="168"/>
      <c r="EMT563" s="168"/>
      <c r="EMU563" s="168"/>
      <c r="EMV563" s="168"/>
      <c r="EMW563" s="511"/>
      <c r="EMX563" s="511"/>
      <c r="EMY563" s="511"/>
      <c r="EMZ563" s="511"/>
      <c r="ENA563" s="511"/>
      <c r="ENB563" s="511"/>
      <c r="ENC563" s="511"/>
      <c r="END563" s="511"/>
      <c r="ENE563" s="511"/>
      <c r="ENF563" s="511"/>
      <c r="ENG563" s="511"/>
      <c r="ENH563" s="511"/>
      <c r="ENI563" s="511"/>
      <c r="ENJ563" s="511"/>
      <c r="ENK563" s="511"/>
      <c r="ENL563" s="511"/>
      <c r="ENM563" s="511"/>
      <c r="ENN563" s="511"/>
      <c r="ENO563" s="511"/>
      <c r="ENP563" s="511"/>
      <c r="ENQ563" s="511"/>
      <c r="ENR563" s="511"/>
      <c r="ENS563" s="511"/>
      <c r="ENT563" s="511"/>
      <c r="ENU563" s="89"/>
      <c r="ENV563" s="89"/>
      <c r="ENW563" s="89"/>
      <c r="ENX563" s="89"/>
      <c r="ENY563" s="89"/>
      <c r="ENZ563" s="511"/>
      <c r="EOA563" s="511"/>
      <c r="EOB563" s="89"/>
      <c r="EOC563" s="89"/>
      <c r="EOD563" s="511"/>
      <c r="EOE563" s="511"/>
      <c r="EOF563" s="89"/>
      <c r="EOG563" s="89"/>
      <c r="EOH563" s="511"/>
      <c r="EOI563" s="511"/>
      <c r="EOJ563" s="511"/>
      <c r="EOK563" s="511"/>
      <c r="EOL563" s="511"/>
      <c r="EOM563" s="511"/>
      <c r="EON563" s="511"/>
      <c r="EOO563" s="89"/>
      <c r="EOP563" s="89"/>
      <c r="EOQ563" s="511"/>
      <c r="EOR563" s="511"/>
      <c r="EOS563" s="89"/>
      <c r="EOT563" s="89"/>
      <c r="EOU563" s="511"/>
      <c r="EOV563" s="511"/>
      <c r="EOW563" s="511"/>
      <c r="EOX563" s="511"/>
      <c r="EOY563" s="511"/>
      <c r="EOZ563" s="203"/>
      <c r="EPA563" s="107"/>
      <c r="EPB563" s="511"/>
      <c r="EPC563" s="511"/>
      <c r="EPD563" s="511"/>
      <c r="EPE563" s="511"/>
      <c r="EPF563" s="511"/>
      <c r="EPG563" s="511"/>
      <c r="EPH563" s="511"/>
      <c r="EPI563" s="168"/>
      <c r="EPJ563" s="168"/>
      <c r="EPK563" s="168"/>
      <c r="EPL563" s="168"/>
      <c r="EPM563" s="168"/>
      <c r="EPN563" s="168"/>
      <c r="EPO563" s="168"/>
      <c r="EPP563" s="168"/>
      <c r="EPQ563" s="168"/>
      <c r="EPR563" s="168"/>
      <c r="EPS563" s="168"/>
      <c r="EPT563" s="168"/>
      <c r="EPU563" s="168"/>
      <c r="EPV563" s="168"/>
      <c r="EPW563" s="168"/>
      <c r="EPX563" s="168"/>
      <c r="EPY563" s="168"/>
      <c r="EPZ563" s="168"/>
      <c r="EQA563" s="168"/>
      <c r="EQB563" s="168"/>
      <c r="EQC563" s="168"/>
      <c r="EQD563" s="168"/>
      <c r="EQE563" s="168"/>
      <c r="EQF563" s="168"/>
      <c r="EQG563" s="168"/>
      <c r="EQH563" s="168"/>
      <c r="EQI563" s="168"/>
      <c r="EQJ563" s="168"/>
      <c r="EQK563" s="168"/>
      <c r="EQL563" s="168"/>
      <c r="EQM563" s="168"/>
      <c r="EQN563" s="168"/>
      <c r="EQO563" s="168"/>
      <c r="EQP563" s="168"/>
      <c r="EQQ563" s="168"/>
      <c r="EQR563" s="168"/>
      <c r="EQS563" s="168"/>
      <c r="EQT563" s="168"/>
      <c r="EQU563" s="168"/>
      <c r="EQV563" s="168"/>
      <c r="EQW563" s="168"/>
      <c r="EQX563" s="168"/>
      <c r="EQY563" s="168"/>
      <c r="EQZ563" s="168"/>
      <c r="ERA563" s="511"/>
      <c r="ERB563" s="511"/>
      <c r="ERC563" s="511"/>
      <c r="ERD563" s="511"/>
      <c r="ERE563" s="511"/>
      <c r="ERF563" s="511"/>
      <c r="ERG563" s="511"/>
      <c r="ERH563" s="511"/>
      <c r="ERI563" s="511"/>
      <c r="ERJ563" s="511"/>
      <c r="ERK563" s="511"/>
      <c r="ERL563" s="511"/>
      <c r="ERM563" s="511"/>
      <c r="ERN563" s="511"/>
      <c r="ERO563" s="511"/>
      <c r="ERP563" s="511"/>
      <c r="ERQ563" s="511"/>
      <c r="ERR563" s="511"/>
      <c r="ERS563" s="511"/>
      <c r="ERT563" s="511"/>
      <c r="ERU563" s="511"/>
      <c r="ERV563" s="511"/>
      <c r="ERW563" s="511"/>
      <c r="ERX563" s="511"/>
      <c r="ERY563" s="89"/>
      <c r="ERZ563" s="89"/>
      <c r="ESA563" s="89"/>
      <c r="ESB563" s="89"/>
      <c r="ESC563" s="89"/>
      <c r="ESD563" s="511"/>
      <c r="ESE563" s="511"/>
      <c r="ESF563" s="89"/>
      <c r="ESG563" s="89"/>
      <c r="ESH563" s="511"/>
      <c r="ESI563" s="511"/>
      <c r="ESJ563" s="89"/>
      <c r="ESK563" s="89"/>
      <c r="ESL563" s="511"/>
      <c r="ESM563" s="511"/>
      <c r="ESN563" s="511"/>
      <c r="ESO563" s="511"/>
      <c r="ESP563" s="511"/>
      <c r="ESQ563" s="511"/>
      <c r="ESR563" s="511"/>
      <c r="ESS563" s="89"/>
      <c r="EST563" s="89"/>
      <c r="ESU563" s="511"/>
      <c r="ESV563" s="511"/>
      <c r="ESW563" s="89"/>
      <c r="ESX563" s="89"/>
      <c r="ESY563" s="511"/>
      <c r="ESZ563" s="511"/>
      <c r="ETA563" s="511"/>
      <c r="ETB563" s="511"/>
      <c r="ETC563" s="511"/>
      <c r="ETD563" s="203"/>
      <c r="ETE563" s="107"/>
      <c r="ETF563" s="511"/>
      <c r="ETG563" s="511"/>
      <c r="ETH563" s="511"/>
      <c r="ETI563" s="511"/>
      <c r="ETJ563" s="511"/>
      <c r="ETK563" s="511"/>
      <c r="ETL563" s="511"/>
      <c r="ETM563" s="168"/>
      <c r="ETN563" s="168"/>
      <c r="ETO563" s="168"/>
      <c r="ETP563" s="168"/>
      <c r="ETQ563" s="168"/>
      <c r="ETR563" s="168"/>
      <c r="ETS563" s="168"/>
      <c r="ETT563" s="168"/>
      <c r="ETU563" s="168"/>
      <c r="ETV563" s="168"/>
      <c r="ETW563" s="168"/>
      <c r="ETX563" s="168"/>
      <c r="ETY563" s="168"/>
      <c r="ETZ563" s="168"/>
      <c r="EUA563" s="168"/>
      <c r="EUB563" s="168"/>
      <c r="EUC563" s="168"/>
      <c r="EUD563" s="168"/>
      <c r="EUE563" s="168"/>
      <c r="EUF563" s="168"/>
      <c r="EUG563" s="168"/>
      <c r="EUH563" s="168"/>
      <c r="EUI563" s="168"/>
      <c r="EUJ563" s="168"/>
      <c r="EUK563" s="168"/>
      <c r="EUL563" s="168"/>
      <c r="EUM563" s="168"/>
      <c r="EUN563" s="168"/>
      <c r="EUO563" s="168"/>
      <c r="EUP563" s="168"/>
      <c r="EUQ563" s="168"/>
      <c r="EUR563" s="168"/>
      <c r="EUS563" s="168"/>
      <c r="EUT563" s="168"/>
      <c r="EUU563" s="168"/>
      <c r="EUV563" s="168"/>
      <c r="EUW563" s="168"/>
      <c r="EUX563" s="168"/>
      <c r="EUY563" s="168"/>
      <c r="EUZ563" s="168"/>
      <c r="EVA563" s="168"/>
      <c r="EVB563" s="168"/>
      <c r="EVC563" s="168"/>
      <c r="EVD563" s="168"/>
      <c r="EVE563" s="511"/>
      <c r="EVF563" s="511"/>
      <c r="EVG563" s="511"/>
      <c r="EVH563" s="511"/>
      <c r="EVI563" s="511"/>
      <c r="EVJ563" s="511"/>
      <c r="EVK563" s="511"/>
      <c r="EVL563" s="511"/>
      <c r="EVM563" s="511"/>
      <c r="EVN563" s="511"/>
      <c r="EVO563" s="511"/>
      <c r="EVP563" s="511"/>
      <c r="EVQ563" s="511"/>
      <c r="EVR563" s="511"/>
      <c r="EVS563" s="511"/>
      <c r="EVT563" s="511"/>
      <c r="EVU563" s="511"/>
      <c r="EVV563" s="511"/>
      <c r="EVW563" s="511"/>
      <c r="EVX563" s="511"/>
      <c r="EVY563" s="511"/>
      <c r="EVZ563" s="511"/>
      <c r="EWA563" s="511"/>
      <c r="EWB563" s="511"/>
      <c r="EWC563" s="89"/>
      <c r="EWD563" s="89"/>
      <c r="EWE563" s="89"/>
      <c r="EWF563" s="89"/>
      <c r="EWG563" s="89"/>
      <c r="EWH563" s="511"/>
      <c r="EWI563" s="511"/>
      <c r="EWJ563" s="89"/>
      <c r="EWK563" s="89"/>
      <c r="EWL563" s="511"/>
      <c r="EWM563" s="511"/>
      <c r="EWN563" s="89"/>
      <c r="EWO563" s="89"/>
      <c r="EWP563" s="511"/>
      <c r="EWQ563" s="511"/>
      <c r="EWR563" s="511"/>
      <c r="EWS563" s="511"/>
      <c r="EWT563" s="511"/>
      <c r="EWU563" s="511"/>
      <c r="EWV563" s="511"/>
      <c r="EWW563" s="89"/>
      <c r="EWX563" s="89"/>
      <c r="EWY563" s="511"/>
      <c r="EWZ563" s="511"/>
      <c r="EXA563" s="89"/>
      <c r="EXB563" s="89"/>
      <c r="EXC563" s="511"/>
      <c r="EXD563" s="511"/>
      <c r="EXE563" s="511"/>
      <c r="EXF563" s="511"/>
      <c r="EXG563" s="511"/>
      <c r="EXH563" s="203"/>
      <c r="EXI563" s="107"/>
      <c r="EXJ563" s="511"/>
      <c r="EXK563" s="511"/>
      <c r="EXL563" s="511"/>
      <c r="EXM563" s="511"/>
      <c r="EXN563" s="511"/>
      <c r="EXO563" s="511"/>
      <c r="EXP563" s="511"/>
      <c r="EXQ563" s="168"/>
      <c r="EXR563" s="168"/>
      <c r="EXS563" s="168"/>
      <c r="EXT563" s="168"/>
      <c r="EXU563" s="168"/>
      <c r="EXV563" s="168"/>
      <c r="EXW563" s="168"/>
      <c r="EXX563" s="168"/>
      <c r="EXY563" s="168"/>
      <c r="EXZ563" s="168"/>
      <c r="EYA563" s="168"/>
      <c r="EYB563" s="168"/>
      <c r="EYC563" s="168"/>
      <c r="EYD563" s="168"/>
      <c r="EYE563" s="168"/>
      <c r="EYF563" s="168"/>
      <c r="EYG563" s="168"/>
      <c r="EYH563" s="168"/>
      <c r="EYI563" s="168"/>
      <c r="EYJ563" s="168"/>
      <c r="EYK563" s="168"/>
      <c r="EYL563" s="168"/>
      <c r="EYM563" s="168"/>
      <c r="EYN563" s="168"/>
      <c r="EYO563" s="168"/>
      <c r="EYP563" s="168"/>
      <c r="EYQ563" s="168"/>
      <c r="EYR563" s="168"/>
      <c r="EYS563" s="168"/>
      <c r="EYT563" s="168"/>
      <c r="EYU563" s="168"/>
      <c r="EYV563" s="168"/>
      <c r="EYW563" s="168"/>
      <c r="EYX563" s="168"/>
      <c r="EYY563" s="168"/>
      <c r="EYZ563" s="168"/>
      <c r="EZA563" s="168"/>
      <c r="EZB563" s="168"/>
      <c r="EZC563" s="168"/>
      <c r="EZD563" s="168"/>
      <c r="EZE563" s="168"/>
      <c r="EZF563" s="168"/>
      <c r="EZG563" s="168"/>
      <c r="EZH563" s="168"/>
      <c r="EZI563" s="511"/>
      <c r="EZJ563" s="511"/>
      <c r="EZK563" s="511"/>
      <c r="EZL563" s="511"/>
      <c r="EZM563" s="511"/>
      <c r="EZN563" s="511"/>
      <c r="EZO563" s="511"/>
      <c r="EZP563" s="511"/>
      <c r="EZQ563" s="511"/>
      <c r="EZR563" s="511"/>
      <c r="EZS563" s="511"/>
      <c r="EZT563" s="511"/>
      <c r="EZU563" s="511"/>
      <c r="EZV563" s="511"/>
      <c r="EZW563" s="511"/>
      <c r="EZX563" s="511"/>
      <c r="EZY563" s="511"/>
      <c r="EZZ563" s="511"/>
      <c r="FAA563" s="511"/>
      <c r="FAB563" s="511"/>
      <c r="FAC563" s="511"/>
      <c r="FAD563" s="511"/>
      <c r="FAE563" s="511"/>
      <c r="FAF563" s="511"/>
      <c r="FAG563" s="89"/>
      <c r="FAH563" s="89"/>
      <c r="FAI563" s="89"/>
      <c r="FAJ563" s="89"/>
      <c r="FAK563" s="89"/>
      <c r="FAL563" s="511"/>
      <c r="FAM563" s="511"/>
      <c r="FAN563" s="89"/>
      <c r="FAO563" s="89"/>
      <c r="FAP563" s="511"/>
      <c r="FAQ563" s="511"/>
      <c r="FAR563" s="89"/>
      <c r="FAS563" s="89"/>
      <c r="FAT563" s="511"/>
      <c r="FAU563" s="511"/>
      <c r="FAV563" s="511"/>
      <c r="FAW563" s="511"/>
      <c r="FAX563" s="511"/>
      <c r="FAY563" s="511"/>
      <c r="FAZ563" s="511"/>
      <c r="FBA563" s="89"/>
      <c r="FBB563" s="89"/>
      <c r="FBC563" s="511"/>
      <c r="FBD563" s="511"/>
      <c r="FBE563" s="89"/>
      <c r="FBF563" s="89"/>
      <c r="FBG563" s="511"/>
      <c r="FBH563" s="511"/>
      <c r="FBI563" s="511"/>
      <c r="FBJ563" s="511"/>
      <c r="FBK563" s="511"/>
      <c r="FBL563" s="203"/>
      <c r="FBM563" s="107"/>
      <c r="FBN563" s="511"/>
      <c r="FBO563" s="511"/>
      <c r="FBP563" s="511"/>
      <c r="FBQ563" s="511"/>
      <c r="FBR563" s="511"/>
      <c r="FBS563" s="511"/>
      <c r="FBT563" s="511"/>
      <c r="FBU563" s="168"/>
      <c r="FBV563" s="168"/>
      <c r="FBW563" s="168"/>
      <c r="FBX563" s="168"/>
      <c r="FBY563" s="168"/>
      <c r="FBZ563" s="168"/>
      <c r="FCA563" s="168"/>
      <c r="FCB563" s="168"/>
      <c r="FCC563" s="168"/>
      <c r="FCD563" s="168"/>
      <c r="FCE563" s="168"/>
      <c r="FCF563" s="168"/>
      <c r="FCG563" s="168"/>
      <c r="FCH563" s="168"/>
      <c r="FCI563" s="168"/>
      <c r="FCJ563" s="168"/>
      <c r="FCK563" s="168"/>
      <c r="FCL563" s="168"/>
      <c r="FCM563" s="168"/>
      <c r="FCN563" s="168"/>
      <c r="FCO563" s="168"/>
      <c r="FCP563" s="168"/>
      <c r="FCQ563" s="168"/>
      <c r="FCR563" s="168"/>
      <c r="FCS563" s="168"/>
      <c r="FCT563" s="168"/>
      <c r="FCU563" s="168"/>
      <c r="FCV563" s="168"/>
      <c r="FCW563" s="168"/>
      <c r="FCX563" s="168"/>
      <c r="FCY563" s="168"/>
      <c r="FCZ563" s="168"/>
      <c r="FDA563" s="168"/>
      <c r="FDB563" s="168"/>
      <c r="FDC563" s="168"/>
      <c r="FDD563" s="168"/>
      <c r="FDE563" s="168"/>
      <c r="FDF563" s="168"/>
      <c r="FDG563" s="168"/>
      <c r="FDH563" s="168"/>
      <c r="FDI563" s="168"/>
      <c r="FDJ563" s="168"/>
      <c r="FDK563" s="168"/>
      <c r="FDL563" s="168"/>
      <c r="FDM563" s="511"/>
      <c r="FDN563" s="511"/>
      <c r="FDO563" s="511"/>
      <c r="FDP563" s="511"/>
      <c r="FDQ563" s="511"/>
      <c r="FDR563" s="511"/>
      <c r="FDS563" s="511"/>
      <c r="FDT563" s="511"/>
      <c r="FDU563" s="511"/>
      <c r="FDV563" s="511"/>
      <c r="FDW563" s="511"/>
      <c r="FDX563" s="511"/>
      <c r="FDY563" s="511"/>
      <c r="FDZ563" s="511"/>
      <c r="FEA563" s="511"/>
      <c r="FEB563" s="511"/>
      <c r="FEC563" s="511"/>
      <c r="FED563" s="511"/>
      <c r="FEE563" s="511"/>
      <c r="FEF563" s="511"/>
      <c r="FEG563" s="511"/>
      <c r="FEH563" s="511"/>
      <c r="FEI563" s="511"/>
      <c r="FEJ563" s="511"/>
      <c r="FEK563" s="89"/>
      <c r="FEL563" s="89"/>
      <c r="FEM563" s="89"/>
      <c r="FEN563" s="89"/>
      <c r="FEO563" s="89"/>
      <c r="FEP563" s="511"/>
      <c r="FEQ563" s="511"/>
      <c r="FER563" s="89"/>
      <c r="FES563" s="89"/>
      <c r="FET563" s="511"/>
      <c r="FEU563" s="511"/>
      <c r="FEV563" s="89"/>
      <c r="FEW563" s="89"/>
      <c r="FEX563" s="511"/>
      <c r="FEY563" s="511"/>
      <c r="FEZ563" s="511"/>
      <c r="FFA563" s="511"/>
      <c r="FFB563" s="511"/>
      <c r="FFC563" s="511"/>
      <c r="FFD563" s="511"/>
      <c r="FFE563" s="89"/>
      <c r="FFF563" s="89"/>
      <c r="FFG563" s="511"/>
      <c r="FFH563" s="511"/>
      <c r="FFI563" s="89"/>
      <c r="FFJ563" s="89"/>
      <c r="FFK563" s="511"/>
      <c r="FFL563" s="511"/>
      <c r="FFM563" s="511"/>
      <c r="FFN563" s="511"/>
      <c r="FFO563" s="511"/>
      <c r="FFP563" s="203"/>
      <c r="FFQ563" s="107"/>
      <c r="FFR563" s="511"/>
      <c r="FFS563" s="511"/>
      <c r="FFT563" s="511"/>
      <c r="FFU563" s="511"/>
      <c r="FFV563" s="511"/>
      <c r="FFW563" s="511"/>
      <c r="FFX563" s="511"/>
      <c r="FFY563" s="168"/>
      <c r="FFZ563" s="168"/>
      <c r="FGA563" s="168"/>
      <c r="FGB563" s="168"/>
      <c r="FGC563" s="168"/>
      <c r="FGD563" s="168"/>
      <c r="FGE563" s="168"/>
      <c r="FGF563" s="168"/>
      <c r="FGG563" s="168"/>
      <c r="FGH563" s="168"/>
      <c r="FGI563" s="168"/>
      <c r="FGJ563" s="168"/>
      <c r="FGK563" s="168"/>
      <c r="FGL563" s="168"/>
      <c r="FGM563" s="168"/>
      <c r="FGN563" s="168"/>
      <c r="FGO563" s="168"/>
      <c r="FGP563" s="168"/>
      <c r="FGQ563" s="168"/>
      <c r="FGR563" s="168"/>
      <c r="FGS563" s="168"/>
      <c r="FGT563" s="168"/>
      <c r="FGU563" s="168"/>
      <c r="FGV563" s="168"/>
      <c r="FGW563" s="168"/>
      <c r="FGX563" s="168"/>
      <c r="FGY563" s="168"/>
      <c r="FGZ563" s="168"/>
      <c r="FHA563" s="168"/>
      <c r="FHB563" s="168"/>
      <c r="FHC563" s="168"/>
      <c r="FHD563" s="168"/>
      <c r="FHE563" s="168"/>
      <c r="FHF563" s="168"/>
      <c r="FHG563" s="168"/>
      <c r="FHH563" s="168"/>
      <c r="FHI563" s="168"/>
      <c r="FHJ563" s="168"/>
      <c r="FHK563" s="168"/>
      <c r="FHL563" s="168"/>
      <c r="FHM563" s="168"/>
      <c r="FHN563" s="168"/>
      <c r="FHO563" s="168"/>
      <c r="FHP563" s="168"/>
      <c r="FHQ563" s="511"/>
      <c r="FHR563" s="511"/>
      <c r="FHS563" s="511"/>
      <c r="FHT563" s="511"/>
      <c r="FHU563" s="511"/>
      <c r="FHV563" s="511"/>
      <c r="FHW563" s="511"/>
      <c r="FHX563" s="511"/>
      <c r="FHY563" s="511"/>
      <c r="FHZ563" s="511"/>
      <c r="FIA563" s="511"/>
      <c r="FIB563" s="511"/>
      <c r="FIC563" s="511"/>
      <c r="FID563" s="511"/>
      <c r="FIE563" s="511"/>
      <c r="FIF563" s="511"/>
      <c r="FIG563" s="511"/>
      <c r="FIH563" s="511"/>
      <c r="FII563" s="511"/>
      <c r="FIJ563" s="511"/>
      <c r="FIK563" s="511"/>
      <c r="FIL563" s="511"/>
      <c r="FIM563" s="511"/>
      <c r="FIN563" s="511"/>
      <c r="FIO563" s="89"/>
      <c r="FIP563" s="89"/>
      <c r="FIQ563" s="89"/>
      <c r="FIR563" s="89"/>
      <c r="FIS563" s="89"/>
      <c r="FIT563" s="511"/>
      <c r="FIU563" s="511"/>
      <c r="FIV563" s="89"/>
      <c r="FIW563" s="89"/>
      <c r="FIX563" s="511"/>
      <c r="FIY563" s="511"/>
      <c r="FIZ563" s="89"/>
      <c r="FJA563" s="89"/>
      <c r="FJB563" s="511"/>
      <c r="FJC563" s="511"/>
      <c r="FJD563" s="511"/>
      <c r="FJE563" s="511"/>
      <c r="FJF563" s="511"/>
      <c r="FJG563" s="511"/>
      <c r="FJH563" s="511"/>
      <c r="FJI563" s="89"/>
      <c r="FJJ563" s="89"/>
      <c r="FJK563" s="511"/>
      <c r="FJL563" s="511"/>
      <c r="FJM563" s="89"/>
      <c r="FJN563" s="89"/>
      <c r="FJO563" s="511"/>
      <c r="FJP563" s="511"/>
      <c r="FJQ563" s="511"/>
      <c r="FJR563" s="511"/>
      <c r="FJS563" s="511"/>
      <c r="FJT563" s="203"/>
      <c r="FJU563" s="107"/>
      <c r="FJV563" s="511"/>
      <c r="FJW563" s="511"/>
      <c r="FJX563" s="511"/>
      <c r="FJY563" s="511"/>
      <c r="FJZ563" s="511"/>
      <c r="FKA563" s="511"/>
      <c r="FKB563" s="511"/>
      <c r="FKC563" s="168"/>
      <c r="FKD563" s="168"/>
      <c r="FKE563" s="168"/>
      <c r="FKF563" s="168"/>
      <c r="FKG563" s="168"/>
      <c r="FKH563" s="168"/>
      <c r="FKI563" s="168"/>
      <c r="FKJ563" s="168"/>
      <c r="FKK563" s="168"/>
      <c r="FKL563" s="168"/>
      <c r="FKM563" s="168"/>
      <c r="FKN563" s="168"/>
      <c r="FKO563" s="168"/>
      <c r="FKP563" s="168"/>
      <c r="FKQ563" s="168"/>
      <c r="FKR563" s="168"/>
      <c r="FKS563" s="168"/>
      <c r="FKT563" s="168"/>
      <c r="FKU563" s="168"/>
      <c r="FKV563" s="168"/>
      <c r="FKW563" s="168"/>
      <c r="FKX563" s="168"/>
      <c r="FKY563" s="168"/>
      <c r="FKZ563" s="168"/>
      <c r="FLA563" s="168"/>
      <c r="FLB563" s="168"/>
      <c r="FLC563" s="168"/>
      <c r="FLD563" s="168"/>
      <c r="FLE563" s="168"/>
      <c r="FLF563" s="168"/>
      <c r="FLG563" s="168"/>
      <c r="FLH563" s="168"/>
      <c r="FLI563" s="168"/>
      <c r="FLJ563" s="168"/>
      <c r="FLK563" s="168"/>
      <c r="FLL563" s="168"/>
      <c r="FLM563" s="168"/>
      <c r="FLN563" s="168"/>
      <c r="FLO563" s="168"/>
      <c r="FLP563" s="168"/>
      <c r="FLQ563" s="168"/>
      <c r="FLR563" s="168"/>
      <c r="FLS563" s="168"/>
      <c r="FLT563" s="168"/>
      <c r="FLU563" s="511"/>
      <c r="FLV563" s="511"/>
      <c r="FLW563" s="511"/>
      <c r="FLX563" s="511"/>
      <c r="FLY563" s="511"/>
      <c r="FLZ563" s="511"/>
      <c r="FMA563" s="511"/>
      <c r="FMB563" s="511"/>
      <c r="FMC563" s="511"/>
      <c r="FMD563" s="511"/>
      <c r="FME563" s="511"/>
      <c r="FMF563" s="511"/>
      <c r="FMG563" s="511"/>
      <c r="FMH563" s="511"/>
      <c r="FMI563" s="511"/>
      <c r="FMJ563" s="511"/>
      <c r="FMK563" s="511"/>
      <c r="FML563" s="511"/>
      <c r="FMM563" s="511"/>
      <c r="FMN563" s="511"/>
      <c r="FMO563" s="511"/>
      <c r="FMP563" s="511"/>
      <c r="FMQ563" s="511"/>
      <c r="FMR563" s="511"/>
      <c r="FMS563" s="89"/>
      <c r="FMT563" s="89"/>
      <c r="FMU563" s="89"/>
      <c r="FMV563" s="89"/>
      <c r="FMW563" s="89"/>
      <c r="FMX563" s="511"/>
      <c r="FMY563" s="511"/>
      <c r="FMZ563" s="89"/>
      <c r="FNA563" s="89"/>
      <c r="FNB563" s="511"/>
      <c r="FNC563" s="511"/>
      <c r="FND563" s="89"/>
      <c r="FNE563" s="89"/>
      <c r="FNF563" s="511"/>
      <c r="FNG563" s="511"/>
      <c r="FNH563" s="511"/>
      <c r="FNI563" s="511"/>
      <c r="FNJ563" s="511"/>
      <c r="FNK563" s="511"/>
      <c r="FNL563" s="511"/>
      <c r="FNM563" s="89"/>
      <c r="FNN563" s="89"/>
      <c r="FNO563" s="511"/>
      <c r="FNP563" s="511"/>
      <c r="FNQ563" s="89"/>
      <c r="FNR563" s="89"/>
      <c r="FNS563" s="511"/>
      <c r="FNT563" s="511"/>
      <c r="FNU563" s="511"/>
      <c r="FNV563" s="511"/>
      <c r="FNW563" s="511"/>
      <c r="FNX563" s="203"/>
      <c r="FNY563" s="107"/>
      <c r="FNZ563" s="511"/>
      <c r="FOA563" s="511"/>
      <c r="FOB563" s="511"/>
      <c r="FOC563" s="511"/>
      <c r="FOD563" s="511"/>
      <c r="FOE563" s="511"/>
      <c r="FOF563" s="511"/>
      <c r="FOG563" s="168"/>
      <c r="FOH563" s="168"/>
      <c r="FOI563" s="168"/>
      <c r="FOJ563" s="168"/>
      <c r="FOK563" s="168"/>
      <c r="FOL563" s="168"/>
      <c r="FOM563" s="168"/>
      <c r="FON563" s="168"/>
      <c r="FOO563" s="168"/>
      <c r="FOP563" s="168"/>
      <c r="FOQ563" s="168"/>
      <c r="FOR563" s="168"/>
      <c r="FOS563" s="168"/>
      <c r="FOT563" s="168"/>
      <c r="FOU563" s="168"/>
      <c r="FOV563" s="168"/>
      <c r="FOW563" s="168"/>
      <c r="FOX563" s="168"/>
      <c r="FOY563" s="168"/>
      <c r="FOZ563" s="168"/>
      <c r="FPA563" s="168"/>
      <c r="FPB563" s="168"/>
      <c r="FPC563" s="168"/>
      <c r="FPD563" s="168"/>
      <c r="FPE563" s="168"/>
      <c r="FPF563" s="168"/>
      <c r="FPG563" s="168"/>
      <c r="FPH563" s="168"/>
      <c r="FPI563" s="168"/>
      <c r="FPJ563" s="168"/>
      <c r="FPK563" s="168"/>
      <c r="FPL563" s="168"/>
      <c r="FPM563" s="168"/>
      <c r="FPN563" s="168"/>
      <c r="FPO563" s="168"/>
      <c r="FPP563" s="168"/>
      <c r="FPQ563" s="168"/>
      <c r="FPR563" s="168"/>
      <c r="FPS563" s="168"/>
      <c r="FPT563" s="168"/>
      <c r="FPU563" s="168"/>
      <c r="FPV563" s="168"/>
      <c r="FPW563" s="168"/>
      <c r="FPX563" s="168"/>
      <c r="FPY563" s="511"/>
      <c r="FPZ563" s="511"/>
      <c r="FQA563" s="511"/>
      <c r="FQB563" s="511"/>
      <c r="FQC563" s="511"/>
      <c r="FQD563" s="511"/>
      <c r="FQE563" s="511"/>
      <c r="FQF563" s="511"/>
      <c r="FQG563" s="511"/>
      <c r="FQH563" s="511"/>
      <c r="FQI563" s="511"/>
      <c r="FQJ563" s="511"/>
      <c r="FQK563" s="511"/>
      <c r="FQL563" s="511"/>
      <c r="FQM563" s="511"/>
      <c r="FQN563" s="511"/>
      <c r="FQO563" s="511"/>
      <c r="FQP563" s="511"/>
      <c r="FQQ563" s="511"/>
      <c r="FQR563" s="511"/>
      <c r="FQS563" s="511"/>
      <c r="FQT563" s="511"/>
      <c r="FQU563" s="511"/>
      <c r="FQV563" s="511"/>
      <c r="FQW563" s="89"/>
      <c r="FQX563" s="89"/>
      <c r="FQY563" s="89"/>
      <c r="FQZ563" s="89"/>
      <c r="FRA563" s="89"/>
      <c r="FRB563" s="511"/>
      <c r="FRC563" s="511"/>
      <c r="FRD563" s="89"/>
      <c r="FRE563" s="89"/>
      <c r="FRF563" s="511"/>
      <c r="FRG563" s="511"/>
      <c r="FRH563" s="89"/>
      <c r="FRI563" s="89"/>
      <c r="FRJ563" s="511"/>
      <c r="FRK563" s="511"/>
      <c r="FRL563" s="511"/>
      <c r="FRM563" s="511"/>
      <c r="FRN563" s="511"/>
      <c r="FRO563" s="511"/>
      <c r="FRP563" s="511"/>
      <c r="FRQ563" s="89"/>
      <c r="FRR563" s="89"/>
      <c r="FRS563" s="511"/>
      <c r="FRT563" s="511"/>
      <c r="FRU563" s="89"/>
      <c r="FRV563" s="89"/>
      <c r="FRW563" s="511"/>
      <c r="FRX563" s="511"/>
      <c r="FRY563" s="511"/>
      <c r="FRZ563" s="511"/>
      <c r="FSA563" s="511"/>
      <c r="FSB563" s="203"/>
      <c r="FSC563" s="107"/>
      <c r="FSD563" s="511"/>
      <c r="FSE563" s="511"/>
      <c r="FSF563" s="511"/>
      <c r="FSG563" s="511"/>
      <c r="FSH563" s="511"/>
      <c r="FSI563" s="511"/>
      <c r="FSJ563" s="511"/>
      <c r="FSK563" s="168"/>
      <c r="FSL563" s="168"/>
      <c r="FSM563" s="168"/>
      <c r="FSN563" s="168"/>
      <c r="FSO563" s="168"/>
      <c r="FSP563" s="168"/>
      <c r="FSQ563" s="168"/>
      <c r="FSR563" s="168"/>
      <c r="FSS563" s="168"/>
      <c r="FST563" s="168"/>
      <c r="FSU563" s="168"/>
      <c r="FSV563" s="168"/>
      <c r="FSW563" s="168"/>
      <c r="FSX563" s="168"/>
      <c r="FSY563" s="168"/>
      <c r="FSZ563" s="168"/>
      <c r="FTA563" s="168"/>
      <c r="FTB563" s="168"/>
      <c r="FTC563" s="168"/>
      <c r="FTD563" s="168"/>
      <c r="FTE563" s="168"/>
      <c r="FTF563" s="168"/>
      <c r="FTG563" s="168"/>
      <c r="FTH563" s="168"/>
      <c r="FTI563" s="168"/>
      <c r="FTJ563" s="168"/>
      <c r="FTK563" s="168"/>
      <c r="FTL563" s="168"/>
      <c r="FTM563" s="168"/>
      <c r="FTN563" s="168"/>
      <c r="FTO563" s="168"/>
      <c r="FTP563" s="168"/>
      <c r="FTQ563" s="168"/>
      <c r="FTR563" s="168"/>
      <c r="FTS563" s="168"/>
      <c r="FTT563" s="168"/>
      <c r="FTU563" s="168"/>
      <c r="FTV563" s="168"/>
      <c r="FTW563" s="168"/>
      <c r="FTX563" s="168"/>
      <c r="FTY563" s="168"/>
      <c r="FTZ563" s="168"/>
      <c r="FUA563" s="168"/>
      <c r="FUB563" s="168"/>
      <c r="FUC563" s="511"/>
      <c r="FUD563" s="511"/>
      <c r="FUE563" s="511"/>
      <c r="FUF563" s="511"/>
      <c r="FUG563" s="511"/>
      <c r="FUH563" s="511"/>
      <c r="FUI563" s="511"/>
      <c r="FUJ563" s="511"/>
      <c r="FUK563" s="511"/>
      <c r="FUL563" s="511"/>
      <c r="FUM563" s="511"/>
      <c r="FUN563" s="511"/>
      <c r="FUO563" s="511"/>
      <c r="FUP563" s="511"/>
      <c r="FUQ563" s="511"/>
      <c r="FUR563" s="511"/>
      <c r="FUS563" s="511"/>
      <c r="FUT563" s="511"/>
      <c r="FUU563" s="511"/>
      <c r="FUV563" s="511"/>
      <c r="FUW563" s="511"/>
      <c r="FUX563" s="511"/>
      <c r="FUY563" s="511"/>
      <c r="FUZ563" s="511"/>
      <c r="FVA563" s="89"/>
      <c r="FVB563" s="89"/>
      <c r="FVC563" s="89"/>
      <c r="FVD563" s="89"/>
      <c r="FVE563" s="89"/>
      <c r="FVF563" s="511"/>
      <c r="FVG563" s="511"/>
      <c r="FVH563" s="89"/>
      <c r="FVI563" s="89"/>
      <c r="FVJ563" s="511"/>
      <c r="FVK563" s="511"/>
      <c r="FVL563" s="89"/>
      <c r="FVM563" s="89"/>
      <c r="FVN563" s="511"/>
      <c r="FVO563" s="511"/>
      <c r="FVP563" s="511"/>
      <c r="FVQ563" s="511"/>
      <c r="FVR563" s="511"/>
      <c r="FVS563" s="511"/>
      <c r="FVT563" s="511"/>
      <c r="FVU563" s="89"/>
      <c r="FVV563" s="89"/>
      <c r="FVW563" s="511"/>
      <c r="FVX563" s="511"/>
      <c r="FVY563" s="89"/>
      <c r="FVZ563" s="89"/>
      <c r="FWA563" s="511"/>
      <c r="FWB563" s="511"/>
      <c r="FWC563" s="511"/>
      <c r="FWD563" s="511"/>
      <c r="FWE563" s="511"/>
      <c r="FWF563" s="203"/>
      <c r="FWG563" s="107"/>
      <c r="FWH563" s="511"/>
      <c r="FWI563" s="511"/>
      <c r="FWJ563" s="511"/>
      <c r="FWK563" s="511"/>
      <c r="FWL563" s="511"/>
      <c r="FWM563" s="511"/>
      <c r="FWN563" s="511"/>
      <c r="FWO563" s="168"/>
      <c r="FWP563" s="168"/>
      <c r="FWQ563" s="168"/>
      <c r="FWR563" s="168"/>
      <c r="FWS563" s="168"/>
      <c r="FWT563" s="168"/>
      <c r="FWU563" s="168"/>
      <c r="FWV563" s="168"/>
      <c r="FWW563" s="168"/>
      <c r="FWX563" s="168"/>
      <c r="FWY563" s="168"/>
      <c r="FWZ563" s="168"/>
      <c r="FXA563" s="168"/>
      <c r="FXB563" s="168"/>
      <c r="FXC563" s="168"/>
      <c r="FXD563" s="168"/>
      <c r="FXE563" s="168"/>
      <c r="FXF563" s="168"/>
      <c r="FXG563" s="168"/>
      <c r="FXH563" s="168"/>
      <c r="FXI563" s="168"/>
      <c r="FXJ563" s="168"/>
      <c r="FXK563" s="168"/>
      <c r="FXL563" s="168"/>
      <c r="FXM563" s="168"/>
      <c r="FXN563" s="168"/>
      <c r="FXO563" s="168"/>
      <c r="FXP563" s="168"/>
      <c r="FXQ563" s="168"/>
      <c r="FXR563" s="168"/>
      <c r="FXS563" s="168"/>
      <c r="FXT563" s="168"/>
      <c r="FXU563" s="168"/>
      <c r="FXV563" s="168"/>
      <c r="FXW563" s="168"/>
      <c r="FXX563" s="168"/>
      <c r="FXY563" s="168"/>
      <c r="FXZ563" s="168"/>
      <c r="FYA563" s="168"/>
      <c r="FYB563" s="168"/>
      <c r="FYC563" s="168"/>
      <c r="FYD563" s="168"/>
      <c r="FYE563" s="168"/>
      <c r="FYF563" s="168"/>
      <c r="FYG563" s="511"/>
      <c r="FYH563" s="511"/>
      <c r="FYI563" s="511"/>
      <c r="FYJ563" s="511"/>
      <c r="FYK563" s="511"/>
      <c r="FYL563" s="511"/>
      <c r="FYM563" s="511"/>
      <c r="FYN563" s="511"/>
      <c r="FYO563" s="511"/>
      <c r="FYP563" s="511"/>
      <c r="FYQ563" s="511"/>
      <c r="FYR563" s="511"/>
      <c r="FYS563" s="511"/>
      <c r="FYT563" s="511"/>
      <c r="FYU563" s="511"/>
      <c r="FYV563" s="511"/>
      <c r="FYW563" s="511"/>
      <c r="FYX563" s="511"/>
      <c r="FYY563" s="511"/>
      <c r="FYZ563" s="511"/>
      <c r="FZA563" s="511"/>
      <c r="FZB563" s="511"/>
      <c r="FZC563" s="511"/>
      <c r="FZD563" s="511"/>
      <c r="FZE563" s="89"/>
      <c r="FZF563" s="89"/>
      <c r="FZG563" s="89"/>
      <c r="FZH563" s="89"/>
      <c r="FZI563" s="89"/>
      <c r="FZJ563" s="511"/>
      <c r="FZK563" s="511"/>
      <c r="FZL563" s="89"/>
      <c r="FZM563" s="89"/>
      <c r="FZN563" s="511"/>
      <c r="FZO563" s="511"/>
      <c r="FZP563" s="89"/>
      <c r="FZQ563" s="89"/>
      <c r="FZR563" s="511"/>
      <c r="FZS563" s="511"/>
      <c r="FZT563" s="511"/>
      <c r="FZU563" s="511"/>
      <c r="FZV563" s="511"/>
      <c r="FZW563" s="511"/>
      <c r="FZX563" s="511"/>
      <c r="FZY563" s="89"/>
      <c r="FZZ563" s="89"/>
      <c r="GAA563" s="511"/>
      <c r="GAB563" s="511"/>
      <c r="GAC563" s="89"/>
      <c r="GAD563" s="89"/>
      <c r="GAE563" s="511"/>
      <c r="GAF563" s="511"/>
      <c r="GAG563" s="511"/>
      <c r="GAH563" s="511"/>
      <c r="GAI563" s="511"/>
      <c r="GAJ563" s="203"/>
      <c r="GAK563" s="107"/>
      <c r="GAL563" s="511"/>
      <c r="GAM563" s="511"/>
      <c r="GAN563" s="511"/>
      <c r="GAO563" s="511"/>
      <c r="GAP563" s="511"/>
      <c r="GAQ563" s="511"/>
      <c r="GAR563" s="511"/>
      <c r="GAS563" s="168"/>
      <c r="GAT563" s="168"/>
      <c r="GAU563" s="168"/>
      <c r="GAV563" s="168"/>
      <c r="GAW563" s="168"/>
      <c r="GAX563" s="168"/>
      <c r="GAY563" s="168"/>
      <c r="GAZ563" s="168"/>
      <c r="GBA563" s="168"/>
      <c r="GBB563" s="168"/>
      <c r="GBC563" s="168"/>
      <c r="GBD563" s="168"/>
      <c r="GBE563" s="168"/>
      <c r="GBF563" s="168"/>
      <c r="GBG563" s="168"/>
      <c r="GBH563" s="168"/>
      <c r="GBI563" s="168"/>
      <c r="GBJ563" s="168"/>
      <c r="GBK563" s="168"/>
      <c r="GBL563" s="168"/>
      <c r="GBM563" s="168"/>
      <c r="GBN563" s="168"/>
      <c r="GBO563" s="168"/>
      <c r="GBP563" s="168"/>
      <c r="GBQ563" s="168"/>
      <c r="GBR563" s="168"/>
      <c r="GBS563" s="168"/>
      <c r="GBT563" s="168"/>
      <c r="GBU563" s="168"/>
      <c r="GBV563" s="168"/>
      <c r="GBW563" s="168"/>
      <c r="GBX563" s="168"/>
      <c r="GBY563" s="168"/>
      <c r="GBZ563" s="168"/>
      <c r="GCA563" s="168"/>
      <c r="GCB563" s="168"/>
      <c r="GCC563" s="168"/>
      <c r="GCD563" s="168"/>
      <c r="GCE563" s="168"/>
      <c r="GCF563" s="168"/>
      <c r="GCG563" s="168"/>
      <c r="GCH563" s="168"/>
      <c r="GCI563" s="168"/>
      <c r="GCJ563" s="168"/>
      <c r="GCK563" s="511"/>
      <c r="GCL563" s="511"/>
      <c r="GCM563" s="511"/>
      <c r="GCN563" s="511"/>
      <c r="GCO563" s="511"/>
      <c r="GCP563" s="511"/>
      <c r="GCQ563" s="511"/>
      <c r="GCR563" s="511"/>
      <c r="GCS563" s="511"/>
      <c r="GCT563" s="511"/>
      <c r="GCU563" s="511"/>
      <c r="GCV563" s="511"/>
      <c r="GCW563" s="511"/>
      <c r="GCX563" s="511"/>
      <c r="GCY563" s="511"/>
      <c r="GCZ563" s="511"/>
      <c r="GDA563" s="511"/>
      <c r="GDB563" s="511"/>
      <c r="GDC563" s="511"/>
      <c r="GDD563" s="511"/>
      <c r="GDE563" s="511"/>
      <c r="GDF563" s="511"/>
      <c r="GDG563" s="511"/>
      <c r="GDH563" s="511"/>
      <c r="GDI563" s="89"/>
      <c r="GDJ563" s="89"/>
      <c r="GDK563" s="89"/>
      <c r="GDL563" s="89"/>
      <c r="GDM563" s="89"/>
      <c r="GDN563" s="511"/>
      <c r="GDO563" s="511"/>
      <c r="GDP563" s="89"/>
      <c r="GDQ563" s="89"/>
      <c r="GDR563" s="511"/>
      <c r="GDS563" s="511"/>
      <c r="GDT563" s="89"/>
      <c r="GDU563" s="89"/>
      <c r="GDV563" s="511"/>
      <c r="GDW563" s="511"/>
      <c r="GDX563" s="511"/>
      <c r="GDY563" s="511"/>
      <c r="GDZ563" s="511"/>
      <c r="GEA563" s="511"/>
      <c r="GEB563" s="511"/>
      <c r="GEC563" s="89"/>
      <c r="GED563" s="89"/>
      <c r="GEE563" s="511"/>
      <c r="GEF563" s="511"/>
      <c r="GEG563" s="89"/>
      <c r="GEH563" s="89"/>
      <c r="GEI563" s="511"/>
      <c r="GEJ563" s="511"/>
      <c r="GEK563" s="511"/>
      <c r="GEL563" s="511"/>
      <c r="GEM563" s="511"/>
      <c r="GEN563" s="203"/>
      <c r="GEO563" s="107"/>
      <c r="GEP563" s="511"/>
      <c r="GEQ563" s="511"/>
      <c r="GER563" s="511"/>
      <c r="GES563" s="511"/>
      <c r="GET563" s="511"/>
      <c r="GEU563" s="511"/>
      <c r="GEV563" s="511"/>
      <c r="GEW563" s="168"/>
      <c r="GEX563" s="168"/>
      <c r="GEY563" s="168"/>
      <c r="GEZ563" s="168"/>
      <c r="GFA563" s="168"/>
      <c r="GFB563" s="168"/>
      <c r="GFC563" s="168"/>
      <c r="GFD563" s="168"/>
      <c r="GFE563" s="168"/>
      <c r="GFF563" s="168"/>
      <c r="GFG563" s="168"/>
      <c r="GFH563" s="168"/>
      <c r="GFI563" s="168"/>
      <c r="GFJ563" s="168"/>
      <c r="GFK563" s="168"/>
      <c r="GFL563" s="168"/>
      <c r="GFM563" s="168"/>
      <c r="GFN563" s="168"/>
      <c r="GFO563" s="168"/>
      <c r="GFP563" s="168"/>
      <c r="GFQ563" s="168"/>
      <c r="GFR563" s="168"/>
      <c r="GFS563" s="168"/>
      <c r="GFT563" s="168"/>
      <c r="GFU563" s="168"/>
      <c r="GFV563" s="168"/>
      <c r="GFW563" s="168"/>
      <c r="GFX563" s="168"/>
      <c r="GFY563" s="168"/>
      <c r="GFZ563" s="168"/>
      <c r="GGA563" s="168"/>
      <c r="GGB563" s="168"/>
      <c r="GGC563" s="168"/>
      <c r="GGD563" s="168"/>
      <c r="GGE563" s="168"/>
      <c r="GGF563" s="168"/>
      <c r="GGG563" s="168"/>
      <c r="GGH563" s="168"/>
      <c r="GGI563" s="168"/>
      <c r="GGJ563" s="168"/>
      <c r="GGK563" s="168"/>
      <c r="GGL563" s="168"/>
      <c r="GGM563" s="168"/>
      <c r="GGN563" s="168"/>
      <c r="GGO563" s="511"/>
      <c r="GGP563" s="511"/>
      <c r="GGQ563" s="511"/>
      <c r="GGR563" s="511"/>
      <c r="GGS563" s="511"/>
      <c r="GGT563" s="511"/>
      <c r="GGU563" s="511"/>
      <c r="GGV563" s="511"/>
      <c r="GGW563" s="511"/>
      <c r="GGX563" s="511"/>
      <c r="GGY563" s="511"/>
      <c r="GGZ563" s="511"/>
      <c r="GHA563" s="511"/>
      <c r="GHB563" s="511"/>
      <c r="GHC563" s="511"/>
      <c r="GHD563" s="511"/>
      <c r="GHE563" s="511"/>
      <c r="GHF563" s="511"/>
      <c r="GHG563" s="511"/>
      <c r="GHH563" s="511"/>
      <c r="GHI563" s="511"/>
      <c r="GHJ563" s="511"/>
      <c r="GHK563" s="511"/>
      <c r="GHL563" s="511"/>
      <c r="GHM563" s="89"/>
      <c r="GHN563" s="89"/>
      <c r="GHO563" s="89"/>
      <c r="GHP563" s="89"/>
      <c r="GHQ563" s="89"/>
      <c r="GHR563" s="511"/>
      <c r="GHS563" s="511"/>
      <c r="GHT563" s="89"/>
      <c r="GHU563" s="89"/>
      <c r="GHV563" s="511"/>
      <c r="GHW563" s="511"/>
      <c r="GHX563" s="89"/>
      <c r="GHY563" s="89"/>
      <c r="GHZ563" s="511"/>
      <c r="GIA563" s="511"/>
      <c r="GIB563" s="511"/>
      <c r="GIC563" s="511"/>
      <c r="GID563" s="511"/>
      <c r="GIE563" s="511"/>
      <c r="GIF563" s="511"/>
      <c r="GIG563" s="89"/>
      <c r="GIH563" s="89"/>
      <c r="GII563" s="511"/>
      <c r="GIJ563" s="511"/>
      <c r="GIK563" s="89"/>
      <c r="GIL563" s="89"/>
      <c r="GIM563" s="511"/>
      <c r="GIN563" s="511"/>
      <c r="GIO563" s="511"/>
      <c r="GIP563" s="511"/>
      <c r="GIQ563" s="511"/>
      <c r="GIR563" s="203"/>
      <c r="GIS563" s="107"/>
      <c r="GIT563" s="511"/>
      <c r="GIU563" s="511"/>
      <c r="GIV563" s="511"/>
      <c r="GIW563" s="511"/>
      <c r="GIX563" s="511"/>
      <c r="GIY563" s="511"/>
      <c r="GIZ563" s="511"/>
      <c r="GJA563" s="168"/>
      <c r="GJB563" s="168"/>
      <c r="GJC563" s="168"/>
      <c r="GJD563" s="168"/>
      <c r="GJE563" s="168"/>
      <c r="GJF563" s="168"/>
      <c r="GJG563" s="168"/>
      <c r="GJH563" s="168"/>
      <c r="GJI563" s="168"/>
      <c r="GJJ563" s="168"/>
      <c r="GJK563" s="168"/>
      <c r="GJL563" s="168"/>
      <c r="GJM563" s="168"/>
      <c r="GJN563" s="168"/>
      <c r="GJO563" s="168"/>
      <c r="GJP563" s="168"/>
      <c r="GJQ563" s="168"/>
      <c r="GJR563" s="168"/>
      <c r="GJS563" s="168"/>
      <c r="GJT563" s="168"/>
      <c r="GJU563" s="168"/>
      <c r="GJV563" s="168"/>
      <c r="GJW563" s="168"/>
      <c r="GJX563" s="168"/>
      <c r="GJY563" s="168"/>
      <c r="GJZ563" s="168"/>
      <c r="GKA563" s="168"/>
      <c r="GKB563" s="168"/>
      <c r="GKC563" s="168"/>
      <c r="GKD563" s="168"/>
      <c r="GKE563" s="168"/>
      <c r="GKF563" s="168"/>
      <c r="GKG563" s="168"/>
      <c r="GKH563" s="168"/>
      <c r="GKI563" s="168"/>
      <c r="GKJ563" s="168"/>
      <c r="GKK563" s="168"/>
      <c r="GKL563" s="168"/>
      <c r="GKM563" s="168"/>
      <c r="GKN563" s="168"/>
      <c r="GKO563" s="168"/>
      <c r="GKP563" s="168"/>
      <c r="GKQ563" s="168"/>
      <c r="GKR563" s="168"/>
      <c r="GKS563" s="511"/>
      <c r="GKT563" s="511"/>
      <c r="GKU563" s="511"/>
      <c r="GKV563" s="511"/>
      <c r="GKW563" s="511"/>
      <c r="GKX563" s="511"/>
      <c r="GKY563" s="511"/>
      <c r="GKZ563" s="511"/>
      <c r="GLA563" s="511"/>
      <c r="GLB563" s="511"/>
      <c r="GLC563" s="511"/>
      <c r="GLD563" s="511"/>
      <c r="GLE563" s="511"/>
      <c r="GLF563" s="511"/>
      <c r="GLG563" s="511"/>
      <c r="GLH563" s="511"/>
      <c r="GLI563" s="511"/>
      <c r="GLJ563" s="511"/>
      <c r="GLK563" s="511"/>
      <c r="GLL563" s="511"/>
      <c r="GLM563" s="511"/>
      <c r="GLN563" s="511"/>
      <c r="GLO563" s="511"/>
      <c r="GLP563" s="511"/>
      <c r="GLQ563" s="89"/>
      <c r="GLR563" s="89"/>
      <c r="GLS563" s="89"/>
      <c r="GLT563" s="89"/>
      <c r="GLU563" s="89"/>
      <c r="GLV563" s="511"/>
      <c r="GLW563" s="511"/>
      <c r="GLX563" s="89"/>
      <c r="GLY563" s="89"/>
      <c r="GLZ563" s="511"/>
      <c r="GMA563" s="511"/>
      <c r="GMB563" s="89"/>
      <c r="GMC563" s="89"/>
      <c r="GMD563" s="511"/>
      <c r="GME563" s="511"/>
      <c r="GMF563" s="511"/>
      <c r="GMG563" s="511"/>
      <c r="GMH563" s="511"/>
      <c r="GMI563" s="511"/>
      <c r="GMJ563" s="511"/>
      <c r="GMK563" s="89"/>
      <c r="GML563" s="89"/>
      <c r="GMM563" s="511"/>
      <c r="GMN563" s="511"/>
      <c r="GMO563" s="89"/>
      <c r="GMP563" s="89"/>
      <c r="GMQ563" s="511"/>
      <c r="GMR563" s="511"/>
      <c r="GMS563" s="511"/>
      <c r="GMT563" s="511"/>
      <c r="GMU563" s="511"/>
      <c r="GMV563" s="203"/>
      <c r="GMW563" s="107"/>
      <c r="GMX563" s="511"/>
      <c r="GMY563" s="511"/>
      <c r="GMZ563" s="511"/>
      <c r="GNA563" s="511"/>
      <c r="GNB563" s="511"/>
      <c r="GNC563" s="511"/>
      <c r="GND563" s="511"/>
      <c r="GNE563" s="168"/>
      <c r="GNF563" s="168"/>
      <c r="GNG563" s="168"/>
      <c r="GNH563" s="168"/>
      <c r="GNI563" s="168"/>
      <c r="GNJ563" s="168"/>
      <c r="GNK563" s="168"/>
      <c r="GNL563" s="168"/>
      <c r="GNM563" s="168"/>
      <c r="GNN563" s="168"/>
      <c r="GNO563" s="168"/>
      <c r="GNP563" s="168"/>
      <c r="GNQ563" s="168"/>
      <c r="GNR563" s="168"/>
      <c r="GNS563" s="168"/>
      <c r="GNT563" s="168"/>
      <c r="GNU563" s="168"/>
      <c r="GNV563" s="168"/>
      <c r="GNW563" s="168"/>
      <c r="GNX563" s="168"/>
      <c r="GNY563" s="168"/>
      <c r="GNZ563" s="168"/>
      <c r="GOA563" s="168"/>
      <c r="GOB563" s="168"/>
      <c r="GOC563" s="168"/>
      <c r="GOD563" s="168"/>
      <c r="GOE563" s="168"/>
      <c r="GOF563" s="168"/>
      <c r="GOG563" s="168"/>
      <c r="GOH563" s="168"/>
      <c r="GOI563" s="168"/>
      <c r="GOJ563" s="168"/>
      <c r="GOK563" s="168"/>
      <c r="GOL563" s="168"/>
      <c r="GOM563" s="168"/>
      <c r="GON563" s="168"/>
      <c r="GOO563" s="168"/>
      <c r="GOP563" s="168"/>
      <c r="GOQ563" s="168"/>
      <c r="GOR563" s="168"/>
      <c r="GOS563" s="168"/>
      <c r="GOT563" s="168"/>
      <c r="GOU563" s="168"/>
      <c r="GOV563" s="168"/>
      <c r="GOW563" s="511"/>
      <c r="GOX563" s="511"/>
      <c r="GOY563" s="511"/>
      <c r="GOZ563" s="511"/>
      <c r="GPA563" s="511"/>
      <c r="GPB563" s="511"/>
      <c r="GPC563" s="511"/>
      <c r="GPD563" s="511"/>
      <c r="GPE563" s="511"/>
      <c r="GPF563" s="511"/>
      <c r="GPG563" s="511"/>
      <c r="GPH563" s="511"/>
      <c r="GPI563" s="511"/>
      <c r="GPJ563" s="511"/>
      <c r="GPK563" s="511"/>
      <c r="GPL563" s="511"/>
      <c r="GPM563" s="511"/>
      <c r="GPN563" s="511"/>
      <c r="GPO563" s="511"/>
      <c r="GPP563" s="511"/>
      <c r="GPQ563" s="511"/>
      <c r="GPR563" s="511"/>
      <c r="GPS563" s="511"/>
      <c r="GPT563" s="511"/>
      <c r="GPU563" s="89"/>
      <c r="GPV563" s="89"/>
      <c r="GPW563" s="89"/>
      <c r="GPX563" s="89"/>
      <c r="GPY563" s="89"/>
      <c r="GPZ563" s="511"/>
      <c r="GQA563" s="511"/>
      <c r="GQB563" s="89"/>
      <c r="GQC563" s="89"/>
      <c r="GQD563" s="511"/>
      <c r="GQE563" s="511"/>
      <c r="GQF563" s="89"/>
      <c r="GQG563" s="89"/>
      <c r="GQH563" s="511"/>
      <c r="GQI563" s="511"/>
      <c r="GQJ563" s="511"/>
      <c r="GQK563" s="511"/>
      <c r="GQL563" s="511"/>
      <c r="GQM563" s="511"/>
      <c r="GQN563" s="511"/>
      <c r="GQO563" s="89"/>
      <c r="GQP563" s="89"/>
      <c r="GQQ563" s="511"/>
      <c r="GQR563" s="511"/>
      <c r="GQS563" s="89"/>
      <c r="GQT563" s="89"/>
      <c r="GQU563" s="511"/>
      <c r="GQV563" s="511"/>
      <c r="GQW563" s="511"/>
      <c r="GQX563" s="511"/>
      <c r="GQY563" s="511"/>
      <c r="GQZ563" s="203"/>
      <c r="GRA563" s="107"/>
      <c r="GRB563" s="511"/>
      <c r="GRC563" s="511"/>
      <c r="GRD563" s="511"/>
      <c r="GRE563" s="511"/>
      <c r="GRF563" s="511"/>
      <c r="GRG563" s="511"/>
      <c r="GRH563" s="511"/>
      <c r="GRI563" s="168"/>
      <c r="GRJ563" s="168"/>
      <c r="GRK563" s="168"/>
      <c r="GRL563" s="168"/>
      <c r="GRM563" s="168"/>
      <c r="GRN563" s="168"/>
      <c r="GRO563" s="168"/>
      <c r="GRP563" s="168"/>
      <c r="GRQ563" s="168"/>
      <c r="GRR563" s="168"/>
      <c r="GRS563" s="168"/>
      <c r="GRT563" s="168"/>
      <c r="GRU563" s="168"/>
      <c r="GRV563" s="168"/>
      <c r="GRW563" s="168"/>
      <c r="GRX563" s="168"/>
      <c r="GRY563" s="168"/>
      <c r="GRZ563" s="168"/>
      <c r="GSA563" s="168"/>
      <c r="GSB563" s="168"/>
      <c r="GSC563" s="168"/>
      <c r="GSD563" s="168"/>
      <c r="GSE563" s="168"/>
      <c r="GSF563" s="168"/>
      <c r="GSG563" s="168"/>
      <c r="GSH563" s="168"/>
      <c r="GSI563" s="168"/>
      <c r="GSJ563" s="168"/>
      <c r="GSK563" s="168"/>
      <c r="GSL563" s="168"/>
      <c r="GSM563" s="168"/>
      <c r="GSN563" s="168"/>
      <c r="GSO563" s="168"/>
      <c r="GSP563" s="168"/>
      <c r="GSQ563" s="168"/>
      <c r="GSR563" s="168"/>
      <c r="GSS563" s="168"/>
      <c r="GST563" s="168"/>
      <c r="GSU563" s="168"/>
      <c r="GSV563" s="168"/>
      <c r="GSW563" s="168"/>
      <c r="GSX563" s="168"/>
      <c r="GSY563" s="168"/>
      <c r="GSZ563" s="168"/>
      <c r="GTA563" s="511"/>
      <c r="GTB563" s="511"/>
      <c r="GTC563" s="511"/>
      <c r="GTD563" s="511"/>
      <c r="GTE563" s="511"/>
      <c r="GTF563" s="511"/>
      <c r="GTG563" s="511"/>
      <c r="GTH563" s="511"/>
      <c r="GTI563" s="511"/>
      <c r="GTJ563" s="511"/>
      <c r="GTK563" s="511"/>
      <c r="GTL563" s="511"/>
      <c r="GTM563" s="511"/>
      <c r="GTN563" s="511"/>
      <c r="GTO563" s="511"/>
      <c r="GTP563" s="511"/>
      <c r="GTQ563" s="511"/>
      <c r="GTR563" s="511"/>
      <c r="GTS563" s="511"/>
      <c r="GTT563" s="511"/>
      <c r="GTU563" s="511"/>
      <c r="GTV563" s="511"/>
      <c r="GTW563" s="511"/>
      <c r="GTX563" s="511"/>
      <c r="GTY563" s="89"/>
      <c r="GTZ563" s="89"/>
      <c r="GUA563" s="89"/>
      <c r="GUB563" s="89"/>
      <c r="GUC563" s="89"/>
      <c r="GUD563" s="511"/>
      <c r="GUE563" s="511"/>
      <c r="GUF563" s="89"/>
      <c r="GUG563" s="89"/>
      <c r="GUH563" s="511"/>
      <c r="GUI563" s="511"/>
      <c r="GUJ563" s="89"/>
      <c r="GUK563" s="89"/>
      <c r="GUL563" s="511"/>
      <c r="GUM563" s="511"/>
      <c r="GUN563" s="511"/>
      <c r="GUO563" s="511"/>
      <c r="GUP563" s="511"/>
      <c r="GUQ563" s="511"/>
      <c r="GUR563" s="511"/>
      <c r="GUS563" s="89"/>
      <c r="GUT563" s="89"/>
      <c r="GUU563" s="511"/>
      <c r="GUV563" s="511"/>
      <c r="GUW563" s="89"/>
      <c r="GUX563" s="89"/>
      <c r="GUY563" s="511"/>
      <c r="GUZ563" s="511"/>
      <c r="GVA563" s="511"/>
      <c r="GVB563" s="511"/>
      <c r="GVC563" s="511"/>
      <c r="GVD563" s="203"/>
      <c r="GVE563" s="107"/>
      <c r="GVF563" s="511"/>
      <c r="GVG563" s="511"/>
      <c r="GVH563" s="511"/>
      <c r="GVI563" s="511"/>
      <c r="GVJ563" s="511"/>
      <c r="GVK563" s="511"/>
      <c r="GVL563" s="511"/>
      <c r="GVM563" s="168"/>
      <c r="GVN563" s="168"/>
      <c r="GVO563" s="168"/>
      <c r="GVP563" s="168"/>
      <c r="GVQ563" s="168"/>
      <c r="GVR563" s="168"/>
      <c r="GVS563" s="168"/>
      <c r="GVT563" s="168"/>
      <c r="GVU563" s="168"/>
      <c r="GVV563" s="168"/>
      <c r="GVW563" s="168"/>
      <c r="GVX563" s="168"/>
      <c r="GVY563" s="168"/>
      <c r="GVZ563" s="168"/>
      <c r="GWA563" s="168"/>
      <c r="GWB563" s="168"/>
      <c r="GWC563" s="168"/>
      <c r="GWD563" s="168"/>
      <c r="GWE563" s="168"/>
      <c r="GWF563" s="168"/>
      <c r="GWG563" s="168"/>
      <c r="GWH563" s="168"/>
      <c r="GWI563" s="168"/>
      <c r="GWJ563" s="168"/>
      <c r="GWK563" s="168"/>
      <c r="GWL563" s="168"/>
      <c r="GWM563" s="168"/>
      <c r="GWN563" s="168"/>
      <c r="GWO563" s="168"/>
      <c r="GWP563" s="168"/>
      <c r="GWQ563" s="168"/>
      <c r="GWR563" s="168"/>
      <c r="GWS563" s="168"/>
      <c r="GWT563" s="168"/>
      <c r="GWU563" s="168"/>
      <c r="GWV563" s="168"/>
      <c r="GWW563" s="168"/>
      <c r="GWX563" s="168"/>
      <c r="GWY563" s="168"/>
      <c r="GWZ563" s="168"/>
      <c r="GXA563" s="168"/>
      <c r="GXB563" s="168"/>
      <c r="GXC563" s="168"/>
      <c r="GXD563" s="168"/>
      <c r="GXE563" s="511"/>
      <c r="GXF563" s="511"/>
      <c r="GXG563" s="511"/>
      <c r="GXH563" s="511"/>
      <c r="GXI563" s="511"/>
      <c r="GXJ563" s="511"/>
      <c r="GXK563" s="511"/>
      <c r="GXL563" s="511"/>
      <c r="GXM563" s="511"/>
      <c r="GXN563" s="511"/>
      <c r="GXO563" s="511"/>
      <c r="GXP563" s="511"/>
      <c r="GXQ563" s="511"/>
      <c r="GXR563" s="511"/>
      <c r="GXS563" s="511"/>
      <c r="GXT563" s="511"/>
      <c r="GXU563" s="511"/>
      <c r="GXV563" s="511"/>
      <c r="GXW563" s="511"/>
      <c r="GXX563" s="511"/>
      <c r="GXY563" s="511"/>
      <c r="GXZ563" s="511"/>
      <c r="GYA563" s="511"/>
      <c r="GYB563" s="511"/>
      <c r="GYC563" s="89"/>
      <c r="GYD563" s="89"/>
      <c r="GYE563" s="89"/>
      <c r="GYF563" s="89"/>
      <c r="GYG563" s="89"/>
      <c r="GYH563" s="511"/>
      <c r="GYI563" s="511"/>
      <c r="GYJ563" s="89"/>
      <c r="GYK563" s="89"/>
      <c r="GYL563" s="511"/>
      <c r="GYM563" s="511"/>
      <c r="GYN563" s="89"/>
      <c r="GYO563" s="89"/>
      <c r="GYP563" s="511"/>
      <c r="GYQ563" s="511"/>
      <c r="GYR563" s="511"/>
      <c r="GYS563" s="511"/>
      <c r="GYT563" s="511"/>
      <c r="GYU563" s="511"/>
      <c r="GYV563" s="511"/>
      <c r="GYW563" s="89"/>
      <c r="GYX563" s="89"/>
      <c r="GYY563" s="511"/>
      <c r="GYZ563" s="511"/>
      <c r="GZA563" s="89"/>
      <c r="GZB563" s="89"/>
      <c r="GZC563" s="511"/>
      <c r="GZD563" s="511"/>
      <c r="GZE563" s="511"/>
      <c r="GZF563" s="511"/>
      <c r="GZG563" s="511"/>
      <c r="GZH563" s="203"/>
      <c r="GZI563" s="107"/>
      <c r="GZJ563" s="511"/>
      <c r="GZK563" s="511"/>
      <c r="GZL563" s="511"/>
      <c r="GZM563" s="511"/>
      <c r="GZN563" s="511"/>
      <c r="GZO563" s="511"/>
      <c r="GZP563" s="511"/>
      <c r="GZQ563" s="168"/>
      <c r="GZR563" s="168"/>
      <c r="GZS563" s="168"/>
      <c r="GZT563" s="168"/>
      <c r="GZU563" s="168"/>
      <c r="GZV563" s="168"/>
      <c r="GZW563" s="168"/>
      <c r="GZX563" s="168"/>
      <c r="GZY563" s="168"/>
      <c r="GZZ563" s="168"/>
      <c r="HAA563" s="168"/>
      <c r="HAB563" s="168"/>
      <c r="HAC563" s="168"/>
      <c r="HAD563" s="168"/>
      <c r="HAE563" s="168"/>
      <c r="HAF563" s="168"/>
      <c r="HAG563" s="168"/>
      <c r="HAH563" s="168"/>
      <c r="HAI563" s="168"/>
      <c r="HAJ563" s="168"/>
      <c r="HAK563" s="168"/>
      <c r="HAL563" s="168"/>
      <c r="HAM563" s="168"/>
      <c r="HAN563" s="168"/>
      <c r="HAO563" s="168"/>
      <c r="HAP563" s="168"/>
      <c r="HAQ563" s="168"/>
      <c r="HAR563" s="168"/>
      <c r="HAS563" s="168"/>
      <c r="HAT563" s="168"/>
      <c r="HAU563" s="168"/>
      <c r="HAV563" s="168"/>
      <c r="HAW563" s="168"/>
      <c r="HAX563" s="168"/>
      <c r="HAY563" s="168"/>
      <c r="HAZ563" s="168"/>
      <c r="HBA563" s="168"/>
      <c r="HBB563" s="168"/>
      <c r="HBC563" s="168"/>
      <c r="HBD563" s="168"/>
      <c r="HBE563" s="168"/>
      <c r="HBF563" s="168"/>
      <c r="HBG563" s="168"/>
      <c r="HBH563" s="168"/>
      <c r="HBI563" s="511"/>
      <c r="HBJ563" s="511"/>
      <c r="HBK563" s="511"/>
      <c r="HBL563" s="511"/>
      <c r="HBM563" s="511"/>
      <c r="HBN563" s="511"/>
      <c r="HBO563" s="511"/>
      <c r="HBP563" s="511"/>
      <c r="HBQ563" s="511"/>
      <c r="HBR563" s="511"/>
      <c r="HBS563" s="511"/>
      <c r="HBT563" s="511"/>
      <c r="HBU563" s="511"/>
      <c r="HBV563" s="511"/>
      <c r="HBW563" s="511"/>
      <c r="HBX563" s="511"/>
      <c r="HBY563" s="511"/>
      <c r="HBZ563" s="511"/>
      <c r="HCA563" s="511"/>
      <c r="HCB563" s="511"/>
      <c r="HCC563" s="511"/>
      <c r="HCD563" s="511"/>
      <c r="HCE563" s="511"/>
      <c r="HCF563" s="511"/>
      <c r="HCG563" s="89"/>
      <c r="HCH563" s="89"/>
      <c r="HCI563" s="89"/>
      <c r="HCJ563" s="89"/>
      <c r="HCK563" s="89"/>
      <c r="HCL563" s="511"/>
      <c r="HCM563" s="511"/>
      <c r="HCN563" s="89"/>
      <c r="HCO563" s="89"/>
      <c r="HCP563" s="511"/>
      <c r="HCQ563" s="511"/>
      <c r="HCR563" s="89"/>
      <c r="HCS563" s="89"/>
      <c r="HCT563" s="511"/>
      <c r="HCU563" s="511"/>
      <c r="HCV563" s="511"/>
      <c r="HCW563" s="511"/>
      <c r="HCX563" s="511"/>
      <c r="HCY563" s="511"/>
      <c r="HCZ563" s="511"/>
      <c r="HDA563" s="89"/>
      <c r="HDB563" s="89"/>
      <c r="HDC563" s="511"/>
      <c r="HDD563" s="511"/>
      <c r="HDE563" s="89"/>
      <c r="HDF563" s="89"/>
      <c r="HDG563" s="511"/>
      <c r="HDH563" s="511"/>
      <c r="HDI563" s="511"/>
      <c r="HDJ563" s="511"/>
      <c r="HDK563" s="511"/>
      <c r="HDL563" s="203"/>
      <c r="HDM563" s="107"/>
      <c r="HDN563" s="511"/>
      <c r="HDO563" s="511"/>
      <c r="HDP563" s="511"/>
      <c r="HDQ563" s="511"/>
      <c r="HDR563" s="511"/>
      <c r="HDS563" s="511"/>
      <c r="HDT563" s="511"/>
      <c r="HDU563" s="168"/>
      <c r="HDV563" s="168"/>
      <c r="HDW563" s="168"/>
      <c r="HDX563" s="168"/>
      <c r="HDY563" s="168"/>
      <c r="HDZ563" s="168"/>
      <c r="HEA563" s="168"/>
      <c r="HEB563" s="168"/>
      <c r="HEC563" s="168"/>
      <c r="HED563" s="168"/>
      <c r="HEE563" s="168"/>
      <c r="HEF563" s="168"/>
      <c r="HEG563" s="168"/>
      <c r="HEH563" s="168"/>
      <c r="HEI563" s="168"/>
      <c r="HEJ563" s="168"/>
      <c r="HEK563" s="168"/>
      <c r="HEL563" s="168"/>
      <c r="HEM563" s="168"/>
      <c r="HEN563" s="168"/>
      <c r="HEO563" s="168"/>
      <c r="HEP563" s="168"/>
      <c r="HEQ563" s="168"/>
      <c r="HER563" s="168"/>
      <c r="HES563" s="168"/>
      <c r="HET563" s="168"/>
      <c r="HEU563" s="168"/>
      <c r="HEV563" s="168"/>
      <c r="HEW563" s="168"/>
      <c r="HEX563" s="168"/>
      <c r="HEY563" s="168"/>
      <c r="HEZ563" s="168"/>
      <c r="HFA563" s="168"/>
      <c r="HFB563" s="168"/>
      <c r="HFC563" s="168"/>
      <c r="HFD563" s="168"/>
      <c r="HFE563" s="168"/>
      <c r="HFF563" s="168"/>
      <c r="HFG563" s="168"/>
      <c r="HFH563" s="168"/>
      <c r="HFI563" s="168"/>
      <c r="HFJ563" s="168"/>
      <c r="HFK563" s="168"/>
      <c r="HFL563" s="168"/>
      <c r="HFM563" s="511"/>
      <c r="HFN563" s="511"/>
      <c r="HFO563" s="511"/>
      <c r="HFP563" s="511"/>
      <c r="HFQ563" s="511"/>
      <c r="HFR563" s="511"/>
      <c r="HFS563" s="511"/>
      <c r="HFT563" s="511"/>
      <c r="HFU563" s="511"/>
      <c r="HFV563" s="511"/>
      <c r="HFW563" s="511"/>
      <c r="HFX563" s="511"/>
      <c r="HFY563" s="511"/>
      <c r="HFZ563" s="511"/>
      <c r="HGA563" s="511"/>
      <c r="HGB563" s="511"/>
      <c r="HGC563" s="511"/>
      <c r="HGD563" s="511"/>
      <c r="HGE563" s="511"/>
      <c r="HGF563" s="511"/>
      <c r="HGG563" s="511"/>
      <c r="HGH563" s="511"/>
      <c r="HGI563" s="511"/>
      <c r="HGJ563" s="511"/>
      <c r="HGK563" s="89"/>
      <c r="HGL563" s="89"/>
      <c r="HGM563" s="89"/>
      <c r="HGN563" s="89"/>
      <c r="HGO563" s="89"/>
      <c r="HGP563" s="511"/>
      <c r="HGQ563" s="511"/>
      <c r="HGR563" s="89"/>
      <c r="HGS563" s="89"/>
      <c r="HGT563" s="511"/>
      <c r="HGU563" s="511"/>
      <c r="HGV563" s="89"/>
      <c r="HGW563" s="89"/>
      <c r="HGX563" s="511"/>
      <c r="HGY563" s="511"/>
      <c r="HGZ563" s="511"/>
      <c r="HHA563" s="511"/>
      <c r="HHB563" s="511"/>
      <c r="HHC563" s="511"/>
      <c r="HHD563" s="511"/>
      <c r="HHE563" s="89"/>
      <c r="HHF563" s="89"/>
      <c r="HHG563" s="511"/>
      <c r="HHH563" s="511"/>
      <c r="HHI563" s="89"/>
      <c r="HHJ563" s="89"/>
      <c r="HHK563" s="511"/>
      <c r="HHL563" s="511"/>
      <c r="HHM563" s="511"/>
      <c r="HHN563" s="511"/>
      <c r="HHO563" s="511"/>
      <c r="HHP563" s="203"/>
      <c r="HHQ563" s="107"/>
      <c r="HHR563" s="511"/>
      <c r="HHS563" s="511"/>
      <c r="HHT563" s="511"/>
      <c r="HHU563" s="511"/>
      <c r="HHV563" s="511"/>
      <c r="HHW563" s="511"/>
      <c r="HHX563" s="511"/>
      <c r="HHY563" s="168"/>
      <c r="HHZ563" s="168"/>
      <c r="HIA563" s="168"/>
      <c r="HIB563" s="168"/>
      <c r="HIC563" s="168"/>
      <c r="HID563" s="168"/>
      <c r="HIE563" s="168"/>
      <c r="HIF563" s="168"/>
      <c r="HIG563" s="168"/>
      <c r="HIH563" s="168"/>
      <c r="HII563" s="168"/>
      <c r="HIJ563" s="168"/>
      <c r="HIK563" s="168"/>
      <c r="HIL563" s="168"/>
      <c r="HIM563" s="168"/>
      <c r="HIN563" s="168"/>
      <c r="HIO563" s="168"/>
      <c r="HIP563" s="168"/>
      <c r="HIQ563" s="168"/>
      <c r="HIR563" s="168"/>
      <c r="HIS563" s="168"/>
      <c r="HIT563" s="168"/>
      <c r="HIU563" s="168"/>
      <c r="HIV563" s="168"/>
      <c r="HIW563" s="168"/>
      <c r="HIX563" s="168"/>
      <c r="HIY563" s="168"/>
      <c r="HIZ563" s="168"/>
      <c r="HJA563" s="168"/>
      <c r="HJB563" s="168"/>
      <c r="HJC563" s="168"/>
      <c r="HJD563" s="168"/>
      <c r="HJE563" s="168"/>
      <c r="HJF563" s="168"/>
      <c r="HJG563" s="168"/>
      <c r="HJH563" s="168"/>
      <c r="HJI563" s="168"/>
      <c r="HJJ563" s="168"/>
      <c r="HJK563" s="168"/>
      <c r="HJL563" s="168"/>
      <c r="HJM563" s="168"/>
      <c r="HJN563" s="168"/>
      <c r="HJO563" s="168"/>
      <c r="HJP563" s="168"/>
      <c r="HJQ563" s="511"/>
      <c r="HJR563" s="511"/>
      <c r="HJS563" s="511"/>
      <c r="HJT563" s="511"/>
      <c r="HJU563" s="511"/>
      <c r="HJV563" s="511"/>
      <c r="HJW563" s="511"/>
      <c r="HJX563" s="511"/>
      <c r="HJY563" s="511"/>
      <c r="HJZ563" s="511"/>
      <c r="HKA563" s="511"/>
      <c r="HKB563" s="511"/>
      <c r="HKC563" s="511"/>
      <c r="HKD563" s="511"/>
      <c r="HKE563" s="511"/>
      <c r="HKF563" s="511"/>
      <c r="HKG563" s="511"/>
      <c r="HKH563" s="511"/>
      <c r="HKI563" s="511"/>
      <c r="HKJ563" s="511"/>
      <c r="HKK563" s="511"/>
      <c r="HKL563" s="511"/>
      <c r="HKM563" s="511"/>
      <c r="HKN563" s="511"/>
      <c r="HKO563" s="89"/>
      <c r="HKP563" s="89"/>
      <c r="HKQ563" s="89"/>
      <c r="HKR563" s="89"/>
      <c r="HKS563" s="89"/>
      <c r="HKT563" s="511"/>
      <c r="HKU563" s="511"/>
      <c r="HKV563" s="89"/>
      <c r="HKW563" s="89"/>
      <c r="HKX563" s="511"/>
      <c r="HKY563" s="511"/>
      <c r="HKZ563" s="89"/>
      <c r="HLA563" s="89"/>
      <c r="HLB563" s="511"/>
      <c r="HLC563" s="511"/>
      <c r="HLD563" s="511"/>
      <c r="HLE563" s="511"/>
      <c r="HLF563" s="511"/>
      <c r="HLG563" s="511"/>
      <c r="HLH563" s="511"/>
      <c r="HLI563" s="89"/>
      <c r="HLJ563" s="89"/>
      <c r="HLK563" s="511"/>
      <c r="HLL563" s="511"/>
      <c r="HLM563" s="89"/>
      <c r="HLN563" s="89"/>
      <c r="HLO563" s="511"/>
      <c r="HLP563" s="511"/>
      <c r="HLQ563" s="511"/>
      <c r="HLR563" s="511"/>
      <c r="HLS563" s="511"/>
      <c r="HLT563" s="203"/>
      <c r="HLU563" s="107"/>
      <c r="HLV563" s="511"/>
      <c r="HLW563" s="511"/>
      <c r="HLX563" s="511"/>
      <c r="HLY563" s="511"/>
      <c r="HLZ563" s="511"/>
      <c r="HMA563" s="511"/>
      <c r="HMB563" s="511"/>
      <c r="HMC563" s="168"/>
      <c r="HMD563" s="168"/>
      <c r="HME563" s="168"/>
      <c r="HMF563" s="168"/>
      <c r="HMG563" s="168"/>
      <c r="HMH563" s="168"/>
      <c r="HMI563" s="168"/>
      <c r="HMJ563" s="168"/>
      <c r="HMK563" s="168"/>
      <c r="HML563" s="168"/>
      <c r="HMM563" s="168"/>
      <c r="HMN563" s="168"/>
      <c r="HMO563" s="168"/>
      <c r="HMP563" s="168"/>
      <c r="HMQ563" s="168"/>
      <c r="HMR563" s="168"/>
      <c r="HMS563" s="168"/>
      <c r="HMT563" s="168"/>
      <c r="HMU563" s="168"/>
      <c r="HMV563" s="168"/>
      <c r="HMW563" s="168"/>
      <c r="HMX563" s="168"/>
      <c r="HMY563" s="168"/>
      <c r="HMZ563" s="168"/>
      <c r="HNA563" s="168"/>
      <c r="HNB563" s="168"/>
      <c r="HNC563" s="168"/>
      <c r="HND563" s="168"/>
      <c r="HNE563" s="168"/>
      <c r="HNF563" s="168"/>
      <c r="HNG563" s="168"/>
      <c r="HNH563" s="168"/>
      <c r="HNI563" s="168"/>
      <c r="HNJ563" s="168"/>
      <c r="HNK563" s="168"/>
      <c r="HNL563" s="168"/>
      <c r="HNM563" s="168"/>
      <c r="HNN563" s="168"/>
      <c r="HNO563" s="168"/>
      <c r="HNP563" s="168"/>
      <c r="HNQ563" s="168"/>
      <c r="HNR563" s="168"/>
      <c r="HNS563" s="168"/>
      <c r="HNT563" s="168"/>
      <c r="HNU563" s="511"/>
      <c r="HNV563" s="511"/>
      <c r="HNW563" s="511"/>
      <c r="HNX563" s="511"/>
      <c r="HNY563" s="511"/>
      <c r="HNZ563" s="511"/>
      <c r="HOA563" s="511"/>
      <c r="HOB563" s="511"/>
      <c r="HOC563" s="511"/>
      <c r="HOD563" s="511"/>
      <c r="HOE563" s="511"/>
      <c r="HOF563" s="511"/>
      <c r="HOG563" s="511"/>
      <c r="HOH563" s="511"/>
      <c r="HOI563" s="511"/>
      <c r="HOJ563" s="511"/>
      <c r="HOK563" s="511"/>
      <c r="HOL563" s="511"/>
      <c r="HOM563" s="511"/>
      <c r="HON563" s="511"/>
      <c r="HOO563" s="511"/>
      <c r="HOP563" s="511"/>
      <c r="HOQ563" s="511"/>
      <c r="HOR563" s="511"/>
      <c r="HOS563" s="89"/>
      <c r="HOT563" s="89"/>
      <c r="HOU563" s="89"/>
      <c r="HOV563" s="89"/>
      <c r="HOW563" s="89"/>
      <c r="HOX563" s="511"/>
      <c r="HOY563" s="511"/>
      <c r="HOZ563" s="89"/>
      <c r="HPA563" s="89"/>
      <c r="HPB563" s="511"/>
      <c r="HPC563" s="511"/>
      <c r="HPD563" s="89"/>
      <c r="HPE563" s="89"/>
      <c r="HPF563" s="511"/>
      <c r="HPG563" s="511"/>
      <c r="HPH563" s="511"/>
      <c r="HPI563" s="511"/>
      <c r="HPJ563" s="511"/>
      <c r="HPK563" s="511"/>
      <c r="HPL563" s="511"/>
      <c r="HPM563" s="89"/>
      <c r="HPN563" s="89"/>
      <c r="HPO563" s="511"/>
      <c r="HPP563" s="511"/>
      <c r="HPQ563" s="89"/>
      <c r="HPR563" s="89"/>
      <c r="HPS563" s="511"/>
      <c r="HPT563" s="511"/>
      <c r="HPU563" s="511"/>
      <c r="HPV563" s="511"/>
      <c r="HPW563" s="511"/>
      <c r="HPX563" s="203"/>
      <c r="HPY563" s="107"/>
      <c r="HPZ563" s="511"/>
      <c r="HQA563" s="511"/>
      <c r="HQB563" s="511"/>
      <c r="HQC563" s="511"/>
      <c r="HQD563" s="511"/>
      <c r="HQE563" s="511"/>
      <c r="HQF563" s="511"/>
      <c r="HQG563" s="168"/>
      <c r="HQH563" s="168"/>
      <c r="HQI563" s="168"/>
      <c r="HQJ563" s="168"/>
      <c r="HQK563" s="168"/>
      <c r="HQL563" s="168"/>
      <c r="HQM563" s="168"/>
      <c r="HQN563" s="168"/>
      <c r="HQO563" s="168"/>
      <c r="HQP563" s="168"/>
      <c r="HQQ563" s="168"/>
      <c r="HQR563" s="168"/>
      <c r="HQS563" s="168"/>
      <c r="HQT563" s="168"/>
      <c r="HQU563" s="168"/>
      <c r="HQV563" s="168"/>
      <c r="HQW563" s="168"/>
      <c r="HQX563" s="168"/>
      <c r="HQY563" s="168"/>
      <c r="HQZ563" s="168"/>
      <c r="HRA563" s="168"/>
      <c r="HRB563" s="168"/>
      <c r="HRC563" s="168"/>
      <c r="HRD563" s="168"/>
      <c r="HRE563" s="168"/>
      <c r="HRF563" s="168"/>
      <c r="HRG563" s="168"/>
      <c r="HRH563" s="168"/>
      <c r="HRI563" s="168"/>
      <c r="HRJ563" s="168"/>
      <c r="HRK563" s="168"/>
      <c r="HRL563" s="168"/>
      <c r="HRM563" s="168"/>
      <c r="HRN563" s="168"/>
      <c r="HRO563" s="168"/>
      <c r="HRP563" s="168"/>
      <c r="HRQ563" s="168"/>
      <c r="HRR563" s="168"/>
      <c r="HRS563" s="168"/>
      <c r="HRT563" s="168"/>
      <c r="HRU563" s="168"/>
      <c r="HRV563" s="168"/>
      <c r="HRW563" s="168"/>
      <c r="HRX563" s="168"/>
      <c r="HRY563" s="511"/>
      <c r="HRZ563" s="511"/>
      <c r="HSA563" s="511"/>
      <c r="HSB563" s="511"/>
      <c r="HSC563" s="511"/>
      <c r="HSD563" s="511"/>
      <c r="HSE563" s="511"/>
      <c r="HSF563" s="511"/>
      <c r="HSG563" s="511"/>
      <c r="HSH563" s="511"/>
      <c r="HSI563" s="511"/>
      <c r="HSJ563" s="511"/>
      <c r="HSK563" s="511"/>
      <c r="HSL563" s="511"/>
      <c r="HSM563" s="511"/>
      <c r="HSN563" s="511"/>
      <c r="HSO563" s="511"/>
      <c r="HSP563" s="511"/>
      <c r="HSQ563" s="511"/>
      <c r="HSR563" s="511"/>
      <c r="HSS563" s="511"/>
      <c r="HST563" s="511"/>
      <c r="HSU563" s="511"/>
      <c r="HSV563" s="511"/>
      <c r="HSW563" s="89"/>
      <c r="HSX563" s="89"/>
      <c r="HSY563" s="89"/>
      <c r="HSZ563" s="89"/>
      <c r="HTA563" s="89"/>
      <c r="HTB563" s="511"/>
      <c r="HTC563" s="511"/>
      <c r="HTD563" s="89"/>
      <c r="HTE563" s="89"/>
      <c r="HTF563" s="511"/>
      <c r="HTG563" s="511"/>
      <c r="HTH563" s="89"/>
      <c r="HTI563" s="89"/>
      <c r="HTJ563" s="511"/>
      <c r="HTK563" s="511"/>
      <c r="HTL563" s="511"/>
      <c r="HTM563" s="511"/>
      <c r="HTN563" s="511"/>
      <c r="HTO563" s="511"/>
      <c r="HTP563" s="511"/>
      <c r="HTQ563" s="89"/>
      <c r="HTR563" s="89"/>
      <c r="HTS563" s="511"/>
      <c r="HTT563" s="511"/>
      <c r="HTU563" s="89"/>
      <c r="HTV563" s="89"/>
      <c r="HTW563" s="511"/>
      <c r="HTX563" s="511"/>
      <c r="HTY563" s="511"/>
      <c r="HTZ563" s="511"/>
      <c r="HUA563" s="511"/>
      <c r="HUB563" s="203"/>
      <c r="HUC563" s="107"/>
      <c r="HUD563" s="511"/>
      <c r="HUE563" s="511"/>
      <c r="HUF563" s="511"/>
      <c r="HUG563" s="511"/>
      <c r="HUH563" s="511"/>
      <c r="HUI563" s="511"/>
      <c r="HUJ563" s="511"/>
      <c r="HUK563" s="168"/>
      <c r="HUL563" s="168"/>
      <c r="HUM563" s="168"/>
      <c r="HUN563" s="168"/>
      <c r="HUO563" s="168"/>
      <c r="HUP563" s="168"/>
      <c r="HUQ563" s="168"/>
      <c r="HUR563" s="168"/>
      <c r="HUS563" s="168"/>
      <c r="HUT563" s="168"/>
      <c r="HUU563" s="168"/>
      <c r="HUV563" s="168"/>
      <c r="HUW563" s="168"/>
      <c r="HUX563" s="168"/>
      <c r="HUY563" s="168"/>
      <c r="HUZ563" s="168"/>
      <c r="HVA563" s="168"/>
      <c r="HVB563" s="168"/>
      <c r="HVC563" s="168"/>
      <c r="HVD563" s="168"/>
      <c r="HVE563" s="168"/>
      <c r="HVF563" s="168"/>
      <c r="HVG563" s="168"/>
      <c r="HVH563" s="168"/>
      <c r="HVI563" s="168"/>
      <c r="HVJ563" s="168"/>
      <c r="HVK563" s="168"/>
      <c r="HVL563" s="168"/>
      <c r="HVM563" s="168"/>
      <c r="HVN563" s="168"/>
      <c r="HVO563" s="168"/>
      <c r="HVP563" s="168"/>
      <c r="HVQ563" s="168"/>
      <c r="HVR563" s="168"/>
      <c r="HVS563" s="168"/>
      <c r="HVT563" s="168"/>
      <c r="HVU563" s="168"/>
      <c r="HVV563" s="168"/>
      <c r="HVW563" s="168"/>
      <c r="HVX563" s="168"/>
      <c r="HVY563" s="168"/>
      <c r="HVZ563" s="168"/>
      <c r="HWA563" s="168"/>
      <c r="HWB563" s="168"/>
      <c r="HWC563" s="511"/>
      <c r="HWD563" s="511"/>
      <c r="HWE563" s="511"/>
      <c r="HWF563" s="511"/>
      <c r="HWG563" s="511"/>
      <c r="HWH563" s="511"/>
      <c r="HWI563" s="511"/>
      <c r="HWJ563" s="511"/>
      <c r="HWK563" s="511"/>
      <c r="HWL563" s="511"/>
      <c r="HWM563" s="511"/>
      <c r="HWN563" s="511"/>
      <c r="HWO563" s="511"/>
      <c r="HWP563" s="511"/>
      <c r="HWQ563" s="511"/>
      <c r="HWR563" s="511"/>
      <c r="HWS563" s="511"/>
      <c r="HWT563" s="511"/>
      <c r="HWU563" s="511"/>
      <c r="HWV563" s="511"/>
      <c r="HWW563" s="511"/>
      <c r="HWX563" s="511"/>
      <c r="HWY563" s="511"/>
      <c r="HWZ563" s="511"/>
      <c r="HXA563" s="89"/>
      <c r="HXB563" s="89"/>
      <c r="HXC563" s="89"/>
      <c r="HXD563" s="89"/>
      <c r="HXE563" s="89"/>
      <c r="HXF563" s="511"/>
      <c r="HXG563" s="511"/>
      <c r="HXH563" s="89"/>
      <c r="HXI563" s="89"/>
      <c r="HXJ563" s="511"/>
      <c r="HXK563" s="511"/>
      <c r="HXL563" s="89"/>
      <c r="HXM563" s="89"/>
      <c r="HXN563" s="511"/>
      <c r="HXO563" s="511"/>
      <c r="HXP563" s="511"/>
      <c r="HXQ563" s="511"/>
      <c r="HXR563" s="511"/>
      <c r="HXS563" s="511"/>
      <c r="HXT563" s="511"/>
      <c r="HXU563" s="89"/>
      <c r="HXV563" s="89"/>
      <c r="HXW563" s="511"/>
      <c r="HXX563" s="511"/>
      <c r="HXY563" s="89"/>
      <c r="HXZ563" s="89"/>
      <c r="HYA563" s="511"/>
      <c r="HYB563" s="511"/>
      <c r="HYC563" s="511"/>
      <c r="HYD563" s="511"/>
      <c r="HYE563" s="511"/>
      <c r="HYF563" s="203"/>
      <c r="HYG563" s="107"/>
      <c r="HYH563" s="511"/>
      <c r="HYI563" s="511"/>
      <c r="HYJ563" s="511"/>
      <c r="HYK563" s="511"/>
      <c r="HYL563" s="511"/>
      <c r="HYM563" s="511"/>
      <c r="HYN563" s="511"/>
      <c r="HYO563" s="168"/>
      <c r="HYP563" s="168"/>
      <c r="HYQ563" s="168"/>
      <c r="HYR563" s="168"/>
      <c r="HYS563" s="168"/>
      <c r="HYT563" s="168"/>
      <c r="HYU563" s="168"/>
      <c r="HYV563" s="168"/>
      <c r="HYW563" s="168"/>
      <c r="HYX563" s="168"/>
      <c r="HYY563" s="168"/>
      <c r="HYZ563" s="168"/>
      <c r="HZA563" s="168"/>
      <c r="HZB563" s="168"/>
      <c r="HZC563" s="168"/>
      <c r="HZD563" s="168"/>
      <c r="HZE563" s="168"/>
      <c r="HZF563" s="168"/>
      <c r="HZG563" s="168"/>
      <c r="HZH563" s="168"/>
      <c r="HZI563" s="168"/>
      <c r="HZJ563" s="168"/>
      <c r="HZK563" s="168"/>
      <c r="HZL563" s="168"/>
      <c r="HZM563" s="168"/>
      <c r="HZN563" s="168"/>
      <c r="HZO563" s="168"/>
      <c r="HZP563" s="168"/>
      <c r="HZQ563" s="168"/>
      <c r="HZR563" s="168"/>
      <c r="HZS563" s="168"/>
      <c r="HZT563" s="168"/>
      <c r="HZU563" s="168"/>
      <c r="HZV563" s="168"/>
      <c r="HZW563" s="168"/>
      <c r="HZX563" s="168"/>
      <c r="HZY563" s="168"/>
      <c r="HZZ563" s="168"/>
      <c r="IAA563" s="168"/>
      <c r="IAB563" s="168"/>
      <c r="IAC563" s="168"/>
      <c r="IAD563" s="168"/>
      <c r="IAE563" s="168"/>
      <c r="IAF563" s="168"/>
      <c r="IAG563" s="511"/>
      <c r="IAH563" s="511"/>
      <c r="IAI563" s="511"/>
      <c r="IAJ563" s="511"/>
      <c r="IAK563" s="511"/>
      <c r="IAL563" s="511"/>
      <c r="IAM563" s="511"/>
      <c r="IAN563" s="511"/>
      <c r="IAO563" s="511"/>
      <c r="IAP563" s="511"/>
      <c r="IAQ563" s="511"/>
      <c r="IAR563" s="511"/>
      <c r="IAS563" s="511"/>
      <c r="IAT563" s="511"/>
      <c r="IAU563" s="511"/>
      <c r="IAV563" s="511"/>
      <c r="IAW563" s="511"/>
      <c r="IAX563" s="511"/>
      <c r="IAY563" s="511"/>
      <c r="IAZ563" s="511"/>
      <c r="IBA563" s="511"/>
      <c r="IBB563" s="511"/>
      <c r="IBC563" s="511"/>
      <c r="IBD563" s="511"/>
      <c r="IBE563" s="89"/>
      <c r="IBF563" s="89"/>
      <c r="IBG563" s="89"/>
      <c r="IBH563" s="89"/>
      <c r="IBI563" s="89"/>
      <c r="IBJ563" s="511"/>
      <c r="IBK563" s="511"/>
      <c r="IBL563" s="89"/>
      <c r="IBM563" s="89"/>
      <c r="IBN563" s="511"/>
      <c r="IBO563" s="511"/>
      <c r="IBP563" s="89"/>
      <c r="IBQ563" s="89"/>
      <c r="IBR563" s="511"/>
      <c r="IBS563" s="511"/>
      <c r="IBT563" s="511"/>
      <c r="IBU563" s="511"/>
      <c r="IBV563" s="511"/>
      <c r="IBW563" s="511"/>
      <c r="IBX563" s="511"/>
      <c r="IBY563" s="89"/>
      <c r="IBZ563" s="89"/>
      <c r="ICA563" s="511"/>
      <c r="ICB563" s="511"/>
      <c r="ICC563" s="89"/>
      <c r="ICD563" s="89"/>
      <c r="ICE563" s="511"/>
      <c r="ICF563" s="511"/>
      <c r="ICG563" s="511"/>
      <c r="ICH563" s="511"/>
      <c r="ICI563" s="511"/>
      <c r="ICJ563" s="203"/>
      <c r="ICK563" s="107"/>
      <c r="ICL563" s="511"/>
      <c r="ICM563" s="511"/>
      <c r="ICN563" s="511"/>
      <c r="ICO563" s="511"/>
      <c r="ICP563" s="511"/>
      <c r="ICQ563" s="511"/>
      <c r="ICR563" s="511"/>
      <c r="ICS563" s="168"/>
      <c r="ICT563" s="168"/>
      <c r="ICU563" s="168"/>
      <c r="ICV563" s="168"/>
      <c r="ICW563" s="168"/>
      <c r="ICX563" s="168"/>
      <c r="ICY563" s="168"/>
      <c r="ICZ563" s="168"/>
      <c r="IDA563" s="168"/>
      <c r="IDB563" s="168"/>
      <c r="IDC563" s="168"/>
      <c r="IDD563" s="168"/>
      <c r="IDE563" s="168"/>
      <c r="IDF563" s="168"/>
      <c r="IDG563" s="168"/>
      <c r="IDH563" s="168"/>
      <c r="IDI563" s="168"/>
      <c r="IDJ563" s="168"/>
      <c r="IDK563" s="168"/>
      <c r="IDL563" s="168"/>
      <c r="IDM563" s="168"/>
      <c r="IDN563" s="168"/>
      <c r="IDO563" s="168"/>
      <c r="IDP563" s="168"/>
      <c r="IDQ563" s="168"/>
      <c r="IDR563" s="168"/>
      <c r="IDS563" s="168"/>
      <c r="IDT563" s="168"/>
      <c r="IDU563" s="168"/>
      <c r="IDV563" s="168"/>
      <c r="IDW563" s="168"/>
      <c r="IDX563" s="168"/>
      <c r="IDY563" s="168"/>
      <c r="IDZ563" s="168"/>
      <c r="IEA563" s="168"/>
      <c r="IEB563" s="168"/>
      <c r="IEC563" s="168"/>
      <c r="IED563" s="168"/>
      <c r="IEE563" s="168"/>
      <c r="IEF563" s="168"/>
      <c r="IEG563" s="168"/>
      <c r="IEH563" s="168"/>
      <c r="IEI563" s="168"/>
      <c r="IEJ563" s="168"/>
      <c r="IEK563" s="511"/>
      <c r="IEL563" s="511"/>
      <c r="IEM563" s="511"/>
      <c r="IEN563" s="511"/>
      <c r="IEO563" s="511"/>
      <c r="IEP563" s="511"/>
      <c r="IEQ563" s="511"/>
      <c r="IER563" s="511"/>
      <c r="IES563" s="511"/>
      <c r="IET563" s="511"/>
      <c r="IEU563" s="511"/>
      <c r="IEV563" s="511"/>
      <c r="IEW563" s="511"/>
      <c r="IEX563" s="511"/>
      <c r="IEY563" s="511"/>
      <c r="IEZ563" s="511"/>
      <c r="IFA563" s="511"/>
      <c r="IFB563" s="511"/>
      <c r="IFC563" s="511"/>
      <c r="IFD563" s="511"/>
      <c r="IFE563" s="511"/>
      <c r="IFF563" s="511"/>
      <c r="IFG563" s="511"/>
      <c r="IFH563" s="511"/>
      <c r="IFI563" s="89"/>
      <c r="IFJ563" s="89"/>
      <c r="IFK563" s="89"/>
      <c r="IFL563" s="89"/>
      <c r="IFM563" s="89"/>
      <c r="IFN563" s="511"/>
      <c r="IFO563" s="511"/>
      <c r="IFP563" s="89"/>
      <c r="IFQ563" s="89"/>
      <c r="IFR563" s="511"/>
      <c r="IFS563" s="511"/>
      <c r="IFT563" s="89"/>
      <c r="IFU563" s="89"/>
      <c r="IFV563" s="511"/>
      <c r="IFW563" s="511"/>
      <c r="IFX563" s="511"/>
      <c r="IFY563" s="511"/>
      <c r="IFZ563" s="511"/>
      <c r="IGA563" s="511"/>
      <c r="IGB563" s="511"/>
      <c r="IGC563" s="89"/>
      <c r="IGD563" s="89"/>
      <c r="IGE563" s="511"/>
      <c r="IGF563" s="511"/>
      <c r="IGG563" s="89"/>
      <c r="IGH563" s="89"/>
      <c r="IGI563" s="511"/>
      <c r="IGJ563" s="511"/>
      <c r="IGK563" s="511"/>
      <c r="IGL563" s="511"/>
      <c r="IGM563" s="511"/>
      <c r="IGN563" s="203"/>
      <c r="IGO563" s="107"/>
      <c r="IGP563" s="511"/>
      <c r="IGQ563" s="511"/>
      <c r="IGR563" s="511"/>
      <c r="IGS563" s="511"/>
      <c r="IGT563" s="511"/>
      <c r="IGU563" s="511"/>
      <c r="IGV563" s="511"/>
      <c r="IGW563" s="168"/>
      <c r="IGX563" s="168"/>
      <c r="IGY563" s="168"/>
      <c r="IGZ563" s="168"/>
      <c r="IHA563" s="168"/>
      <c r="IHB563" s="168"/>
      <c r="IHC563" s="168"/>
      <c r="IHD563" s="168"/>
      <c r="IHE563" s="168"/>
      <c r="IHF563" s="168"/>
      <c r="IHG563" s="168"/>
      <c r="IHH563" s="168"/>
      <c r="IHI563" s="168"/>
      <c r="IHJ563" s="168"/>
      <c r="IHK563" s="168"/>
      <c r="IHL563" s="168"/>
      <c r="IHM563" s="168"/>
      <c r="IHN563" s="168"/>
      <c r="IHO563" s="168"/>
      <c r="IHP563" s="168"/>
      <c r="IHQ563" s="168"/>
      <c r="IHR563" s="168"/>
      <c r="IHS563" s="168"/>
      <c r="IHT563" s="168"/>
      <c r="IHU563" s="168"/>
      <c r="IHV563" s="168"/>
      <c r="IHW563" s="168"/>
      <c r="IHX563" s="168"/>
      <c r="IHY563" s="168"/>
      <c r="IHZ563" s="168"/>
      <c r="IIA563" s="168"/>
      <c r="IIB563" s="168"/>
      <c r="IIC563" s="168"/>
      <c r="IID563" s="168"/>
      <c r="IIE563" s="168"/>
      <c r="IIF563" s="168"/>
      <c r="IIG563" s="168"/>
      <c r="IIH563" s="168"/>
      <c r="III563" s="168"/>
      <c r="IIJ563" s="168"/>
      <c r="IIK563" s="168"/>
      <c r="IIL563" s="168"/>
      <c r="IIM563" s="168"/>
      <c r="IIN563" s="168"/>
      <c r="IIO563" s="511"/>
      <c r="IIP563" s="511"/>
      <c r="IIQ563" s="511"/>
      <c r="IIR563" s="511"/>
      <c r="IIS563" s="511"/>
      <c r="IIT563" s="511"/>
      <c r="IIU563" s="511"/>
      <c r="IIV563" s="511"/>
      <c r="IIW563" s="511"/>
      <c r="IIX563" s="511"/>
      <c r="IIY563" s="511"/>
      <c r="IIZ563" s="511"/>
      <c r="IJA563" s="511"/>
      <c r="IJB563" s="511"/>
      <c r="IJC563" s="511"/>
      <c r="IJD563" s="511"/>
      <c r="IJE563" s="511"/>
      <c r="IJF563" s="511"/>
      <c r="IJG563" s="511"/>
      <c r="IJH563" s="511"/>
      <c r="IJI563" s="511"/>
      <c r="IJJ563" s="511"/>
      <c r="IJK563" s="511"/>
      <c r="IJL563" s="511"/>
      <c r="IJM563" s="89"/>
      <c r="IJN563" s="89"/>
      <c r="IJO563" s="89"/>
      <c r="IJP563" s="89"/>
      <c r="IJQ563" s="89"/>
      <c r="IJR563" s="511"/>
      <c r="IJS563" s="511"/>
      <c r="IJT563" s="89"/>
      <c r="IJU563" s="89"/>
      <c r="IJV563" s="511"/>
      <c r="IJW563" s="511"/>
      <c r="IJX563" s="89"/>
      <c r="IJY563" s="89"/>
      <c r="IJZ563" s="511"/>
      <c r="IKA563" s="511"/>
      <c r="IKB563" s="511"/>
      <c r="IKC563" s="511"/>
      <c r="IKD563" s="511"/>
      <c r="IKE563" s="511"/>
      <c r="IKF563" s="511"/>
      <c r="IKG563" s="89"/>
      <c r="IKH563" s="89"/>
      <c r="IKI563" s="511"/>
      <c r="IKJ563" s="511"/>
      <c r="IKK563" s="89"/>
      <c r="IKL563" s="89"/>
      <c r="IKM563" s="511"/>
      <c r="IKN563" s="511"/>
      <c r="IKO563" s="511"/>
      <c r="IKP563" s="511"/>
      <c r="IKQ563" s="511"/>
      <c r="IKR563" s="203"/>
      <c r="IKS563" s="107"/>
      <c r="IKT563" s="511"/>
      <c r="IKU563" s="511"/>
      <c r="IKV563" s="511"/>
      <c r="IKW563" s="511"/>
      <c r="IKX563" s="511"/>
      <c r="IKY563" s="511"/>
      <c r="IKZ563" s="511"/>
      <c r="ILA563" s="168"/>
      <c r="ILB563" s="168"/>
      <c r="ILC563" s="168"/>
      <c r="ILD563" s="168"/>
      <c r="ILE563" s="168"/>
      <c r="ILF563" s="168"/>
      <c r="ILG563" s="168"/>
      <c r="ILH563" s="168"/>
      <c r="ILI563" s="168"/>
      <c r="ILJ563" s="168"/>
      <c r="ILK563" s="168"/>
      <c r="ILL563" s="168"/>
      <c r="ILM563" s="168"/>
      <c r="ILN563" s="168"/>
      <c r="ILO563" s="168"/>
      <c r="ILP563" s="168"/>
      <c r="ILQ563" s="168"/>
      <c r="ILR563" s="168"/>
      <c r="ILS563" s="168"/>
      <c r="ILT563" s="168"/>
      <c r="ILU563" s="168"/>
      <c r="ILV563" s="168"/>
      <c r="ILW563" s="168"/>
      <c r="ILX563" s="168"/>
      <c r="ILY563" s="168"/>
      <c r="ILZ563" s="168"/>
      <c r="IMA563" s="168"/>
      <c r="IMB563" s="168"/>
      <c r="IMC563" s="168"/>
      <c r="IMD563" s="168"/>
      <c r="IME563" s="168"/>
      <c r="IMF563" s="168"/>
      <c r="IMG563" s="168"/>
      <c r="IMH563" s="168"/>
      <c r="IMI563" s="168"/>
      <c r="IMJ563" s="168"/>
      <c r="IMK563" s="168"/>
      <c r="IML563" s="168"/>
      <c r="IMM563" s="168"/>
      <c r="IMN563" s="168"/>
      <c r="IMO563" s="168"/>
      <c r="IMP563" s="168"/>
      <c r="IMQ563" s="168"/>
      <c r="IMR563" s="168"/>
      <c r="IMS563" s="511"/>
      <c r="IMT563" s="511"/>
      <c r="IMU563" s="511"/>
      <c r="IMV563" s="511"/>
      <c r="IMW563" s="511"/>
      <c r="IMX563" s="511"/>
      <c r="IMY563" s="511"/>
      <c r="IMZ563" s="511"/>
      <c r="INA563" s="511"/>
      <c r="INB563" s="511"/>
      <c r="INC563" s="511"/>
      <c r="IND563" s="511"/>
      <c r="INE563" s="511"/>
      <c r="INF563" s="511"/>
      <c r="ING563" s="511"/>
      <c r="INH563" s="511"/>
      <c r="INI563" s="511"/>
      <c r="INJ563" s="511"/>
      <c r="INK563" s="511"/>
      <c r="INL563" s="511"/>
      <c r="INM563" s="511"/>
      <c r="INN563" s="511"/>
      <c r="INO563" s="511"/>
      <c r="INP563" s="511"/>
      <c r="INQ563" s="89"/>
      <c r="INR563" s="89"/>
      <c r="INS563" s="89"/>
      <c r="INT563" s="89"/>
      <c r="INU563" s="89"/>
      <c r="INV563" s="511"/>
      <c r="INW563" s="511"/>
      <c r="INX563" s="89"/>
      <c r="INY563" s="89"/>
      <c r="INZ563" s="511"/>
      <c r="IOA563" s="511"/>
      <c r="IOB563" s="89"/>
      <c r="IOC563" s="89"/>
      <c r="IOD563" s="511"/>
      <c r="IOE563" s="511"/>
      <c r="IOF563" s="511"/>
      <c r="IOG563" s="511"/>
      <c r="IOH563" s="511"/>
      <c r="IOI563" s="511"/>
      <c r="IOJ563" s="511"/>
      <c r="IOK563" s="89"/>
      <c r="IOL563" s="89"/>
      <c r="IOM563" s="511"/>
      <c r="ION563" s="511"/>
      <c r="IOO563" s="89"/>
      <c r="IOP563" s="89"/>
      <c r="IOQ563" s="511"/>
      <c r="IOR563" s="511"/>
      <c r="IOS563" s="511"/>
      <c r="IOT563" s="511"/>
      <c r="IOU563" s="511"/>
      <c r="IOV563" s="203"/>
      <c r="IOW563" s="107"/>
      <c r="IOX563" s="511"/>
      <c r="IOY563" s="511"/>
      <c r="IOZ563" s="511"/>
      <c r="IPA563" s="511"/>
      <c r="IPB563" s="511"/>
      <c r="IPC563" s="511"/>
      <c r="IPD563" s="511"/>
      <c r="IPE563" s="168"/>
      <c r="IPF563" s="168"/>
      <c r="IPG563" s="168"/>
      <c r="IPH563" s="168"/>
      <c r="IPI563" s="168"/>
      <c r="IPJ563" s="168"/>
      <c r="IPK563" s="168"/>
      <c r="IPL563" s="168"/>
      <c r="IPM563" s="168"/>
      <c r="IPN563" s="168"/>
      <c r="IPO563" s="168"/>
      <c r="IPP563" s="168"/>
      <c r="IPQ563" s="168"/>
      <c r="IPR563" s="168"/>
      <c r="IPS563" s="168"/>
      <c r="IPT563" s="168"/>
      <c r="IPU563" s="168"/>
      <c r="IPV563" s="168"/>
      <c r="IPW563" s="168"/>
      <c r="IPX563" s="168"/>
      <c r="IPY563" s="168"/>
      <c r="IPZ563" s="168"/>
      <c r="IQA563" s="168"/>
      <c r="IQB563" s="168"/>
      <c r="IQC563" s="168"/>
      <c r="IQD563" s="168"/>
      <c r="IQE563" s="168"/>
      <c r="IQF563" s="168"/>
      <c r="IQG563" s="168"/>
      <c r="IQH563" s="168"/>
      <c r="IQI563" s="168"/>
      <c r="IQJ563" s="168"/>
      <c r="IQK563" s="168"/>
      <c r="IQL563" s="168"/>
      <c r="IQM563" s="168"/>
      <c r="IQN563" s="168"/>
      <c r="IQO563" s="168"/>
      <c r="IQP563" s="168"/>
      <c r="IQQ563" s="168"/>
      <c r="IQR563" s="168"/>
      <c r="IQS563" s="168"/>
      <c r="IQT563" s="168"/>
      <c r="IQU563" s="168"/>
      <c r="IQV563" s="168"/>
      <c r="IQW563" s="511"/>
      <c r="IQX563" s="511"/>
      <c r="IQY563" s="511"/>
      <c r="IQZ563" s="511"/>
      <c r="IRA563" s="511"/>
      <c r="IRB563" s="511"/>
      <c r="IRC563" s="511"/>
      <c r="IRD563" s="511"/>
      <c r="IRE563" s="511"/>
      <c r="IRF563" s="511"/>
      <c r="IRG563" s="511"/>
      <c r="IRH563" s="511"/>
      <c r="IRI563" s="511"/>
      <c r="IRJ563" s="511"/>
      <c r="IRK563" s="511"/>
      <c r="IRL563" s="511"/>
      <c r="IRM563" s="511"/>
      <c r="IRN563" s="511"/>
      <c r="IRO563" s="511"/>
      <c r="IRP563" s="511"/>
      <c r="IRQ563" s="511"/>
      <c r="IRR563" s="511"/>
      <c r="IRS563" s="511"/>
      <c r="IRT563" s="511"/>
      <c r="IRU563" s="89"/>
      <c r="IRV563" s="89"/>
      <c r="IRW563" s="89"/>
      <c r="IRX563" s="89"/>
      <c r="IRY563" s="89"/>
      <c r="IRZ563" s="511"/>
      <c r="ISA563" s="511"/>
      <c r="ISB563" s="89"/>
      <c r="ISC563" s="89"/>
      <c r="ISD563" s="511"/>
      <c r="ISE563" s="511"/>
      <c r="ISF563" s="89"/>
      <c r="ISG563" s="89"/>
      <c r="ISH563" s="511"/>
      <c r="ISI563" s="511"/>
      <c r="ISJ563" s="511"/>
      <c r="ISK563" s="511"/>
      <c r="ISL563" s="511"/>
      <c r="ISM563" s="511"/>
      <c r="ISN563" s="511"/>
      <c r="ISO563" s="89"/>
      <c r="ISP563" s="89"/>
      <c r="ISQ563" s="511"/>
      <c r="ISR563" s="511"/>
      <c r="ISS563" s="89"/>
      <c r="IST563" s="89"/>
      <c r="ISU563" s="511"/>
      <c r="ISV563" s="511"/>
      <c r="ISW563" s="511"/>
      <c r="ISX563" s="511"/>
      <c r="ISY563" s="511"/>
      <c r="ISZ563" s="203"/>
      <c r="ITA563" s="107"/>
      <c r="ITB563" s="511"/>
      <c r="ITC563" s="511"/>
      <c r="ITD563" s="511"/>
      <c r="ITE563" s="511"/>
      <c r="ITF563" s="511"/>
      <c r="ITG563" s="511"/>
      <c r="ITH563" s="511"/>
      <c r="ITI563" s="168"/>
      <c r="ITJ563" s="168"/>
      <c r="ITK563" s="168"/>
      <c r="ITL563" s="168"/>
      <c r="ITM563" s="168"/>
      <c r="ITN563" s="168"/>
      <c r="ITO563" s="168"/>
      <c r="ITP563" s="168"/>
      <c r="ITQ563" s="168"/>
      <c r="ITR563" s="168"/>
      <c r="ITS563" s="168"/>
      <c r="ITT563" s="168"/>
      <c r="ITU563" s="168"/>
      <c r="ITV563" s="168"/>
      <c r="ITW563" s="168"/>
      <c r="ITX563" s="168"/>
      <c r="ITY563" s="168"/>
      <c r="ITZ563" s="168"/>
      <c r="IUA563" s="168"/>
      <c r="IUB563" s="168"/>
      <c r="IUC563" s="168"/>
      <c r="IUD563" s="168"/>
      <c r="IUE563" s="168"/>
      <c r="IUF563" s="168"/>
      <c r="IUG563" s="168"/>
      <c r="IUH563" s="168"/>
      <c r="IUI563" s="168"/>
      <c r="IUJ563" s="168"/>
      <c r="IUK563" s="168"/>
      <c r="IUL563" s="168"/>
      <c r="IUM563" s="168"/>
      <c r="IUN563" s="168"/>
      <c r="IUO563" s="168"/>
      <c r="IUP563" s="168"/>
      <c r="IUQ563" s="168"/>
      <c r="IUR563" s="168"/>
      <c r="IUS563" s="168"/>
      <c r="IUT563" s="168"/>
      <c r="IUU563" s="168"/>
      <c r="IUV563" s="168"/>
      <c r="IUW563" s="168"/>
      <c r="IUX563" s="168"/>
      <c r="IUY563" s="168"/>
      <c r="IUZ563" s="168"/>
      <c r="IVA563" s="511"/>
      <c r="IVB563" s="511"/>
      <c r="IVC563" s="511"/>
      <c r="IVD563" s="511"/>
      <c r="IVE563" s="511"/>
      <c r="IVF563" s="511"/>
      <c r="IVG563" s="511"/>
      <c r="IVH563" s="511"/>
      <c r="IVI563" s="511"/>
      <c r="IVJ563" s="511"/>
      <c r="IVK563" s="511"/>
      <c r="IVL563" s="511"/>
      <c r="IVM563" s="511"/>
      <c r="IVN563" s="511"/>
      <c r="IVO563" s="511"/>
      <c r="IVP563" s="511"/>
      <c r="IVQ563" s="511"/>
      <c r="IVR563" s="511"/>
      <c r="IVS563" s="511"/>
      <c r="IVT563" s="511"/>
      <c r="IVU563" s="511"/>
      <c r="IVV563" s="511"/>
      <c r="IVW563" s="511"/>
      <c r="IVX563" s="511"/>
      <c r="IVY563" s="89"/>
      <c r="IVZ563" s="89"/>
      <c r="IWA563" s="89"/>
      <c r="IWB563" s="89"/>
      <c r="IWC563" s="89"/>
      <c r="IWD563" s="511"/>
      <c r="IWE563" s="511"/>
      <c r="IWF563" s="89"/>
      <c r="IWG563" s="89"/>
      <c r="IWH563" s="511"/>
      <c r="IWI563" s="511"/>
      <c r="IWJ563" s="89"/>
      <c r="IWK563" s="89"/>
      <c r="IWL563" s="511"/>
      <c r="IWM563" s="511"/>
      <c r="IWN563" s="511"/>
      <c r="IWO563" s="511"/>
      <c r="IWP563" s="511"/>
      <c r="IWQ563" s="511"/>
      <c r="IWR563" s="511"/>
      <c r="IWS563" s="89"/>
      <c r="IWT563" s="89"/>
      <c r="IWU563" s="511"/>
      <c r="IWV563" s="511"/>
      <c r="IWW563" s="89"/>
      <c r="IWX563" s="89"/>
      <c r="IWY563" s="511"/>
      <c r="IWZ563" s="511"/>
      <c r="IXA563" s="511"/>
      <c r="IXB563" s="511"/>
      <c r="IXC563" s="511"/>
      <c r="IXD563" s="203"/>
      <c r="IXE563" s="107"/>
      <c r="IXF563" s="511"/>
      <c r="IXG563" s="511"/>
      <c r="IXH563" s="511"/>
      <c r="IXI563" s="511"/>
      <c r="IXJ563" s="511"/>
      <c r="IXK563" s="511"/>
      <c r="IXL563" s="511"/>
      <c r="IXM563" s="168"/>
      <c r="IXN563" s="168"/>
      <c r="IXO563" s="168"/>
      <c r="IXP563" s="168"/>
      <c r="IXQ563" s="168"/>
      <c r="IXR563" s="168"/>
      <c r="IXS563" s="168"/>
      <c r="IXT563" s="168"/>
      <c r="IXU563" s="168"/>
      <c r="IXV563" s="168"/>
      <c r="IXW563" s="168"/>
      <c r="IXX563" s="168"/>
      <c r="IXY563" s="168"/>
      <c r="IXZ563" s="168"/>
      <c r="IYA563" s="168"/>
      <c r="IYB563" s="168"/>
      <c r="IYC563" s="168"/>
      <c r="IYD563" s="168"/>
      <c r="IYE563" s="168"/>
      <c r="IYF563" s="168"/>
      <c r="IYG563" s="168"/>
      <c r="IYH563" s="168"/>
      <c r="IYI563" s="168"/>
      <c r="IYJ563" s="168"/>
      <c r="IYK563" s="168"/>
      <c r="IYL563" s="168"/>
      <c r="IYM563" s="168"/>
      <c r="IYN563" s="168"/>
      <c r="IYO563" s="168"/>
      <c r="IYP563" s="168"/>
      <c r="IYQ563" s="168"/>
      <c r="IYR563" s="168"/>
      <c r="IYS563" s="168"/>
      <c r="IYT563" s="168"/>
      <c r="IYU563" s="168"/>
      <c r="IYV563" s="168"/>
      <c r="IYW563" s="168"/>
      <c r="IYX563" s="168"/>
      <c r="IYY563" s="168"/>
      <c r="IYZ563" s="168"/>
      <c r="IZA563" s="168"/>
      <c r="IZB563" s="168"/>
      <c r="IZC563" s="168"/>
      <c r="IZD563" s="168"/>
      <c r="IZE563" s="511"/>
      <c r="IZF563" s="511"/>
      <c r="IZG563" s="511"/>
      <c r="IZH563" s="511"/>
      <c r="IZI563" s="511"/>
      <c r="IZJ563" s="511"/>
      <c r="IZK563" s="511"/>
      <c r="IZL563" s="511"/>
      <c r="IZM563" s="511"/>
      <c r="IZN563" s="511"/>
      <c r="IZO563" s="511"/>
      <c r="IZP563" s="511"/>
      <c r="IZQ563" s="511"/>
      <c r="IZR563" s="511"/>
      <c r="IZS563" s="511"/>
      <c r="IZT563" s="511"/>
      <c r="IZU563" s="511"/>
      <c r="IZV563" s="511"/>
      <c r="IZW563" s="511"/>
      <c r="IZX563" s="511"/>
      <c r="IZY563" s="511"/>
      <c r="IZZ563" s="511"/>
      <c r="JAA563" s="511"/>
      <c r="JAB563" s="511"/>
      <c r="JAC563" s="89"/>
      <c r="JAD563" s="89"/>
      <c r="JAE563" s="89"/>
      <c r="JAF563" s="89"/>
      <c r="JAG563" s="89"/>
      <c r="JAH563" s="511"/>
      <c r="JAI563" s="511"/>
      <c r="JAJ563" s="89"/>
      <c r="JAK563" s="89"/>
      <c r="JAL563" s="511"/>
      <c r="JAM563" s="511"/>
      <c r="JAN563" s="89"/>
      <c r="JAO563" s="89"/>
      <c r="JAP563" s="511"/>
      <c r="JAQ563" s="511"/>
      <c r="JAR563" s="511"/>
      <c r="JAS563" s="511"/>
      <c r="JAT563" s="511"/>
      <c r="JAU563" s="511"/>
      <c r="JAV563" s="511"/>
      <c r="JAW563" s="89"/>
      <c r="JAX563" s="89"/>
      <c r="JAY563" s="511"/>
      <c r="JAZ563" s="511"/>
      <c r="JBA563" s="89"/>
      <c r="JBB563" s="89"/>
      <c r="JBC563" s="511"/>
      <c r="JBD563" s="511"/>
      <c r="JBE563" s="511"/>
      <c r="JBF563" s="511"/>
      <c r="JBG563" s="511"/>
      <c r="JBH563" s="203"/>
      <c r="JBI563" s="107"/>
      <c r="JBJ563" s="511"/>
      <c r="JBK563" s="511"/>
      <c r="JBL563" s="511"/>
      <c r="JBM563" s="511"/>
      <c r="JBN563" s="511"/>
      <c r="JBO563" s="511"/>
      <c r="JBP563" s="511"/>
      <c r="JBQ563" s="168"/>
      <c r="JBR563" s="168"/>
      <c r="JBS563" s="168"/>
      <c r="JBT563" s="168"/>
      <c r="JBU563" s="168"/>
      <c r="JBV563" s="168"/>
      <c r="JBW563" s="168"/>
      <c r="JBX563" s="168"/>
      <c r="JBY563" s="168"/>
      <c r="JBZ563" s="168"/>
      <c r="JCA563" s="168"/>
      <c r="JCB563" s="168"/>
      <c r="JCC563" s="168"/>
      <c r="JCD563" s="168"/>
      <c r="JCE563" s="168"/>
      <c r="JCF563" s="168"/>
      <c r="JCG563" s="168"/>
      <c r="JCH563" s="168"/>
      <c r="JCI563" s="168"/>
      <c r="JCJ563" s="168"/>
      <c r="JCK563" s="168"/>
      <c r="JCL563" s="168"/>
      <c r="JCM563" s="168"/>
      <c r="JCN563" s="168"/>
      <c r="JCO563" s="168"/>
      <c r="JCP563" s="168"/>
      <c r="JCQ563" s="168"/>
      <c r="JCR563" s="168"/>
      <c r="JCS563" s="168"/>
      <c r="JCT563" s="168"/>
      <c r="JCU563" s="168"/>
      <c r="JCV563" s="168"/>
      <c r="JCW563" s="168"/>
      <c r="JCX563" s="168"/>
      <c r="JCY563" s="168"/>
      <c r="JCZ563" s="168"/>
      <c r="JDA563" s="168"/>
      <c r="JDB563" s="168"/>
      <c r="JDC563" s="168"/>
      <c r="JDD563" s="168"/>
      <c r="JDE563" s="168"/>
      <c r="JDF563" s="168"/>
      <c r="JDG563" s="168"/>
      <c r="JDH563" s="168"/>
      <c r="JDI563" s="511"/>
      <c r="JDJ563" s="511"/>
      <c r="JDK563" s="511"/>
      <c r="JDL563" s="511"/>
      <c r="JDM563" s="511"/>
      <c r="JDN563" s="511"/>
      <c r="JDO563" s="511"/>
      <c r="JDP563" s="511"/>
      <c r="JDQ563" s="511"/>
      <c r="JDR563" s="511"/>
      <c r="JDS563" s="511"/>
      <c r="JDT563" s="511"/>
      <c r="JDU563" s="511"/>
      <c r="JDV563" s="511"/>
      <c r="JDW563" s="511"/>
      <c r="JDX563" s="511"/>
      <c r="JDY563" s="511"/>
      <c r="JDZ563" s="511"/>
      <c r="JEA563" s="511"/>
      <c r="JEB563" s="511"/>
      <c r="JEC563" s="511"/>
      <c r="JED563" s="511"/>
      <c r="JEE563" s="511"/>
      <c r="JEF563" s="511"/>
      <c r="JEG563" s="89"/>
      <c r="JEH563" s="89"/>
      <c r="JEI563" s="89"/>
      <c r="JEJ563" s="89"/>
      <c r="JEK563" s="89"/>
      <c r="JEL563" s="511"/>
      <c r="JEM563" s="511"/>
      <c r="JEN563" s="89"/>
      <c r="JEO563" s="89"/>
      <c r="JEP563" s="511"/>
      <c r="JEQ563" s="511"/>
      <c r="JER563" s="89"/>
      <c r="JES563" s="89"/>
      <c r="JET563" s="511"/>
      <c r="JEU563" s="511"/>
      <c r="JEV563" s="511"/>
      <c r="JEW563" s="511"/>
      <c r="JEX563" s="511"/>
      <c r="JEY563" s="511"/>
      <c r="JEZ563" s="511"/>
      <c r="JFA563" s="89"/>
      <c r="JFB563" s="89"/>
      <c r="JFC563" s="511"/>
      <c r="JFD563" s="511"/>
      <c r="JFE563" s="89"/>
      <c r="JFF563" s="89"/>
      <c r="JFG563" s="511"/>
      <c r="JFH563" s="511"/>
      <c r="JFI563" s="511"/>
      <c r="JFJ563" s="511"/>
      <c r="JFK563" s="511"/>
      <c r="JFL563" s="203"/>
      <c r="JFM563" s="107"/>
      <c r="JFN563" s="511"/>
      <c r="JFO563" s="511"/>
      <c r="JFP563" s="511"/>
      <c r="JFQ563" s="511"/>
      <c r="JFR563" s="511"/>
      <c r="JFS563" s="511"/>
      <c r="JFT563" s="511"/>
      <c r="JFU563" s="168"/>
      <c r="JFV563" s="168"/>
      <c r="JFW563" s="168"/>
      <c r="JFX563" s="168"/>
      <c r="JFY563" s="168"/>
      <c r="JFZ563" s="168"/>
      <c r="JGA563" s="168"/>
      <c r="JGB563" s="168"/>
      <c r="JGC563" s="168"/>
      <c r="JGD563" s="168"/>
      <c r="JGE563" s="168"/>
      <c r="JGF563" s="168"/>
      <c r="JGG563" s="168"/>
      <c r="JGH563" s="168"/>
      <c r="JGI563" s="168"/>
      <c r="JGJ563" s="168"/>
      <c r="JGK563" s="168"/>
      <c r="JGL563" s="168"/>
      <c r="JGM563" s="168"/>
      <c r="JGN563" s="168"/>
      <c r="JGO563" s="168"/>
      <c r="JGP563" s="168"/>
      <c r="JGQ563" s="168"/>
      <c r="JGR563" s="168"/>
      <c r="JGS563" s="168"/>
      <c r="JGT563" s="168"/>
      <c r="JGU563" s="168"/>
      <c r="JGV563" s="168"/>
      <c r="JGW563" s="168"/>
      <c r="JGX563" s="168"/>
      <c r="JGY563" s="168"/>
      <c r="JGZ563" s="168"/>
      <c r="JHA563" s="168"/>
      <c r="JHB563" s="168"/>
      <c r="JHC563" s="168"/>
      <c r="JHD563" s="168"/>
      <c r="JHE563" s="168"/>
      <c r="JHF563" s="168"/>
      <c r="JHG563" s="168"/>
      <c r="JHH563" s="168"/>
      <c r="JHI563" s="168"/>
      <c r="JHJ563" s="168"/>
      <c r="JHK563" s="168"/>
      <c r="JHL563" s="168"/>
      <c r="JHM563" s="511"/>
      <c r="JHN563" s="511"/>
      <c r="JHO563" s="511"/>
      <c r="JHP563" s="511"/>
      <c r="JHQ563" s="511"/>
      <c r="JHR563" s="511"/>
      <c r="JHS563" s="511"/>
      <c r="JHT563" s="511"/>
      <c r="JHU563" s="511"/>
      <c r="JHV563" s="511"/>
      <c r="JHW563" s="511"/>
      <c r="JHX563" s="511"/>
      <c r="JHY563" s="511"/>
      <c r="JHZ563" s="511"/>
      <c r="JIA563" s="511"/>
      <c r="JIB563" s="511"/>
      <c r="JIC563" s="511"/>
      <c r="JID563" s="511"/>
      <c r="JIE563" s="511"/>
      <c r="JIF563" s="511"/>
      <c r="JIG563" s="511"/>
      <c r="JIH563" s="511"/>
      <c r="JII563" s="511"/>
      <c r="JIJ563" s="511"/>
      <c r="JIK563" s="89"/>
      <c r="JIL563" s="89"/>
      <c r="JIM563" s="89"/>
      <c r="JIN563" s="89"/>
      <c r="JIO563" s="89"/>
      <c r="JIP563" s="511"/>
      <c r="JIQ563" s="511"/>
      <c r="JIR563" s="89"/>
      <c r="JIS563" s="89"/>
      <c r="JIT563" s="511"/>
      <c r="JIU563" s="511"/>
      <c r="JIV563" s="89"/>
      <c r="JIW563" s="89"/>
      <c r="JIX563" s="511"/>
      <c r="JIY563" s="511"/>
      <c r="JIZ563" s="511"/>
      <c r="JJA563" s="511"/>
      <c r="JJB563" s="511"/>
      <c r="JJC563" s="511"/>
      <c r="JJD563" s="511"/>
      <c r="JJE563" s="89"/>
      <c r="JJF563" s="89"/>
      <c r="JJG563" s="511"/>
      <c r="JJH563" s="511"/>
      <c r="JJI563" s="89"/>
      <c r="JJJ563" s="89"/>
      <c r="JJK563" s="511"/>
      <c r="JJL563" s="511"/>
      <c r="JJM563" s="511"/>
      <c r="JJN563" s="511"/>
      <c r="JJO563" s="511"/>
      <c r="JJP563" s="203"/>
      <c r="JJQ563" s="107"/>
      <c r="JJR563" s="511"/>
      <c r="JJS563" s="511"/>
      <c r="JJT563" s="511"/>
      <c r="JJU563" s="511"/>
      <c r="JJV563" s="511"/>
      <c r="JJW563" s="511"/>
      <c r="JJX563" s="511"/>
      <c r="JJY563" s="168"/>
      <c r="JJZ563" s="168"/>
      <c r="JKA563" s="168"/>
      <c r="JKB563" s="168"/>
      <c r="JKC563" s="168"/>
      <c r="JKD563" s="168"/>
      <c r="JKE563" s="168"/>
      <c r="JKF563" s="168"/>
      <c r="JKG563" s="168"/>
      <c r="JKH563" s="168"/>
      <c r="JKI563" s="168"/>
      <c r="JKJ563" s="168"/>
      <c r="JKK563" s="168"/>
      <c r="JKL563" s="168"/>
      <c r="JKM563" s="168"/>
      <c r="JKN563" s="168"/>
      <c r="JKO563" s="168"/>
      <c r="JKP563" s="168"/>
      <c r="JKQ563" s="168"/>
      <c r="JKR563" s="168"/>
      <c r="JKS563" s="168"/>
      <c r="JKT563" s="168"/>
      <c r="JKU563" s="168"/>
      <c r="JKV563" s="168"/>
      <c r="JKW563" s="168"/>
      <c r="JKX563" s="168"/>
      <c r="JKY563" s="168"/>
      <c r="JKZ563" s="168"/>
      <c r="JLA563" s="168"/>
      <c r="JLB563" s="168"/>
      <c r="JLC563" s="168"/>
      <c r="JLD563" s="168"/>
      <c r="JLE563" s="168"/>
      <c r="JLF563" s="168"/>
      <c r="JLG563" s="168"/>
      <c r="JLH563" s="168"/>
      <c r="JLI563" s="168"/>
      <c r="JLJ563" s="168"/>
      <c r="JLK563" s="168"/>
      <c r="JLL563" s="168"/>
      <c r="JLM563" s="168"/>
      <c r="JLN563" s="168"/>
      <c r="JLO563" s="168"/>
      <c r="JLP563" s="168"/>
      <c r="JLQ563" s="511"/>
      <c r="JLR563" s="511"/>
      <c r="JLS563" s="511"/>
      <c r="JLT563" s="511"/>
      <c r="JLU563" s="511"/>
      <c r="JLV563" s="511"/>
      <c r="JLW563" s="511"/>
      <c r="JLX563" s="511"/>
      <c r="JLY563" s="511"/>
      <c r="JLZ563" s="511"/>
      <c r="JMA563" s="511"/>
      <c r="JMB563" s="511"/>
      <c r="JMC563" s="511"/>
      <c r="JMD563" s="511"/>
      <c r="JME563" s="511"/>
      <c r="JMF563" s="511"/>
      <c r="JMG563" s="511"/>
      <c r="JMH563" s="511"/>
      <c r="JMI563" s="511"/>
      <c r="JMJ563" s="511"/>
      <c r="JMK563" s="511"/>
      <c r="JML563" s="511"/>
      <c r="JMM563" s="511"/>
      <c r="JMN563" s="511"/>
      <c r="JMO563" s="89"/>
      <c r="JMP563" s="89"/>
      <c r="JMQ563" s="89"/>
      <c r="JMR563" s="89"/>
      <c r="JMS563" s="89"/>
      <c r="JMT563" s="511"/>
      <c r="JMU563" s="511"/>
      <c r="JMV563" s="89"/>
      <c r="JMW563" s="89"/>
      <c r="JMX563" s="511"/>
      <c r="JMY563" s="511"/>
      <c r="JMZ563" s="89"/>
      <c r="JNA563" s="89"/>
      <c r="JNB563" s="511"/>
      <c r="JNC563" s="511"/>
      <c r="JND563" s="511"/>
      <c r="JNE563" s="511"/>
      <c r="JNF563" s="511"/>
      <c r="JNG563" s="511"/>
      <c r="JNH563" s="511"/>
      <c r="JNI563" s="89"/>
      <c r="JNJ563" s="89"/>
      <c r="JNK563" s="511"/>
      <c r="JNL563" s="511"/>
      <c r="JNM563" s="89"/>
      <c r="JNN563" s="89"/>
      <c r="JNO563" s="511"/>
      <c r="JNP563" s="511"/>
      <c r="JNQ563" s="511"/>
      <c r="JNR563" s="511"/>
      <c r="JNS563" s="511"/>
      <c r="JNT563" s="203"/>
      <c r="JNU563" s="107"/>
      <c r="JNV563" s="511"/>
      <c r="JNW563" s="511"/>
      <c r="JNX563" s="511"/>
      <c r="JNY563" s="511"/>
      <c r="JNZ563" s="511"/>
      <c r="JOA563" s="511"/>
      <c r="JOB563" s="511"/>
      <c r="JOC563" s="168"/>
      <c r="JOD563" s="168"/>
      <c r="JOE563" s="168"/>
      <c r="JOF563" s="168"/>
      <c r="JOG563" s="168"/>
      <c r="JOH563" s="168"/>
      <c r="JOI563" s="168"/>
      <c r="JOJ563" s="168"/>
      <c r="JOK563" s="168"/>
      <c r="JOL563" s="168"/>
      <c r="JOM563" s="168"/>
      <c r="JON563" s="168"/>
      <c r="JOO563" s="168"/>
      <c r="JOP563" s="168"/>
      <c r="JOQ563" s="168"/>
      <c r="JOR563" s="168"/>
      <c r="JOS563" s="168"/>
      <c r="JOT563" s="168"/>
      <c r="JOU563" s="168"/>
      <c r="JOV563" s="168"/>
      <c r="JOW563" s="168"/>
      <c r="JOX563" s="168"/>
      <c r="JOY563" s="168"/>
      <c r="JOZ563" s="168"/>
      <c r="JPA563" s="168"/>
      <c r="JPB563" s="168"/>
      <c r="JPC563" s="168"/>
      <c r="JPD563" s="168"/>
      <c r="JPE563" s="168"/>
      <c r="JPF563" s="168"/>
      <c r="JPG563" s="168"/>
      <c r="JPH563" s="168"/>
      <c r="JPI563" s="168"/>
      <c r="JPJ563" s="168"/>
      <c r="JPK563" s="168"/>
      <c r="JPL563" s="168"/>
      <c r="JPM563" s="168"/>
      <c r="JPN563" s="168"/>
      <c r="JPO563" s="168"/>
      <c r="JPP563" s="168"/>
      <c r="JPQ563" s="168"/>
      <c r="JPR563" s="168"/>
      <c r="JPS563" s="168"/>
      <c r="JPT563" s="168"/>
      <c r="JPU563" s="511"/>
      <c r="JPV563" s="511"/>
      <c r="JPW563" s="511"/>
      <c r="JPX563" s="511"/>
      <c r="JPY563" s="511"/>
      <c r="JPZ563" s="511"/>
      <c r="JQA563" s="511"/>
      <c r="JQB563" s="511"/>
      <c r="JQC563" s="511"/>
      <c r="JQD563" s="511"/>
      <c r="JQE563" s="511"/>
      <c r="JQF563" s="511"/>
      <c r="JQG563" s="511"/>
      <c r="JQH563" s="511"/>
      <c r="JQI563" s="511"/>
      <c r="JQJ563" s="511"/>
      <c r="JQK563" s="511"/>
      <c r="JQL563" s="511"/>
      <c r="JQM563" s="511"/>
      <c r="JQN563" s="511"/>
      <c r="JQO563" s="511"/>
      <c r="JQP563" s="511"/>
      <c r="JQQ563" s="511"/>
      <c r="JQR563" s="511"/>
      <c r="JQS563" s="89"/>
      <c r="JQT563" s="89"/>
      <c r="JQU563" s="89"/>
      <c r="JQV563" s="89"/>
      <c r="JQW563" s="89"/>
      <c r="JQX563" s="511"/>
      <c r="JQY563" s="511"/>
      <c r="JQZ563" s="89"/>
      <c r="JRA563" s="89"/>
      <c r="JRB563" s="511"/>
      <c r="JRC563" s="511"/>
      <c r="JRD563" s="89"/>
      <c r="JRE563" s="89"/>
      <c r="JRF563" s="511"/>
      <c r="JRG563" s="511"/>
      <c r="JRH563" s="511"/>
      <c r="JRI563" s="511"/>
      <c r="JRJ563" s="511"/>
      <c r="JRK563" s="511"/>
      <c r="JRL563" s="511"/>
      <c r="JRM563" s="89"/>
      <c r="JRN563" s="89"/>
      <c r="JRO563" s="511"/>
      <c r="JRP563" s="511"/>
      <c r="JRQ563" s="89"/>
      <c r="JRR563" s="89"/>
      <c r="JRS563" s="511"/>
      <c r="JRT563" s="511"/>
      <c r="JRU563" s="511"/>
      <c r="JRV563" s="511"/>
      <c r="JRW563" s="511"/>
      <c r="JRX563" s="203"/>
      <c r="JRY563" s="107"/>
      <c r="JRZ563" s="511"/>
      <c r="JSA563" s="511"/>
      <c r="JSB563" s="511"/>
      <c r="JSC563" s="511"/>
      <c r="JSD563" s="511"/>
      <c r="JSE563" s="511"/>
      <c r="JSF563" s="511"/>
      <c r="JSG563" s="168"/>
      <c r="JSH563" s="168"/>
      <c r="JSI563" s="168"/>
      <c r="JSJ563" s="168"/>
      <c r="JSK563" s="168"/>
      <c r="JSL563" s="168"/>
      <c r="JSM563" s="168"/>
      <c r="JSN563" s="168"/>
      <c r="JSO563" s="168"/>
      <c r="JSP563" s="168"/>
      <c r="JSQ563" s="168"/>
      <c r="JSR563" s="168"/>
      <c r="JSS563" s="168"/>
      <c r="JST563" s="168"/>
      <c r="JSU563" s="168"/>
      <c r="JSV563" s="168"/>
      <c r="JSW563" s="168"/>
      <c r="JSX563" s="168"/>
      <c r="JSY563" s="168"/>
      <c r="JSZ563" s="168"/>
      <c r="JTA563" s="168"/>
      <c r="JTB563" s="168"/>
      <c r="JTC563" s="168"/>
      <c r="JTD563" s="168"/>
      <c r="JTE563" s="168"/>
      <c r="JTF563" s="168"/>
      <c r="JTG563" s="168"/>
      <c r="JTH563" s="168"/>
      <c r="JTI563" s="168"/>
      <c r="JTJ563" s="168"/>
      <c r="JTK563" s="168"/>
      <c r="JTL563" s="168"/>
      <c r="JTM563" s="168"/>
      <c r="JTN563" s="168"/>
      <c r="JTO563" s="168"/>
      <c r="JTP563" s="168"/>
      <c r="JTQ563" s="168"/>
      <c r="JTR563" s="168"/>
      <c r="JTS563" s="168"/>
      <c r="JTT563" s="168"/>
      <c r="JTU563" s="168"/>
      <c r="JTV563" s="168"/>
      <c r="JTW563" s="168"/>
      <c r="JTX563" s="168"/>
      <c r="JTY563" s="511"/>
      <c r="JTZ563" s="511"/>
      <c r="JUA563" s="511"/>
      <c r="JUB563" s="511"/>
      <c r="JUC563" s="511"/>
      <c r="JUD563" s="511"/>
      <c r="JUE563" s="511"/>
      <c r="JUF563" s="511"/>
      <c r="JUG563" s="511"/>
      <c r="JUH563" s="511"/>
      <c r="JUI563" s="511"/>
      <c r="JUJ563" s="511"/>
      <c r="JUK563" s="511"/>
      <c r="JUL563" s="511"/>
      <c r="JUM563" s="511"/>
      <c r="JUN563" s="511"/>
      <c r="JUO563" s="511"/>
      <c r="JUP563" s="511"/>
      <c r="JUQ563" s="511"/>
      <c r="JUR563" s="511"/>
      <c r="JUS563" s="511"/>
      <c r="JUT563" s="511"/>
      <c r="JUU563" s="511"/>
      <c r="JUV563" s="511"/>
      <c r="JUW563" s="89"/>
      <c r="JUX563" s="89"/>
      <c r="JUY563" s="89"/>
      <c r="JUZ563" s="89"/>
      <c r="JVA563" s="89"/>
      <c r="JVB563" s="511"/>
      <c r="JVC563" s="511"/>
      <c r="JVD563" s="89"/>
      <c r="JVE563" s="89"/>
      <c r="JVF563" s="511"/>
      <c r="JVG563" s="511"/>
      <c r="JVH563" s="89"/>
      <c r="JVI563" s="89"/>
      <c r="JVJ563" s="511"/>
      <c r="JVK563" s="511"/>
      <c r="JVL563" s="511"/>
      <c r="JVM563" s="511"/>
      <c r="JVN563" s="511"/>
      <c r="JVO563" s="511"/>
      <c r="JVP563" s="511"/>
      <c r="JVQ563" s="89"/>
      <c r="JVR563" s="89"/>
      <c r="JVS563" s="511"/>
      <c r="JVT563" s="511"/>
      <c r="JVU563" s="89"/>
      <c r="JVV563" s="89"/>
      <c r="JVW563" s="511"/>
      <c r="JVX563" s="511"/>
      <c r="JVY563" s="511"/>
      <c r="JVZ563" s="511"/>
      <c r="JWA563" s="511"/>
      <c r="JWB563" s="203"/>
      <c r="JWC563" s="107"/>
      <c r="JWD563" s="511"/>
      <c r="JWE563" s="511"/>
      <c r="JWF563" s="511"/>
      <c r="JWG563" s="511"/>
      <c r="JWH563" s="511"/>
      <c r="JWI563" s="511"/>
      <c r="JWJ563" s="511"/>
      <c r="JWK563" s="168"/>
      <c r="JWL563" s="168"/>
      <c r="JWM563" s="168"/>
      <c r="JWN563" s="168"/>
      <c r="JWO563" s="168"/>
      <c r="JWP563" s="168"/>
      <c r="JWQ563" s="168"/>
      <c r="JWR563" s="168"/>
      <c r="JWS563" s="168"/>
      <c r="JWT563" s="168"/>
      <c r="JWU563" s="168"/>
      <c r="JWV563" s="168"/>
      <c r="JWW563" s="168"/>
      <c r="JWX563" s="168"/>
      <c r="JWY563" s="168"/>
      <c r="JWZ563" s="168"/>
      <c r="JXA563" s="168"/>
      <c r="JXB563" s="168"/>
      <c r="JXC563" s="168"/>
      <c r="JXD563" s="168"/>
      <c r="JXE563" s="168"/>
      <c r="JXF563" s="168"/>
      <c r="JXG563" s="168"/>
      <c r="JXH563" s="168"/>
      <c r="JXI563" s="168"/>
      <c r="JXJ563" s="168"/>
      <c r="JXK563" s="168"/>
      <c r="JXL563" s="168"/>
      <c r="JXM563" s="168"/>
      <c r="JXN563" s="168"/>
      <c r="JXO563" s="168"/>
      <c r="JXP563" s="168"/>
      <c r="JXQ563" s="168"/>
      <c r="JXR563" s="168"/>
      <c r="JXS563" s="168"/>
      <c r="JXT563" s="168"/>
      <c r="JXU563" s="168"/>
      <c r="JXV563" s="168"/>
      <c r="JXW563" s="168"/>
      <c r="JXX563" s="168"/>
      <c r="JXY563" s="168"/>
      <c r="JXZ563" s="168"/>
      <c r="JYA563" s="168"/>
      <c r="JYB563" s="168"/>
      <c r="JYC563" s="511"/>
      <c r="JYD563" s="511"/>
      <c r="JYE563" s="511"/>
      <c r="JYF563" s="511"/>
      <c r="JYG563" s="511"/>
      <c r="JYH563" s="511"/>
      <c r="JYI563" s="511"/>
      <c r="JYJ563" s="511"/>
      <c r="JYK563" s="511"/>
      <c r="JYL563" s="511"/>
      <c r="JYM563" s="511"/>
      <c r="JYN563" s="511"/>
      <c r="JYO563" s="511"/>
      <c r="JYP563" s="511"/>
      <c r="JYQ563" s="511"/>
      <c r="JYR563" s="511"/>
      <c r="JYS563" s="511"/>
      <c r="JYT563" s="511"/>
      <c r="JYU563" s="511"/>
      <c r="JYV563" s="511"/>
      <c r="JYW563" s="511"/>
      <c r="JYX563" s="511"/>
      <c r="JYY563" s="511"/>
      <c r="JYZ563" s="511"/>
      <c r="JZA563" s="89"/>
      <c r="JZB563" s="89"/>
      <c r="JZC563" s="89"/>
      <c r="JZD563" s="89"/>
      <c r="JZE563" s="89"/>
      <c r="JZF563" s="511"/>
      <c r="JZG563" s="511"/>
      <c r="JZH563" s="89"/>
      <c r="JZI563" s="89"/>
      <c r="JZJ563" s="511"/>
      <c r="JZK563" s="511"/>
      <c r="JZL563" s="89"/>
      <c r="JZM563" s="89"/>
      <c r="JZN563" s="511"/>
      <c r="JZO563" s="511"/>
      <c r="JZP563" s="511"/>
      <c r="JZQ563" s="511"/>
      <c r="JZR563" s="511"/>
      <c r="JZS563" s="511"/>
      <c r="JZT563" s="511"/>
      <c r="JZU563" s="89"/>
      <c r="JZV563" s="89"/>
      <c r="JZW563" s="511"/>
      <c r="JZX563" s="511"/>
      <c r="JZY563" s="89"/>
      <c r="JZZ563" s="89"/>
      <c r="KAA563" s="511"/>
      <c r="KAB563" s="511"/>
      <c r="KAC563" s="511"/>
      <c r="KAD563" s="511"/>
      <c r="KAE563" s="511"/>
      <c r="KAF563" s="203"/>
      <c r="KAG563" s="107"/>
      <c r="KAH563" s="511"/>
      <c r="KAI563" s="511"/>
      <c r="KAJ563" s="511"/>
      <c r="KAK563" s="511"/>
      <c r="KAL563" s="511"/>
      <c r="KAM563" s="511"/>
      <c r="KAN563" s="511"/>
      <c r="KAO563" s="168"/>
      <c r="KAP563" s="168"/>
      <c r="KAQ563" s="168"/>
      <c r="KAR563" s="168"/>
      <c r="KAS563" s="168"/>
      <c r="KAT563" s="168"/>
      <c r="KAU563" s="168"/>
      <c r="KAV563" s="168"/>
      <c r="KAW563" s="168"/>
      <c r="KAX563" s="168"/>
      <c r="KAY563" s="168"/>
      <c r="KAZ563" s="168"/>
      <c r="KBA563" s="168"/>
      <c r="KBB563" s="168"/>
      <c r="KBC563" s="168"/>
      <c r="KBD563" s="168"/>
      <c r="KBE563" s="168"/>
      <c r="KBF563" s="168"/>
      <c r="KBG563" s="168"/>
      <c r="KBH563" s="168"/>
      <c r="KBI563" s="168"/>
      <c r="KBJ563" s="168"/>
      <c r="KBK563" s="168"/>
      <c r="KBL563" s="168"/>
      <c r="KBM563" s="168"/>
      <c r="KBN563" s="168"/>
      <c r="KBO563" s="168"/>
      <c r="KBP563" s="168"/>
      <c r="KBQ563" s="168"/>
      <c r="KBR563" s="168"/>
      <c r="KBS563" s="168"/>
      <c r="KBT563" s="168"/>
      <c r="KBU563" s="168"/>
      <c r="KBV563" s="168"/>
      <c r="KBW563" s="168"/>
      <c r="KBX563" s="168"/>
      <c r="KBY563" s="168"/>
      <c r="KBZ563" s="168"/>
      <c r="KCA563" s="168"/>
      <c r="KCB563" s="168"/>
      <c r="KCC563" s="168"/>
      <c r="KCD563" s="168"/>
      <c r="KCE563" s="168"/>
      <c r="KCF563" s="168"/>
      <c r="KCG563" s="511"/>
      <c r="KCH563" s="511"/>
      <c r="KCI563" s="511"/>
      <c r="KCJ563" s="511"/>
      <c r="KCK563" s="511"/>
      <c r="KCL563" s="511"/>
      <c r="KCM563" s="511"/>
      <c r="KCN563" s="511"/>
      <c r="KCO563" s="511"/>
      <c r="KCP563" s="511"/>
      <c r="KCQ563" s="511"/>
      <c r="KCR563" s="511"/>
      <c r="KCS563" s="511"/>
      <c r="KCT563" s="511"/>
      <c r="KCU563" s="511"/>
      <c r="KCV563" s="511"/>
      <c r="KCW563" s="511"/>
      <c r="KCX563" s="511"/>
      <c r="KCY563" s="511"/>
      <c r="KCZ563" s="511"/>
      <c r="KDA563" s="511"/>
      <c r="KDB563" s="511"/>
      <c r="KDC563" s="511"/>
      <c r="KDD563" s="511"/>
      <c r="KDE563" s="89"/>
      <c r="KDF563" s="89"/>
      <c r="KDG563" s="89"/>
      <c r="KDH563" s="89"/>
      <c r="KDI563" s="89"/>
      <c r="KDJ563" s="511"/>
      <c r="KDK563" s="511"/>
      <c r="KDL563" s="89"/>
      <c r="KDM563" s="89"/>
      <c r="KDN563" s="511"/>
      <c r="KDO563" s="511"/>
      <c r="KDP563" s="89"/>
      <c r="KDQ563" s="89"/>
      <c r="KDR563" s="511"/>
      <c r="KDS563" s="511"/>
      <c r="KDT563" s="511"/>
      <c r="KDU563" s="511"/>
      <c r="KDV563" s="511"/>
      <c r="KDW563" s="511"/>
      <c r="KDX563" s="511"/>
      <c r="KDY563" s="89"/>
      <c r="KDZ563" s="89"/>
      <c r="KEA563" s="511"/>
      <c r="KEB563" s="511"/>
      <c r="KEC563" s="89"/>
      <c r="KED563" s="89"/>
      <c r="KEE563" s="511"/>
      <c r="KEF563" s="511"/>
      <c r="KEG563" s="511"/>
      <c r="KEH563" s="511"/>
      <c r="KEI563" s="511"/>
      <c r="KEJ563" s="203"/>
      <c r="KEK563" s="107"/>
      <c r="KEL563" s="511"/>
      <c r="KEM563" s="511"/>
      <c r="KEN563" s="511"/>
      <c r="KEO563" s="511"/>
      <c r="KEP563" s="511"/>
      <c r="KEQ563" s="511"/>
      <c r="KER563" s="511"/>
      <c r="KES563" s="168"/>
      <c r="KET563" s="168"/>
      <c r="KEU563" s="168"/>
      <c r="KEV563" s="168"/>
      <c r="KEW563" s="168"/>
      <c r="KEX563" s="168"/>
      <c r="KEY563" s="168"/>
      <c r="KEZ563" s="168"/>
      <c r="KFA563" s="168"/>
      <c r="KFB563" s="168"/>
      <c r="KFC563" s="168"/>
      <c r="KFD563" s="168"/>
      <c r="KFE563" s="168"/>
      <c r="KFF563" s="168"/>
      <c r="KFG563" s="168"/>
      <c r="KFH563" s="168"/>
      <c r="KFI563" s="168"/>
      <c r="KFJ563" s="168"/>
      <c r="KFK563" s="168"/>
      <c r="KFL563" s="168"/>
      <c r="KFM563" s="168"/>
      <c r="KFN563" s="168"/>
      <c r="KFO563" s="168"/>
      <c r="KFP563" s="168"/>
      <c r="KFQ563" s="168"/>
      <c r="KFR563" s="168"/>
      <c r="KFS563" s="168"/>
      <c r="KFT563" s="168"/>
      <c r="KFU563" s="168"/>
      <c r="KFV563" s="168"/>
      <c r="KFW563" s="168"/>
      <c r="KFX563" s="168"/>
      <c r="KFY563" s="168"/>
      <c r="KFZ563" s="168"/>
      <c r="KGA563" s="168"/>
      <c r="KGB563" s="168"/>
      <c r="KGC563" s="168"/>
      <c r="KGD563" s="168"/>
      <c r="KGE563" s="168"/>
      <c r="KGF563" s="168"/>
      <c r="KGG563" s="168"/>
      <c r="KGH563" s="168"/>
      <c r="KGI563" s="168"/>
      <c r="KGJ563" s="168"/>
      <c r="KGK563" s="511"/>
      <c r="KGL563" s="511"/>
      <c r="KGM563" s="511"/>
      <c r="KGN563" s="511"/>
      <c r="KGO563" s="511"/>
      <c r="KGP563" s="511"/>
      <c r="KGQ563" s="511"/>
      <c r="KGR563" s="511"/>
      <c r="KGS563" s="511"/>
      <c r="KGT563" s="511"/>
      <c r="KGU563" s="511"/>
      <c r="KGV563" s="511"/>
      <c r="KGW563" s="511"/>
      <c r="KGX563" s="511"/>
      <c r="KGY563" s="511"/>
      <c r="KGZ563" s="511"/>
      <c r="KHA563" s="511"/>
      <c r="KHB563" s="511"/>
      <c r="KHC563" s="511"/>
      <c r="KHD563" s="511"/>
      <c r="KHE563" s="511"/>
      <c r="KHF563" s="511"/>
      <c r="KHG563" s="511"/>
      <c r="KHH563" s="511"/>
      <c r="KHI563" s="89"/>
      <c r="KHJ563" s="89"/>
      <c r="KHK563" s="89"/>
      <c r="KHL563" s="89"/>
      <c r="KHM563" s="89"/>
      <c r="KHN563" s="511"/>
      <c r="KHO563" s="511"/>
      <c r="KHP563" s="89"/>
      <c r="KHQ563" s="89"/>
      <c r="KHR563" s="511"/>
      <c r="KHS563" s="511"/>
      <c r="KHT563" s="89"/>
      <c r="KHU563" s="89"/>
      <c r="KHV563" s="511"/>
      <c r="KHW563" s="511"/>
      <c r="KHX563" s="511"/>
      <c r="KHY563" s="511"/>
      <c r="KHZ563" s="511"/>
      <c r="KIA563" s="511"/>
      <c r="KIB563" s="511"/>
      <c r="KIC563" s="89"/>
      <c r="KID563" s="89"/>
      <c r="KIE563" s="511"/>
      <c r="KIF563" s="511"/>
      <c r="KIG563" s="89"/>
      <c r="KIH563" s="89"/>
      <c r="KII563" s="511"/>
      <c r="KIJ563" s="511"/>
      <c r="KIK563" s="511"/>
      <c r="KIL563" s="511"/>
      <c r="KIM563" s="511"/>
      <c r="KIN563" s="203"/>
      <c r="KIO563" s="107"/>
      <c r="KIP563" s="511"/>
      <c r="KIQ563" s="511"/>
      <c r="KIR563" s="511"/>
      <c r="KIS563" s="511"/>
      <c r="KIT563" s="511"/>
      <c r="KIU563" s="511"/>
      <c r="KIV563" s="511"/>
      <c r="KIW563" s="168"/>
      <c r="KIX563" s="168"/>
      <c r="KIY563" s="168"/>
      <c r="KIZ563" s="168"/>
      <c r="KJA563" s="168"/>
      <c r="KJB563" s="168"/>
      <c r="KJC563" s="168"/>
      <c r="KJD563" s="168"/>
      <c r="KJE563" s="168"/>
      <c r="KJF563" s="168"/>
      <c r="KJG563" s="168"/>
      <c r="KJH563" s="168"/>
      <c r="KJI563" s="168"/>
      <c r="KJJ563" s="168"/>
      <c r="KJK563" s="168"/>
      <c r="KJL563" s="168"/>
      <c r="KJM563" s="168"/>
      <c r="KJN563" s="168"/>
      <c r="KJO563" s="168"/>
      <c r="KJP563" s="168"/>
      <c r="KJQ563" s="168"/>
      <c r="KJR563" s="168"/>
      <c r="KJS563" s="168"/>
      <c r="KJT563" s="168"/>
      <c r="KJU563" s="168"/>
      <c r="KJV563" s="168"/>
      <c r="KJW563" s="168"/>
      <c r="KJX563" s="168"/>
      <c r="KJY563" s="168"/>
      <c r="KJZ563" s="168"/>
      <c r="KKA563" s="168"/>
      <c r="KKB563" s="168"/>
      <c r="KKC563" s="168"/>
      <c r="KKD563" s="168"/>
      <c r="KKE563" s="168"/>
      <c r="KKF563" s="168"/>
      <c r="KKG563" s="168"/>
      <c r="KKH563" s="168"/>
      <c r="KKI563" s="168"/>
      <c r="KKJ563" s="168"/>
      <c r="KKK563" s="168"/>
      <c r="KKL563" s="168"/>
      <c r="KKM563" s="168"/>
      <c r="KKN563" s="168"/>
      <c r="KKO563" s="511"/>
      <c r="KKP563" s="511"/>
      <c r="KKQ563" s="511"/>
      <c r="KKR563" s="511"/>
      <c r="KKS563" s="511"/>
      <c r="KKT563" s="511"/>
      <c r="KKU563" s="511"/>
      <c r="KKV563" s="511"/>
      <c r="KKW563" s="511"/>
      <c r="KKX563" s="511"/>
      <c r="KKY563" s="511"/>
      <c r="KKZ563" s="511"/>
      <c r="KLA563" s="511"/>
      <c r="KLB563" s="511"/>
      <c r="KLC563" s="511"/>
      <c r="KLD563" s="511"/>
      <c r="KLE563" s="511"/>
      <c r="KLF563" s="511"/>
      <c r="KLG563" s="511"/>
      <c r="KLH563" s="511"/>
      <c r="KLI563" s="511"/>
      <c r="KLJ563" s="511"/>
      <c r="KLK563" s="511"/>
      <c r="KLL563" s="511"/>
      <c r="KLM563" s="89"/>
      <c r="KLN563" s="89"/>
      <c r="KLO563" s="89"/>
      <c r="KLP563" s="89"/>
      <c r="KLQ563" s="89"/>
      <c r="KLR563" s="511"/>
      <c r="KLS563" s="511"/>
      <c r="KLT563" s="89"/>
      <c r="KLU563" s="89"/>
      <c r="KLV563" s="511"/>
      <c r="KLW563" s="511"/>
      <c r="KLX563" s="89"/>
      <c r="KLY563" s="89"/>
      <c r="KLZ563" s="511"/>
      <c r="KMA563" s="511"/>
      <c r="KMB563" s="511"/>
      <c r="KMC563" s="511"/>
      <c r="KMD563" s="511"/>
      <c r="KME563" s="511"/>
      <c r="KMF563" s="511"/>
      <c r="KMG563" s="89"/>
      <c r="KMH563" s="89"/>
      <c r="KMI563" s="511"/>
      <c r="KMJ563" s="511"/>
      <c r="KMK563" s="89"/>
      <c r="KML563" s="89"/>
      <c r="KMM563" s="511"/>
      <c r="KMN563" s="511"/>
      <c r="KMO563" s="511"/>
      <c r="KMP563" s="511"/>
      <c r="KMQ563" s="511"/>
      <c r="KMR563" s="203"/>
      <c r="KMS563" s="107"/>
      <c r="KMT563" s="511"/>
      <c r="KMU563" s="511"/>
      <c r="KMV563" s="511"/>
      <c r="KMW563" s="511"/>
      <c r="KMX563" s="511"/>
      <c r="KMY563" s="511"/>
      <c r="KMZ563" s="511"/>
      <c r="KNA563" s="168"/>
      <c r="KNB563" s="168"/>
      <c r="KNC563" s="168"/>
      <c r="KND563" s="168"/>
      <c r="KNE563" s="168"/>
      <c r="KNF563" s="168"/>
      <c r="KNG563" s="168"/>
      <c r="KNH563" s="168"/>
      <c r="KNI563" s="168"/>
      <c r="KNJ563" s="168"/>
      <c r="KNK563" s="168"/>
      <c r="KNL563" s="168"/>
      <c r="KNM563" s="168"/>
      <c r="KNN563" s="168"/>
      <c r="KNO563" s="168"/>
      <c r="KNP563" s="168"/>
      <c r="KNQ563" s="168"/>
      <c r="KNR563" s="168"/>
      <c r="KNS563" s="168"/>
      <c r="KNT563" s="168"/>
      <c r="KNU563" s="168"/>
      <c r="KNV563" s="168"/>
      <c r="KNW563" s="168"/>
      <c r="KNX563" s="168"/>
      <c r="KNY563" s="168"/>
      <c r="KNZ563" s="168"/>
      <c r="KOA563" s="168"/>
      <c r="KOB563" s="168"/>
      <c r="KOC563" s="168"/>
      <c r="KOD563" s="168"/>
      <c r="KOE563" s="168"/>
      <c r="KOF563" s="168"/>
      <c r="KOG563" s="168"/>
      <c r="KOH563" s="168"/>
      <c r="KOI563" s="168"/>
      <c r="KOJ563" s="168"/>
      <c r="KOK563" s="168"/>
      <c r="KOL563" s="168"/>
      <c r="KOM563" s="168"/>
      <c r="KON563" s="168"/>
      <c r="KOO563" s="168"/>
      <c r="KOP563" s="168"/>
      <c r="KOQ563" s="168"/>
      <c r="KOR563" s="168"/>
      <c r="KOS563" s="511"/>
      <c r="KOT563" s="511"/>
      <c r="KOU563" s="511"/>
      <c r="KOV563" s="511"/>
      <c r="KOW563" s="511"/>
      <c r="KOX563" s="511"/>
      <c r="KOY563" s="511"/>
      <c r="KOZ563" s="511"/>
      <c r="KPA563" s="511"/>
      <c r="KPB563" s="511"/>
      <c r="KPC563" s="511"/>
      <c r="KPD563" s="511"/>
      <c r="KPE563" s="511"/>
      <c r="KPF563" s="511"/>
      <c r="KPG563" s="511"/>
      <c r="KPH563" s="511"/>
      <c r="KPI563" s="511"/>
      <c r="KPJ563" s="511"/>
      <c r="KPK563" s="511"/>
      <c r="KPL563" s="511"/>
      <c r="KPM563" s="511"/>
      <c r="KPN563" s="511"/>
      <c r="KPO563" s="511"/>
      <c r="KPP563" s="511"/>
      <c r="KPQ563" s="89"/>
      <c r="KPR563" s="89"/>
      <c r="KPS563" s="89"/>
      <c r="KPT563" s="89"/>
      <c r="KPU563" s="89"/>
      <c r="KPV563" s="511"/>
      <c r="KPW563" s="511"/>
      <c r="KPX563" s="89"/>
      <c r="KPY563" s="89"/>
      <c r="KPZ563" s="511"/>
      <c r="KQA563" s="511"/>
      <c r="KQB563" s="89"/>
      <c r="KQC563" s="89"/>
      <c r="KQD563" s="511"/>
      <c r="KQE563" s="511"/>
      <c r="KQF563" s="511"/>
      <c r="KQG563" s="511"/>
      <c r="KQH563" s="511"/>
      <c r="KQI563" s="511"/>
      <c r="KQJ563" s="511"/>
      <c r="KQK563" s="89"/>
      <c r="KQL563" s="89"/>
      <c r="KQM563" s="511"/>
      <c r="KQN563" s="511"/>
      <c r="KQO563" s="89"/>
      <c r="KQP563" s="89"/>
      <c r="KQQ563" s="511"/>
      <c r="KQR563" s="511"/>
      <c r="KQS563" s="511"/>
      <c r="KQT563" s="511"/>
      <c r="KQU563" s="511"/>
      <c r="KQV563" s="203"/>
      <c r="KQW563" s="107"/>
      <c r="KQX563" s="511"/>
      <c r="KQY563" s="511"/>
      <c r="KQZ563" s="511"/>
      <c r="KRA563" s="511"/>
      <c r="KRB563" s="511"/>
      <c r="KRC563" s="511"/>
      <c r="KRD563" s="511"/>
      <c r="KRE563" s="168"/>
      <c r="KRF563" s="168"/>
      <c r="KRG563" s="168"/>
      <c r="KRH563" s="168"/>
      <c r="KRI563" s="168"/>
      <c r="KRJ563" s="168"/>
      <c r="KRK563" s="168"/>
      <c r="KRL563" s="168"/>
      <c r="KRM563" s="168"/>
      <c r="KRN563" s="168"/>
      <c r="KRO563" s="168"/>
      <c r="KRP563" s="168"/>
      <c r="KRQ563" s="168"/>
      <c r="KRR563" s="168"/>
      <c r="KRS563" s="168"/>
      <c r="KRT563" s="168"/>
      <c r="KRU563" s="168"/>
      <c r="KRV563" s="168"/>
      <c r="KRW563" s="168"/>
      <c r="KRX563" s="168"/>
      <c r="KRY563" s="168"/>
      <c r="KRZ563" s="168"/>
      <c r="KSA563" s="168"/>
      <c r="KSB563" s="168"/>
      <c r="KSC563" s="168"/>
      <c r="KSD563" s="168"/>
      <c r="KSE563" s="168"/>
      <c r="KSF563" s="168"/>
      <c r="KSG563" s="168"/>
      <c r="KSH563" s="168"/>
      <c r="KSI563" s="168"/>
      <c r="KSJ563" s="168"/>
      <c r="KSK563" s="168"/>
      <c r="KSL563" s="168"/>
      <c r="KSM563" s="168"/>
      <c r="KSN563" s="168"/>
      <c r="KSO563" s="168"/>
      <c r="KSP563" s="168"/>
      <c r="KSQ563" s="168"/>
      <c r="KSR563" s="168"/>
      <c r="KSS563" s="168"/>
      <c r="KST563" s="168"/>
      <c r="KSU563" s="168"/>
      <c r="KSV563" s="168"/>
      <c r="KSW563" s="511"/>
      <c r="KSX563" s="511"/>
      <c r="KSY563" s="511"/>
      <c r="KSZ563" s="511"/>
      <c r="KTA563" s="511"/>
      <c r="KTB563" s="511"/>
      <c r="KTC563" s="511"/>
      <c r="KTD563" s="511"/>
      <c r="KTE563" s="511"/>
      <c r="KTF563" s="511"/>
      <c r="KTG563" s="511"/>
      <c r="KTH563" s="511"/>
      <c r="KTI563" s="511"/>
      <c r="KTJ563" s="511"/>
      <c r="KTK563" s="511"/>
      <c r="KTL563" s="511"/>
      <c r="KTM563" s="511"/>
      <c r="KTN563" s="511"/>
      <c r="KTO563" s="511"/>
      <c r="KTP563" s="511"/>
      <c r="KTQ563" s="511"/>
      <c r="KTR563" s="511"/>
      <c r="KTS563" s="511"/>
      <c r="KTT563" s="511"/>
      <c r="KTU563" s="89"/>
      <c r="KTV563" s="89"/>
      <c r="KTW563" s="89"/>
      <c r="KTX563" s="89"/>
      <c r="KTY563" s="89"/>
      <c r="KTZ563" s="511"/>
      <c r="KUA563" s="511"/>
      <c r="KUB563" s="89"/>
      <c r="KUC563" s="89"/>
      <c r="KUD563" s="511"/>
      <c r="KUE563" s="511"/>
      <c r="KUF563" s="89"/>
      <c r="KUG563" s="89"/>
      <c r="KUH563" s="511"/>
      <c r="KUI563" s="511"/>
      <c r="KUJ563" s="511"/>
      <c r="KUK563" s="511"/>
      <c r="KUL563" s="511"/>
      <c r="KUM563" s="511"/>
      <c r="KUN563" s="511"/>
      <c r="KUO563" s="89"/>
      <c r="KUP563" s="89"/>
      <c r="KUQ563" s="511"/>
      <c r="KUR563" s="511"/>
      <c r="KUS563" s="89"/>
      <c r="KUT563" s="89"/>
      <c r="KUU563" s="511"/>
      <c r="KUV563" s="511"/>
      <c r="KUW563" s="511"/>
      <c r="KUX563" s="511"/>
      <c r="KUY563" s="511"/>
      <c r="KUZ563" s="203"/>
      <c r="KVA563" s="107"/>
      <c r="KVB563" s="511"/>
      <c r="KVC563" s="511"/>
      <c r="KVD563" s="511"/>
      <c r="KVE563" s="511"/>
      <c r="KVF563" s="511"/>
      <c r="KVG563" s="511"/>
      <c r="KVH563" s="511"/>
      <c r="KVI563" s="168"/>
      <c r="KVJ563" s="168"/>
      <c r="KVK563" s="168"/>
      <c r="KVL563" s="168"/>
      <c r="KVM563" s="168"/>
      <c r="KVN563" s="168"/>
      <c r="KVO563" s="168"/>
      <c r="KVP563" s="168"/>
      <c r="KVQ563" s="168"/>
      <c r="KVR563" s="168"/>
      <c r="KVS563" s="168"/>
      <c r="KVT563" s="168"/>
      <c r="KVU563" s="168"/>
      <c r="KVV563" s="168"/>
      <c r="KVW563" s="168"/>
      <c r="KVX563" s="168"/>
      <c r="KVY563" s="168"/>
      <c r="KVZ563" s="168"/>
      <c r="KWA563" s="168"/>
      <c r="KWB563" s="168"/>
      <c r="KWC563" s="168"/>
      <c r="KWD563" s="168"/>
      <c r="KWE563" s="168"/>
      <c r="KWF563" s="168"/>
      <c r="KWG563" s="168"/>
      <c r="KWH563" s="168"/>
      <c r="KWI563" s="168"/>
      <c r="KWJ563" s="168"/>
      <c r="KWK563" s="168"/>
      <c r="KWL563" s="168"/>
      <c r="KWM563" s="168"/>
      <c r="KWN563" s="168"/>
      <c r="KWO563" s="168"/>
      <c r="KWP563" s="168"/>
      <c r="KWQ563" s="168"/>
      <c r="KWR563" s="168"/>
      <c r="KWS563" s="168"/>
      <c r="KWT563" s="168"/>
      <c r="KWU563" s="168"/>
      <c r="KWV563" s="168"/>
      <c r="KWW563" s="168"/>
      <c r="KWX563" s="168"/>
      <c r="KWY563" s="168"/>
      <c r="KWZ563" s="168"/>
      <c r="KXA563" s="511"/>
      <c r="KXB563" s="511"/>
      <c r="KXC563" s="511"/>
      <c r="KXD563" s="511"/>
      <c r="KXE563" s="511"/>
      <c r="KXF563" s="511"/>
      <c r="KXG563" s="511"/>
      <c r="KXH563" s="511"/>
      <c r="KXI563" s="511"/>
      <c r="KXJ563" s="511"/>
      <c r="KXK563" s="511"/>
      <c r="KXL563" s="511"/>
      <c r="KXM563" s="511"/>
      <c r="KXN563" s="511"/>
      <c r="KXO563" s="511"/>
      <c r="KXP563" s="511"/>
      <c r="KXQ563" s="511"/>
      <c r="KXR563" s="511"/>
      <c r="KXS563" s="511"/>
      <c r="KXT563" s="511"/>
      <c r="KXU563" s="511"/>
      <c r="KXV563" s="511"/>
      <c r="KXW563" s="511"/>
      <c r="KXX563" s="511"/>
      <c r="KXY563" s="89"/>
      <c r="KXZ563" s="89"/>
      <c r="KYA563" s="89"/>
      <c r="KYB563" s="89"/>
      <c r="KYC563" s="89"/>
      <c r="KYD563" s="511"/>
      <c r="KYE563" s="511"/>
      <c r="KYF563" s="89"/>
      <c r="KYG563" s="89"/>
      <c r="KYH563" s="511"/>
      <c r="KYI563" s="511"/>
      <c r="KYJ563" s="89"/>
      <c r="KYK563" s="89"/>
      <c r="KYL563" s="511"/>
      <c r="KYM563" s="511"/>
      <c r="KYN563" s="511"/>
      <c r="KYO563" s="511"/>
      <c r="KYP563" s="511"/>
      <c r="KYQ563" s="511"/>
      <c r="KYR563" s="511"/>
      <c r="KYS563" s="89"/>
      <c r="KYT563" s="89"/>
      <c r="KYU563" s="511"/>
      <c r="KYV563" s="511"/>
      <c r="KYW563" s="89"/>
      <c r="KYX563" s="89"/>
      <c r="KYY563" s="511"/>
      <c r="KYZ563" s="511"/>
      <c r="KZA563" s="511"/>
      <c r="KZB563" s="511"/>
      <c r="KZC563" s="511"/>
      <c r="KZD563" s="203"/>
      <c r="KZE563" s="107"/>
      <c r="KZF563" s="511"/>
      <c r="KZG563" s="511"/>
      <c r="KZH563" s="511"/>
      <c r="KZI563" s="511"/>
      <c r="KZJ563" s="511"/>
      <c r="KZK563" s="511"/>
      <c r="KZL563" s="511"/>
      <c r="KZM563" s="168"/>
      <c r="KZN563" s="168"/>
      <c r="KZO563" s="168"/>
      <c r="KZP563" s="168"/>
      <c r="KZQ563" s="168"/>
      <c r="KZR563" s="168"/>
      <c r="KZS563" s="168"/>
      <c r="KZT563" s="168"/>
      <c r="KZU563" s="168"/>
      <c r="KZV563" s="168"/>
      <c r="KZW563" s="168"/>
      <c r="KZX563" s="168"/>
      <c r="KZY563" s="168"/>
      <c r="KZZ563" s="168"/>
      <c r="LAA563" s="168"/>
      <c r="LAB563" s="168"/>
      <c r="LAC563" s="168"/>
      <c r="LAD563" s="168"/>
      <c r="LAE563" s="168"/>
      <c r="LAF563" s="168"/>
      <c r="LAG563" s="168"/>
      <c r="LAH563" s="168"/>
      <c r="LAI563" s="168"/>
      <c r="LAJ563" s="168"/>
      <c r="LAK563" s="168"/>
      <c r="LAL563" s="168"/>
      <c r="LAM563" s="168"/>
      <c r="LAN563" s="168"/>
      <c r="LAO563" s="168"/>
      <c r="LAP563" s="168"/>
      <c r="LAQ563" s="168"/>
      <c r="LAR563" s="168"/>
      <c r="LAS563" s="168"/>
      <c r="LAT563" s="168"/>
      <c r="LAU563" s="168"/>
      <c r="LAV563" s="168"/>
      <c r="LAW563" s="168"/>
      <c r="LAX563" s="168"/>
      <c r="LAY563" s="168"/>
      <c r="LAZ563" s="168"/>
      <c r="LBA563" s="168"/>
      <c r="LBB563" s="168"/>
      <c r="LBC563" s="168"/>
      <c r="LBD563" s="168"/>
      <c r="LBE563" s="511"/>
      <c r="LBF563" s="511"/>
      <c r="LBG563" s="511"/>
      <c r="LBH563" s="511"/>
      <c r="LBI563" s="511"/>
      <c r="LBJ563" s="511"/>
      <c r="LBK563" s="511"/>
      <c r="LBL563" s="511"/>
      <c r="LBM563" s="511"/>
      <c r="LBN563" s="511"/>
      <c r="LBO563" s="511"/>
      <c r="LBP563" s="511"/>
      <c r="LBQ563" s="511"/>
      <c r="LBR563" s="511"/>
      <c r="LBS563" s="511"/>
      <c r="LBT563" s="511"/>
      <c r="LBU563" s="511"/>
      <c r="LBV563" s="511"/>
      <c r="LBW563" s="511"/>
      <c r="LBX563" s="511"/>
      <c r="LBY563" s="511"/>
      <c r="LBZ563" s="511"/>
      <c r="LCA563" s="511"/>
      <c r="LCB563" s="511"/>
      <c r="LCC563" s="89"/>
      <c r="LCD563" s="89"/>
      <c r="LCE563" s="89"/>
      <c r="LCF563" s="89"/>
      <c r="LCG563" s="89"/>
      <c r="LCH563" s="511"/>
      <c r="LCI563" s="511"/>
      <c r="LCJ563" s="89"/>
      <c r="LCK563" s="89"/>
      <c r="LCL563" s="511"/>
      <c r="LCM563" s="511"/>
      <c r="LCN563" s="89"/>
      <c r="LCO563" s="89"/>
      <c r="LCP563" s="511"/>
      <c r="LCQ563" s="511"/>
      <c r="LCR563" s="511"/>
      <c r="LCS563" s="511"/>
      <c r="LCT563" s="511"/>
      <c r="LCU563" s="511"/>
      <c r="LCV563" s="511"/>
      <c r="LCW563" s="89"/>
      <c r="LCX563" s="89"/>
      <c r="LCY563" s="511"/>
      <c r="LCZ563" s="511"/>
      <c r="LDA563" s="89"/>
      <c r="LDB563" s="89"/>
      <c r="LDC563" s="511"/>
      <c r="LDD563" s="511"/>
      <c r="LDE563" s="511"/>
      <c r="LDF563" s="511"/>
      <c r="LDG563" s="511"/>
      <c r="LDH563" s="203"/>
      <c r="LDI563" s="107"/>
      <c r="LDJ563" s="511"/>
      <c r="LDK563" s="511"/>
      <c r="LDL563" s="511"/>
      <c r="LDM563" s="511"/>
      <c r="LDN563" s="511"/>
      <c r="LDO563" s="511"/>
      <c r="LDP563" s="511"/>
      <c r="LDQ563" s="168"/>
      <c r="LDR563" s="168"/>
      <c r="LDS563" s="168"/>
      <c r="LDT563" s="168"/>
      <c r="LDU563" s="168"/>
      <c r="LDV563" s="168"/>
      <c r="LDW563" s="168"/>
      <c r="LDX563" s="168"/>
      <c r="LDY563" s="168"/>
      <c r="LDZ563" s="168"/>
      <c r="LEA563" s="168"/>
      <c r="LEB563" s="168"/>
      <c r="LEC563" s="168"/>
      <c r="LED563" s="168"/>
      <c r="LEE563" s="168"/>
      <c r="LEF563" s="168"/>
      <c r="LEG563" s="168"/>
      <c r="LEH563" s="168"/>
      <c r="LEI563" s="168"/>
      <c r="LEJ563" s="168"/>
      <c r="LEK563" s="168"/>
      <c r="LEL563" s="168"/>
      <c r="LEM563" s="168"/>
      <c r="LEN563" s="168"/>
      <c r="LEO563" s="168"/>
      <c r="LEP563" s="168"/>
      <c r="LEQ563" s="168"/>
      <c r="LER563" s="168"/>
      <c r="LES563" s="168"/>
      <c r="LET563" s="168"/>
      <c r="LEU563" s="168"/>
      <c r="LEV563" s="168"/>
      <c r="LEW563" s="168"/>
      <c r="LEX563" s="168"/>
      <c r="LEY563" s="168"/>
      <c r="LEZ563" s="168"/>
      <c r="LFA563" s="168"/>
      <c r="LFB563" s="168"/>
      <c r="LFC563" s="168"/>
      <c r="LFD563" s="168"/>
      <c r="LFE563" s="168"/>
      <c r="LFF563" s="168"/>
      <c r="LFG563" s="168"/>
      <c r="LFH563" s="168"/>
      <c r="LFI563" s="511"/>
      <c r="LFJ563" s="511"/>
      <c r="LFK563" s="511"/>
      <c r="LFL563" s="511"/>
      <c r="LFM563" s="511"/>
      <c r="LFN563" s="511"/>
      <c r="LFO563" s="511"/>
      <c r="LFP563" s="511"/>
      <c r="LFQ563" s="511"/>
      <c r="LFR563" s="511"/>
      <c r="LFS563" s="511"/>
      <c r="LFT563" s="511"/>
      <c r="LFU563" s="511"/>
      <c r="LFV563" s="511"/>
      <c r="LFW563" s="511"/>
      <c r="LFX563" s="511"/>
      <c r="LFY563" s="511"/>
      <c r="LFZ563" s="511"/>
      <c r="LGA563" s="511"/>
      <c r="LGB563" s="511"/>
      <c r="LGC563" s="511"/>
      <c r="LGD563" s="511"/>
      <c r="LGE563" s="511"/>
      <c r="LGF563" s="511"/>
      <c r="LGG563" s="89"/>
      <c r="LGH563" s="89"/>
      <c r="LGI563" s="89"/>
      <c r="LGJ563" s="89"/>
      <c r="LGK563" s="89"/>
      <c r="LGL563" s="511"/>
      <c r="LGM563" s="511"/>
      <c r="LGN563" s="89"/>
      <c r="LGO563" s="89"/>
      <c r="LGP563" s="511"/>
      <c r="LGQ563" s="511"/>
      <c r="LGR563" s="89"/>
      <c r="LGS563" s="89"/>
      <c r="LGT563" s="511"/>
      <c r="LGU563" s="511"/>
      <c r="LGV563" s="511"/>
      <c r="LGW563" s="511"/>
      <c r="LGX563" s="511"/>
      <c r="LGY563" s="511"/>
      <c r="LGZ563" s="511"/>
      <c r="LHA563" s="89"/>
      <c r="LHB563" s="89"/>
      <c r="LHC563" s="511"/>
      <c r="LHD563" s="511"/>
      <c r="LHE563" s="89"/>
      <c r="LHF563" s="89"/>
      <c r="LHG563" s="511"/>
      <c r="LHH563" s="511"/>
      <c r="LHI563" s="511"/>
      <c r="LHJ563" s="511"/>
      <c r="LHK563" s="511"/>
      <c r="LHL563" s="203"/>
      <c r="LHM563" s="107"/>
      <c r="LHN563" s="511"/>
      <c r="LHO563" s="511"/>
      <c r="LHP563" s="511"/>
      <c r="LHQ563" s="511"/>
      <c r="LHR563" s="511"/>
      <c r="LHS563" s="511"/>
      <c r="LHT563" s="511"/>
      <c r="LHU563" s="168"/>
      <c r="LHV563" s="168"/>
      <c r="LHW563" s="168"/>
      <c r="LHX563" s="168"/>
      <c r="LHY563" s="168"/>
      <c r="LHZ563" s="168"/>
      <c r="LIA563" s="168"/>
      <c r="LIB563" s="168"/>
      <c r="LIC563" s="168"/>
      <c r="LID563" s="168"/>
      <c r="LIE563" s="168"/>
      <c r="LIF563" s="168"/>
      <c r="LIG563" s="168"/>
      <c r="LIH563" s="168"/>
      <c r="LII563" s="168"/>
      <c r="LIJ563" s="168"/>
      <c r="LIK563" s="168"/>
      <c r="LIL563" s="168"/>
      <c r="LIM563" s="168"/>
      <c r="LIN563" s="168"/>
      <c r="LIO563" s="168"/>
      <c r="LIP563" s="168"/>
      <c r="LIQ563" s="168"/>
      <c r="LIR563" s="168"/>
      <c r="LIS563" s="168"/>
      <c r="LIT563" s="168"/>
      <c r="LIU563" s="168"/>
      <c r="LIV563" s="168"/>
      <c r="LIW563" s="168"/>
      <c r="LIX563" s="168"/>
      <c r="LIY563" s="168"/>
      <c r="LIZ563" s="168"/>
      <c r="LJA563" s="168"/>
      <c r="LJB563" s="168"/>
      <c r="LJC563" s="168"/>
      <c r="LJD563" s="168"/>
      <c r="LJE563" s="168"/>
      <c r="LJF563" s="168"/>
      <c r="LJG563" s="168"/>
      <c r="LJH563" s="168"/>
      <c r="LJI563" s="168"/>
      <c r="LJJ563" s="168"/>
      <c r="LJK563" s="168"/>
      <c r="LJL563" s="168"/>
      <c r="LJM563" s="511"/>
      <c r="LJN563" s="511"/>
      <c r="LJO563" s="511"/>
      <c r="LJP563" s="511"/>
      <c r="LJQ563" s="511"/>
      <c r="LJR563" s="511"/>
      <c r="LJS563" s="511"/>
      <c r="LJT563" s="511"/>
      <c r="LJU563" s="511"/>
      <c r="LJV563" s="511"/>
      <c r="LJW563" s="511"/>
      <c r="LJX563" s="511"/>
      <c r="LJY563" s="511"/>
      <c r="LJZ563" s="511"/>
      <c r="LKA563" s="511"/>
      <c r="LKB563" s="511"/>
      <c r="LKC563" s="511"/>
      <c r="LKD563" s="511"/>
      <c r="LKE563" s="511"/>
      <c r="LKF563" s="511"/>
      <c r="LKG563" s="511"/>
      <c r="LKH563" s="511"/>
      <c r="LKI563" s="511"/>
      <c r="LKJ563" s="511"/>
      <c r="LKK563" s="89"/>
      <c r="LKL563" s="89"/>
      <c r="LKM563" s="89"/>
      <c r="LKN563" s="89"/>
      <c r="LKO563" s="89"/>
      <c r="LKP563" s="511"/>
      <c r="LKQ563" s="511"/>
      <c r="LKR563" s="89"/>
      <c r="LKS563" s="89"/>
      <c r="LKT563" s="511"/>
      <c r="LKU563" s="511"/>
      <c r="LKV563" s="89"/>
      <c r="LKW563" s="89"/>
      <c r="LKX563" s="511"/>
      <c r="LKY563" s="511"/>
      <c r="LKZ563" s="511"/>
      <c r="LLA563" s="511"/>
      <c r="LLB563" s="511"/>
      <c r="LLC563" s="511"/>
      <c r="LLD563" s="511"/>
      <c r="LLE563" s="89"/>
      <c r="LLF563" s="89"/>
      <c r="LLG563" s="511"/>
      <c r="LLH563" s="511"/>
      <c r="LLI563" s="89"/>
      <c r="LLJ563" s="89"/>
      <c r="LLK563" s="511"/>
      <c r="LLL563" s="511"/>
      <c r="LLM563" s="511"/>
      <c r="LLN563" s="511"/>
      <c r="LLO563" s="511"/>
      <c r="LLP563" s="203"/>
      <c r="LLQ563" s="107"/>
      <c r="LLR563" s="511"/>
      <c r="LLS563" s="511"/>
      <c r="LLT563" s="511"/>
      <c r="LLU563" s="511"/>
      <c r="LLV563" s="511"/>
      <c r="LLW563" s="511"/>
      <c r="LLX563" s="511"/>
      <c r="LLY563" s="168"/>
      <c r="LLZ563" s="168"/>
      <c r="LMA563" s="168"/>
      <c r="LMB563" s="168"/>
      <c r="LMC563" s="168"/>
      <c r="LMD563" s="168"/>
      <c r="LME563" s="168"/>
      <c r="LMF563" s="168"/>
      <c r="LMG563" s="168"/>
      <c r="LMH563" s="168"/>
      <c r="LMI563" s="168"/>
      <c r="LMJ563" s="168"/>
      <c r="LMK563" s="168"/>
      <c r="LML563" s="168"/>
      <c r="LMM563" s="168"/>
      <c r="LMN563" s="168"/>
      <c r="LMO563" s="168"/>
      <c r="LMP563" s="168"/>
      <c r="LMQ563" s="168"/>
      <c r="LMR563" s="168"/>
      <c r="LMS563" s="168"/>
      <c r="LMT563" s="168"/>
      <c r="LMU563" s="168"/>
      <c r="LMV563" s="168"/>
      <c r="LMW563" s="168"/>
      <c r="LMX563" s="168"/>
      <c r="LMY563" s="168"/>
      <c r="LMZ563" s="168"/>
      <c r="LNA563" s="168"/>
      <c r="LNB563" s="168"/>
      <c r="LNC563" s="168"/>
      <c r="LND563" s="168"/>
      <c r="LNE563" s="168"/>
      <c r="LNF563" s="168"/>
      <c r="LNG563" s="168"/>
      <c r="LNH563" s="168"/>
      <c r="LNI563" s="168"/>
      <c r="LNJ563" s="168"/>
      <c r="LNK563" s="168"/>
      <c r="LNL563" s="168"/>
      <c r="LNM563" s="168"/>
      <c r="LNN563" s="168"/>
      <c r="LNO563" s="168"/>
      <c r="LNP563" s="168"/>
      <c r="LNQ563" s="511"/>
      <c r="LNR563" s="511"/>
      <c r="LNS563" s="511"/>
      <c r="LNT563" s="511"/>
      <c r="LNU563" s="511"/>
      <c r="LNV563" s="511"/>
      <c r="LNW563" s="511"/>
      <c r="LNX563" s="511"/>
      <c r="LNY563" s="511"/>
      <c r="LNZ563" s="511"/>
      <c r="LOA563" s="511"/>
      <c r="LOB563" s="511"/>
      <c r="LOC563" s="511"/>
      <c r="LOD563" s="511"/>
      <c r="LOE563" s="511"/>
      <c r="LOF563" s="511"/>
      <c r="LOG563" s="511"/>
      <c r="LOH563" s="511"/>
      <c r="LOI563" s="511"/>
      <c r="LOJ563" s="511"/>
      <c r="LOK563" s="511"/>
      <c r="LOL563" s="511"/>
      <c r="LOM563" s="511"/>
      <c r="LON563" s="511"/>
      <c r="LOO563" s="89"/>
      <c r="LOP563" s="89"/>
      <c r="LOQ563" s="89"/>
      <c r="LOR563" s="89"/>
      <c r="LOS563" s="89"/>
      <c r="LOT563" s="511"/>
      <c r="LOU563" s="511"/>
      <c r="LOV563" s="89"/>
      <c r="LOW563" s="89"/>
      <c r="LOX563" s="511"/>
      <c r="LOY563" s="511"/>
      <c r="LOZ563" s="89"/>
      <c r="LPA563" s="89"/>
      <c r="LPB563" s="511"/>
      <c r="LPC563" s="511"/>
      <c r="LPD563" s="511"/>
      <c r="LPE563" s="511"/>
      <c r="LPF563" s="511"/>
      <c r="LPG563" s="511"/>
      <c r="LPH563" s="511"/>
      <c r="LPI563" s="89"/>
      <c r="LPJ563" s="89"/>
      <c r="LPK563" s="511"/>
      <c r="LPL563" s="511"/>
      <c r="LPM563" s="89"/>
      <c r="LPN563" s="89"/>
      <c r="LPO563" s="511"/>
      <c r="LPP563" s="511"/>
      <c r="LPQ563" s="511"/>
      <c r="LPR563" s="511"/>
      <c r="LPS563" s="511"/>
      <c r="LPT563" s="203"/>
      <c r="LPU563" s="107"/>
      <c r="LPV563" s="511"/>
      <c r="LPW563" s="511"/>
      <c r="LPX563" s="511"/>
      <c r="LPY563" s="511"/>
      <c r="LPZ563" s="511"/>
      <c r="LQA563" s="511"/>
      <c r="LQB563" s="511"/>
      <c r="LQC563" s="168"/>
      <c r="LQD563" s="168"/>
      <c r="LQE563" s="168"/>
      <c r="LQF563" s="168"/>
      <c r="LQG563" s="168"/>
      <c r="LQH563" s="168"/>
      <c r="LQI563" s="168"/>
      <c r="LQJ563" s="168"/>
      <c r="LQK563" s="168"/>
      <c r="LQL563" s="168"/>
      <c r="LQM563" s="168"/>
      <c r="LQN563" s="168"/>
      <c r="LQO563" s="168"/>
      <c r="LQP563" s="168"/>
      <c r="LQQ563" s="168"/>
      <c r="LQR563" s="168"/>
      <c r="LQS563" s="168"/>
      <c r="LQT563" s="168"/>
      <c r="LQU563" s="168"/>
      <c r="LQV563" s="168"/>
      <c r="LQW563" s="168"/>
      <c r="LQX563" s="168"/>
      <c r="LQY563" s="168"/>
      <c r="LQZ563" s="168"/>
      <c r="LRA563" s="168"/>
      <c r="LRB563" s="168"/>
      <c r="LRC563" s="168"/>
      <c r="LRD563" s="168"/>
      <c r="LRE563" s="168"/>
      <c r="LRF563" s="168"/>
      <c r="LRG563" s="168"/>
      <c r="LRH563" s="168"/>
      <c r="LRI563" s="168"/>
      <c r="LRJ563" s="168"/>
      <c r="LRK563" s="168"/>
      <c r="LRL563" s="168"/>
      <c r="LRM563" s="168"/>
      <c r="LRN563" s="168"/>
      <c r="LRO563" s="168"/>
      <c r="LRP563" s="168"/>
      <c r="LRQ563" s="168"/>
      <c r="LRR563" s="168"/>
      <c r="LRS563" s="168"/>
      <c r="LRT563" s="168"/>
      <c r="LRU563" s="511"/>
      <c r="LRV563" s="511"/>
      <c r="LRW563" s="511"/>
      <c r="LRX563" s="511"/>
      <c r="LRY563" s="511"/>
      <c r="LRZ563" s="511"/>
      <c r="LSA563" s="511"/>
      <c r="LSB563" s="511"/>
      <c r="LSC563" s="511"/>
      <c r="LSD563" s="511"/>
      <c r="LSE563" s="511"/>
      <c r="LSF563" s="511"/>
      <c r="LSG563" s="511"/>
      <c r="LSH563" s="511"/>
      <c r="LSI563" s="511"/>
      <c r="LSJ563" s="511"/>
      <c r="LSK563" s="511"/>
      <c r="LSL563" s="511"/>
      <c r="LSM563" s="511"/>
      <c r="LSN563" s="511"/>
      <c r="LSO563" s="511"/>
      <c r="LSP563" s="511"/>
      <c r="LSQ563" s="511"/>
      <c r="LSR563" s="511"/>
      <c r="LSS563" s="89"/>
      <c r="LST563" s="89"/>
      <c r="LSU563" s="89"/>
      <c r="LSV563" s="89"/>
      <c r="LSW563" s="89"/>
      <c r="LSX563" s="511"/>
      <c r="LSY563" s="511"/>
      <c r="LSZ563" s="89"/>
      <c r="LTA563" s="89"/>
      <c r="LTB563" s="511"/>
      <c r="LTC563" s="511"/>
      <c r="LTD563" s="89"/>
      <c r="LTE563" s="89"/>
      <c r="LTF563" s="511"/>
      <c r="LTG563" s="511"/>
      <c r="LTH563" s="511"/>
      <c r="LTI563" s="511"/>
      <c r="LTJ563" s="511"/>
      <c r="LTK563" s="511"/>
      <c r="LTL563" s="511"/>
      <c r="LTM563" s="89"/>
      <c r="LTN563" s="89"/>
      <c r="LTO563" s="511"/>
      <c r="LTP563" s="511"/>
      <c r="LTQ563" s="89"/>
      <c r="LTR563" s="89"/>
      <c r="LTS563" s="511"/>
      <c r="LTT563" s="511"/>
      <c r="LTU563" s="511"/>
      <c r="LTV563" s="511"/>
      <c r="LTW563" s="511"/>
      <c r="LTX563" s="203"/>
      <c r="LTY563" s="107"/>
      <c r="LTZ563" s="511"/>
      <c r="LUA563" s="511"/>
      <c r="LUB563" s="511"/>
      <c r="LUC563" s="511"/>
      <c r="LUD563" s="511"/>
      <c r="LUE563" s="511"/>
      <c r="LUF563" s="511"/>
      <c r="LUG563" s="168"/>
      <c r="LUH563" s="168"/>
      <c r="LUI563" s="168"/>
      <c r="LUJ563" s="168"/>
      <c r="LUK563" s="168"/>
      <c r="LUL563" s="168"/>
      <c r="LUM563" s="168"/>
      <c r="LUN563" s="168"/>
      <c r="LUO563" s="168"/>
      <c r="LUP563" s="168"/>
      <c r="LUQ563" s="168"/>
      <c r="LUR563" s="168"/>
      <c r="LUS563" s="168"/>
      <c r="LUT563" s="168"/>
      <c r="LUU563" s="168"/>
      <c r="LUV563" s="168"/>
      <c r="LUW563" s="168"/>
      <c r="LUX563" s="168"/>
      <c r="LUY563" s="168"/>
      <c r="LUZ563" s="168"/>
      <c r="LVA563" s="168"/>
      <c r="LVB563" s="168"/>
      <c r="LVC563" s="168"/>
      <c r="LVD563" s="168"/>
      <c r="LVE563" s="168"/>
      <c r="LVF563" s="168"/>
      <c r="LVG563" s="168"/>
      <c r="LVH563" s="168"/>
      <c r="LVI563" s="168"/>
      <c r="LVJ563" s="168"/>
      <c r="LVK563" s="168"/>
      <c r="LVL563" s="168"/>
      <c r="LVM563" s="168"/>
      <c r="LVN563" s="168"/>
      <c r="LVO563" s="168"/>
      <c r="LVP563" s="168"/>
      <c r="LVQ563" s="168"/>
      <c r="LVR563" s="168"/>
      <c r="LVS563" s="168"/>
      <c r="LVT563" s="168"/>
      <c r="LVU563" s="168"/>
      <c r="LVV563" s="168"/>
      <c r="LVW563" s="168"/>
      <c r="LVX563" s="168"/>
      <c r="LVY563" s="511"/>
      <c r="LVZ563" s="511"/>
      <c r="LWA563" s="511"/>
      <c r="LWB563" s="511"/>
      <c r="LWC563" s="511"/>
      <c r="LWD563" s="511"/>
      <c r="LWE563" s="511"/>
      <c r="LWF563" s="511"/>
      <c r="LWG563" s="511"/>
      <c r="LWH563" s="511"/>
      <c r="LWI563" s="511"/>
      <c r="LWJ563" s="511"/>
      <c r="LWK563" s="511"/>
      <c r="LWL563" s="511"/>
      <c r="LWM563" s="511"/>
      <c r="LWN563" s="511"/>
      <c r="LWO563" s="511"/>
      <c r="LWP563" s="511"/>
      <c r="LWQ563" s="511"/>
      <c r="LWR563" s="511"/>
      <c r="LWS563" s="511"/>
      <c r="LWT563" s="511"/>
      <c r="LWU563" s="511"/>
      <c r="LWV563" s="511"/>
      <c r="LWW563" s="89"/>
      <c r="LWX563" s="89"/>
      <c r="LWY563" s="89"/>
      <c r="LWZ563" s="89"/>
      <c r="LXA563" s="89"/>
      <c r="LXB563" s="511"/>
      <c r="LXC563" s="511"/>
      <c r="LXD563" s="89"/>
      <c r="LXE563" s="89"/>
      <c r="LXF563" s="511"/>
      <c r="LXG563" s="511"/>
      <c r="LXH563" s="89"/>
      <c r="LXI563" s="89"/>
      <c r="LXJ563" s="511"/>
      <c r="LXK563" s="511"/>
      <c r="LXL563" s="511"/>
      <c r="LXM563" s="511"/>
      <c r="LXN563" s="511"/>
      <c r="LXO563" s="511"/>
      <c r="LXP563" s="511"/>
      <c r="LXQ563" s="89"/>
      <c r="LXR563" s="89"/>
      <c r="LXS563" s="511"/>
      <c r="LXT563" s="511"/>
      <c r="LXU563" s="89"/>
      <c r="LXV563" s="89"/>
      <c r="LXW563" s="511"/>
      <c r="LXX563" s="511"/>
      <c r="LXY563" s="511"/>
      <c r="LXZ563" s="511"/>
      <c r="LYA563" s="511"/>
      <c r="LYB563" s="203"/>
      <c r="LYC563" s="107"/>
      <c r="LYD563" s="511"/>
      <c r="LYE563" s="511"/>
      <c r="LYF563" s="511"/>
      <c r="LYG563" s="511"/>
      <c r="LYH563" s="511"/>
      <c r="LYI563" s="511"/>
      <c r="LYJ563" s="511"/>
      <c r="LYK563" s="168"/>
      <c r="LYL563" s="168"/>
      <c r="LYM563" s="168"/>
      <c r="LYN563" s="168"/>
      <c r="LYO563" s="168"/>
      <c r="LYP563" s="168"/>
      <c r="LYQ563" s="168"/>
      <c r="LYR563" s="168"/>
      <c r="LYS563" s="168"/>
      <c r="LYT563" s="168"/>
      <c r="LYU563" s="168"/>
      <c r="LYV563" s="168"/>
      <c r="LYW563" s="168"/>
      <c r="LYX563" s="168"/>
      <c r="LYY563" s="168"/>
      <c r="LYZ563" s="168"/>
      <c r="LZA563" s="168"/>
      <c r="LZB563" s="168"/>
      <c r="LZC563" s="168"/>
      <c r="LZD563" s="168"/>
      <c r="LZE563" s="168"/>
      <c r="LZF563" s="168"/>
      <c r="LZG563" s="168"/>
      <c r="LZH563" s="168"/>
      <c r="LZI563" s="168"/>
      <c r="LZJ563" s="168"/>
      <c r="LZK563" s="168"/>
      <c r="LZL563" s="168"/>
      <c r="LZM563" s="168"/>
      <c r="LZN563" s="168"/>
      <c r="LZO563" s="168"/>
      <c r="LZP563" s="168"/>
      <c r="LZQ563" s="168"/>
      <c r="LZR563" s="168"/>
      <c r="LZS563" s="168"/>
      <c r="LZT563" s="168"/>
      <c r="LZU563" s="168"/>
      <c r="LZV563" s="168"/>
      <c r="LZW563" s="168"/>
      <c r="LZX563" s="168"/>
      <c r="LZY563" s="168"/>
      <c r="LZZ563" s="168"/>
      <c r="MAA563" s="168"/>
      <c r="MAB563" s="168"/>
      <c r="MAC563" s="511"/>
      <c r="MAD563" s="511"/>
      <c r="MAE563" s="511"/>
      <c r="MAF563" s="511"/>
      <c r="MAG563" s="511"/>
      <c r="MAH563" s="511"/>
      <c r="MAI563" s="511"/>
      <c r="MAJ563" s="511"/>
      <c r="MAK563" s="511"/>
      <c r="MAL563" s="511"/>
      <c r="MAM563" s="511"/>
      <c r="MAN563" s="511"/>
      <c r="MAO563" s="511"/>
      <c r="MAP563" s="511"/>
      <c r="MAQ563" s="511"/>
      <c r="MAR563" s="511"/>
      <c r="MAS563" s="511"/>
      <c r="MAT563" s="511"/>
      <c r="MAU563" s="511"/>
      <c r="MAV563" s="511"/>
      <c r="MAW563" s="511"/>
      <c r="MAX563" s="511"/>
      <c r="MAY563" s="511"/>
      <c r="MAZ563" s="511"/>
      <c r="MBA563" s="89"/>
      <c r="MBB563" s="89"/>
      <c r="MBC563" s="89"/>
      <c r="MBD563" s="89"/>
      <c r="MBE563" s="89"/>
      <c r="MBF563" s="511"/>
      <c r="MBG563" s="511"/>
      <c r="MBH563" s="89"/>
      <c r="MBI563" s="89"/>
      <c r="MBJ563" s="511"/>
      <c r="MBK563" s="511"/>
      <c r="MBL563" s="89"/>
      <c r="MBM563" s="89"/>
      <c r="MBN563" s="511"/>
      <c r="MBO563" s="511"/>
      <c r="MBP563" s="511"/>
      <c r="MBQ563" s="511"/>
      <c r="MBR563" s="511"/>
      <c r="MBS563" s="511"/>
      <c r="MBT563" s="511"/>
      <c r="MBU563" s="89"/>
      <c r="MBV563" s="89"/>
      <c r="MBW563" s="511"/>
      <c r="MBX563" s="511"/>
      <c r="MBY563" s="89"/>
      <c r="MBZ563" s="89"/>
      <c r="MCA563" s="511"/>
      <c r="MCB563" s="511"/>
      <c r="MCC563" s="511"/>
      <c r="MCD563" s="511"/>
      <c r="MCE563" s="511"/>
      <c r="MCF563" s="203"/>
      <c r="MCG563" s="107"/>
      <c r="MCH563" s="511"/>
      <c r="MCI563" s="511"/>
      <c r="MCJ563" s="511"/>
      <c r="MCK563" s="511"/>
      <c r="MCL563" s="511"/>
      <c r="MCM563" s="511"/>
      <c r="MCN563" s="511"/>
      <c r="MCO563" s="168"/>
      <c r="MCP563" s="168"/>
      <c r="MCQ563" s="168"/>
      <c r="MCR563" s="168"/>
      <c r="MCS563" s="168"/>
      <c r="MCT563" s="168"/>
      <c r="MCU563" s="168"/>
      <c r="MCV563" s="168"/>
      <c r="MCW563" s="168"/>
      <c r="MCX563" s="168"/>
      <c r="MCY563" s="168"/>
      <c r="MCZ563" s="168"/>
      <c r="MDA563" s="168"/>
      <c r="MDB563" s="168"/>
      <c r="MDC563" s="168"/>
      <c r="MDD563" s="168"/>
      <c r="MDE563" s="168"/>
      <c r="MDF563" s="168"/>
      <c r="MDG563" s="168"/>
      <c r="MDH563" s="168"/>
      <c r="MDI563" s="168"/>
      <c r="MDJ563" s="168"/>
      <c r="MDK563" s="168"/>
      <c r="MDL563" s="168"/>
      <c r="MDM563" s="168"/>
      <c r="MDN563" s="168"/>
      <c r="MDO563" s="168"/>
      <c r="MDP563" s="168"/>
      <c r="MDQ563" s="168"/>
      <c r="MDR563" s="168"/>
      <c r="MDS563" s="168"/>
      <c r="MDT563" s="168"/>
      <c r="MDU563" s="168"/>
      <c r="MDV563" s="168"/>
      <c r="MDW563" s="168"/>
      <c r="MDX563" s="168"/>
      <c r="MDY563" s="168"/>
      <c r="MDZ563" s="168"/>
      <c r="MEA563" s="168"/>
      <c r="MEB563" s="168"/>
      <c r="MEC563" s="168"/>
      <c r="MED563" s="168"/>
      <c r="MEE563" s="168"/>
      <c r="MEF563" s="168"/>
      <c r="MEG563" s="511"/>
      <c r="MEH563" s="511"/>
      <c r="MEI563" s="511"/>
      <c r="MEJ563" s="511"/>
      <c r="MEK563" s="511"/>
      <c r="MEL563" s="511"/>
      <c r="MEM563" s="511"/>
      <c r="MEN563" s="511"/>
      <c r="MEO563" s="511"/>
      <c r="MEP563" s="511"/>
      <c r="MEQ563" s="511"/>
      <c r="MER563" s="511"/>
      <c r="MES563" s="511"/>
      <c r="MET563" s="511"/>
      <c r="MEU563" s="511"/>
      <c r="MEV563" s="511"/>
      <c r="MEW563" s="511"/>
      <c r="MEX563" s="511"/>
      <c r="MEY563" s="511"/>
      <c r="MEZ563" s="511"/>
      <c r="MFA563" s="511"/>
      <c r="MFB563" s="511"/>
      <c r="MFC563" s="511"/>
      <c r="MFD563" s="511"/>
      <c r="MFE563" s="89"/>
      <c r="MFF563" s="89"/>
      <c r="MFG563" s="89"/>
      <c r="MFH563" s="89"/>
      <c r="MFI563" s="89"/>
      <c r="MFJ563" s="511"/>
      <c r="MFK563" s="511"/>
      <c r="MFL563" s="89"/>
      <c r="MFM563" s="89"/>
      <c r="MFN563" s="511"/>
      <c r="MFO563" s="511"/>
      <c r="MFP563" s="89"/>
      <c r="MFQ563" s="89"/>
      <c r="MFR563" s="511"/>
      <c r="MFS563" s="511"/>
      <c r="MFT563" s="511"/>
      <c r="MFU563" s="511"/>
      <c r="MFV563" s="511"/>
      <c r="MFW563" s="511"/>
      <c r="MFX563" s="511"/>
      <c r="MFY563" s="89"/>
      <c r="MFZ563" s="89"/>
      <c r="MGA563" s="511"/>
      <c r="MGB563" s="511"/>
      <c r="MGC563" s="89"/>
      <c r="MGD563" s="89"/>
      <c r="MGE563" s="511"/>
      <c r="MGF563" s="511"/>
      <c r="MGG563" s="511"/>
      <c r="MGH563" s="511"/>
      <c r="MGI563" s="511"/>
      <c r="MGJ563" s="203"/>
      <c r="MGK563" s="107"/>
      <c r="MGL563" s="511"/>
      <c r="MGM563" s="511"/>
      <c r="MGN563" s="511"/>
      <c r="MGO563" s="511"/>
      <c r="MGP563" s="511"/>
      <c r="MGQ563" s="511"/>
      <c r="MGR563" s="511"/>
      <c r="MGS563" s="168"/>
      <c r="MGT563" s="168"/>
      <c r="MGU563" s="168"/>
      <c r="MGV563" s="168"/>
      <c r="MGW563" s="168"/>
      <c r="MGX563" s="168"/>
      <c r="MGY563" s="168"/>
      <c r="MGZ563" s="168"/>
      <c r="MHA563" s="168"/>
      <c r="MHB563" s="168"/>
      <c r="MHC563" s="168"/>
      <c r="MHD563" s="168"/>
      <c r="MHE563" s="168"/>
      <c r="MHF563" s="168"/>
      <c r="MHG563" s="168"/>
      <c r="MHH563" s="168"/>
      <c r="MHI563" s="168"/>
      <c r="MHJ563" s="168"/>
      <c r="MHK563" s="168"/>
      <c r="MHL563" s="168"/>
      <c r="MHM563" s="168"/>
      <c r="MHN563" s="168"/>
      <c r="MHO563" s="168"/>
      <c r="MHP563" s="168"/>
      <c r="MHQ563" s="168"/>
      <c r="MHR563" s="168"/>
      <c r="MHS563" s="168"/>
      <c r="MHT563" s="168"/>
      <c r="MHU563" s="168"/>
      <c r="MHV563" s="168"/>
      <c r="MHW563" s="168"/>
      <c r="MHX563" s="168"/>
      <c r="MHY563" s="168"/>
      <c r="MHZ563" s="168"/>
      <c r="MIA563" s="168"/>
      <c r="MIB563" s="168"/>
      <c r="MIC563" s="168"/>
      <c r="MID563" s="168"/>
      <c r="MIE563" s="168"/>
      <c r="MIF563" s="168"/>
      <c r="MIG563" s="168"/>
      <c r="MIH563" s="168"/>
      <c r="MII563" s="168"/>
      <c r="MIJ563" s="168"/>
      <c r="MIK563" s="511"/>
      <c r="MIL563" s="511"/>
      <c r="MIM563" s="511"/>
      <c r="MIN563" s="511"/>
      <c r="MIO563" s="511"/>
      <c r="MIP563" s="511"/>
      <c r="MIQ563" s="511"/>
      <c r="MIR563" s="511"/>
      <c r="MIS563" s="511"/>
      <c r="MIT563" s="511"/>
      <c r="MIU563" s="511"/>
      <c r="MIV563" s="511"/>
      <c r="MIW563" s="511"/>
      <c r="MIX563" s="511"/>
      <c r="MIY563" s="511"/>
      <c r="MIZ563" s="511"/>
      <c r="MJA563" s="511"/>
      <c r="MJB563" s="511"/>
      <c r="MJC563" s="511"/>
      <c r="MJD563" s="511"/>
      <c r="MJE563" s="511"/>
      <c r="MJF563" s="511"/>
      <c r="MJG563" s="511"/>
      <c r="MJH563" s="511"/>
      <c r="MJI563" s="89"/>
      <c r="MJJ563" s="89"/>
      <c r="MJK563" s="89"/>
      <c r="MJL563" s="89"/>
      <c r="MJM563" s="89"/>
      <c r="MJN563" s="511"/>
      <c r="MJO563" s="511"/>
      <c r="MJP563" s="89"/>
      <c r="MJQ563" s="89"/>
      <c r="MJR563" s="511"/>
      <c r="MJS563" s="511"/>
      <c r="MJT563" s="89"/>
      <c r="MJU563" s="89"/>
      <c r="MJV563" s="511"/>
      <c r="MJW563" s="511"/>
      <c r="MJX563" s="511"/>
      <c r="MJY563" s="511"/>
      <c r="MJZ563" s="511"/>
      <c r="MKA563" s="511"/>
      <c r="MKB563" s="511"/>
      <c r="MKC563" s="89"/>
      <c r="MKD563" s="89"/>
      <c r="MKE563" s="511"/>
      <c r="MKF563" s="511"/>
      <c r="MKG563" s="89"/>
      <c r="MKH563" s="89"/>
      <c r="MKI563" s="511"/>
      <c r="MKJ563" s="511"/>
      <c r="MKK563" s="511"/>
      <c r="MKL563" s="511"/>
      <c r="MKM563" s="511"/>
      <c r="MKN563" s="203"/>
      <c r="MKO563" s="107"/>
      <c r="MKP563" s="511"/>
      <c r="MKQ563" s="511"/>
      <c r="MKR563" s="511"/>
      <c r="MKS563" s="511"/>
      <c r="MKT563" s="511"/>
      <c r="MKU563" s="511"/>
      <c r="MKV563" s="511"/>
      <c r="MKW563" s="168"/>
      <c r="MKX563" s="168"/>
      <c r="MKY563" s="168"/>
      <c r="MKZ563" s="168"/>
      <c r="MLA563" s="168"/>
      <c r="MLB563" s="168"/>
      <c r="MLC563" s="168"/>
      <c r="MLD563" s="168"/>
      <c r="MLE563" s="168"/>
      <c r="MLF563" s="168"/>
      <c r="MLG563" s="168"/>
      <c r="MLH563" s="168"/>
      <c r="MLI563" s="168"/>
      <c r="MLJ563" s="168"/>
      <c r="MLK563" s="168"/>
      <c r="MLL563" s="168"/>
      <c r="MLM563" s="168"/>
      <c r="MLN563" s="168"/>
      <c r="MLO563" s="168"/>
      <c r="MLP563" s="168"/>
      <c r="MLQ563" s="168"/>
      <c r="MLR563" s="168"/>
      <c r="MLS563" s="168"/>
      <c r="MLT563" s="168"/>
      <c r="MLU563" s="168"/>
      <c r="MLV563" s="168"/>
      <c r="MLW563" s="168"/>
      <c r="MLX563" s="168"/>
      <c r="MLY563" s="168"/>
      <c r="MLZ563" s="168"/>
      <c r="MMA563" s="168"/>
      <c r="MMB563" s="168"/>
      <c r="MMC563" s="168"/>
      <c r="MMD563" s="168"/>
      <c r="MME563" s="168"/>
      <c r="MMF563" s="168"/>
      <c r="MMG563" s="168"/>
      <c r="MMH563" s="168"/>
      <c r="MMI563" s="168"/>
      <c r="MMJ563" s="168"/>
      <c r="MMK563" s="168"/>
      <c r="MML563" s="168"/>
      <c r="MMM563" s="168"/>
      <c r="MMN563" s="168"/>
      <c r="MMO563" s="511"/>
      <c r="MMP563" s="511"/>
      <c r="MMQ563" s="511"/>
      <c r="MMR563" s="511"/>
      <c r="MMS563" s="511"/>
      <c r="MMT563" s="511"/>
      <c r="MMU563" s="511"/>
      <c r="MMV563" s="511"/>
      <c r="MMW563" s="511"/>
      <c r="MMX563" s="511"/>
      <c r="MMY563" s="511"/>
      <c r="MMZ563" s="511"/>
      <c r="MNA563" s="511"/>
      <c r="MNB563" s="511"/>
      <c r="MNC563" s="511"/>
      <c r="MND563" s="511"/>
      <c r="MNE563" s="511"/>
      <c r="MNF563" s="511"/>
      <c r="MNG563" s="511"/>
      <c r="MNH563" s="511"/>
      <c r="MNI563" s="511"/>
      <c r="MNJ563" s="511"/>
      <c r="MNK563" s="511"/>
      <c r="MNL563" s="511"/>
      <c r="MNM563" s="89"/>
      <c r="MNN563" s="89"/>
      <c r="MNO563" s="89"/>
      <c r="MNP563" s="89"/>
      <c r="MNQ563" s="89"/>
      <c r="MNR563" s="511"/>
      <c r="MNS563" s="511"/>
      <c r="MNT563" s="89"/>
      <c r="MNU563" s="89"/>
      <c r="MNV563" s="511"/>
      <c r="MNW563" s="511"/>
      <c r="MNX563" s="89"/>
      <c r="MNY563" s="89"/>
      <c r="MNZ563" s="511"/>
      <c r="MOA563" s="511"/>
      <c r="MOB563" s="511"/>
      <c r="MOC563" s="511"/>
      <c r="MOD563" s="511"/>
      <c r="MOE563" s="511"/>
      <c r="MOF563" s="511"/>
      <c r="MOG563" s="89"/>
      <c r="MOH563" s="89"/>
      <c r="MOI563" s="511"/>
      <c r="MOJ563" s="511"/>
      <c r="MOK563" s="89"/>
      <c r="MOL563" s="89"/>
      <c r="MOM563" s="511"/>
      <c r="MON563" s="511"/>
      <c r="MOO563" s="511"/>
      <c r="MOP563" s="511"/>
      <c r="MOQ563" s="511"/>
      <c r="MOR563" s="203"/>
      <c r="MOS563" s="107"/>
      <c r="MOT563" s="511"/>
      <c r="MOU563" s="511"/>
      <c r="MOV563" s="511"/>
      <c r="MOW563" s="511"/>
      <c r="MOX563" s="511"/>
      <c r="MOY563" s="511"/>
      <c r="MOZ563" s="511"/>
      <c r="MPA563" s="168"/>
      <c r="MPB563" s="168"/>
      <c r="MPC563" s="168"/>
      <c r="MPD563" s="168"/>
      <c r="MPE563" s="168"/>
      <c r="MPF563" s="168"/>
      <c r="MPG563" s="168"/>
      <c r="MPH563" s="168"/>
      <c r="MPI563" s="168"/>
      <c r="MPJ563" s="168"/>
      <c r="MPK563" s="168"/>
      <c r="MPL563" s="168"/>
      <c r="MPM563" s="168"/>
      <c r="MPN563" s="168"/>
      <c r="MPO563" s="168"/>
      <c r="MPP563" s="168"/>
      <c r="MPQ563" s="168"/>
      <c r="MPR563" s="168"/>
      <c r="MPS563" s="168"/>
      <c r="MPT563" s="168"/>
      <c r="MPU563" s="168"/>
      <c r="MPV563" s="168"/>
      <c r="MPW563" s="168"/>
      <c r="MPX563" s="168"/>
      <c r="MPY563" s="168"/>
      <c r="MPZ563" s="168"/>
      <c r="MQA563" s="168"/>
      <c r="MQB563" s="168"/>
      <c r="MQC563" s="168"/>
      <c r="MQD563" s="168"/>
      <c r="MQE563" s="168"/>
      <c r="MQF563" s="168"/>
      <c r="MQG563" s="168"/>
      <c r="MQH563" s="168"/>
      <c r="MQI563" s="168"/>
      <c r="MQJ563" s="168"/>
      <c r="MQK563" s="168"/>
      <c r="MQL563" s="168"/>
      <c r="MQM563" s="168"/>
      <c r="MQN563" s="168"/>
      <c r="MQO563" s="168"/>
      <c r="MQP563" s="168"/>
      <c r="MQQ563" s="168"/>
      <c r="MQR563" s="168"/>
      <c r="MQS563" s="511"/>
      <c r="MQT563" s="511"/>
      <c r="MQU563" s="511"/>
      <c r="MQV563" s="511"/>
      <c r="MQW563" s="511"/>
      <c r="MQX563" s="511"/>
      <c r="MQY563" s="511"/>
      <c r="MQZ563" s="511"/>
      <c r="MRA563" s="511"/>
      <c r="MRB563" s="511"/>
      <c r="MRC563" s="511"/>
      <c r="MRD563" s="511"/>
      <c r="MRE563" s="511"/>
      <c r="MRF563" s="511"/>
      <c r="MRG563" s="511"/>
      <c r="MRH563" s="511"/>
      <c r="MRI563" s="511"/>
      <c r="MRJ563" s="511"/>
      <c r="MRK563" s="511"/>
      <c r="MRL563" s="511"/>
      <c r="MRM563" s="511"/>
      <c r="MRN563" s="511"/>
      <c r="MRO563" s="511"/>
      <c r="MRP563" s="511"/>
      <c r="MRQ563" s="89"/>
      <c r="MRR563" s="89"/>
      <c r="MRS563" s="89"/>
      <c r="MRT563" s="89"/>
      <c r="MRU563" s="89"/>
      <c r="MRV563" s="511"/>
      <c r="MRW563" s="511"/>
      <c r="MRX563" s="89"/>
      <c r="MRY563" s="89"/>
      <c r="MRZ563" s="511"/>
      <c r="MSA563" s="511"/>
      <c r="MSB563" s="89"/>
      <c r="MSC563" s="89"/>
      <c r="MSD563" s="511"/>
      <c r="MSE563" s="511"/>
      <c r="MSF563" s="511"/>
      <c r="MSG563" s="511"/>
      <c r="MSH563" s="511"/>
      <c r="MSI563" s="511"/>
      <c r="MSJ563" s="511"/>
      <c r="MSK563" s="89"/>
      <c r="MSL563" s="89"/>
      <c r="MSM563" s="511"/>
      <c r="MSN563" s="511"/>
      <c r="MSO563" s="89"/>
      <c r="MSP563" s="89"/>
      <c r="MSQ563" s="511"/>
      <c r="MSR563" s="511"/>
      <c r="MSS563" s="511"/>
      <c r="MST563" s="511"/>
      <c r="MSU563" s="511"/>
      <c r="MSV563" s="203"/>
      <c r="MSW563" s="107"/>
      <c r="MSX563" s="511"/>
      <c r="MSY563" s="511"/>
      <c r="MSZ563" s="511"/>
      <c r="MTA563" s="511"/>
      <c r="MTB563" s="511"/>
      <c r="MTC563" s="511"/>
      <c r="MTD563" s="511"/>
      <c r="MTE563" s="168"/>
      <c r="MTF563" s="168"/>
      <c r="MTG563" s="168"/>
      <c r="MTH563" s="168"/>
      <c r="MTI563" s="168"/>
      <c r="MTJ563" s="168"/>
      <c r="MTK563" s="168"/>
      <c r="MTL563" s="168"/>
      <c r="MTM563" s="168"/>
      <c r="MTN563" s="168"/>
      <c r="MTO563" s="168"/>
      <c r="MTP563" s="168"/>
      <c r="MTQ563" s="168"/>
      <c r="MTR563" s="168"/>
      <c r="MTS563" s="168"/>
      <c r="MTT563" s="168"/>
      <c r="MTU563" s="168"/>
      <c r="MTV563" s="168"/>
      <c r="MTW563" s="168"/>
      <c r="MTX563" s="168"/>
      <c r="MTY563" s="168"/>
      <c r="MTZ563" s="168"/>
      <c r="MUA563" s="168"/>
      <c r="MUB563" s="168"/>
      <c r="MUC563" s="168"/>
      <c r="MUD563" s="168"/>
      <c r="MUE563" s="168"/>
      <c r="MUF563" s="168"/>
      <c r="MUG563" s="168"/>
      <c r="MUH563" s="168"/>
      <c r="MUI563" s="168"/>
      <c r="MUJ563" s="168"/>
      <c r="MUK563" s="168"/>
      <c r="MUL563" s="168"/>
      <c r="MUM563" s="168"/>
      <c r="MUN563" s="168"/>
      <c r="MUO563" s="168"/>
      <c r="MUP563" s="168"/>
      <c r="MUQ563" s="168"/>
      <c r="MUR563" s="168"/>
      <c r="MUS563" s="168"/>
      <c r="MUT563" s="168"/>
      <c r="MUU563" s="168"/>
      <c r="MUV563" s="168"/>
      <c r="MUW563" s="511"/>
      <c r="MUX563" s="511"/>
      <c r="MUY563" s="511"/>
      <c r="MUZ563" s="511"/>
      <c r="MVA563" s="511"/>
      <c r="MVB563" s="511"/>
      <c r="MVC563" s="511"/>
      <c r="MVD563" s="511"/>
      <c r="MVE563" s="511"/>
      <c r="MVF563" s="511"/>
      <c r="MVG563" s="511"/>
      <c r="MVH563" s="511"/>
      <c r="MVI563" s="511"/>
      <c r="MVJ563" s="511"/>
      <c r="MVK563" s="511"/>
      <c r="MVL563" s="511"/>
      <c r="MVM563" s="511"/>
      <c r="MVN563" s="511"/>
      <c r="MVO563" s="511"/>
      <c r="MVP563" s="511"/>
      <c r="MVQ563" s="511"/>
      <c r="MVR563" s="511"/>
      <c r="MVS563" s="511"/>
      <c r="MVT563" s="511"/>
      <c r="MVU563" s="89"/>
      <c r="MVV563" s="89"/>
      <c r="MVW563" s="89"/>
      <c r="MVX563" s="89"/>
      <c r="MVY563" s="89"/>
      <c r="MVZ563" s="511"/>
      <c r="MWA563" s="511"/>
      <c r="MWB563" s="89"/>
      <c r="MWC563" s="89"/>
      <c r="MWD563" s="511"/>
      <c r="MWE563" s="511"/>
      <c r="MWF563" s="89"/>
      <c r="MWG563" s="89"/>
      <c r="MWH563" s="511"/>
      <c r="MWI563" s="511"/>
      <c r="MWJ563" s="511"/>
      <c r="MWK563" s="511"/>
      <c r="MWL563" s="511"/>
      <c r="MWM563" s="511"/>
      <c r="MWN563" s="511"/>
      <c r="MWO563" s="89"/>
      <c r="MWP563" s="89"/>
      <c r="MWQ563" s="511"/>
      <c r="MWR563" s="511"/>
      <c r="MWS563" s="89"/>
      <c r="MWT563" s="89"/>
      <c r="MWU563" s="511"/>
      <c r="MWV563" s="511"/>
      <c r="MWW563" s="511"/>
      <c r="MWX563" s="511"/>
      <c r="MWY563" s="511"/>
      <c r="MWZ563" s="203"/>
      <c r="MXA563" s="107"/>
      <c r="MXB563" s="511"/>
      <c r="MXC563" s="511"/>
      <c r="MXD563" s="511"/>
      <c r="MXE563" s="511"/>
      <c r="MXF563" s="511"/>
      <c r="MXG563" s="511"/>
      <c r="MXH563" s="511"/>
      <c r="MXI563" s="168"/>
      <c r="MXJ563" s="168"/>
      <c r="MXK563" s="168"/>
      <c r="MXL563" s="168"/>
      <c r="MXM563" s="168"/>
      <c r="MXN563" s="168"/>
      <c r="MXO563" s="168"/>
      <c r="MXP563" s="168"/>
      <c r="MXQ563" s="168"/>
      <c r="MXR563" s="168"/>
      <c r="MXS563" s="168"/>
      <c r="MXT563" s="168"/>
      <c r="MXU563" s="168"/>
      <c r="MXV563" s="168"/>
      <c r="MXW563" s="168"/>
      <c r="MXX563" s="168"/>
      <c r="MXY563" s="168"/>
      <c r="MXZ563" s="168"/>
      <c r="MYA563" s="168"/>
      <c r="MYB563" s="168"/>
      <c r="MYC563" s="168"/>
      <c r="MYD563" s="168"/>
      <c r="MYE563" s="168"/>
      <c r="MYF563" s="168"/>
      <c r="MYG563" s="168"/>
      <c r="MYH563" s="168"/>
      <c r="MYI563" s="168"/>
      <c r="MYJ563" s="168"/>
      <c r="MYK563" s="168"/>
      <c r="MYL563" s="168"/>
      <c r="MYM563" s="168"/>
      <c r="MYN563" s="168"/>
      <c r="MYO563" s="168"/>
      <c r="MYP563" s="168"/>
      <c r="MYQ563" s="168"/>
      <c r="MYR563" s="168"/>
      <c r="MYS563" s="168"/>
      <c r="MYT563" s="168"/>
      <c r="MYU563" s="168"/>
      <c r="MYV563" s="168"/>
      <c r="MYW563" s="168"/>
      <c r="MYX563" s="168"/>
      <c r="MYY563" s="168"/>
      <c r="MYZ563" s="168"/>
      <c r="MZA563" s="511"/>
      <c r="MZB563" s="511"/>
      <c r="MZC563" s="511"/>
      <c r="MZD563" s="511"/>
      <c r="MZE563" s="511"/>
      <c r="MZF563" s="511"/>
      <c r="MZG563" s="511"/>
      <c r="MZH563" s="511"/>
      <c r="MZI563" s="511"/>
      <c r="MZJ563" s="511"/>
      <c r="MZK563" s="511"/>
      <c r="MZL563" s="511"/>
      <c r="MZM563" s="511"/>
      <c r="MZN563" s="511"/>
      <c r="MZO563" s="511"/>
      <c r="MZP563" s="511"/>
      <c r="MZQ563" s="511"/>
      <c r="MZR563" s="511"/>
      <c r="MZS563" s="511"/>
      <c r="MZT563" s="511"/>
      <c r="MZU563" s="511"/>
      <c r="MZV563" s="511"/>
      <c r="MZW563" s="511"/>
      <c r="MZX563" s="511"/>
      <c r="MZY563" s="89"/>
      <c r="MZZ563" s="89"/>
      <c r="NAA563" s="89"/>
      <c r="NAB563" s="89"/>
      <c r="NAC563" s="89"/>
      <c r="NAD563" s="511"/>
      <c r="NAE563" s="511"/>
      <c r="NAF563" s="89"/>
      <c r="NAG563" s="89"/>
      <c r="NAH563" s="511"/>
      <c r="NAI563" s="511"/>
      <c r="NAJ563" s="89"/>
      <c r="NAK563" s="89"/>
      <c r="NAL563" s="511"/>
      <c r="NAM563" s="511"/>
      <c r="NAN563" s="511"/>
      <c r="NAO563" s="511"/>
      <c r="NAP563" s="511"/>
      <c r="NAQ563" s="511"/>
      <c r="NAR563" s="511"/>
      <c r="NAS563" s="89"/>
      <c r="NAT563" s="89"/>
      <c r="NAU563" s="511"/>
      <c r="NAV563" s="511"/>
      <c r="NAW563" s="89"/>
      <c r="NAX563" s="89"/>
      <c r="NAY563" s="511"/>
      <c r="NAZ563" s="511"/>
      <c r="NBA563" s="511"/>
      <c r="NBB563" s="511"/>
      <c r="NBC563" s="511"/>
      <c r="NBD563" s="203"/>
      <c r="NBE563" s="107"/>
      <c r="NBF563" s="511"/>
      <c r="NBG563" s="511"/>
      <c r="NBH563" s="511"/>
      <c r="NBI563" s="511"/>
      <c r="NBJ563" s="511"/>
      <c r="NBK563" s="511"/>
      <c r="NBL563" s="511"/>
      <c r="NBM563" s="168"/>
      <c r="NBN563" s="168"/>
      <c r="NBO563" s="168"/>
      <c r="NBP563" s="168"/>
      <c r="NBQ563" s="168"/>
      <c r="NBR563" s="168"/>
      <c r="NBS563" s="168"/>
      <c r="NBT563" s="168"/>
      <c r="NBU563" s="168"/>
      <c r="NBV563" s="168"/>
      <c r="NBW563" s="168"/>
      <c r="NBX563" s="168"/>
      <c r="NBY563" s="168"/>
      <c r="NBZ563" s="168"/>
      <c r="NCA563" s="168"/>
      <c r="NCB563" s="168"/>
      <c r="NCC563" s="168"/>
      <c r="NCD563" s="168"/>
      <c r="NCE563" s="168"/>
      <c r="NCF563" s="168"/>
      <c r="NCG563" s="168"/>
      <c r="NCH563" s="168"/>
      <c r="NCI563" s="168"/>
      <c r="NCJ563" s="168"/>
      <c r="NCK563" s="168"/>
      <c r="NCL563" s="168"/>
      <c r="NCM563" s="168"/>
      <c r="NCN563" s="168"/>
      <c r="NCO563" s="168"/>
      <c r="NCP563" s="168"/>
      <c r="NCQ563" s="168"/>
      <c r="NCR563" s="168"/>
      <c r="NCS563" s="168"/>
      <c r="NCT563" s="168"/>
      <c r="NCU563" s="168"/>
      <c r="NCV563" s="168"/>
      <c r="NCW563" s="168"/>
      <c r="NCX563" s="168"/>
      <c r="NCY563" s="168"/>
      <c r="NCZ563" s="168"/>
      <c r="NDA563" s="168"/>
      <c r="NDB563" s="168"/>
      <c r="NDC563" s="168"/>
      <c r="NDD563" s="168"/>
      <c r="NDE563" s="511"/>
      <c r="NDF563" s="511"/>
      <c r="NDG563" s="511"/>
      <c r="NDH563" s="511"/>
      <c r="NDI563" s="511"/>
      <c r="NDJ563" s="511"/>
      <c r="NDK563" s="511"/>
      <c r="NDL563" s="511"/>
      <c r="NDM563" s="511"/>
      <c r="NDN563" s="511"/>
      <c r="NDO563" s="511"/>
      <c r="NDP563" s="511"/>
      <c r="NDQ563" s="511"/>
      <c r="NDR563" s="511"/>
      <c r="NDS563" s="511"/>
      <c r="NDT563" s="511"/>
      <c r="NDU563" s="511"/>
      <c r="NDV563" s="511"/>
      <c r="NDW563" s="511"/>
      <c r="NDX563" s="511"/>
      <c r="NDY563" s="511"/>
      <c r="NDZ563" s="511"/>
      <c r="NEA563" s="511"/>
      <c r="NEB563" s="511"/>
      <c r="NEC563" s="89"/>
      <c r="NED563" s="89"/>
      <c r="NEE563" s="89"/>
      <c r="NEF563" s="89"/>
      <c r="NEG563" s="89"/>
      <c r="NEH563" s="511"/>
      <c r="NEI563" s="511"/>
      <c r="NEJ563" s="89"/>
      <c r="NEK563" s="89"/>
      <c r="NEL563" s="511"/>
      <c r="NEM563" s="511"/>
      <c r="NEN563" s="89"/>
      <c r="NEO563" s="89"/>
      <c r="NEP563" s="511"/>
      <c r="NEQ563" s="511"/>
      <c r="NER563" s="511"/>
      <c r="NES563" s="511"/>
      <c r="NET563" s="511"/>
      <c r="NEU563" s="511"/>
      <c r="NEV563" s="511"/>
      <c r="NEW563" s="89"/>
      <c r="NEX563" s="89"/>
      <c r="NEY563" s="511"/>
      <c r="NEZ563" s="511"/>
      <c r="NFA563" s="89"/>
      <c r="NFB563" s="89"/>
      <c r="NFC563" s="511"/>
      <c r="NFD563" s="511"/>
      <c r="NFE563" s="511"/>
      <c r="NFF563" s="511"/>
      <c r="NFG563" s="511"/>
      <c r="NFH563" s="203"/>
      <c r="NFI563" s="107"/>
      <c r="NFJ563" s="511"/>
      <c r="NFK563" s="511"/>
      <c r="NFL563" s="511"/>
      <c r="NFM563" s="511"/>
      <c r="NFN563" s="511"/>
      <c r="NFO563" s="511"/>
      <c r="NFP563" s="511"/>
      <c r="NFQ563" s="168"/>
      <c r="NFR563" s="168"/>
      <c r="NFS563" s="168"/>
      <c r="NFT563" s="168"/>
      <c r="NFU563" s="168"/>
      <c r="NFV563" s="168"/>
      <c r="NFW563" s="168"/>
      <c r="NFX563" s="168"/>
      <c r="NFY563" s="168"/>
      <c r="NFZ563" s="168"/>
      <c r="NGA563" s="168"/>
      <c r="NGB563" s="168"/>
      <c r="NGC563" s="168"/>
      <c r="NGD563" s="168"/>
      <c r="NGE563" s="168"/>
      <c r="NGF563" s="168"/>
      <c r="NGG563" s="168"/>
      <c r="NGH563" s="168"/>
      <c r="NGI563" s="168"/>
      <c r="NGJ563" s="168"/>
      <c r="NGK563" s="168"/>
      <c r="NGL563" s="168"/>
      <c r="NGM563" s="168"/>
      <c r="NGN563" s="168"/>
      <c r="NGO563" s="168"/>
      <c r="NGP563" s="168"/>
      <c r="NGQ563" s="168"/>
      <c r="NGR563" s="168"/>
      <c r="NGS563" s="168"/>
      <c r="NGT563" s="168"/>
      <c r="NGU563" s="168"/>
      <c r="NGV563" s="168"/>
      <c r="NGW563" s="168"/>
      <c r="NGX563" s="168"/>
      <c r="NGY563" s="168"/>
      <c r="NGZ563" s="168"/>
      <c r="NHA563" s="168"/>
      <c r="NHB563" s="168"/>
      <c r="NHC563" s="168"/>
      <c r="NHD563" s="168"/>
      <c r="NHE563" s="168"/>
      <c r="NHF563" s="168"/>
      <c r="NHG563" s="168"/>
      <c r="NHH563" s="168"/>
      <c r="NHI563" s="511"/>
      <c r="NHJ563" s="511"/>
      <c r="NHK563" s="511"/>
      <c r="NHL563" s="511"/>
      <c r="NHM563" s="511"/>
      <c r="NHN563" s="511"/>
      <c r="NHO563" s="511"/>
      <c r="NHP563" s="511"/>
      <c r="NHQ563" s="511"/>
      <c r="NHR563" s="511"/>
      <c r="NHS563" s="511"/>
      <c r="NHT563" s="511"/>
      <c r="NHU563" s="511"/>
      <c r="NHV563" s="511"/>
      <c r="NHW563" s="511"/>
      <c r="NHX563" s="511"/>
      <c r="NHY563" s="511"/>
      <c r="NHZ563" s="511"/>
      <c r="NIA563" s="511"/>
      <c r="NIB563" s="511"/>
      <c r="NIC563" s="511"/>
      <c r="NID563" s="511"/>
      <c r="NIE563" s="511"/>
      <c r="NIF563" s="511"/>
      <c r="NIG563" s="89"/>
      <c r="NIH563" s="89"/>
      <c r="NII563" s="89"/>
      <c r="NIJ563" s="89"/>
      <c r="NIK563" s="89"/>
      <c r="NIL563" s="511"/>
      <c r="NIM563" s="511"/>
      <c r="NIN563" s="89"/>
      <c r="NIO563" s="89"/>
      <c r="NIP563" s="511"/>
      <c r="NIQ563" s="511"/>
      <c r="NIR563" s="89"/>
      <c r="NIS563" s="89"/>
      <c r="NIT563" s="511"/>
      <c r="NIU563" s="511"/>
      <c r="NIV563" s="511"/>
      <c r="NIW563" s="511"/>
      <c r="NIX563" s="511"/>
      <c r="NIY563" s="511"/>
      <c r="NIZ563" s="511"/>
      <c r="NJA563" s="89"/>
      <c r="NJB563" s="89"/>
      <c r="NJC563" s="511"/>
      <c r="NJD563" s="511"/>
      <c r="NJE563" s="89"/>
      <c r="NJF563" s="89"/>
      <c r="NJG563" s="511"/>
      <c r="NJH563" s="511"/>
      <c r="NJI563" s="511"/>
      <c r="NJJ563" s="511"/>
      <c r="NJK563" s="511"/>
      <c r="NJL563" s="203"/>
      <c r="NJM563" s="107"/>
      <c r="NJN563" s="511"/>
      <c r="NJO563" s="511"/>
      <c r="NJP563" s="511"/>
      <c r="NJQ563" s="511"/>
      <c r="NJR563" s="511"/>
      <c r="NJS563" s="511"/>
      <c r="NJT563" s="511"/>
      <c r="NJU563" s="168"/>
      <c r="NJV563" s="168"/>
      <c r="NJW563" s="168"/>
      <c r="NJX563" s="168"/>
      <c r="NJY563" s="168"/>
      <c r="NJZ563" s="168"/>
      <c r="NKA563" s="168"/>
      <c r="NKB563" s="168"/>
      <c r="NKC563" s="168"/>
      <c r="NKD563" s="168"/>
      <c r="NKE563" s="168"/>
      <c r="NKF563" s="168"/>
      <c r="NKG563" s="168"/>
      <c r="NKH563" s="168"/>
      <c r="NKI563" s="168"/>
      <c r="NKJ563" s="168"/>
      <c r="NKK563" s="168"/>
      <c r="NKL563" s="168"/>
      <c r="NKM563" s="168"/>
      <c r="NKN563" s="168"/>
      <c r="NKO563" s="168"/>
      <c r="NKP563" s="168"/>
      <c r="NKQ563" s="168"/>
      <c r="NKR563" s="168"/>
      <c r="NKS563" s="168"/>
      <c r="NKT563" s="168"/>
      <c r="NKU563" s="168"/>
      <c r="NKV563" s="168"/>
      <c r="NKW563" s="168"/>
      <c r="NKX563" s="168"/>
      <c r="NKY563" s="168"/>
      <c r="NKZ563" s="168"/>
      <c r="NLA563" s="168"/>
      <c r="NLB563" s="168"/>
      <c r="NLC563" s="168"/>
      <c r="NLD563" s="168"/>
      <c r="NLE563" s="168"/>
      <c r="NLF563" s="168"/>
      <c r="NLG563" s="168"/>
      <c r="NLH563" s="168"/>
      <c r="NLI563" s="168"/>
      <c r="NLJ563" s="168"/>
      <c r="NLK563" s="168"/>
      <c r="NLL563" s="168"/>
      <c r="NLM563" s="511"/>
      <c r="NLN563" s="511"/>
      <c r="NLO563" s="511"/>
      <c r="NLP563" s="511"/>
      <c r="NLQ563" s="511"/>
      <c r="NLR563" s="511"/>
      <c r="NLS563" s="511"/>
      <c r="NLT563" s="511"/>
      <c r="NLU563" s="511"/>
      <c r="NLV563" s="511"/>
      <c r="NLW563" s="511"/>
      <c r="NLX563" s="511"/>
      <c r="NLY563" s="511"/>
      <c r="NLZ563" s="511"/>
      <c r="NMA563" s="511"/>
      <c r="NMB563" s="511"/>
      <c r="NMC563" s="511"/>
      <c r="NMD563" s="511"/>
      <c r="NME563" s="511"/>
      <c r="NMF563" s="511"/>
      <c r="NMG563" s="511"/>
      <c r="NMH563" s="511"/>
      <c r="NMI563" s="511"/>
      <c r="NMJ563" s="511"/>
      <c r="NMK563" s="89"/>
      <c r="NML563" s="89"/>
      <c r="NMM563" s="89"/>
      <c r="NMN563" s="89"/>
      <c r="NMO563" s="89"/>
      <c r="NMP563" s="511"/>
      <c r="NMQ563" s="511"/>
      <c r="NMR563" s="89"/>
      <c r="NMS563" s="89"/>
      <c r="NMT563" s="511"/>
      <c r="NMU563" s="511"/>
      <c r="NMV563" s="89"/>
      <c r="NMW563" s="89"/>
      <c r="NMX563" s="511"/>
      <c r="NMY563" s="511"/>
      <c r="NMZ563" s="511"/>
      <c r="NNA563" s="511"/>
      <c r="NNB563" s="511"/>
      <c r="NNC563" s="511"/>
      <c r="NND563" s="511"/>
      <c r="NNE563" s="89"/>
      <c r="NNF563" s="89"/>
      <c r="NNG563" s="511"/>
      <c r="NNH563" s="511"/>
      <c r="NNI563" s="89"/>
      <c r="NNJ563" s="89"/>
      <c r="NNK563" s="511"/>
      <c r="NNL563" s="511"/>
      <c r="NNM563" s="511"/>
      <c r="NNN563" s="511"/>
      <c r="NNO563" s="511"/>
      <c r="NNP563" s="203"/>
      <c r="NNQ563" s="107"/>
      <c r="NNR563" s="511"/>
      <c r="NNS563" s="511"/>
      <c r="NNT563" s="511"/>
      <c r="NNU563" s="511"/>
      <c r="NNV563" s="511"/>
      <c r="NNW563" s="511"/>
      <c r="NNX563" s="511"/>
      <c r="NNY563" s="168"/>
      <c r="NNZ563" s="168"/>
      <c r="NOA563" s="168"/>
      <c r="NOB563" s="168"/>
      <c r="NOC563" s="168"/>
      <c r="NOD563" s="168"/>
      <c r="NOE563" s="168"/>
      <c r="NOF563" s="168"/>
      <c r="NOG563" s="168"/>
      <c r="NOH563" s="168"/>
      <c r="NOI563" s="168"/>
      <c r="NOJ563" s="168"/>
      <c r="NOK563" s="168"/>
      <c r="NOL563" s="168"/>
      <c r="NOM563" s="168"/>
      <c r="NON563" s="168"/>
      <c r="NOO563" s="168"/>
      <c r="NOP563" s="168"/>
      <c r="NOQ563" s="168"/>
      <c r="NOR563" s="168"/>
      <c r="NOS563" s="168"/>
      <c r="NOT563" s="168"/>
      <c r="NOU563" s="168"/>
      <c r="NOV563" s="168"/>
      <c r="NOW563" s="168"/>
      <c r="NOX563" s="168"/>
      <c r="NOY563" s="168"/>
      <c r="NOZ563" s="168"/>
      <c r="NPA563" s="168"/>
      <c r="NPB563" s="168"/>
      <c r="NPC563" s="168"/>
      <c r="NPD563" s="168"/>
      <c r="NPE563" s="168"/>
      <c r="NPF563" s="168"/>
      <c r="NPG563" s="168"/>
      <c r="NPH563" s="168"/>
      <c r="NPI563" s="168"/>
      <c r="NPJ563" s="168"/>
      <c r="NPK563" s="168"/>
      <c r="NPL563" s="168"/>
      <c r="NPM563" s="168"/>
      <c r="NPN563" s="168"/>
      <c r="NPO563" s="168"/>
      <c r="NPP563" s="168"/>
      <c r="NPQ563" s="511"/>
      <c r="NPR563" s="511"/>
      <c r="NPS563" s="511"/>
      <c r="NPT563" s="511"/>
      <c r="NPU563" s="511"/>
      <c r="NPV563" s="511"/>
      <c r="NPW563" s="511"/>
      <c r="NPX563" s="511"/>
      <c r="NPY563" s="511"/>
      <c r="NPZ563" s="511"/>
      <c r="NQA563" s="511"/>
      <c r="NQB563" s="511"/>
      <c r="NQC563" s="511"/>
      <c r="NQD563" s="511"/>
      <c r="NQE563" s="511"/>
      <c r="NQF563" s="511"/>
      <c r="NQG563" s="511"/>
      <c r="NQH563" s="511"/>
      <c r="NQI563" s="511"/>
      <c r="NQJ563" s="511"/>
      <c r="NQK563" s="511"/>
      <c r="NQL563" s="511"/>
      <c r="NQM563" s="511"/>
      <c r="NQN563" s="511"/>
      <c r="NQO563" s="89"/>
      <c r="NQP563" s="89"/>
      <c r="NQQ563" s="89"/>
      <c r="NQR563" s="89"/>
      <c r="NQS563" s="89"/>
      <c r="NQT563" s="511"/>
      <c r="NQU563" s="511"/>
      <c r="NQV563" s="89"/>
      <c r="NQW563" s="89"/>
      <c r="NQX563" s="511"/>
      <c r="NQY563" s="511"/>
      <c r="NQZ563" s="89"/>
      <c r="NRA563" s="89"/>
      <c r="NRB563" s="511"/>
      <c r="NRC563" s="511"/>
      <c r="NRD563" s="511"/>
      <c r="NRE563" s="511"/>
      <c r="NRF563" s="511"/>
      <c r="NRG563" s="511"/>
      <c r="NRH563" s="511"/>
      <c r="NRI563" s="89"/>
      <c r="NRJ563" s="89"/>
      <c r="NRK563" s="511"/>
      <c r="NRL563" s="511"/>
      <c r="NRM563" s="89"/>
      <c r="NRN563" s="89"/>
      <c r="NRO563" s="511"/>
      <c r="NRP563" s="511"/>
      <c r="NRQ563" s="511"/>
      <c r="NRR563" s="511"/>
      <c r="NRS563" s="511"/>
      <c r="NRT563" s="203"/>
      <c r="NRU563" s="107"/>
      <c r="NRV563" s="511"/>
      <c r="NRW563" s="511"/>
      <c r="NRX563" s="511"/>
      <c r="NRY563" s="511"/>
      <c r="NRZ563" s="511"/>
      <c r="NSA563" s="511"/>
      <c r="NSB563" s="511"/>
      <c r="NSC563" s="168"/>
      <c r="NSD563" s="168"/>
      <c r="NSE563" s="168"/>
      <c r="NSF563" s="168"/>
      <c r="NSG563" s="168"/>
      <c r="NSH563" s="168"/>
      <c r="NSI563" s="168"/>
      <c r="NSJ563" s="168"/>
      <c r="NSK563" s="168"/>
      <c r="NSL563" s="168"/>
      <c r="NSM563" s="168"/>
      <c r="NSN563" s="168"/>
      <c r="NSO563" s="168"/>
      <c r="NSP563" s="168"/>
      <c r="NSQ563" s="168"/>
      <c r="NSR563" s="168"/>
      <c r="NSS563" s="168"/>
      <c r="NST563" s="168"/>
      <c r="NSU563" s="168"/>
      <c r="NSV563" s="168"/>
      <c r="NSW563" s="168"/>
      <c r="NSX563" s="168"/>
      <c r="NSY563" s="168"/>
      <c r="NSZ563" s="168"/>
      <c r="NTA563" s="168"/>
      <c r="NTB563" s="168"/>
      <c r="NTC563" s="168"/>
      <c r="NTD563" s="168"/>
      <c r="NTE563" s="168"/>
      <c r="NTF563" s="168"/>
      <c r="NTG563" s="168"/>
      <c r="NTH563" s="168"/>
      <c r="NTI563" s="168"/>
      <c r="NTJ563" s="168"/>
      <c r="NTK563" s="168"/>
      <c r="NTL563" s="168"/>
      <c r="NTM563" s="168"/>
      <c r="NTN563" s="168"/>
      <c r="NTO563" s="168"/>
      <c r="NTP563" s="168"/>
      <c r="NTQ563" s="168"/>
      <c r="NTR563" s="168"/>
      <c r="NTS563" s="168"/>
      <c r="NTT563" s="168"/>
      <c r="NTU563" s="511"/>
      <c r="NTV563" s="511"/>
      <c r="NTW563" s="511"/>
      <c r="NTX563" s="511"/>
      <c r="NTY563" s="511"/>
      <c r="NTZ563" s="511"/>
      <c r="NUA563" s="511"/>
      <c r="NUB563" s="511"/>
      <c r="NUC563" s="511"/>
      <c r="NUD563" s="511"/>
      <c r="NUE563" s="511"/>
      <c r="NUF563" s="511"/>
      <c r="NUG563" s="511"/>
      <c r="NUH563" s="511"/>
      <c r="NUI563" s="511"/>
      <c r="NUJ563" s="511"/>
      <c r="NUK563" s="511"/>
      <c r="NUL563" s="511"/>
      <c r="NUM563" s="511"/>
      <c r="NUN563" s="511"/>
      <c r="NUO563" s="511"/>
      <c r="NUP563" s="511"/>
      <c r="NUQ563" s="511"/>
      <c r="NUR563" s="511"/>
      <c r="NUS563" s="89"/>
      <c r="NUT563" s="89"/>
      <c r="NUU563" s="89"/>
      <c r="NUV563" s="89"/>
      <c r="NUW563" s="89"/>
      <c r="NUX563" s="511"/>
      <c r="NUY563" s="511"/>
      <c r="NUZ563" s="89"/>
      <c r="NVA563" s="89"/>
      <c r="NVB563" s="511"/>
      <c r="NVC563" s="511"/>
      <c r="NVD563" s="89"/>
      <c r="NVE563" s="89"/>
      <c r="NVF563" s="511"/>
      <c r="NVG563" s="511"/>
      <c r="NVH563" s="511"/>
      <c r="NVI563" s="511"/>
      <c r="NVJ563" s="511"/>
      <c r="NVK563" s="511"/>
      <c r="NVL563" s="511"/>
      <c r="NVM563" s="89"/>
      <c r="NVN563" s="89"/>
      <c r="NVO563" s="511"/>
      <c r="NVP563" s="511"/>
      <c r="NVQ563" s="89"/>
      <c r="NVR563" s="89"/>
      <c r="NVS563" s="511"/>
      <c r="NVT563" s="511"/>
      <c r="NVU563" s="511"/>
      <c r="NVV563" s="511"/>
      <c r="NVW563" s="511"/>
      <c r="NVX563" s="203"/>
      <c r="NVY563" s="107"/>
      <c r="NVZ563" s="511"/>
      <c r="NWA563" s="511"/>
      <c r="NWB563" s="511"/>
      <c r="NWC563" s="511"/>
      <c r="NWD563" s="511"/>
      <c r="NWE563" s="511"/>
      <c r="NWF563" s="511"/>
      <c r="NWG563" s="168"/>
      <c r="NWH563" s="168"/>
      <c r="NWI563" s="168"/>
      <c r="NWJ563" s="168"/>
      <c r="NWK563" s="168"/>
      <c r="NWL563" s="168"/>
      <c r="NWM563" s="168"/>
      <c r="NWN563" s="168"/>
      <c r="NWO563" s="168"/>
      <c r="NWP563" s="168"/>
      <c r="NWQ563" s="168"/>
      <c r="NWR563" s="168"/>
      <c r="NWS563" s="168"/>
      <c r="NWT563" s="168"/>
      <c r="NWU563" s="168"/>
      <c r="NWV563" s="168"/>
      <c r="NWW563" s="168"/>
      <c r="NWX563" s="168"/>
      <c r="NWY563" s="168"/>
      <c r="NWZ563" s="168"/>
      <c r="NXA563" s="168"/>
      <c r="NXB563" s="168"/>
      <c r="NXC563" s="168"/>
      <c r="NXD563" s="168"/>
      <c r="NXE563" s="168"/>
      <c r="NXF563" s="168"/>
      <c r="NXG563" s="168"/>
      <c r="NXH563" s="168"/>
      <c r="NXI563" s="168"/>
      <c r="NXJ563" s="168"/>
      <c r="NXK563" s="168"/>
      <c r="NXL563" s="168"/>
      <c r="NXM563" s="168"/>
      <c r="NXN563" s="168"/>
      <c r="NXO563" s="168"/>
      <c r="NXP563" s="168"/>
      <c r="NXQ563" s="168"/>
      <c r="NXR563" s="168"/>
      <c r="NXS563" s="168"/>
      <c r="NXT563" s="168"/>
      <c r="NXU563" s="168"/>
      <c r="NXV563" s="168"/>
      <c r="NXW563" s="168"/>
      <c r="NXX563" s="168"/>
      <c r="NXY563" s="511"/>
      <c r="NXZ563" s="511"/>
      <c r="NYA563" s="511"/>
      <c r="NYB563" s="511"/>
      <c r="NYC563" s="511"/>
      <c r="NYD563" s="511"/>
      <c r="NYE563" s="511"/>
      <c r="NYF563" s="511"/>
      <c r="NYG563" s="511"/>
      <c r="NYH563" s="511"/>
      <c r="NYI563" s="511"/>
      <c r="NYJ563" s="511"/>
      <c r="NYK563" s="511"/>
      <c r="NYL563" s="511"/>
      <c r="NYM563" s="511"/>
      <c r="NYN563" s="511"/>
      <c r="NYO563" s="511"/>
      <c r="NYP563" s="511"/>
      <c r="NYQ563" s="511"/>
      <c r="NYR563" s="511"/>
      <c r="NYS563" s="511"/>
      <c r="NYT563" s="511"/>
      <c r="NYU563" s="511"/>
      <c r="NYV563" s="511"/>
      <c r="NYW563" s="89"/>
      <c r="NYX563" s="89"/>
      <c r="NYY563" s="89"/>
      <c r="NYZ563" s="89"/>
      <c r="NZA563" s="89"/>
      <c r="NZB563" s="511"/>
      <c r="NZC563" s="511"/>
      <c r="NZD563" s="89"/>
      <c r="NZE563" s="89"/>
      <c r="NZF563" s="511"/>
      <c r="NZG563" s="511"/>
      <c r="NZH563" s="89"/>
      <c r="NZI563" s="89"/>
      <c r="NZJ563" s="511"/>
      <c r="NZK563" s="511"/>
      <c r="NZL563" s="511"/>
      <c r="NZM563" s="511"/>
      <c r="NZN563" s="511"/>
      <c r="NZO563" s="511"/>
      <c r="NZP563" s="511"/>
      <c r="NZQ563" s="89"/>
      <c r="NZR563" s="89"/>
      <c r="NZS563" s="511"/>
      <c r="NZT563" s="511"/>
      <c r="NZU563" s="89"/>
      <c r="NZV563" s="89"/>
      <c r="NZW563" s="511"/>
      <c r="NZX563" s="511"/>
      <c r="NZY563" s="511"/>
      <c r="NZZ563" s="511"/>
      <c r="OAA563" s="511"/>
      <c r="OAB563" s="203"/>
      <c r="OAC563" s="107"/>
      <c r="OAD563" s="511"/>
      <c r="OAE563" s="511"/>
      <c r="OAF563" s="511"/>
      <c r="OAG563" s="511"/>
      <c r="OAH563" s="511"/>
      <c r="OAI563" s="511"/>
      <c r="OAJ563" s="511"/>
      <c r="OAK563" s="168"/>
      <c r="OAL563" s="168"/>
      <c r="OAM563" s="168"/>
      <c r="OAN563" s="168"/>
      <c r="OAO563" s="168"/>
      <c r="OAP563" s="168"/>
      <c r="OAQ563" s="168"/>
      <c r="OAR563" s="168"/>
      <c r="OAS563" s="168"/>
      <c r="OAT563" s="168"/>
      <c r="OAU563" s="168"/>
      <c r="OAV563" s="168"/>
      <c r="OAW563" s="168"/>
      <c r="OAX563" s="168"/>
      <c r="OAY563" s="168"/>
      <c r="OAZ563" s="168"/>
      <c r="OBA563" s="168"/>
      <c r="OBB563" s="168"/>
      <c r="OBC563" s="168"/>
      <c r="OBD563" s="168"/>
      <c r="OBE563" s="168"/>
      <c r="OBF563" s="168"/>
      <c r="OBG563" s="168"/>
      <c r="OBH563" s="168"/>
      <c r="OBI563" s="168"/>
      <c r="OBJ563" s="168"/>
      <c r="OBK563" s="168"/>
      <c r="OBL563" s="168"/>
      <c r="OBM563" s="168"/>
      <c r="OBN563" s="168"/>
      <c r="OBO563" s="168"/>
      <c r="OBP563" s="168"/>
      <c r="OBQ563" s="168"/>
      <c r="OBR563" s="168"/>
      <c r="OBS563" s="168"/>
      <c r="OBT563" s="168"/>
      <c r="OBU563" s="168"/>
      <c r="OBV563" s="168"/>
      <c r="OBW563" s="168"/>
      <c r="OBX563" s="168"/>
      <c r="OBY563" s="168"/>
      <c r="OBZ563" s="168"/>
      <c r="OCA563" s="168"/>
      <c r="OCB563" s="168"/>
      <c r="OCC563" s="511"/>
      <c r="OCD563" s="511"/>
      <c r="OCE563" s="511"/>
      <c r="OCF563" s="511"/>
      <c r="OCG563" s="511"/>
      <c r="OCH563" s="511"/>
      <c r="OCI563" s="511"/>
      <c r="OCJ563" s="511"/>
      <c r="OCK563" s="511"/>
      <c r="OCL563" s="511"/>
      <c r="OCM563" s="511"/>
      <c r="OCN563" s="511"/>
      <c r="OCO563" s="511"/>
      <c r="OCP563" s="511"/>
      <c r="OCQ563" s="511"/>
      <c r="OCR563" s="511"/>
      <c r="OCS563" s="511"/>
      <c r="OCT563" s="511"/>
      <c r="OCU563" s="511"/>
      <c r="OCV563" s="511"/>
      <c r="OCW563" s="511"/>
      <c r="OCX563" s="511"/>
      <c r="OCY563" s="511"/>
      <c r="OCZ563" s="511"/>
      <c r="ODA563" s="89"/>
      <c r="ODB563" s="89"/>
      <c r="ODC563" s="89"/>
      <c r="ODD563" s="89"/>
      <c r="ODE563" s="89"/>
      <c r="ODF563" s="511"/>
      <c r="ODG563" s="511"/>
      <c r="ODH563" s="89"/>
      <c r="ODI563" s="89"/>
      <c r="ODJ563" s="511"/>
      <c r="ODK563" s="511"/>
      <c r="ODL563" s="89"/>
      <c r="ODM563" s="89"/>
      <c r="ODN563" s="511"/>
      <c r="ODO563" s="511"/>
      <c r="ODP563" s="511"/>
      <c r="ODQ563" s="511"/>
      <c r="ODR563" s="511"/>
      <c r="ODS563" s="511"/>
      <c r="ODT563" s="511"/>
      <c r="ODU563" s="89"/>
      <c r="ODV563" s="89"/>
      <c r="ODW563" s="511"/>
      <c r="ODX563" s="511"/>
      <c r="ODY563" s="89"/>
      <c r="ODZ563" s="89"/>
      <c r="OEA563" s="511"/>
      <c r="OEB563" s="511"/>
      <c r="OEC563" s="511"/>
      <c r="OED563" s="511"/>
      <c r="OEE563" s="511"/>
      <c r="OEF563" s="203"/>
      <c r="OEG563" s="107"/>
      <c r="OEH563" s="511"/>
      <c r="OEI563" s="511"/>
      <c r="OEJ563" s="511"/>
      <c r="OEK563" s="511"/>
      <c r="OEL563" s="511"/>
      <c r="OEM563" s="511"/>
      <c r="OEN563" s="511"/>
      <c r="OEO563" s="168"/>
      <c r="OEP563" s="168"/>
      <c r="OEQ563" s="168"/>
      <c r="OER563" s="168"/>
      <c r="OES563" s="168"/>
      <c r="OET563" s="168"/>
      <c r="OEU563" s="168"/>
      <c r="OEV563" s="168"/>
      <c r="OEW563" s="168"/>
      <c r="OEX563" s="168"/>
      <c r="OEY563" s="168"/>
      <c r="OEZ563" s="168"/>
      <c r="OFA563" s="168"/>
      <c r="OFB563" s="168"/>
      <c r="OFC563" s="168"/>
      <c r="OFD563" s="168"/>
      <c r="OFE563" s="168"/>
      <c r="OFF563" s="168"/>
      <c r="OFG563" s="168"/>
      <c r="OFH563" s="168"/>
      <c r="OFI563" s="168"/>
      <c r="OFJ563" s="168"/>
      <c r="OFK563" s="168"/>
      <c r="OFL563" s="168"/>
      <c r="OFM563" s="168"/>
      <c r="OFN563" s="168"/>
      <c r="OFO563" s="168"/>
      <c r="OFP563" s="168"/>
      <c r="OFQ563" s="168"/>
      <c r="OFR563" s="168"/>
      <c r="OFS563" s="168"/>
      <c r="OFT563" s="168"/>
      <c r="OFU563" s="168"/>
      <c r="OFV563" s="168"/>
      <c r="OFW563" s="168"/>
      <c r="OFX563" s="168"/>
      <c r="OFY563" s="168"/>
      <c r="OFZ563" s="168"/>
      <c r="OGA563" s="168"/>
      <c r="OGB563" s="168"/>
      <c r="OGC563" s="168"/>
      <c r="OGD563" s="168"/>
      <c r="OGE563" s="168"/>
      <c r="OGF563" s="168"/>
      <c r="OGG563" s="511"/>
      <c r="OGH563" s="511"/>
      <c r="OGI563" s="511"/>
      <c r="OGJ563" s="511"/>
      <c r="OGK563" s="511"/>
      <c r="OGL563" s="511"/>
      <c r="OGM563" s="511"/>
      <c r="OGN563" s="511"/>
      <c r="OGO563" s="511"/>
      <c r="OGP563" s="511"/>
      <c r="OGQ563" s="511"/>
      <c r="OGR563" s="511"/>
      <c r="OGS563" s="511"/>
      <c r="OGT563" s="511"/>
      <c r="OGU563" s="511"/>
      <c r="OGV563" s="511"/>
      <c r="OGW563" s="511"/>
      <c r="OGX563" s="511"/>
      <c r="OGY563" s="511"/>
      <c r="OGZ563" s="511"/>
      <c r="OHA563" s="511"/>
      <c r="OHB563" s="511"/>
      <c r="OHC563" s="511"/>
      <c r="OHD563" s="511"/>
      <c r="OHE563" s="89"/>
      <c r="OHF563" s="89"/>
      <c r="OHG563" s="89"/>
      <c r="OHH563" s="89"/>
      <c r="OHI563" s="89"/>
      <c r="OHJ563" s="511"/>
      <c r="OHK563" s="511"/>
      <c r="OHL563" s="89"/>
      <c r="OHM563" s="89"/>
      <c r="OHN563" s="511"/>
      <c r="OHO563" s="511"/>
      <c r="OHP563" s="89"/>
      <c r="OHQ563" s="89"/>
      <c r="OHR563" s="511"/>
      <c r="OHS563" s="511"/>
      <c r="OHT563" s="511"/>
      <c r="OHU563" s="511"/>
      <c r="OHV563" s="511"/>
      <c r="OHW563" s="511"/>
      <c r="OHX563" s="511"/>
      <c r="OHY563" s="89"/>
      <c r="OHZ563" s="89"/>
      <c r="OIA563" s="511"/>
      <c r="OIB563" s="511"/>
      <c r="OIC563" s="89"/>
      <c r="OID563" s="89"/>
      <c r="OIE563" s="511"/>
      <c r="OIF563" s="511"/>
      <c r="OIG563" s="511"/>
      <c r="OIH563" s="511"/>
      <c r="OII563" s="511"/>
      <c r="OIJ563" s="203"/>
      <c r="OIK563" s="107"/>
      <c r="OIL563" s="511"/>
      <c r="OIM563" s="511"/>
      <c r="OIN563" s="511"/>
      <c r="OIO563" s="511"/>
      <c r="OIP563" s="511"/>
      <c r="OIQ563" s="511"/>
      <c r="OIR563" s="511"/>
      <c r="OIS563" s="168"/>
      <c r="OIT563" s="168"/>
      <c r="OIU563" s="168"/>
      <c r="OIV563" s="168"/>
      <c r="OIW563" s="168"/>
      <c r="OIX563" s="168"/>
      <c r="OIY563" s="168"/>
      <c r="OIZ563" s="168"/>
      <c r="OJA563" s="168"/>
      <c r="OJB563" s="168"/>
      <c r="OJC563" s="168"/>
      <c r="OJD563" s="168"/>
      <c r="OJE563" s="168"/>
      <c r="OJF563" s="168"/>
      <c r="OJG563" s="168"/>
      <c r="OJH563" s="168"/>
      <c r="OJI563" s="168"/>
      <c r="OJJ563" s="168"/>
      <c r="OJK563" s="168"/>
      <c r="OJL563" s="168"/>
      <c r="OJM563" s="168"/>
      <c r="OJN563" s="168"/>
      <c r="OJO563" s="168"/>
      <c r="OJP563" s="168"/>
      <c r="OJQ563" s="168"/>
      <c r="OJR563" s="168"/>
      <c r="OJS563" s="168"/>
      <c r="OJT563" s="168"/>
      <c r="OJU563" s="168"/>
      <c r="OJV563" s="168"/>
      <c r="OJW563" s="168"/>
      <c r="OJX563" s="168"/>
      <c r="OJY563" s="168"/>
      <c r="OJZ563" s="168"/>
      <c r="OKA563" s="168"/>
      <c r="OKB563" s="168"/>
      <c r="OKC563" s="168"/>
      <c r="OKD563" s="168"/>
      <c r="OKE563" s="168"/>
      <c r="OKF563" s="168"/>
      <c r="OKG563" s="168"/>
      <c r="OKH563" s="168"/>
      <c r="OKI563" s="168"/>
      <c r="OKJ563" s="168"/>
      <c r="OKK563" s="511"/>
      <c r="OKL563" s="511"/>
      <c r="OKM563" s="511"/>
      <c r="OKN563" s="511"/>
      <c r="OKO563" s="511"/>
      <c r="OKP563" s="511"/>
      <c r="OKQ563" s="511"/>
      <c r="OKR563" s="511"/>
      <c r="OKS563" s="511"/>
      <c r="OKT563" s="511"/>
      <c r="OKU563" s="511"/>
      <c r="OKV563" s="511"/>
      <c r="OKW563" s="511"/>
      <c r="OKX563" s="511"/>
      <c r="OKY563" s="511"/>
      <c r="OKZ563" s="511"/>
      <c r="OLA563" s="511"/>
      <c r="OLB563" s="511"/>
      <c r="OLC563" s="511"/>
      <c r="OLD563" s="511"/>
      <c r="OLE563" s="511"/>
      <c r="OLF563" s="511"/>
      <c r="OLG563" s="511"/>
      <c r="OLH563" s="511"/>
      <c r="OLI563" s="89"/>
      <c r="OLJ563" s="89"/>
      <c r="OLK563" s="89"/>
      <c r="OLL563" s="89"/>
      <c r="OLM563" s="89"/>
      <c r="OLN563" s="511"/>
      <c r="OLO563" s="511"/>
      <c r="OLP563" s="89"/>
      <c r="OLQ563" s="89"/>
      <c r="OLR563" s="511"/>
      <c r="OLS563" s="511"/>
      <c r="OLT563" s="89"/>
      <c r="OLU563" s="89"/>
      <c r="OLV563" s="511"/>
      <c r="OLW563" s="511"/>
      <c r="OLX563" s="511"/>
      <c r="OLY563" s="511"/>
      <c r="OLZ563" s="511"/>
      <c r="OMA563" s="511"/>
      <c r="OMB563" s="511"/>
      <c r="OMC563" s="89"/>
      <c r="OMD563" s="89"/>
      <c r="OME563" s="511"/>
      <c r="OMF563" s="511"/>
      <c r="OMG563" s="89"/>
      <c r="OMH563" s="89"/>
      <c r="OMI563" s="511"/>
      <c r="OMJ563" s="511"/>
      <c r="OMK563" s="511"/>
      <c r="OML563" s="511"/>
      <c r="OMM563" s="511"/>
      <c r="OMN563" s="203"/>
      <c r="OMO563" s="107"/>
      <c r="OMP563" s="511"/>
      <c r="OMQ563" s="511"/>
      <c r="OMR563" s="511"/>
      <c r="OMS563" s="511"/>
      <c r="OMT563" s="511"/>
      <c r="OMU563" s="511"/>
      <c r="OMV563" s="511"/>
      <c r="OMW563" s="168"/>
      <c r="OMX563" s="168"/>
      <c r="OMY563" s="168"/>
      <c r="OMZ563" s="168"/>
      <c r="ONA563" s="168"/>
      <c r="ONB563" s="168"/>
      <c r="ONC563" s="168"/>
      <c r="OND563" s="168"/>
      <c r="ONE563" s="168"/>
      <c r="ONF563" s="168"/>
      <c r="ONG563" s="168"/>
      <c r="ONH563" s="168"/>
      <c r="ONI563" s="168"/>
      <c r="ONJ563" s="168"/>
      <c r="ONK563" s="168"/>
      <c r="ONL563" s="168"/>
      <c r="ONM563" s="168"/>
      <c r="ONN563" s="168"/>
      <c r="ONO563" s="168"/>
      <c r="ONP563" s="168"/>
      <c r="ONQ563" s="168"/>
      <c r="ONR563" s="168"/>
      <c r="ONS563" s="168"/>
      <c r="ONT563" s="168"/>
      <c r="ONU563" s="168"/>
      <c r="ONV563" s="168"/>
      <c r="ONW563" s="168"/>
      <c r="ONX563" s="168"/>
      <c r="ONY563" s="168"/>
      <c r="ONZ563" s="168"/>
      <c r="OOA563" s="168"/>
      <c r="OOB563" s="168"/>
      <c r="OOC563" s="168"/>
      <c r="OOD563" s="168"/>
      <c r="OOE563" s="168"/>
      <c r="OOF563" s="168"/>
      <c r="OOG563" s="168"/>
      <c r="OOH563" s="168"/>
      <c r="OOI563" s="168"/>
      <c r="OOJ563" s="168"/>
      <c r="OOK563" s="168"/>
      <c r="OOL563" s="168"/>
      <c r="OOM563" s="168"/>
      <c r="OON563" s="168"/>
      <c r="OOO563" s="511"/>
      <c r="OOP563" s="511"/>
      <c r="OOQ563" s="511"/>
      <c r="OOR563" s="511"/>
      <c r="OOS563" s="511"/>
      <c r="OOT563" s="511"/>
      <c r="OOU563" s="511"/>
      <c r="OOV563" s="511"/>
      <c r="OOW563" s="511"/>
      <c r="OOX563" s="511"/>
      <c r="OOY563" s="511"/>
      <c r="OOZ563" s="511"/>
      <c r="OPA563" s="511"/>
      <c r="OPB563" s="511"/>
      <c r="OPC563" s="511"/>
      <c r="OPD563" s="511"/>
      <c r="OPE563" s="511"/>
      <c r="OPF563" s="511"/>
      <c r="OPG563" s="511"/>
      <c r="OPH563" s="511"/>
      <c r="OPI563" s="511"/>
      <c r="OPJ563" s="511"/>
      <c r="OPK563" s="511"/>
      <c r="OPL563" s="511"/>
      <c r="OPM563" s="89"/>
      <c r="OPN563" s="89"/>
      <c r="OPO563" s="89"/>
      <c r="OPP563" s="89"/>
      <c r="OPQ563" s="89"/>
      <c r="OPR563" s="511"/>
      <c r="OPS563" s="511"/>
      <c r="OPT563" s="89"/>
      <c r="OPU563" s="89"/>
      <c r="OPV563" s="511"/>
      <c r="OPW563" s="511"/>
      <c r="OPX563" s="89"/>
      <c r="OPY563" s="89"/>
      <c r="OPZ563" s="511"/>
      <c r="OQA563" s="511"/>
      <c r="OQB563" s="511"/>
      <c r="OQC563" s="511"/>
      <c r="OQD563" s="511"/>
      <c r="OQE563" s="511"/>
      <c r="OQF563" s="511"/>
      <c r="OQG563" s="89"/>
      <c r="OQH563" s="89"/>
      <c r="OQI563" s="511"/>
      <c r="OQJ563" s="511"/>
      <c r="OQK563" s="89"/>
      <c r="OQL563" s="89"/>
      <c r="OQM563" s="511"/>
      <c r="OQN563" s="511"/>
      <c r="OQO563" s="511"/>
      <c r="OQP563" s="511"/>
      <c r="OQQ563" s="511"/>
      <c r="OQR563" s="203"/>
      <c r="OQS563" s="107"/>
      <c r="OQT563" s="511"/>
      <c r="OQU563" s="511"/>
      <c r="OQV563" s="511"/>
      <c r="OQW563" s="511"/>
      <c r="OQX563" s="511"/>
      <c r="OQY563" s="511"/>
      <c r="OQZ563" s="511"/>
      <c r="ORA563" s="168"/>
      <c r="ORB563" s="168"/>
      <c r="ORC563" s="168"/>
      <c r="ORD563" s="168"/>
      <c r="ORE563" s="168"/>
      <c r="ORF563" s="168"/>
      <c r="ORG563" s="168"/>
      <c r="ORH563" s="168"/>
      <c r="ORI563" s="168"/>
      <c r="ORJ563" s="168"/>
      <c r="ORK563" s="168"/>
      <c r="ORL563" s="168"/>
      <c r="ORM563" s="168"/>
      <c r="ORN563" s="168"/>
      <c r="ORO563" s="168"/>
      <c r="ORP563" s="168"/>
      <c r="ORQ563" s="168"/>
      <c r="ORR563" s="168"/>
      <c r="ORS563" s="168"/>
      <c r="ORT563" s="168"/>
      <c r="ORU563" s="168"/>
      <c r="ORV563" s="168"/>
      <c r="ORW563" s="168"/>
      <c r="ORX563" s="168"/>
      <c r="ORY563" s="168"/>
      <c r="ORZ563" s="168"/>
      <c r="OSA563" s="168"/>
      <c r="OSB563" s="168"/>
      <c r="OSC563" s="168"/>
      <c r="OSD563" s="168"/>
      <c r="OSE563" s="168"/>
      <c r="OSF563" s="168"/>
      <c r="OSG563" s="168"/>
      <c r="OSH563" s="168"/>
      <c r="OSI563" s="168"/>
      <c r="OSJ563" s="168"/>
      <c r="OSK563" s="168"/>
      <c r="OSL563" s="168"/>
      <c r="OSM563" s="168"/>
      <c r="OSN563" s="168"/>
      <c r="OSO563" s="168"/>
      <c r="OSP563" s="168"/>
      <c r="OSQ563" s="168"/>
      <c r="OSR563" s="168"/>
      <c r="OSS563" s="511"/>
      <c r="OST563" s="511"/>
      <c r="OSU563" s="511"/>
      <c r="OSV563" s="511"/>
      <c r="OSW563" s="511"/>
      <c r="OSX563" s="511"/>
      <c r="OSY563" s="511"/>
      <c r="OSZ563" s="511"/>
      <c r="OTA563" s="511"/>
      <c r="OTB563" s="511"/>
      <c r="OTC563" s="511"/>
      <c r="OTD563" s="511"/>
      <c r="OTE563" s="511"/>
      <c r="OTF563" s="511"/>
      <c r="OTG563" s="511"/>
      <c r="OTH563" s="511"/>
      <c r="OTI563" s="511"/>
      <c r="OTJ563" s="511"/>
      <c r="OTK563" s="511"/>
      <c r="OTL563" s="511"/>
      <c r="OTM563" s="511"/>
      <c r="OTN563" s="511"/>
      <c r="OTO563" s="511"/>
      <c r="OTP563" s="511"/>
      <c r="OTQ563" s="89"/>
      <c r="OTR563" s="89"/>
      <c r="OTS563" s="89"/>
      <c r="OTT563" s="89"/>
      <c r="OTU563" s="89"/>
      <c r="OTV563" s="511"/>
      <c r="OTW563" s="511"/>
      <c r="OTX563" s="89"/>
      <c r="OTY563" s="89"/>
      <c r="OTZ563" s="511"/>
      <c r="OUA563" s="511"/>
      <c r="OUB563" s="89"/>
      <c r="OUC563" s="89"/>
      <c r="OUD563" s="511"/>
      <c r="OUE563" s="511"/>
      <c r="OUF563" s="511"/>
      <c r="OUG563" s="511"/>
      <c r="OUH563" s="511"/>
      <c r="OUI563" s="511"/>
      <c r="OUJ563" s="511"/>
      <c r="OUK563" s="89"/>
      <c r="OUL563" s="89"/>
      <c r="OUM563" s="511"/>
      <c r="OUN563" s="511"/>
      <c r="OUO563" s="89"/>
      <c r="OUP563" s="89"/>
      <c r="OUQ563" s="511"/>
      <c r="OUR563" s="511"/>
      <c r="OUS563" s="511"/>
      <c r="OUT563" s="511"/>
      <c r="OUU563" s="511"/>
      <c r="OUV563" s="203"/>
      <c r="OUW563" s="107"/>
      <c r="OUX563" s="511"/>
      <c r="OUY563" s="511"/>
      <c r="OUZ563" s="511"/>
      <c r="OVA563" s="511"/>
      <c r="OVB563" s="511"/>
      <c r="OVC563" s="511"/>
      <c r="OVD563" s="511"/>
      <c r="OVE563" s="168"/>
      <c r="OVF563" s="168"/>
      <c r="OVG563" s="168"/>
      <c r="OVH563" s="168"/>
      <c r="OVI563" s="168"/>
      <c r="OVJ563" s="168"/>
      <c r="OVK563" s="168"/>
      <c r="OVL563" s="168"/>
      <c r="OVM563" s="168"/>
      <c r="OVN563" s="168"/>
      <c r="OVO563" s="168"/>
      <c r="OVP563" s="168"/>
      <c r="OVQ563" s="168"/>
      <c r="OVR563" s="168"/>
      <c r="OVS563" s="168"/>
      <c r="OVT563" s="168"/>
      <c r="OVU563" s="168"/>
      <c r="OVV563" s="168"/>
      <c r="OVW563" s="168"/>
      <c r="OVX563" s="168"/>
      <c r="OVY563" s="168"/>
      <c r="OVZ563" s="168"/>
      <c r="OWA563" s="168"/>
      <c r="OWB563" s="168"/>
      <c r="OWC563" s="168"/>
      <c r="OWD563" s="168"/>
      <c r="OWE563" s="168"/>
      <c r="OWF563" s="168"/>
      <c r="OWG563" s="168"/>
      <c r="OWH563" s="168"/>
      <c r="OWI563" s="168"/>
      <c r="OWJ563" s="168"/>
      <c r="OWK563" s="168"/>
      <c r="OWL563" s="168"/>
      <c r="OWM563" s="168"/>
      <c r="OWN563" s="168"/>
      <c r="OWO563" s="168"/>
      <c r="OWP563" s="168"/>
      <c r="OWQ563" s="168"/>
      <c r="OWR563" s="168"/>
      <c r="OWS563" s="168"/>
      <c r="OWT563" s="168"/>
      <c r="OWU563" s="168"/>
      <c r="OWV563" s="168"/>
      <c r="OWW563" s="511"/>
      <c r="OWX563" s="511"/>
      <c r="OWY563" s="511"/>
      <c r="OWZ563" s="511"/>
      <c r="OXA563" s="511"/>
      <c r="OXB563" s="511"/>
      <c r="OXC563" s="511"/>
      <c r="OXD563" s="511"/>
      <c r="OXE563" s="511"/>
      <c r="OXF563" s="511"/>
      <c r="OXG563" s="511"/>
      <c r="OXH563" s="511"/>
      <c r="OXI563" s="511"/>
      <c r="OXJ563" s="511"/>
      <c r="OXK563" s="511"/>
      <c r="OXL563" s="511"/>
      <c r="OXM563" s="511"/>
      <c r="OXN563" s="511"/>
      <c r="OXO563" s="511"/>
      <c r="OXP563" s="511"/>
      <c r="OXQ563" s="511"/>
      <c r="OXR563" s="511"/>
      <c r="OXS563" s="511"/>
      <c r="OXT563" s="511"/>
      <c r="OXU563" s="89"/>
      <c r="OXV563" s="89"/>
      <c r="OXW563" s="89"/>
      <c r="OXX563" s="89"/>
      <c r="OXY563" s="89"/>
      <c r="OXZ563" s="511"/>
      <c r="OYA563" s="511"/>
      <c r="OYB563" s="89"/>
      <c r="OYC563" s="89"/>
      <c r="OYD563" s="511"/>
      <c r="OYE563" s="511"/>
      <c r="OYF563" s="89"/>
      <c r="OYG563" s="89"/>
      <c r="OYH563" s="511"/>
      <c r="OYI563" s="511"/>
      <c r="OYJ563" s="511"/>
      <c r="OYK563" s="511"/>
      <c r="OYL563" s="511"/>
      <c r="OYM563" s="511"/>
      <c r="OYN563" s="511"/>
      <c r="OYO563" s="89"/>
      <c r="OYP563" s="89"/>
      <c r="OYQ563" s="511"/>
      <c r="OYR563" s="511"/>
      <c r="OYS563" s="89"/>
      <c r="OYT563" s="89"/>
      <c r="OYU563" s="511"/>
      <c r="OYV563" s="511"/>
      <c r="OYW563" s="511"/>
      <c r="OYX563" s="511"/>
      <c r="OYY563" s="511"/>
      <c r="OYZ563" s="203"/>
      <c r="OZA563" s="107"/>
      <c r="OZB563" s="511"/>
      <c r="OZC563" s="511"/>
      <c r="OZD563" s="511"/>
      <c r="OZE563" s="511"/>
      <c r="OZF563" s="511"/>
      <c r="OZG563" s="511"/>
      <c r="OZH563" s="511"/>
      <c r="OZI563" s="168"/>
      <c r="OZJ563" s="168"/>
      <c r="OZK563" s="168"/>
      <c r="OZL563" s="168"/>
      <c r="OZM563" s="168"/>
      <c r="OZN563" s="168"/>
      <c r="OZO563" s="168"/>
      <c r="OZP563" s="168"/>
      <c r="OZQ563" s="168"/>
      <c r="OZR563" s="168"/>
      <c r="OZS563" s="168"/>
      <c r="OZT563" s="168"/>
      <c r="OZU563" s="168"/>
      <c r="OZV563" s="168"/>
      <c r="OZW563" s="168"/>
      <c r="OZX563" s="168"/>
      <c r="OZY563" s="168"/>
      <c r="OZZ563" s="168"/>
      <c r="PAA563" s="168"/>
      <c r="PAB563" s="168"/>
      <c r="PAC563" s="168"/>
      <c r="PAD563" s="168"/>
      <c r="PAE563" s="168"/>
      <c r="PAF563" s="168"/>
      <c r="PAG563" s="168"/>
      <c r="PAH563" s="168"/>
      <c r="PAI563" s="168"/>
      <c r="PAJ563" s="168"/>
      <c r="PAK563" s="168"/>
      <c r="PAL563" s="168"/>
      <c r="PAM563" s="168"/>
      <c r="PAN563" s="168"/>
      <c r="PAO563" s="168"/>
      <c r="PAP563" s="168"/>
      <c r="PAQ563" s="168"/>
      <c r="PAR563" s="168"/>
      <c r="PAS563" s="168"/>
      <c r="PAT563" s="168"/>
      <c r="PAU563" s="168"/>
      <c r="PAV563" s="168"/>
      <c r="PAW563" s="168"/>
      <c r="PAX563" s="168"/>
      <c r="PAY563" s="168"/>
      <c r="PAZ563" s="168"/>
      <c r="PBA563" s="511"/>
      <c r="PBB563" s="511"/>
      <c r="PBC563" s="511"/>
      <c r="PBD563" s="511"/>
      <c r="PBE563" s="511"/>
      <c r="PBF563" s="511"/>
      <c r="PBG563" s="511"/>
      <c r="PBH563" s="511"/>
      <c r="PBI563" s="511"/>
      <c r="PBJ563" s="511"/>
      <c r="PBK563" s="511"/>
      <c r="PBL563" s="511"/>
      <c r="PBM563" s="511"/>
      <c r="PBN563" s="511"/>
      <c r="PBO563" s="511"/>
      <c r="PBP563" s="511"/>
      <c r="PBQ563" s="511"/>
      <c r="PBR563" s="511"/>
      <c r="PBS563" s="511"/>
      <c r="PBT563" s="511"/>
      <c r="PBU563" s="511"/>
      <c r="PBV563" s="511"/>
      <c r="PBW563" s="511"/>
      <c r="PBX563" s="511"/>
      <c r="PBY563" s="89"/>
      <c r="PBZ563" s="89"/>
      <c r="PCA563" s="89"/>
      <c r="PCB563" s="89"/>
      <c r="PCC563" s="89"/>
      <c r="PCD563" s="511"/>
      <c r="PCE563" s="511"/>
      <c r="PCF563" s="89"/>
      <c r="PCG563" s="89"/>
      <c r="PCH563" s="511"/>
      <c r="PCI563" s="511"/>
      <c r="PCJ563" s="89"/>
      <c r="PCK563" s="89"/>
      <c r="PCL563" s="511"/>
      <c r="PCM563" s="511"/>
      <c r="PCN563" s="511"/>
      <c r="PCO563" s="511"/>
      <c r="PCP563" s="511"/>
      <c r="PCQ563" s="511"/>
      <c r="PCR563" s="511"/>
      <c r="PCS563" s="89"/>
      <c r="PCT563" s="89"/>
      <c r="PCU563" s="511"/>
      <c r="PCV563" s="511"/>
      <c r="PCW563" s="89"/>
      <c r="PCX563" s="89"/>
      <c r="PCY563" s="511"/>
      <c r="PCZ563" s="511"/>
      <c r="PDA563" s="511"/>
      <c r="PDB563" s="511"/>
      <c r="PDC563" s="511"/>
      <c r="PDD563" s="203"/>
      <c r="PDE563" s="107"/>
      <c r="PDF563" s="511"/>
      <c r="PDG563" s="511"/>
      <c r="PDH563" s="511"/>
      <c r="PDI563" s="511"/>
      <c r="PDJ563" s="511"/>
      <c r="PDK563" s="511"/>
      <c r="PDL563" s="511"/>
      <c r="PDM563" s="168"/>
      <c r="PDN563" s="168"/>
      <c r="PDO563" s="168"/>
      <c r="PDP563" s="168"/>
      <c r="PDQ563" s="168"/>
      <c r="PDR563" s="168"/>
      <c r="PDS563" s="168"/>
      <c r="PDT563" s="168"/>
      <c r="PDU563" s="168"/>
      <c r="PDV563" s="168"/>
      <c r="PDW563" s="168"/>
      <c r="PDX563" s="168"/>
      <c r="PDY563" s="168"/>
      <c r="PDZ563" s="168"/>
      <c r="PEA563" s="168"/>
      <c r="PEB563" s="168"/>
      <c r="PEC563" s="168"/>
      <c r="PED563" s="168"/>
      <c r="PEE563" s="168"/>
      <c r="PEF563" s="168"/>
      <c r="PEG563" s="168"/>
      <c r="PEH563" s="168"/>
      <c r="PEI563" s="168"/>
      <c r="PEJ563" s="168"/>
      <c r="PEK563" s="168"/>
      <c r="PEL563" s="168"/>
      <c r="PEM563" s="168"/>
      <c r="PEN563" s="168"/>
      <c r="PEO563" s="168"/>
      <c r="PEP563" s="168"/>
      <c r="PEQ563" s="168"/>
      <c r="PER563" s="168"/>
      <c r="PES563" s="168"/>
      <c r="PET563" s="168"/>
      <c r="PEU563" s="168"/>
      <c r="PEV563" s="168"/>
      <c r="PEW563" s="168"/>
      <c r="PEX563" s="168"/>
      <c r="PEY563" s="168"/>
      <c r="PEZ563" s="168"/>
      <c r="PFA563" s="168"/>
      <c r="PFB563" s="168"/>
      <c r="PFC563" s="168"/>
      <c r="PFD563" s="168"/>
      <c r="PFE563" s="511"/>
      <c r="PFF563" s="511"/>
      <c r="PFG563" s="511"/>
      <c r="PFH563" s="511"/>
      <c r="PFI563" s="511"/>
      <c r="PFJ563" s="511"/>
      <c r="PFK563" s="511"/>
      <c r="PFL563" s="511"/>
      <c r="PFM563" s="511"/>
      <c r="PFN563" s="511"/>
      <c r="PFO563" s="511"/>
      <c r="PFP563" s="511"/>
      <c r="PFQ563" s="511"/>
      <c r="PFR563" s="511"/>
      <c r="PFS563" s="511"/>
      <c r="PFT563" s="511"/>
      <c r="PFU563" s="511"/>
      <c r="PFV563" s="511"/>
      <c r="PFW563" s="511"/>
      <c r="PFX563" s="511"/>
      <c r="PFY563" s="511"/>
      <c r="PFZ563" s="511"/>
      <c r="PGA563" s="511"/>
      <c r="PGB563" s="511"/>
      <c r="PGC563" s="89"/>
      <c r="PGD563" s="89"/>
      <c r="PGE563" s="89"/>
      <c r="PGF563" s="89"/>
      <c r="PGG563" s="89"/>
      <c r="PGH563" s="511"/>
      <c r="PGI563" s="511"/>
      <c r="PGJ563" s="89"/>
      <c r="PGK563" s="89"/>
      <c r="PGL563" s="511"/>
      <c r="PGM563" s="511"/>
      <c r="PGN563" s="89"/>
      <c r="PGO563" s="89"/>
      <c r="PGP563" s="511"/>
      <c r="PGQ563" s="511"/>
      <c r="PGR563" s="511"/>
      <c r="PGS563" s="511"/>
      <c r="PGT563" s="511"/>
      <c r="PGU563" s="511"/>
      <c r="PGV563" s="511"/>
      <c r="PGW563" s="89"/>
      <c r="PGX563" s="89"/>
      <c r="PGY563" s="511"/>
      <c r="PGZ563" s="511"/>
      <c r="PHA563" s="89"/>
      <c r="PHB563" s="89"/>
      <c r="PHC563" s="511"/>
      <c r="PHD563" s="511"/>
      <c r="PHE563" s="511"/>
      <c r="PHF563" s="511"/>
      <c r="PHG563" s="511"/>
      <c r="PHH563" s="203"/>
      <c r="PHI563" s="107"/>
      <c r="PHJ563" s="511"/>
      <c r="PHK563" s="511"/>
      <c r="PHL563" s="511"/>
      <c r="PHM563" s="511"/>
      <c r="PHN563" s="511"/>
      <c r="PHO563" s="511"/>
      <c r="PHP563" s="511"/>
      <c r="PHQ563" s="168"/>
      <c r="PHR563" s="168"/>
      <c r="PHS563" s="168"/>
      <c r="PHT563" s="168"/>
      <c r="PHU563" s="168"/>
      <c r="PHV563" s="168"/>
      <c r="PHW563" s="168"/>
      <c r="PHX563" s="168"/>
      <c r="PHY563" s="168"/>
      <c r="PHZ563" s="168"/>
      <c r="PIA563" s="168"/>
      <c r="PIB563" s="168"/>
      <c r="PIC563" s="168"/>
      <c r="PID563" s="168"/>
      <c r="PIE563" s="168"/>
      <c r="PIF563" s="168"/>
      <c r="PIG563" s="168"/>
      <c r="PIH563" s="168"/>
      <c r="PII563" s="168"/>
      <c r="PIJ563" s="168"/>
      <c r="PIK563" s="168"/>
      <c r="PIL563" s="168"/>
      <c r="PIM563" s="168"/>
      <c r="PIN563" s="168"/>
      <c r="PIO563" s="168"/>
      <c r="PIP563" s="168"/>
      <c r="PIQ563" s="168"/>
      <c r="PIR563" s="168"/>
      <c r="PIS563" s="168"/>
      <c r="PIT563" s="168"/>
      <c r="PIU563" s="168"/>
      <c r="PIV563" s="168"/>
      <c r="PIW563" s="168"/>
      <c r="PIX563" s="168"/>
      <c r="PIY563" s="168"/>
      <c r="PIZ563" s="168"/>
      <c r="PJA563" s="168"/>
      <c r="PJB563" s="168"/>
      <c r="PJC563" s="168"/>
      <c r="PJD563" s="168"/>
      <c r="PJE563" s="168"/>
      <c r="PJF563" s="168"/>
      <c r="PJG563" s="168"/>
      <c r="PJH563" s="168"/>
      <c r="PJI563" s="511"/>
      <c r="PJJ563" s="511"/>
      <c r="PJK563" s="511"/>
      <c r="PJL563" s="511"/>
      <c r="PJM563" s="511"/>
      <c r="PJN563" s="511"/>
      <c r="PJO563" s="511"/>
      <c r="PJP563" s="511"/>
      <c r="PJQ563" s="511"/>
      <c r="PJR563" s="511"/>
      <c r="PJS563" s="511"/>
      <c r="PJT563" s="511"/>
      <c r="PJU563" s="511"/>
      <c r="PJV563" s="511"/>
      <c r="PJW563" s="511"/>
      <c r="PJX563" s="511"/>
      <c r="PJY563" s="511"/>
      <c r="PJZ563" s="511"/>
      <c r="PKA563" s="511"/>
      <c r="PKB563" s="511"/>
      <c r="PKC563" s="511"/>
      <c r="PKD563" s="511"/>
      <c r="PKE563" s="511"/>
      <c r="PKF563" s="511"/>
      <c r="PKG563" s="89"/>
      <c r="PKH563" s="89"/>
      <c r="PKI563" s="89"/>
      <c r="PKJ563" s="89"/>
      <c r="PKK563" s="89"/>
      <c r="PKL563" s="511"/>
      <c r="PKM563" s="511"/>
      <c r="PKN563" s="89"/>
      <c r="PKO563" s="89"/>
      <c r="PKP563" s="511"/>
      <c r="PKQ563" s="511"/>
      <c r="PKR563" s="89"/>
      <c r="PKS563" s="89"/>
      <c r="PKT563" s="511"/>
      <c r="PKU563" s="511"/>
      <c r="PKV563" s="511"/>
      <c r="PKW563" s="511"/>
      <c r="PKX563" s="511"/>
      <c r="PKY563" s="511"/>
      <c r="PKZ563" s="511"/>
      <c r="PLA563" s="89"/>
      <c r="PLB563" s="89"/>
      <c r="PLC563" s="511"/>
      <c r="PLD563" s="511"/>
      <c r="PLE563" s="89"/>
      <c r="PLF563" s="89"/>
      <c r="PLG563" s="511"/>
      <c r="PLH563" s="511"/>
      <c r="PLI563" s="511"/>
      <c r="PLJ563" s="511"/>
      <c r="PLK563" s="511"/>
      <c r="PLL563" s="203"/>
      <c r="PLM563" s="107"/>
      <c r="PLN563" s="511"/>
      <c r="PLO563" s="511"/>
      <c r="PLP563" s="511"/>
      <c r="PLQ563" s="511"/>
      <c r="PLR563" s="511"/>
      <c r="PLS563" s="511"/>
      <c r="PLT563" s="511"/>
      <c r="PLU563" s="168"/>
      <c r="PLV563" s="168"/>
      <c r="PLW563" s="168"/>
      <c r="PLX563" s="168"/>
      <c r="PLY563" s="168"/>
      <c r="PLZ563" s="168"/>
      <c r="PMA563" s="168"/>
      <c r="PMB563" s="168"/>
      <c r="PMC563" s="168"/>
      <c r="PMD563" s="168"/>
      <c r="PME563" s="168"/>
      <c r="PMF563" s="168"/>
      <c r="PMG563" s="168"/>
      <c r="PMH563" s="168"/>
      <c r="PMI563" s="168"/>
      <c r="PMJ563" s="168"/>
      <c r="PMK563" s="168"/>
      <c r="PML563" s="168"/>
      <c r="PMM563" s="168"/>
      <c r="PMN563" s="168"/>
      <c r="PMO563" s="168"/>
      <c r="PMP563" s="168"/>
      <c r="PMQ563" s="168"/>
      <c r="PMR563" s="168"/>
      <c r="PMS563" s="168"/>
      <c r="PMT563" s="168"/>
      <c r="PMU563" s="168"/>
      <c r="PMV563" s="168"/>
      <c r="PMW563" s="168"/>
      <c r="PMX563" s="168"/>
      <c r="PMY563" s="168"/>
      <c r="PMZ563" s="168"/>
      <c r="PNA563" s="168"/>
      <c r="PNB563" s="168"/>
      <c r="PNC563" s="168"/>
      <c r="PND563" s="168"/>
      <c r="PNE563" s="168"/>
      <c r="PNF563" s="168"/>
      <c r="PNG563" s="168"/>
      <c r="PNH563" s="168"/>
      <c r="PNI563" s="168"/>
      <c r="PNJ563" s="168"/>
      <c r="PNK563" s="168"/>
      <c r="PNL563" s="168"/>
      <c r="PNM563" s="511"/>
      <c r="PNN563" s="511"/>
      <c r="PNO563" s="511"/>
      <c r="PNP563" s="511"/>
      <c r="PNQ563" s="511"/>
      <c r="PNR563" s="511"/>
      <c r="PNS563" s="511"/>
      <c r="PNT563" s="511"/>
      <c r="PNU563" s="511"/>
      <c r="PNV563" s="511"/>
      <c r="PNW563" s="511"/>
      <c r="PNX563" s="511"/>
      <c r="PNY563" s="511"/>
      <c r="PNZ563" s="511"/>
      <c r="POA563" s="511"/>
      <c r="POB563" s="511"/>
      <c r="POC563" s="511"/>
      <c r="POD563" s="511"/>
      <c r="POE563" s="511"/>
      <c r="POF563" s="511"/>
      <c r="POG563" s="511"/>
      <c r="POH563" s="511"/>
      <c r="POI563" s="511"/>
      <c r="POJ563" s="511"/>
      <c r="POK563" s="89"/>
      <c r="POL563" s="89"/>
      <c r="POM563" s="89"/>
      <c r="PON563" s="89"/>
      <c r="POO563" s="89"/>
      <c r="POP563" s="511"/>
      <c r="POQ563" s="511"/>
      <c r="POR563" s="89"/>
      <c r="POS563" s="89"/>
      <c r="POT563" s="511"/>
      <c r="POU563" s="511"/>
      <c r="POV563" s="89"/>
      <c r="POW563" s="89"/>
      <c r="POX563" s="511"/>
      <c r="POY563" s="511"/>
      <c r="POZ563" s="511"/>
      <c r="PPA563" s="511"/>
      <c r="PPB563" s="511"/>
      <c r="PPC563" s="511"/>
      <c r="PPD563" s="511"/>
      <c r="PPE563" s="89"/>
      <c r="PPF563" s="89"/>
      <c r="PPG563" s="511"/>
      <c r="PPH563" s="511"/>
      <c r="PPI563" s="89"/>
      <c r="PPJ563" s="89"/>
      <c r="PPK563" s="511"/>
      <c r="PPL563" s="511"/>
      <c r="PPM563" s="511"/>
      <c r="PPN563" s="511"/>
      <c r="PPO563" s="511"/>
      <c r="PPP563" s="203"/>
      <c r="PPQ563" s="107"/>
      <c r="PPR563" s="511"/>
      <c r="PPS563" s="511"/>
      <c r="PPT563" s="511"/>
      <c r="PPU563" s="511"/>
      <c r="PPV563" s="511"/>
      <c r="PPW563" s="511"/>
      <c r="PPX563" s="511"/>
      <c r="PPY563" s="168"/>
      <c r="PPZ563" s="168"/>
      <c r="PQA563" s="168"/>
      <c r="PQB563" s="168"/>
      <c r="PQC563" s="168"/>
      <c r="PQD563" s="168"/>
      <c r="PQE563" s="168"/>
      <c r="PQF563" s="168"/>
      <c r="PQG563" s="168"/>
      <c r="PQH563" s="168"/>
      <c r="PQI563" s="168"/>
      <c r="PQJ563" s="168"/>
      <c r="PQK563" s="168"/>
      <c r="PQL563" s="168"/>
      <c r="PQM563" s="168"/>
      <c r="PQN563" s="168"/>
      <c r="PQO563" s="168"/>
      <c r="PQP563" s="168"/>
      <c r="PQQ563" s="168"/>
      <c r="PQR563" s="168"/>
      <c r="PQS563" s="168"/>
      <c r="PQT563" s="168"/>
      <c r="PQU563" s="168"/>
      <c r="PQV563" s="168"/>
      <c r="PQW563" s="168"/>
      <c r="PQX563" s="168"/>
      <c r="PQY563" s="168"/>
      <c r="PQZ563" s="168"/>
      <c r="PRA563" s="168"/>
      <c r="PRB563" s="168"/>
      <c r="PRC563" s="168"/>
      <c r="PRD563" s="168"/>
      <c r="PRE563" s="168"/>
      <c r="PRF563" s="168"/>
      <c r="PRG563" s="168"/>
      <c r="PRH563" s="168"/>
      <c r="PRI563" s="168"/>
      <c r="PRJ563" s="168"/>
      <c r="PRK563" s="168"/>
      <c r="PRL563" s="168"/>
      <c r="PRM563" s="168"/>
      <c r="PRN563" s="168"/>
      <c r="PRO563" s="168"/>
      <c r="PRP563" s="168"/>
      <c r="PRQ563" s="511"/>
      <c r="PRR563" s="511"/>
      <c r="PRS563" s="511"/>
      <c r="PRT563" s="511"/>
      <c r="PRU563" s="511"/>
      <c r="PRV563" s="511"/>
      <c r="PRW563" s="511"/>
      <c r="PRX563" s="511"/>
      <c r="PRY563" s="511"/>
      <c r="PRZ563" s="511"/>
      <c r="PSA563" s="511"/>
      <c r="PSB563" s="511"/>
      <c r="PSC563" s="511"/>
      <c r="PSD563" s="511"/>
      <c r="PSE563" s="511"/>
      <c r="PSF563" s="511"/>
      <c r="PSG563" s="511"/>
      <c r="PSH563" s="511"/>
      <c r="PSI563" s="511"/>
      <c r="PSJ563" s="511"/>
      <c r="PSK563" s="511"/>
      <c r="PSL563" s="511"/>
      <c r="PSM563" s="511"/>
      <c r="PSN563" s="511"/>
      <c r="PSO563" s="89"/>
      <c r="PSP563" s="89"/>
      <c r="PSQ563" s="89"/>
      <c r="PSR563" s="89"/>
      <c r="PSS563" s="89"/>
      <c r="PST563" s="511"/>
      <c r="PSU563" s="511"/>
      <c r="PSV563" s="89"/>
      <c r="PSW563" s="89"/>
      <c r="PSX563" s="511"/>
      <c r="PSY563" s="511"/>
      <c r="PSZ563" s="89"/>
      <c r="PTA563" s="89"/>
      <c r="PTB563" s="511"/>
      <c r="PTC563" s="511"/>
      <c r="PTD563" s="511"/>
      <c r="PTE563" s="511"/>
      <c r="PTF563" s="511"/>
      <c r="PTG563" s="511"/>
      <c r="PTH563" s="511"/>
      <c r="PTI563" s="89"/>
      <c r="PTJ563" s="89"/>
      <c r="PTK563" s="511"/>
      <c r="PTL563" s="511"/>
      <c r="PTM563" s="89"/>
      <c r="PTN563" s="89"/>
      <c r="PTO563" s="511"/>
      <c r="PTP563" s="511"/>
      <c r="PTQ563" s="511"/>
      <c r="PTR563" s="511"/>
      <c r="PTS563" s="511"/>
      <c r="PTT563" s="203"/>
      <c r="PTU563" s="107"/>
      <c r="PTV563" s="511"/>
      <c r="PTW563" s="511"/>
      <c r="PTX563" s="511"/>
      <c r="PTY563" s="511"/>
      <c r="PTZ563" s="511"/>
      <c r="PUA563" s="511"/>
      <c r="PUB563" s="511"/>
      <c r="PUC563" s="168"/>
      <c r="PUD563" s="168"/>
      <c r="PUE563" s="168"/>
      <c r="PUF563" s="168"/>
      <c r="PUG563" s="168"/>
      <c r="PUH563" s="168"/>
      <c r="PUI563" s="168"/>
      <c r="PUJ563" s="168"/>
      <c r="PUK563" s="168"/>
      <c r="PUL563" s="168"/>
      <c r="PUM563" s="168"/>
      <c r="PUN563" s="168"/>
      <c r="PUO563" s="168"/>
      <c r="PUP563" s="168"/>
      <c r="PUQ563" s="168"/>
      <c r="PUR563" s="168"/>
      <c r="PUS563" s="168"/>
      <c r="PUT563" s="168"/>
      <c r="PUU563" s="168"/>
      <c r="PUV563" s="168"/>
      <c r="PUW563" s="168"/>
      <c r="PUX563" s="168"/>
      <c r="PUY563" s="168"/>
      <c r="PUZ563" s="168"/>
      <c r="PVA563" s="168"/>
      <c r="PVB563" s="168"/>
      <c r="PVC563" s="168"/>
      <c r="PVD563" s="168"/>
      <c r="PVE563" s="168"/>
      <c r="PVF563" s="168"/>
      <c r="PVG563" s="168"/>
      <c r="PVH563" s="168"/>
      <c r="PVI563" s="168"/>
      <c r="PVJ563" s="168"/>
      <c r="PVK563" s="168"/>
      <c r="PVL563" s="168"/>
      <c r="PVM563" s="168"/>
      <c r="PVN563" s="168"/>
      <c r="PVO563" s="168"/>
      <c r="PVP563" s="168"/>
      <c r="PVQ563" s="168"/>
      <c r="PVR563" s="168"/>
      <c r="PVS563" s="168"/>
      <c r="PVT563" s="168"/>
      <c r="PVU563" s="511"/>
      <c r="PVV563" s="511"/>
      <c r="PVW563" s="511"/>
      <c r="PVX563" s="511"/>
      <c r="PVY563" s="511"/>
      <c r="PVZ563" s="511"/>
      <c r="PWA563" s="511"/>
      <c r="PWB563" s="511"/>
      <c r="PWC563" s="511"/>
      <c r="PWD563" s="511"/>
      <c r="PWE563" s="511"/>
      <c r="PWF563" s="511"/>
      <c r="PWG563" s="511"/>
      <c r="PWH563" s="511"/>
      <c r="PWI563" s="511"/>
      <c r="PWJ563" s="511"/>
      <c r="PWK563" s="511"/>
      <c r="PWL563" s="511"/>
      <c r="PWM563" s="511"/>
      <c r="PWN563" s="511"/>
      <c r="PWO563" s="511"/>
      <c r="PWP563" s="511"/>
      <c r="PWQ563" s="511"/>
      <c r="PWR563" s="511"/>
      <c r="PWS563" s="89"/>
      <c r="PWT563" s="89"/>
      <c r="PWU563" s="89"/>
      <c r="PWV563" s="89"/>
      <c r="PWW563" s="89"/>
      <c r="PWX563" s="511"/>
      <c r="PWY563" s="511"/>
      <c r="PWZ563" s="89"/>
      <c r="PXA563" s="89"/>
      <c r="PXB563" s="511"/>
      <c r="PXC563" s="511"/>
      <c r="PXD563" s="89"/>
      <c r="PXE563" s="89"/>
      <c r="PXF563" s="511"/>
      <c r="PXG563" s="511"/>
      <c r="PXH563" s="511"/>
      <c r="PXI563" s="511"/>
      <c r="PXJ563" s="511"/>
      <c r="PXK563" s="511"/>
      <c r="PXL563" s="511"/>
      <c r="PXM563" s="89"/>
      <c r="PXN563" s="89"/>
      <c r="PXO563" s="511"/>
      <c r="PXP563" s="511"/>
      <c r="PXQ563" s="89"/>
      <c r="PXR563" s="89"/>
      <c r="PXS563" s="511"/>
      <c r="PXT563" s="511"/>
      <c r="PXU563" s="511"/>
      <c r="PXV563" s="511"/>
      <c r="PXW563" s="511"/>
      <c r="PXX563" s="203"/>
      <c r="PXY563" s="107"/>
      <c r="PXZ563" s="511"/>
      <c r="PYA563" s="511"/>
      <c r="PYB563" s="511"/>
      <c r="PYC563" s="511"/>
      <c r="PYD563" s="511"/>
      <c r="PYE563" s="511"/>
      <c r="PYF563" s="511"/>
      <c r="PYG563" s="168"/>
      <c r="PYH563" s="168"/>
      <c r="PYI563" s="168"/>
      <c r="PYJ563" s="168"/>
      <c r="PYK563" s="168"/>
      <c r="PYL563" s="168"/>
      <c r="PYM563" s="168"/>
      <c r="PYN563" s="168"/>
      <c r="PYO563" s="168"/>
      <c r="PYP563" s="168"/>
      <c r="PYQ563" s="168"/>
      <c r="PYR563" s="168"/>
      <c r="PYS563" s="168"/>
      <c r="PYT563" s="168"/>
      <c r="PYU563" s="168"/>
      <c r="PYV563" s="168"/>
      <c r="PYW563" s="168"/>
      <c r="PYX563" s="168"/>
      <c r="PYY563" s="168"/>
      <c r="PYZ563" s="168"/>
      <c r="PZA563" s="168"/>
      <c r="PZB563" s="168"/>
      <c r="PZC563" s="168"/>
      <c r="PZD563" s="168"/>
      <c r="PZE563" s="168"/>
      <c r="PZF563" s="168"/>
      <c r="PZG563" s="168"/>
      <c r="PZH563" s="168"/>
      <c r="PZI563" s="168"/>
      <c r="PZJ563" s="168"/>
      <c r="PZK563" s="168"/>
      <c r="PZL563" s="168"/>
      <c r="PZM563" s="168"/>
      <c r="PZN563" s="168"/>
      <c r="PZO563" s="168"/>
      <c r="PZP563" s="168"/>
      <c r="PZQ563" s="168"/>
      <c r="PZR563" s="168"/>
      <c r="PZS563" s="168"/>
      <c r="PZT563" s="168"/>
      <c r="PZU563" s="168"/>
      <c r="PZV563" s="168"/>
      <c r="PZW563" s="168"/>
      <c r="PZX563" s="168"/>
      <c r="PZY563" s="511"/>
      <c r="PZZ563" s="511"/>
      <c r="QAA563" s="511"/>
      <c r="QAB563" s="511"/>
      <c r="QAC563" s="511"/>
      <c r="QAD563" s="511"/>
      <c r="QAE563" s="511"/>
      <c r="QAF563" s="511"/>
      <c r="QAG563" s="511"/>
      <c r="QAH563" s="511"/>
      <c r="QAI563" s="511"/>
      <c r="QAJ563" s="511"/>
      <c r="QAK563" s="511"/>
      <c r="QAL563" s="511"/>
      <c r="QAM563" s="511"/>
      <c r="QAN563" s="511"/>
      <c r="QAO563" s="511"/>
      <c r="QAP563" s="511"/>
      <c r="QAQ563" s="511"/>
      <c r="QAR563" s="511"/>
      <c r="QAS563" s="511"/>
      <c r="QAT563" s="511"/>
      <c r="QAU563" s="511"/>
      <c r="QAV563" s="511"/>
      <c r="QAW563" s="89"/>
      <c r="QAX563" s="89"/>
      <c r="QAY563" s="89"/>
      <c r="QAZ563" s="89"/>
      <c r="QBA563" s="89"/>
      <c r="QBB563" s="511"/>
      <c r="QBC563" s="511"/>
      <c r="QBD563" s="89"/>
      <c r="QBE563" s="89"/>
      <c r="QBF563" s="511"/>
      <c r="QBG563" s="511"/>
      <c r="QBH563" s="89"/>
      <c r="QBI563" s="89"/>
      <c r="QBJ563" s="511"/>
      <c r="QBK563" s="511"/>
      <c r="QBL563" s="511"/>
      <c r="QBM563" s="511"/>
      <c r="QBN563" s="511"/>
      <c r="QBO563" s="511"/>
      <c r="QBP563" s="511"/>
      <c r="QBQ563" s="89"/>
      <c r="QBR563" s="89"/>
      <c r="QBS563" s="511"/>
      <c r="QBT563" s="511"/>
      <c r="QBU563" s="89"/>
      <c r="QBV563" s="89"/>
      <c r="QBW563" s="511"/>
      <c r="QBX563" s="511"/>
      <c r="QBY563" s="511"/>
      <c r="QBZ563" s="511"/>
      <c r="QCA563" s="511"/>
      <c r="QCB563" s="203"/>
      <c r="QCC563" s="107"/>
      <c r="QCD563" s="511"/>
      <c r="QCE563" s="511"/>
      <c r="QCF563" s="511"/>
      <c r="QCG563" s="511"/>
      <c r="QCH563" s="511"/>
      <c r="QCI563" s="511"/>
      <c r="QCJ563" s="511"/>
      <c r="QCK563" s="168"/>
      <c r="QCL563" s="168"/>
      <c r="QCM563" s="168"/>
      <c r="QCN563" s="168"/>
      <c r="QCO563" s="168"/>
      <c r="QCP563" s="168"/>
      <c r="QCQ563" s="168"/>
      <c r="QCR563" s="168"/>
      <c r="QCS563" s="168"/>
      <c r="QCT563" s="168"/>
      <c r="QCU563" s="168"/>
      <c r="QCV563" s="168"/>
      <c r="QCW563" s="168"/>
      <c r="QCX563" s="168"/>
      <c r="QCY563" s="168"/>
      <c r="QCZ563" s="168"/>
      <c r="QDA563" s="168"/>
      <c r="QDB563" s="168"/>
      <c r="QDC563" s="168"/>
      <c r="QDD563" s="168"/>
      <c r="QDE563" s="168"/>
      <c r="QDF563" s="168"/>
      <c r="QDG563" s="168"/>
      <c r="QDH563" s="168"/>
      <c r="QDI563" s="168"/>
      <c r="QDJ563" s="168"/>
      <c r="QDK563" s="168"/>
      <c r="QDL563" s="168"/>
      <c r="QDM563" s="168"/>
      <c r="QDN563" s="168"/>
      <c r="QDO563" s="168"/>
      <c r="QDP563" s="168"/>
      <c r="QDQ563" s="168"/>
      <c r="QDR563" s="168"/>
      <c r="QDS563" s="168"/>
      <c r="QDT563" s="168"/>
      <c r="QDU563" s="168"/>
      <c r="QDV563" s="168"/>
      <c r="QDW563" s="168"/>
      <c r="QDX563" s="168"/>
      <c r="QDY563" s="168"/>
      <c r="QDZ563" s="168"/>
      <c r="QEA563" s="168"/>
      <c r="QEB563" s="168"/>
      <c r="QEC563" s="511"/>
      <c r="QED563" s="511"/>
      <c r="QEE563" s="511"/>
      <c r="QEF563" s="511"/>
      <c r="QEG563" s="511"/>
      <c r="QEH563" s="511"/>
      <c r="QEI563" s="511"/>
      <c r="QEJ563" s="511"/>
      <c r="QEK563" s="511"/>
      <c r="QEL563" s="511"/>
      <c r="QEM563" s="511"/>
      <c r="QEN563" s="511"/>
      <c r="QEO563" s="511"/>
      <c r="QEP563" s="511"/>
      <c r="QEQ563" s="511"/>
      <c r="QER563" s="511"/>
      <c r="QES563" s="511"/>
      <c r="QET563" s="511"/>
      <c r="QEU563" s="511"/>
      <c r="QEV563" s="511"/>
      <c r="QEW563" s="511"/>
      <c r="QEX563" s="511"/>
      <c r="QEY563" s="511"/>
      <c r="QEZ563" s="511"/>
      <c r="QFA563" s="89"/>
      <c r="QFB563" s="89"/>
      <c r="QFC563" s="89"/>
      <c r="QFD563" s="89"/>
      <c r="QFE563" s="89"/>
      <c r="QFF563" s="511"/>
      <c r="QFG563" s="511"/>
      <c r="QFH563" s="89"/>
      <c r="QFI563" s="89"/>
      <c r="QFJ563" s="511"/>
      <c r="QFK563" s="511"/>
      <c r="QFL563" s="89"/>
      <c r="QFM563" s="89"/>
      <c r="QFN563" s="511"/>
      <c r="QFO563" s="511"/>
      <c r="QFP563" s="511"/>
      <c r="QFQ563" s="511"/>
      <c r="QFR563" s="511"/>
      <c r="QFS563" s="511"/>
      <c r="QFT563" s="511"/>
      <c r="QFU563" s="89"/>
      <c r="QFV563" s="89"/>
      <c r="QFW563" s="511"/>
      <c r="QFX563" s="511"/>
      <c r="QFY563" s="89"/>
      <c r="QFZ563" s="89"/>
      <c r="QGA563" s="511"/>
      <c r="QGB563" s="511"/>
      <c r="QGC563" s="511"/>
      <c r="QGD563" s="511"/>
      <c r="QGE563" s="511"/>
      <c r="QGF563" s="203"/>
      <c r="QGG563" s="107"/>
      <c r="QGH563" s="511"/>
      <c r="QGI563" s="511"/>
      <c r="QGJ563" s="511"/>
      <c r="QGK563" s="511"/>
      <c r="QGL563" s="511"/>
      <c r="QGM563" s="511"/>
      <c r="QGN563" s="511"/>
      <c r="QGO563" s="168"/>
      <c r="QGP563" s="168"/>
      <c r="QGQ563" s="168"/>
      <c r="QGR563" s="168"/>
      <c r="QGS563" s="168"/>
      <c r="QGT563" s="168"/>
      <c r="QGU563" s="168"/>
      <c r="QGV563" s="168"/>
      <c r="QGW563" s="168"/>
      <c r="QGX563" s="168"/>
      <c r="QGY563" s="168"/>
      <c r="QGZ563" s="168"/>
      <c r="QHA563" s="168"/>
      <c r="QHB563" s="168"/>
      <c r="QHC563" s="168"/>
      <c r="QHD563" s="168"/>
      <c r="QHE563" s="168"/>
      <c r="QHF563" s="168"/>
      <c r="QHG563" s="168"/>
      <c r="QHH563" s="168"/>
      <c r="QHI563" s="168"/>
      <c r="QHJ563" s="168"/>
      <c r="QHK563" s="168"/>
      <c r="QHL563" s="168"/>
      <c r="QHM563" s="168"/>
      <c r="QHN563" s="168"/>
      <c r="QHO563" s="168"/>
      <c r="QHP563" s="168"/>
      <c r="QHQ563" s="168"/>
      <c r="QHR563" s="168"/>
      <c r="QHS563" s="168"/>
      <c r="QHT563" s="168"/>
      <c r="QHU563" s="168"/>
      <c r="QHV563" s="168"/>
      <c r="QHW563" s="168"/>
      <c r="QHX563" s="168"/>
      <c r="QHY563" s="168"/>
      <c r="QHZ563" s="168"/>
      <c r="QIA563" s="168"/>
      <c r="QIB563" s="168"/>
      <c r="QIC563" s="168"/>
      <c r="QID563" s="168"/>
      <c r="QIE563" s="168"/>
      <c r="QIF563" s="168"/>
      <c r="QIG563" s="511"/>
      <c r="QIH563" s="511"/>
      <c r="QII563" s="511"/>
      <c r="QIJ563" s="511"/>
      <c r="QIK563" s="511"/>
      <c r="QIL563" s="511"/>
      <c r="QIM563" s="511"/>
      <c r="QIN563" s="511"/>
      <c r="QIO563" s="511"/>
      <c r="QIP563" s="511"/>
      <c r="QIQ563" s="511"/>
      <c r="QIR563" s="511"/>
      <c r="QIS563" s="511"/>
      <c r="QIT563" s="511"/>
      <c r="QIU563" s="511"/>
      <c r="QIV563" s="511"/>
      <c r="QIW563" s="511"/>
      <c r="QIX563" s="511"/>
      <c r="QIY563" s="511"/>
      <c r="QIZ563" s="511"/>
      <c r="QJA563" s="511"/>
      <c r="QJB563" s="511"/>
      <c r="QJC563" s="511"/>
      <c r="QJD563" s="511"/>
      <c r="QJE563" s="89"/>
      <c r="QJF563" s="89"/>
      <c r="QJG563" s="89"/>
      <c r="QJH563" s="89"/>
      <c r="QJI563" s="89"/>
      <c r="QJJ563" s="511"/>
      <c r="QJK563" s="511"/>
      <c r="QJL563" s="89"/>
      <c r="QJM563" s="89"/>
      <c r="QJN563" s="511"/>
      <c r="QJO563" s="511"/>
      <c r="QJP563" s="89"/>
      <c r="QJQ563" s="89"/>
      <c r="QJR563" s="511"/>
      <c r="QJS563" s="511"/>
      <c r="QJT563" s="511"/>
      <c r="QJU563" s="511"/>
      <c r="QJV563" s="511"/>
      <c r="QJW563" s="511"/>
      <c r="QJX563" s="511"/>
      <c r="QJY563" s="89"/>
      <c r="QJZ563" s="89"/>
      <c r="QKA563" s="511"/>
      <c r="QKB563" s="511"/>
      <c r="QKC563" s="89"/>
      <c r="QKD563" s="89"/>
      <c r="QKE563" s="511"/>
      <c r="QKF563" s="511"/>
      <c r="QKG563" s="511"/>
      <c r="QKH563" s="511"/>
      <c r="QKI563" s="511"/>
      <c r="QKJ563" s="203"/>
      <c r="QKK563" s="107"/>
      <c r="QKL563" s="511"/>
      <c r="QKM563" s="511"/>
      <c r="QKN563" s="511"/>
      <c r="QKO563" s="511"/>
      <c r="QKP563" s="511"/>
      <c r="QKQ563" s="511"/>
      <c r="QKR563" s="511"/>
      <c r="QKS563" s="168"/>
      <c r="QKT563" s="168"/>
      <c r="QKU563" s="168"/>
      <c r="QKV563" s="168"/>
      <c r="QKW563" s="168"/>
      <c r="QKX563" s="168"/>
      <c r="QKY563" s="168"/>
      <c r="QKZ563" s="168"/>
      <c r="QLA563" s="168"/>
      <c r="QLB563" s="168"/>
      <c r="QLC563" s="168"/>
      <c r="QLD563" s="168"/>
      <c r="QLE563" s="168"/>
      <c r="QLF563" s="168"/>
      <c r="QLG563" s="168"/>
      <c r="QLH563" s="168"/>
      <c r="QLI563" s="168"/>
      <c r="QLJ563" s="168"/>
      <c r="QLK563" s="168"/>
      <c r="QLL563" s="168"/>
      <c r="QLM563" s="168"/>
      <c r="QLN563" s="168"/>
      <c r="QLO563" s="168"/>
      <c r="QLP563" s="168"/>
      <c r="QLQ563" s="168"/>
      <c r="QLR563" s="168"/>
      <c r="QLS563" s="168"/>
      <c r="QLT563" s="168"/>
      <c r="QLU563" s="168"/>
      <c r="QLV563" s="168"/>
      <c r="QLW563" s="168"/>
      <c r="QLX563" s="168"/>
      <c r="QLY563" s="168"/>
      <c r="QLZ563" s="168"/>
      <c r="QMA563" s="168"/>
      <c r="QMB563" s="168"/>
      <c r="QMC563" s="168"/>
      <c r="QMD563" s="168"/>
      <c r="QME563" s="168"/>
      <c r="QMF563" s="168"/>
      <c r="QMG563" s="168"/>
      <c r="QMH563" s="168"/>
      <c r="QMI563" s="168"/>
      <c r="QMJ563" s="168"/>
      <c r="QMK563" s="511"/>
      <c r="QML563" s="511"/>
      <c r="QMM563" s="511"/>
      <c r="QMN563" s="511"/>
      <c r="QMO563" s="511"/>
      <c r="QMP563" s="511"/>
      <c r="QMQ563" s="511"/>
      <c r="QMR563" s="511"/>
      <c r="QMS563" s="511"/>
      <c r="QMT563" s="511"/>
      <c r="QMU563" s="511"/>
      <c r="QMV563" s="511"/>
      <c r="QMW563" s="511"/>
      <c r="QMX563" s="511"/>
      <c r="QMY563" s="511"/>
      <c r="QMZ563" s="511"/>
      <c r="QNA563" s="511"/>
      <c r="QNB563" s="511"/>
      <c r="QNC563" s="511"/>
      <c r="QND563" s="511"/>
      <c r="QNE563" s="511"/>
      <c r="QNF563" s="511"/>
      <c r="QNG563" s="511"/>
      <c r="QNH563" s="511"/>
      <c r="QNI563" s="89"/>
      <c r="QNJ563" s="89"/>
      <c r="QNK563" s="89"/>
      <c r="QNL563" s="89"/>
      <c r="QNM563" s="89"/>
      <c r="QNN563" s="511"/>
      <c r="QNO563" s="511"/>
      <c r="QNP563" s="89"/>
      <c r="QNQ563" s="89"/>
      <c r="QNR563" s="511"/>
      <c r="QNS563" s="511"/>
      <c r="QNT563" s="89"/>
      <c r="QNU563" s="89"/>
      <c r="QNV563" s="511"/>
      <c r="QNW563" s="511"/>
      <c r="QNX563" s="511"/>
      <c r="QNY563" s="511"/>
      <c r="QNZ563" s="511"/>
      <c r="QOA563" s="511"/>
      <c r="QOB563" s="511"/>
      <c r="QOC563" s="89"/>
      <c r="QOD563" s="89"/>
      <c r="QOE563" s="511"/>
      <c r="QOF563" s="511"/>
      <c r="QOG563" s="89"/>
      <c r="QOH563" s="89"/>
      <c r="QOI563" s="511"/>
      <c r="QOJ563" s="511"/>
      <c r="QOK563" s="511"/>
      <c r="QOL563" s="511"/>
      <c r="QOM563" s="511"/>
      <c r="QON563" s="203"/>
      <c r="QOO563" s="107"/>
      <c r="QOP563" s="511"/>
      <c r="QOQ563" s="511"/>
      <c r="QOR563" s="511"/>
      <c r="QOS563" s="511"/>
      <c r="QOT563" s="511"/>
      <c r="QOU563" s="511"/>
      <c r="QOV563" s="511"/>
      <c r="QOW563" s="168"/>
      <c r="QOX563" s="168"/>
      <c r="QOY563" s="168"/>
      <c r="QOZ563" s="168"/>
      <c r="QPA563" s="168"/>
      <c r="QPB563" s="168"/>
      <c r="QPC563" s="168"/>
      <c r="QPD563" s="168"/>
      <c r="QPE563" s="168"/>
      <c r="QPF563" s="168"/>
      <c r="QPG563" s="168"/>
      <c r="QPH563" s="168"/>
      <c r="QPI563" s="168"/>
      <c r="QPJ563" s="168"/>
      <c r="QPK563" s="168"/>
      <c r="QPL563" s="168"/>
      <c r="QPM563" s="168"/>
      <c r="QPN563" s="168"/>
      <c r="QPO563" s="168"/>
      <c r="QPP563" s="168"/>
      <c r="QPQ563" s="168"/>
      <c r="QPR563" s="168"/>
      <c r="QPS563" s="168"/>
      <c r="QPT563" s="168"/>
      <c r="QPU563" s="168"/>
      <c r="QPV563" s="168"/>
      <c r="QPW563" s="168"/>
      <c r="QPX563" s="168"/>
      <c r="QPY563" s="168"/>
      <c r="QPZ563" s="168"/>
      <c r="QQA563" s="168"/>
      <c r="QQB563" s="168"/>
      <c r="QQC563" s="168"/>
      <c r="QQD563" s="168"/>
      <c r="QQE563" s="168"/>
      <c r="QQF563" s="168"/>
      <c r="QQG563" s="168"/>
      <c r="QQH563" s="168"/>
      <c r="QQI563" s="168"/>
      <c r="QQJ563" s="168"/>
      <c r="QQK563" s="168"/>
      <c r="QQL563" s="168"/>
      <c r="QQM563" s="168"/>
      <c r="QQN563" s="168"/>
      <c r="QQO563" s="511"/>
      <c r="QQP563" s="511"/>
      <c r="QQQ563" s="511"/>
      <c r="QQR563" s="511"/>
      <c r="QQS563" s="511"/>
      <c r="QQT563" s="511"/>
      <c r="QQU563" s="511"/>
      <c r="QQV563" s="511"/>
      <c r="QQW563" s="511"/>
      <c r="QQX563" s="511"/>
      <c r="QQY563" s="511"/>
      <c r="QQZ563" s="511"/>
      <c r="QRA563" s="511"/>
      <c r="QRB563" s="511"/>
      <c r="QRC563" s="511"/>
      <c r="QRD563" s="511"/>
      <c r="QRE563" s="511"/>
      <c r="QRF563" s="511"/>
      <c r="QRG563" s="511"/>
      <c r="QRH563" s="511"/>
      <c r="QRI563" s="511"/>
      <c r="QRJ563" s="511"/>
      <c r="QRK563" s="511"/>
      <c r="QRL563" s="511"/>
      <c r="QRM563" s="89"/>
      <c r="QRN563" s="89"/>
      <c r="QRO563" s="89"/>
      <c r="QRP563" s="89"/>
      <c r="QRQ563" s="89"/>
      <c r="QRR563" s="511"/>
      <c r="QRS563" s="511"/>
      <c r="QRT563" s="89"/>
      <c r="QRU563" s="89"/>
      <c r="QRV563" s="511"/>
      <c r="QRW563" s="511"/>
      <c r="QRX563" s="89"/>
      <c r="QRY563" s="89"/>
      <c r="QRZ563" s="511"/>
      <c r="QSA563" s="511"/>
      <c r="QSB563" s="511"/>
      <c r="QSC563" s="511"/>
      <c r="QSD563" s="511"/>
      <c r="QSE563" s="511"/>
      <c r="QSF563" s="511"/>
      <c r="QSG563" s="89"/>
      <c r="QSH563" s="89"/>
      <c r="QSI563" s="511"/>
      <c r="QSJ563" s="511"/>
      <c r="QSK563" s="89"/>
      <c r="QSL563" s="89"/>
      <c r="QSM563" s="511"/>
      <c r="QSN563" s="511"/>
      <c r="QSO563" s="511"/>
      <c r="QSP563" s="511"/>
      <c r="QSQ563" s="511"/>
      <c r="QSR563" s="203"/>
      <c r="QSS563" s="107"/>
      <c r="QST563" s="511"/>
      <c r="QSU563" s="511"/>
      <c r="QSV563" s="511"/>
      <c r="QSW563" s="511"/>
      <c r="QSX563" s="511"/>
      <c r="QSY563" s="511"/>
      <c r="QSZ563" s="511"/>
      <c r="QTA563" s="168"/>
      <c r="QTB563" s="168"/>
      <c r="QTC563" s="168"/>
      <c r="QTD563" s="168"/>
      <c r="QTE563" s="168"/>
      <c r="QTF563" s="168"/>
      <c r="QTG563" s="168"/>
      <c r="QTH563" s="168"/>
      <c r="QTI563" s="168"/>
      <c r="QTJ563" s="168"/>
      <c r="QTK563" s="168"/>
      <c r="QTL563" s="168"/>
      <c r="QTM563" s="168"/>
      <c r="QTN563" s="168"/>
      <c r="QTO563" s="168"/>
      <c r="QTP563" s="168"/>
      <c r="QTQ563" s="168"/>
      <c r="QTR563" s="168"/>
      <c r="QTS563" s="168"/>
      <c r="QTT563" s="168"/>
      <c r="QTU563" s="168"/>
      <c r="QTV563" s="168"/>
      <c r="QTW563" s="168"/>
      <c r="QTX563" s="168"/>
      <c r="QTY563" s="168"/>
      <c r="QTZ563" s="168"/>
      <c r="QUA563" s="168"/>
      <c r="QUB563" s="168"/>
      <c r="QUC563" s="168"/>
      <c r="QUD563" s="168"/>
      <c r="QUE563" s="168"/>
      <c r="QUF563" s="168"/>
      <c r="QUG563" s="168"/>
      <c r="QUH563" s="168"/>
      <c r="QUI563" s="168"/>
      <c r="QUJ563" s="168"/>
      <c r="QUK563" s="168"/>
      <c r="QUL563" s="168"/>
      <c r="QUM563" s="168"/>
      <c r="QUN563" s="168"/>
      <c r="QUO563" s="168"/>
      <c r="QUP563" s="168"/>
      <c r="QUQ563" s="168"/>
      <c r="QUR563" s="168"/>
      <c r="QUS563" s="511"/>
      <c r="QUT563" s="511"/>
      <c r="QUU563" s="511"/>
      <c r="QUV563" s="511"/>
      <c r="QUW563" s="511"/>
      <c r="QUX563" s="511"/>
      <c r="QUY563" s="511"/>
      <c r="QUZ563" s="511"/>
      <c r="QVA563" s="511"/>
      <c r="QVB563" s="511"/>
      <c r="QVC563" s="511"/>
      <c r="QVD563" s="511"/>
      <c r="QVE563" s="511"/>
      <c r="QVF563" s="511"/>
      <c r="QVG563" s="511"/>
      <c r="QVH563" s="511"/>
      <c r="QVI563" s="511"/>
      <c r="QVJ563" s="511"/>
      <c r="QVK563" s="511"/>
      <c r="QVL563" s="511"/>
      <c r="QVM563" s="511"/>
      <c r="QVN563" s="511"/>
      <c r="QVO563" s="511"/>
      <c r="QVP563" s="511"/>
      <c r="QVQ563" s="89"/>
      <c r="QVR563" s="89"/>
      <c r="QVS563" s="89"/>
      <c r="QVT563" s="89"/>
      <c r="QVU563" s="89"/>
      <c r="QVV563" s="511"/>
      <c r="QVW563" s="511"/>
      <c r="QVX563" s="89"/>
      <c r="QVY563" s="89"/>
      <c r="QVZ563" s="511"/>
      <c r="QWA563" s="511"/>
      <c r="QWB563" s="89"/>
      <c r="QWC563" s="89"/>
      <c r="QWD563" s="511"/>
      <c r="QWE563" s="511"/>
      <c r="QWF563" s="511"/>
      <c r="QWG563" s="511"/>
      <c r="QWH563" s="511"/>
      <c r="QWI563" s="511"/>
      <c r="QWJ563" s="511"/>
      <c r="QWK563" s="89"/>
      <c r="QWL563" s="89"/>
      <c r="QWM563" s="511"/>
      <c r="QWN563" s="511"/>
      <c r="QWO563" s="89"/>
      <c r="QWP563" s="89"/>
      <c r="QWQ563" s="511"/>
      <c r="QWR563" s="511"/>
      <c r="QWS563" s="511"/>
      <c r="QWT563" s="511"/>
      <c r="QWU563" s="511"/>
      <c r="QWV563" s="203"/>
      <c r="QWW563" s="107"/>
      <c r="QWX563" s="511"/>
      <c r="QWY563" s="511"/>
      <c r="QWZ563" s="511"/>
      <c r="QXA563" s="511"/>
      <c r="QXB563" s="511"/>
      <c r="QXC563" s="511"/>
      <c r="QXD563" s="511"/>
      <c r="QXE563" s="168"/>
      <c r="QXF563" s="168"/>
      <c r="QXG563" s="168"/>
      <c r="QXH563" s="168"/>
      <c r="QXI563" s="168"/>
      <c r="QXJ563" s="168"/>
      <c r="QXK563" s="168"/>
      <c r="QXL563" s="168"/>
      <c r="QXM563" s="168"/>
      <c r="QXN563" s="168"/>
      <c r="QXO563" s="168"/>
      <c r="QXP563" s="168"/>
      <c r="QXQ563" s="168"/>
      <c r="QXR563" s="168"/>
      <c r="QXS563" s="168"/>
      <c r="QXT563" s="168"/>
      <c r="QXU563" s="168"/>
      <c r="QXV563" s="168"/>
      <c r="QXW563" s="168"/>
      <c r="QXX563" s="168"/>
      <c r="QXY563" s="168"/>
      <c r="QXZ563" s="168"/>
      <c r="QYA563" s="168"/>
      <c r="QYB563" s="168"/>
      <c r="QYC563" s="168"/>
      <c r="QYD563" s="168"/>
      <c r="QYE563" s="168"/>
      <c r="QYF563" s="168"/>
      <c r="QYG563" s="168"/>
      <c r="QYH563" s="168"/>
      <c r="QYI563" s="168"/>
      <c r="QYJ563" s="168"/>
      <c r="QYK563" s="168"/>
      <c r="QYL563" s="168"/>
      <c r="QYM563" s="168"/>
      <c r="QYN563" s="168"/>
      <c r="QYO563" s="168"/>
      <c r="QYP563" s="168"/>
      <c r="QYQ563" s="168"/>
      <c r="QYR563" s="168"/>
      <c r="QYS563" s="168"/>
      <c r="QYT563" s="168"/>
      <c r="QYU563" s="168"/>
      <c r="QYV563" s="168"/>
      <c r="QYW563" s="511"/>
      <c r="QYX563" s="511"/>
      <c r="QYY563" s="511"/>
      <c r="QYZ563" s="511"/>
      <c r="QZA563" s="511"/>
      <c r="QZB563" s="511"/>
      <c r="QZC563" s="511"/>
      <c r="QZD563" s="511"/>
      <c r="QZE563" s="511"/>
      <c r="QZF563" s="511"/>
      <c r="QZG563" s="511"/>
      <c r="QZH563" s="511"/>
      <c r="QZI563" s="511"/>
      <c r="QZJ563" s="511"/>
      <c r="QZK563" s="511"/>
      <c r="QZL563" s="511"/>
      <c r="QZM563" s="511"/>
      <c r="QZN563" s="511"/>
      <c r="QZO563" s="511"/>
      <c r="QZP563" s="511"/>
      <c r="QZQ563" s="511"/>
      <c r="QZR563" s="511"/>
      <c r="QZS563" s="511"/>
      <c r="QZT563" s="511"/>
      <c r="QZU563" s="89"/>
      <c r="QZV563" s="89"/>
      <c r="QZW563" s="89"/>
      <c r="QZX563" s="89"/>
      <c r="QZY563" s="89"/>
      <c r="QZZ563" s="511"/>
      <c r="RAA563" s="511"/>
      <c r="RAB563" s="89"/>
      <c r="RAC563" s="89"/>
      <c r="RAD563" s="511"/>
      <c r="RAE563" s="511"/>
      <c r="RAF563" s="89"/>
      <c r="RAG563" s="89"/>
      <c r="RAH563" s="511"/>
      <c r="RAI563" s="511"/>
      <c r="RAJ563" s="511"/>
      <c r="RAK563" s="511"/>
      <c r="RAL563" s="511"/>
      <c r="RAM563" s="511"/>
      <c r="RAN563" s="511"/>
      <c r="RAO563" s="89"/>
      <c r="RAP563" s="89"/>
      <c r="RAQ563" s="511"/>
      <c r="RAR563" s="511"/>
      <c r="RAS563" s="89"/>
      <c r="RAT563" s="89"/>
      <c r="RAU563" s="511"/>
      <c r="RAV563" s="511"/>
      <c r="RAW563" s="511"/>
      <c r="RAX563" s="511"/>
      <c r="RAY563" s="511"/>
      <c r="RAZ563" s="203"/>
      <c r="RBA563" s="107"/>
      <c r="RBB563" s="511"/>
      <c r="RBC563" s="511"/>
      <c r="RBD563" s="511"/>
      <c r="RBE563" s="511"/>
      <c r="RBF563" s="511"/>
      <c r="RBG563" s="511"/>
      <c r="RBH563" s="511"/>
      <c r="RBI563" s="168"/>
      <c r="RBJ563" s="168"/>
      <c r="RBK563" s="168"/>
      <c r="RBL563" s="168"/>
      <c r="RBM563" s="168"/>
      <c r="RBN563" s="168"/>
      <c r="RBO563" s="168"/>
      <c r="RBP563" s="168"/>
      <c r="RBQ563" s="168"/>
      <c r="RBR563" s="168"/>
      <c r="RBS563" s="168"/>
      <c r="RBT563" s="168"/>
      <c r="RBU563" s="168"/>
      <c r="RBV563" s="168"/>
      <c r="RBW563" s="168"/>
      <c r="RBX563" s="168"/>
      <c r="RBY563" s="168"/>
      <c r="RBZ563" s="168"/>
      <c r="RCA563" s="168"/>
      <c r="RCB563" s="168"/>
      <c r="RCC563" s="168"/>
      <c r="RCD563" s="168"/>
      <c r="RCE563" s="168"/>
      <c r="RCF563" s="168"/>
      <c r="RCG563" s="168"/>
      <c r="RCH563" s="168"/>
      <c r="RCI563" s="168"/>
      <c r="RCJ563" s="168"/>
      <c r="RCK563" s="168"/>
      <c r="RCL563" s="168"/>
      <c r="RCM563" s="168"/>
      <c r="RCN563" s="168"/>
      <c r="RCO563" s="168"/>
      <c r="RCP563" s="168"/>
      <c r="RCQ563" s="168"/>
      <c r="RCR563" s="168"/>
      <c r="RCS563" s="168"/>
      <c r="RCT563" s="168"/>
      <c r="RCU563" s="168"/>
      <c r="RCV563" s="168"/>
      <c r="RCW563" s="168"/>
      <c r="RCX563" s="168"/>
      <c r="RCY563" s="168"/>
      <c r="RCZ563" s="168"/>
      <c r="RDA563" s="511"/>
      <c r="RDB563" s="511"/>
      <c r="RDC563" s="511"/>
      <c r="RDD563" s="511"/>
      <c r="RDE563" s="511"/>
      <c r="RDF563" s="511"/>
      <c r="RDG563" s="511"/>
      <c r="RDH563" s="511"/>
      <c r="RDI563" s="511"/>
      <c r="RDJ563" s="511"/>
      <c r="RDK563" s="511"/>
      <c r="RDL563" s="511"/>
      <c r="RDM563" s="511"/>
      <c r="RDN563" s="511"/>
      <c r="RDO563" s="511"/>
      <c r="RDP563" s="511"/>
      <c r="RDQ563" s="511"/>
      <c r="RDR563" s="511"/>
      <c r="RDS563" s="511"/>
      <c r="RDT563" s="511"/>
      <c r="RDU563" s="511"/>
      <c r="RDV563" s="511"/>
      <c r="RDW563" s="511"/>
    </row>
    <row r="564" spans="1:12295" s="51" customFormat="1" ht="50.25" customHeight="1" x14ac:dyDescent="0.25">
      <c r="B564" s="506"/>
      <c r="C564" s="97" t="s">
        <v>31</v>
      </c>
      <c r="D564" s="185">
        <f t="shared" ref="D564:D567" si="1179">E564+G564+H564+I564</f>
        <v>104.23958</v>
      </c>
      <c r="E564" s="185"/>
      <c r="F564" s="185"/>
      <c r="G564" s="185">
        <f>SUM(G565:G566)</f>
        <v>104.23958</v>
      </c>
      <c r="H564" s="186"/>
      <c r="I564" s="186"/>
      <c r="J564" s="185">
        <f>K564-D564</f>
        <v>-44.451710000000006</v>
      </c>
      <c r="K564" s="185">
        <f t="shared" ref="K564:K567" si="1180">M564+Q564+S564+U564</f>
        <v>59.787869999999998</v>
      </c>
      <c r="L564" s="699">
        <f t="shared" si="1128"/>
        <v>0.57356207690015626</v>
      </c>
      <c r="M564" s="185">
        <f>SUM(M565:M566)</f>
        <v>0</v>
      </c>
      <c r="N564" s="98"/>
      <c r="O564" s="98"/>
      <c r="P564" s="98"/>
      <c r="Q564" s="98">
        <v>59.787869999999998</v>
      </c>
      <c r="R564" s="699">
        <f>Q564/G564</f>
        <v>0.57356207690015626</v>
      </c>
      <c r="S564" s="286"/>
      <c r="T564" s="286"/>
      <c r="U564" s="286"/>
      <c r="V564" s="98">
        <f t="shared" si="1116"/>
        <v>0</v>
      </c>
      <c r="W564" s="286"/>
      <c r="X564" s="286"/>
      <c r="Y564" s="286"/>
      <c r="Z564" s="98">
        <f t="shared" si="1111"/>
        <v>0</v>
      </c>
      <c r="AA564" s="98">
        <f t="shared" si="1159"/>
        <v>0</v>
      </c>
      <c r="AB564" s="286"/>
      <c r="AC564" s="286"/>
      <c r="AD564" s="286"/>
      <c r="AE564" s="185">
        <f>AK564</f>
        <v>59.787869999999998</v>
      </c>
      <c r="AF564" s="699">
        <f t="shared" si="1129"/>
        <v>0.57356207690015626</v>
      </c>
      <c r="AG564" s="185"/>
      <c r="AH564" s="699"/>
      <c r="AI564" s="98"/>
      <c r="AJ564" s="98"/>
      <c r="AK564" s="98">
        <f>SUM(AK565:AK566)</f>
        <v>59.787869999999998</v>
      </c>
      <c r="AL564" s="699">
        <f t="shared" si="1154"/>
        <v>0.57356207690015626</v>
      </c>
      <c r="AM564" s="286"/>
      <c r="AN564" s="286"/>
      <c r="AO564" s="286"/>
      <c r="AP564" s="98">
        <f>AX564-AK564</f>
        <v>44.451710000000006</v>
      </c>
      <c r="AQ564" s="98"/>
      <c r="AR564" s="185">
        <f>AX564</f>
        <v>104.23958</v>
      </c>
      <c r="AS564" s="699">
        <f t="shared" si="1130"/>
        <v>1</v>
      </c>
      <c r="AT564" s="185">
        <f>SUM(AT565:AT566)</f>
        <v>0</v>
      </c>
      <c r="AU564" s="699"/>
      <c r="AV564" s="98"/>
      <c r="AW564" s="699"/>
      <c r="AX564" s="185">
        <f>SUM(AX565:AX566)</f>
        <v>104.23958</v>
      </c>
      <c r="AY564" s="699">
        <f t="shared" si="1143"/>
        <v>1</v>
      </c>
      <c r="AZ564" s="286"/>
      <c r="BA564" s="699"/>
      <c r="BB564" s="286"/>
      <c r="BC564" s="286"/>
      <c r="BD564" s="286"/>
      <c r="BE564" s="98"/>
      <c r="BF564" s="98"/>
      <c r="BG564" s="98"/>
      <c r="BH564" s="286"/>
      <c r="BI564" s="286"/>
      <c r="BJ564" s="98"/>
      <c r="BK564" s="98"/>
      <c r="BL564" s="286"/>
      <c r="BM564" s="286"/>
      <c r="BN564" s="98"/>
      <c r="BO564" s="98"/>
      <c r="BP564" s="98"/>
      <c r="BQ564" s="98"/>
      <c r="BR564" s="286"/>
      <c r="BS564" s="286"/>
      <c r="BT564" s="98"/>
      <c r="BU564" s="98"/>
      <c r="BV564" s="98"/>
      <c r="BW564" s="98"/>
      <c r="BX564" s="98"/>
      <c r="BY564" s="286"/>
      <c r="BZ564" s="286"/>
      <c r="CE564" s="699"/>
    </row>
    <row r="565" spans="1:12295" s="51" customFormat="1" ht="50.25" hidden="1" customHeight="1" x14ac:dyDescent="0.25">
      <c r="B565" s="506"/>
      <c r="C565" s="123" t="s">
        <v>245</v>
      </c>
      <c r="D565" s="244">
        <f t="shared" si="1179"/>
        <v>0</v>
      </c>
      <c r="E565" s="244"/>
      <c r="F565" s="244"/>
      <c r="G565" s="244"/>
      <c r="H565" s="186"/>
      <c r="I565" s="186"/>
      <c r="J565" s="185">
        <f>Q565-G565</f>
        <v>0</v>
      </c>
      <c r="K565" s="244">
        <f t="shared" si="1180"/>
        <v>0</v>
      </c>
      <c r="L565" s="699">
        <v>0</v>
      </c>
      <c r="M565" s="244">
        <v>0</v>
      </c>
      <c r="N565" s="191"/>
      <c r="O565" s="191"/>
      <c r="P565" s="191"/>
      <c r="Q565" s="191">
        <v>0</v>
      </c>
      <c r="R565" s="699"/>
      <c r="S565" s="286"/>
      <c r="T565" s="286"/>
      <c r="U565" s="286"/>
      <c r="V565" s="98">
        <f t="shared" si="1116"/>
        <v>0</v>
      </c>
      <c r="W565" s="286"/>
      <c r="X565" s="286"/>
      <c r="Y565" s="286"/>
      <c r="Z565" s="191">
        <f t="shared" si="1111"/>
        <v>0</v>
      </c>
      <c r="AA565" s="191">
        <f t="shared" si="1159"/>
        <v>0</v>
      </c>
      <c r="AB565" s="286"/>
      <c r="AC565" s="286"/>
      <c r="AD565" s="286"/>
      <c r="AE565" s="244">
        <f>AK565</f>
        <v>0</v>
      </c>
      <c r="AF565" s="699" t="e">
        <f t="shared" si="1129"/>
        <v>#DIV/0!</v>
      </c>
      <c r="AG565" s="244"/>
      <c r="AH565" s="699"/>
      <c r="AI565" s="191"/>
      <c r="AJ565" s="191"/>
      <c r="AK565" s="191"/>
      <c r="AL565" s="699" t="e">
        <f t="shared" si="1154"/>
        <v>#DIV/0!</v>
      </c>
      <c r="AM565" s="286"/>
      <c r="AN565" s="286"/>
      <c r="AO565" s="286"/>
      <c r="AP565" s="191">
        <f>AX565-AK565</f>
        <v>0</v>
      </c>
      <c r="AQ565" s="191"/>
      <c r="AR565" s="244">
        <f>AX565</f>
        <v>0</v>
      </c>
      <c r="AS565" s="699" t="e">
        <f t="shared" si="1130"/>
        <v>#DIV/0!</v>
      </c>
      <c r="AT565" s="244">
        <v>0</v>
      </c>
      <c r="AU565" s="699"/>
      <c r="AV565" s="191"/>
      <c r="AW565" s="699"/>
      <c r="AX565" s="244"/>
      <c r="AY565" s="699" t="e">
        <f t="shared" si="1143"/>
        <v>#DIV/0!</v>
      </c>
      <c r="AZ565" s="286"/>
      <c r="BA565" s="699"/>
      <c r="BB565" s="286"/>
      <c r="BC565" s="286"/>
      <c r="BD565" s="286"/>
      <c r="BE565" s="191"/>
      <c r="BF565" s="191"/>
      <c r="BG565" s="191"/>
      <c r="BH565" s="286"/>
      <c r="BI565" s="286"/>
      <c r="BJ565" s="191"/>
      <c r="BK565" s="191"/>
      <c r="BL565" s="286"/>
      <c r="BM565" s="286"/>
      <c r="BN565" s="191"/>
      <c r="BO565" s="191"/>
      <c r="BP565" s="191"/>
      <c r="BQ565" s="191"/>
      <c r="BR565" s="286"/>
      <c r="BS565" s="286"/>
      <c r="BT565" s="191"/>
      <c r="BU565" s="191"/>
      <c r="BV565" s="191"/>
      <c r="BW565" s="191"/>
      <c r="BX565" s="191"/>
      <c r="BY565" s="286"/>
      <c r="BZ565" s="286"/>
      <c r="CE565" s="699"/>
    </row>
    <row r="566" spans="1:12295" s="51" customFormat="1" ht="50.25" hidden="1" customHeight="1" x14ac:dyDescent="0.25">
      <c r="B566" s="506"/>
      <c r="C566" s="123" t="s">
        <v>244</v>
      </c>
      <c r="D566" s="244">
        <f t="shared" si="1179"/>
        <v>104.23958</v>
      </c>
      <c r="E566" s="244"/>
      <c r="F566" s="244"/>
      <c r="G566" s="244">
        <v>104.23958</v>
      </c>
      <c r="H566" s="186"/>
      <c r="I566" s="186"/>
      <c r="J566" s="185">
        <f>K566-D566</f>
        <v>-44.451710000000006</v>
      </c>
      <c r="K566" s="244">
        <f t="shared" si="1180"/>
        <v>59.787869999999998</v>
      </c>
      <c r="L566" s="699">
        <f t="shared" si="1128"/>
        <v>0.57356207690015626</v>
      </c>
      <c r="M566" s="244">
        <v>0</v>
      </c>
      <c r="N566" s="191"/>
      <c r="O566" s="191"/>
      <c r="P566" s="191"/>
      <c r="Q566" s="191">
        <f>Q564</f>
        <v>59.787869999999998</v>
      </c>
      <c r="R566" s="699">
        <f t="shared" ref="R566" si="1181">Q566/G566</f>
        <v>0.57356207690015626</v>
      </c>
      <c r="S566" s="286"/>
      <c r="T566" s="286"/>
      <c r="U566" s="286"/>
      <c r="V566" s="98">
        <f t="shared" si="1116"/>
        <v>0</v>
      </c>
      <c r="W566" s="286"/>
      <c r="X566" s="286"/>
      <c r="Y566" s="286"/>
      <c r="Z566" s="191">
        <f t="shared" si="1111"/>
        <v>0</v>
      </c>
      <c r="AA566" s="191">
        <f t="shared" si="1159"/>
        <v>0</v>
      </c>
      <c r="AB566" s="286"/>
      <c r="AC566" s="286"/>
      <c r="AD566" s="286"/>
      <c r="AE566" s="244">
        <f>AK566</f>
        <v>59.787869999999998</v>
      </c>
      <c r="AF566" s="699">
        <f t="shared" si="1129"/>
        <v>0.57356207690015626</v>
      </c>
      <c r="AG566" s="244"/>
      <c r="AH566" s="699"/>
      <c r="AI566" s="191"/>
      <c r="AJ566" s="191"/>
      <c r="AK566" s="191">
        <f>Q566</f>
        <v>59.787869999999998</v>
      </c>
      <c r="AL566" s="699">
        <f t="shared" si="1154"/>
        <v>0.57356207690015626</v>
      </c>
      <c r="AM566" s="286"/>
      <c r="AN566" s="286"/>
      <c r="AO566" s="286"/>
      <c r="AP566" s="191">
        <v>0</v>
      </c>
      <c r="AQ566" s="191"/>
      <c r="AR566" s="244">
        <f>AX566</f>
        <v>104.23958</v>
      </c>
      <c r="AS566" s="699">
        <f t="shared" si="1130"/>
        <v>1</v>
      </c>
      <c r="AT566" s="244">
        <v>0</v>
      </c>
      <c r="AU566" s="699"/>
      <c r="AV566" s="191"/>
      <c r="AW566" s="699"/>
      <c r="AX566" s="244">
        <f>D566</f>
        <v>104.23958</v>
      </c>
      <c r="AY566" s="699">
        <f t="shared" si="1143"/>
        <v>1</v>
      </c>
      <c r="AZ566" s="286"/>
      <c r="BA566" s="699"/>
      <c r="BB566" s="286"/>
      <c r="BC566" s="286"/>
      <c r="BD566" s="286"/>
      <c r="BE566" s="191"/>
      <c r="BF566" s="191"/>
      <c r="BG566" s="191"/>
      <c r="BH566" s="286"/>
      <c r="BI566" s="286"/>
      <c r="BJ566" s="191"/>
      <c r="BK566" s="191"/>
      <c r="BL566" s="286"/>
      <c r="BM566" s="286"/>
      <c r="BN566" s="191"/>
      <c r="BO566" s="191"/>
      <c r="BP566" s="191"/>
      <c r="BQ566" s="191"/>
      <c r="BR566" s="286"/>
      <c r="BS566" s="286"/>
      <c r="BT566" s="191"/>
      <c r="BU566" s="191"/>
      <c r="BV566" s="191"/>
      <c r="BW566" s="191"/>
      <c r="BX566" s="191"/>
      <c r="BY566" s="286"/>
      <c r="BZ566" s="286"/>
      <c r="CE566" s="699"/>
    </row>
    <row r="567" spans="1:12295" s="525" customFormat="1" ht="54" customHeight="1" x14ac:dyDescent="0.25">
      <c r="B567" s="429"/>
      <c r="C567" s="473" t="s">
        <v>247</v>
      </c>
      <c r="D567" s="882">
        <f t="shared" si="1179"/>
        <v>523436.4</v>
      </c>
      <c r="E567" s="882"/>
      <c r="F567" s="882"/>
      <c r="G567" s="882">
        <f>SUM(G568:G572)</f>
        <v>523436.4</v>
      </c>
      <c r="H567" s="882"/>
      <c r="I567" s="882"/>
      <c r="J567" s="882">
        <f>J568</f>
        <v>-478883.81802000001</v>
      </c>
      <c r="K567" s="882">
        <f t="shared" si="1180"/>
        <v>0</v>
      </c>
      <c r="L567" s="699">
        <f t="shared" si="1128"/>
        <v>0</v>
      </c>
      <c r="M567" s="882">
        <f>M568+M569+M572</f>
        <v>0</v>
      </c>
      <c r="N567" s="687"/>
      <c r="O567" s="629"/>
      <c r="P567" s="687"/>
      <c r="Q567" s="629">
        <f>SUM(Q568:Q572)</f>
        <v>0</v>
      </c>
      <c r="R567" s="699"/>
      <c r="S567" s="629"/>
      <c r="T567" s="687"/>
      <c r="U567" s="629"/>
      <c r="V567" s="629">
        <f t="shared" si="1116"/>
        <v>0</v>
      </c>
      <c r="W567" s="629"/>
      <c r="X567" s="629"/>
      <c r="Y567" s="629"/>
      <c r="Z567" s="629">
        <f t="shared" si="1111"/>
        <v>0</v>
      </c>
      <c r="AA567" s="629">
        <f t="shared" si="1159"/>
        <v>0</v>
      </c>
      <c r="AB567" s="629"/>
      <c r="AC567" s="629"/>
      <c r="AD567" s="687"/>
      <c r="AE567" s="882">
        <f>AK567</f>
        <v>121505.47304</v>
      </c>
      <c r="AF567" s="699">
        <f t="shared" si="1129"/>
        <v>0.23213034676228095</v>
      </c>
      <c r="AG567" s="882"/>
      <c r="AH567" s="699"/>
      <c r="AI567" s="629"/>
      <c r="AJ567" s="687"/>
      <c r="AK567" s="629">
        <f>AK568+AK569+AK570+AK571+AK572</f>
        <v>121505.47304</v>
      </c>
      <c r="AL567" s="699">
        <f t="shared" si="1154"/>
        <v>0.23213034676228095</v>
      </c>
      <c r="AM567" s="629"/>
      <c r="AN567" s="687"/>
      <c r="AO567" s="629"/>
      <c r="AP567" s="629">
        <f t="shared" si="1165"/>
        <v>1010872.8</v>
      </c>
      <c r="AQ567" s="687"/>
      <c r="AR567" s="882">
        <f>AX567</f>
        <v>505436.4</v>
      </c>
      <c r="AS567" s="699">
        <f t="shared" si="1130"/>
        <v>0.96561186803210475</v>
      </c>
      <c r="AT567" s="882">
        <f>AT568+AT569</f>
        <v>0</v>
      </c>
      <c r="AU567" s="699"/>
      <c r="AV567" s="629"/>
      <c r="AW567" s="699"/>
      <c r="AX567" s="882">
        <f>AX568+AX569+AX570+AX571+AX572</f>
        <v>505436.4</v>
      </c>
      <c r="AY567" s="699">
        <f t="shared" si="1143"/>
        <v>0.96561186803210475</v>
      </c>
      <c r="AZ567" s="629"/>
      <c r="BA567" s="699"/>
      <c r="BB567" s="629"/>
      <c r="BC567" s="629"/>
      <c r="BD567" s="629"/>
      <c r="BE567" s="629"/>
      <c r="BF567" s="629"/>
      <c r="BG567" s="629"/>
      <c r="BH567" s="629"/>
      <c r="BI567" s="629"/>
      <c r="BJ567" s="629"/>
      <c r="BK567" s="629"/>
      <c r="BL567" s="629"/>
      <c r="BM567" s="629"/>
      <c r="BN567" s="629"/>
      <c r="BO567" s="629"/>
      <c r="BP567" s="629"/>
      <c r="BQ567" s="629"/>
      <c r="BR567" s="629"/>
      <c r="BS567" s="629"/>
      <c r="BT567" s="629"/>
      <c r="BU567" s="629"/>
      <c r="BV567" s="510"/>
      <c r="BW567" s="517"/>
      <c r="BX567" s="510"/>
      <c r="BY567" s="510"/>
      <c r="BZ567" s="510"/>
      <c r="CE567" s="699"/>
    </row>
    <row r="568" spans="1:12295" s="190" customFormat="1" ht="50.25" hidden="1" customHeight="1" x14ac:dyDescent="0.25">
      <c r="B568" s="204"/>
      <c r="C568" s="123" t="s">
        <v>245</v>
      </c>
      <c r="D568" s="244">
        <f>E568+G568</f>
        <v>478883.81802000001</v>
      </c>
      <c r="E568" s="244">
        <v>0</v>
      </c>
      <c r="F568" s="244"/>
      <c r="G568" s="244">
        <v>478883.81802000001</v>
      </c>
      <c r="H568" s="889"/>
      <c r="I568" s="889"/>
      <c r="J568" s="244">
        <f>Q568-G568</f>
        <v>-478883.81802000001</v>
      </c>
      <c r="K568" s="244">
        <f>M568+Q568</f>
        <v>0</v>
      </c>
      <c r="L568" s="699">
        <f t="shared" si="1128"/>
        <v>0</v>
      </c>
      <c r="M568" s="244">
        <v>0</v>
      </c>
      <c r="N568" s="191"/>
      <c r="O568" s="191"/>
      <c r="P568" s="191"/>
      <c r="Q568" s="191"/>
      <c r="R568" s="191"/>
      <c r="S568" s="301"/>
      <c r="T568" s="301"/>
      <c r="U568" s="301"/>
      <c r="V568" s="98">
        <f t="shared" si="1116"/>
        <v>0</v>
      </c>
      <c r="W568" s="301"/>
      <c r="X568" s="301"/>
      <c r="Y568" s="301"/>
      <c r="Z568" s="279">
        <f t="shared" si="1111"/>
        <v>0</v>
      </c>
      <c r="AA568" s="279">
        <f t="shared" si="1159"/>
        <v>0</v>
      </c>
      <c r="AB568" s="301"/>
      <c r="AC568" s="301"/>
      <c r="AD568" s="301"/>
      <c r="AE568" s="244">
        <f>AK568</f>
        <v>113494.43521</v>
      </c>
      <c r="AF568" s="699">
        <f t="shared" si="1129"/>
        <v>0.23699784987359929</v>
      </c>
      <c r="AG568" s="244"/>
      <c r="AH568" s="699"/>
      <c r="AI568" s="191"/>
      <c r="AJ568" s="191"/>
      <c r="AK568" s="191">
        <v>113494.43521</v>
      </c>
      <c r="AL568" s="699">
        <f t="shared" si="1154"/>
        <v>0.23699784987359929</v>
      </c>
      <c r="AM568" s="301"/>
      <c r="AN568" s="301"/>
      <c r="AO568" s="301"/>
      <c r="AP568" s="191">
        <f t="shared" si="1165"/>
        <v>957767.63604000001</v>
      </c>
      <c r="AQ568" s="191"/>
      <c r="AR568" s="244">
        <f>AX568</f>
        <v>478883.81802000001</v>
      </c>
      <c r="AS568" s="699">
        <f t="shared" si="1130"/>
        <v>1</v>
      </c>
      <c r="AT568" s="244"/>
      <c r="AU568" s="699"/>
      <c r="AV568" s="191"/>
      <c r="AW568" s="699"/>
      <c r="AX568" s="244">
        <f>D568</f>
        <v>478883.81802000001</v>
      </c>
      <c r="AY568" s="699">
        <f t="shared" si="1143"/>
        <v>1</v>
      </c>
      <c r="AZ568" s="301"/>
      <c r="BA568" s="699"/>
      <c r="BB568" s="301"/>
      <c r="BC568" s="301"/>
      <c r="BD568" s="301"/>
      <c r="BE568" s="191"/>
      <c r="BF568" s="191"/>
      <c r="BG568" s="191"/>
      <c r="BH568" s="301"/>
      <c r="BI568" s="301"/>
      <c r="BJ568" s="191"/>
      <c r="BK568" s="191"/>
      <c r="BL568" s="301"/>
      <c r="BM568" s="301"/>
      <c r="BN568" s="191"/>
      <c r="BO568" s="191"/>
      <c r="BP568" s="191"/>
      <c r="BQ568" s="191"/>
      <c r="BR568" s="301"/>
      <c r="BS568" s="301"/>
      <c r="BT568" s="191"/>
      <c r="BU568" s="191"/>
      <c r="BV568" s="191"/>
      <c r="BW568" s="191"/>
      <c r="BX568" s="191"/>
      <c r="BY568" s="301"/>
      <c r="BZ568" s="301"/>
      <c r="CE568" s="699"/>
    </row>
    <row r="569" spans="1:12295" s="190" customFormat="1" ht="50.25" hidden="1" customHeight="1" x14ac:dyDescent="0.25">
      <c r="B569" s="204"/>
      <c r="C569" s="123" t="s">
        <v>246</v>
      </c>
      <c r="D569" s="244">
        <f t="shared" ref="D569:D572" si="1182">E569+G569</f>
        <v>18000</v>
      </c>
      <c r="E569" s="244"/>
      <c r="F569" s="244"/>
      <c r="G569" s="244">
        <v>18000</v>
      </c>
      <c r="H569" s="889"/>
      <c r="I569" s="889"/>
      <c r="J569" s="244">
        <f t="shared" ref="J569:J572" si="1183">Q569-G569</f>
        <v>-18000</v>
      </c>
      <c r="K569" s="244">
        <f t="shared" ref="K569:K572" si="1184">M569+Q569</f>
        <v>0</v>
      </c>
      <c r="L569" s="699">
        <f t="shared" si="1128"/>
        <v>0</v>
      </c>
      <c r="M569" s="244"/>
      <c r="N569" s="191"/>
      <c r="O569" s="191"/>
      <c r="P569" s="191"/>
      <c r="Q569" s="191"/>
      <c r="R569" s="191"/>
      <c r="S569" s="301"/>
      <c r="T569" s="301"/>
      <c r="U569" s="301"/>
      <c r="V569" s="98">
        <f t="shared" si="1116"/>
        <v>0</v>
      </c>
      <c r="W569" s="301"/>
      <c r="X569" s="301"/>
      <c r="Y569" s="301"/>
      <c r="Z569" s="279">
        <f t="shared" si="1111"/>
        <v>0</v>
      </c>
      <c r="AA569" s="279">
        <f t="shared" si="1159"/>
        <v>0</v>
      </c>
      <c r="AB569" s="301"/>
      <c r="AC569" s="301"/>
      <c r="AD569" s="301"/>
      <c r="AE569" s="244">
        <f t="shared" ref="AE569:AE572" si="1185">AK569</f>
        <v>0</v>
      </c>
      <c r="AF569" s="699">
        <f t="shared" si="1129"/>
        <v>0</v>
      </c>
      <c r="AG569" s="244"/>
      <c r="AH569" s="699"/>
      <c r="AI569" s="191"/>
      <c r="AJ569" s="191"/>
      <c r="AK569" s="191"/>
      <c r="AL569" s="699">
        <f t="shared" si="1154"/>
        <v>0</v>
      </c>
      <c r="AM569" s="301"/>
      <c r="AN569" s="301"/>
      <c r="AO569" s="301"/>
      <c r="AP569" s="191">
        <f t="shared" si="1165"/>
        <v>0</v>
      </c>
      <c r="AQ569" s="191"/>
      <c r="AR569" s="244">
        <f t="shared" ref="AR569:AR572" si="1186">AX569</f>
        <v>0</v>
      </c>
      <c r="AS569" s="699">
        <f t="shared" si="1130"/>
        <v>0</v>
      </c>
      <c r="AT569" s="244"/>
      <c r="AU569" s="699"/>
      <c r="AV569" s="191"/>
      <c r="AW569" s="699"/>
      <c r="AX569" s="244">
        <v>0</v>
      </c>
      <c r="AY569" s="699">
        <f t="shared" si="1143"/>
        <v>0</v>
      </c>
      <c r="AZ569" s="301"/>
      <c r="BA569" s="699"/>
      <c r="BB569" s="301"/>
      <c r="BC569" s="301"/>
      <c r="BD569" s="301"/>
      <c r="BE569" s="191"/>
      <c r="BF569" s="191"/>
      <c r="BG569" s="191"/>
      <c r="BH569" s="301"/>
      <c r="BI569" s="301"/>
      <c r="BJ569" s="191"/>
      <c r="BK569" s="191"/>
      <c r="BL569" s="301"/>
      <c r="BM569" s="301"/>
      <c r="BN569" s="191"/>
      <c r="BO569" s="191"/>
      <c r="BP569" s="191"/>
      <c r="BQ569" s="191"/>
      <c r="BR569" s="301"/>
      <c r="BS569" s="301"/>
      <c r="BT569" s="191"/>
      <c r="BU569" s="191"/>
      <c r="BV569" s="191"/>
      <c r="BW569" s="191"/>
      <c r="BX569" s="191"/>
      <c r="BY569" s="301"/>
      <c r="BZ569" s="301"/>
      <c r="CE569" s="699"/>
    </row>
    <row r="570" spans="1:12295" s="190" customFormat="1" ht="50.25" hidden="1" customHeight="1" x14ac:dyDescent="0.25">
      <c r="B570" s="204"/>
      <c r="C570" s="123" t="s">
        <v>422</v>
      </c>
      <c r="D570" s="244">
        <f t="shared" si="1182"/>
        <v>0</v>
      </c>
      <c r="E570" s="244"/>
      <c r="F570" s="244"/>
      <c r="G570" s="244"/>
      <c r="H570" s="889"/>
      <c r="I570" s="889"/>
      <c r="J570" s="244">
        <f t="shared" si="1183"/>
        <v>0</v>
      </c>
      <c r="K570" s="244">
        <f t="shared" si="1184"/>
        <v>0</v>
      </c>
      <c r="L570" s="699" t="e">
        <f t="shared" si="1128"/>
        <v>#DIV/0!</v>
      </c>
      <c r="M570" s="244"/>
      <c r="N570" s="191"/>
      <c r="O570" s="191"/>
      <c r="P570" s="191"/>
      <c r="Q570" s="191"/>
      <c r="R570" s="191"/>
      <c r="S570" s="301"/>
      <c r="T570" s="301"/>
      <c r="U570" s="301"/>
      <c r="V570" s="98"/>
      <c r="W570" s="301"/>
      <c r="X570" s="301"/>
      <c r="Y570" s="301"/>
      <c r="Z570" s="279"/>
      <c r="AA570" s="279"/>
      <c r="AB570" s="301"/>
      <c r="AC570" s="301"/>
      <c r="AD570" s="301"/>
      <c r="AE570" s="244">
        <f t="shared" si="1185"/>
        <v>0</v>
      </c>
      <c r="AF570" s="699" t="e">
        <f t="shared" si="1129"/>
        <v>#DIV/0!</v>
      </c>
      <c r="AG570" s="244"/>
      <c r="AH570" s="699"/>
      <c r="AI570" s="191"/>
      <c r="AJ570" s="191"/>
      <c r="AK570" s="191"/>
      <c r="AL570" s="699" t="e">
        <f t="shared" si="1154"/>
        <v>#DIV/0!</v>
      </c>
      <c r="AM570" s="301"/>
      <c r="AN570" s="301"/>
      <c r="AO570" s="301"/>
      <c r="AP570" s="191"/>
      <c r="AQ570" s="191"/>
      <c r="AR570" s="244">
        <f t="shared" si="1186"/>
        <v>0</v>
      </c>
      <c r="AS570" s="699" t="e">
        <f t="shared" si="1130"/>
        <v>#DIV/0!</v>
      </c>
      <c r="AT570" s="244"/>
      <c r="AU570" s="699"/>
      <c r="AV570" s="191"/>
      <c r="AW570" s="699"/>
      <c r="AX570" s="244">
        <f t="shared" ref="AX570:AX571" si="1187">D570</f>
        <v>0</v>
      </c>
      <c r="AY570" s="699" t="e">
        <f t="shared" si="1143"/>
        <v>#DIV/0!</v>
      </c>
      <c r="AZ570" s="301"/>
      <c r="BA570" s="699"/>
      <c r="BB570" s="301"/>
      <c r="BC570" s="301"/>
      <c r="BD570" s="301"/>
      <c r="BE570" s="191"/>
      <c r="BF570" s="191"/>
      <c r="BG570" s="191"/>
      <c r="BH570" s="301"/>
      <c r="BI570" s="301"/>
      <c r="BJ570" s="191"/>
      <c r="BK570" s="191"/>
      <c r="BL570" s="301"/>
      <c r="BM570" s="301"/>
      <c r="BN570" s="191"/>
      <c r="BO570" s="191"/>
      <c r="BP570" s="191"/>
      <c r="BQ570" s="191"/>
      <c r="BR570" s="301"/>
      <c r="BS570" s="301"/>
      <c r="BT570" s="191"/>
      <c r="BU570" s="191"/>
      <c r="BV570" s="191"/>
      <c r="BW570" s="191"/>
      <c r="BX570" s="191"/>
      <c r="BY570" s="301"/>
      <c r="BZ570" s="301"/>
      <c r="CE570" s="699"/>
    </row>
    <row r="571" spans="1:12295" s="190" customFormat="1" ht="50.25" hidden="1" customHeight="1" x14ac:dyDescent="0.25">
      <c r="B571" s="204"/>
      <c r="C571" s="123" t="s">
        <v>423</v>
      </c>
      <c r="D571" s="244">
        <f t="shared" si="1182"/>
        <v>0</v>
      </c>
      <c r="E571" s="244"/>
      <c r="F571" s="244"/>
      <c r="G571" s="244"/>
      <c r="H571" s="889"/>
      <c r="I571" s="889"/>
      <c r="J571" s="244">
        <f t="shared" si="1183"/>
        <v>0</v>
      </c>
      <c r="K571" s="244">
        <f t="shared" si="1184"/>
        <v>0</v>
      </c>
      <c r="L571" s="699" t="e">
        <f t="shared" si="1128"/>
        <v>#DIV/0!</v>
      </c>
      <c r="M571" s="244"/>
      <c r="N571" s="191"/>
      <c r="O571" s="191"/>
      <c r="P571" s="191"/>
      <c r="Q571" s="191"/>
      <c r="R571" s="191"/>
      <c r="S571" s="301"/>
      <c r="T571" s="301"/>
      <c r="U571" s="301"/>
      <c r="V571" s="98"/>
      <c r="W571" s="301"/>
      <c r="X571" s="301"/>
      <c r="Y571" s="301"/>
      <c r="Z571" s="279"/>
      <c r="AA571" s="279"/>
      <c r="AB571" s="301"/>
      <c r="AC571" s="301"/>
      <c r="AD571" s="301"/>
      <c r="AE571" s="244">
        <f t="shared" si="1185"/>
        <v>0</v>
      </c>
      <c r="AF571" s="699" t="e">
        <f t="shared" si="1129"/>
        <v>#DIV/0!</v>
      </c>
      <c r="AG571" s="244"/>
      <c r="AH571" s="699"/>
      <c r="AI571" s="191"/>
      <c r="AJ571" s="191"/>
      <c r="AK571" s="191"/>
      <c r="AL571" s="699" t="e">
        <f t="shared" si="1154"/>
        <v>#DIV/0!</v>
      </c>
      <c r="AM571" s="301"/>
      <c r="AN571" s="301"/>
      <c r="AO571" s="301"/>
      <c r="AP571" s="191"/>
      <c r="AQ571" s="191"/>
      <c r="AR571" s="244">
        <f t="shared" si="1186"/>
        <v>0</v>
      </c>
      <c r="AS571" s="699" t="e">
        <f t="shared" si="1130"/>
        <v>#DIV/0!</v>
      </c>
      <c r="AT571" s="244"/>
      <c r="AU571" s="699"/>
      <c r="AV571" s="191"/>
      <c r="AW571" s="699"/>
      <c r="AX571" s="244">
        <f t="shared" si="1187"/>
        <v>0</v>
      </c>
      <c r="AY571" s="699" t="e">
        <f t="shared" si="1143"/>
        <v>#DIV/0!</v>
      </c>
      <c r="AZ571" s="301"/>
      <c r="BA571" s="699"/>
      <c r="BB571" s="301"/>
      <c r="BC571" s="301"/>
      <c r="BD571" s="301"/>
      <c r="BE571" s="191"/>
      <c r="BF571" s="191"/>
      <c r="BG571" s="191"/>
      <c r="BH571" s="301"/>
      <c r="BI571" s="301"/>
      <c r="BJ571" s="191"/>
      <c r="BK571" s="191"/>
      <c r="BL571" s="301"/>
      <c r="BM571" s="301"/>
      <c r="BN571" s="191"/>
      <c r="BO571" s="191"/>
      <c r="BP571" s="191"/>
      <c r="BQ571" s="191"/>
      <c r="BR571" s="301"/>
      <c r="BS571" s="301"/>
      <c r="BT571" s="191"/>
      <c r="BU571" s="191"/>
      <c r="BV571" s="191"/>
      <c r="BW571" s="191"/>
      <c r="BX571" s="191"/>
      <c r="BY571" s="301"/>
      <c r="BZ571" s="301"/>
      <c r="CE571" s="699"/>
    </row>
    <row r="572" spans="1:12295" s="190" customFormat="1" ht="50.25" hidden="1" customHeight="1" x14ac:dyDescent="0.25">
      <c r="B572" s="204"/>
      <c r="C572" s="123" t="s">
        <v>244</v>
      </c>
      <c r="D572" s="244">
        <f t="shared" si="1182"/>
        <v>26552.581979999999</v>
      </c>
      <c r="E572" s="244">
        <v>0</v>
      </c>
      <c r="F572" s="244"/>
      <c r="G572" s="244">
        <v>26552.581979999999</v>
      </c>
      <c r="H572" s="889"/>
      <c r="I572" s="889"/>
      <c r="J572" s="244">
        <f t="shared" si="1183"/>
        <v>-26552.581979999999</v>
      </c>
      <c r="K572" s="244">
        <f t="shared" si="1184"/>
        <v>0</v>
      </c>
      <c r="L572" s="699">
        <f t="shared" si="1128"/>
        <v>0</v>
      </c>
      <c r="M572" s="244">
        <v>0</v>
      </c>
      <c r="N572" s="191"/>
      <c r="O572" s="191"/>
      <c r="P572" s="191"/>
      <c r="Q572" s="191"/>
      <c r="R572" s="191"/>
      <c r="S572" s="301"/>
      <c r="T572" s="301"/>
      <c r="U572" s="301"/>
      <c r="V572" s="98">
        <f t="shared" si="1116"/>
        <v>0</v>
      </c>
      <c r="W572" s="301"/>
      <c r="X572" s="301"/>
      <c r="Y572" s="301"/>
      <c r="Z572" s="279">
        <f t="shared" si="1111"/>
        <v>0</v>
      </c>
      <c r="AA572" s="279">
        <f t="shared" si="1159"/>
        <v>0</v>
      </c>
      <c r="AB572" s="301"/>
      <c r="AC572" s="301"/>
      <c r="AD572" s="301"/>
      <c r="AE572" s="244">
        <f t="shared" si="1185"/>
        <v>8011.0378300000002</v>
      </c>
      <c r="AF572" s="699">
        <f t="shared" si="1129"/>
        <v>0.30170466420305542</v>
      </c>
      <c r="AG572" s="244"/>
      <c r="AH572" s="699"/>
      <c r="AI572" s="191"/>
      <c r="AJ572" s="191"/>
      <c r="AK572" s="191">
        <v>8011.0378300000002</v>
      </c>
      <c r="AL572" s="699">
        <f t="shared" si="1154"/>
        <v>0.30170466420305542</v>
      </c>
      <c r="AM572" s="301"/>
      <c r="AN572" s="301"/>
      <c r="AO572" s="301"/>
      <c r="AP572" s="191">
        <f t="shared" si="1165"/>
        <v>53105.163959999998</v>
      </c>
      <c r="AQ572" s="191"/>
      <c r="AR572" s="244">
        <f t="shared" si="1186"/>
        <v>26552.581979999999</v>
      </c>
      <c r="AS572" s="699">
        <f t="shared" si="1130"/>
        <v>1</v>
      </c>
      <c r="AT572" s="244"/>
      <c r="AU572" s="699"/>
      <c r="AV572" s="191"/>
      <c r="AW572" s="699"/>
      <c r="AX572" s="244">
        <f>26552.58198-AX569</f>
        <v>26552.581979999999</v>
      </c>
      <c r="AY572" s="699">
        <f t="shared" si="1143"/>
        <v>1</v>
      </c>
      <c r="AZ572" s="301"/>
      <c r="BA572" s="699"/>
      <c r="BB572" s="301"/>
      <c r="BC572" s="301"/>
      <c r="BD572" s="301"/>
      <c r="BE572" s="191"/>
      <c r="BF572" s="191"/>
      <c r="BG572" s="191"/>
      <c r="BH572" s="301"/>
      <c r="BI572" s="301"/>
      <c r="BJ572" s="191"/>
      <c r="BK572" s="191"/>
      <c r="BL572" s="301"/>
      <c r="BM572" s="301"/>
      <c r="BN572" s="191"/>
      <c r="BO572" s="191"/>
      <c r="BP572" s="191"/>
      <c r="BQ572" s="191"/>
      <c r="BR572" s="301"/>
      <c r="BS572" s="301"/>
      <c r="BT572" s="191"/>
      <c r="BU572" s="191"/>
      <c r="BV572" s="191"/>
      <c r="BW572" s="191"/>
      <c r="BX572" s="191"/>
      <c r="BY572" s="301"/>
      <c r="BZ572" s="301"/>
      <c r="CE572" s="699"/>
    </row>
    <row r="573" spans="1:12295" s="525" customFormat="1" ht="134.25" hidden="1" customHeight="1" x14ac:dyDescent="0.25">
      <c r="B573" s="429" t="s">
        <v>63</v>
      </c>
      <c r="C573" s="526" t="s">
        <v>366</v>
      </c>
      <c r="D573" s="882" t="e">
        <f>E573+I573</f>
        <v>#REF!</v>
      </c>
      <c r="E573" s="892"/>
      <c r="F573" s="892"/>
      <c r="G573" s="892"/>
      <c r="H573" s="892"/>
      <c r="I573" s="882" t="e">
        <f>I589+I593+I601+I607+I618+I622+I626+I614+I631</f>
        <v>#REF!</v>
      </c>
      <c r="J573" s="882" t="e">
        <f>K573+Q573</f>
        <v>#REF!</v>
      </c>
      <c r="K573" s="166" t="e">
        <f>M573+U573</f>
        <v>#REF!</v>
      </c>
      <c r="L573" s="699" t="e">
        <f t="shared" si="1128"/>
        <v>#REF!</v>
      </c>
      <c r="M573" s="892"/>
      <c r="N573" s="19"/>
      <c r="O573" s="431"/>
      <c r="P573" s="19"/>
      <c r="Q573" s="431"/>
      <c r="R573" s="19"/>
      <c r="S573" s="431"/>
      <c r="T573" s="19"/>
      <c r="U573" s="629" t="e">
        <f>U589+U593+U601+U607+U618+U622+U626+U614+U631</f>
        <v>#REF!</v>
      </c>
      <c r="V573" s="431">
        <f t="shared" si="1116"/>
        <v>0</v>
      </c>
      <c r="W573" s="431"/>
      <c r="X573" s="431"/>
      <c r="Y573" s="431"/>
      <c r="Z573" s="629" t="e">
        <f t="shared" si="1111"/>
        <v>#REF!</v>
      </c>
      <c r="AA573" s="431"/>
      <c r="AB573" s="431"/>
      <c r="AC573" s="629" t="e">
        <f>AC589+AC593+AC601+AC607+AC618+AC622+AC626+AC614+AC631</f>
        <v>#REF!</v>
      </c>
      <c r="AD573" s="687"/>
      <c r="AE573" s="882" t="e">
        <f>AG573+AO573</f>
        <v>#REF!</v>
      </c>
      <c r="AF573" s="699" t="e">
        <f t="shared" si="1129"/>
        <v>#REF!</v>
      </c>
      <c r="AG573" s="892"/>
      <c r="AH573" s="699"/>
      <c r="AI573" s="431"/>
      <c r="AJ573" s="19"/>
      <c r="AK573" s="431"/>
      <c r="AL573" s="19"/>
      <c r="AM573" s="431"/>
      <c r="AN573" s="19"/>
      <c r="AO573" s="629" t="e">
        <f>AO589+AO593+AO601+AO607+AO618+AO622+AO626+AO614+AO631</f>
        <v>#REF!</v>
      </c>
      <c r="AP573" s="629">
        <f t="shared" si="1165"/>
        <v>0</v>
      </c>
      <c r="AQ573" s="687"/>
      <c r="AR573" s="882">
        <f>AT573+BB573</f>
        <v>0</v>
      </c>
      <c r="AS573" s="699" t="e">
        <f t="shared" si="1130"/>
        <v>#REF!</v>
      </c>
      <c r="AT573" s="892"/>
      <c r="AU573" s="699"/>
      <c r="AV573" s="431"/>
      <c r="AW573" s="699"/>
      <c r="AX573" s="892"/>
      <c r="AY573" s="699" t="e">
        <f t="shared" si="1143"/>
        <v>#DIV/0!</v>
      </c>
      <c r="AZ573" s="431"/>
      <c r="BA573" s="699"/>
      <c r="BB573" s="629"/>
      <c r="BC573" s="431"/>
      <c r="BD573" s="629"/>
      <c r="BE573" s="629"/>
      <c r="BF573" s="431"/>
      <c r="BG573" s="431"/>
      <c r="BH573" s="431"/>
      <c r="BI573" s="629"/>
      <c r="BJ573" s="629"/>
      <c r="BK573" s="431"/>
      <c r="BL573" s="431"/>
      <c r="BM573" s="629"/>
      <c r="BN573" s="629"/>
      <c r="BO573" s="431"/>
      <c r="BP573" s="431"/>
      <c r="BQ573" s="431"/>
      <c r="BR573" s="431"/>
      <c r="BS573" s="629"/>
      <c r="BT573" s="629"/>
      <c r="BU573" s="629"/>
      <c r="BV573" s="431"/>
      <c r="BW573" s="431"/>
      <c r="BX573" s="431"/>
      <c r="BY573" s="431"/>
      <c r="BZ573" s="510"/>
      <c r="CE573" s="699"/>
    </row>
    <row r="574" spans="1:12295" s="253" customFormat="1" ht="78" hidden="1" customHeight="1" x14ac:dyDescent="0.25">
      <c r="B574" s="254" t="s">
        <v>9</v>
      </c>
      <c r="C574" s="255" t="s">
        <v>254</v>
      </c>
      <c r="D574" s="888">
        <f>I574</f>
        <v>0</v>
      </c>
      <c r="E574" s="888"/>
      <c r="F574" s="888"/>
      <c r="G574" s="888"/>
      <c r="H574" s="888"/>
      <c r="I574" s="888">
        <f>I575+I578+I580+I582</f>
        <v>0</v>
      </c>
      <c r="J574" s="888">
        <f>Q574</f>
        <v>0</v>
      </c>
      <c r="K574" s="166">
        <f>U574</f>
        <v>0</v>
      </c>
      <c r="L574" s="699" t="e">
        <f t="shared" si="1128"/>
        <v>#DIV/0!</v>
      </c>
      <c r="M574" s="888"/>
      <c r="N574" s="687"/>
      <c r="O574" s="129"/>
      <c r="P574" s="687"/>
      <c r="Q574" s="129"/>
      <c r="R574" s="687"/>
      <c r="S574" s="129"/>
      <c r="T574" s="687"/>
      <c r="U574" s="129">
        <f>U575+U578+U580+U582</f>
        <v>0</v>
      </c>
      <c r="V574" s="89">
        <f t="shared" si="1116"/>
        <v>0</v>
      </c>
      <c r="W574" s="129"/>
      <c r="X574" s="129"/>
      <c r="Y574" s="129"/>
      <c r="Z574" s="129">
        <f t="shared" si="1111"/>
        <v>0</v>
      </c>
      <c r="AA574" s="279"/>
      <c r="AB574" s="129"/>
      <c r="AC574" s="129">
        <f>AC575+AC578+AC580+AC582</f>
        <v>0</v>
      </c>
      <c r="AD574" s="687"/>
      <c r="AE574" s="888">
        <f>AO574</f>
        <v>0</v>
      </c>
      <c r="AF574" s="699" t="e">
        <f t="shared" si="1129"/>
        <v>#DIV/0!</v>
      </c>
      <c r="AG574" s="888"/>
      <c r="AH574" s="699"/>
      <c r="AI574" s="129"/>
      <c r="AJ574" s="687"/>
      <c r="AK574" s="129"/>
      <c r="AL574" s="687"/>
      <c r="AM574" s="129"/>
      <c r="AN574" s="687"/>
      <c r="AO574" s="129">
        <f>AO575+AO578+AO580+AO582</f>
        <v>0</v>
      </c>
      <c r="AP574" s="129">
        <f t="shared" si="1165"/>
        <v>0</v>
      </c>
      <c r="AQ574" s="687"/>
      <c r="AR574" s="888">
        <f>BB574</f>
        <v>0</v>
      </c>
      <c r="AS574" s="699" t="e">
        <f t="shared" si="1130"/>
        <v>#DIV/0!</v>
      </c>
      <c r="AT574" s="888"/>
      <c r="AU574" s="699" t="e">
        <f t="shared" ref="AU574:AU586" si="1188">AT574/E574</f>
        <v>#DIV/0!</v>
      </c>
      <c r="AV574" s="129"/>
      <c r="AW574" s="699" t="e">
        <f t="shared" ref="AW574:AW586" si="1189">AV574/F574</f>
        <v>#DIV/0!</v>
      </c>
      <c r="AX574" s="888"/>
      <c r="AY574" s="699" t="e">
        <f t="shared" si="1143"/>
        <v>#DIV/0!</v>
      </c>
      <c r="AZ574" s="129"/>
      <c r="BA574" s="699" t="e">
        <f t="shared" ref="BA574:BA586" si="1190">AZ574/H574</f>
        <v>#DIV/0!</v>
      </c>
      <c r="BB574" s="129">
        <f>BB575+BB578+BB580+BB582</f>
        <v>0</v>
      </c>
      <c r="BC574" s="129"/>
      <c r="BD574" s="129">
        <f t="shared" ref="BD574:BD644" si="1191">AO574</f>
        <v>0</v>
      </c>
      <c r="BE574" s="129">
        <f>BI574</f>
        <v>0</v>
      </c>
      <c r="BF574" s="129"/>
      <c r="BG574" s="129"/>
      <c r="BH574" s="129"/>
      <c r="BI574" s="129">
        <f>BI575+BI578+BI580+BI582</f>
        <v>0</v>
      </c>
      <c r="BJ574" s="129">
        <f t="shared" ref="BJ574:BJ584" si="1192">BK574+BL574+BM574</f>
        <v>0</v>
      </c>
      <c r="BK574" s="129"/>
      <c r="BL574" s="129"/>
      <c r="BM574" s="129"/>
      <c r="BN574" s="129">
        <f t="shared" ref="BN574:BN584" si="1193">BO574+BR574+BS574</f>
        <v>0</v>
      </c>
      <c r="BO574" s="129"/>
      <c r="BP574" s="129"/>
      <c r="BQ574" s="129"/>
      <c r="BR574" s="129"/>
      <c r="BS574" s="129">
        <f t="shared" ref="BS574:BS584" si="1194">BI574</f>
        <v>0</v>
      </c>
      <c r="BT574" s="129"/>
      <c r="BU574" s="129">
        <f>BZ574</f>
        <v>0</v>
      </c>
      <c r="BV574" s="129"/>
      <c r="BW574" s="129"/>
      <c r="BX574" s="129"/>
      <c r="BY574" s="129"/>
      <c r="BZ574" s="129">
        <f>BZ575+BZ578+BZ580+BZ582</f>
        <v>0</v>
      </c>
      <c r="CE574" s="699" t="e">
        <f t="shared" ref="CE574:CE612" si="1195">BB574/I574</f>
        <v>#DIV/0!</v>
      </c>
    </row>
    <row r="575" spans="1:12295" s="52" customFormat="1" ht="57.75" hidden="1" customHeight="1" x14ac:dyDescent="0.25">
      <c r="B575" s="203" t="s">
        <v>34</v>
      </c>
      <c r="C575" s="126" t="s">
        <v>66</v>
      </c>
      <c r="D575" s="168"/>
      <c r="E575" s="33"/>
      <c r="F575" s="33"/>
      <c r="G575" s="33"/>
      <c r="H575" s="33"/>
      <c r="I575" s="168"/>
      <c r="J575" s="168"/>
      <c r="K575" s="166"/>
      <c r="L575" s="699" t="e">
        <f t="shared" si="1128"/>
        <v>#DIV/0!</v>
      </c>
      <c r="M575" s="33"/>
      <c r="N575" s="19"/>
      <c r="O575" s="89"/>
      <c r="P575" s="19"/>
      <c r="Q575" s="89"/>
      <c r="R575" s="19"/>
      <c r="S575" s="89"/>
      <c r="T575" s="19"/>
      <c r="U575" s="632"/>
      <c r="V575" s="89">
        <f t="shared" si="1116"/>
        <v>0</v>
      </c>
      <c r="W575" s="89"/>
      <c r="X575" s="89"/>
      <c r="Y575" s="89"/>
      <c r="Z575" s="632">
        <f t="shared" si="1111"/>
        <v>0</v>
      </c>
      <c r="AA575" s="279"/>
      <c r="AB575" s="89"/>
      <c r="AC575" s="632"/>
      <c r="AD575" s="687"/>
      <c r="AE575" s="168"/>
      <c r="AF575" s="699" t="e">
        <f t="shared" si="1129"/>
        <v>#DIV/0!</v>
      </c>
      <c r="AG575" s="33"/>
      <c r="AH575" s="699"/>
      <c r="AI575" s="89"/>
      <c r="AJ575" s="19"/>
      <c r="AK575" s="89"/>
      <c r="AL575" s="19"/>
      <c r="AM575" s="89"/>
      <c r="AN575" s="19"/>
      <c r="AO575" s="632"/>
      <c r="AP575" s="632">
        <f t="shared" si="1165"/>
        <v>0</v>
      </c>
      <c r="AQ575" s="687"/>
      <c r="AR575" s="168"/>
      <c r="AS575" s="699" t="e">
        <f t="shared" si="1130"/>
        <v>#DIV/0!</v>
      </c>
      <c r="AT575" s="33"/>
      <c r="AU575" s="699" t="e">
        <f t="shared" si="1188"/>
        <v>#DIV/0!</v>
      </c>
      <c r="AV575" s="89"/>
      <c r="AW575" s="699" t="e">
        <f t="shared" si="1189"/>
        <v>#DIV/0!</v>
      </c>
      <c r="AX575" s="33"/>
      <c r="AY575" s="699" t="e">
        <f t="shared" si="1143"/>
        <v>#DIV/0!</v>
      </c>
      <c r="AZ575" s="89"/>
      <c r="BA575" s="699" t="e">
        <f t="shared" si="1190"/>
        <v>#DIV/0!</v>
      </c>
      <c r="BB575" s="632"/>
      <c r="BC575" s="89"/>
      <c r="BD575" s="632">
        <f t="shared" si="1191"/>
        <v>0</v>
      </c>
      <c r="BE575" s="632"/>
      <c r="BF575" s="89"/>
      <c r="BG575" s="89"/>
      <c r="BH575" s="89"/>
      <c r="BI575" s="632"/>
      <c r="BJ575" s="632">
        <f t="shared" si="1192"/>
        <v>0</v>
      </c>
      <c r="BK575" s="89"/>
      <c r="BL575" s="89"/>
      <c r="BM575" s="632"/>
      <c r="BN575" s="632">
        <f t="shared" si="1193"/>
        <v>0</v>
      </c>
      <c r="BO575" s="89"/>
      <c r="BP575" s="89"/>
      <c r="BQ575" s="89"/>
      <c r="BR575" s="89"/>
      <c r="BS575" s="632">
        <f t="shared" si="1194"/>
        <v>0</v>
      </c>
      <c r="BT575" s="632"/>
      <c r="BU575" s="632"/>
      <c r="BV575" s="89"/>
      <c r="BW575" s="89"/>
      <c r="BX575" s="89"/>
      <c r="BY575" s="89"/>
      <c r="BZ575" s="511"/>
      <c r="CE575" s="699" t="e">
        <f t="shared" si="1195"/>
        <v>#DIV/0!</v>
      </c>
    </row>
    <row r="576" spans="1:12295" s="52" customFormat="1" ht="78" hidden="1" customHeight="1" x14ac:dyDescent="0.25">
      <c r="B576" s="203" t="s">
        <v>36</v>
      </c>
      <c r="C576" s="53" t="s">
        <v>217</v>
      </c>
      <c r="D576" s="168"/>
      <c r="E576" s="33"/>
      <c r="F576" s="33"/>
      <c r="G576" s="33"/>
      <c r="H576" s="33"/>
      <c r="I576" s="168"/>
      <c r="J576" s="168"/>
      <c r="K576" s="166"/>
      <c r="L576" s="699" t="e">
        <f t="shared" si="1128"/>
        <v>#DIV/0!</v>
      </c>
      <c r="M576" s="33"/>
      <c r="N576" s="19"/>
      <c r="O576" s="89"/>
      <c r="P576" s="19"/>
      <c r="Q576" s="89"/>
      <c r="R576" s="19"/>
      <c r="S576" s="89"/>
      <c r="T576" s="19"/>
      <c r="U576" s="632"/>
      <c r="V576" s="89">
        <f t="shared" si="1116"/>
        <v>0</v>
      </c>
      <c r="W576" s="89"/>
      <c r="X576" s="89"/>
      <c r="Y576" s="89"/>
      <c r="Z576" s="632">
        <f t="shared" si="1111"/>
        <v>0</v>
      </c>
      <c r="AA576" s="279"/>
      <c r="AB576" s="89"/>
      <c r="AC576" s="632"/>
      <c r="AD576" s="687"/>
      <c r="AE576" s="168"/>
      <c r="AF576" s="699" t="e">
        <f t="shared" si="1129"/>
        <v>#DIV/0!</v>
      </c>
      <c r="AG576" s="33"/>
      <c r="AH576" s="699"/>
      <c r="AI576" s="89"/>
      <c r="AJ576" s="19"/>
      <c r="AK576" s="89"/>
      <c r="AL576" s="19"/>
      <c r="AM576" s="89"/>
      <c r="AN576" s="19"/>
      <c r="AO576" s="632"/>
      <c r="AP576" s="632">
        <f t="shared" si="1165"/>
        <v>0</v>
      </c>
      <c r="AQ576" s="687"/>
      <c r="AR576" s="168"/>
      <c r="AS576" s="699" t="e">
        <f t="shared" si="1130"/>
        <v>#DIV/0!</v>
      </c>
      <c r="AT576" s="33"/>
      <c r="AU576" s="699" t="e">
        <f t="shared" si="1188"/>
        <v>#DIV/0!</v>
      </c>
      <c r="AV576" s="89"/>
      <c r="AW576" s="699" t="e">
        <f t="shared" si="1189"/>
        <v>#DIV/0!</v>
      </c>
      <c r="AX576" s="33"/>
      <c r="AY576" s="699" t="e">
        <f t="shared" si="1143"/>
        <v>#DIV/0!</v>
      </c>
      <c r="AZ576" s="89"/>
      <c r="BA576" s="699" t="e">
        <f t="shared" si="1190"/>
        <v>#DIV/0!</v>
      </c>
      <c r="BB576" s="632"/>
      <c r="BC576" s="89"/>
      <c r="BD576" s="632">
        <f t="shared" si="1191"/>
        <v>0</v>
      </c>
      <c r="BE576" s="632"/>
      <c r="BF576" s="89"/>
      <c r="BG576" s="89"/>
      <c r="BH576" s="89"/>
      <c r="BI576" s="632"/>
      <c r="BJ576" s="632">
        <f t="shared" si="1192"/>
        <v>0</v>
      </c>
      <c r="BK576" s="89"/>
      <c r="BL576" s="89"/>
      <c r="BM576" s="632"/>
      <c r="BN576" s="632">
        <f t="shared" si="1193"/>
        <v>0</v>
      </c>
      <c r="BO576" s="89"/>
      <c r="BP576" s="89"/>
      <c r="BQ576" s="89"/>
      <c r="BR576" s="89"/>
      <c r="BS576" s="632">
        <f t="shared" si="1194"/>
        <v>0</v>
      </c>
      <c r="BT576" s="632"/>
      <c r="BU576" s="632"/>
      <c r="BV576" s="89"/>
      <c r="BW576" s="89"/>
      <c r="BX576" s="89"/>
      <c r="BY576" s="89"/>
      <c r="BZ576" s="511"/>
      <c r="CE576" s="699" t="e">
        <f t="shared" si="1195"/>
        <v>#DIV/0!</v>
      </c>
    </row>
    <row r="577" spans="1:12295" s="52" customFormat="1" ht="78" hidden="1" customHeight="1" x14ac:dyDescent="0.25">
      <c r="B577" s="203" t="s">
        <v>56</v>
      </c>
      <c r="C577" s="53" t="s">
        <v>218</v>
      </c>
      <c r="D577" s="168"/>
      <c r="E577" s="33"/>
      <c r="F577" s="33"/>
      <c r="G577" s="33"/>
      <c r="H577" s="33"/>
      <c r="I577" s="168"/>
      <c r="J577" s="168"/>
      <c r="K577" s="166"/>
      <c r="L577" s="699" t="e">
        <f t="shared" si="1128"/>
        <v>#DIV/0!</v>
      </c>
      <c r="M577" s="33"/>
      <c r="N577" s="19"/>
      <c r="O577" s="89"/>
      <c r="P577" s="19"/>
      <c r="Q577" s="89"/>
      <c r="R577" s="19"/>
      <c r="S577" s="89"/>
      <c r="T577" s="19"/>
      <c r="U577" s="632"/>
      <c r="V577" s="89">
        <f t="shared" si="1116"/>
        <v>0</v>
      </c>
      <c r="W577" s="89"/>
      <c r="X577" s="89"/>
      <c r="Y577" s="89"/>
      <c r="Z577" s="632">
        <f t="shared" si="1111"/>
        <v>0</v>
      </c>
      <c r="AA577" s="279"/>
      <c r="AB577" s="89"/>
      <c r="AC577" s="632"/>
      <c r="AD577" s="687"/>
      <c r="AE577" s="168"/>
      <c r="AF577" s="699" t="e">
        <f t="shared" si="1129"/>
        <v>#DIV/0!</v>
      </c>
      <c r="AG577" s="33"/>
      <c r="AH577" s="699"/>
      <c r="AI577" s="89"/>
      <c r="AJ577" s="19"/>
      <c r="AK577" s="89"/>
      <c r="AL577" s="19"/>
      <c r="AM577" s="89"/>
      <c r="AN577" s="19"/>
      <c r="AO577" s="632"/>
      <c r="AP577" s="632">
        <f t="shared" si="1165"/>
        <v>0</v>
      </c>
      <c r="AQ577" s="687"/>
      <c r="AR577" s="168"/>
      <c r="AS577" s="699" t="e">
        <f t="shared" si="1130"/>
        <v>#DIV/0!</v>
      </c>
      <c r="AT577" s="33"/>
      <c r="AU577" s="699" t="e">
        <f t="shared" si="1188"/>
        <v>#DIV/0!</v>
      </c>
      <c r="AV577" s="89"/>
      <c r="AW577" s="699" t="e">
        <f t="shared" si="1189"/>
        <v>#DIV/0!</v>
      </c>
      <c r="AX577" s="33"/>
      <c r="AY577" s="699" t="e">
        <f t="shared" si="1143"/>
        <v>#DIV/0!</v>
      </c>
      <c r="AZ577" s="89"/>
      <c r="BA577" s="699" t="e">
        <f t="shared" si="1190"/>
        <v>#DIV/0!</v>
      </c>
      <c r="BB577" s="632"/>
      <c r="BC577" s="89"/>
      <c r="BD577" s="632">
        <f t="shared" si="1191"/>
        <v>0</v>
      </c>
      <c r="BE577" s="632"/>
      <c r="BF577" s="89"/>
      <c r="BG577" s="89"/>
      <c r="BH577" s="89"/>
      <c r="BI577" s="632"/>
      <c r="BJ577" s="632">
        <f t="shared" si="1192"/>
        <v>0</v>
      </c>
      <c r="BK577" s="89"/>
      <c r="BL577" s="89"/>
      <c r="BM577" s="632"/>
      <c r="BN577" s="632">
        <f t="shared" si="1193"/>
        <v>0</v>
      </c>
      <c r="BO577" s="89"/>
      <c r="BP577" s="89"/>
      <c r="BQ577" s="89"/>
      <c r="BR577" s="89"/>
      <c r="BS577" s="632">
        <f t="shared" si="1194"/>
        <v>0</v>
      </c>
      <c r="BT577" s="632"/>
      <c r="BU577" s="632"/>
      <c r="BV577" s="89"/>
      <c r="BW577" s="89"/>
      <c r="BX577" s="89"/>
      <c r="BY577" s="89"/>
      <c r="BZ577" s="511"/>
      <c r="CE577" s="699" t="e">
        <f t="shared" si="1195"/>
        <v>#DIV/0!</v>
      </c>
    </row>
    <row r="578" spans="1:12295" s="52" customFormat="1" ht="78" hidden="1" customHeight="1" x14ac:dyDescent="0.25">
      <c r="B578" s="203" t="s">
        <v>63</v>
      </c>
      <c r="C578" s="128" t="s">
        <v>75</v>
      </c>
      <c r="D578" s="168"/>
      <c r="E578" s="33"/>
      <c r="F578" s="33"/>
      <c r="G578" s="33"/>
      <c r="H578" s="33"/>
      <c r="I578" s="168"/>
      <c r="J578" s="168"/>
      <c r="K578" s="166"/>
      <c r="L578" s="699" t="e">
        <f t="shared" si="1128"/>
        <v>#DIV/0!</v>
      </c>
      <c r="M578" s="33"/>
      <c r="N578" s="19"/>
      <c r="O578" s="89"/>
      <c r="P578" s="19"/>
      <c r="Q578" s="89"/>
      <c r="R578" s="19"/>
      <c r="S578" s="89"/>
      <c r="T578" s="19"/>
      <c r="U578" s="632"/>
      <c r="V578" s="89">
        <f t="shared" si="1116"/>
        <v>0</v>
      </c>
      <c r="W578" s="89"/>
      <c r="X578" s="89"/>
      <c r="Y578" s="89"/>
      <c r="Z578" s="632">
        <f t="shared" si="1111"/>
        <v>0</v>
      </c>
      <c r="AA578" s="279"/>
      <c r="AB578" s="89"/>
      <c r="AC578" s="632"/>
      <c r="AD578" s="687"/>
      <c r="AE578" s="168"/>
      <c r="AF578" s="699" t="e">
        <f t="shared" si="1129"/>
        <v>#DIV/0!</v>
      </c>
      <c r="AG578" s="33"/>
      <c r="AH578" s="699"/>
      <c r="AI578" s="89"/>
      <c r="AJ578" s="19"/>
      <c r="AK578" s="89"/>
      <c r="AL578" s="19"/>
      <c r="AM578" s="89"/>
      <c r="AN578" s="19"/>
      <c r="AO578" s="632"/>
      <c r="AP578" s="632">
        <f t="shared" si="1165"/>
        <v>0</v>
      </c>
      <c r="AQ578" s="687"/>
      <c r="AR578" s="168"/>
      <c r="AS578" s="699" t="e">
        <f t="shared" si="1130"/>
        <v>#DIV/0!</v>
      </c>
      <c r="AT578" s="33"/>
      <c r="AU578" s="699" t="e">
        <f t="shared" si="1188"/>
        <v>#DIV/0!</v>
      </c>
      <c r="AV578" s="89"/>
      <c r="AW578" s="699" t="e">
        <f t="shared" si="1189"/>
        <v>#DIV/0!</v>
      </c>
      <c r="AX578" s="33"/>
      <c r="AY578" s="699" t="e">
        <f t="shared" si="1143"/>
        <v>#DIV/0!</v>
      </c>
      <c r="AZ578" s="89"/>
      <c r="BA578" s="699" t="e">
        <f t="shared" si="1190"/>
        <v>#DIV/0!</v>
      </c>
      <c r="BB578" s="632"/>
      <c r="BC578" s="89"/>
      <c r="BD578" s="632">
        <f t="shared" si="1191"/>
        <v>0</v>
      </c>
      <c r="BE578" s="632"/>
      <c r="BF578" s="89"/>
      <c r="BG578" s="89"/>
      <c r="BH578" s="89"/>
      <c r="BI578" s="632"/>
      <c r="BJ578" s="632">
        <f t="shared" si="1192"/>
        <v>0</v>
      </c>
      <c r="BK578" s="89"/>
      <c r="BL578" s="89"/>
      <c r="BM578" s="632"/>
      <c r="BN578" s="632">
        <f t="shared" si="1193"/>
        <v>0</v>
      </c>
      <c r="BO578" s="89"/>
      <c r="BP578" s="89"/>
      <c r="BQ578" s="89"/>
      <c r="BR578" s="89"/>
      <c r="BS578" s="632">
        <f t="shared" si="1194"/>
        <v>0</v>
      </c>
      <c r="BT578" s="632"/>
      <c r="BU578" s="632"/>
      <c r="BV578" s="89"/>
      <c r="BW578" s="89"/>
      <c r="BX578" s="89"/>
      <c r="BY578" s="89"/>
      <c r="BZ578" s="511"/>
      <c r="CE578" s="699" t="e">
        <f t="shared" si="1195"/>
        <v>#DIV/0!</v>
      </c>
    </row>
    <row r="579" spans="1:12295" s="52" customFormat="1" ht="78" hidden="1" customHeight="1" x14ac:dyDescent="0.25">
      <c r="B579" s="203" t="s">
        <v>184</v>
      </c>
      <c r="C579" s="53" t="s">
        <v>219</v>
      </c>
      <c r="D579" s="168"/>
      <c r="E579" s="33"/>
      <c r="F579" s="33"/>
      <c r="G579" s="33"/>
      <c r="H579" s="33"/>
      <c r="I579" s="168"/>
      <c r="J579" s="168"/>
      <c r="K579" s="166"/>
      <c r="L579" s="699" t="e">
        <f t="shared" si="1128"/>
        <v>#DIV/0!</v>
      </c>
      <c r="M579" s="33"/>
      <c r="N579" s="19"/>
      <c r="O579" s="89"/>
      <c r="P579" s="19"/>
      <c r="Q579" s="89"/>
      <c r="R579" s="19"/>
      <c r="S579" s="89"/>
      <c r="T579" s="19"/>
      <c r="U579" s="632"/>
      <c r="V579" s="89">
        <f t="shared" si="1116"/>
        <v>0</v>
      </c>
      <c r="W579" s="89"/>
      <c r="X579" s="89"/>
      <c r="Y579" s="89"/>
      <c r="Z579" s="632">
        <f t="shared" si="1111"/>
        <v>0</v>
      </c>
      <c r="AA579" s="279"/>
      <c r="AB579" s="89"/>
      <c r="AC579" s="632"/>
      <c r="AD579" s="687"/>
      <c r="AE579" s="168"/>
      <c r="AF579" s="699" t="e">
        <f t="shared" si="1129"/>
        <v>#DIV/0!</v>
      </c>
      <c r="AG579" s="33"/>
      <c r="AH579" s="699"/>
      <c r="AI579" s="89"/>
      <c r="AJ579" s="19"/>
      <c r="AK579" s="89"/>
      <c r="AL579" s="19"/>
      <c r="AM579" s="89"/>
      <c r="AN579" s="19"/>
      <c r="AO579" s="632"/>
      <c r="AP579" s="632">
        <f t="shared" si="1165"/>
        <v>0</v>
      </c>
      <c r="AQ579" s="687"/>
      <c r="AR579" s="168"/>
      <c r="AS579" s="699" t="e">
        <f t="shared" si="1130"/>
        <v>#DIV/0!</v>
      </c>
      <c r="AT579" s="33"/>
      <c r="AU579" s="699" t="e">
        <f t="shared" si="1188"/>
        <v>#DIV/0!</v>
      </c>
      <c r="AV579" s="89"/>
      <c r="AW579" s="699" t="e">
        <f t="shared" si="1189"/>
        <v>#DIV/0!</v>
      </c>
      <c r="AX579" s="33"/>
      <c r="AY579" s="699" t="e">
        <f t="shared" si="1143"/>
        <v>#DIV/0!</v>
      </c>
      <c r="AZ579" s="89"/>
      <c r="BA579" s="699" t="e">
        <f t="shared" si="1190"/>
        <v>#DIV/0!</v>
      </c>
      <c r="BB579" s="632"/>
      <c r="BC579" s="89"/>
      <c r="BD579" s="632">
        <f t="shared" si="1191"/>
        <v>0</v>
      </c>
      <c r="BE579" s="632"/>
      <c r="BF579" s="89"/>
      <c r="BG579" s="89"/>
      <c r="BH579" s="89"/>
      <c r="BI579" s="632"/>
      <c r="BJ579" s="632">
        <f t="shared" si="1192"/>
        <v>0</v>
      </c>
      <c r="BK579" s="89"/>
      <c r="BL579" s="89"/>
      <c r="BM579" s="632"/>
      <c r="BN579" s="632">
        <f t="shared" si="1193"/>
        <v>0</v>
      </c>
      <c r="BO579" s="89"/>
      <c r="BP579" s="89"/>
      <c r="BQ579" s="89"/>
      <c r="BR579" s="89"/>
      <c r="BS579" s="632">
        <f t="shared" si="1194"/>
        <v>0</v>
      </c>
      <c r="BT579" s="632"/>
      <c r="BU579" s="632"/>
      <c r="BV579" s="89"/>
      <c r="BW579" s="89"/>
      <c r="BX579" s="89"/>
      <c r="BY579" s="89"/>
      <c r="BZ579" s="511"/>
      <c r="CE579" s="699" t="e">
        <f t="shared" si="1195"/>
        <v>#DIV/0!</v>
      </c>
    </row>
    <row r="580" spans="1:12295" s="52" customFormat="1" ht="78" hidden="1" customHeight="1" x14ac:dyDescent="0.25">
      <c r="B580" s="203" t="s">
        <v>7</v>
      </c>
      <c r="C580" s="128" t="s">
        <v>82</v>
      </c>
      <c r="D580" s="168"/>
      <c r="E580" s="33"/>
      <c r="F580" s="33"/>
      <c r="G580" s="33"/>
      <c r="H580" s="33"/>
      <c r="I580" s="168"/>
      <c r="J580" s="168"/>
      <c r="K580" s="166"/>
      <c r="L580" s="699" t="e">
        <f t="shared" si="1128"/>
        <v>#DIV/0!</v>
      </c>
      <c r="M580" s="33"/>
      <c r="N580" s="19"/>
      <c r="O580" s="89"/>
      <c r="P580" s="19"/>
      <c r="Q580" s="89"/>
      <c r="R580" s="19"/>
      <c r="S580" s="89"/>
      <c r="T580" s="19"/>
      <c r="U580" s="632"/>
      <c r="V580" s="89">
        <f t="shared" si="1116"/>
        <v>0</v>
      </c>
      <c r="W580" s="89"/>
      <c r="X580" s="89"/>
      <c r="Y580" s="89"/>
      <c r="Z580" s="632">
        <f t="shared" si="1111"/>
        <v>0</v>
      </c>
      <c r="AA580" s="279"/>
      <c r="AB580" s="89"/>
      <c r="AC580" s="632"/>
      <c r="AD580" s="687"/>
      <c r="AE580" s="168"/>
      <c r="AF580" s="699" t="e">
        <f t="shared" si="1129"/>
        <v>#DIV/0!</v>
      </c>
      <c r="AG580" s="33"/>
      <c r="AH580" s="699"/>
      <c r="AI580" s="89"/>
      <c r="AJ580" s="19"/>
      <c r="AK580" s="89"/>
      <c r="AL580" s="19"/>
      <c r="AM580" s="89"/>
      <c r="AN580" s="19"/>
      <c r="AO580" s="632"/>
      <c r="AP580" s="632">
        <f t="shared" si="1165"/>
        <v>0</v>
      </c>
      <c r="AQ580" s="687"/>
      <c r="AR580" s="168"/>
      <c r="AS580" s="699" t="e">
        <f t="shared" si="1130"/>
        <v>#DIV/0!</v>
      </c>
      <c r="AT580" s="33"/>
      <c r="AU580" s="699" t="e">
        <f t="shared" si="1188"/>
        <v>#DIV/0!</v>
      </c>
      <c r="AV580" s="89"/>
      <c r="AW580" s="699" t="e">
        <f t="shared" si="1189"/>
        <v>#DIV/0!</v>
      </c>
      <c r="AX580" s="33"/>
      <c r="AY580" s="699" t="e">
        <f t="shared" si="1143"/>
        <v>#DIV/0!</v>
      </c>
      <c r="AZ580" s="89"/>
      <c r="BA580" s="699" t="e">
        <f t="shared" si="1190"/>
        <v>#DIV/0!</v>
      </c>
      <c r="BB580" s="632"/>
      <c r="BC580" s="89"/>
      <c r="BD580" s="632">
        <f t="shared" si="1191"/>
        <v>0</v>
      </c>
      <c r="BE580" s="632"/>
      <c r="BF580" s="89"/>
      <c r="BG580" s="89"/>
      <c r="BH580" s="89"/>
      <c r="BI580" s="632"/>
      <c r="BJ580" s="632">
        <f t="shared" si="1192"/>
        <v>0</v>
      </c>
      <c r="BK580" s="89"/>
      <c r="BL580" s="89"/>
      <c r="BM580" s="632"/>
      <c r="BN580" s="632">
        <f t="shared" si="1193"/>
        <v>0</v>
      </c>
      <c r="BO580" s="89"/>
      <c r="BP580" s="89"/>
      <c r="BQ580" s="89"/>
      <c r="BR580" s="89"/>
      <c r="BS580" s="632">
        <f t="shared" si="1194"/>
        <v>0</v>
      </c>
      <c r="BT580" s="632"/>
      <c r="BU580" s="632"/>
      <c r="BV580" s="89"/>
      <c r="BW580" s="89"/>
      <c r="BX580" s="89"/>
      <c r="BY580" s="89"/>
      <c r="BZ580" s="511"/>
      <c r="CE580" s="699" t="e">
        <f t="shared" si="1195"/>
        <v>#DIV/0!</v>
      </c>
    </row>
    <row r="581" spans="1:12295" s="52" customFormat="1" ht="78" hidden="1" customHeight="1" x14ac:dyDescent="0.25">
      <c r="B581" s="203" t="s">
        <v>5</v>
      </c>
      <c r="C581" s="53" t="s">
        <v>221</v>
      </c>
      <c r="D581" s="168"/>
      <c r="E581" s="33"/>
      <c r="F581" s="33"/>
      <c r="G581" s="33"/>
      <c r="H581" s="33"/>
      <c r="I581" s="168"/>
      <c r="J581" s="168"/>
      <c r="K581" s="166"/>
      <c r="L581" s="699" t="e">
        <f t="shared" si="1128"/>
        <v>#DIV/0!</v>
      </c>
      <c r="M581" s="33"/>
      <c r="N581" s="19"/>
      <c r="O581" s="89"/>
      <c r="P581" s="19"/>
      <c r="Q581" s="89"/>
      <c r="R581" s="19"/>
      <c r="S581" s="89"/>
      <c r="T581" s="19"/>
      <c r="U581" s="632"/>
      <c r="V581" s="89">
        <f t="shared" si="1116"/>
        <v>0</v>
      </c>
      <c r="W581" s="89"/>
      <c r="X581" s="89"/>
      <c r="Y581" s="89"/>
      <c r="Z581" s="632">
        <f t="shared" si="1111"/>
        <v>0</v>
      </c>
      <c r="AA581" s="279"/>
      <c r="AB581" s="89"/>
      <c r="AC581" s="632"/>
      <c r="AD581" s="687"/>
      <c r="AE581" s="168"/>
      <c r="AF581" s="699" t="e">
        <f t="shared" si="1129"/>
        <v>#DIV/0!</v>
      </c>
      <c r="AG581" s="33"/>
      <c r="AH581" s="699"/>
      <c r="AI581" s="89"/>
      <c r="AJ581" s="19"/>
      <c r="AK581" s="89"/>
      <c r="AL581" s="19"/>
      <c r="AM581" s="89"/>
      <c r="AN581" s="19"/>
      <c r="AO581" s="632"/>
      <c r="AP581" s="632">
        <f t="shared" si="1165"/>
        <v>0</v>
      </c>
      <c r="AQ581" s="687"/>
      <c r="AR581" s="168"/>
      <c r="AS581" s="699" t="e">
        <f t="shared" si="1130"/>
        <v>#DIV/0!</v>
      </c>
      <c r="AT581" s="33"/>
      <c r="AU581" s="699" t="e">
        <f t="shared" si="1188"/>
        <v>#DIV/0!</v>
      </c>
      <c r="AV581" s="89"/>
      <c r="AW581" s="699" t="e">
        <f t="shared" si="1189"/>
        <v>#DIV/0!</v>
      </c>
      <c r="AX581" s="33"/>
      <c r="AY581" s="699" t="e">
        <f t="shared" si="1143"/>
        <v>#DIV/0!</v>
      </c>
      <c r="AZ581" s="89"/>
      <c r="BA581" s="699" t="e">
        <f t="shared" si="1190"/>
        <v>#DIV/0!</v>
      </c>
      <c r="BB581" s="632"/>
      <c r="BC581" s="89"/>
      <c r="BD581" s="632">
        <f t="shared" si="1191"/>
        <v>0</v>
      </c>
      <c r="BE581" s="632"/>
      <c r="BF581" s="89"/>
      <c r="BG581" s="89"/>
      <c r="BH581" s="89"/>
      <c r="BI581" s="632"/>
      <c r="BJ581" s="632">
        <f t="shared" si="1192"/>
        <v>0</v>
      </c>
      <c r="BK581" s="89"/>
      <c r="BL581" s="89"/>
      <c r="BM581" s="632"/>
      <c r="BN581" s="632">
        <f t="shared" si="1193"/>
        <v>0</v>
      </c>
      <c r="BO581" s="89"/>
      <c r="BP581" s="89"/>
      <c r="BQ581" s="89"/>
      <c r="BR581" s="89"/>
      <c r="BS581" s="632">
        <f t="shared" si="1194"/>
        <v>0</v>
      </c>
      <c r="BT581" s="632"/>
      <c r="BU581" s="632"/>
      <c r="BV581" s="89"/>
      <c r="BW581" s="89"/>
      <c r="BX581" s="89"/>
      <c r="BY581" s="89"/>
      <c r="BZ581" s="511"/>
      <c r="CE581" s="699" t="e">
        <f t="shared" si="1195"/>
        <v>#DIV/0!</v>
      </c>
    </row>
    <row r="582" spans="1:12295" s="52" customFormat="1" ht="57.75" hidden="1" customHeight="1" x14ac:dyDescent="0.25">
      <c r="B582" s="203" t="s">
        <v>8</v>
      </c>
      <c r="C582" s="128" t="s">
        <v>251</v>
      </c>
      <c r="D582" s="168"/>
      <c r="E582" s="33"/>
      <c r="F582" s="33"/>
      <c r="G582" s="33"/>
      <c r="H582" s="33"/>
      <c r="I582" s="168"/>
      <c r="J582" s="168"/>
      <c r="K582" s="166"/>
      <c r="L582" s="699" t="e">
        <f t="shared" si="1128"/>
        <v>#DIV/0!</v>
      </c>
      <c r="M582" s="33"/>
      <c r="N582" s="19"/>
      <c r="O582" s="89"/>
      <c r="P582" s="19"/>
      <c r="Q582" s="89"/>
      <c r="R582" s="19"/>
      <c r="S582" s="89"/>
      <c r="T582" s="19"/>
      <c r="U582" s="632"/>
      <c r="V582" s="89">
        <f t="shared" si="1116"/>
        <v>0</v>
      </c>
      <c r="W582" s="89"/>
      <c r="X582" s="89"/>
      <c r="Y582" s="89"/>
      <c r="Z582" s="632">
        <f t="shared" si="1111"/>
        <v>0</v>
      </c>
      <c r="AA582" s="279"/>
      <c r="AB582" s="89"/>
      <c r="AC582" s="632"/>
      <c r="AD582" s="687"/>
      <c r="AE582" s="168"/>
      <c r="AF582" s="699" t="e">
        <f t="shared" si="1129"/>
        <v>#DIV/0!</v>
      </c>
      <c r="AG582" s="33"/>
      <c r="AH582" s="699"/>
      <c r="AI582" s="89"/>
      <c r="AJ582" s="19"/>
      <c r="AK582" s="89"/>
      <c r="AL582" s="19"/>
      <c r="AM582" s="89"/>
      <c r="AN582" s="19"/>
      <c r="AO582" s="632"/>
      <c r="AP582" s="632">
        <f t="shared" si="1165"/>
        <v>0</v>
      </c>
      <c r="AQ582" s="687"/>
      <c r="AR582" s="168"/>
      <c r="AS582" s="699" t="e">
        <f t="shared" si="1130"/>
        <v>#DIV/0!</v>
      </c>
      <c r="AT582" s="33"/>
      <c r="AU582" s="699" t="e">
        <f t="shared" si="1188"/>
        <v>#DIV/0!</v>
      </c>
      <c r="AV582" s="89"/>
      <c r="AW582" s="699" t="e">
        <f t="shared" si="1189"/>
        <v>#DIV/0!</v>
      </c>
      <c r="AX582" s="33"/>
      <c r="AY582" s="699" t="e">
        <f t="shared" si="1143"/>
        <v>#DIV/0!</v>
      </c>
      <c r="AZ582" s="89"/>
      <c r="BA582" s="699" t="e">
        <f t="shared" si="1190"/>
        <v>#DIV/0!</v>
      </c>
      <c r="BB582" s="632"/>
      <c r="BC582" s="89"/>
      <c r="BD582" s="632">
        <f t="shared" si="1191"/>
        <v>0</v>
      </c>
      <c r="BE582" s="632"/>
      <c r="BF582" s="89"/>
      <c r="BG582" s="89"/>
      <c r="BH582" s="89"/>
      <c r="BI582" s="632"/>
      <c r="BJ582" s="632">
        <f t="shared" si="1192"/>
        <v>0</v>
      </c>
      <c r="BK582" s="89"/>
      <c r="BL582" s="89"/>
      <c r="BM582" s="632"/>
      <c r="BN582" s="632">
        <f t="shared" si="1193"/>
        <v>0</v>
      </c>
      <c r="BO582" s="89"/>
      <c r="BP582" s="89"/>
      <c r="BQ582" s="89"/>
      <c r="BR582" s="89"/>
      <c r="BS582" s="632">
        <f t="shared" si="1194"/>
        <v>0</v>
      </c>
      <c r="BT582" s="632"/>
      <c r="BU582" s="632"/>
      <c r="BV582" s="89"/>
      <c r="BW582" s="89"/>
      <c r="BX582" s="89"/>
      <c r="BY582" s="89"/>
      <c r="BZ582" s="511"/>
      <c r="CE582" s="699" t="e">
        <f t="shared" si="1195"/>
        <v>#DIV/0!</v>
      </c>
    </row>
    <row r="583" spans="1:12295" s="51" customFormat="1" ht="50.25" hidden="1" customHeight="1" x14ac:dyDescent="0.25">
      <c r="B583" s="506"/>
      <c r="C583" s="97" t="s">
        <v>31</v>
      </c>
      <c r="D583" s="185">
        <f>I583</f>
        <v>229788.61884000001</v>
      </c>
      <c r="E583" s="185">
        <f>SUM(E584:E585)</f>
        <v>0</v>
      </c>
      <c r="F583" s="185"/>
      <c r="G583" s="185"/>
      <c r="H583" s="186"/>
      <c r="I583" s="166">
        <f>I589+I593+I607+I626</f>
        <v>229788.61884000001</v>
      </c>
      <c r="J583" s="185">
        <f t="shared" ref="J583" si="1196">K583</f>
        <v>0</v>
      </c>
      <c r="K583" s="185">
        <f>U583</f>
        <v>0</v>
      </c>
      <c r="L583" s="699">
        <f t="shared" si="1128"/>
        <v>0</v>
      </c>
      <c r="M583" s="185">
        <f>SUM(M584:M585)</f>
        <v>0</v>
      </c>
      <c r="N583" s="98"/>
      <c r="O583" s="98"/>
      <c r="P583" s="98"/>
      <c r="Q583" s="98"/>
      <c r="R583" s="98"/>
      <c r="S583" s="286"/>
      <c r="T583" s="286"/>
      <c r="U583" s="626">
        <f>U589+U593+U607+U626</f>
        <v>0</v>
      </c>
      <c r="V583" s="98">
        <f t="shared" ref="V583" si="1197">W583+X583+Y583</f>
        <v>0</v>
      </c>
      <c r="W583" s="286"/>
      <c r="X583" s="286"/>
      <c r="Y583" s="286"/>
      <c r="Z583" s="98">
        <f t="shared" ref="Z583" si="1198">AA583+AB583+AC583</f>
        <v>0</v>
      </c>
      <c r="AA583" s="98">
        <f>E583</f>
        <v>0</v>
      </c>
      <c r="AB583" s="286"/>
      <c r="AC583" s="286"/>
      <c r="AD583" s="286"/>
      <c r="AE583" s="185">
        <f>AO583</f>
        <v>0</v>
      </c>
      <c r="AF583" s="699">
        <f t="shared" si="1129"/>
        <v>0</v>
      </c>
      <c r="AG583" s="185">
        <f>SUM(AG584:AG585)</f>
        <v>0</v>
      </c>
      <c r="AH583" s="699"/>
      <c r="AI583" s="98"/>
      <c r="AJ583" s="98"/>
      <c r="AK583" s="98"/>
      <c r="AL583" s="98"/>
      <c r="AM583" s="286"/>
      <c r="AN583" s="286"/>
      <c r="AO583" s="626">
        <f>AO589+AO593+AO607+AO626</f>
        <v>0</v>
      </c>
      <c r="AP583" s="98">
        <f t="shared" ref="AP583" si="1199">AR583+AT583+AX583</f>
        <v>229788.61884000001</v>
      </c>
      <c r="AQ583" s="98"/>
      <c r="AR583" s="185">
        <f>BB583</f>
        <v>229788.61884000001</v>
      </c>
      <c r="AS583" s="699">
        <f t="shared" si="1130"/>
        <v>1</v>
      </c>
      <c r="AT583" s="185">
        <f>SUM(AT584:AT585)</f>
        <v>0</v>
      </c>
      <c r="AU583" s="699" t="e">
        <f t="shared" si="1188"/>
        <v>#DIV/0!</v>
      </c>
      <c r="AV583" s="98"/>
      <c r="AW583" s="699" t="e">
        <f t="shared" si="1189"/>
        <v>#DIV/0!</v>
      </c>
      <c r="AX583" s="185"/>
      <c r="AY583" s="699" t="e">
        <f t="shared" si="1143"/>
        <v>#DIV/0!</v>
      </c>
      <c r="AZ583" s="286"/>
      <c r="BA583" s="699" t="e">
        <f t="shared" si="1190"/>
        <v>#DIV/0!</v>
      </c>
      <c r="BB583" s="626">
        <f>BB589+BB593+BB607+BB626</f>
        <v>229788.61884000001</v>
      </c>
      <c r="BC583" s="286">
        <f t="shared" ref="BC583" si="1200">AM583</f>
        <v>0</v>
      </c>
      <c r="BD583" s="286"/>
      <c r="BE583" s="98" t="e">
        <f>BI583</f>
        <v>#REF!</v>
      </c>
      <c r="BF583" s="98">
        <f>SUM(BF584:BF585)</f>
        <v>0</v>
      </c>
      <c r="BG583" s="98"/>
      <c r="BH583" s="286"/>
      <c r="BI583" s="626" t="e">
        <f>BI589+BI593+BI607+BI626</f>
        <v>#REF!</v>
      </c>
      <c r="BJ583" s="98">
        <f t="shared" ref="BJ583" si="1201">BK583+BL583+BM583</f>
        <v>0</v>
      </c>
      <c r="BK583" s="98">
        <f>BO583-BF583</f>
        <v>0</v>
      </c>
      <c r="BL583" s="286"/>
      <c r="BM583" s="286"/>
      <c r="BN583" s="98">
        <f t="shared" ref="BN583" si="1202">BO583</f>
        <v>0</v>
      </c>
      <c r="BO583" s="98">
        <f>SUM(BO584:BO585)</f>
        <v>0</v>
      </c>
      <c r="BP583" s="98"/>
      <c r="BQ583" s="98"/>
      <c r="BR583" s="286">
        <f t="shared" ref="BR583" si="1203">BH583</f>
        <v>0</v>
      </c>
      <c r="BS583" s="286"/>
      <c r="BT583" s="98"/>
      <c r="BU583" s="98">
        <f>BZ583</f>
        <v>100100</v>
      </c>
      <c r="BV583" s="98">
        <f>SUM(BV584:BV585)</f>
        <v>0</v>
      </c>
      <c r="BW583" s="98"/>
      <c r="BX583" s="98"/>
      <c r="BY583" s="286"/>
      <c r="BZ583" s="507">
        <f>BZ589+BZ593+BZ607+BZ626</f>
        <v>100100</v>
      </c>
      <c r="CE583" s="699">
        <f t="shared" si="1195"/>
        <v>1</v>
      </c>
    </row>
    <row r="584" spans="1:12295" s="253" customFormat="1" ht="78" hidden="1" customHeight="1" x14ac:dyDescent="0.25">
      <c r="B584" s="254"/>
      <c r="C584" s="255" t="s">
        <v>309</v>
      </c>
      <c r="D584" s="888" t="e">
        <f>I584</f>
        <v>#REF!</v>
      </c>
      <c r="E584" s="888"/>
      <c r="F584" s="888"/>
      <c r="G584" s="888"/>
      <c r="H584" s="888"/>
      <c r="I584" s="888" t="e">
        <f>I589+I593+I607+I614+I618+I622+I626+I631</f>
        <v>#REF!</v>
      </c>
      <c r="J584" s="888">
        <f>Q584</f>
        <v>0</v>
      </c>
      <c r="K584" s="166" t="e">
        <f>U584</f>
        <v>#REF!</v>
      </c>
      <c r="L584" s="699" t="e">
        <f t="shared" si="1128"/>
        <v>#REF!</v>
      </c>
      <c r="M584" s="888"/>
      <c r="N584" s="687"/>
      <c r="O584" s="129"/>
      <c r="P584" s="687"/>
      <c r="Q584" s="129"/>
      <c r="R584" s="687"/>
      <c r="S584" s="129"/>
      <c r="T584" s="687"/>
      <c r="U584" s="129" t="e">
        <f>U589+U593+U607+U614+U618+U622+U626+U631</f>
        <v>#REF!</v>
      </c>
      <c r="V584" s="89">
        <f t="shared" si="1116"/>
        <v>0</v>
      </c>
      <c r="W584" s="129"/>
      <c r="X584" s="129"/>
      <c r="Y584" s="129"/>
      <c r="Z584" s="129" t="e">
        <f t="shared" si="1111"/>
        <v>#REF!</v>
      </c>
      <c r="AA584" s="279"/>
      <c r="AB584" s="129"/>
      <c r="AC584" s="129" t="e">
        <f>AC589+AC593+AC607+AC614+AC618+AC622+AC626+AC631</f>
        <v>#REF!</v>
      </c>
      <c r="AD584" s="687"/>
      <c r="AE584" s="888" t="e">
        <f>AO584</f>
        <v>#REF!</v>
      </c>
      <c r="AF584" s="699" t="e">
        <f t="shared" si="1129"/>
        <v>#REF!</v>
      </c>
      <c r="AG584" s="888"/>
      <c r="AH584" s="699"/>
      <c r="AI584" s="129"/>
      <c r="AJ584" s="687"/>
      <c r="AK584" s="129"/>
      <c r="AL584" s="687"/>
      <c r="AM584" s="129"/>
      <c r="AN584" s="687"/>
      <c r="AO584" s="129" t="e">
        <f>AO589+AO593+AO607+AO614+AO618+AO622+AO626+AO631</f>
        <v>#REF!</v>
      </c>
      <c r="AP584" s="129" t="e">
        <f t="shared" si="1165"/>
        <v>#REF!</v>
      </c>
      <c r="AQ584" s="687"/>
      <c r="AR584" s="888" t="e">
        <f>BB584</f>
        <v>#REF!</v>
      </c>
      <c r="AS584" s="699" t="e">
        <f t="shared" si="1130"/>
        <v>#REF!</v>
      </c>
      <c r="AT584" s="888"/>
      <c r="AU584" s="699" t="e">
        <f t="shared" si="1188"/>
        <v>#DIV/0!</v>
      </c>
      <c r="AV584" s="129"/>
      <c r="AW584" s="699" t="e">
        <f t="shared" si="1189"/>
        <v>#DIV/0!</v>
      </c>
      <c r="AX584" s="888"/>
      <c r="AY584" s="699" t="e">
        <f t="shared" si="1143"/>
        <v>#DIV/0!</v>
      </c>
      <c r="AZ584" s="129"/>
      <c r="BA584" s="699" t="e">
        <f t="shared" si="1190"/>
        <v>#DIV/0!</v>
      </c>
      <c r="BB584" s="129" t="e">
        <f>BB589+BB593+BB607+BB614+BB618+BB622+BB626+BB631</f>
        <v>#REF!</v>
      </c>
      <c r="BC584" s="129"/>
      <c r="BD584" s="129" t="e">
        <f t="shared" si="1191"/>
        <v>#REF!</v>
      </c>
      <c r="BE584" s="129" t="e">
        <f>BI584</f>
        <v>#REF!</v>
      </c>
      <c r="BF584" s="129"/>
      <c r="BG584" s="129"/>
      <c r="BH584" s="129"/>
      <c r="BI584" s="129" t="e">
        <f>BI589+BI593+BI607+BI614+BI618+BI622+BI626+BI631</f>
        <v>#REF!</v>
      </c>
      <c r="BJ584" s="129">
        <f t="shared" si="1192"/>
        <v>0</v>
      </c>
      <c r="BK584" s="129"/>
      <c r="BL584" s="129"/>
      <c r="BM584" s="129"/>
      <c r="BN584" s="129" t="e">
        <f t="shared" si="1193"/>
        <v>#REF!</v>
      </c>
      <c r="BO584" s="129"/>
      <c r="BP584" s="129"/>
      <c r="BQ584" s="129"/>
      <c r="BR584" s="129"/>
      <c r="BS584" s="129" t="e">
        <f t="shared" si="1194"/>
        <v>#REF!</v>
      </c>
      <c r="BT584" s="129"/>
      <c r="BU584" s="129">
        <f>BZ584</f>
        <v>100100</v>
      </c>
      <c r="BV584" s="129"/>
      <c r="BW584" s="129"/>
      <c r="BX584" s="129"/>
      <c r="BY584" s="129"/>
      <c r="BZ584" s="129">
        <f>BZ589+BZ593+BZ607+BZ614+BZ618+BZ622+BZ626+BZ631</f>
        <v>100100</v>
      </c>
      <c r="CE584" s="699" t="e">
        <f t="shared" si="1195"/>
        <v>#REF!</v>
      </c>
    </row>
    <row r="585" spans="1:12295" s="45" customFormat="1" ht="49.5" hidden="1" customHeight="1" x14ac:dyDescent="0.25">
      <c r="B585" s="200"/>
      <c r="C585" s="108" t="s">
        <v>307</v>
      </c>
      <c r="D585" s="166"/>
      <c r="E585" s="166"/>
      <c r="F585" s="166"/>
      <c r="G585" s="166"/>
      <c r="H585" s="166"/>
      <c r="I585" s="166"/>
      <c r="J585" s="166"/>
      <c r="K585" s="166"/>
      <c r="L585" s="699" t="e">
        <f t="shared" si="1128"/>
        <v>#DIV/0!</v>
      </c>
      <c r="M585" s="166"/>
      <c r="N585" s="687"/>
      <c r="O585" s="626"/>
      <c r="P585" s="687"/>
      <c r="Q585" s="626"/>
      <c r="R585" s="687"/>
      <c r="S585" s="626"/>
      <c r="T585" s="687"/>
      <c r="U585" s="626"/>
      <c r="V585" s="19"/>
      <c r="W585" s="626"/>
      <c r="X585" s="626"/>
      <c r="Y585" s="626"/>
      <c r="Z585" s="626"/>
      <c r="AA585" s="19"/>
      <c r="AB585" s="626"/>
      <c r="AC585" s="626"/>
      <c r="AD585" s="687"/>
      <c r="AE585" s="166"/>
      <c r="AF585" s="699" t="e">
        <f t="shared" si="1129"/>
        <v>#DIV/0!</v>
      </c>
      <c r="AG585" s="166"/>
      <c r="AH585" s="699"/>
      <c r="AI585" s="626"/>
      <c r="AJ585" s="687"/>
      <c r="AK585" s="626"/>
      <c r="AL585" s="687"/>
      <c r="AM585" s="626"/>
      <c r="AN585" s="687"/>
      <c r="AO585" s="626"/>
      <c r="AP585" s="626"/>
      <c r="AQ585" s="687"/>
      <c r="AR585" s="166"/>
      <c r="AS585" s="699" t="e">
        <f t="shared" si="1130"/>
        <v>#DIV/0!</v>
      </c>
      <c r="AT585" s="166"/>
      <c r="AU585" s="699" t="e">
        <f t="shared" si="1188"/>
        <v>#DIV/0!</v>
      </c>
      <c r="AV585" s="626"/>
      <c r="AW585" s="699" t="e">
        <f t="shared" si="1189"/>
        <v>#DIV/0!</v>
      </c>
      <c r="AX585" s="166"/>
      <c r="AY585" s="699" t="e">
        <f t="shared" si="1143"/>
        <v>#DIV/0!</v>
      </c>
      <c r="AZ585" s="626"/>
      <c r="BA585" s="699" t="e">
        <f t="shared" si="1190"/>
        <v>#DIV/0!</v>
      </c>
      <c r="BB585" s="626"/>
      <c r="BC585" s="626"/>
      <c r="BD585" s="626"/>
      <c r="BE585" s="626"/>
      <c r="BF585" s="626"/>
      <c r="BG585" s="626"/>
      <c r="BH585" s="626"/>
      <c r="BI585" s="626"/>
      <c r="BJ585" s="626"/>
      <c r="BK585" s="626"/>
      <c r="BL585" s="626"/>
      <c r="BM585" s="626"/>
      <c r="BN585" s="626"/>
      <c r="BO585" s="626"/>
      <c r="BP585" s="626"/>
      <c r="BQ585" s="626"/>
      <c r="BR585" s="626"/>
      <c r="BS585" s="626"/>
      <c r="BT585" s="626"/>
      <c r="BU585" s="626"/>
      <c r="BV585" s="507"/>
      <c r="BW585" s="522"/>
      <c r="BX585" s="507"/>
      <c r="BY585" s="507"/>
      <c r="BZ585" s="507"/>
      <c r="CE585" s="699" t="e">
        <f t="shared" si="1195"/>
        <v>#DIV/0!</v>
      </c>
    </row>
    <row r="586" spans="1:12295" s="45" customFormat="1" ht="78" hidden="1" customHeight="1" x14ac:dyDescent="0.25">
      <c r="B586" s="200"/>
      <c r="C586" s="108" t="s">
        <v>308</v>
      </c>
      <c r="D586" s="166"/>
      <c r="E586" s="166"/>
      <c r="F586" s="166"/>
      <c r="G586" s="166"/>
      <c r="H586" s="166"/>
      <c r="I586" s="166"/>
      <c r="J586" s="166"/>
      <c r="K586" s="166"/>
      <c r="L586" s="699" t="e">
        <f t="shared" si="1128"/>
        <v>#DIV/0!</v>
      </c>
      <c r="M586" s="166"/>
      <c r="N586" s="687"/>
      <c r="O586" s="626"/>
      <c r="P586" s="687"/>
      <c r="Q586" s="626"/>
      <c r="R586" s="687"/>
      <c r="S586" s="626"/>
      <c r="T586" s="687"/>
      <c r="U586" s="626"/>
      <c r="V586" s="19"/>
      <c r="W586" s="626"/>
      <c r="X586" s="626"/>
      <c r="Y586" s="626"/>
      <c r="Z586" s="626"/>
      <c r="AA586" s="19"/>
      <c r="AB586" s="626"/>
      <c r="AC586" s="626"/>
      <c r="AD586" s="687"/>
      <c r="AE586" s="166"/>
      <c r="AF586" s="699" t="e">
        <f t="shared" si="1129"/>
        <v>#DIV/0!</v>
      </c>
      <c r="AG586" s="166"/>
      <c r="AH586" s="699"/>
      <c r="AI586" s="626"/>
      <c r="AJ586" s="687"/>
      <c r="AK586" s="626"/>
      <c r="AL586" s="687"/>
      <c r="AM586" s="626"/>
      <c r="AN586" s="687"/>
      <c r="AO586" s="626"/>
      <c r="AP586" s="626"/>
      <c r="AQ586" s="687"/>
      <c r="AR586" s="166"/>
      <c r="AS586" s="699" t="e">
        <f t="shared" si="1130"/>
        <v>#DIV/0!</v>
      </c>
      <c r="AT586" s="166"/>
      <c r="AU586" s="699" t="e">
        <f t="shared" si="1188"/>
        <v>#DIV/0!</v>
      </c>
      <c r="AV586" s="626"/>
      <c r="AW586" s="699" t="e">
        <f t="shared" si="1189"/>
        <v>#DIV/0!</v>
      </c>
      <c r="AX586" s="166"/>
      <c r="AY586" s="699" t="e">
        <f t="shared" si="1143"/>
        <v>#DIV/0!</v>
      </c>
      <c r="AZ586" s="626"/>
      <c r="BA586" s="699" t="e">
        <f t="shared" si="1190"/>
        <v>#DIV/0!</v>
      </c>
      <c r="BB586" s="626"/>
      <c r="BC586" s="626"/>
      <c r="BD586" s="626"/>
      <c r="BE586" s="626"/>
      <c r="BF586" s="626"/>
      <c r="BG586" s="626"/>
      <c r="BH586" s="626"/>
      <c r="BI586" s="626"/>
      <c r="BJ586" s="626"/>
      <c r="BK586" s="626"/>
      <c r="BL586" s="626"/>
      <c r="BM586" s="626"/>
      <c r="BN586" s="626"/>
      <c r="BO586" s="626"/>
      <c r="BP586" s="626"/>
      <c r="BQ586" s="626"/>
      <c r="BR586" s="626"/>
      <c r="BS586" s="626"/>
      <c r="BT586" s="626"/>
      <c r="BU586" s="626"/>
      <c r="BV586" s="507"/>
      <c r="BW586" s="522"/>
      <c r="BX586" s="507"/>
      <c r="BY586" s="507"/>
      <c r="BZ586" s="507"/>
      <c r="CE586" s="699" t="e">
        <f t="shared" si="1195"/>
        <v>#DIV/0!</v>
      </c>
    </row>
    <row r="587" spans="1:12295" s="70" customFormat="1" ht="127.5" customHeight="1" x14ac:dyDescent="0.3">
      <c r="A587" s="203"/>
      <c r="B587" s="529">
        <v>4</v>
      </c>
      <c r="C587" s="99" t="s">
        <v>401</v>
      </c>
      <c r="D587" s="168">
        <f>I587</f>
        <v>462941.14792000002</v>
      </c>
      <c r="E587" s="168"/>
      <c r="F587" s="168"/>
      <c r="G587" s="168"/>
      <c r="H587" s="168"/>
      <c r="I587" s="168">
        <f>I589+I593+I626+I690+I692+I694+I696</f>
        <v>462941.14792000002</v>
      </c>
      <c r="J587" s="168">
        <f>J589+J593+J626+J690+J692+J694+J696</f>
        <v>-255097.07147999998</v>
      </c>
      <c r="K587" s="168">
        <f>U587</f>
        <v>13734.454890000001</v>
      </c>
      <c r="L587" s="699">
        <f t="shared" ref="L587:L625" si="1204">K587/D587</f>
        <v>2.9667820524723429E-2</v>
      </c>
      <c r="M587" s="168"/>
      <c r="N587" s="687"/>
      <c r="O587" s="632"/>
      <c r="P587" s="687"/>
      <c r="Q587" s="632"/>
      <c r="R587" s="687"/>
      <c r="S587" s="632"/>
      <c r="T587" s="687"/>
      <c r="U587" s="695">
        <f>U589+U593+U690+U692+U694+U696</f>
        <v>13734.454890000001</v>
      </c>
      <c r="V587" s="632"/>
      <c r="W587" s="632"/>
      <c r="X587" s="632"/>
      <c r="Y587" s="632"/>
      <c r="Z587" s="632"/>
      <c r="AA587" s="632"/>
      <c r="AB587" s="632"/>
      <c r="AC587" s="632"/>
      <c r="AD587" s="699">
        <f>U587/D587</f>
        <v>2.9667820524723429E-2</v>
      </c>
      <c r="AE587" s="168">
        <f>AO587</f>
        <v>0</v>
      </c>
      <c r="AF587" s="699">
        <f t="shared" ref="AF587:AF646" si="1205">AE587/D587</f>
        <v>0</v>
      </c>
      <c r="AG587" s="168"/>
      <c r="AH587" s="699"/>
      <c r="AI587" s="632"/>
      <c r="AJ587" s="687"/>
      <c r="AK587" s="632"/>
      <c r="AL587" s="687"/>
      <c r="AM587" s="632"/>
      <c r="AN587" s="687"/>
      <c r="AO587" s="168">
        <f>AO589+AO593+AO626+AO690+AO692+AO694+AO696</f>
        <v>0</v>
      </c>
      <c r="AP587" s="632">
        <v>0</v>
      </c>
      <c r="AQ587" s="687"/>
      <c r="AR587" s="168">
        <f>BB587</f>
        <v>462941.14792000002</v>
      </c>
      <c r="AS587" s="699">
        <f t="shared" ref="AS587:AS647" si="1206">AR587/D587</f>
        <v>1</v>
      </c>
      <c r="AT587" s="168"/>
      <c r="AU587" s="699"/>
      <c r="AV587" s="632"/>
      <c r="AW587" s="699"/>
      <c r="AX587" s="168"/>
      <c r="AY587" s="699"/>
      <c r="AZ587" s="632"/>
      <c r="BA587" s="699"/>
      <c r="BB587" s="168">
        <f>BB589+BB593+BB626+BB690+BB692+BB694+BB696</f>
        <v>462941.14792000002</v>
      </c>
      <c r="BC587" s="632"/>
      <c r="BD587" s="632"/>
      <c r="BE587" s="632" t="e">
        <f>BI587</f>
        <v>#REF!</v>
      </c>
      <c r="BF587" s="632"/>
      <c r="BG587" s="632"/>
      <c r="BH587" s="632"/>
      <c r="BI587" s="632" t="e">
        <f>BI583</f>
        <v>#REF!</v>
      </c>
      <c r="BJ587" s="632"/>
      <c r="BK587" s="632"/>
      <c r="BL587" s="632"/>
      <c r="BM587" s="632"/>
      <c r="BN587" s="632">
        <f>BS587</f>
        <v>100100</v>
      </c>
      <c r="BO587" s="632"/>
      <c r="BP587" s="632"/>
      <c r="BQ587" s="632"/>
      <c r="BR587" s="632"/>
      <c r="BS587" s="632">
        <f>BS589+BS593+BS607+BS618+BS626</f>
        <v>100100</v>
      </c>
      <c r="BT587" s="632">
        <f>BT589+BT593+BT607+BT618+BT626</f>
        <v>0</v>
      </c>
      <c r="BU587" s="632">
        <f>BZ587</f>
        <v>100100</v>
      </c>
      <c r="BV587" s="511"/>
      <c r="BW587" s="515"/>
      <c r="BX587" s="511"/>
      <c r="BY587" s="511"/>
      <c r="BZ587" s="511">
        <f>BZ583</f>
        <v>100100</v>
      </c>
      <c r="CA587" s="511"/>
      <c r="CB587" s="511"/>
      <c r="CC587" s="511"/>
      <c r="CD587" s="511"/>
      <c r="CE587" s="699">
        <f t="shared" si="1195"/>
        <v>1</v>
      </c>
      <c r="CF587" s="511"/>
      <c r="CG587" s="511"/>
      <c r="CH587" s="511"/>
      <c r="CI587" s="511"/>
      <c r="CJ587" s="511"/>
      <c r="CK587" s="511"/>
      <c r="CL587" s="511"/>
      <c r="CM587" s="511"/>
      <c r="CN587" s="511"/>
      <c r="CO587" s="89"/>
      <c r="CP587" s="89"/>
      <c r="CQ587" s="89"/>
      <c r="CR587" s="89"/>
      <c r="CS587" s="89"/>
      <c r="CT587" s="511"/>
      <c r="CU587" s="511"/>
      <c r="CV587" s="89"/>
      <c r="CW587" s="89"/>
      <c r="CX587" s="511"/>
      <c r="CY587" s="511"/>
      <c r="CZ587" s="89"/>
      <c r="DA587" s="89"/>
      <c r="DB587" s="511"/>
      <c r="DC587" s="511"/>
      <c r="DD587" s="511"/>
      <c r="DE587" s="511"/>
      <c r="DF587" s="511"/>
      <c r="DG587" s="511"/>
      <c r="DH587" s="511"/>
      <c r="DI587" s="89"/>
      <c r="DJ587" s="89"/>
      <c r="DK587" s="511"/>
      <c r="DL587" s="511"/>
      <c r="DM587" s="89"/>
      <c r="DN587" s="89"/>
      <c r="DO587" s="511"/>
      <c r="DP587" s="511"/>
      <c r="DQ587" s="511"/>
      <c r="DR587" s="511"/>
      <c r="DS587" s="511"/>
      <c r="DT587" s="203"/>
      <c r="DU587" s="107"/>
      <c r="DV587" s="511"/>
      <c r="DW587" s="511"/>
      <c r="DX587" s="511"/>
      <c r="DY587" s="511"/>
      <c r="DZ587" s="511"/>
      <c r="EA587" s="511"/>
      <c r="EB587" s="511"/>
      <c r="EC587" s="168"/>
      <c r="ED587" s="168"/>
      <c r="EE587" s="168"/>
      <c r="EF587" s="168"/>
      <c r="EG587" s="168"/>
      <c r="EH587" s="168"/>
      <c r="EI587" s="168"/>
      <c r="EJ587" s="168"/>
      <c r="EK587" s="168"/>
      <c r="EL587" s="168"/>
      <c r="EM587" s="168"/>
      <c r="EN587" s="168"/>
      <c r="EO587" s="168"/>
      <c r="EP587" s="168"/>
      <c r="EQ587" s="168"/>
      <c r="ER587" s="168"/>
      <c r="ES587" s="168"/>
      <c r="ET587" s="168"/>
      <c r="EU587" s="168"/>
      <c r="EV587" s="168"/>
      <c r="EW587" s="168"/>
      <c r="EX587" s="168"/>
      <c r="EY587" s="168"/>
      <c r="EZ587" s="168"/>
      <c r="FA587" s="168"/>
      <c r="FB587" s="168"/>
      <c r="FC587" s="168"/>
      <c r="FD587" s="168"/>
      <c r="FE587" s="168"/>
      <c r="FF587" s="168"/>
      <c r="FG587" s="168"/>
      <c r="FH587" s="168"/>
      <c r="FI587" s="168"/>
      <c r="FJ587" s="168"/>
      <c r="FK587" s="168"/>
      <c r="FL587" s="168"/>
      <c r="FM587" s="168"/>
      <c r="FN587" s="168"/>
      <c r="FO587" s="168"/>
      <c r="FP587" s="168"/>
      <c r="FQ587" s="168"/>
      <c r="FR587" s="168"/>
      <c r="FS587" s="168"/>
      <c r="FT587" s="168"/>
      <c r="FU587" s="511"/>
      <c r="FV587" s="511"/>
      <c r="FW587" s="511"/>
      <c r="FX587" s="511"/>
      <c r="FY587" s="511"/>
      <c r="FZ587" s="511"/>
      <c r="GA587" s="511"/>
      <c r="GB587" s="511"/>
      <c r="GC587" s="511"/>
      <c r="GD587" s="511"/>
      <c r="GE587" s="511"/>
      <c r="GF587" s="511"/>
      <c r="GG587" s="511"/>
      <c r="GH587" s="511"/>
      <c r="GI587" s="511"/>
      <c r="GJ587" s="511"/>
      <c r="GK587" s="511"/>
      <c r="GL587" s="511"/>
      <c r="GM587" s="511"/>
      <c r="GN587" s="511"/>
      <c r="GO587" s="511"/>
      <c r="GP587" s="511"/>
      <c r="GQ587" s="511"/>
      <c r="GR587" s="511"/>
      <c r="GS587" s="89"/>
      <c r="GT587" s="89"/>
      <c r="GU587" s="89"/>
      <c r="GV587" s="89"/>
      <c r="GW587" s="89"/>
      <c r="GX587" s="511"/>
      <c r="GY587" s="511"/>
      <c r="GZ587" s="89"/>
      <c r="HA587" s="89"/>
      <c r="HB587" s="511"/>
      <c r="HC587" s="511"/>
      <c r="HD587" s="89"/>
      <c r="HE587" s="89"/>
      <c r="HF587" s="511"/>
      <c r="HG587" s="511"/>
      <c r="HH587" s="511"/>
      <c r="HI587" s="511"/>
      <c r="HJ587" s="511"/>
      <c r="HK587" s="511"/>
      <c r="HL587" s="511"/>
      <c r="HM587" s="89"/>
      <c r="HN587" s="89"/>
      <c r="HO587" s="511"/>
      <c r="HP587" s="511"/>
      <c r="HQ587" s="89"/>
      <c r="HR587" s="89"/>
      <c r="HS587" s="511"/>
      <c r="HT587" s="511"/>
      <c r="HU587" s="511"/>
      <c r="HV587" s="511"/>
      <c r="HW587" s="511"/>
      <c r="HX587" s="203"/>
      <c r="HY587" s="107"/>
      <c r="HZ587" s="511"/>
      <c r="IA587" s="511"/>
      <c r="IB587" s="511"/>
      <c r="IC587" s="511"/>
      <c r="ID587" s="511"/>
      <c r="IE587" s="511"/>
      <c r="IF587" s="511"/>
      <c r="IG587" s="168"/>
      <c r="IH587" s="168"/>
      <c r="II587" s="168"/>
      <c r="IJ587" s="168"/>
      <c r="IK587" s="168"/>
      <c r="IL587" s="168"/>
      <c r="IM587" s="168"/>
      <c r="IN587" s="168"/>
      <c r="IO587" s="168"/>
      <c r="IP587" s="168"/>
      <c r="IQ587" s="168"/>
      <c r="IR587" s="168"/>
      <c r="IS587" s="168"/>
      <c r="IT587" s="168"/>
      <c r="IU587" s="168"/>
      <c r="IV587" s="168"/>
      <c r="IW587" s="168"/>
      <c r="IX587" s="168"/>
      <c r="IY587" s="168"/>
      <c r="IZ587" s="168"/>
      <c r="JA587" s="168"/>
      <c r="JB587" s="168"/>
      <c r="JC587" s="168"/>
      <c r="JD587" s="168"/>
      <c r="JE587" s="168"/>
      <c r="JF587" s="168"/>
      <c r="JG587" s="168"/>
      <c r="JH587" s="168"/>
      <c r="JI587" s="168"/>
      <c r="JJ587" s="168"/>
      <c r="JK587" s="168"/>
      <c r="JL587" s="168"/>
      <c r="JM587" s="168"/>
      <c r="JN587" s="168"/>
      <c r="JO587" s="168"/>
      <c r="JP587" s="168"/>
      <c r="JQ587" s="168"/>
      <c r="JR587" s="168"/>
      <c r="JS587" s="168"/>
      <c r="JT587" s="168"/>
      <c r="JU587" s="168"/>
      <c r="JV587" s="168"/>
      <c r="JW587" s="168"/>
      <c r="JX587" s="168"/>
      <c r="JY587" s="511"/>
      <c r="JZ587" s="511"/>
      <c r="KA587" s="511"/>
      <c r="KB587" s="511"/>
      <c r="KC587" s="511"/>
      <c r="KD587" s="511"/>
      <c r="KE587" s="511"/>
      <c r="KF587" s="511"/>
      <c r="KG587" s="511"/>
      <c r="KH587" s="511"/>
      <c r="KI587" s="511"/>
      <c r="KJ587" s="511"/>
      <c r="KK587" s="511"/>
      <c r="KL587" s="511"/>
      <c r="KM587" s="511"/>
      <c r="KN587" s="511"/>
      <c r="KO587" s="511"/>
      <c r="KP587" s="511"/>
      <c r="KQ587" s="511"/>
      <c r="KR587" s="511"/>
      <c r="KS587" s="511"/>
      <c r="KT587" s="511"/>
      <c r="KU587" s="511"/>
      <c r="KV587" s="511"/>
      <c r="KW587" s="89"/>
      <c r="KX587" s="89"/>
      <c r="KY587" s="89"/>
      <c r="KZ587" s="89"/>
      <c r="LA587" s="89"/>
      <c r="LB587" s="511"/>
      <c r="LC587" s="511"/>
      <c r="LD587" s="89"/>
      <c r="LE587" s="89"/>
      <c r="LF587" s="511"/>
      <c r="LG587" s="511"/>
      <c r="LH587" s="89"/>
      <c r="LI587" s="89"/>
      <c r="LJ587" s="511"/>
      <c r="LK587" s="511"/>
      <c r="LL587" s="511"/>
      <c r="LM587" s="511"/>
      <c r="LN587" s="511"/>
      <c r="LO587" s="511"/>
      <c r="LP587" s="511"/>
      <c r="LQ587" s="89"/>
      <c r="LR587" s="89"/>
      <c r="LS587" s="511"/>
      <c r="LT587" s="511"/>
      <c r="LU587" s="89"/>
      <c r="LV587" s="89"/>
      <c r="LW587" s="511"/>
      <c r="LX587" s="511"/>
      <c r="LY587" s="511"/>
      <c r="LZ587" s="511"/>
      <c r="MA587" s="511"/>
      <c r="MB587" s="203"/>
      <c r="MC587" s="107"/>
      <c r="MD587" s="511"/>
      <c r="ME587" s="511"/>
      <c r="MF587" s="511"/>
      <c r="MG587" s="511"/>
      <c r="MH587" s="511"/>
      <c r="MI587" s="511"/>
      <c r="MJ587" s="511"/>
      <c r="MK587" s="168"/>
      <c r="ML587" s="168"/>
      <c r="MM587" s="168"/>
      <c r="MN587" s="168"/>
      <c r="MO587" s="168"/>
      <c r="MP587" s="168"/>
      <c r="MQ587" s="168"/>
      <c r="MR587" s="168"/>
      <c r="MS587" s="168"/>
      <c r="MT587" s="168"/>
      <c r="MU587" s="168"/>
      <c r="MV587" s="168"/>
      <c r="MW587" s="168"/>
      <c r="MX587" s="168"/>
      <c r="MY587" s="168"/>
      <c r="MZ587" s="168"/>
      <c r="NA587" s="168"/>
      <c r="NB587" s="168"/>
      <c r="NC587" s="168"/>
      <c r="ND587" s="168"/>
      <c r="NE587" s="168"/>
      <c r="NF587" s="168"/>
      <c r="NG587" s="168"/>
      <c r="NH587" s="168"/>
      <c r="NI587" s="168"/>
      <c r="NJ587" s="168"/>
      <c r="NK587" s="168"/>
      <c r="NL587" s="168"/>
      <c r="NM587" s="168"/>
      <c r="NN587" s="168"/>
      <c r="NO587" s="168"/>
      <c r="NP587" s="168"/>
      <c r="NQ587" s="168"/>
      <c r="NR587" s="168"/>
      <c r="NS587" s="168"/>
      <c r="NT587" s="168"/>
      <c r="NU587" s="168"/>
      <c r="NV587" s="168"/>
      <c r="NW587" s="168"/>
      <c r="NX587" s="168"/>
      <c r="NY587" s="168"/>
      <c r="NZ587" s="168"/>
      <c r="OA587" s="168"/>
      <c r="OB587" s="168"/>
      <c r="OC587" s="511"/>
      <c r="OD587" s="511"/>
      <c r="OE587" s="511"/>
      <c r="OF587" s="511"/>
      <c r="OG587" s="511"/>
      <c r="OH587" s="511"/>
      <c r="OI587" s="511"/>
      <c r="OJ587" s="511"/>
      <c r="OK587" s="511"/>
      <c r="OL587" s="511"/>
      <c r="OM587" s="511"/>
      <c r="ON587" s="511"/>
      <c r="OO587" s="511"/>
      <c r="OP587" s="511"/>
      <c r="OQ587" s="511"/>
      <c r="OR587" s="511"/>
      <c r="OS587" s="511"/>
      <c r="OT587" s="511"/>
      <c r="OU587" s="511"/>
      <c r="OV587" s="511"/>
      <c r="OW587" s="511"/>
      <c r="OX587" s="511"/>
      <c r="OY587" s="511"/>
      <c r="OZ587" s="511"/>
      <c r="PA587" s="89"/>
      <c r="PB587" s="89"/>
      <c r="PC587" s="89"/>
      <c r="PD587" s="89"/>
      <c r="PE587" s="89"/>
      <c r="PF587" s="511"/>
      <c r="PG587" s="511"/>
      <c r="PH587" s="89"/>
      <c r="PI587" s="89"/>
      <c r="PJ587" s="511"/>
      <c r="PK587" s="511"/>
      <c r="PL587" s="89"/>
      <c r="PM587" s="89"/>
      <c r="PN587" s="511"/>
      <c r="PO587" s="511"/>
      <c r="PP587" s="511"/>
      <c r="PQ587" s="511"/>
      <c r="PR587" s="511"/>
      <c r="PS587" s="511"/>
      <c r="PT587" s="511"/>
      <c r="PU587" s="89"/>
      <c r="PV587" s="89"/>
      <c r="PW587" s="511"/>
      <c r="PX587" s="511"/>
      <c r="PY587" s="89"/>
      <c r="PZ587" s="89"/>
      <c r="QA587" s="511"/>
      <c r="QB587" s="511"/>
      <c r="QC587" s="511"/>
      <c r="QD587" s="511"/>
      <c r="QE587" s="511"/>
      <c r="QF587" s="203"/>
      <c r="QG587" s="107"/>
      <c r="QH587" s="511"/>
      <c r="QI587" s="511"/>
      <c r="QJ587" s="511"/>
      <c r="QK587" s="511"/>
      <c r="QL587" s="511"/>
      <c r="QM587" s="511"/>
      <c r="QN587" s="511"/>
      <c r="QO587" s="168"/>
      <c r="QP587" s="168"/>
      <c r="QQ587" s="168"/>
      <c r="QR587" s="168"/>
      <c r="QS587" s="168"/>
      <c r="QT587" s="168"/>
      <c r="QU587" s="168"/>
      <c r="QV587" s="168"/>
      <c r="QW587" s="168"/>
      <c r="QX587" s="168"/>
      <c r="QY587" s="168"/>
      <c r="QZ587" s="168"/>
      <c r="RA587" s="168"/>
      <c r="RB587" s="168"/>
      <c r="RC587" s="168"/>
      <c r="RD587" s="168"/>
      <c r="RE587" s="168"/>
      <c r="RF587" s="168"/>
      <c r="RG587" s="168"/>
      <c r="RH587" s="168"/>
      <c r="RI587" s="168"/>
      <c r="RJ587" s="168"/>
      <c r="RK587" s="168"/>
      <c r="RL587" s="168"/>
      <c r="RM587" s="168"/>
      <c r="RN587" s="168"/>
      <c r="RO587" s="168"/>
      <c r="RP587" s="168"/>
      <c r="RQ587" s="168"/>
      <c r="RR587" s="168"/>
      <c r="RS587" s="168"/>
      <c r="RT587" s="168"/>
      <c r="RU587" s="168"/>
      <c r="RV587" s="168"/>
      <c r="RW587" s="168"/>
      <c r="RX587" s="168"/>
      <c r="RY587" s="168"/>
      <c r="RZ587" s="168"/>
      <c r="SA587" s="168"/>
      <c r="SB587" s="168"/>
      <c r="SC587" s="168"/>
      <c r="SD587" s="168"/>
      <c r="SE587" s="168"/>
      <c r="SF587" s="168"/>
      <c r="SG587" s="511"/>
      <c r="SH587" s="511"/>
      <c r="SI587" s="511"/>
      <c r="SJ587" s="511"/>
      <c r="SK587" s="511"/>
      <c r="SL587" s="511"/>
      <c r="SM587" s="511"/>
      <c r="SN587" s="511"/>
      <c r="SO587" s="511"/>
      <c r="SP587" s="511"/>
      <c r="SQ587" s="511"/>
      <c r="SR587" s="511"/>
      <c r="SS587" s="511"/>
      <c r="ST587" s="511"/>
      <c r="SU587" s="511"/>
      <c r="SV587" s="511"/>
      <c r="SW587" s="511"/>
      <c r="SX587" s="511"/>
      <c r="SY587" s="511"/>
      <c r="SZ587" s="511"/>
      <c r="TA587" s="511"/>
      <c r="TB587" s="511"/>
      <c r="TC587" s="511"/>
      <c r="TD587" s="511"/>
      <c r="TE587" s="89"/>
      <c r="TF587" s="89"/>
      <c r="TG587" s="89"/>
      <c r="TH587" s="89"/>
      <c r="TI587" s="89"/>
      <c r="TJ587" s="511"/>
      <c r="TK587" s="511"/>
      <c r="TL587" s="89"/>
      <c r="TM587" s="89"/>
      <c r="TN587" s="511"/>
      <c r="TO587" s="511"/>
      <c r="TP587" s="89"/>
      <c r="TQ587" s="89"/>
      <c r="TR587" s="511"/>
      <c r="TS587" s="511"/>
      <c r="TT587" s="511"/>
      <c r="TU587" s="511"/>
      <c r="TV587" s="511"/>
      <c r="TW587" s="511"/>
      <c r="TX587" s="511"/>
      <c r="TY587" s="89"/>
      <c r="TZ587" s="89"/>
      <c r="UA587" s="511"/>
      <c r="UB587" s="511"/>
      <c r="UC587" s="89"/>
      <c r="UD587" s="89"/>
      <c r="UE587" s="511"/>
      <c r="UF587" s="511"/>
      <c r="UG587" s="511"/>
      <c r="UH587" s="511"/>
      <c r="UI587" s="511"/>
      <c r="UJ587" s="203"/>
      <c r="UK587" s="107"/>
      <c r="UL587" s="511"/>
      <c r="UM587" s="511"/>
      <c r="UN587" s="511"/>
      <c r="UO587" s="511"/>
      <c r="UP587" s="511"/>
      <c r="UQ587" s="511"/>
      <c r="UR587" s="511"/>
      <c r="US587" s="168"/>
      <c r="UT587" s="168"/>
      <c r="UU587" s="168"/>
      <c r="UV587" s="168"/>
      <c r="UW587" s="168"/>
      <c r="UX587" s="168"/>
      <c r="UY587" s="168"/>
      <c r="UZ587" s="168"/>
      <c r="VA587" s="168"/>
      <c r="VB587" s="168"/>
      <c r="VC587" s="168"/>
      <c r="VD587" s="168"/>
      <c r="VE587" s="168"/>
      <c r="VF587" s="168"/>
      <c r="VG587" s="168"/>
      <c r="VH587" s="168"/>
      <c r="VI587" s="168"/>
      <c r="VJ587" s="168"/>
      <c r="VK587" s="168"/>
      <c r="VL587" s="168"/>
      <c r="VM587" s="168"/>
      <c r="VN587" s="168"/>
      <c r="VO587" s="168"/>
      <c r="VP587" s="168"/>
      <c r="VQ587" s="168"/>
      <c r="VR587" s="168"/>
      <c r="VS587" s="168"/>
      <c r="VT587" s="168"/>
      <c r="VU587" s="168"/>
      <c r="VV587" s="168"/>
      <c r="VW587" s="168"/>
      <c r="VX587" s="168"/>
      <c r="VY587" s="168"/>
      <c r="VZ587" s="168"/>
      <c r="WA587" s="168"/>
      <c r="WB587" s="168"/>
      <c r="WC587" s="168"/>
      <c r="WD587" s="168"/>
      <c r="WE587" s="168"/>
      <c r="WF587" s="168"/>
      <c r="WG587" s="168"/>
      <c r="WH587" s="168"/>
      <c r="WI587" s="168"/>
      <c r="WJ587" s="168"/>
      <c r="WK587" s="511"/>
      <c r="WL587" s="511"/>
      <c r="WM587" s="511"/>
      <c r="WN587" s="511"/>
      <c r="WO587" s="511"/>
      <c r="WP587" s="511"/>
      <c r="WQ587" s="511"/>
      <c r="WR587" s="511"/>
      <c r="WS587" s="511"/>
      <c r="WT587" s="511"/>
      <c r="WU587" s="511"/>
      <c r="WV587" s="511"/>
      <c r="WW587" s="511"/>
      <c r="WX587" s="511"/>
      <c r="WY587" s="511"/>
      <c r="WZ587" s="511"/>
      <c r="XA587" s="511"/>
      <c r="XB587" s="511"/>
      <c r="XC587" s="511"/>
      <c r="XD587" s="511"/>
      <c r="XE587" s="511"/>
      <c r="XF587" s="511"/>
      <c r="XG587" s="511"/>
      <c r="XH587" s="511"/>
      <c r="XI587" s="89"/>
      <c r="XJ587" s="89"/>
      <c r="XK587" s="89"/>
      <c r="XL587" s="89"/>
      <c r="XM587" s="89"/>
      <c r="XN587" s="511"/>
      <c r="XO587" s="511"/>
      <c r="XP587" s="89"/>
      <c r="XQ587" s="89"/>
      <c r="XR587" s="511"/>
      <c r="XS587" s="511"/>
      <c r="XT587" s="89"/>
      <c r="XU587" s="89"/>
      <c r="XV587" s="511"/>
      <c r="XW587" s="511"/>
      <c r="XX587" s="511"/>
      <c r="XY587" s="511"/>
      <c r="XZ587" s="511"/>
      <c r="YA587" s="511"/>
      <c r="YB587" s="511"/>
      <c r="YC587" s="89"/>
      <c r="YD587" s="89"/>
      <c r="YE587" s="511"/>
      <c r="YF587" s="511"/>
      <c r="YG587" s="89"/>
      <c r="YH587" s="89"/>
      <c r="YI587" s="511"/>
      <c r="YJ587" s="511"/>
      <c r="YK587" s="511"/>
      <c r="YL587" s="511"/>
      <c r="YM587" s="511"/>
      <c r="YN587" s="203"/>
      <c r="YO587" s="107"/>
      <c r="YP587" s="511"/>
      <c r="YQ587" s="511"/>
      <c r="YR587" s="511"/>
      <c r="YS587" s="511"/>
      <c r="YT587" s="511"/>
      <c r="YU587" s="511"/>
      <c r="YV587" s="511"/>
      <c r="YW587" s="168"/>
      <c r="YX587" s="168"/>
      <c r="YY587" s="168"/>
      <c r="YZ587" s="168"/>
      <c r="ZA587" s="168"/>
      <c r="ZB587" s="168"/>
      <c r="ZC587" s="168"/>
      <c r="ZD587" s="168"/>
      <c r="ZE587" s="168"/>
      <c r="ZF587" s="168"/>
      <c r="ZG587" s="168"/>
      <c r="ZH587" s="168"/>
      <c r="ZI587" s="168"/>
      <c r="ZJ587" s="168"/>
      <c r="ZK587" s="168"/>
      <c r="ZL587" s="168"/>
      <c r="ZM587" s="168"/>
      <c r="ZN587" s="168"/>
      <c r="ZO587" s="168"/>
      <c r="ZP587" s="168"/>
      <c r="ZQ587" s="168"/>
      <c r="ZR587" s="168"/>
      <c r="ZS587" s="168"/>
      <c r="ZT587" s="168"/>
      <c r="ZU587" s="168"/>
      <c r="ZV587" s="168"/>
      <c r="ZW587" s="168"/>
      <c r="ZX587" s="168"/>
      <c r="ZY587" s="168"/>
      <c r="ZZ587" s="168"/>
      <c r="AAA587" s="168"/>
      <c r="AAB587" s="168"/>
      <c r="AAC587" s="168"/>
      <c r="AAD587" s="168"/>
      <c r="AAE587" s="168"/>
      <c r="AAF587" s="168"/>
      <c r="AAG587" s="168"/>
      <c r="AAH587" s="168"/>
      <c r="AAI587" s="168"/>
      <c r="AAJ587" s="168"/>
      <c r="AAK587" s="168"/>
      <c r="AAL587" s="168"/>
      <c r="AAM587" s="168"/>
      <c r="AAN587" s="168"/>
      <c r="AAO587" s="511"/>
      <c r="AAP587" s="511"/>
      <c r="AAQ587" s="511"/>
      <c r="AAR587" s="511"/>
      <c r="AAS587" s="511"/>
      <c r="AAT587" s="511"/>
      <c r="AAU587" s="511"/>
      <c r="AAV587" s="511"/>
      <c r="AAW587" s="511"/>
      <c r="AAX587" s="511"/>
      <c r="AAY587" s="511"/>
      <c r="AAZ587" s="511"/>
      <c r="ABA587" s="511"/>
      <c r="ABB587" s="511"/>
      <c r="ABC587" s="511"/>
      <c r="ABD587" s="511"/>
      <c r="ABE587" s="511"/>
      <c r="ABF587" s="511"/>
      <c r="ABG587" s="511"/>
      <c r="ABH587" s="511"/>
      <c r="ABI587" s="511"/>
      <c r="ABJ587" s="511"/>
      <c r="ABK587" s="511"/>
      <c r="ABL587" s="511"/>
      <c r="ABM587" s="89"/>
      <c r="ABN587" s="89"/>
      <c r="ABO587" s="89"/>
      <c r="ABP587" s="89"/>
      <c r="ABQ587" s="89"/>
      <c r="ABR587" s="511"/>
      <c r="ABS587" s="511"/>
      <c r="ABT587" s="89"/>
      <c r="ABU587" s="89"/>
      <c r="ABV587" s="511"/>
      <c r="ABW587" s="511"/>
      <c r="ABX587" s="89"/>
      <c r="ABY587" s="89"/>
      <c r="ABZ587" s="511"/>
      <c r="ACA587" s="511"/>
      <c r="ACB587" s="511"/>
      <c r="ACC587" s="511"/>
      <c r="ACD587" s="511"/>
      <c r="ACE587" s="511"/>
      <c r="ACF587" s="511"/>
      <c r="ACG587" s="89"/>
      <c r="ACH587" s="89"/>
      <c r="ACI587" s="511"/>
      <c r="ACJ587" s="511"/>
      <c r="ACK587" s="89"/>
      <c r="ACL587" s="89"/>
      <c r="ACM587" s="511"/>
      <c r="ACN587" s="511"/>
      <c r="ACO587" s="511"/>
      <c r="ACP587" s="511"/>
      <c r="ACQ587" s="511"/>
      <c r="ACR587" s="203"/>
      <c r="ACS587" s="107"/>
      <c r="ACT587" s="511"/>
      <c r="ACU587" s="511"/>
      <c r="ACV587" s="511"/>
      <c r="ACW587" s="511"/>
      <c r="ACX587" s="511"/>
      <c r="ACY587" s="511"/>
      <c r="ACZ587" s="511"/>
      <c r="ADA587" s="168"/>
      <c r="ADB587" s="168"/>
      <c r="ADC587" s="168"/>
      <c r="ADD587" s="168"/>
      <c r="ADE587" s="168"/>
      <c r="ADF587" s="168"/>
      <c r="ADG587" s="168"/>
      <c r="ADH587" s="168"/>
      <c r="ADI587" s="168"/>
      <c r="ADJ587" s="168"/>
      <c r="ADK587" s="168"/>
      <c r="ADL587" s="168"/>
      <c r="ADM587" s="168"/>
      <c r="ADN587" s="168"/>
      <c r="ADO587" s="168"/>
      <c r="ADP587" s="168"/>
      <c r="ADQ587" s="168"/>
      <c r="ADR587" s="168"/>
      <c r="ADS587" s="168"/>
      <c r="ADT587" s="168"/>
      <c r="ADU587" s="168"/>
      <c r="ADV587" s="168"/>
      <c r="ADW587" s="168"/>
      <c r="ADX587" s="168"/>
      <c r="ADY587" s="168"/>
      <c r="ADZ587" s="168"/>
      <c r="AEA587" s="168"/>
      <c r="AEB587" s="168"/>
      <c r="AEC587" s="168"/>
      <c r="AED587" s="168"/>
      <c r="AEE587" s="168"/>
      <c r="AEF587" s="168"/>
      <c r="AEG587" s="168"/>
      <c r="AEH587" s="168"/>
      <c r="AEI587" s="168"/>
      <c r="AEJ587" s="168"/>
      <c r="AEK587" s="168"/>
      <c r="AEL587" s="168"/>
      <c r="AEM587" s="168"/>
      <c r="AEN587" s="168"/>
      <c r="AEO587" s="168"/>
      <c r="AEP587" s="168"/>
      <c r="AEQ587" s="168"/>
      <c r="AER587" s="168"/>
      <c r="AES587" s="511"/>
      <c r="AET587" s="511"/>
      <c r="AEU587" s="511"/>
      <c r="AEV587" s="511"/>
      <c r="AEW587" s="511"/>
      <c r="AEX587" s="511"/>
      <c r="AEY587" s="511"/>
      <c r="AEZ587" s="511"/>
      <c r="AFA587" s="511"/>
      <c r="AFB587" s="511"/>
      <c r="AFC587" s="511"/>
      <c r="AFD587" s="511"/>
      <c r="AFE587" s="511"/>
      <c r="AFF587" s="511"/>
      <c r="AFG587" s="511"/>
      <c r="AFH587" s="511"/>
      <c r="AFI587" s="511"/>
      <c r="AFJ587" s="511"/>
      <c r="AFK587" s="511"/>
      <c r="AFL587" s="511"/>
      <c r="AFM587" s="511"/>
      <c r="AFN587" s="511"/>
      <c r="AFO587" s="511"/>
      <c r="AFP587" s="511"/>
      <c r="AFQ587" s="89"/>
      <c r="AFR587" s="89"/>
      <c r="AFS587" s="89"/>
      <c r="AFT587" s="89"/>
      <c r="AFU587" s="89"/>
      <c r="AFV587" s="511"/>
      <c r="AFW587" s="511"/>
      <c r="AFX587" s="89"/>
      <c r="AFY587" s="89"/>
      <c r="AFZ587" s="511"/>
      <c r="AGA587" s="511"/>
      <c r="AGB587" s="89"/>
      <c r="AGC587" s="89"/>
      <c r="AGD587" s="511"/>
      <c r="AGE587" s="511"/>
      <c r="AGF587" s="511"/>
      <c r="AGG587" s="511"/>
      <c r="AGH587" s="511"/>
      <c r="AGI587" s="511"/>
      <c r="AGJ587" s="511"/>
      <c r="AGK587" s="89"/>
      <c r="AGL587" s="89"/>
      <c r="AGM587" s="511"/>
      <c r="AGN587" s="511"/>
      <c r="AGO587" s="89"/>
      <c r="AGP587" s="89"/>
      <c r="AGQ587" s="511"/>
      <c r="AGR587" s="511"/>
      <c r="AGS587" s="511"/>
      <c r="AGT587" s="511"/>
      <c r="AGU587" s="511"/>
      <c r="AGV587" s="203"/>
      <c r="AGW587" s="107"/>
      <c r="AGX587" s="511"/>
      <c r="AGY587" s="511"/>
      <c r="AGZ587" s="511"/>
      <c r="AHA587" s="511"/>
      <c r="AHB587" s="511"/>
      <c r="AHC587" s="511"/>
      <c r="AHD587" s="511"/>
      <c r="AHE587" s="168"/>
      <c r="AHF587" s="168"/>
      <c r="AHG587" s="168"/>
      <c r="AHH587" s="168"/>
      <c r="AHI587" s="168"/>
      <c r="AHJ587" s="168"/>
      <c r="AHK587" s="168"/>
      <c r="AHL587" s="168"/>
      <c r="AHM587" s="168"/>
      <c r="AHN587" s="168"/>
      <c r="AHO587" s="168"/>
      <c r="AHP587" s="168"/>
      <c r="AHQ587" s="168"/>
      <c r="AHR587" s="168"/>
      <c r="AHS587" s="168"/>
      <c r="AHT587" s="168"/>
      <c r="AHU587" s="168"/>
      <c r="AHV587" s="168"/>
      <c r="AHW587" s="168"/>
      <c r="AHX587" s="168"/>
      <c r="AHY587" s="168"/>
      <c r="AHZ587" s="168"/>
      <c r="AIA587" s="168"/>
      <c r="AIB587" s="168"/>
      <c r="AIC587" s="168"/>
      <c r="AID587" s="168"/>
      <c r="AIE587" s="168"/>
      <c r="AIF587" s="168"/>
      <c r="AIG587" s="168"/>
      <c r="AIH587" s="168"/>
      <c r="AII587" s="168"/>
      <c r="AIJ587" s="168"/>
      <c r="AIK587" s="168"/>
      <c r="AIL587" s="168"/>
      <c r="AIM587" s="168"/>
      <c r="AIN587" s="168"/>
      <c r="AIO587" s="168"/>
      <c r="AIP587" s="168"/>
      <c r="AIQ587" s="168"/>
      <c r="AIR587" s="168"/>
      <c r="AIS587" s="168"/>
      <c r="AIT587" s="168"/>
      <c r="AIU587" s="168"/>
      <c r="AIV587" s="168"/>
      <c r="AIW587" s="511"/>
      <c r="AIX587" s="511"/>
      <c r="AIY587" s="511"/>
      <c r="AIZ587" s="511"/>
      <c r="AJA587" s="511"/>
      <c r="AJB587" s="511"/>
      <c r="AJC587" s="511"/>
      <c r="AJD587" s="511"/>
      <c r="AJE587" s="511"/>
      <c r="AJF587" s="511"/>
      <c r="AJG587" s="511"/>
      <c r="AJH587" s="511"/>
      <c r="AJI587" s="511"/>
      <c r="AJJ587" s="511"/>
      <c r="AJK587" s="511"/>
      <c r="AJL587" s="511"/>
      <c r="AJM587" s="511"/>
      <c r="AJN587" s="511"/>
      <c r="AJO587" s="511"/>
      <c r="AJP587" s="511"/>
      <c r="AJQ587" s="511"/>
      <c r="AJR587" s="511"/>
      <c r="AJS587" s="511"/>
      <c r="AJT587" s="511"/>
      <c r="AJU587" s="89"/>
      <c r="AJV587" s="89"/>
      <c r="AJW587" s="89"/>
      <c r="AJX587" s="89"/>
      <c r="AJY587" s="89"/>
      <c r="AJZ587" s="511"/>
      <c r="AKA587" s="511"/>
      <c r="AKB587" s="89"/>
      <c r="AKC587" s="89"/>
      <c r="AKD587" s="511"/>
      <c r="AKE587" s="511"/>
      <c r="AKF587" s="89"/>
      <c r="AKG587" s="89"/>
      <c r="AKH587" s="511"/>
      <c r="AKI587" s="511"/>
      <c r="AKJ587" s="511"/>
      <c r="AKK587" s="511"/>
      <c r="AKL587" s="511"/>
      <c r="AKM587" s="511"/>
      <c r="AKN587" s="511"/>
      <c r="AKO587" s="89"/>
      <c r="AKP587" s="89"/>
      <c r="AKQ587" s="511"/>
      <c r="AKR587" s="511"/>
      <c r="AKS587" s="89"/>
      <c r="AKT587" s="89"/>
      <c r="AKU587" s="511"/>
      <c r="AKV587" s="511"/>
      <c r="AKW587" s="511"/>
      <c r="AKX587" s="511"/>
      <c r="AKY587" s="511"/>
      <c r="AKZ587" s="203"/>
      <c r="ALA587" s="107"/>
      <c r="ALB587" s="511"/>
      <c r="ALC587" s="511"/>
      <c r="ALD587" s="511"/>
      <c r="ALE587" s="511"/>
      <c r="ALF587" s="511"/>
      <c r="ALG587" s="511"/>
      <c r="ALH587" s="511"/>
      <c r="ALI587" s="168"/>
      <c r="ALJ587" s="168"/>
      <c r="ALK587" s="168"/>
      <c r="ALL587" s="168"/>
      <c r="ALM587" s="168"/>
      <c r="ALN587" s="168"/>
      <c r="ALO587" s="168"/>
      <c r="ALP587" s="168"/>
      <c r="ALQ587" s="168"/>
      <c r="ALR587" s="168"/>
      <c r="ALS587" s="168"/>
      <c r="ALT587" s="168"/>
      <c r="ALU587" s="168"/>
      <c r="ALV587" s="168"/>
      <c r="ALW587" s="168"/>
      <c r="ALX587" s="168"/>
      <c r="ALY587" s="168"/>
      <c r="ALZ587" s="168"/>
      <c r="AMA587" s="168"/>
      <c r="AMB587" s="168"/>
      <c r="AMC587" s="168"/>
      <c r="AMD587" s="168"/>
      <c r="AME587" s="168"/>
      <c r="AMF587" s="168"/>
      <c r="AMG587" s="168"/>
      <c r="AMH587" s="168"/>
      <c r="AMI587" s="168"/>
      <c r="AMJ587" s="168"/>
      <c r="AMK587" s="168"/>
      <c r="AML587" s="168"/>
      <c r="AMM587" s="168"/>
      <c r="AMN587" s="168"/>
      <c r="AMO587" s="168"/>
      <c r="AMP587" s="168"/>
      <c r="AMQ587" s="168"/>
      <c r="AMR587" s="168"/>
      <c r="AMS587" s="168"/>
      <c r="AMT587" s="168"/>
      <c r="AMU587" s="168"/>
      <c r="AMV587" s="168"/>
      <c r="AMW587" s="168"/>
      <c r="AMX587" s="168"/>
      <c r="AMY587" s="168"/>
      <c r="AMZ587" s="168"/>
      <c r="ANA587" s="511"/>
      <c r="ANB587" s="511"/>
      <c r="ANC587" s="511"/>
      <c r="AND587" s="511"/>
      <c r="ANE587" s="511"/>
      <c r="ANF587" s="511"/>
      <c r="ANG587" s="511"/>
      <c r="ANH587" s="511"/>
      <c r="ANI587" s="511"/>
      <c r="ANJ587" s="511"/>
      <c r="ANK587" s="511"/>
      <c r="ANL587" s="511"/>
      <c r="ANM587" s="511"/>
      <c r="ANN587" s="511"/>
      <c r="ANO587" s="511"/>
      <c r="ANP587" s="511"/>
      <c r="ANQ587" s="511"/>
      <c r="ANR587" s="511"/>
      <c r="ANS587" s="511"/>
      <c r="ANT587" s="511"/>
      <c r="ANU587" s="511"/>
      <c r="ANV587" s="511"/>
      <c r="ANW587" s="511"/>
      <c r="ANX587" s="511"/>
      <c r="ANY587" s="89"/>
      <c r="ANZ587" s="89"/>
      <c r="AOA587" s="89"/>
      <c r="AOB587" s="89"/>
      <c r="AOC587" s="89"/>
      <c r="AOD587" s="511"/>
      <c r="AOE587" s="511"/>
      <c r="AOF587" s="89"/>
      <c r="AOG587" s="89"/>
      <c r="AOH587" s="511"/>
      <c r="AOI587" s="511"/>
      <c r="AOJ587" s="89"/>
      <c r="AOK587" s="89"/>
      <c r="AOL587" s="511"/>
      <c r="AOM587" s="511"/>
      <c r="AON587" s="511"/>
      <c r="AOO587" s="511"/>
      <c r="AOP587" s="511"/>
      <c r="AOQ587" s="511"/>
      <c r="AOR587" s="511"/>
      <c r="AOS587" s="89"/>
      <c r="AOT587" s="89"/>
      <c r="AOU587" s="511"/>
      <c r="AOV587" s="511"/>
      <c r="AOW587" s="89"/>
      <c r="AOX587" s="89"/>
      <c r="AOY587" s="511"/>
      <c r="AOZ587" s="511"/>
      <c r="APA587" s="511"/>
      <c r="APB587" s="511"/>
      <c r="APC587" s="511"/>
      <c r="APD587" s="203"/>
      <c r="APE587" s="107"/>
      <c r="APF587" s="511"/>
      <c r="APG587" s="511"/>
      <c r="APH587" s="511"/>
      <c r="API587" s="511"/>
      <c r="APJ587" s="511"/>
      <c r="APK587" s="511"/>
      <c r="APL587" s="511"/>
      <c r="APM587" s="168"/>
      <c r="APN587" s="168"/>
      <c r="APO587" s="168"/>
      <c r="APP587" s="168"/>
      <c r="APQ587" s="168"/>
      <c r="APR587" s="168"/>
      <c r="APS587" s="168"/>
      <c r="APT587" s="168"/>
      <c r="APU587" s="168"/>
      <c r="APV587" s="168"/>
      <c r="APW587" s="168"/>
      <c r="APX587" s="168"/>
      <c r="APY587" s="168"/>
      <c r="APZ587" s="168"/>
      <c r="AQA587" s="168"/>
      <c r="AQB587" s="168"/>
      <c r="AQC587" s="168"/>
      <c r="AQD587" s="168"/>
      <c r="AQE587" s="168"/>
      <c r="AQF587" s="168"/>
      <c r="AQG587" s="168"/>
      <c r="AQH587" s="168"/>
      <c r="AQI587" s="168"/>
      <c r="AQJ587" s="168"/>
      <c r="AQK587" s="168"/>
      <c r="AQL587" s="168"/>
      <c r="AQM587" s="168"/>
      <c r="AQN587" s="168"/>
      <c r="AQO587" s="168"/>
      <c r="AQP587" s="168"/>
      <c r="AQQ587" s="168"/>
      <c r="AQR587" s="168"/>
      <c r="AQS587" s="168"/>
      <c r="AQT587" s="168"/>
      <c r="AQU587" s="168"/>
      <c r="AQV587" s="168"/>
      <c r="AQW587" s="168"/>
      <c r="AQX587" s="168"/>
      <c r="AQY587" s="168"/>
      <c r="AQZ587" s="168"/>
      <c r="ARA587" s="168"/>
      <c r="ARB587" s="168"/>
      <c r="ARC587" s="168"/>
      <c r="ARD587" s="168"/>
      <c r="ARE587" s="511"/>
      <c r="ARF587" s="511"/>
      <c r="ARG587" s="511"/>
      <c r="ARH587" s="511"/>
      <c r="ARI587" s="511"/>
      <c r="ARJ587" s="511"/>
      <c r="ARK587" s="511"/>
      <c r="ARL587" s="511"/>
      <c r="ARM587" s="511"/>
      <c r="ARN587" s="511"/>
      <c r="ARO587" s="511"/>
      <c r="ARP587" s="511"/>
      <c r="ARQ587" s="511"/>
      <c r="ARR587" s="511"/>
      <c r="ARS587" s="511"/>
      <c r="ART587" s="511"/>
      <c r="ARU587" s="511"/>
      <c r="ARV587" s="511"/>
      <c r="ARW587" s="511"/>
      <c r="ARX587" s="511"/>
      <c r="ARY587" s="511"/>
      <c r="ARZ587" s="511"/>
      <c r="ASA587" s="511"/>
      <c r="ASB587" s="511"/>
      <c r="ASC587" s="89"/>
      <c r="ASD587" s="89"/>
      <c r="ASE587" s="89"/>
      <c r="ASF587" s="89"/>
      <c r="ASG587" s="89"/>
      <c r="ASH587" s="511"/>
      <c r="ASI587" s="511"/>
      <c r="ASJ587" s="89"/>
      <c r="ASK587" s="89"/>
      <c r="ASL587" s="511"/>
      <c r="ASM587" s="511"/>
      <c r="ASN587" s="89"/>
      <c r="ASO587" s="89"/>
      <c r="ASP587" s="511"/>
      <c r="ASQ587" s="511"/>
      <c r="ASR587" s="511"/>
      <c r="ASS587" s="511"/>
      <c r="AST587" s="511"/>
      <c r="ASU587" s="511"/>
      <c r="ASV587" s="511"/>
      <c r="ASW587" s="89"/>
      <c r="ASX587" s="89"/>
      <c r="ASY587" s="511"/>
      <c r="ASZ587" s="511"/>
      <c r="ATA587" s="89"/>
      <c r="ATB587" s="89"/>
      <c r="ATC587" s="511"/>
      <c r="ATD587" s="511"/>
      <c r="ATE587" s="511"/>
      <c r="ATF587" s="511"/>
      <c r="ATG587" s="511"/>
      <c r="ATH587" s="203"/>
      <c r="ATI587" s="107"/>
      <c r="ATJ587" s="511"/>
      <c r="ATK587" s="511"/>
      <c r="ATL587" s="511"/>
      <c r="ATM587" s="511"/>
      <c r="ATN587" s="511"/>
      <c r="ATO587" s="511"/>
      <c r="ATP587" s="511"/>
      <c r="ATQ587" s="168"/>
      <c r="ATR587" s="168"/>
      <c r="ATS587" s="168"/>
      <c r="ATT587" s="168"/>
      <c r="ATU587" s="168"/>
      <c r="ATV587" s="168"/>
      <c r="ATW587" s="168"/>
      <c r="ATX587" s="168"/>
      <c r="ATY587" s="168"/>
      <c r="ATZ587" s="168"/>
      <c r="AUA587" s="168"/>
      <c r="AUB587" s="168"/>
      <c r="AUC587" s="168"/>
      <c r="AUD587" s="168"/>
      <c r="AUE587" s="168"/>
      <c r="AUF587" s="168"/>
      <c r="AUG587" s="168"/>
      <c r="AUH587" s="168"/>
      <c r="AUI587" s="168"/>
      <c r="AUJ587" s="168"/>
      <c r="AUK587" s="168"/>
      <c r="AUL587" s="168"/>
      <c r="AUM587" s="168"/>
      <c r="AUN587" s="168"/>
      <c r="AUO587" s="168"/>
      <c r="AUP587" s="168"/>
      <c r="AUQ587" s="168"/>
      <c r="AUR587" s="168"/>
      <c r="AUS587" s="168"/>
      <c r="AUT587" s="168"/>
      <c r="AUU587" s="168"/>
      <c r="AUV587" s="168"/>
      <c r="AUW587" s="168"/>
      <c r="AUX587" s="168"/>
      <c r="AUY587" s="168"/>
      <c r="AUZ587" s="168"/>
      <c r="AVA587" s="168"/>
      <c r="AVB587" s="168"/>
      <c r="AVC587" s="168"/>
      <c r="AVD587" s="168"/>
      <c r="AVE587" s="168"/>
      <c r="AVF587" s="168"/>
      <c r="AVG587" s="168"/>
      <c r="AVH587" s="168"/>
      <c r="AVI587" s="511"/>
      <c r="AVJ587" s="511"/>
      <c r="AVK587" s="511"/>
      <c r="AVL587" s="511"/>
      <c r="AVM587" s="511"/>
      <c r="AVN587" s="511"/>
      <c r="AVO587" s="511"/>
      <c r="AVP587" s="511"/>
      <c r="AVQ587" s="511"/>
      <c r="AVR587" s="511"/>
      <c r="AVS587" s="511"/>
      <c r="AVT587" s="511"/>
      <c r="AVU587" s="511"/>
      <c r="AVV587" s="511"/>
      <c r="AVW587" s="511"/>
      <c r="AVX587" s="511"/>
      <c r="AVY587" s="511"/>
      <c r="AVZ587" s="511"/>
      <c r="AWA587" s="511"/>
      <c r="AWB587" s="511"/>
      <c r="AWC587" s="511"/>
      <c r="AWD587" s="511"/>
      <c r="AWE587" s="511"/>
      <c r="AWF587" s="511"/>
      <c r="AWG587" s="89"/>
      <c r="AWH587" s="89"/>
      <c r="AWI587" s="89"/>
      <c r="AWJ587" s="89"/>
      <c r="AWK587" s="89"/>
      <c r="AWL587" s="511"/>
      <c r="AWM587" s="511"/>
      <c r="AWN587" s="89"/>
      <c r="AWO587" s="89"/>
      <c r="AWP587" s="511"/>
      <c r="AWQ587" s="511"/>
      <c r="AWR587" s="89"/>
      <c r="AWS587" s="89"/>
      <c r="AWT587" s="511"/>
      <c r="AWU587" s="511"/>
      <c r="AWV587" s="511"/>
      <c r="AWW587" s="511"/>
      <c r="AWX587" s="511"/>
      <c r="AWY587" s="511"/>
      <c r="AWZ587" s="511"/>
      <c r="AXA587" s="89"/>
      <c r="AXB587" s="89"/>
      <c r="AXC587" s="511"/>
      <c r="AXD587" s="511"/>
      <c r="AXE587" s="89"/>
      <c r="AXF587" s="89"/>
      <c r="AXG587" s="511"/>
      <c r="AXH587" s="511"/>
      <c r="AXI587" s="511"/>
      <c r="AXJ587" s="511"/>
      <c r="AXK587" s="511"/>
      <c r="AXL587" s="203"/>
      <c r="AXM587" s="107"/>
      <c r="AXN587" s="511"/>
      <c r="AXO587" s="511"/>
      <c r="AXP587" s="511"/>
      <c r="AXQ587" s="511"/>
      <c r="AXR587" s="511"/>
      <c r="AXS587" s="511"/>
      <c r="AXT587" s="511"/>
      <c r="AXU587" s="168"/>
      <c r="AXV587" s="168"/>
      <c r="AXW587" s="168"/>
      <c r="AXX587" s="168"/>
      <c r="AXY587" s="168"/>
      <c r="AXZ587" s="168"/>
      <c r="AYA587" s="168"/>
      <c r="AYB587" s="168"/>
      <c r="AYC587" s="168"/>
      <c r="AYD587" s="168"/>
      <c r="AYE587" s="168"/>
      <c r="AYF587" s="168"/>
      <c r="AYG587" s="168"/>
      <c r="AYH587" s="168"/>
      <c r="AYI587" s="168"/>
      <c r="AYJ587" s="168"/>
      <c r="AYK587" s="168"/>
      <c r="AYL587" s="168"/>
      <c r="AYM587" s="168"/>
      <c r="AYN587" s="168"/>
      <c r="AYO587" s="168"/>
      <c r="AYP587" s="168"/>
      <c r="AYQ587" s="168"/>
      <c r="AYR587" s="168"/>
      <c r="AYS587" s="168"/>
      <c r="AYT587" s="168"/>
      <c r="AYU587" s="168"/>
      <c r="AYV587" s="168"/>
      <c r="AYW587" s="168"/>
      <c r="AYX587" s="168"/>
      <c r="AYY587" s="168"/>
      <c r="AYZ587" s="168"/>
      <c r="AZA587" s="168"/>
      <c r="AZB587" s="168"/>
      <c r="AZC587" s="168"/>
      <c r="AZD587" s="168"/>
      <c r="AZE587" s="168"/>
      <c r="AZF587" s="168"/>
      <c r="AZG587" s="168"/>
      <c r="AZH587" s="168"/>
      <c r="AZI587" s="168"/>
      <c r="AZJ587" s="168"/>
      <c r="AZK587" s="168"/>
      <c r="AZL587" s="168"/>
      <c r="AZM587" s="511"/>
      <c r="AZN587" s="511"/>
      <c r="AZO587" s="511"/>
      <c r="AZP587" s="511"/>
      <c r="AZQ587" s="511"/>
      <c r="AZR587" s="511"/>
      <c r="AZS587" s="511"/>
      <c r="AZT587" s="511"/>
      <c r="AZU587" s="511"/>
      <c r="AZV587" s="511"/>
      <c r="AZW587" s="511"/>
      <c r="AZX587" s="511"/>
      <c r="AZY587" s="511"/>
      <c r="AZZ587" s="511"/>
      <c r="BAA587" s="511"/>
      <c r="BAB587" s="511"/>
      <c r="BAC587" s="511"/>
      <c r="BAD587" s="511"/>
      <c r="BAE587" s="511"/>
      <c r="BAF587" s="511"/>
      <c r="BAG587" s="511"/>
      <c r="BAH587" s="511"/>
      <c r="BAI587" s="511"/>
      <c r="BAJ587" s="511"/>
      <c r="BAK587" s="89"/>
      <c r="BAL587" s="89"/>
      <c r="BAM587" s="89"/>
      <c r="BAN587" s="89"/>
      <c r="BAO587" s="89"/>
      <c r="BAP587" s="511"/>
      <c r="BAQ587" s="511"/>
      <c r="BAR587" s="89"/>
      <c r="BAS587" s="89"/>
      <c r="BAT587" s="511"/>
      <c r="BAU587" s="511"/>
      <c r="BAV587" s="89"/>
      <c r="BAW587" s="89"/>
      <c r="BAX587" s="511"/>
      <c r="BAY587" s="511"/>
      <c r="BAZ587" s="511"/>
      <c r="BBA587" s="511"/>
      <c r="BBB587" s="511"/>
      <c r="BBC587" s="511"/>
      <c r="BBD587" s="511"/>
      <c r="BBE587" s="89"/>
      <c r="BBF587" s="89"/>
      <c r="BBG587" s="511"/>
      <c r="BBH587" s="511"/>
      <c r="BBI587" s="89"/>
      <c r="BBJ587" s="89"/>
      <c r="BBK587" s="511"/>
      <c r="BBL587" s="511"/>
      <c r="BBM587" s="511"/>
      <c r="BBN587" s="511"/>
      <c r="BBO587" s="511"/>
      <c r="BBP587" s="203"/>
      <c r="BBQ587" s="107"/>
      <c r="BBR587" s="511"/>
      <c r="BBS587" s="511"/>
      <c r="BBT587" s="511"/>
      <c r="BBU587" s="511"/>
      <c r="BBV587" s="511"/>
      <c r="BBW587" s="511"/>
      <c r="BBX587" s="511"/>
      <c r="BBY587" s="168"/>
      <c r="BBZ587" s="168"/>
      <c r="BCA587" s="168"/>
      <c r="BCB587" s="168"/>
      <c r="BCC587" s="168"/>
      <c r="BCD587" s="168"/>
      <c r="BCE587" s="168"/>
      <c r="BCF587" s="168"/>
      <c r="BCG587" s="168"/>
      <c r="BCH587" s="168"/>
      <c r="BCI587" s="168"/>
      <c r="BCJ587" s="168"/>
      <c r="BCK587" s="168"/>
      <c r="BCL587" s="168"/>
      <c r="BCM587" s="168"/>
      <c r="BCN587" s="168"/>
      <c r="BCO587" s="168"/>
      <c r="BCP587" s="168"/>
      <c r="BCQ587" s="168"/>
      <c r="BCR587" s="168"/>
      <c r="BCS587" s="168"/>
      <c r="BCT587" s="168"/>
      <c r="BCU587" s="168"/>
      <c r="BCV587" s="168"/>
      <c r="BCW587" s="168"/>
      <c r="BCX587" s="168"/>
      <c r="BCY587" s="168"/>
      <c r="BCZ587" s="168"/>
      <c r="BDA587" s="168"/>
      <c r="BDB587" s="168"/>
      <c r="BDC587" s="168"/>
      <c r="BDD587" s="168"/>
      <c r="BDE587" s="168"/>
      <c r="BDF587" s="168"/>
      <c r="BDG587" s="168"/>
      <c r="BDH587" s="168"/>
      <c r="BDI587" s="168"/>
      <c r="BDJ587" s="168"/>
      <c r="BDK587" s="168"/>
      <c r="BDL587" s="168"/>
      <c r="BDM587" s="168"/>
      <c r="BDN587" s="168"/>
      <c r="BDO587" s="168"/>
      <c r="BDP587" s="168"/>
      <c r="BDQ587" s="511"/>
      <c r="BDR587" s="511"/>
      <c r="BDS587" s="511"/>
      <c r="BDT587" s="511"/>
      <c r="BDU587" s="511"/>
      <c r="BDV587" s="511"/>
      <c r="BDW587" s="511"/>
      <c r="BDX587" s="511"/>
      <c r="BDY587" s="511"/>
      <c r="BDZ587" s="511"/>
      <c r="BEA587" s="511"/>
      <c r="BEB587" s="511"/>
      <c r="BEC587" s="511"/>
      <c r="BED587" s="511"/>
      <c r="BEE587" s="511"/>
      <c r="BEF587" s="511"/>
      <c r="BEG587" s="511"/>
      <c r="BEH587" s="511"/>
      <c r="BEI587" s="511"/>
      <c r="BEJ587" s="511"/>
      <c r="BEK587" s="511"/>
      <c r="BEL587" s="511"/>
      <c r="BEM587" s="511"/>
      <c r="BEN587" s="511"/>
      <c r="BEO587" s="89"/>
      <c r="BEP587" s="89"/>
      <c r="BEQ587" s="89"/>
      <c r="BER587" s="89"/>
      <c r="BES587" s="89"/>
      <c r="BET587" s="511"/>
      <c r="BEU587" s="511"/>
      <c r="BEV587" s="89"/>
      <c r="BEW587" s="89"/>
      <c r="BEX587" s="511"/>
      <c r="BEY587" s="511"/>
      <c r="BEZ587" s="89"/>
      <c r="BFA587" s="89"/>
      <c r="BFB587" s="511"/>
      <c r="BFC587" s="511"/>
      <c r="BFD587" s="511"/>
      <c r="BFE587" s="511"/>
      <c r="BFF587" s="511"/>
      <c r="BFG587" s="511"/>
      <c r="BFH587" s="511"/>
      <c r="BFI587" s="89"/>
      <c r="BFJ587" s="89"/>
      <c r="BFK587" s="511"/>
      <c r="BFL587" s="511"/>
      <c r="BFM587" s="89"/>
      <c r="BFN587" s="89"/>
      <c r="BFO587" s="511"/>
      <c r="BFP587" s="511"/>
      <c r="BFQ587" s="511"/>
      <c r="BFR587" s="511"/>
      <c r="BFS587" s="511"/>
      <c r="BFT587" s="203"/>
      <c r="BFU587" s="107"/>
      <c r="BFV587" s="511"/>
      <c r="BFW587" s="511"/>
      <c r="BFX587" s="511"/>
      <c r="BFY587" s="511"/>
      <c r="BFZ587" s="511"/>
      <c r="BGA587" s="511"/>
      <c r="BGB587" s="511"/>
      <c r="BGC587" s="168"/>
      <c r="BGD587" s="168"/>
      <c r="BGE587" s="168"/>
      <c r="BGF587" s="168"/>
      <c r="BGG587" s="168"/>
      <c r="BGH587" s="168"/>
      <c r="BGI587" s="168"/>
      <c r="BGJ587" s="168"/>
      <c r="BGK587" s="168"/>
      <c r="BGL587" s="168"/>
      <c r="BGM587" s="168"/>
      <c r="BGN587" s="168"/>
      <c r="BGO587" s="168"/>
      <c r="BGP587" s="168"/>
      <c r="BGQ587" s="168"/>
      <c r="BGR587" s="168"/>
      <c r="BGS587" s="168"/>
      <c r="BGT587" s="168"/>
      <c r="BGU587" s="168"/>
      <c r="BGV587" s="168"/>
      <c r="BGW587" s="168"/>
      <c r="BGX587" s="168"/>
      <c r="BGY587" s="168"/>
      <c r="BGZ587" s="168"/>
      <c r="BHA587" s="168"/>
      <c r="BHB587" s="168"/>
      <c r="BHC587" s="168"/>
      <c r="BHD587" s="168"/>
      <c r="BHE587" s="168"/>
      <c r="BHF587" s="168"/>
      <c r="BHG587" s="168"/>
      <c r="BHH587" s="168"/>
      <c r="BHI587" s="168"/>
      <c r="BHJ587" s="168"/>
      <c r="BHK587" s="168"/>
      <c r="BHL587" s="168"/>
      <c r="BHM587" s="168"/>
      <c r="BHN587" s="168"/>
      <c r="BHO587" s="168"/>
      <c r="BHP587" s="168"/>
      <c r="BHQ587" s="168"/>
      <c r="BHR587" s="168"/>
      <c r="BHS587" s="168"/>
      <c r="BHT587" s="168"/>
      <c r="BHU587" s="511"/>
      <c r="BHV587" s="511"/>
      <c r="BHW587" s="511"/>
      <c r="BHX587" s="511"/>
      <c r="BHY587" s="511"/>
      <c r="BHZ587" s="511"/>
      <c r="BIA587" s="511"/>
      <c r="BIB587" s="511"/>
      <c r="BIC587" s="511"/>
      <c r="BID587" s="511"/>
      <c r="BIE587" s="511"/>
      <c r="BIF587" s="511"/>
      <c r="BIG587" s="511"/>
      <c r="BIH587" s="511"/>
      <c r="BII587" s="511"/>
      <c r="BIJ587" s="511"/>
      <c r="BIK587" s="511"/>
      <c r="BIL587" s="511"/>
      <c r="BIM587" s="511"/>
      <c r="BIN587" s="511"/>
      <c r="BIO587" s="511"/>
      <c r="BIP587" s="511"/>
      <c r="BIQ587" s="511"/>
      <c r="BIR587" s="511"/>
      <c r="BIS587" s="89"/>
      <c r="BIT587" s="89"/>
      <c r="BIU587" s="89"/>
      <c r="BIV587" s="89"/>
      <c r="BIW587" s="89"/>
      <c r="BIX587" s="511"/>
      <c r="BIY587" s="511"/>
      <c r="BIZ587" s="89"/>
      <c r="BJA587" s="89"/>
      <c r="BJB587" s="511"/>
      <c r="BJC587" s="511"/>
      <c r="BJD587" s="89"/>
      <c r="BJE587" s="89"/>
      <c r="BJF587" s="511"/>
      <c r="BJG587" s="511"/>
      <c r="BJH587" s="511"/>
      <c r="BJI587" s="511"/>
      <c r="BJJ587" s="511"/>
      <c r="BJK587" s="511"/>
      <c r="BJL587" s="511"/>
      <c r="BJM587" s="89"/>
      <c r="BJN587" s="89"/>
      <c r="BJO587" s="511"/>
      <c r="BJP587" s="511"/>
      <c r="BJQ587" s="89"/>
      <c r="BJR587" s="89"/>
      <c r="BJS587" s="511"/>
      <c r="BJT587" s="511"/>
      <c r="BJU587" s="511"/>
      <c r="BJV587" s="511"/>
      <c r="BJW587" s="511"/>
      <c r="BJX587" s="203"/>
      <c r="BJY587" s="107"/>
      <c r="BJZ587" s="511"/>
      <c r="BKA587" s="511"/>
      <c r="BKB587" s="511"/>
      <c r="BKC587" s="511"/>
      <c r="BKD587" s="511"/>
      <c r="BKE587" s="511"/>
      <c r="BKF587" s="511"/>
      <c r="BKG587" s="168"/>
      <c r="BKH587" s="168"/>
      <c r="BKI587" s="168"/>
      <c r="BKJ587" s="168"/>
      <c r="BKK587" s="168"/>
      <c r="BKL587" s="168"/>
      <c r="BKM587" s="168"/>
      <c r="BKN587" s="168"/>
      <c r="BKO587" s="168"/>
      <c r="BKP587" s="168"/>
      <c r="BKQ587" s="168"/>
      <c r="BKR587" s="168"/>
      <c r="BKS587" s="168"/>
      <c r="BKT587" s="168"/>
      <c r="BKU587" s="168"/>
      <c r="BKV587" s="168"/>
      <c r="BKW587" s="168"/>
      <c r="BKX587" s="168"/>
      <c r="BKY587" s="168"/>
      <c r="BKZ587" s="168"/>
      <c r="BLA587" s="168"/>
      <c r="BLB587" s="168"/>
      <c r="BLC587" s="168"/>
      <c r="BLD587" s="168"/>
      <c r="BLE587" s="168"/>
      <c r="BLF587" s="168"/>
      <c r="BLG587" s="168"/>
      <c r="BLH587" s="168"/>
      <c r="BLI587" s="168"/>
      <c r="BLJ587" s="168"/>
      <c r="BLK587" s="168"/>
      <c r="BLL587" s="168"/>
      <c r="BLM587" s="168"/>
      <c r="BLN587" s="168"/>
      <c r="BLO587" s="168"/>
      <c r="BLP587" s="168"/>
      <c r="BLQ587" s="168"/>
      <c r="BLR587" s="168"/>
      <c r="BLS587" s="168"/>
      <c r="BLT587" s="168"/>
      <c r="BLU587" s="168"/>
      <c r="BLV587" s="168"/>
      <c r="BLW587" s="168"/>
      <c r="BLX587" s="168"/>
      <c r="BLY587" s="511"/>
      <c r="BLZ587" s="511"/>
      <c r="BMA587" s="511"/>
      <c r="BMB587" s="511"/>
      <c r="BMC587" s="511"/>
      <c r="BMD587" s="511"/>
      <c r="BME587" s="511"/>
      <c r="BMF587" s="511"/>
      <c r="BMG587" s="511"/>
      <c r="BMH587" s="511"/>
      <c r="BMI587" s="511"/>
      <c r="BMJ587" s="511"/>
      <c r="BMK587" s="511"/>
      <c r="BML587" s="511"/>
      <c r="BMM587" s="511"/>
      <c r="BMN587" s="511"/>
      <c r="BMO587" s="511"/>
      <c r="BMP587" s="511"/>
      <c r="BMQ587" s="511"/>
      <c r="BMR587" s="511"/>
      <c r="BMS587" s="511"/>
      <c r="BMT587" s="511"/>
      <c r="BMU587" s="511"/>
      <c r="BMV587" s="511"/>
      <c r="BMW587" s="89"/>
      <c r="BMX587" s="89"/>
      <c r="BMY587" s="89"/>
      <c r="BMZ587" s="89"/>
      <c r="BNA587" s="89"/>
      <c r="BNB587" s="511"/>
      <c r="BNC587" s="511"/>
      <c r="BND587" s="89"/>
      <c r="BNE587" s="89"/>
      <c r="BNF587" s="511"/>
      <c r="BNG587" s="511"/>
      <c r="BNH587" s="89"/>
      <c r="BNI587" s="89"/>
      <c r="BNJ587" s="511"/>
      <c r="BNK587" s="511"/>
      <c r="BNL587" s="511"/>
      <c r="BNM587" s="511"/>
      <c r="BNN587" s="511"/>
      <c r="BNO587" s="511"/>
      <c r="BNP587" s="511"/>
      <c r="BNQ587" s="89"/>
      <c r="BNR587" s="89"/>
      <c r="BNS587" s="511"/>
      <c r="BNT587" s="511"/>
      <c r="BNU587" s="89"/>
      <c r="BNV587" s="89"/>
      <c r="BNW587" s="511"/>
      <c r="BNX587" s="511"/>
      <c r="BNY587" s="511"/>
      <c r="BNZ587" s="511"/>
      <c r="BOA587" s="511"/>
      <c r="BOB587" s="203"/>
      <c r="BOC587" s="107"/>
      <c r="BOD587" s="511"/>
      <c r="BOE587" s="511"/>
      <c r="BOF587" s="511"/>
      <c r="BOG587" s="511"/>
      <c r="BOH587" s="511"/>
      <c r="BOI587" s="511"/>
      <c r="BOJ587" s="511"/>
      <c r="BOK587" s="168"/>
      <c r="BOL587" s="168"/>
      <c r="BOM587" s="168"/>
      <c r="BON587" s="168"/>
      <c r="BOO587" s="168"/>
      <c r="BOP587" s="168"/>
      <c r="BOQ587" s="168"/>
      <c r="BOR587" s="168"/>
      <c r="BOS587" s="168"/>
      <c r="BOT587" s="168"/>
      <c r="BOU587" s="168"/>
      <c r="BOV587" s="168"/>
      <c r="BOW587" s="168"/>
      <c r="BOX587" s="168"/>
      <c r="BOY587" s="168"/>
      <c r="BOZ587" s="168"/>
      <c r="BPA587" s="168"/>
      <c r="BPB587" s="168"/>
      <c r="BPC587" s="168"/>
      <c r="BPD587" s="168"/>
      <c r="BPE587" s="168"/>
      <c r="BPF587" s="168"/>
      <c r="BPG587" s="168"/>
      <c r="BPH587" s="168"/>
      <c r="BPI587" s="168"/>
      <c r="BPJ587" s="168"/>
      <c r="BPK587" s="168"/>
      <c r="BPL587" s="168"/>
      <c r="BPM587" s="168"/>
      <c r="BPN587" s="168"/>
      <c r="BPO587" s="168"/>
      <c r="BPP587" s="168"/>
      <c r="BPQ587" s="168"/>
      <c r="BPR587" s="168"/>
      <c r="BPS587" s="168"/>
      <c r="BPT587" s="168"/>
      <c r="BPU587" s="168"/>
      <c r="BPV587" s="168"/>
      <c r="BPW587" s="168"/>
      <c r="BPX587" s="168"/>
      <c r="BPY587" s="168"/>
      <c r="BPZ587" s="168"/>
      <c r="BQA587" s="168"/>
      <c r="BQB587" s="168"/>
      <c r="BQC587" s="511"/>
      <c r="BQD587" s="511"/>
      <c r="BQE587" s="511"/>
      <c r="BQF587" s="511"/>
      <c r="BQG587" s="511"/>
      <c r="BQH587" s="511"/>
      <c r="BQI587" s="511"/>
      <c r="BQJ587" s="511"/>
      <c r="BQK587" s="511"/>
      <c r="BQL587" s="511"/>
      <c r="BQM587" s="511"/>
      <c r="BQN587" s="511"/>
      <c r="BQO587" s="511"/>
      <c r="BQP587" s="511"/>
      <c r="BQQ587" s="511"/>
      <c r="BQR587" s="511"/>
      <c r="BQS587" s="511"/>
      <c r="BQT587" s="511"/>
      <c r="BQU587" s="511"/>
      <c r="BQV587" s="511"/>
      <c r="BQW587" s="511"/>
      <c r="BQX587" s="511"/>
      <c r="BQY587" s="511"/>
      <c r="BQZ587" s="511"/>
      <c r="BRA587" s="89"/>
      <c r="BRB587" s="89"/>
      <c r="BRC587" s="89"/>
      <c r="BRD587" s="89"/>
      <c r="BRE587" s="89"/>
      <c r="BRF587" s="511"/>
      <c r="BRG587" s="511"/>
      <c r="BRH587" s="89"/>
      <c r="BRI587" s="89"/>
      <c r="BRJ587" s="511"/>
      <c r="BRK587" s="511"/>
      <c r="BRL587" s="89"/>
      <c r="BRM587" s="89"/>
      <c r="BRN587" s="511"/>
      <c r="BRO587" s="511"/>
      <c r="BRP587" s="511"/>
      <c r="BRQ587" s="511"/>
      <c r="BRR587" s="511"/>
      <c r="BRS587" s="511"/>
      <c r="BRT587" s="511"/>
      <c r="BRU587" s="89"/>
      <c r="BRV587" s="89"/>
      <c r="BRW587" s="511"/>
      <c r="BRX587" s="511"/>
      <c r="BRY587" s="89"/>
      <c r="BRZ587" s="89"/>
      <c r="BSA587" s="511"/>
      <c r="BSB587" s="511"/>
      <c r="BSC587" s="511"/>
      <c r="BSD587" s="511"/>
      <c r="BSE587" s="511"/>
      <c r="BSF587" s="203"/>
      <c r="BSG587" s="107"/>
      <c r="BSH587" s="511"/>
      <c r="BSI587" s="511"/>
      <c r="BSJ587" s="511"/>
      <c r="BSK587" s="511"/>
      <c r="BSL587" s="511"/>
      <c r="BSM587" s="511"/>
      <c r="BSN587" s="511"/>
      <c r="BSO587" s="168"/>
      <c r="BSP587" s="168"/>
      <c r="BSQ587" s="168"/>
      <c r="BSR587" s="168"/>
      <c r="BSS587" s="168"/>
      <c r="BST587" s="168"/>
      <c r="BSU587" s="168"/>
      <c r="BSV587" s="168"/>
      <c r="BSW587" s="168"/>
      <c r="BSX587" s="168"/>
      <c r="BSY587" s="168"/>
      <c r="BSZ587" s="168"/>
      <c r="BTA587" s="168"/>
      <c r="BTB587" s="168"/>
      <c r="BTC587" s="168"/>
      <c r="BTD587" s="168"/>
      <c r="BTE587" s="168"/>
      <c r="BTF587" s="168"/>
      <c r="BTG587" s="168"/>
      <c r="BTH587" s="168"/>
      <c r="BTI587" s="168"/>
      <c r="BTJ587" s="168"/>
      <c r="BTK587" s="168"/>
      <c r="BTL587" s="168"/>
      <c r="BTM587" s="168"/>
      <c r="BTN587" s="168"/>
      <c r="BTO587" s="168"/>
      <c r="BTP587" s="168"/>
      <c r="BTQ587" s="168"/>
      <c r="BTR587" s="168"/>
      <c r="BTS587" s="168"/>
      <c r="BTT587" s="168"/>
      <c r="BTU587" s="168"/>
      <c r="BTV587" s="168"/>
      <c r="BTW587" s="168"/>
      <c r="BTX587" s="168"/>
      <c r="BTY587" s="168"/>
      <c r="BTZ587" s="168"/>
      <c r="BUA587" s="168"/>
      <c r="BUB587" s="168"/>
      <c r="BUC587" s="168"/>
      <c r="BUD587" s="168"/>
      <c r="BUE587" s="168"/>
      <c r="BUF587" s="168"/>
      <c r="BUG587" s="511"/>
      <c r="BUH587" s="511"/>
      <c r="BUI587" s="511"/>
      <c r="BUJ587" s="511"/>
      <c r="BUK587" s="511"/>
      <c r="BUL587" s="511"/>
      <c r="BUM587" s="511"/>
      <c r="BUN587" s="511"/>
      <c r="BUO587" s="511"/>
      <c r="BUP587" s="511"/>
      <c r="BUQ587" s="511"/>
      <c r="BUR587" s="511"/>
      <c r="BUS587" s="511"/>
      <c r="BUT587" s="511"/>
      <c r="BUU587" s="511"/>
      <c r="BUV587" s="511"/>
      <c r="BUW587" s="511"/>
      <c r="BUX587" s="511"/>
      <c r="BUY587" s="511"/>
      <c r="BUZ587" s="511"/>
      <c r="BVA587" s="511"/>
      <c r="BVB587" s="511"/>
      <c r="BVC587" s="511"/>
      <c r="BVD587" s="511"/>
      <c r="BVE587" s="89"/>
      <c r="BVF587" s="89"/>
      <c r="BVG587" s="89"/>
      <c r="BVH587" s="89"/>
      <c r="BVI587" s="89"/>
      <c r="BVJ587" s="511"/>
      <c r="BVK587" s="511"/>
      <c r="BVL587" s="89"/>
      <c r="BVM587" s="89"/>
      <c r="BVN587" s="511"/>
      <c r="BVO587" s="511"/>
      <c r="BVP587" s="89"/>
      <c r="BVQ587" s="89"/>
      <c r="BVR587" s="511"/>
      <c r="BVS587" s="511"/>
      <c r="BVT587" s="511"/>
      <c r="BVU587" s="511"/>
      <c r="BVV587" s="511"/>
      <c r="BVW587" s="511"/>
      <c r="BVX587" s="511"/>
      <c r="BVY587" s="89"/>
      <c r="BVZ587" s="89"/>
      <c r="BWA587" s="511"/>
      <c r="BWB587" s="511"/>
      <c r="BWC587" s="89"/>
      <c r="BWD587" s="89"/>
      <c r="BWE587" s="511"/>
      <c r="BWF587" s="511"/>
      <c r="BWG587" s="511"/>
      <c r="BWH587" s="511"/>
      <c r="BWI587" s="511"/>
      <c r="BWJ587" s="203"/>
      <c r="BWK587" s="107"/>
      <c r="BWL587" s="511"/>
      <c r="BWM587" s="511"/>
      <c r="BWN587" s="511"/>
      <c r="BWO587" s="511"/>
      <c r="BWP587" s="511"/>
      <c r="BWQ587" s="511"/>
      <c r="BWR587" s="511"/>
      <c r="BWS587" s="168"/>
      <c r="BWT587" s="168"/>
      <c r="BWU587" s="168"/>
      <c r="BWV587" s="168"/>
      <c r="BWW587" s="168"/>
      <c r="BWX587" s="168"/>
      <c r="BWY587" s="168"/>
      <c r="BWZ587" s="168"/>
      <c r="BXA587" s="168"/>
      <c r="BXB587" s="168"/>
      <c r="BXC587" s="168"/>
      <c r="BXD587" s="168"/>
      <c r="BXE587" s="168"/>
      <c r="BXF587" s="168"/>
      <c r="BXG587" s="168"/>
      <c r="BXH587" s="168"/>
      <c r="BXI587" s="168"/>
      <c r="BXJ587" s="168"/>
      <c r="BXK587" s="168"/>
      <c r="BXL587" s="168"/>
      <c r="BXM587" s="168"/>
      <c r="BXN587" s="168"/>
      <c r="BXO587" s="168"/>
      <c r="BXP587" s="168"/>
      <c r="BXQ587" s="168"/>
      <c r="BXR587" s="168"/>
      <c r="BXS587" s="168"/>
      <c r="BXT587" s="168"/>
      <c r="BXU587" s="168"/>
      <c r="BXV587" s="168"/>
      <c r="BXW587" s="168"/>
      <c r="BXX587" s="168"/>
      <c r="BXY587" s="168"/>
      <c r="BXZ587" s="168"/>
      <c r="BYA587" s="168"/>
      <c r="BYB587" s="168"/>
      <c r="BYC587" s="168"/>
      <c r="BYD587" s="168"/>
      <c r="BYE587" s="168"/>
      <c r="BYF587" s="168"/>
      <c r="BYG587" s="168"/>
      <c r="BYH587" s="168"/>
      <c r="BYI587" s="168"/>
      <c r="BYJ587" s="168"/>
      <c r="BYK587" s="511"/>
      <c r="BYL587" s="511"/>
      <c r="BYM587" s="511"/>
      <c r="BYN587" s="511"/>
      <c r="BYO587" s="511"/>
      <c r="BYP587" s="511"/>
      <c r="BYQ587" s="511"/>
      <c r="BYR587" s="511"/>
      <c r="BYS587" s="511"/>
      <c r="BYT587" s="511"/>
      <c r="BYU587" s="511"/>
      <c r="BYV587" s="511"/>
      <c r="BYW587" s="511"/>
      <c r="BYX587" s="511"/>
      <c r="BYY587" s="511"/>
      <c r="BYZ587" s="511"/>
      <c r="BZA587" s="511"/>
      <c r="BZB587" s="511"/>
      <c r="BZC587" s="511"/>
      <c r="BZD587" s="511"/>
      <c r="BZE587" s="511"/>
      <c r="BZF587" s="511"/>
      <c r="BZG587" s="511"/>
      <c r="BZH587" s="511"/>
      <c r="BZI587" s="89"/>
      <c r="BZJ587" s="89"/>
      <c r="BZK587" s="89"/>
      <c r="BZL587" s="89"/>
      <c r="BZM587" s="89"/>
      <c r="BZN587" s="511"/>
      <c r="BZO587" s="511"/>
      <c r="BZP587" s="89"/>
      <c r="BZQ587" s="89"/>
      <c r="BZR587" s="511"/>
      <c r="BZS587" s="511"/>
      <c r="BZT587" s="89"/>
      <c r="BZU587" s="89"/>
      <c r="BZV587" s="511"/>
      <c r="BZW587" s="511"/>
      <c r="BZX587" s="511"/>
      <c r="BZY587" s="511"/>
      <c r="BZZ587" s="511"/>
      <c r="CAA587" s="511"/>
      <c r="CAB587" s="511"/>
      <c r="CAC587" s="89"/>
      <c r="CAD587" s="89"/>
      <c r="CAE587" s="511"/>
      <c r="CAF587" s="511"/>
      <c r="CAG587" s="89"/>
      <c r="CAH587" s="89"/>
      <c r="CAI587" s="511"/>
      <c r="CAJ587" s="511"/>
      <c r="CAK587" s="511"/>
      <c r="CAL587" s="511"/>
      <c r="CAM587" s="511"/>
      <c r="CAN587" s="203"/>
      <c r="CAO587" s="107"/>
      <c r="CAP587" s="511"/>
      <c r="CAQ587" s="511"/>
      <c r="CAR587" s="511"/>
      <c r="CAS587" s="511"/>
      <c r="CAT587" s="511"/>
      <c r="CAU587" s="511"/>
      <c r="CAV587" s="511"/>
      <c r="CAW587" s="168"/>
      <c r="CAX587" s="168"/>
      <c r="CAY587" s="168"/>
      <c r="CAZ587" s="168"/>
      <c r="CBA587" s="168"/>
      <c r="CBB587" s="168"/>
      <c r="CBC587" s="168"/>
      <c r="CBD587" s="168"/>
      <c r="CBE587" s="168"/>
      <c r="CBF587" s="168"/>
      <c r="CBG587" s="168"/>
      <c r="CBH587" s="168"/>
      <c r="CBI587" s="168"/>
      <c r="CBJ587" s="168"/>
      <c r="CBK587" s="168"/>
      <c r="CBL587" s="168"/>
      <c r="CBM587" s="168"/>
      <c r="CBN587" s="168"/>
      <c r="CBO587" s="168"/>
      <c r="CBP587" s="168"/>
      <c r="CBQ587" s="168"/>
      <c r="CBR587" s="168"/>
      <c r="CBS587" s="168"/>
      <c r="CBT587" s="168"/>
      <c r="CBU587" s="168"/>
      <c r="CBV587" s="168"/>
      <c r="CBW587" s="168"/>
      <c r="CBX587" s="168"/>
      <c r="CBY587" s="168"/>
      <c r="CBZ587" s="168"/>
      <c r="CCA587" s="168"/>
      <c r="CCB587" s="168"/>
      <c r="CCC587" s="168"/>
      <c r="CCD587" s="168"/>
      <c r="CCE587" s="168"/>
      <c r="CCF587" s="168"/>
      <c r="CCG587" s="168"/>
      <c r="CCH587" s="168"/>
      <c r="CCI587" s="168"/>
      <c r="CCJ587" s="168"/>
      <c r="CCK587" s="168"/>
      <c r="CCL587" s="168"/>
      <c r="CCM587" s="168"/>
      <c r="CCN587" s="168"/>
      <c r="CCO587" s="511"/>
      <c r="CCP587" s="511"/>
      <c r="CCQ587" s="511"/>
      <c r="CCR587" s="511"/>
      <c r="CCS587" s="511"/>
      <c r="CCT587" s="511"/>
      <c r="CCU587" s="511"/>
      <c r="CCV587" s="511"/>
      <c r="CCW587" s="511"/>
      <c r="CCX587" s="511"/>
      <c r="CCY587" s="511"/>
      <c r="CCZ587" s="511"/>
      <c r="CDA587" s="511"/>
      <c r="CDB587" s="511"/>
      <c r="CDC587" s="511"/>
      <c r="CDD587" s="511"/>
      <c r="CDE587" s="511"/>
      <c r="CDF587" s="511"/>
      <c r="CDG587" s="511"/>
      <c r="CDH587" s="511"/>
      <c r="CDI587" s="511"/>
      <c r="CDJ587" s="511"/>
      <c r="CDK587" s="511"/>
      <c r="CDL587" s="511"/>
      <c r="CDM587" s="89"/>
      <c r="CDN587" s="89"/>
      <c r="CDO587" s="89"/>
      <c r="CDP587" s="89"/>
      <c r="CDQ587" s="89"/>
      <c r="CDR587" s="511"/>
      <c r="CDS587" s="511"/>
      <c r="CDT587" s="89"/>
      <c r="CDU587" s="89"/>
      <c r="CDV587" s="511"/>
      <c r="CDW587" s="511"/>
      <c r="CDX587" s="89"/>
      <c r="CDY587" s="89"/>
      <c r="CDZ587" s="511"/>
      <c r="CEA587" s="511"/>
      <c r="CEB587" s="511"/>
      <c r="CEC587" s="511"/>
      <c r="CED587" s="511"/>
      <c r="CEE587" s="511"/>
      <c r="CEF587" s="511"/>
      <c r="CEG587" s="89"/>
      <c r="CEH587" s="89"/>
      <c r="CEI587" s="511"/>
      <c r="CEJ587" s="511"/>
      <c r="CEK587" s="89"/>
      <c r="CEL587" s="89"/>
      <c r="CEM587" s="511"/>
      <c r="CEN587" s="511"/>
      <c r="CEO587" s="511"/>
      <c r="CEP587" s="511"/>
      <c r="CEQ587" s="511"/>
      <c r="CER587" s="203"/>
      <c r="CES587" s="107"/>
      <c r="CET587" s="511"/>
      <c r="CEU587" s="511"/>
      <c r="CEV587" s="511"/>
      <c r="CEW587" s="511"/>
      <c r="CEX587" s="511"/>
      <c r="CEY587" s="511"/>
      <c r="CEZ587" s="511"/>
      <c r="CFA587" s="168"/>
      <c r="CFB587" s="168"/>
      <c r="CFC587" s="168"/>
      <c r="CFD587" s="168"/>
      <c r="CFE587" s="168"/>
      <c r="CFF587" s="168"/>
      <c r="CFG587" s="168"/>
      <c r="CFH587" s="168"/>
      <c r="CFI587" s="168"/>
      <c r="CFJ587" s="168"/>
      <c r="CFK587" s="168"/>
      <c r="CFL587" s="168"/>
      <c r="CFM587" s="168"/>
      <c r="CFN587" s="168"/>
      <c r="CFO587" s="168"/>
      <c r="CFP587" s="168"/>
      <c r="CFQ587" s="168"/>
      <c r="CFR587" s="168"/>
      <c r="CFS587" s="168"/>
      <c r="CFT587" s="168"/>
      <c r="CFU587" s="168"/>
      <c r="CFV587" s="168"/>
      <c r="CFW587" s="168"/>
      <c r="CFX587" s="168"/>
      <c r="CFY587" s="168"/>
      <c r="CFZ587" s="168"/>
      <c r="CGA587" s="168"/>
      <c r="CGB587" s="168"/>
      <c r="CGC587" s="168"/>
      <c r="CGD587" s="168"/>
      <c r="CGE587" s="168"/>
      <c r="CGF587" s="168"/>
      <c r="CGG587" s="168"/>
      <c r="CGH587" s="168"/>
      <c r="CGI587" s="168"/>
      <c r="CGJ587" s="168"/>
      <c r="CGK587" s="168"/>
      <c r="CGL587" s="168"/>
      <c r="CGM587" s="168"/>
      <c r="CGN587" s="168"/>
      <c r="CGO587" s="168"/>
      <c r="CGP587" s="168"/>
      <c r="CGQ587" s="168"/>
      <c r="CGR587" s="168"/>
      <c r="CGS587" s="511"/>
      <c r="CGT587" s="511"/>
      <c r="CGU587" s="511"/>
      <c r="CGV587" s="511"/>
      <c r="CGW587" s="511"/>
      <c r="CGX587" s="511"/>
      <c r="CGY587" s="511"/>
      <c r="CGZ587" s="511"/>
      <c r="CHA587" s="511"/>
      <c r="CHB587" s="511"/>
      <c r="CHC587" s="511"/>
      <c r="CHD587" s="511"/>
      <c r="CHE587" s="511"/>
      <c r="CHF587" s="511"/>
      <c r="CHG587" s="511"/>
      <c r="CHH587" s="511"/>
      <c r="CHI587" s="511"/>
      <c r="CHJ587" s="511"/>
      <c r="CHK587" s="511"/>
      <c r="CHL587" s="511"/>
      <c r="CHM587" s="511"/>
      <c r="CHN587" s="511"/>
      <c r="CHO587" s="511"/>
      <c r="CHP587" s="511"/>
      <c r="CHQ587" s="89"/>
      <c r="CHR587" s="89"/>
      <c r="CHS587" s="89"/>
      <c r="CHT587" s="89"/>
      <c r="CHU587" s="89"/>
      <c r="CHV587" s="511"/>
      <c r="CHW587" s="511"/>
      <c r="CHX587" s="89"/>
      <c r="CHY587" s="89"/>
      <c r="CHZ587" s="511"/>
      <c r="CIA587" s="511"/>
      <c r="CIB587" s="89"/>
      <c r="CIC587" s="89"/>
      <c r="CID587" s="511"/>
      <c r="CIE587" s="511"/>
      <c r="CIF587" s="511"/>
      <c r="CIG587" s="511"/>
      <c r="CIH587" s="511"/>
      <c r="CII587" s="511"/>
      <c r="CIJ587" s="511"/>
      <c r="CIK587" s="89"/>
      <c r="CIL587" s="89"/>
      <c r="CIM587" s="511"/>
      <c r="CIN587" s="511"/>
      <c r="CIO587" s="89"/>
      <c r="CIP587" s="89"/>
      <c r="CIQ587" s="511"/>
      <c r="CIR587" s="511"/>
      <c r="CIS587" s="511"/>
      <c r="CIT587" s="511"/>
      <c r="CIU587" s="511"/>
      <c r="CIV587" s="203"/>
      <c r="CIW587" s="107"/>
      <c r="CIX587" s="511"/>
      <c r="CIY587" s="511"/>
      <c r="CIZ587" s="511"/>
      <c r="CJA587" s="511"/>
      <c r="CJB587" s="511"/>
      <c r="CJC587" s="511"/>
      <c r="CJD587" s="511"/>
      <c r="CJE587" s="168"/>
      <c r="CJF587" s="168"/>
      <c r="CJG587" s="168"/>
      <c r="CJH587" s="168"/>
      <c r="CJI587" s="168"/>
      <c r="CJJ587" s="168"/>
      <c r="CJK587" s="168"/>
      <c r="CJL587" s="168"/>
      <c r="CJM587" s="168"/>
      <c r="CJN587" s="168"/>
      <c r="CJO587" s="168"/>
      <c r="CJP587" s="168"/>
      <c r="CJQ587" s="168"/>
      <c r="CJR587" s="168"/>
      <c r="CJS587" s="168"/>
      <c r="CJT587" s="168"/>
      <c r="CJU587" s="168"/>
      <c r="CJV587" s="168"/>
      <c r="CJW587" s="168"/>
      <c r="CJX587" s="168"/>
      <c r="CJY587" s="168"/>
      <c r="CJZ587" s="168"/>
      <c r="CKA587" s="168"/>
      <c r="CKB587" s="168"/>
      <c r="CKC587" s="168"/>
      <c r="CKD587" s="168"/>
      <c r="CKE587" s="168"/>
      <c r="CKF587" s="168"/>
      <c r="CKG587" s="168"/>
      <c r="CKH587" s="168"/>
      <c r="CKI587" s="168"/>
      <c r="CKJ587" s="168"/>
      <c r="CKK587" s="168"/>
      <c r="CKL587" s="168"/>
      <c r="CKM587" s="168"/>
      <c r="CKN587" s="168"/>
      <c r="CKO587" s="168"/>
      <c r="CKP587" s="168"/>
      <c r="CKQ587" s="168"/>
      <c r="CKR587" s="168"/>
      <c r="CKS587" s="168"/>
      <c r="CKT587" s="168"/>
      <c r="CKU587" s="168"/>
      <c r="CKV587" s="168"/>
      <c r="CKW587" s="511"/>
      <c r="CKX587" s="511"/>
      <c r="CKY587" s="511"/>
      <c r="CKZ587" s="511"/>
      <c r="CLA587" s="511"/>
      <c r="CLB587" s="511"/>
      <c r="CLC587" s="511"/>
      <c r="CLD587" s="511"/>
      <c r="CLE587" s="511"/>
      <c r="CLF587" s="511"/>
      <c r="CLG587" s="511"/>
      <c r="CLH587" s="511"/>
      <c r="CLI587" s="511"/>
      <c r="CLJ587" s="511"/>
      <c r="CLK587" s="511"/>
      <c r="CLL587" s="511"/>
      <c r="CLM587" s="511"/>
      <c r="CLN587" s="511"/>
      <c r="CLO587" s="511"/>
      <c r="CLP587" s="511"/>
      <c r="CLQ587" s="511"/>
      <c r="CLR587" s="511"/>
      <c r="CLS587" s="511"/>
      <c r="CLT587" s="511"/>
      <c r="CLU587" s="89"/>
      <c r="CLV587" s="89"/>
      <c r="CLW587" s="89"/>
      <c r="CLX587" s="89"/>
      <c r="CLY587" s="89"/>
      <c r="CLZ587" s="511"/>
      <c r="CMA587" s="511"/>
      <c r="CMB587" s="89"/>
      <c r="CMC587" s="89"/>
      <c r="CMD587" s="511"/>
      <c r="CME587" s="511"/>
      <c r="CMF587" s="89"/>
      <c r="CMG587" s="89"/>
      <c r="CMH587" s="511"/>
      <c r="CMI587" s="511"/>
      <c r="CMJ587" s="511"/>
      <c r="CMK587" s="511"/>
      <c r="CML587" s="511"/>
      <c r="CMM587" s="511"/>
      <c r="CMN587" s="511"/>
      <c r="CMO587" s="89"/>
      <c r="CMP587" s="89"/>
      <c r="CMQ587" s="511"/>
      <c r="CMR587" s="511"/>
      <c r="CMS587" s="89"/>
      <c r="CMT587" s="89"/>
      <c r="CMU587" s="511"/>
      <c r="CMV587" s="511"/>
      <c r="CMW587" s="511"/>
      <c r="CMX587" s="511"/>
      <c r="CMY587" s="511"/>
      <c r="CMZ587" s="203"/>
      <c r="CNA587" s="107"/>
      <c r="CNB587" s="511"/>
      <c r="CNC587" s="511"/>
      <c r="CND587" s="511"/>
      <c r="CNE587" s="511"/>
      <c r="CNF587" s="511"/>
      <c r="CNG587" s="511"/>
      <c r="CNH587" s="511"/>
      <c r="CNI587" s="168"/>
      <c r="CNJ587" s="168"/>
      <c r="CNK587" s="168"/>
      <c r="CNL587" s="168"/>
      <c r="CNM587" s="168"/>
      <c r="CNN587" s="168"/>
      <c r="CNO587" s="168"/>
      <c r="CNP587" s="168"/>
      <c r="CNQ587" s="168"/>
      <c r="CNR587" s="168"/>
      <c r="CNS587" s="168"/>
      <c r="CNT587" s="168"/>
      <c r="CNU587" s="168"/>
      <c r="CNV587" s="168"/>
      <c r="CNW587" s="168"/>
      <c r="CNX587" s="168"/>
      <c r="CNY587" s="168"/>
      <c r="CNZ587" s="168"/>
      <c r="COA587" s="168"/>
      <c r="COB587" s="168"/>
      <c r="COC587" s="168"/>
      <c r="COD587" s="168"/>
      <c r="COE587" s="168"/>
      <c r="COF587" s="168"/>
      <c r="COG587" s="168"/>
      <c r="COH587" s="168"/>
      <c r="COI587" s="168"/>
      <c r="COJ587" s="168"/>
      <c r="COK587" s="168"/>
      <c r="COL587" s="168"/>
      <c r="COM587" s="168"/>
      <c r="CON587" s="168"/>
      <c r="COO587" s="168"/>
      <c r="COP587" s="168"/>
      <c r="COQ587" s="168"/>
      <c r="COR587" s="168"/>
      <c r="COS587" s="168"/>
      <c r="COT587" s="168"/>
      <c r="COU587" s="168"/>
      <c r="COV587" s="168"/>
      <c r="COW587" s="168"/>
      <c r="COX587" s="168"/>
      <c r="COY587" s="168"/>
      <c r="COZ587" s="168"/>
      <c r="CPA587" s="511"/>
      <c r="CPB587" s="511"/>
      <c r="CPC587" s="511"/>
      <c r="CPD587" s="511"/>
      <c r="CPE587" s="511"/>
      <c r="CPF587" s="511"/>
      <c r="CPG587" s="511"/>
      <c r="CPH587" s="511"/>
      <c r="CPI587" s="511"/>
      <c r="CPJ587" s="511"/>
      <c r="CPK587" s="511"/>
      <c r="CPL587" s="511"/>
      <c r="CPM587" s="511"/>
      <c r="CPN587" s="511"/>
      <c r="CPO587" s="511"/>
      <c r="CPP587" s="511"/>
      <c r="CPQ587" s="511"/>
      <c r="CPR587" s="511"/>
      <c r="CPS587" s="511"/>
      <c r="CPT587" s="511"/>
      <c r="CPU587" s="511"/>
      <c r="CPV587" s="511"/>
      <c r="CPW587" s="511"/>
      <c r="CPX587" s="511"/>
      <c r="CPY587" s="89"/>
      <c r="CPZ587" s="89"/>
      <c r="CQA587" s="89"/>
      <c r="CQB587" s="89"/>
      <c r="CQC587" s="89"/>
      <c r="CQD587" s="511"/>
      <c r="CQE587" s="511"/>
      <c r="CQF587" s="89"/>
      <c r="CQG587" s="89"/>
      <c r="CQH587" s="511"/>
      <c r="CQI587" s="511"/>
      <c r="CQJ587" s="89"/>
      <c r="CQK587" s="89"/>
      <c r="CQL587" s="511"/>
      <c r="CQM587" s="511"/>
      <c r="CQN587" s="511"/>
      <c r="CQO587" s="511"/>
      <c r="CQP587" s="511"/>
      <c r="CQQ587" s="511"/>
      <c r="CQR587" s="511"/>
      <c r="CQS587" s="89"/>
      <c r="CQT587" s="89"/>
      <c r="CQU587" s="511"/>
      <c r="CQV587" s="511"/>
      <c r="CQW587" s="89"/>
      <c r="CQX587" s="89"/>
      <c r="CQY587" s="511"/>
      <c r="CQZ587" s="511"/>
      <c r="CRA587" s="511"/>
      <c r="CRB587" s="511"/>
      <c r="CRC587" s="511"/>
      <c r="CRD587" s="203"/>
      <c r="CRE587" s="107"/>
      <c r="CRF587" s="511"/>
      <c r="CRG587" s="511"/>
      <c r="CRH587" s="511"/>
      <c r="CRI587" s="511"/>
      <c r="CRJ587" s="511"/>
      <c r="CRK587" s="511"/>
      <c r="CRL587" s="511"/>
      <c r="CRM587" s="168"/>
      <c r="CRN587" s="168"/>
      <c r="CRO587" s="168"/>
      <c r="CRP587" s="168"/>
      <c r="CRQ587" s="168"/>
      <c r="CRR587" s="168"/>
      <c r="CRS587" s="168"/>
      <c r="CRT587" s="168"/>
      <c r="CRU587" s="168"/>
      <c r="CRV587" s="168"/>
      <c r="CRW587" s="168"/>
      <c r="CRX587" s="168"/>
      <c r="CRY587" s="168"/>
      <c r="CRZ587" s="168"/>
      <c r="CSA587" s="168"/>
      <c r="CSB587" s="168"/>
      <c r="CSC587" s="168"/>
      <c r="CSD587" s="168"/>
      <c r="CSE587" s="168"/>
      <c r="CSF587" s="168"/>
      <c r="CSG587" s="168"/>
      <c r="CSH587" s="168"/>
      <c r="CSI587" s="168"/>
      <c r="CSJ587" s="168"/>
      <c r="CSK587" s="168"/>
      <c r="CSL587" s="168"/>
      <c r="CSM587" s="168"/>
      <c r="CSN587" s="168"/>
      <c r="CSO587" s="168"/>
      <c r="CSP587" s="168"/>
      <c r="CSQ587" s="168"/>
      <c r="CSR587" s="168"/>
      <c r="CSS587" s="168"/>
      <c r="CST587" s="168"/>
      <c r="CSU587" s="168"/>
      <c r="CSV587" s="168"/>
      <c r="CSW587" s="168"/>
      <c r="CSX587" s="168"/>
      <c r="CSY587" s="168"/>
      <c r="CSZ587" s="168"/>
      <c r="CTA587" s="168"/>
      <c r="CTB587" s="168"/>
      <c r="CTC587" s="168"/>
      <c r="CTD587" s="168"/>
      <c r="CTE587" s="511"/>
      <c r="CTF587" s="511"/>
      <c r="CTG587" s="511"/>
      <c r="CTH587" s="511"/>
      <c r="CTI587" s="511"/>
      <c r="CTJ587" s="511"/>
      <c r="CTK587" s="511"/>
      <c r="CTL587" s="511"/>
      <c r="CTM587" s="511"/>
      <c r="CTN587" s="511"/>
      <c r="CTO587" s="511"/>
      <c r="CTP587" s="511"/>
      <c r="CTQ587" s="511"/>
      <c r="CTR587" s="511"/>
      <c r="CTS587" s="511"/>
      <c r="CTT587" s="511"/>
      <c r="CTU587" s="511"/>
      <c r="CTV587" s="511"/>
      <c r="CTW587" s="511"/>
      <c r="CTX587" s="511"/>
      <c r="CTY587" s="511"/>
      <c r="CTZ587" s="511"/>
      <c r="CUA587" s="511"/>
      <c r="CUB587" s="511"/>
      <c r="CUC587" s="89"/>
      <c r="CUD587" s="89"/>
      <c r="CUE587" s="89"/>
      <c r="CUF587" s="89"/>
      <c r="CUG587" s="89"/>
      <c r="CUH587" s="511"/>
      <c r="CUI587" s="511"/>
      <c r="CUJ587" s="89"/>
      <c r="CUK587" s="89"/>
      <c r="CUL587" s="511"/>
      <c r="CUM587" s="511"/>
      <c r="CUN587" s="89"/>
      <c r="CUO587" s="89"/>
      <c r="CUP587" s="511"/>
      <c r="CUQ587" s="511"/>
      <c r="CUR587" s="511"/>
      <c r="CUS587" s="511"/>
      <c r="CUT587" s="511"/>
      <c r="CUU587" s="511"/>
      <c r="CUV587" s="511"/>
      <c r="CUW587" s="89"/>
      <c r="CUX587" s="89"/>
      <c r="CUY587" s="511"/>
      <c r="CUZ587" s="511"/>
      <c r="CVA587" s="89"/>
      <c r="CVB587" s="89"/>
      <c r="CVC587" s="511"/>
      <c r="CVD587" s="511"/>
      <c r="CVE587" s="511"/>
      <c r="CVF587" s="511"/>
      <c r="CVG587" s="511"/>
      <c r="CVH587" s="203"/>
      <c r="CVI587" s="107"/>
      <c r="CVJ587" s="511"/>
      <c r="CVK587" s="511"/>
      <c r="CVL587" s="511"/>
      <c r="CVM587" s="511"/>
      <c r="CVN587" s="511"/>
      <c r="CVO587" s="511"/>
      <c r="CVP587" s="511"/>
      <c r="CVQ587" s="168"/>
      <c r="CVR587" s="168"/>
      <c r="CVS587" s="168"/>
      <c r="CVT587" s="168"/>
      <c r="CVU587" s="168"/>
      <c r="CVV587" s="168"/>
      <c r="CVW587" s="168"/>
      <c r="CVX587" s="168"/>
      <c r="CVY587" s="168"/>
      <c r="CVZ587" s="168"/>
      <c r="CWA587" s="168"/>
      <c r="CWB587" s="168"/>
      <c r="CWC587" s="168"/>
      <c r="CWD587" s="168"/>
      <c r="CWE587" s="168"/>
      <c r="CWF587" s="168"/>
      <c r="CWG587" s="168"/>
      <c r="CWH587" s="168"/>
      <c r="CWI587" s="168"/>
      <c r="CWJ587" s="168"/>
      <c r="CWK587" s="168"/>
      <c r="CWL587" s="168"/>
      <c r="CWM587" s="168"/>
      <c r="CWN587" s="168"/>
      <c r="CWO587" s="168"/>
      <c r="CWP587" s="168"/>
      <c r="CWQ587" s="168"/>
      <c r="CWR587" s="168"/>
      <c r="CWS587" s="168"/>
      <c r="CWT587" s="168"/>
      <c r="CWU587" s="168"/>
      <c r="CWV587" s="168"/>
      <c r="CWW587" s="168"/>
      <c r="CWX587" s="168"/>
      <c r="CWY587" s="168"/>
      <c r="CWZ587" s="168"/>
      <c r="CXA587" s="168"/>
      <c r="CXB587" s="168"/>
      <c r="CXC587" s="168"/>
      <c r="CXD587" s="168"/>
      <c r="CXE587" s="168"/>
      <c r="CXF587" s="168"/>
      <c r="CXG587" s="168"/>
      <c r="CXH587" s="168"/>
      <c r="CXI587" s="511"/>
      <c r="CXJ587" s="511"/>
      <c r="CXK587" s="511"/>
      <c r="CXL587" s="511"/>
      <c r="CXM587" s="511"/>
      <c r="CXN587" s="511"/>
      <c r="CXO587" s="511"/>
      <c r="CXP587" s="511"/>
      <c r="CXQ587" s="511"/>
      <c r="CXR587" s="511"/>
      <c r="CXS587" s="511"/>
      <c r="CXT587" s="511"/>
      <c r="CXU587" s="511"/>
      <c r="CXV587" s="511"/>
      <c r="CXW587" s="511"/>
      <c r="CXX587" s="511"/>
      <c r="CXY587" s="511"/>
      <c r="CXZ587" s="511"/>
      <c r="CYA587" s="511"/>
      <c r="CYB587" s="511"/>
      <c r="CYC587" s="511"/>
      <c r="CYD587" s="511"/>
      <c r="CYE587" s="511"/>
      <c r="CYF587" s="511"/>
      <c r="CYG587" s="89"/>
      <c r="CYH587" s="89"/>
      <c r="CYI587" s="89"/>
      <c r="CYJ587" s="89"/>
      <c r="CYK587" s="89"/>
      <c r="CYL587" s="511"/>
      <c r="CYM587" s="511"/>
      <c r="CYN587" s="89"/>
      <c r="CYO587" s="89"/>
      <c r="CYP587" s="511"/>
      <c r="CYQ587" s="511"/>
      <c r="CYR587" s="89"/>
      <c r="CYS587" s="89"/>
      <c r="CYT587" s="511"/>
      <c r="CYU587" s="511"/>
      <c r="CYV587" s="511"/>
      <c r="CYW587" s="511"/>
      <c r="CYX587" s="511"/>
      <c r="CYY587" s="511"/>
      <c r="CYZ587" s="511"/>
      <c r="CZA587" s="89"/>
      <c r="CZB587" s="89"/>
      <c r="CZC587" s="511"/>
      <c r="CZD587" s="511"/>
      <c r="CZE587" s="89"/>
      <c r="CZF587" s="89"/>
      <c r="CZG587" s="511"/>
      <c r="CZH587" s="511"/>
      <c r="CZI587" s="511"/>
      <c r="CZJ587" s="511"/>
      <c r="CZK587" s="511"/>
      <c r="CZL587" s="203"/>
      <c r="CZM587" s="107"/>
      <c r="CZN587" s="511"/>
      <c r="CZO587" s="511"/>
      <c r="CZP587" s="511"/>
      <c r="CZQ587" s="511"/>
      <c r="CZR587" s="511"/>
      <c r="CZS587" s="511"/>
      <c r="CZT587" s="511"/>
      <c r="CZU587" s="168"/>
      <c r="CZV587" s="168"/>
      <c r="CZW587" s="168"/>
      <c r="CZX587" s="168"/>
      <c r="CZY587" s="168"/>
      <c r="CZZ587" s="168"/>
      <c r="DAA587" s="168"/>
      <c r="DAB587" s="168"/>
      <c r="DAC587" s="168"/>
      <c r="DAD587" s="168"/>
      <c r="DAE587" s="168"/>
      <c r="DAF587" s="168"/>
      <c r="DAG587" s="168"/>
      <c r="DAH587" s="168"/>
      <c r="DAI587" s="168"/>
      <c r="DAJ587" s="168"/>
      <c r="DAK587" s="168"/>
      <c r="DAL587" s="168"/>
      <c r="DAM587" s="168"/>
      <c r="DAN587" s="168"/>
      <c r="DAO587" s="168"/>
      <c r="DAP587" s="168"/>
      <c r="DAQ587" s="168"/>
      <c r="DAR587" s="168"/>
      <c r="DAS587" s="168"/>
      <c r="DAT587" s="168"/>
      <c r="DAU587" s="168"/>
      <c r="DAV587" s="168"/>
      <c r="DAW587" s="168"/>
      <c r="DAX587" s="168"/>
      <c r="DAY587" s="168"/>
      <c r="DAZ587" s="168"/>
      <c r="DBA587" s="168"/>
      <c r="DBB587" s="168"/>
      <c r="DBC587" s="168"/>
      <c r="DBD587" s="168"/>
      <c r="DBE587" s="168"/>
      <c r="DBF587" s="168"/>
      <c r="DBG587" s="168"/>
      <c r="DBH587" s="168"/>
      <c r="DBI587" s="168"/>
      <c r="DBJ587" s="168"/>
      <c r="DBK587" s="168"/>
      <c r="DBL587" s="168"/>
      <c r="DBM587" s="511"/>
      <c r="DBN587" s="511"/>
      <c r="DBO587" s="511"/>
      <c r="DBP587" s="511"/>
      <c r="DBQ587" s="511"/>
      <c r="DBR587" s="511"/>
      <c r="DBS587" s="511"/>
      <c r="DBT587" s="511"/>
      <c r="DBU587" s="511"/>
      <c r="DBV587" s="511"/>
      <c r="DBW587" s="511"/>
      <c r="DBX587" s="511"/>
      <c r="DBY587" s="511"/>
      <c r="DBZ587" s="511"/>
      <c r="DCA587" s="511"/>
      <c r="DCB587" s="511"/>
      <c r="DCC587" s="511"/>
      <c r="DCD587" s="511"/>
      <c r="DCE587" s="511"/>
      <c r="DCF587" s="511"/>
      <c r="DCG587" s="511"/>
      <c r="DCH587" s="511"/>
      <c r="DCI587" s="511"/>
      <c r="DCJ587" s="511"/>
      <c r="DCK587" s="89"/>
      <c r="DCL587" s="89"/>
      <c r="DCM587" s="89"/>
      <c r="DCN587" s="89"/>
      <c r="DCO587" s="89"/>
      <c r="DCP587" s="511"/>
      <c r="DCQ587" s="511"/>
      <c r="DCR587" s="89"/>
      <c r="DCS587" s="89"/>
      <c r="DCT587" s="511"/>
      <c r="DCU587" s="511"/>
      <c r="DCV587" s="89"/>
      <c r="DCW587" s="89"/>
      <c r="DCX587" s="511"/>
      <c r="DCY587" s="511"/>
      <c r="DCZ587" s="511"/>
      <c r="DDA587" s="511"/>
      <c r="DDB587" s="511"/>
      <c r="DDC587" s="511"/>
      <c r="DDD587" s="511"/>
      <c r="DDE587" s="89"/>
      <c r="DDF587" s="89"/>
      <c r="DDG587" s="511"/>
      <c r="DDH587" s="511"/>
      <c r="DDI587" s="89"/>
      <c r="DDJ587" s="89"/>
      <c r="DDK587" s="511"/>
      <c r="DDL587" s="511"/>
      <c r="DDM587" s="511"/>
      <c r="DDN587" s="511"/>
      <c r="DDO587" s="511"/>
      <c r="DDP587" s="203"/>
      <c r="DDQ587" s="107"/>
      <c r="DDR587" s="511"/>
      <c r="DDS587" s="511"/>
      <c r="DDT587" s="511"/>
      <c r="DDU587" s="511"/>
      <c r="DDV587" s="511"/>
      <c r="DDW587" s="511"/>
      <c r="DDX587" s="511"/>
      <c r="DDY587" s="168"/>
      <c r="DDZ587" s="168"/>
      <c r="DEA587" s="168"/>
      <c r="DEB587" s="168"/>
      <c r="DEC587" s="168"/>
      <c r="DED587" s="168"/>
      <c r="DEE587" s="168"/>
      <c r="DEF587" s="168"/>
      <c r="DEG587" s="168"/>
      <c r="DEH587" s="168"/>
      <c r="DEI587" s="168"/>
      <c r="DEJ587" s="168"/>
      <c r="DEK587" s="168"/>
      <c r="DEL587" s="168"/>
      <c r="DEM587" s="168"/>
      <c r="DEN587" s="168"/>
      <c r="DEO587" s="168"/>
      <c r="DEP587" s="168"/>
      <c r="DEQ587" s="168"/>
      <c r="DER587" s="168"/>
      <c r="DES587" s="168"/>
      <c r="DET587" s="168"/>
      <c r="DEU587" s="168"/>
      <c r="DEV587" s="168"/>
      <c r="DEW587" s="168"/>
      <c r="DEX587" s="168"/>
      <c r="DEY587" s="168"/>
      <c r="DEZ587" s="168"/>
      <c r="DFA587" s="168"/>
      <c r="DFB587" s="168"/>
      <c r="DFC587" s="168"/>
      <c r="DFD587" s="168"/>
      <c r="DFE587" s="168"/>
      <c r="DFF587" s="168"/>
      <c r="DFG587" s="168"/>
      <c r="DFH587" s="168"/>
      <c r="DFI587" s="168"/>
      <c r="DFJ587" s="168"/>
      <c r="DFK587" s="168"/>
      <c r="DFL587" s="168"/>
      <c r="DFM587" s="168"/>
      <c r="DFN587" s="168"/>
      <c r="DFO587" s="168"/>
      <c r="DFP587" s="168"/>
      <c r="DFQ587" s="511"/>
      <c r="DFR587" s="511"/>
      <c r="DFS587" s="511"/>
      <c r="DFT587" s="511"/>
      <c r="DFU587" s="511"/>
      <c r="DFV587" s="511"/>
      <c r="DFW587" s="511"/>
      <c r="DFX587" s="511"/>
      <c r="DFY587" s="511"/>
      <c r="DFZ587" s="511"/>
      <c r="DGA587" s="511"/>
      <c r="DGB587" s="511"/>
      <c r="DGC587" s="511"/>
      <c r="DGD587" s="511"/>
      <c r="DGE587" s="511"/>
      <c r="DGF587" s="511"/>
      <c r="DGG587" s="511"/>
      <c r="DGH587" s="511"/>
      <c r="DGI587" s="511"/>
      <c r="DGJ587" s="511"/>
      <c r="DGK587" s="511"/>
      <c r="DGL587" s="511"/>
      <c r="DGM587" s="511"/>
      <c r="DGN587" s="511"/>
      <c r="DGO587" s="89"/>
      <c r="DGP587" s="89"/>
      <c r="DGQ587" s="89"/>
      <c r="DGR587" s="89"/>
      <c r="DGS587" s="89"/>
      <c r="DGT587" s="511"/>
      <c r="DGU587" s="511"/>
      <c r="DGV587" s="89"/>
      <c r="DGW587" s="89"/>
      <c r="DGX587" s="511"/>
      <c r="DGY587" s="511"/>
      <c r="DGZ587" s="89"/>
      <c r="DHA587" s="89"/>
      <c r="DHB587" s="511"/>
      <c r="DHC587" s="511"/>
      <c r="DHD587" s="511"/>
      <c r="DHE587" s="511"/>
      <c r="DHF587" s="511"/>
      <c r="DHG587" s="511"/>
      <c r="DHH587" s="511"/>
      <c r="DHI587" s="89"/>
      <c r="DHJ587" s="89"/>
      <c r="DHK587" s="511"/>
      <c r="DHL587" s="511"/>
      <c r="DHM587" s="89"/>
      <c r="DHN587" s="89"/>
      <c r="DHO587" s="511"/>
      <c r="DHP587" s="511"/>
      <c r="DHQ587" s="511"/>
      <c r="DHR587" s="511"/>
      <c r="DHS587" s="511"/>
      <c r="DHT587" s="203"/>
      <c r="DHU587" s="107"/>
      <c r="DHV587" s="511"/>
      <c r="DHW587" s="511"/>
      <c r="DHX587" s="511"/>
      <c r="DHY587" s="511"/>
      <c r="DHZ587" s="511"/>
      <c r="DIA587" s="511"/>
      <c r="DIB587" s="511"/>
      <c r="DIC587" s="168"/>
      <c r="DID587" s="168"/>
      <c r="DIE587" s="168"/>
      <c r="DIF587" s="168"/>
      <c r="DIG587" s="168"/>
      <c r="DIH587" s="168"/>
      <c r="DII587" s="168"/>
      <c r="DIJ587" s="168"/>
      <c r="DIK587" s="168"/>
      <c r="DIL587" s="168"/>
      <c r="DIM587" s="168"/>
      <c r="DIN587" s="168"/>
      <c r="DIO587" s="168"/>
      <c r="DIP587" s="168"/>
      <c r="DIQ587" s="168"/>
      <c r="DIR587" s="168"/>
      <c r="DIS587" s="168"/>
      <c r="DIT587" s="168"/>
      <c r="DIU587" s="168"/>
      <c r="DIV587" s="168"/>
      <c r="DIW587" s="168"/>
      <c r="DIX587" s="168"/>
      <c r="DIY587" s="168"/>
      <c r="DIZ587" s="168"/>
      <c r="DJA587" s="168"/>
      <c r="DJB587" s="168"/>
      <c r="DJC587" s="168"/>
      <c r="DJD587" s="168"/>
      <c r="DJE587" s="168"/>
      <c r="DJF587" s="168"/>
      <c r="DJG587" s="168"/>
      <c r="DJH587" s="168"/>
      <c r="DJI587" s="168"/>
      <c r="DJJ587" s="168"/>
      <c r="DJK587" s="168"/>
      <c r="DJL587" s="168"/>
      <c r="DJM587" s="168"/>
      <c r="DJN587" s="168"/>
      <c r="DJO587" s="168"/>
      <c r="DJP587" s="168"/>
      <c r="DJQ587" s="168"/>
      <c r="DJR587" s="168"/>
      <c r="DJS587" s="168"/>
      <c r="DJT587" s="168"/>
      <c r="DJU587" s="511"/>
      <c r="DJV587" s="511"/>
      <c r="DJW587" s="511"/>
      <c r="DJX587" s="511"/>
      <c r="DJY587" s="511"/>
      <c r="DJZ587" s="511"/>
      <c r="DKA587" s="511"/>
      <c r="DKB587" s="511"/>
      <c r="DKC587" s="511"/>
      <c r="DKD587" s="511"/>
      <c r="DKE587" s="511"/>
      <c r="DKF587" s="511"/>
      <c r="DKG587" s="511"/>
      <c r="DKH587" s="511"/>
      <c r="DKI587" s="511"/>
      <c r="DKJ587" s="511"/>
      <c r="DKK587" s="511"/>
      <c r="DKL587" s="511"/>
      <c r="DKM587" s="511"/>
      <c r="DKN587" s="511"/>
      <c r="DKO587" s="511"/>
      <c r="DKP587" s="511"/>
      <c r="DKQ587" s="511"/>
      <c r="DKR587" s="511"/>
      <c r="DKS587" s="89"/>
      <c r="DKT587" s="89"/>
      <c r="DKU587" s="89"/>
      <c r="DKV587" s="89"/>
      <c r="DKW587" s="89"/>
      <c r="DKX587" s="511"/>
      <c r="DKY587" s="511"/>
      <c r="DKZ587" s="89"/>
      <c r="DLA587" s="89"/>
      <c r="DLB587" s="511"/>
      <c r="DLC587" s="511"/>
      <c r="DLD587" s="89"/>
      <c r="DLE587" s="89"/>
      <c r="DLF587" s="511"/>
      <c r="DLG587" s="511"/>
      <c r="DLH587" s="511"/>
      <c r="DLI587" s="511"/>
      <c r="DLJ587" s="511"/>
      <c r="DLK587" s="511"/>
      <c r="DLL587" s="511"/>
      <c r="DLM587" s="89"/>
      <c r="DLN587" s="89"/>
      <c r="DLO587" s="511"/>
      <c r="DLP587" s="511"/>
      <c r="DLQ587" s="89"/>
      <c r="DLR587" s="89"/>
      <c r="DLS587" s="511"/>
      <c r="DLT587" s="511"/>
      <c r="DLU587" s="511"/>
      <c r="DLV587" s="511"/>
      <c r="DLW587" s="511"/>
      <c r="DLX587" s="203"/>
      <c r="DLY587" s="107"/>
      <c r="DLZ587" s="511"/>
      <c r="DMA587" s="511"/>
      <c r="DMB587" s="511"/>
      <c r="DMC587" s="511"/>
      <c r="DMD587" s="511"/>
      <c r="DME587" s="511"/>
      <c r="DMF587" s="511"/>
      <c r="DMG587" s="168"/>
      <c r="DMH587" s="168"/>
      <c r="DMI587" s="168"/>
      <c r="DMJ587" s="168"/>
      <c r="DMK587" s="168"/>
      <c r="DML587" s="168"/>
      <c r="DMM587" s="168"/>
      <c r="DMN587" s="168"/>
      <c r="DMO587" s="168"/>
      <c r="DMP587" s="168"/>
      <c r="DMQ587" s="168"/>
      <c r="DMR587" s="168"/>
      <c r="DMS587" s="168"/>
      <c r="DMT587" s="168"/>
      <c r="DMU587" s="168"/>
      <c r="DMV587" s="168"/>
      <c r="DMW587" s="168"/>
      <c r="DMX587" s="168"/>
      <c r="DMY587" s="168"/>
      <c r="DMZ587" s="168"/>
      <c r="DNA587" s="168"/>
      <c r="DNB587" s="168"/>
      <c r="DNC587" s="168"/>
      <c r="DND587" s="168"/>
      <c r="DNE587" s="168"/>
      <c r="DNF587" s="168"/>
      <c r="DNG587" s="168"/>
      <c r="DNH587" s="168"/>
      <c r="DNI587" s="168"/>
      <c r="DNJ587" s="168"/>
      <c r="DNK587" s="168"/>
      <c r="DNL587" s="168"/>
      <c r="DNM587" s="168"/>
      <c r="DNN587" s="168"/>
      <c r="DNO587" s="168"/>
      <c r="DNP587" s="168"/>
      <c r="DNQ587" s="168"/>
      <c r="DNR587" s="168"/>
      <c r="DNS587" s="168"/>
      <c r="DNT587" s="168"/>
      <c r="DNU587" s="168"/>
      <c r="DNV587" s="168"/>
      <c r="DNW587" s="168"/>
      <c r="DNX587" s="168"/>
      <c r="DNY587" s="511"/>
      <c r="DNZ587" s="511"/>
      <c r="DOA587" s="511"/>
      <c r="DOB587" s="511"/>
      <c r="DOC587" s="511"/>
      <c r="DOD587" s="511"/>
      <c r="DOE587" s="511"/>
      <c r="DOF587" s="511"/>
      <c r="DOG587" s="511"/>
      <c r="DOH587" s="511"/>
      <c r="DOI587" s="511"/>
      <c r="DOJ587" s="511"/>
      <c r="DOK587" s="511"/>
      <c r="DOL587" s="511"/>
      <c r="DOM587" s="511"/>
      <c r="DON587" s="511"/>
      <c r="DOO587" s="511"/>
      <c r="DOP587" s="511"/>
      <c r="DOQ587" s="511"/>
      <c r="DOR587" s="511"/>
      <c r="DOS587" s="511"/>
      <c r="DOT587" s="511"/>
      <c r="DOU587" s="511"/>
      <c r="DOV587" s="511"/>
      <c r="DOW587" s="89"/>
      <c r="DOX587" s="89"/>
      <c r="DOY587" s="89"/>
      <c r="DOZ587" s="89"/>
      <c r="DPA587" s="89"/>
      <c r="DPB587" s="511"/>
      <c r="DPC587" s="511"/>
      <c r="DPD587" s="89"/>
      <c r="DPE587" s="89"/>
      <c r="DPF587" s="511"/>
      <c r="DPG587" s="511"/>
      <c r="DPH587" s="89"/>
      <c r="DPI587" s="89"/>
      <c r="DPJ587" s="511"/>
      <c r="DPK587" s="511"/>
      <c r="DPL587" s="511"/>
      <c r="DPM587" s="511"/>
      <c r="DPN587" s="511"/>
      <c r="DPO587" s="511"/>
      <c r="DPP587" s="511"/>
      <c r="DPQ587" s="89"/>
      <c r="DPR587" s="89"/>
      <c r="DPS587" s="511"/>
      <c r="DPT587" s="511"/>
      <c r="DPU587" s="89"/>
      <c r="DPV587" s="89"/>
      <c r="DPW587" s="511"/>
      <c r="DPX587" s="511"/>
      <c r="DPY587" s="511"/>
      <c r="DPZ587" s="511"/>
      <c r="DQA587" s="511"/>
      <c r="DQB587" s="203"/>
      <c r="DQC587" s="107"/>
      <c r="DQD587" s="511"/>
      <c r="DQE587" s="511"/>
      <c r="DQF587" s="511"/>
      <c r="DQG587" s="511"/>
      <c r="DQH587" s="511"/>
      <c r="DQI587" s="511"/>
      <c r="DQJ587" s="511"/>
      <c r="DQK587" s="168"/>
      <c r="DQL587" s="168"/>
      <c r="DQM587" s="168"/>
      <c r="DQN587" s="168"/>
      <c r="DQO587" s="168"/>
      <c r="DQP587" s="168"/>
      <c r="DQQ587" s="168"/>
      <c r="DQR587" s="168"/>
      <c r="DQS587" s="168"/>
      <c r="DQT587" s="168"/>
      <c r="DQU587" s="168"/>
      <c r="DQV587" s="168"/>
      <c r="DQW587" s="168"/>
      <c r="DQX587" s="168"/>
      <c r="DQY587" s="168"/>
      <c r="DQZ587" s="168"/>
      <c r="DRA587" s="168"/>
      <c r="DRB587" s="168"/>
      <c r="DRC587" s="168"/>
      <c r="DRD587" s="168"/>
      <c r="DRE587" s="168"/>
      <c r="DRF587" s="168"/>
      <c r="DRG587" s="168"/>
      <c r="DRH587" s="168"/>
      <c r="DRI587" s="168"/>
      <c r="DRJ587" s="168"/>
      <c r="DRK587" s="168"/>
      <c r="DRL587" s="168"/>
      <c r="DRM587" s="168"/>
      <c r="DRN587" s="168"/>
      <c r="DRO587" s="168"/>
      <c r="DRP587" s="168"/>
      <c r="DRQ587" s="168"/>
      <c r="DRR587" s="168"/>
      <c r="DRS587" s="168"/>
      <c r="DRT587" s="168"/>
      <c r="DRU587" s="168"/>
      <c r="DRV587" s="168"/>
      <c r="DRW587" s="168"/>
      <c r="DRX587" s="168"/>
      <c r="DRY587" s="168"/>
      <c r="DRZ587" s="168"/>
      <c r="DSA587" s="168"/>
      <c r="DSB587" s="168"/>
      <c r="DSC587" s="511"/>
      <c r="DSD587" s="511"/>
      <c r="DSE587" s="511"/>
      <c r="DSF587" s="511"/>
      <c r="DSG587" s="511"/>
      <c r="DSH587" s="511"/>
      <c r="DSI587" s="511"/>
      <c r="DSJ587" s="511"/>
      <c r="DSK587" s="511"/>
      <c r="DSL587" s="511"/>
      <c r="DSM587" s="511"/>
      <c r="DSN587" s="511"/>
      <c r="DSO587" s="511"/>
      <c r="DSP587" s="511"/>
      <c r="DSQ587" s="511"/>
      <c r="DSR587" s="511"/>
      <c r="DSS587" s="511"/>
      <c r="DST587" s="511"/>
      <c r="DSU587" s="511"/>
      <c r="DSV587" s="511"/>
      <c r="DSW587" s="511"/>
      <c r="DSX587" s="511"/>
      <c r="DSY587" s="511"/>
      <c r="DSZ587" s="511"/>
      <c r="DTA587" s="89"/>
      <c r="DTB587" s="89"/>
      <c r="DTC587" s="89"/>
      <c r="DTD587" s="89"/>
      <c r="DTE587" s="89"/>
      <c r="DTF587" s="511"/>
      <c r="DTG587" s="511"/>
      <c r="DTH587" s="89"/>
      <c r="DTI587" s="89"/>
      <c r="DTJ587" s="511"/>
      <c r="DTK587" s="511"/>
      <c r="DTL587" s="89"/>
      <c r="DTM587" s="89"/>
      <c r="DTN587" s="511"/>
      <c r="DTO587" s="511"/>
      <c r="DTP587" s="511"/>
      <c r="DTQ587" s="511"/>
      <c r="DTR587" s="511"/>
      <c r="DTS587" s="511"/>
      <c r="DTT587" s="511"/>
      <c r="DTU587" s="89"/>
      <c r="DTV587" s="89"/>
      <c r="DTW587" s="511"/>
      <c r="DTX587" s="511"/>
      <c r="DTY587" s="89"/>
      <c r="DTZ587" s="89"/>
      <c r="DUA587" s="511"/>
      <c r="DUB587" s="511"/>
      <c r="DUC587" s="511"/>
      <c r="DUD587" s="511"/>
      <c r="DUE587" s="511"/>
      <c r="DUF587" s="203"/>
      <c r="DUG587" s="107"/>
      <c r="DUH587" s="511"/>
      <c r="DUI587" s="511"/>
      <c r="DUJ587" s="511"/>
      <c r="DUK587" s="511"/>
      <c r="DUL587" s="511"/>
      <c r="DUM587" s="511"/>
      <c r="DUN587" s="511"/>
      <c r="DUO587" s="168"/>
      <c r="DUP587" s="168"/>
      <c r="DUQ587" s="168"/>
      <c r="DUR587" s="168"/>
      <c r="DUS587" s="168"/>
      <c r="DUT587" s="168"/>
      <c r="DUU587" s="168"/>
      <c r="DUV587" s="168"/>
      <c r="DUW587" s="168"/>
      <c r="DUX587" s="168"/>
      <c r="DUY587" s="168"/>
      <c r="DUZ587" s="168"/>
      <c r="DVA587" s="168"/>
      <c r="DVB587" s="168"/>
      <c r="DVC587" s="168"/>
      <c r="DVD587" s="168"/>
      <c r="DVE587" s="168"/>
      <c r="DVF587" s="168"/>
      <c r="DVG587" s="168"/>
      <c r="DVH587" s="168"/>
      <c r="DVI587" s="168"/>
      <c r="DVJ587" s="168"/>
      <c r="DVK587" s="168"/>
      <c r="DVL587" s="168"/>
      <c r="DVM587" s="168"/>
      <c r="DVN587" s="168"/>
      <c r="DVO587" s="168"/>
      <c r="DVP587" s="168"/>
      <c r="DVQ587" s="168"/>
      <c r="DVR587" s="168"/>
      <c r="DVS587" s="168"/>
      <c r="DVT587" s="168"/>
      <c r="DVU587" s="168"/>
      <c r="DVV587" s="168"/>
      <c r="DVW587" s="168"/>
      <c r="DVX587" s="168"/>
      <c r="DVY587" s="168"/>
      <c r="DVZ587" s="168"/>
      <c r="DWA587" s="168"/>
      <c r="DWB587" s="168"/>
      <c r="DWC587" s="168"/>
      <c r="DWD587" s="168"/>
      <c r="DWE587" s="168"/>
      <c r="DWF587" s="168"/>
      <c r="DWG587" s="511"/>
      <c r="DWH587" s="511"/>
      <c r="DWI587" s="511"/>
      <c r="DWJ587" s="511"/>
      <c r="DWK587" s="511"/>
      <c r="DWL587" s="511"/>
      <c r="DWM587" s="511"/>
      <c r="DWN587" s="511"/>
      <c r="DWO587" s="511"/>
      <c r="DWP587" s="511"/>
      <c r="DWQ587" s="511"/>
      <c r="DWR587" s="511"/>
      <c r="DWS587" s="511"/>
      <c r="DWT587" s="511"/>
      <c r="DWU587" s="511"/>
      <c r="DWV587" s="511"/>
      <c r="DWW587" s="511"/>
      <c r="DWX587" s="511"/>
      <c r="DWY587" s="511"/>
      <c r="DWZ587" s="511"/>
      <c r="DXA587" s="511"/>
      <c r="DXB587" s="511"/>
      <c r="DXC587" s="511"/>
      <c r="DXD587" s="511"/>
      <c r="DXE587" s="89"/>
      <c r="DXF587" s="89"/>
      <c r="DXG587" s="89"/>
      <c r="DXH587" s="89"/>
      <c r="DXI587" s="89"/>
      <c r="DXJ587" s="511"/>
      <c r="DXK587" s="511"/>
      <c r="DXL587" s="89"/>
      <c r="DXM587" s="89"/>
      <c r="DXN587" s="511"/>
      <c r="DXO587" s="511"/>
      <c r="DXP587" s="89"/>
      <c r="DXQ587" s="89"/>
      <c r="DXR587" s="511"/>
      <c r="DXS587" s="511"/>
      <c r="DXT587" s="511"/>
      <c r="DXU587" s="511"/>
      <c r="DXV587" s="511"/>
      <c r="DXW587" s="511"/>
      <c r="DXX587" s="511"/>
      <c r="DXY587" s="89"/>
      <c r="DXZ587" s="89"/>
      <c r="DYA587" s="511"/>
      <c r="DYB587" s="511"/>
      <c r="DYC587" s="89"/>
      <c r="DYD587" s="89"/>
      <c r="DYE587" s="511"/>
      <c r="DYF587" s="511"/>
      <c r="DYG587" s="511"/>
      <c r="DYH587" s="511"/>
      <c r="DYI587" s="511"/>
      <c r="DYJ587" s="203"/>
      <c r="DYK587" s="107"/>
      <c r="DYL587" s="511"/>
      <c r="DYM587" s="511"/>
      <c r="DYN587" s="511"/>
      <c r="DYO587" s="511"/>
      <c r="DYP587" s="511"/>
      <c r="DYQ587" s="511"/>
      <c r="DYR587" s="511"/>
      <c r="DYS587" s="168"/>
      <c r="DYT587" s="168"/>
      <c r="DYU587" s="168"/>
      <c r="DYV587" s="168"/>
      <c r="DYW587" s="168"/>
      <c r="DYX587" s="168"/>
      <c r="DYY587" s="168"/>
      <c r="DYZ587" s="168"/>
      <c r="DZA587" s="168"/>
      <c r="DZB587" s="168"/>
      <c r="DZC587" s="168"/>
      <c r="DZD587" s="168"/>
      <c r="DZE587" s="168"/>
      <c r="DZF587" s="168"/>
      <c r="DZG587" s="168"/>
      <c r="DZH587" s="168"/>
      <c r="DZI587" s="168"/>
      <c r="DZJ587" s="168"/>
      <c r="DZK587" s="168"/>
      <c r="DZL587" s="168"/>
      <c r="DZM587" s="168"/>
      <c r="DZN587" s="168"/>
      <c r="DZO587" s="168"/>
      <c r="DZP587" s="168"/>
      <c r="DZQ587" s="168"/>
      <c r="DZR587" s="168"/>
      <c r="DZS587" s="168"/>
      <c r="DZT587" s="168"/>
      <c r="DZU587" s="168"/>
      <c r="DZV587" s="168"/>
      <c r="DZW587" s="168"/>
      <c r="DZX587" s="168"/>
      <c r="DZY587" s="168"/>
      <c r="DZZ587" s="168"/>
      <c r="EAA587" s="168"/>
      <c r="EAB587" s="168"/>
      <c r="EAC587" s="168"/>
      <c r="EAD587" s="168"/>
      <c r="EAE587" s="168"/>
      <c r="EAF587" s="168"/>
      <c r="EAG587" s="168"/>
      <c r="EAH587" s="168"/>
      <c r="EAI587" s="168"/>
      <c r="EAJ587" s="168"/>
      <c r="EAK587" s="511"/>
      <c r="EAL587" s="511"/>
      <c r="EAM587" s="511"/>
      <c r="EAN587" s="511"/>
      <c r="EAO587" s="511"/>
      <c r="EAP587" s="511"/>
      <c r="EAQ587" s="511"/>
      <c r="EAR587" s="511"/>
      <c r="EAS587" s="511"/>
      <c r="EAT587" s="511"/>
      <c r="EAU587" s="511"/>
      <c r="EAV587" s="511"/>
      <c r="EAW587" s="511"/>
      <c r="EAX587" s="511"/>
      <c r="EAY587" s="511"/>
      <c r="EAZ587" s="511"/>
      <c r="EBA587" s="511"/>
      <c r="EBB587" s="511"/>
      <c r="EBC587" s="511"/>
      <c r="EBD587" s="511"/>
      <c r="EBE587" s="511"/>
      <c r="EBF587" s="511"/>
      <c r="EBG587" s="511"/>
      <c r="EBH587" s="511"/>
      <c r="EBI587" s="89"/>
      <c r="EBJ587" s="89"/>
      <c r="EBK587" s="89"/>
      <c r="EBL587" s="89"/>
      <c r="EBM587" s="89"/>
      <c r="EBN587" s="511"/>
      <c r="EBO587" s="511"/>
      <c r="EBP587" s="89"/>
      <c r="EBQ587" s="89"/>
      <c r="EBR587" s="511"/>
      <c r="EBS587" s="511"/>
      <c r="EBT587" s="89"/>
      <c r="EBU587" s="89"/>
      <c r="EBV587" s="511"/>
      <c r="EBW587" s="511"/>
      <c r="EBX587" s="511"/>
      <c r="EBY587" s="511"/>
      <c r="EBZ587" s="511"/>
      <c r="ECA587" s="511"/>
      <c r="ECB587" s="511"/>
      <c r="ECC587" s="89"/>
      <c r="ECD587" s="89"/>
      <c r="ECE587" s="511"/>
      <c r="ECF587" s="511"/>
      <c r="ECG587" s="89"/>
      <c r="ECH587" s="89"/>
      <c r="ECI587" s="511"/>
      <c r="ECJ587" s="511"/>
      <c r="ECK587" s="511"/>
      <c r="ECL587" s="511"/>
      <c r="ECM587" s="511"/>
      <c r="ECN587" s="203"/>
      <c r="ECO587" s="107"/>
      <c r="ECP587" s="511"/>
      <c r="ECQ587" s="511"/>
      <c r="ECR587" s="511"/>
      <c r="ECS587" s="511"/>
      <c r="ECT587" s="511"/>
      <c r="ECU587" s="511"/>
      <c r="ECV587" s="511"/>
      <c r="ECW587" s="168"/>
      <c r="ECX587" s="168"/>
      <c r="ECY587" s="168"/>
      <c r="ECZ587" s="168"/>
      <c r="EDA587" s="168"/>
      <c r="EDB587" s="168"/>
      <c r="EDC587" s="168"/>
      <c r="EDD587" s="168"/>
      <c r="EDE587" s="168"/>
      <c r="EDF587" s="168"/>
      <c r="EDG587" s="168"/>
      <c r="EDH587" s="168"/>
      <c r="EDI587" s="168"/>
      <c r="EDJ587" s="168"/>
      <c r="EDK587" s="168"/>
      <c r="EDL587" s="168"/>
      <c r="EDM587" s="168"/>
      <c r="EDN587" s="168"/>
      <c r="EDO587" s="168"/>
      <c r="EDP587" s="168"/>
      <c r="EDQ587" s="168"/>
      <c r="EDR587" s="168"/>
      <c r="EDS587" s="168"/>
      <c r="EDT587" s="168"/>
      <c r="EDU587" s="168"/>
      <c r="EDV587" s="168"/>
      <c r="EDW587" s="168"/>
      <c r="EDX587" s="168"/>
      <c r="EDY587" s="168"/>
      <c r="EDZ587" s="168"/>
      <c r="EEA587" s="168"/>
      <c r="EEB587" s="168"/>
      <c r="EEC587" s="168"/>
      <c r="EED587" s="168"/>
      <c r="EEE587" s="168"/>
      <c r="EEF587" s="168"/>
      <c r="EEG587" s="168"/>
      <c r="EEH587" s="168"/>
      <c r="EEI587" s="168"/>
      <c r="EEJ587" s="168"/>
      <c r="EEK587" s="168"/>
      <c r="EEL587" s="168"/>
      <c r="EEM587" s="168"/>
      <c r="EEN587" s="168"/>
      <c r="EEO587" s="511"/>
      <c r="EEP587" s="511"/>
      <c r="EEQ587" s="511"/>
      <c r="EER587" s="511"/>
      <c r="EES587" s="511"/>
      <c r="EET587" s="511"/>
      <c r="EEU587" s="511"/>
      <c r="EEV587" s="511"/>
      <c r="EEW587" s="511"/>
      <c r="EEX587" s="511"/>
      <c r="EEY587" s="511"/>
      <c r="EEZ587" s="511"/>
      <c r="EFA587" s="511"/>
      <c r="EFB587" s="511"/>
      <c r="EFC587" s="511"/>
      <c r="EFD587" s="511"/>
      <c r="EFE587" s="511"/>
      <c r="EFF587" s="511"/>
      <c r="EFG587" s="511"/>
      <c r="EFH587" s="511"/>
      <c r="EFI587" s="511"/>
      <c r="EFJ587" s="511"/>
      <c r="EFK587" s="511"/>
      <c r="EFL587" s="511"/>
      <c r="EFM587" s="89"/>
      <c r="EFN587" s="89"/>
      <c r="EFO587" s="89"/>
      <c r="EFP587" s="89"/>
      <c r="EFQ587" s="89"/>
      <c r="EFR587" s="511"/>
      <c r="EFS587" s="511"/>
      <c r="EFT587" s="89"/>
      <c r="EFU587" s="89"/>
      <c r="EFV587" s="511"/>
      <c r="EFW587" s="511"/>
      <c r="EFX587" s="89"/>
      <c r="EFY587" s="89"/>
      <c r="EFZ587" s="511"/>
      <c r="EGA587" s="511"/>
      <c r="EGB587" s="511"/>
      <c r="EGC587" s="511"/>
      <c r="EGD587" s="511"/>
      <c r="EGE587" s="511"/>
      <c r="EGF587" s="511"/>
      <c r="EGG587" s="89"/>
      <c r="EGH587" s="89"/>
      <c r="EGI587" s="511"/>
      <c r="EGJ587" s="511"/>
      <c r="EGK587" s="89"/>
      <c r="EGL587" s="89"/>
      <c r="EGM587" s="511"/>
      <c r="EGN587" s="511"/>
      <c r="EGO587" s="511"/>
      <c r="EGP587" s="511"/>
      <c r="EGQ587" s="511"/>
      <c r="EGR587" s="203"/>
      <c r="EGS587" s="107"/>
      <c r="EGT587" s="511"/>
      <c r="EGU587" s="511"/>
      <c r="EGV587" s="511"/>
      <c r="EGW587" s="511"/>
      <c r="EGX587" s="511"/>
      <c r="EGY587" s="511"/>
      <c r="EGZ587" s="511"/>
      <c r="EHA587" s="168"/>
      <c r="EHB587" s="168"/>
      <c r="EHC587" s="168"/>
      <c r="EHD587" s="168"/>
      <c r="EHE587" s="168"/>
      <c r="EHF587" s="168"/>
      <c r="EHG587" s="168"/>
      <c r="EHH587" s="168"/>
      <c r="EHI587" s="168"/>
      <c r="EHJ587" s="168"/>
      <c r="EHK587" s="168"/>
      <c r="EHL587" s="168"/>
      <c r="EHM587" s="168"/>
      <c r="EHN587" s="168"/>
      <c r="EHO587" s="168"/>
      <c r="EHP587" s="168"/>
      <c r="EHQ587" s="168"/>
      <c r="EHR587" s="168"/>
      <c r="EHS587" s="168"/>
      <c r="EHT587" s="168"/>
      <c r="EHU587" s="168"/>
      <c r="EHV587" s="168"/>
      <c r="EHW587" s="168"/>
      <c r="EHX587" s="168"/>
      <c r="EHY587" s="168"/>
      <c r="EHZ587" s="168"/>
      <c r="EIA587" s="168"/>
      <c r="EIB587" s="168"/>
      <c r="EIC587" s="168"/>
      <c r="EID587" s="168"/>
      <c r="EIE587" s="168"/>
      <c r="EIF587" s="168"/>
      <c r="EIG587" s="168"/>
      <c r="EIH587" s="168"/>
      <c r="EII587" s="168"/>
      <c r="EIJ587" s="168"/>
      <c r="EIK587" s="168"/>
      <c r="EIL587" s="168"/>
      <c r="EIM587" s="168"/>
      <c r="EIN587" s="168"/>
      <c r="EIO587" s="168"/>
      <c r="EIP587" s="168"/>
      <c r="EIQ587" s="168"/>
      <c r="EIR587" s="168"/>
      <c r="EIS587" s="511"/>
      <c r="EIT587" s="511"/>
      <c r="EIU587" s="511"/>
      <c r="EIV587" s="511"/>
      <c r="EIW587" s="511"/>
      <c r="EIX587" s="511"/>
      <c r="EIY587" s="511"/>
      <c r="EIZ587" s="511"/>
      <c r="EJA587" s="511"/>
      <c r="EJB587" s="511"/>
      <c r="EJC587" s="511"/>
      <c r="EJD587" s="511"/>
      <c r="EJE587" s="511"/>
      <c r="EJF587" s="511"/>
      <c r="EJG587" s="511"/>
      <c r="EJH587" s="511"/>
      <c r="EJI587" s="511"/>
      <c r="EJJ587" s="511"/>
      <c r="EJK587" s="511"/>
      <c r="EJL587" s="511"/>
      <c r="EJM587" s="511"/>
      <c r="EJN587" s="511"/>
      <c r="EJO587" s="511"/>
      <c r="EJP587" s="511"/>
      <c r="EJQ587" s="89"/>
      <c r="EJR587" s="89"/>
      <c r="EJS587" s="89"/>
      <c r="EJT587" s="89"/>
      <c r="EJU587" s="89"/>
      <c r="EJV587" s="511"/>
      <c r="EJW587" s="511"/>
      <c r="EJX587" s="89"/>
      <c r="EJY587" s="89"/>
      <c r="EJZ587" s="511"/>
      <c r="EKA587" s="511"/>
      <c r="EKB587" s="89"/>
      <c r="EKC587" s="89"/>
      <c r="EKD587" s="511"/>
      <c r="EKE587" s="511"/>
      <c r="EKF587" s="511"/>
      <c r="EKG587" s="511"/>
      <c r="EKH587" s="511"/>
      <c r="EKI587" s="511"/>
      <c r="EKJ587" s="511"/>
      <c r="EKK587" s="89"/>
      <c r="EKL587" s="89"/>
      <c r="EKM587" s="511"/>
      <c r="EKN587" s="511"/>
      <c r="EKO587" s="89"/>
      <c r="EKP587" s="89"/>
      <c r="EKQ587" s="511"/>
      <c r="EKR587" s="511"/>
      <c r="EKS587" s="511"/>
      <c r="EKT587" s="511"/>
      <c r="EKU587" s="511"/>
      <c r="EKV587" s="203"/>
      <c r="EKW587" s="107"/>
      <c r="EKX587" s="511"/>
      <c r="EKY587" s="511"/>
      <c r="EKZ587" s="511"/>
      <c r="ELA587" s="511"/>
      <c r="ELB587" s="511"/>
      <c r="ELC587" s="511"/>
      <c r="ELD587" s="511"/>
      <c r="ELE587" s="168"/>
      <c r="ELF587" s="168"/>
      <c r="ELG587" s="168"/>
      <c r="ELH587" s="168"/>
      <c r="ELI587" s="168"/>
      <c r="ELJ587" s="168"/>
      <c r="ELK587" s="168"/>
      <c r="ELL587" s="168"/>
      <c r="ELM587" s="168"/>
      <c r="ELN587" s="168"/>
      <c r="ELO587" s="168"/>
      <c r="ELP587" s="168"/>
      <c r="ELQ587" s="168"/>
      <c r="ELR587" s="168"/>
      <c r="ELS587" s="168"/>
      <c r="ELT587" s="168"/>
      <c r="ELU587" s="168"/>
      <c r="ELV587" s="168"/>
      <c r="ELW587" s="168"/>
      <c r="ELX587" s="168"/>
      <c r="ELY587" s="168"/>
      <c r="ELZ587" s="168"/>
      <c r="EMA587" s="168"/>
      <c r="EMB587" s="168"/>
      <c r="EMC587" s="168"/>
      <c r="EMD587" s="168"/>
      <c r="EME587" s="168"/>
      <c r="EMF587" s="168"/>
      <c r="EMG587" s="168"/>
      <c r="EMH587" s="168"/>
      <c r="EMI587" s="168"/>
      <c r="EMJ587" s="168"/>
      <c r="EMK587" s="168"/>
      <c r="EML587" s="168"/>
      <c r="EMM587" s="168"/>
      <c r="EMN587" s="168"/>
      <c r="EMO587" s="168"/>
      <c r="EMP587" s="168"/>
      <c r="EMQ587" s="168"/>
      <c r="EMR587" s="168"/>
      <c r="EMS587" s="168"/>
      <c r="EMT587" s="168"/>
      <c r="EMU587" s="168"/>
      <c r="EMV587" s="168"/>
      <c r="EMW587" s="511"/>
      <c r="EMX587" s="511"/>
      <c r="EMY587" s="511"/>
      <c r="EMZ587" s="511"/>
      <c r="ENA587" s="511"/>
      <c r="ENB587" s="511"/>
      <c r="ENC587" s="511"/>
      <c r="END587" s="511"/>
      <c r="ENE587" s="511"/>
      <c r="ENF587" s="511"/>
      <c r="ENG587" s="511"/>
      <c r="ENH587" s="511"/>
      <c r="ENI587" s="511"/>
      <c r="ENJ587" s="511"/>
      <c r="ENK587" s="511"/>
      <c r="ENL587" s="511"/>
      <c r="ENM587" s="511"/>
      <c r="ENN587" s="511"/>
      <c r="ENO587" s="511"/>
      <c r="ENP587" s="511"/>
      <c r="ENQ587" s="511"/>
      <c r="ENR587" s="511"/>
      <c r="ENS587" s="511"/>
      <c r="ENT587" s="511"/>
      <c r="ENU587" s="89"/>
      <c r="ENV587" s="89"/>
      <c r="ENW587" s="89"/>
      <c r="ENX587" s="89"/>
      <c r="ENY587" s="89"/>
      <c r="ENZ587" s="511"/>
      <c r="EOA587" s="511"/>
      <c r="EOB587" s="89"/>
      <c r="EOC587" s="89"/>
      <c r="EOD587" s="511"/>
      <c r="EOE587" s="511"/>
      <c r="EOF587" s="89"/>
      <c r="EOG587" s="89"/>
      <c r="EOH587" s="511"/>
      <c r="EOI587" s="511"/>
      <c r="EOJ587" s="511"/>
      <c r="EOK587" s="511"/>
      <c r="EOL587" s="511"/>
      <c r="EOM587" s="511"/>
      <c r="EON587" s="511"/>
      <c r="EOO587" s="89"/>
      <c r="EOP587" s="89"/>
      <c r="EOQ587" s="511"/>
      <c r="EOR587" s="511"/>
      <c r="EOS587" s="89"/>
      <c r="EOT587" s="89"/>
      <c r="EOU587" s="511"/>
      <c r="EOV587" s="511"/>
      <c r="EOW587" s="511"/>
      <c r="EOX587" s="511"/>
      <c r="EOY587" s="511"/>
      <c r="EOZ587" s="203"/>
      <c r="EPA587" s="107"/>
      <c r="EPB587" s="511"/>
      <c r="EPC587" s="511"/>
      <c r="EPD587" s="511"/>
      <c r="EPE587" s="511"/>
      <c r="EPF587" s="511"/>
      <c r="EPG587" s="511"/>
      <c r="EPH587" s="511"/>
      <c r="EPI587" s="168"/>
      <c r="EPJ587" s="168"/>
      <c r="EPK587" s="168"/>
      <c r="EPL587" s="168"/>
      <c r="EPM587" s="168"/>
      <c r="EPN587" s="168"/>
      <c r="EPO587" s="168"/>
      <c r="EPP587" s="168"/>
      <c r="EPQ587" s="168"/>
      <c r="EPR587" s="168"/>
      <c r="EPS587" s="168"/>
      <c r="EPT587" s="168"/>
      <c r="EPU587" s="168"/>
      <c r="EPV587" s="168"/>
      <c r="EPW587" s="168"/>
      <c r="EPX587" s="168"/>
      <c r="EPY587" s="168"/>
      <c r="EPZ587" s="168"/>
      <c r="EQA587" s="168"/>
      <c r="EQB587" s="168"/>
      <c r="EQC587" s="168"/>
      <c r="EQD587" s="168"/>
      <c r="EQE587" s="168"/>
      <c r="EQF587" s="168"/>
      <c r="EQG587" s="168"/>
      <c r="EQH587" s="168"/>
      <c r="EQI587" s="168"/>
      <c r="EQJ587" s="168"/>
      <c r="EQK587" s="168"/>
      <c r="EQL587" s="168"/>
      <c r="EQM587" s="168"/>
      <c r="EQN587" s="168"/>
      <c r="EQO587" s="168"/>
      <c r="EQP587" s="168"/>
      <c r="EQQ587" s="168"/>
      <c r="EQR587" s="168"/>
      <c r="EQS587" s="168"/>
      <c r="EQT587" s="168"/>
      <c r="EQU587" s="168"/>
      <c r="EQV587" s="168"/>
      <c r="EQW587" s="168"/>
      <c r="EQX587" s="168"/>
      <c r="EQY587" s="168"/>
      <c r="EQZ587" s="168"/>
      <c r="ERA587" s="511"/>
      <c r="ERB587" s="511"/>
      <c r="ERC587" s="511"/>
      <c r="ERD587" s="511"/>
      <c r="ERE587" s="511"/>
      <c r="ERF587" s="511"/>
      <c r="ERG587" s="511"/>
      <c r="ERH587" s="511"/>
      <c r="ERI587" s="511"/>
      <c r="ERJ587" s="511"/>
      <c r="ERK587" s="511"/>
      <c r="ERL587" s="511"/>
      <c r="ERM587" s="511"/>
      <c r="ERN587" s="511"/>
      <c r="ERO587" s="511"/>
      <c r="ERP587" s="511"/>
      <c r="ERQ587" s="511"/>
      <c r="ERR587" s="511"/>
      <c r="ERS587" s="511"/>
      <c r="ERT587" s="511"/>
      <c r="ERU587" s="511"/>
      <c r="ERV587" s="511"/>
      <c r="ERW587" s="511"/>
      <c r="ERX587" s="511"/>
      <c r="ERY587" s="89"/>
      <c r="ERZ587" s="89"/>
      <c r="ESA587" s="89"/>
      <c r="ESB587" s="89"/>
      <c r="ESC587" s="89"/>
      <c r="ESD587" s="511"/>
      <c r="ESE587" s="511"/>
      <c r="ESF587" s="89"/>
      <c r="ESG587" s="89"/>
      <c r="ESH587" s="511"/>
      <c r="ESI587" s="511"/>
      <c r="ESJ587" s="89"/>
      <c r="ESK587" s="89"/>
      <c r="ESL587" s="511"/>
      <c r="ESM587" s="511"/>
      <c r="ESN587" s="511"/>
      <c r="ESO587" s="511"/>
      <c r="ESP587" s="511"/>
      <c r="ESQ587" s="511"/>
      <c r="ESR587" s="511"/>
      <c r="ESS587" s="89"/>
      <c r="EST587" s="89"/>
      <c r="ESU587" s="511"/>
      <c r="ESV587" s="511"/>
      <c r="ESW587" s="89"/>
      <c r="ESX587" s="89"/>
      <c r="ESY587" s="511"/>
      <c r="ESZ587" s="511"/>
      <c r="ETA587" s="511"/>
      <c r="ETB587" s="511"/>
      <c r="ETC587" s="511"/>
      <c r="ETD587" s="203"/>
      <c r="ETE587" s="107"/>
      <c r="ETF587" s="511"/>
      <c r="ETG587" s="511"/>
      <c r="ETH587" s="511"/>
      <c r="ETI587" s="511"/>
      <c r="ETJ587" s="511"/>
      <c r="ETK587" s="511"/>
      <c r="ETL587" s="511"/>
      <c r="ETM587" s="168"/>
      <c r="ETN587" s="168"/>
      <c r="ETO587" s="168"/>
      <c r="ETP587" s="168"/>
      <c r="ETQ587" s="168"/>
      <c r="ETR587" s="168"/>
      <c r="ETS587" s="168"/>
      <c r="ETT587" s="168"/>
      <c r="ETU587" s="168"/>
      <c r="ETV587" s="168"/>
      <c r="ETW587" s="168"/>
      <c r="ETX587" s="168"/>
      <c r="ETY587" s="168"/>
      <c r="ETZ587" s="168"/>
      <c r="EUA587" s="168"/>
      <c r="EUB587" s="168"/>
      <c r="EUC587" s="168"/>
      <c r="EUD587" s="168"/>
      <c r="EUE587" s="168"/>
      <c r="EUF587" s="168"/>
      <c r="EUG587" s="168"/>
      <c r="EUH587" s="168"/>
      <c r="EUI587" s="168"/>
      <c r="EUJ587" s="168"/>
      <c r="EUK587" s="168"/>
      <c r="EUL587" s="168"/>
      <c r="EUM587" s="168"/>
      <c r="EUN587" s="168"/>
      <c r="EUO587" s="168"/>
      <c r="EUP587" s="168"/>
      <c r="EUQ587" s="168"/>
      <c r="EUR587" s="168"/>
      <c r="EUS587" s="168"/>
      <c r="EUT587" s="168"/>
      <c r="EUU587" s="168"/>
      <c r="EUV587" s="168"/>
      <c r="EUW587" s="168"/>
      <c r="EUX587" s="168"/>
      <c r="EUY587" s="168"/>
      <c r="EUZ587" s="168"/>
      <c r="EVA587" s="168"/>
      <c r="EVB587" s="168"/>
      <c r="EVC587" s="168"/>
      <c r="EVD587" s="168"/>
      <c r="EVE587" s="511"/>
      <c r="EVF587" s="511"/>
      <c r="EVG587" s="511"/>
      <c r="EVH587" s="511"/>
      <c r="EVI587" s="511"/>
      <c r="EVJ587" s="511"/>
      <c r="EVK587" s="511"/>
      <c r="EVL587" s="511"/>
      <c r="EVM587" s="511"/>
      <c r="EVN587" s="511"/>
      <c r="EVO587" s="511"/>
      <c r="EVP587" s="511"/>
      <c r="EVQ587" s="511"/>
      <c r="EVR587" s="511"/>
      <c r="EVS587" s="511"/>
      <c r="EVT587" s="511"/>
      <c r="EVU587" s="511"/>
      <c r="EVV587" s="511"/>
      <c r="EVW587" s="511"/>
      <c r="EVX587" s="511"/>
      <c r="EVY587" s="511"/>
      <c r="EVZ587" s="511"/>
      <c r="EWA587" s="511"/>
      <c r="EWB587" s="511"/>
      <c r="EWC587" s="89"/>
      <c r="EWD587" s="89"/>
      <c r="EWE587" s="89"/>
      <c r="EWF587" s="89"/>
      <c r="EWG587" s="89"/>
      <c r="EWH587" s="511"/>
      <c r="EWI587" s="511"/>
      <c r="EWJ587" s="89"/>
      <c r="EWK587" s="89"/>
      <c r="EWL587" s="511"/>
      <c r="EWM587" s="511"/>
      <c r="EWN587" s="89"/>
      <c r="EWO587" s="89"/>
      <c r="EWP587" s="511"/>
      <c r="EWQ587" s="511"/>
      <c r="EWR587" s="511"/>
      <c r="EWS587" s="511"/>
      <c r="EWT587" s="511"/>
      <c r="EWU587" s="511"/>
      <c r="EWV587" s="511"/>
      <c r="EWW587" s="89"/>
      <c r="EWX587" s="89"/>
      <c r="EWY587" s="511"/>
      <c r="EWZ587" s="511"/>
      <c r="EXA587" s="89"/>
      <c r="EXB587" s="89"/>
      <c r="EXC587" s="511"/>
      <c r="EXD587" s="511"/>
      <c r="EXE587" s="511"/>
      <c r="EXF587" s="511"/>
      <c r="EXG587" s="511"/>
      <c r="EXH587" s="203"/>
      <c r="EXI587" s="107"/>
      <c r="EXJ587" s="511"/>
      <c r="EXK587" s="511"/>
      <c r="EXL587" s="511"/>
      <c r="EXM587" s="511"/>
      <c r="EXN587" s="511"/>
      <c r="EXO587" s="511"/>
      <c r="EXP587" s="511"/>
      <c r="EXQ587" s="168"/>
      <c r="EXR587" s="168"/>
      <c r="EXS587" s="168"/>
      <c r="EXT587" s="168"/>
      <c r="EXU587" s="168"/>
      <c r="EXV587" s="168"/>
      <c r="EXW587" s="168"/>
      <c r="EXX587" s="168"/>
      <c r="EXY587" s="168"/>
      <c r="EXZ587" s="168"/>
      <c r="EYA587" s="168"/>
      <c r="EYB587" s="168"/>
      <c r="EYC587" s="168"/>
      <c r="EYD587" s="168"/>
      <c r="EYE587" s="168"/>
      <c r="EYF587" s="168"/>
      <c r="EYG587" s="168"/>
      <c r="EYH587" s="168"/>
      <c r="EYI587" s="168"/>
      <c r="EYJ587" s="168"/>
      <c r="EYK587" s="168"/>
      <c r="EYL587" s="168"/>
      <c r="EYM587" s="168"/>
      <c r="EYN587" s="168"/>
      <c r="EYO587" s="168"/>
      <c r="EYP587" s="168"/>
      <c r="EYQ587" s="168"/>
      <c r="EYR587" s="168"/>
      <c r="EYS587" s="168"/>
      <c r="EYT587" s="168"/>
      <c r="EYU587" s="168"/>
      <c r="EYV587" s="168"/>
      <c r="EYW587" s="168"/>
      <c r="EYX587" s="168"/>
      <c r="EYY587" s="168"/>
      <c r="EYZ587" s="168"/>
      <c r="EZA587" s="168"/>
      <c r="EZB587" s="168"/>
      <c r="EZC587" s="168"/>
      <c r="EZD587" s="168"/>
      <c r="EZE587" s="168"/>
      <c r="EZF587" s="168"/>
      <c r="EZG587" s="168"/>
      <c r="EZH587" s="168"/>
      <c r="EZI587" s="511"/>
      <c r="EZJ587" s="511"/>
      <c r="EZK587" s="511"/>
      <c r="EZL587" s="511"/>
      <c r="EZM587" s="511"/>
      <c r="EZN587" s="511"/>
      <c r="EZO587" s="511"/>
      <c r="EZP587" s="511"/>
      <c r="EZQ587" s="511"/>
      <c r="EZR587" s="511"/>
      <c r="EZS587" s="511"/>
      <c r="EZT587" s="511"/>
      <c r="EZU587" s="511"/>
      <c r="EZV587" s="511"/>
      <c r="EZW587" s="511"/>
      <c r="EZX587" s="511"/>
      <c r="EZY587" s="511"/>
      <c r="EZZ587" s="511"/>
      <c r="FAA587" s="511"/>
      <c r="FAB587" s="511"/>
      <c r="FAC587" s="511"/>
      <c r="FAD587" s="511"/>
      <c r="FAE587" s="511"/>
      <c r="FAF587" s="511"/>
      <c r="FAG587" s="89"/>
      <c r="FAH587" s="89"/>
      <c r="FAI587" s="89"/>
      <c r="FAJ587" s="89"/>
      <c r="FAK587" s="89"/>
      <c r="FAL587" s="511"/>
      <c r="FAM587" s="511"/>
      <c r="FAN587" s="89"/>
      <c r="FAO587" s="89"/>
      <c r="FAP587" s="511"/>
      <c r="FAQ587" s="511"/>
      <c r="FAR587" s="89"/>
      <c r="FAS587" s="89"/>
      <c r="FAT587" s="511"/>
      <c r="FAU587" s="511"/>
      <c r="FAV587" s="511"/>
      <c r="FAW587" s="511"/>
      <c r="FAX587" s="511"/>
      <c r="FAY587" s="511"/>
      <c r="FAZ587" s="511"/>
      <c r="FBA587" s="89"/>
      <c r="FBB587" s="89"/>
      <c r="FBC587" s="511"/>
      <c r="FBD587" s="511"/>
      <c r="FBE587" s="89"/>
      <c r="FBF587" s="89"/>
      <c r="FBG587" s="511"/>
      <c r="FBH587" s="511"/>
      <c r="FBI587" s="511"/>
      <c r="FBJ587" s="511"/>
      <c r="FBK587" s="511"/>
      <c r="FBL587" s="203"/>
      <c r="FBM587" s="107"/>
      <c r="FBN587" s="511"/>
      <c r="FBO587" s="511"/>
      <c r="FBP587" s="511"/>
      <c r="FBQ587" s="511"/>
      <c r="FBR587" s="511"/>
      <c r="FBS587" s="511"/>
      <c r="FBT587" s="511"/>
      <c r="FBU587" s="168"/>
      <c r="FBV587" s="168"/>
      <c r="FBW587" s="168"/>
      <c r="FBX587" s="168"/>
      <c r="FBY587" s="168"/>
      <c r="FBZ587" s="168"/>
      <c r="FCA587" s="168"/>
      <c r="FCB587" s="168"/>
      <c r="FCC587" s="168"/>
      <c r="FCD587" s="168"/>
      <c r="FCE587" s="168"/>
      <c r="FCF587" s="168"/>
      <c r="FCG587" s="168"/>
      <c r="FCH587" s="168"/>
      <c r="FCI587" s="168"/>
      <c r="FCJ587" s="168"/>
      <c r="FCK587" s="168"/>
      <c r="FCL587" s="168"/>
      <c r="FCM587" s="168"/>
      <c r="FCN587" s="168"/>
      <c r="FCO587" s="168"/>
      <c r="FCP587" s="168"/>
      <c r="FCQ587" s="168"/>
      <c r="FCR587" s="168"/>
      <c r="FCS587" s="168"/>
      <c r="FCT587" s="168"/>
      <c r="FCU587" s="168"/>
      <c r="FCV587" s="168"/>
      <c r="FCW587" s="168"/>
      <c r="FCX587" s="168"/>
      <c r="FCY587" s="168"/>
      <c r="FCZ587" s="168"/>
      <c r="FDA587" s="168"/>
      <c r="FDB587" s="168"/>
      <c r="FDC587" s="168"/>
      <c r="FDD587" s="168"/>
      <c r="FDE587" s="168"/>
      <c r="FDF587" s="168"/>
      <c r="FDG587" s="168"/>
      <c r="FDH587" s="168"/>
      <c r="FDI587" s="168"/>
      <c r="FDJ587" s="168"/>
      <c r="FDK587" s="168"/>
      <c r="FDL587" s="168"/>
      <c r="FDM587" s="511"/>
      <c r="FDN587" s="511"/>
      <c r="FDO587" s="511"/>
      <c r="FDP587" s="511"/>
      <c r="FDQ587" s="511"/>
      <c r="FDR587" s="511"/>
      <c r="FDS587" s="511"/>
      <c r="FDT587" s="511"/>
      <c r="FDU587" s="511"/>
      <c r="FDV587" s="511"/>
      <c r="FDW587" s="511"/>
      <c r="FDX587" s="511"/>
      <c r="FDY587" s="511"/>
      <c r="FDZ587" s="511"/>
      <c r="FEA587" s="511"/>
      <c r="FEB587" s="511"/>
      <c r="FEC587" s="511"/>
      <c r="FED587" s="511"/>
      <c r="FEE587" s="511"/>
      <c r="FEF587" s="511"/>
      <c r="FEG587" s="511"/>
      <c r="FEH587" s="511"/>
      <c r="FEI587" s="511"/>
      <c r="FEJ587" s="511"/>
      <c r="FEK587" s="89"/>
      <c r="FEL587" s="89"/>
      <c r="FEM587" s="89"/>
      <c r="FEN587" s="89"/>
      <c r="FEO587" s="89"/>
      <c r="FEP587" s="511"/>
      <c r="FEQ587" s="511"/>
      <c r="FER587" s="89"/>
      <c r="FES587" s="89"/>
      <c r="FET587" s="511"/>
      <c r="FEU587" s="511"/>
      <c r="FEV587" s="89"/>
      <c r="FEW587" s="89"/>
      <c r="FEX587" s="511"/>
      <c r="FEY587" s="511"/>
      <c r="FEZ587" s="511"/>
      <c r="FFA587" s="511"/>
      <c r="FFB587" s="511"/>
      <c r="FFC587" s="511"/>
      <c r="FFD587" s="511"/>
      <c r="FFE587" s="89"/>
      <c r="FFF587" s="89"/>
      <c r="FFG587" s="511"/>
      <c r="FFH587" s="511"/>
      <c r="FFI587" s="89"/>
      <c r="FFJ587" s="89"/>
      <c r="FFK587" s="511"/>
      <c r="FFL587" s="511"/>
      <c r="FFM587" s="511"/>
      <c r="FFN587" s="511"/>
      <c r="FFO587" s="511"/>
      <c r="FFP587" s="203"/>
      <c r="FFQ587" s="107"/>
      <c r="FFR587" s="511"/>
      <c r="FFS587" s="511"/>
      <c r="FFT587" s="511"/>
      <c r="FFU587" s="511"/>
      <c r="FFV587" s="511"/>
      <c r="FFW587" s="511"/>
      <c r="FFX587" s="511"/>
      <c r="FFY587" s="168"/>
      <c r="FFZ587" s="168"/>
      <c r="FGA587" s="168"/>
      <c r="FGB587" s="168"/>
      <c r="FGC587" s="168"/>
      <c r="FGD587" s="168"/>
      <c r="FGE587" s="168"/>
      <c r="FGF587" s="168"/>
      <c r="FGG587" s="168"/>
      <c r="FGH587" s="168"/>
      <c r="FGI587" s="168"/>
      <c r="FGJ587" s="168"/>
      <c r="FGK587" s="168"/>
      <c r="FGL587" s="168"/>
      <c r="FGM587" s="168"/>
      <c r="FGN587" s="168"/>
      <c r="FGO587" s="168"/>
      <c r="FGP587" s="168"/>
      <c r="FGQ587" s="168"/>
      <c r="FGR587" s="168"/>
      <c r="FGS587" s="168"/>
      <c r="FGT587" s="168"/>
      <c r="FGU587" s="168"/>
      <c r="FGV587" s="168"/>
      <c r="FGW587" s="168"/>
      <c r="FGX587" s="168"/>
      <c r="FGY587" s="168"/>
      <c r="FGZ587" s="168"/>
      <c r="FHA587" s="168"/>
      <c r="FHB587" s="168"/>
      <c r="FHC587" s="168"/>
      <c r="FHD587" s="168"/>
      <c r="FHE587" s="168"/>
      <c r="FHF587" s="168"/>
      <c r="FHG587" s="168"/>
      <c r="FHH587" s="168"/>
      <c r="FHI587" s="168"/>
      <c r="FHJ587" s="168"/>
      <c r="FHK587" s="168"/>
      <c r="FHL587" s="168"/>
      <c r="FHM587" s="168"/>
      <c r="FHN587" s="168"/>
      <c r="FHO587" s="168"/>
      <c r="FHP587" s="168"/>
      <c r="FHQ587" s="511"/>
      <c r="FHR587" s="511"/>
      <c r="FHS587" s="511"/>
      <c r="FHT587" s="511"/>
      <c r="FHU587" s="511"/>
      <c r="FHV587" s="511"/>
      <c r="FHW587" s="511"/>
      <c r="FHX587" s="511"/>
      <c r="FHY587" s="511"/>
      <c r="FHZ587" s="511"/>
      <c r="FIA587" s="511"/>
      <c r="FIB587" s="511"/>
      <c r="FIC587" s="511"/>
      <c r="FID587" s="511"/>
      <c r="FIE587" s="511"/>
      <c r="FIF587" s="511"/>
      <c r="FIG587" s="511"/>
      <c r="FIH587" s="511"/>
      <c r="FII587" s="511"/>
      <c r="FIJ587" s="511"/>
      <c r="FIK587" s="511"/>
      <c r="FIL587" s="511"/>
      <c r="FIM587" s="511"/>
      <c r="FIN587" s="511"/>
      <c r="FIO587" s="89"/>
      <c r="FIP587" s="89"/>
      <c r="FIQ587" s="89"/>
      <c r="FIR587" s="89"/>
      <c r="FIS587" s="89"/>
      <c r="FIT587" s="511"/>
      <c r="FIU587" s="511"/>
      <c r="FIV587" s="89"/>
      <c r="FIW587" s="89"/>
      <c r="FIX587" s="511"/>
      <c r="FIY587" s="511"/>
      <c r="FIZ587" s="89"/>
      <c r="FJA587" s="89"/>
      <c r="FJB587" s="511"/>
      <c r="FJC587" s="511"/>
      <c r="FJD587" s="511"/>
      <c r="FJE587" s="511"/>
      <c r="FJF587" s="511"/>
      <c r="FJG587" s="511"/>
      <c r="FJH587" s="511"/>
      <c r="FJI587" s="89"/>
      <c r="FJJ587" s="89"/>
      <c r="FJK587" s="511"/>
      <c r="FJL587" s="511"/>
      <c r="FJM587" s="89"/>
      <c r="FJN587" s="89"/>
      <c r="FJO587" s="511"/>
      <c r="FJP587" s="511"/>
      <c r="FJQ587" s="511"/>
      <c r="FJR587" s="511"/>
      <c r="FJS587" s="511"/>
      <c r="FJT587" s="203"/>
      <c r="FJU587" s="107"/>
      <c r="FJV587" s="511"/>
      <c r="FJW587" s="511"/>
      <c r="FJX587" s="511"/>
      <c r="FJY587" s="511"/>
      <c r="FJZ587" s="511"/>
      <c r="FKA587" s="511"/>
      <c r="FKB587" s="511"/>
      <c r="FKC587" s="168"/>
      <c r="FKD587" s="168"/>
      <c r="FKE587" s="168"/>
      <c r="FKF587" s="168"/>
      <c r="FKG587" s="168"/>
      <c r="FKH587" s="168"/>
      <c r="FKI587" s="168"/>
      <c r="FKJ587" s="168"/>
      <c r="FKK587" s="168"/>
      <c r="FKL587" s="168"/>
      <c r="FKM587" s="168"/>
      <c r="FKN587" s="168"/>
      <c r="FKO587" s="168"/>
      <c r="FKP587" s="168"/>
      <c r="FKQ587" s="168"/>
      <c r="FKR587" s="168"/>
      <c r="FKS587" s="168"/>
      <c r="FKT587" s="168"/>
      <c r="FKU587" s="168"/>
      <c r="FKV587" s="168"/>
      <c r="FKW587" s="168"/>
      <c r="FKX587" s="168"/>
      <c r="FKY587" s="168"/>
      <c r="FKZ587" s="168"/>
      <c r="FLA587" s="168"/>
      <c r="FLB587" s="168"/>
      <c r="FLC587" s="168"/>
      <c r="FLD587" s="168"/>
      <c r="FLE587" s="168"/>
      <c r="FLF587" s="168"/>
      <c r="FLG587" s="168"/>
      <c r="FLH587" s="168"/>
      <c r="FLI587" s="168"/>
      <c r="FLJ587" s="168"/>
      <c r="FLK587" s="168"/>
      <c r="FLL587" s="168"/>
      <c r="FLM587" s="168"/>
      <c r="FLN587" s="168"/>
      <c r="FLO587" s="168"/>
      <c r="FLP587" s="168"/>
      <c r="FLQ587" s="168"/>
      <c r="FLR587" s="168"/>
      <c r="FLS587" s="168"/>
      <c r="FLT587" s="168"/>
      <c r="FLU587" s="511"/>
      <c r="FLV587" s="511"/>
      <c r="FLW587" s="511"/>
      <c r="FLX587" s="511"/>
      <c r="FLY587" s="511"/>
      <c r="FLZ587" s="511"/>
      <c r="FMA587" s="511"/>
      <c r="FMB587" s="511"/>
      <c r="FMC587" s="511"/>
      <c r="FMD587" s="511"/>
      <c r="FME587" s="511"/>
      <c r="FMF587" s="511"/>
      <c r="FMG587" s="511"/>
      <c r="FMH587" s="511"/>
      <c r="FMI587" s="511"/>
      <c r="FMJ587" s="511"/>
      <c r="FMK587" s="511"/>
      <c r="FML587" s="511"/>
      <c r="FMM587" s="511"/>
      <c r="FMN587" s="511"/>
      <c r="FMO587" s="511"/>
      <c r="FMP587" s="511"/>
      <c r="FMQ587" s="511"/>
      <c r="FMR587" s="511"/>
      <c r="FMS587" s="89"/>
      <c r="FMT587" s="89"/>
      <c r="FMU587" s="89"/>
      <c r="FMV587" s="89"/>
      <c r="FMW587" s="89"/>
      <c r="FMX587" s="511"/>
      <c r="FMY587" s="511"/>
      <c r="FMZ587" s="89"/>
      <c r="FNA587" s="89"/>
      <c r="FNB587" s="511"/>
      <c r="FNC587" s="511"/>
      <c r="FND587" s="89"/>
      <c r="FNE587" s="89"/>
      <c r="FNF587" s="511"/>
      <c r="FNG587" s="511"/>
      <c r="FNH587" s="511"/>
      <c r="FNI587" s="511"/>
      <c r="FNJ587" s="511"/>
      <c r="FNK587" s="511"/>
      <c r="FNL587" s="511"/>
      <c r="FNM587" s="89"/>
      <c r="FNN587" s="89"/>
      <c r="FNO587" s="511"/>
      <c r="FNP587" s="511"/>
      <c r="FNQ587" s="89"/>
      <c r="FNR587" s="89"/>
      <c r="FNS587" s="511"/>
      <c r="FNT587" s="511"/>
      <c r="FNU587" s="511"/>
      <c r="FNV587" s="511"/>
      <c r="FNW587" s="511"/>
      <c r="FNX587" s="203"/>
      <c r="FNY587" s="107"/>
      <c r="FNZ587" s="511"/>
      <c r="FOA587" s="511"/>
      <c r="FOB587" s="511"/>
      <c r="FOC587" s="511"/>
      <c r="FOD587" s="511"/>
      <c r="FOE587" s="511"/>
      <c r="FOF587" s="511"/>
      <c r="FOG587" s="168"/>
      <c r="FOH587" s="168"/>
      <c r="FOI587" s="168"/>
      <c r="FOJ587" s="168"/>
      <c r="FOK587" s="168"/>
      <c r="FOL587" s="168"/>
      <c r="FOM587" s="168"/>
      <c r="FON587" s="168"/>
      <c r="FOO587" s="168"/>
      <c r="FOP587" s="168"/>
      <c r="FOQ587" s="168"/>
      <c r="FOR587" s="168"/>
      <c r="FOS587" s="168"/>
      <c r="FOT587" s="168"/>
      <c r="FOU587" s="168"/>
      <c r="FOV587" s="168"/>
      <c r="FOW587" s="168"/>
      <c r="FOX587" s="168"/>
      <c r="FOY587" s="168"/>
      <c r="FOZ587" s="168"/>
      <c r="FPA587" s="168"/>
      <c r="FPB587" s="168"/>
      <c r="FPC587" s="168"/>
      <c r="FPD587" s="168"/>
      <c r="FPE587" s="168"/>
      <c r="FPF587" s="168"/>
      <c r="FPG587" s="168"/>
      <c r="FPH587" s="168"/>
      <c r="FPI587" s="168"/>
      <c r="FPJ587" s="168"/>
      <c r="FPK587" s="168"/>
      <c r="FPL587" s="168"/>
      <c r="FPM587" s="168"/>
      <c r="FPN587" s="168"/>
      <c r="FPO587" s="168"/>
      <c r="FPP587" s="168"/>
      <c r="FPQ587" s="168"/>
      <c r="FPR587" s="168"/>
      <c r="FPS587" s="168"/>
      <c r="FPT587" s="168"/>
      <c r="FPU587" s="168"/>
      <c r="FPV587" s="168"/>
      <c r="FPW587" s="168"/>
      <c r="FPX587" s="168"/>
      <c r="FPY587" s="511"/>
      <c r="FPZ587" s="511"/>
      <c r="FQA587" s="511"/>
      <c r="FQB587" s="511"/>
      <c r="FQC587" s="511"/>
      <c r="FQD587" s="511"/>
      <c r="FQE587" s="511"/>
      <c r="FQF587" s="511"/>
      <c r="FQG587" s="511"/>
      <c r="FQH587" s="511"/>
      <c r="FQI587" s="511"/>
      <c r="FQJ587" s="511"/>
      <c r="FQK587" s="511"/>
      <c r="FQL587" s="511"/>
      <c r="FQM587" s="511"/>
      <c r="FQN587" s="511"/>
      <c r="FQO587" s="511"/>
      <c r="FQP587" s="511"/>
      <c r="FQQ587" s="511"/>
      <c r="FQR587" s="511"/>
      <c r="FQS587" s="511"/>
      <c r="FQT587" s="511"/>
      <c r="FQU587" s="511"/>
      <c r="FQV587" s="511"/>
      <c r="FQW587" s="89"/>
      <c r="FQX587" s="89"/>
      <c r="FQY587" s="89"/>
      <c r="FQZ587" s="89"/>
      <c r="FRA587" s="89"/>
      <c r="FRB587" s="511"/>
      <c r="FRC587" s="511"/>
      <c r="FRD587" s="89"/>
      <c r="FRE587" s="89"/>
      <c r="FRF587" s="511"/>
      <c r="FRG587" s="511"/>
      <c r="FRH587" s="89"/>
      <c r="FRI587" s="89"/>
      <c r="FRJ587" s="511"/>
      <c r="FRK587" s="511"/>
      <c r="FRL587" s="511"/>
      <c r="FRM587" s="511"/>
      <c r="FRN587" s="511"/>
      <c r="FRO587" s="511"/>
      <c r="FRP587" s="511"/>
      <c r="FRQ587" s="89"/>
      <c r="FRR587" s="89"/>
      <c r="FRS587" s="511"/>
      <c r="FRT587" s="511"/>
      <c r="FRU587" s="89"/>
      <c r="FRV587" s="89"/>
      <c r="FRW587" s="511"/>
      <c r="FRX587" s="511"/>
      <c r="FRY587" s="511"/>
      <c r="FRZ587" s="511"/>
      <c r="FSA587" s="511"/>
      <c r="FSB587" s="203"/>
      <c r="FSC587" s="107"/>
      <c r="FSD587" s="511"/>
      <c r="FSE587" s="511"/>
      <c r="FSF587" s="511"/>
      <c r="FSG587" s="511"/>
      <c r="FSH587" s="511"/>
      <c r="FSI587" s="511"/>
      <c r="FSJ587" s="511"/>
      <c r="FSK587" s="168"/>
      <c r="FSL587" s="168"/>
      <c r="FSM587" s="168"/>
      <c r="FSN587" s="168"/>
      <c r="FSO587" s="168"/>
      <c r="FSP587" s="168"/>
      <c r="FSQ587" s="168"/>
      <c r="FSR587" s="168"/>
      <c r="FSS587" s="168"/>
      <c r="FST587" s="168"/>
      <c r="FSU587" s="168"/>
      <c r="FSV587" s="168"/>
      <c r="FSW587" s="168"/>
      <c r="FSX587" s="168"/>
      <c r="FSY587" s="168"/>
      <c r="FSZ587" s="168"/>
      <c r="FTA587" s="168"/>
      <c r="FTB587" s="168"/>
      <c r="FTC587" s="168"/>
      <c r="FTD587" s="168"/>
      <c r="FTE587" s="168"/>
      <c r="FTF587" s="168"/>
      <c r="FTG587" s="168"/>
      <c r="FTH587" s="168"/>
      <c r="FTI587" s="168"/>
      <c r="FTJ587" s="168"/>
      <c r="FTK587" s="168"/>
      <c r="FTL587" s="168"/>
      <c r="FTM587" s="168"/>
      <c r="FTN587" s="168"/>
      <c r="FTO587" s="168"/>
      <c r="FTP587" s="168"/>
      <c r="FTQ587" s="168"/>
      <c r="FTR587" s="168"/>
      <c r="FTS587" s="168"/>
      <c r="FTT587" s="168"/>
      <c r="FTU587" s="168"/>
      <c r="FTV587" s="168"/>
      <c r="FTW587" s="168"/>
      <c r="FTX587" s="168"/>
      <c r="FTY587" s="168"/>
      <c r="FTZ587" s="168"/>
      <c r="FUA587" s="168"/>
      <c r="FUB587" s="168"/>
      <c r="FUC587" s="511"/>
      <c r="FUD587" s="511"/>
      <c r="FUE587" s="511"/>
      <c r="FUF587" s="511"/>
      <c r="FUG587" s="511"/>
      <c r="FUH587" s="511"/>
      <c r="FUI587" s="511"/>
      <c r="FUJ587" s="511"/>
      <c r="FUK587" s="511"/>
      <c r="FUL587" s="511"/>
      <c r="FUM587" s="511"/>
      <c r="FUN587" s="511"/>
      <c r="FUO587" s="511"/>
      <c r="FUP587" s="511"/>
      <c r="FUQ587" s="511"/>
      <c r="FUR587" s="511"/>
      <c r="FUS587" s="511"/>
      <c r="FUT587" s="511"/>
      <c r="FUU587" s="511"/>
      <c r="FUV587" s="511"/>
      <c r="FUW587" s="511"/>
      <c r="FUX587" s="511"/>
      <c r="FUY587" s="511"/>
      <c r="FUZ587" s="511"/>
      <c r="FVA587" s="89"/>
      <c r="FVB587" s="89"/>
      <c r="FVC587" s="89"/>
      <c r="FVD587" s="89"/>
      <c r="FVE587" s="89"/>
      <c r="FVF587" s="511"/>
      <c r="FVG587" s="511"/>
      <c r="FVH587" s="89"/>
      <c r="FVI587" s="89"/>
      <c r="FVJ587" s="511"/>
      <c r="FVK587" s="511"/>
      <c r="FVL587" s="89"/>
      <c r="FVM587" s="89"/>
      <c r="FVN587" s="511"/>
      <c r="FVO587" s="511"/>
      <c r="FVP587" s="511"/>
      <c r="FVQ587" s="511"/>
      <c r="FVR587" s="511"/>
      <c r="FVS587" s="511"/>
      <c r="FVT587" s="511"/>
      <c r="FVU587" s="89"/>
      <c r="FVV587" s="89"/>
      <c r="FVW587" s="511"/>
      <c r="FVX587" s="511"/>
      <c r="FVY587" s="89"/>
      <c r="FVZ587" s="89"/>
      <c r="FWA587" s="511"/>
      <c r="FWB587" s="511"/>
      <c r="FWC587" s="511"/>
      <c r="FWD587" s="511"/>
      <c r="FWE587" s="511"/>
      <c r="FWF587" s="203"/>
      <c r="FWG587" s="107"/>
      <c r="FWH587" s="511"/>
      <c r="FWI587" s="511"/>
      <c r="FWJ587" s="511"/>
      <c r="FWK587" s="511"/>
      <c r="FWL587" s="511"/>
      <c r="FWM587" s="511"/>
      <c r="FWN587" s="511"/>
      <c r="FWO587" s="168"/>
      <c r="FWP587" s="168"/>
      <c r="FWQ587" s="168"/>
      <c r="FWR587" s="168"/>
      <c r="FWS587" s="168"/>
      <c r="FWT587" s="168"/>
      <c r="FWU587" s="168"/>
      <c r="FWV587" s="168"/>
      <c r="FWW587" s="168"/>
      <c r="FWX587" s="168"/>
      <c r="FWY587" s="168"/>
      <c r="FWZ587" s="168"/>
      <c r="FXA587" s="168"/>
      <c r="FXB587" s="168"/>
      <c r="FXC587" s="168"/>
      <c r="FXD587" s="168"/>
      <c r="FXE587" s="168"/>
      <c r="FXF587" s="168"/>
      <c r="FXG587" s="168"/>
      <c r="FXH587" s="168"/>
      <c r="FXI587" s="168"/>
      <c r="FXJ587" s="168"/>
      <c r="FXK587" s="168"/>
      <c r="FXL587" s="168"/>
      <c r="FXM587" s="168"/>
      <c r="FXN587" s="168"/>
      <c r="FXO587" s="168"/>
      <c r="FXP587" s="168"/>
      <c r="FXQ587" s="168"/>
      <c r="FXR587" s="168"/>
      <c r="FXS587" s="168"/>
      <c r="FXT587" s="168"/>
      <c r="FXU587" s="168"/>
      <c r="FXV587" s="168"/>
      <c r="FXW587" s="168"/>
      <c r="FXX587" s="168"/>
      <c r="FXY587" s="168"/>
      <c r="FXZ587" s="168"/>
      <c r="FYA587" s="168"/>
      <c r="FYB587" s="168"/>
      <c r="FYC587" s="168"/>
      <c r="FYD587" s="168"/>
      <c r="FYE587" s="168"/>
      <c r="FYF587" s="168"/>
      <c r="FYG587" s="511"/>
      <c r="FYH587" s="511"/>
      <c r="FYI587" s="511"/>
      <c r="FYJ587" s="511"/>
      <c r="FYK587" s="511"/>
      <c r="FYL587" s="511"/>
      <c r="FYM587" s="511"/>
      <c r="FYN587" s="511"/>
      <c r="FYO587" s="511"/>
      <c r="FYP587" s="511"/>
      <c r="FYQ587" s="511"/>
      <c r="FYR587" s="511"/>
      <c r="FYS587" s="511"/>
      <c r="FYT587" s="511"/>
      <c r="FYU587" s="511"/>
      <c r="FYV587" s="511"/>
      <c r="FYW587" s="511"/>
      <c r="FYX587" s="511"/>
      <c r="FYY587" s="511"/>
      <c r="FYZ587" s="511"/>
      <c r="FZA587" s="511"/>
      <c r="FZB587" s="511"/>
      <c r="FZC587" s="511"/>
      <c r="FZD587" s="511"/>
      <c r="FZE587" s="89"/>
      <c r="FZF587" s="89"/>
      <c r="FZG587" s="89"/>
      <c r="FZH587" s="89"/>
      <c r="FZI587" s="89"/>
      <c r="FZJ587" s="511"/>
      <c r="FZK587" s="511"/>
      <c r="FZL587" s="89"/>
      <c r="FZM587" s="89"/>
      <c r="FZN587" s="511"/>
      <c r="FZO587" s="511"/>
      <c r="FZP587" s="89"/>
      <c r="FZQ587" s="89"/>
      <c r="FZR587" s="511"/>
      <c r="FZS587" s="511"/>
      <c r="FZT587" s="511"/>
      <c r="FZU587" s="511"/>
      <c r="FZV587" s="511"/>
      <c r="FZW587" s="511"/>
      <c r="FZX587" s="511"/>
      <c r="FZY587" s="89"/>
      <c r="FZZ587" s="89"/>
      <c r="GAA587" s="511"/>
      <c r="GAB587" s="511"/>
      <c r="GAC587" s="89"/>
      <c r="GAD587" s="89"/>
      <c r="GAE587" s="511"/>
      <c r="GAF587" s="511"/>
      <c r="GAG587" s="511"/>
      <c r="GAH587" s="511"/>
      <c r="GAI587" s="511"/>
      <c r="GAJ587" s="203"/>
      <c r="GAK587" s="107"/>
      <c r="GAL587" s="511"/>
      <c r="GAM587" s="511"/>
      <c r="GAN587" s="511"/>
      <c r="GAO587" s="511"/>
      <c r="GAP587" s="511"/>
      <c r="GAQ587" s="511"/>
      <c r="GAR587" s="511"/>
      <c r="GAS587" s="168"/>
      <c r="GAT587" s="168"/>
      <c r="GAU587" s="168"/>
      <c r="GAV587" s="168"/>
      <c r="GAW587" s="168"/>
      <c r="GAX587" s="168"/>
      <c r="GAY587" s="168"/>
      <c r="GAZ587" s="168"/>
      <c r="GBA587" s="168"/>
      <c r="GBB587" s="168"/>
      <c r="GBC587" s="168"/>
      <c r="GBD587" s="168"/>
      <c r="GBE587" s="168"/>
      <c r="GBF587" s="168"/>
      <c r="GBG587" s="168"/>
      <c r="GBH587" s="168"/>
      <c r="GBI587" s="168"/>
      <c r="GBJ587" s="168"/>
      <c r="GBK587" s="168"/>
      <c r="GBL587" s="168"/>
      <c r="GBM587" s="168"/>
      <c r="GBN587" s="168"/>
      <c r="GBO587" s="168"/>
      <c r="GBP587" s="168"/>
      <c r="GBQ587" s="168"/>
      <c r="GBR587" s="168"/>
      <c r="GBS587" s="168"/>
      <c r="GBT587" s="168"/>
      <c r="GBU587" s="168"/>
      <c r="GBV587" s="168"/>
      <c r="GBW587" s="168"/>
      <c r="GBX587" s="168"/>
      <c r="GBY587" s="168"/>
      <c r="GBZ587" s="168"/>
      <c r="GCA587" s="168"/>
      <c r="GCB587" s="168"/>
      <c r="GCC587" s="168"/>
      <c r="GCD587" s="168"/>
      <c r="GCE587" s="168"/>
      <c r="GCF587" s="168"/>
      <c r="GCG587" s="168"/>
      <c r="GCH587" s="168"/>
      <c r="GCI587" s="168"/>
      <c r="GCJ587" s="168"/>
      <c r="GCK587" s="511"/>
      <c r="GCL587" s="511"/>
      <c r="GCM587" s="511"/>
      <c r="GCN587" s="511"/>
      <c r="GCO587" s="511"/>
      <c r="GCP587" s="511"/>
      <c r="GCQ587" s="511"/>
      <c r="GCR587" s="511"/>
      <c r="GCS587" s="511"/>
      <c r="GCT587" s="511"/>
      <c r="GCU587" s="511"/>
      <c r="GCV587" s="511"/>
      <c r="GCW587" s="511"/>
      <c r="GCX587" s="511"/>
      <c r="GCY587" s="511"/>
      <c r="GCZ587" s="511"/>
      <c r="GDA587" s="511"/>
      <c r="GDB587" s="511"/>
      <c r="GDC587" s="511"/>
      <c r="GDD587" s="511"/>
      <c r="GDE587" s="511"/>
      <c r="GDF587" s="511"/>
      <c r="GDG587" s="511"/>
      <c r="GDH587" s="511"/>
      <c r="GDI587" s="89"/>
      <c r="GDJ587" s="89"/>
      <c r="GDK587" s="89"/>
      <c r="GDL587" s="89"/>
      <c r="GDM587" s="89"/>
      <c r="GDN587" s="511"/>
      <c r="GDO587" s="511"/>
      <c r="GDP587" s="89"/>
      <c r="GDQ587" s="89"/>
      <c r="GDR587" s="511"/>
      <c r="GDS587" s="511"/>
      <c r="GDT587" s="89"/>
      <c r="GDU587" s="89"/>
      <c r="GDV587" s="511"/>
      <c r="GDW587" s="511"/>
      <c r="GDX587" s="511"/>
      <c r="GDY587" s="511"/>
      <c r="GDZ587" s="511"/>
      <c r="GEA587" s="511"/>
      <c r="GEB587" s="511"/>
      <c r="GEC587" s="89"/>
      <c r="GED587" s="89"/>
      <c r="GEE587" s="511"/>
      <c r="GEF587" s="511"/>
      <c r="GEG587" s="89"/>
      <c r="GEH587" s="89"/>
      <c r="GEI587" s="511"/>
      <c r="GEJ587" s="511"/>
      <c r="GEK587" s="511"/>
      <c r="GEL587" s="511"/>
      <c r="GEM587" s="511"/>
      <c r="GEN587" s="203"/>
      <c r="GEO587" s="107"/>
      <c r="GEP587" s="511"/>
      <c r="GEQ587" s="511"/>
      <c r="GER587" s="511"/>
      <c r="GES587" s="511"/>
      <c r="GET587" s="511"/>
      <c r="GEU587" s="511"/>
      <c r="GEV587" s="511"/>
      <c r="GEW587" s="168"/>
      <c r="GEX587" s="168"/>
      <c r="GEY587" s="168"/>
      <c r="GEZ587" s="168"/>
      <c r="GFA587" s="168"/>
      <c r="GFB587" s="168"/>
      <c r="GFC587" s="168"/>
      <c r="GFD587" s="168"/>
      <c r="GFE587" s="168"/>
      <c r="GFF587" s="168"/>
      <c r="GFG587" s="168"/>
      <c r="GFH587" s="168"/>
      <c r="GFI587" s="168"/>
      <c r="GFJ587" s="168"/>
      <c r="GFK587" s="168"/>
      <c r="GFL587" s="168"/>
      <c r="GFM587" s="168"/>
      <c r="GFN587" s="168"/>
      <c r="GFO587" s="168"/>
      <c r="GFP587" s="168"/>
      <c r="GFQ587" s="168"/>
      <c r="GFR587" s="168"/>
      <c r="GFS587" s="168"/>
      <c r="GFT587" s="168"/>
      <c r="GFU587" s="168"/>
      <c r="GFV587" s="168"/>
      <c r="GFW587" s="168"/>
      <c r="GFX587" s="168"/>
      <c r="GFY587" s="168"/>
      <c r="GFZ587" s="168"/>
      <c r="GGA587" s="168"/>
      <c r="GGB587" s="168"/>
      <c r="GGC587" s="168"/>
      <c r="GGD587" s="168"/>
      <c r="GGE587" s="168"/>
      <c r="GGF587" s="168"/>
      <c r="GGG587" s="168"/>
      <c r="GGH587" s="168"/>
      <c r="GGI587" s="168"/>
      <c r="GGJ587" s="168"/>
      <c r="GGK587" s="168"/>
      <c r="GGL587" s="168"/>
      <c r="GGM587" s="168"/>
      <c r="GGN587" s="168"/>
      <c r="GGO587" s="511"/>
      <c r="GGP587" s="511"/>
      <c r="GGQ587" s="511"/>
      <c r="GGR587" s="511"/>
      <c r="GGS587" s="511"/>
      <c r="GGT587" s="511"/>
      <c r="GGU587" s="511"/>
      <c r="GGV587" s="511"/>
      <c r="GGW587" s="511"/>
      <c r="GGX587" s="511"/>
      <c r="GGY587" s="511"/>
      <c r="GGZ587" s="511"/>
      <c r="GHA587" s="511"/>
      <c r="GHB587" s="511"/>
      <c r="GHC587" s="511"/>
      <c r="GHD587" s="511"/>
      <c r="GHE587" s="511"/>
      <c r="GHF587" s="511"/>
      <c r="GHG587" s="511"/>
      <c r="GHH587" s="511"/>
      <c r="GHI587" s="511"/>
      <c r="GHJ587" s="511"/>
      <c r="GHK587" s="511"/>
      <c r="GHL587" s="511"/>
      <c r="GHM587" s="89"/>
      <c r="GHN587" s="89"/>
      <c r="GHO587" s="89"/>
      <c r="GHP587" s="89"/>
      <c r="GHQ587" s="89"/>
      <c r="GHR587" s="511"/>
      <c r="GHS587" s="511"/>
      <c r="GHT587" s="89"/>
      <c r="GHU587" s="89"/>
      <c r="GHV587" s="511"/>
      <c r="GHW587" s="511"/>
      <c r="GHX587" s="89"/>
      <c r="GHY587" s="89"/>
      <c r="GHZ587" s="511"/>
      <c r="GIA587" s="511"/>
      <c r="GIB587" s="511"/>
      <c r="GIC587" s="511"/>
      <c r="GID587" s="511"/>
      <c r="GIE587" s="511"/>
      <c r="GIF587" s="511"/>
      <c r="GIG587" s="89"/>
      <c r="GIH587" s="89"/>
      <c r="GII587" s="511"/>
      <c r="GIJ587" s="511"/>
      <c r="GIK587" s="89"/>
      <c r="GIL587" s="89"/>
      <c r="GIM587" s="511"/>
      <c r="GIN587" s="511"/>
      <c r="GIO587" s="511"/>
      <c r="GIP587" s="511"/>
      <c r="GIQ587" s="511"/>
      <c r="GIR587" s="203"/>
      <c r="GIS587" s="107"/>
      <c r="GIT587" s="511"/>
      <c r="GIU587" s="511"/>
      <c r="GIV587" s="511"/>
      <c r="GIW587" s="511"/>
      <c r="GIX587" s="511"/>
      <c r="GIY587" s="511"/>
      <c r="GIZ587" s="511"/>
      <c r="GJA587" s="168"/>
      <c r="GJB587" s="168"/>
      <c r="GJC587" s="168"/>
      <c r="GJD587" s="168"/>
      <c r="GJE587" s="168"/>
      <c r="GJF587" s="168"/>
      <c r="GJG587" s="168"/>
      <c r="GJH587" s="168"/>
      <c r="GJI587" s="168"/>
      <c r="GJJ587" s="168"/>
      <c r="GJK587" s="168"/>
      <c r="GJL587" s="168"/>
      <c r="GJM587" s="168"/>
      <c r="GJN587" s="168"/>
      <c r="GJO587" s="168"/>
      <c r="GJP587" s="168"/>
      <c r="GJQ587" s="168"/>
      <c r="GJR587" s="168"/>
      <c r="GJS587" s="168"/>
      <c r="GJT587" s="168"/>
      <c r="GJU587" s="168"/>
      <c r="GJV587" s="168"/>
      <c r="GJW587" s="168"/>
      <c r="GJX587" s="168"/>
      <c r="GJY587" s="168"/>
      <c r="GJZ587" s="168"/>
      <c r="GKA587" s="168"/>
      <c r="GKB587" s="168"/>
      <c r="GKC587" s="168"/>
      <c r="GKD587" s="168"/>
      <c r="GKE587" s="168"/>
      <c r="GKF587" s="168"/>
      <c r="GKG587" s="168"/>
      <c r="GKH587" s="168"/>
      <c r="GKI587" s="168"/>
      <c r="GKJ587" s="168"/>
      <c r="GKK587" s="168"/>
      <c r="GKL587" s="168"/>
      <c r="GKM587" s="168"/>
      <c r="GKN587" s="168"/>
      <c r="GKO587" s="168"/>
      <c r="GKP587" s="168"/>
      <c r="GKQ587" s="168"/>
      <c r="GKR587" s="168"/>
      <c r="GKS587" s="511"/>
      <c r="GKT587" s="511"/>
      <c r="GKU587" s="511"/>
      <c r="GKV587" s="511"/>
      <c r="GKW587" s="511"/>
      <c r="GKX587" s="511"/>
      <c r="GKY587" s="511"/>
      <c r="GKZ587" s="511"/>
      <c r="GLA587" s="511"/>
      <c r="GLB587" s="511"/>
      <c r="GLC587" s="511"/>
      <c r="GLD587" s="511"/>
      <c r="GLE587" s="511"/>
      <c r="GLF587" s="511"/>
      <c r="GLG587" s="511"/>
      <c r="GLH587" s="511"/>
      <c r="GLI587" s="511"/>
      <c r="GLJ587" s="511"/>
      <c r="GLK587" s="511"/>
      <c r="GLL587" s="511"/>
      <c r="GLM587" s="511"/>
      <c r="GLN587" s="511"/>
      <c r="GLO587" s="511"/>
      <c r="GLP587" s="511"/>
      <c r="GLQ587" s="89"/>
      <c r="GLR587" s="89"/>
      <c r="GLS587" s="89"/>
      <c r="GLT587" s="89"/>
      <c r="GLU587" s="89"/>
      <c r="GLV587" s="511"/>
      <c r="GLW587" s="511"/>
      <c r="GLX587" s="89"/>
      <c r="GLY587" s="89"/>
      <c r="GLZ587" s="511"/>
      <c r="GMA587" s="511"/>
      <c r="GMB587" s="89"/>
      <c r="GMC587" s="89"/>
      <c r="GMD587" s="511"/>
      <c r="GME587" s="511"/>
      <c r="GMF587" s="511"/>
      <c r="GMG587" s="511"/>
      <c r="GMH587" s="511"/>
      <c r="GMI587" s="511"/>
      <c r="GMJ587" s="511"/>
      <c r="GMK587" s="89"/>
      <c r="GML587" s="89"/>
      <c r="GMM587" s="511"/>
      <c r="GMN587" s="511"/>
      <c r="GMO587" s="89"/>
      <c r="GMP587" s="89"/>
      <c r="GMQ587" s="511"/>
      <c r="GMR587" s="511"/>
      <c r="GMS587" s="511"/>
      <c r="GMT587" s="511"/>
      <c r="GMU587" s="511"/>
      <c r="GMV587" s="203"/>
      <c r="GMW587" s="107"/>
      <c r="GMX587" s="511"/>
      <c r="GMY587" s="511"/>
      <c r="GMZ587" s="511"/>
      <c r="GNA587" s="511"/>
      <c r="GNB587" s="511"/>
      <c r="GNC587" s="511"/>
      <c r="GND587" s="511"/>
      <c r="GNE587" s="168"/>
      <c r="GNF587" s="168"/>
      <c r="GNG587" s="168"/>
      <c r="GNH587" s="168"/>
      <c r="GNI587" s="168"/>
      <c r="GNJ587" s="168"/>
      <c r="GNK587" s="168"/>
      <c r="GNL587" s="168"/>
      <c r="GNM587" s="168"/>
      <c r="GNN587" s="168"/>
      <c r="GNO587" s="168"/>
      <c r="GNP587" s="168"/>
      <c r="GNQ587" s="168"/>
      <c r="GNR587" s="168"/>
      <c r="GNS587" s="168"/>
      <c r="GNT587" s="168"/>
      <c r="GNU587" s="168"/>
      <c r="GNV587" s="168"/>
      <c r="GNW587" s="168"/>
      <c r="GNX587" s="168"/>
      <c r="GNY587" s="168"/>
      <c r="GNZ587" s="168"/>
      <c r="GOA587" s="168"/>
      <c r="GOB587" s="168"/>
      <c r="GOC587" s="168"/>
      <c r="GOD587" s="168"/>
      <c r="GOE587" s="168"/>
      <c r="GOF587" s="168"/>
      <c r="GOG587" s="168"/>
      <c r="GOH587" s="168"/>
      <c r="GOI587" s="168"/>
      <c r="GOJ587" s="168"/>
      <c r="GOK587" s="168"/>
      <c r="GOL587" s="168"/>
      <c r="GOM587" s="168"/>
      <c r="GON587" s="168"/>
      <c r="GOO587" s="168"/>
      <c r="GOP587" s="168"/>
      <c r="GOQ587" s="168"/>
      <c r="GOR587" s="168"/>
      <c r="GOS587" s="168"/>
      <c r="GOT587" s="168"/>
      <c r="GOU587" s="168"/>
      <c r="GOV587" s="168"/>
      <c r="GOW587" s="511"/>
      <c r="GOX587" s="511"/>
      <c r="GOY587" s="511"/>
      <c r="GOZ587" s="511"/>
      <c r="GPA587" s="511"/>
      <c r="GPB587" s="511"/>
      <c r="GPC587" s="511"/>
      <c r="GPD587" s="511"/>
      <c r="GPE587" s="511"/>
      <c r="GPF587" s="511"/>
      <c r="GPG587" s="511"/>
      <c r="GPH587" s="511"/>
      <c r="GPI587" s="511"/>
      <c r="GPJ587" s="511"/>
      <c r="GPK587" s="511"/>
      <c r="GPL587" s="511"/>
      <c r="GPM587" s="511"/>
      <c r="GPN587" s="511"/>
      <c r="GPO587" s="511"/>
      <c r="GPP587" s="511"/>
      <c r="GPQ587" s="511"/>
      <c r="GPR587" s="511"/>
      <c r="GPS587" s="511"/>
      <c r="GPT587" s="511"/>
      <c r="GPU587" s="89"/>
      <c r="GPV587" s="89"/>
      <c r="GPW587" s="89"/>
      <c r="GPX587" s="89"/>
      <c r="GPY587" s="89"/>
      <c r="GPZ587" s="511"/>
      <c r="GQA587" s="511"/>
      <c r="GQB587" s="89"/>
      <c r="GQC587" s="89"/>
      <c r="GQD587" s="511"/>
      <c r="GQE587" s="511"/>
      <c r="GQF587" s="89"/>
      <c r="GQG587" s="89"/>
      <c r="GQH587" s="511"/>
      <c r="GQI587" s="511"/>
      <c r="GQJ587" s="511"/>
      <c r="GQK587" s="511"/>
      <c r="GQL587" s="511"/>
      <c r="GQM587" s="511"/>
      <c r="GQN587" s="511"/>
      <c r="GQO587" s="89"/>
      <c r="GQP587" s="89"/>
      <c r="GQQ587" s="511"/>
      <c r="GQR587" s="511"/>
      <c r="GQS587" s="89"/>
      <c r="GQT587" s="89"/>
      <c r="GQU587" s="511"/>
      <c r="GQV587" s="511"/>
      <c r="GQW587" s="511"/>
      <c r="GQX587" s="511"/>
      <c r="GQY587" s="511"/>
      <c r="GQZ587" s="203"/>
      <c r="GRA587" s="107"/>
      <c r="GRB587" s="511"/>
      <c r="GRC587" s="511"/>
      <c r="GRD587" s="511"/>
      <c r="GRE587" s="511"/>
      <c r="GRF587" s="511"/>
      <c r="GRG587" s="511"/>
      <c r="GRH587" s="511"/>
      <c r="GRI587" s="168"/>
      <c r="GRJ587" s="168"/>
      <c r="GRK587" s="168"/>
      <c r="GRL587" s="168"/>
      <c r="GRM587" s="168"/>
      <c r="GRN587" s="168"/>
      <c r="GRO587" s="168"/>
      <c r="GRP587" s="168"/>
      <c r="GRQ587" s="168"/>
      <c r="GRR587" s="168"/>
      <c r="GRS587" s="168"/>
      <c r="GRT587" s="168"/>
      <c r="GRU587" s="168"/>
      <c r="GRV587" s="168"/>
      <c r="GRW587" s="168"/>
      <c r="GRX587" s="168"/>
      <c r="GRY587" s="168"/>
      <c r="GRZ587" s="168"/>
      <c r="GSA587" s="168"/>
      <c r="GSB587" s="168"/>
      <c r="GSC587" s="168"/>
      <c r="GSD587" s="168"/>
      <c r="GSE587" s="168"/>
      <c r="GSF587" s="168"/>
      <c r="GSG587" s="168"/>
      <c r="GSH587" s="168"/>
      <c r="GSI587" s="168"/>
      <c r="GSJ587" s="168"/>
      <c r="GSK587" s="168"/>
      <c r="GSL587" s="168"/>
      <c r="GSM587" s="168"/>
      <c r="GSN587" s="168"/>
      <c r="GSO587" s="168"/>
      <c r="GSP587" s="168"/>
      <c r="GSQ587" s="168"/>
      <c r="GSR587" s="168"/>
      <c r="GSS587" s="168"/>
      <c r="GST587" s="168"/>
      <c r="GSU587" s="168"/>
      <c r="GSV587" s="168"/>
      <c r="GSW587" s="168"/>
      <c r="GSX587" s="168"/>
      <c r="GSY587" s="168"/>
      <c r="GSZ587" s="168"/>
      <c r="GTA587" s="511"/>
      <c r="GTB587" s="511"/>
      <c r="GTC587" s="511"/>
      <c r="GTD587" s="511"/>
      <c r="GTE587" s="511"/>
      <c r="GTF587" s="511"/>
      <c r="GTG587" s="511"/>
      <c r="GTH587" s="511"/>
      <c r="GTI587" s="511"/>
      <c r="GTJ587" s="511"/>
      <c r="GTK587" s="511"/>
      <c r="GTL587" s="511"/>
      <c r="GTM587" s="511"/>
      <c r="GTN587" s="511"/>
      <c r="GTO587" s="511"/>
      <c r="GTP587" s="511"/>
      <c r="GTQ587" s="511"/>
      <c r="GTR587" s="511"/>
      <c r="GTS587" s="511"/>
      <c r="GTT587" s="511"/>
      <c r="GTU587" s="511"/>
      <c r="GTV587" s="511"/>
      <c r="GTW587" s="511"/>
      <c r="GTX587" s="511"/>
      <c r="GTY587" s="89"/>
      <c r="GTZ587" s="89"/>
      <c r="GUA587" s="89"/>
      <c r="GUB587" s="89"/>
      <c r="GUC587" s="89"/>
      <c r="GUD587" s="511"/>
      <c r="GUE587" s="511"/>
      <c r="GUF587" s="89"/>
      <c r="GUG587" s="89"/>
      <c r="GUH587" s="511"/>
      <c r="GUI587" s="511"/>
      <c r="GUJ587" s="89"/>
      <c r="GUK587" s="89"/>
      <c r="GUL587" s="511"/>
      <c r="GUM587" s="511"/>
      <c r="GUN587" s="511"/>
      <c r="GUO587" s="511"/>
      <c r="GUP587" s="511"/>
      <c r="GUQ587" s="511"/>
      <c r="GUR587" s="511"/>
      <c r="GUS587" s="89"/>
      <c r="GUT587" s="89"/>
      <c r="GUU587" s="511"/>
      <c r="GUV587" s="511"/>
      <c r="GUW587" s="89"/>
      <c r="GUX587" s="89"/>
      <c r="GUY587" s="511"/>
      <c r="GUZ587" s="511"/>
      <c r="GVA587" s="511"/>
      <c r="GVB587" s="511"/>
      <c r="GVC587" s="511"/>
      <c r="GVD587" s="203"/>
      <c r="GVE587" s="107"/>
      <c r="GVF587" s="511"/>
      <c r="GVG587" s="511"/>
      <c r="GVH587" s="511"/>
      <c r="GVI587" s="511"/>
      <c r="GVJ587" s="511"/>
      <c r="GVK587" s="511"/>
      <c r="GVL587" s="511"/>
      <c r="GVM587" s="168"/>
      <c r="GVN587" s="168"/>
      <c r="GVO587" s="168"/>
      <c r="GVP587" s="168"/>
      <c r="GVQ587" s="168"/>
      <c r="GVR587" s="168"/>
      <c r="GVS587" s="168"/>
      <c r="GVT587" s="168"/>
      <c r="GVU587" s="168"/>
      <c r="GVV587" s="168"/>
      <c r="GVW587" s="168"/>
      <c r="GVX587" s="168"/>
      <c r="GVY587" s="168"/>
      <c r="GVZ587" s="168"/>
      <c r="GWA587" s="168"/>
      <c r="GWB587" s="168"/>
      <c r="GWC587" s="168"/>
      <c r="GWD587" s="168"/>
      <c r="GWE587" s="168"/>
      <c r="GWF587" s="168"/>
      <c r="GWG587" s="168"/>
      <c r="GWH587" s="168"/>
      <c r="GWI587" s="168"/>
      <c r="GWJ587" s="168"/>
      <c r="GWK587" s="168"/>
      <c r="GWL587" s="168"/>
      <c r="GWM587" s="168"/>
      <c r="GWN587" s="168"/>
      <c r="GWO587" s="168"/>
      <c r="GWP587" s="168"/>
      <c r="GWQ587" s="168"/>
      <c r="GWR587" s="168"/>
      <c r="GWS587" s="168"/>
      <c r="GWT587" s="168"/>
      <c r="GWU587" s="168"/>
      <c r="GWV587" s="168"/>
      <c r="GWW587" s="168"/>
      <c r="GWX587" s="168"/>
      <c r="GWY587" s="168"/>
      <c r="GWZ587" s="168"/>
      <c r="GXA587" s="168"/>
      <c r="GXB587" s="168"/>
      <c r="GXC587" s="168"/>
      <c r="GXD587" s="168"/>
      <c r="GXE587" s="511"/>
      <c r="GXF587" s="511"/>
      <c r="GXG587" s="511"/>
      <c r="GXH587" s="511"/>
      <c r="GXI587" s="511"/>
      <c r="GXJ587" s="511"/>
      <c r="GXK587" s="511"/>
      <c r="GXL587" s="511"/>
      <c r="GXM587" s="511"/>
      <c r="GXN587" s="511"/>
      <c r="GXO587" s="511"/>
      <c r="GXP587" s="511"/>
      <c r="GXQ587" s="511"/>
      <c r="GXR587" s="511"/>
      <c r="GXS587" s="511"/>
      <c r="GXT587" s="511"/>
      <c r="GXU587" s="511"/>
      <c r="GXV587" s="511"/>
      <c r="GXW587" s="511"/>
      <c r="GXX587" s="511"/>
      <c r="GXY587" s="511"/>
      <c r="GXZ587" s="511"/>
      <c r="GYA587" s="511"/>
      <c r="GYB587" s="511"/>
      <c r="GYC587" s="89"/>
      <c r="GYD587" s="89"/>
      <c r="GYE587" s="89"/>
      <c r="GYF587" s="89"/>
      <c r="GYG587" s="89"/>
      <c r="GYH587" s="511"/>
      <c r="GYI587" s="511"/>
      <c r="GYJ587" s="89"/>
      <c r="GYK587" s="89"/>
      <c r="GYL587" s="511"/>
      <c r="GYM587" s="511"/>
      <c r="GYN587" s="89"/>
      <c r="GYO587" s="89"/>
      <c r="GYP587" s="511"/>
      <c r="GYQ587" s="511"/>
      <c r="GYR587" s="511"/>
      <c r="GYS587" s="511"/>
      <c r="GYT587" s="511"/>
      <c r="GYU587" s="511"/>
      <c r="GYV587" s="511"/>
      <c r="GYW587" s="89"/>
      <c r="GYX587" s="89"/>
      <c r="GYY587" s="511"/>
      <c r="GYZ587" s="511"/>
      <c r="GZA587" s="89"/>
      <c r="GZB587" s="89"/>
      <c r="GZC587" s="511"/>
      <c r="GZD587" s="511"/>
      <c r="GZE587" s="511"/>
      <c r="GZF587" s="511"/>
      <c r="GZG587" s="511"/>
      <c r="GZH587" s="203"/>
      <c r="GZI587" s="107"/>
      <c r="GZJ587" s="511"/>
      <c r="GZK587" s="511"/>
      <c r="GZL587" s="511"/>
      <c r="GZM587" s="511"/>
      <c r="GZN587" s="511"/>
      <c r="GZO587" s="511"/>
      <c r="GZP587" s="511"/>
      <c r="GZQ587" s="168"/>
      <c r="GZR587" s="168"/>
      <c r="GZS587" s="168"/>
      <c r="GZT587" s="168"/>
      <c r="GZU587" s="168"/>
      <c r="GZV587" s="168"/>
      <c r="GZW587" s="168"/>
      <c r="GZX587" s="168"/>
      <c r="GZY587" s="168"/>
      <c r="GZZ587" s="168"/>
      <c r="HAA587" s="168"/>
      <c r="HAB587" s="168"/>
      <c r="HAC587" s="168"/>
      <c r="HAD587" s="168"/>
      <c r="HAE587" s="168"/>
      <c r="HAF587" s="168"/>
      <c r="HAG587" s="168"/>
      <c r="HAH587" s="168"/>
      <c r="HAI587" s="168"/>
      <c r="HAJ587" s="168"/>
      <c r="HAK587" s="168"/>
      <c r="HAL587" s="168"/>
      <c r="HAM587" s="168"/>
      <c r="HAN587" s="168"/>
      <c r="HAO587" s="168"/>
      <c r="HAP587" s="168"/>
      <c r="HAQ587" s="168"/>
      <c r="HAR587" s="168"/>
      <c r="HAS587" s="168"/>
      <c r="HAT587" s="168"/>
      <c r="HAU587" s="168"/>
      <c r="HAV587" s="168"/>
      <c r="HAW587" s="168"/>
      <c r="HAX587" s="168"/>
      <c r="HAY587" s="168"/>
      <c r="HAZ587" s="168"/>
      <c r="HBA587" s="168"/>
      <c r="HBB587" s="168"/>
      <c r="HBC587" s="168"/>
      <c r="HBD587" s="168"/>
      <c r="HBE587" s="168"/>
      <c r="HBF587" s="168"/>
      <c r="HBG587" s="168"/>
      <c r="HBH587" s="168"/>
      <c r="HBI587" s="511"/>
      <c r="HBJ587" s="511"/>
      <c r="HBK587" s="511"/>
      <c r="HBL587" s="511"/>
      <c r="HBM587" s="511"/>
      <c r="HBN587" s="511"/>
      <c r="HBO587" s="511"/>
      <c r="HBP587" s="511"/>
      <c r="HBQ587" s="511"/>
      <c r="HBR587" s="511"/>
      <c r="HBS587" s="511"/>
      <c r="HBT587" s="511"/>
      <c r="HBU587" s="511"/>
      <c r="HBV587" s="511"/>
      <c r="HBW587" s="511"/>
      <c r="HBX587" s="511"/>
      <c r="HBY587" s="511"/>
      <c r="HBZ587" s="511"/>
      <c r="HCA587" s="511"/>
      <c r="HCB587" s="511"/>
      <c r="HCC587" s="511"/>
      <c r="HCD587" s="511"/>
      <c r="HCE587" s="511"/>
      <c r="HCF587" s="511"/>
      <c r="HCG587" s="89"/>
      <c r="HCH587" s="89"/>
      <c r="HCI587" s="89"/>
      <c r="HCJ587" s="89"/>
      <c r="HCK587" s="89"/>
      <c r="HCL587" s="511"/>
      <c r="HCM587" s="511"/>
      <c r="HCN587" s="89"/>
      <c r="HCO587" s="89"/>
      <c r="HCP587" s="511"/>
      <c r="HCQ587" s="511"/>
      <c r="HCR587" s="89"/>
      <c r="HCS587" s="89"/>
      <c r="HCT587" s="511"/>
      <c r="HCU587" s="511"/>
      <c r="HCV587" s="511"/>
      <c r="HCW587" s="511"/>
      <c r="HCX587" s="511"/>
      <c r="HCY587" s="511"/>
      <c r="HCZ587" s="511"/>
      <c r="HDA587" s="89"/>
      <c r="HDB587" s="89"/>
      <c r="HDC587" s="511"/>
      <c r="HDD587" s="511"/>
      <c r="HDE587" s="89"/>
      <c r="HDF587" s="89"/>
      <c r="HDG587" s="511"/>
      <c r="HDH587" s="511"/>
      <c r="HDI587" s="511"/>
      <c r="HDJ587" s="511"/>
      <c r="HDK587" s="511"/>
      <c r="HDL587" s="203"/>
      <c r="HDM587" s="107"/>
      <c r="HDN587" s="511"/>
      <c r="HDO587" s="511"/>
      <c r="HDP587" s="511"/>
      <c r="HDQ587" s="511"/>
      <c r="HDR587" s="511"/>
      <c r="HDS587" s="511"/>
      <c r="HDT587" s="511"/>
      <c r="HDU587" s="168"/>
      <c r="HDV587" s="168"/>
      <c r="HDW587" s="168"/>
      <c r="HDX587" s="168"/>
      <c r="HDY587" s="168"/>
      <c r="HDZ587" s="168"/>
      <c r="HEA587" s="168"/>
      <c r="HEB587" s="168"/>
      <c r="HEC587" s="168"/>
      <c r="HED587" s="168"/>
      <c r="HEE587" s="168"/>
      <c r="HEF587" s="168"/>
      <c r="HEG587" s="168"/>
      <c r="HEH587" s="168"/>
      <c r="HEI587" s="168"/>
      <c r="HEJ587" s="168"/>
      <c r="HEK587" s="168"/>
      <c r="HEL587" s="168"/>
      <c r="HEM587" s="168"/>
      <c r="HEN587" s="168"/>
      <c r="HEO587" s="168"/>
      <c r="HEP587" s="168"/>
      <c r="HEQ587" s="168"/>
      <c r="HER587" s="168"/>
      <c r="HES587" s="168"/>
      <c r="HET587" s="168"/>
      <c r="HEU587" s="168"/>
      <c r="HEV587" s="168"/>
      <c r="HEW587" s="168"/>
      <c r="HEX587" s="168"/>
      <c r="HEY587" s="168"/>
      <c r="HEZ587" s="168"/>
      <c r="HFA587" s="168"/>
      <c r="HFB587" s="168"/>
      <c r="HFC587" s="168"/>
      <c r="HFD587" s="168"/>
      <c r="HFE587" s="168"/>
      <c r="HFF587" s="168"/>
      <c r="HFG587" s="168"/>
      <c r="HFH587" s="168"/>
      <c r="HFI587" s="168"/>
      <c r="HFJ587" s="168"/>
      <c r="HFK587" s="168"/>
      <c r="HFL587" s="168"/>
      <c r="HFM587" s="511"/>
      <c r="HFN587" s="511"/>
      <c r="HFO587" s="511"/>
      <c r="HFP587" s="511"/>
      <c r="HFQ587" s="511"/>
      <c r="HFR587" s="511"/>
      <c r="HFS587" s="511"/>
      <c r="HFT587" s="511"/>
      <c r="HFU587" s="511"/>
      <c r="HFV587" s="511"/>
      <c r="HFW587" s="511"/>
      <c r="HFX587" s="511"/>
      <c r="HFY587" s="511"/>
      <c r="HFZ587" s="511"/>
      <c r="HGA587" s="511"/>
      <c r="HGB587" s="511"/>
      <c r="HGC587" s="511"/>
      <c r="HGD587" s="511"/>
      <c r="HGE587" s="511"/>
      <c r="HGF587" s="511"/>
      <c r="HGG587" s="511"/>
      <c r="HGH587" s="511"/>
      <c r="HGI587" s="511"/>
      <c r="HGJ587" s="511"/>
      <c r="HGK587" s="89"/>
      <c r="HGL587" s="89"/>
      <c r="HGM587" s="89"/>
      <c r="HGN587" s="89"/>
      <c r="HGO587" s="89"/>
      <c r="HGP587" s="511"/>
      <c r="HGQ587" s="511"/>
      <c r="HGR587" s="89"/>
      <c r="HGS587" s="89"/>
      <c r="HGT587" s="511"/>
      <c r="HGU587" s="511"/>
      <c r="HGV587" s="89"/>
      <c r="HGW587" s="89"/>
      <c r="HGX587" s="511"/>
      <c r="HGY587" s="511"/>
      <c r="HGZ587" s="511"/>
      <c r="HHA587" s="511"/>
      <c r="HHB587" s="511"/>
      <c r="HHC587" s="511"/>
      <c r="HHD587" s="511"/>
      <c r="HHE587" s="89"/>
      <c r="HHF587" s="89"/>
      <c r="HHG587" s="511"/>
      <c r="HHH587" s="511"/>
      <c r="HHI587" s="89"/>
      <c r="HHJ587" s="89"/>
      <c r="HHK587" s="511"/>
      <c r="HHL587" s="511"/>
      <c r="HHM587" s="511"/>
      <c r="HHN587" s="511"/>
      <c r="HHO587" s="511"/>
      <c r="HHP587" s="203"/>
      <c r="HHQ587" s="107"/>
      <c r="HHR587" s="511"/>
      <c r="HHS587" s="511"/>
      <c r="HHT587" s="511"/>
      <c r="HHU587" s="511"/>
      <c r="HHV587" s="511"/>
      <c r="HHW587" s="511"/>
      <c r="HHX587" s="511"/>
      <c r="HHY587" s="168"/>
      <c r="HHZ587" s="168"/>
      <c r="HIA587" s="168"/>
      <c r="HIB587" s="168"/>
      <c r="HIC587" s="168"/>
      <c r="HID587" s="168"/>
      <c r="HIE587" s="168"/>
      <c r="HIF587" s="168"/>
      <c r="HIG587" s="168"/>
      <c r="HIH587" s="168"/>
      <c r="HII587" s="168"/>
      <c r="HIJ587" s="168"/>
      <c r="HIK587" s="168"/>
      <c r="HIL587" s="168"/>
      <c r="HIM587" s="168"/>
      <c r="HIN587" s="168"/>
      <c r="HIO587" s="168"/>
      <c r="HIP587" s="168"/>
      <c r="HIQ587" s="168"/>
      <c r="HIR587" s="168"/>
      <c r="HIS587" s="168"/>
      <c r="HIT587" s="168"/>
      <c r="HIU587" s="168"/>
      <c r="HIV587" s="168"/>
      <c r="HIW587" s="168"/>
      <c r="HIX587" s="168"/>
      <c r="HIY587" s="168"/>
      <c r="HIZ587" s="168"/>
      <c r="HJA587" s="168"/>
      <c r="HJB587" s="168"/>
      <c r="HJC587" s="168"/>
      <c r="HJD587" s="168"/>
      <c r="HJE587" s="168"/>
      <c r="HJF587" s="168"/>
      <c r="HJG587" s="168"/>
      <c r="HJH587" s="168"/>
      <c r="HJI587" s="168"/>
      <c r="HJJ587" s="168"/>
      <c r="HJK587" s="168"/>
      <c r="HJL587" s="168"/>
      <c r="HJM587" s="168"/>
      <c r="HJN587" s="168"/>
      <c r="HJO587" s="168"/>
      <c r="HJP587" s="168"/>
      <c r="HJQ587" s="511"/>
      <c r="HJR587" s="511"/>
      <c r="HJS587" s="511"/>
      <c r="HJT587" s="511"/>
      <c r="HJU587" s="511"/>
      <c r="HJV587" s="511"/>
      <c r="HJW587" s="511"/>
      <c r="HJX587" s="511"/>
      <c r="HJY587" s="511"/>
      <c r="HJZ587" s="511"/>
      <c r="HKA587" s="511"/>
      <c r="HKB587" s="511"/>
      <c r="HKC587" s="511"/>
      <c r="HKD587" s="511"/>
      <c r="HKE587" s="511"/>
      <c r="HKF587" s="511"/>
      <c r="HKG587" s="511"/>
      <c r="HKH587" s="511"/>
      <c r="HKI587" s="511"/>
      <c r="HKJ587" s="511"/>
      <c r="HKK587" s="511"/>
      <c r="HKL587" s="511"/>
      <c r="HKM587" s="511"/>
      <c r="HKN587" s="511"/>
      <c r="HKO587" s="89"/>
      <c r="HKP587" s="89"/>
      <c r="HKQ587" s="89"/>
      <c r="HKR587" s="89"/>
      <c r="HKS587" s="89"/>
      <c r="HKT587" s="511"/>
      <c r="HKU587" s="511"/>
      <c r="HKV587" s="89"/>
      <c r="HKW587" s="89"/>
      <c r="HKX587" s="511"/>
      <c r="HKY587" s="511"/>
      <c r="HKZ587" s="89"/>
      <c r="HLA587" s="89"/>
      <c r="HLB587" s="511"/>
      <c r="HLC587" s="511"/>
      <c r="HLD587" s="511"/>
      <c r="HLE587" s="511"/>
      <c r="HLF587" s="511"/>
      <c r="HLG587" s="511"/>
      <c r="HLH587" s="511"/>
      <c r="HLI587" s="89"/>
      <c r="HLJ587" s="89"/>
      <c r="HLK587" s="511"/>
      <c r="HLL587" s="511"/>
      <c r="HLM587" s="89"/>
      <c r="HLN587" s="89"/>
      <c r="HLO587" s="511"/>
      <c r="HLP587" s="511"/>
      <c r="HLQ587" s="511"/>
      <c r="HLR587" s="511"/>
      <c r="HLS587" s="511"/>
      <c r="HLT587" s="203"/>
      <c r="HLU587" s="107"/>
      <c r="HLV587" s="511"/>
      <c r="HLW587" s="511"/>
      <c r="HLX587" s="511"/>
      <c r="HLY587" s="511"/>
      <c r="HLZ587" s="511"/>
      <c r="HMA587" s="511"/>
      <c r="HMB587" s="511"/>
      <c r="HMC587" s="168"/>
      <c r="HMD587" s="168"/>
      <c r="HME587" s="168"/>
      <c r="HMF587" s="168"/>
      <c r="HMG587" s="168"/>
      <c r="HMH587" s="168"/>
      <c r="HMI587" s="168"/>
      <c r="HMJ587" s="168"/>
      <c r="HMK587" s="168"/>
      <c r="HML587" s="168"/>
      <c r="HMM587" s="168"/>
      <c r="HMN587" s="168"/>
      <c r="HMO587" s="168"/>
      <c r="HMP587" s="168"/>
      <c r="HMQ587" s="168"/>
      <c r="HMR587" s="168"/>
      <c r="HMS587" s="168"/>
      <c r="HMT587" s="168"/>
      <c r="HMU587" s="168"/>
      <c r="HMV587" s="168"/>
      <c r="HMW587" s="168"/>
      <c r="HMX587" s="168"/>
      <c r="HMY587" s="168"/>
      <c r="HMZ587" s="168"/>
      <c r="HNA587" s="168"/>
      <c r="HNB587" s="168"/>
      <c r="HNC587" s="168"/>
      <c r="HND587" s="168"/>
      <c r="HNE587" s="168"/>
      <c r="HNF587" s="168"/>
      <c r="HNG587" s="168"/>
      <c r="HNH587" s="168"/>
      <c r="HNI587" s="168"/>
      <c r="HNJ587" s="168"/>
      <c r="HNK587" s="168"/>
      <c r="HNL587" s="168"/>
      <c r="HNM587" s="168"/>
      <c r="HNN587" s="168"/>
      <c r="HNO587" s="168"/>
      <c r="HNP587" s="168"/>
      <c r="HNQ587" s="168"/>
      <c r="HNR587" s="168"/>
      <c r="HNS587" s="168"/>
      <c r="HNT587" s="168"/>
      <c r="HNU587" s="511"/>
      <c r="HNV587" s="511"/>
      <c r="HNW587" s="511"/>
      <c r="HNX587" s="511"/>
      <c r="HNY587" s="511"/>
      <c r="HNZ587" s="511"/>
      <c r="HOA587" s="511"/>
      <c r="HOB587" s="511"/>
      <c r="HOC587" s="511"/>
      <c r="HOD587" s="511"/>
      <c r="HOE587" s="511"/>
      <c r="HOF587" s="511"/>
      <c r="HOG587" s="511"/>
      <c r="HOH587" s="511"/>
      <c r="HOI587" s="511"/>
      <c r="HOJ587" s="511"/>
      <c r="HOK587" s="511"/>
      <c r="HOL587" s="511"/>
      <c r="HOM587" s="511"/>
      <c r="HON587" s="511"/>
      <c r="HOO587" s="511"/>
      <c r="HOP587" s="511"/>
      <c r="HOQ587" s="511"/>
      <c r="HOR587" s="511"/>
      <c r="HOS587" s="89"/>
      <c r="HOT587" s="89"/>
      <c r="HOU587" s="89"/>
      <c r="HOV587" s="89"/>
      <c r="HOW587" s="89"/>
      <c r="HOX587" s="511"/>
      <c r="HOY587" s="511"/>
      <c r="HOZ587" s="89"/>
      <c r="HPA587" s="89"/>
      <c r="HPB587" s="511"/>
      <c r="HPC587" s="511"/>
      <c r="HPD587" s="89"/>
      <c r="HPE587" s="89"/>
      <c r="HPF587" s="511"/>
      <c r="HPG587" s="511"/>
      <c r="HPH587" s="511"/>
      <c r="HPI587" s="511"/>
      <c r="HPJ587" s="511"/>
      <c r="HPK587" s="511"/>
      <c r="HPL587" s="511"/>
      <c r="HPM587" s="89"/>
      <c r="HPN587" s="89"/>
      <c r="HPO587" s="511"/>
      <c r="HPP587" s="511"/>
      <c r="HPQ587" s="89"/>
      <c r="HPR587" s="89"/>
      <c r="HPS587" s="511"/>
      <c r="HPT587" s="511"/>
      <c r="HPU587" s="511"/>
      <c r="HPV587" s="511"/>
      <c r="HPW587" s="511"/>
      <c r="HPX587" s="203"/>
      <c r="HPY587" s="107"/>
      <c r="HPZ587" s="511"/>
      <c r="HQA587" s="511"/>
      <c r="HQB587" s="511"/>
      <c r="HQC587" s="511"/>
      <c r="HQD587" s="511"/>
      <c r="HQE587" s="511"/>
      <c r="HQF587" s="511"/>
      <c r="HQG587" s="168"/>
      <c r="HQH587" s="168"/>
      <c r="HQI587" s="168"/>
      <c r="HQJ587" s="168"/>
      <c r="HQK587" s="168"/>
      <c r="HQL587" s="168"/>
      <c r="HQM587" s="168"/>
      <c r="HQN587" s="168"/>
      <c r="HQO587" s="168"/>
      <c r="HQP587" s="168"/>
      <c r="HQQ587" s="168"/>
      <c r="HQR587" s="168"/>
      <c r="HQS587" s="168"/>
      <c r="HQT587" s="168"/>
      <c r="HQU587" s="168"/>
      <c r="HQV587" s="168"/>
      <c r="HQW587" s="168"/>
      <c r="HQX587" s="168"/>
      <c r="HQY587" s="168"/>
      <c r="HQZ587" s="168"/>
      <c r="HRA587" s="168"/>
      <c r="HRB587" s="168"/>
      <c r="HRC587" s="168"/>
      <c r="HRD587" s="168"/>
      <c r="HRE587" s="168"/>
      <c r="HRF587" s="168"/>
      <c r="HRG587" s="168"/>
      <c r="HRH587" s="168"/>
      <c r="HRI587" s="168"/>
      <c r="HRJ587" s="168"/>
      <c r="HRK587" s="168"/>
      <c r="HRL587" s="168"/>
      <c r="HRM587" s="168"/>
      <c r="HRN587" s="168"/>
      <c r="HRO587" s="168"/>
      <c r="HRP587" s="168"/>
      <c r="HRQ587" s="168"/>
      <c r="HRR587" s="168"/>
      <c r="HRS587" s="168"/>
      <c r="HRT587" s="168"/>
      <c r="HRU587" s="168"/>
      <c r="HRV587" s="168"/>
      <c r="HRW587" s="168"/>
      <c r="HRX587" s="168"/>
      <c r="HRY587" s="511"/>
      <c r="HRZ587" s="511"/>
      <c r="HSA587" s="511"/>
      <c r="HSB587" s="511"/>
      <c r="HSC587" s="511"/>
      <c r="HSD587" s="511"/>
      <c r="HSE587" s="511"/>
      <c r="HSF587" s="511"/>
      <c r="HSG587" s="511"/>
      <c r="HSH587" s="511"/>
      <c r="HSI587" s="511"/>
      <c r="HSJ587" s="511"/>
      <c r="HSK587" s="511"/>
      <c r="HSL587" s="511"/>
      <c r="HSM587" s="511"/>
      <c r="HSN587" s="511"/>
      <c r="HSO587" s="511"/>
      <c r="HSP587" s="511"/>
      <c r="HSQ587" s="511"/>
      <c r="HSR587" s="511"/>
      <c r="HSS587" s="511"/>
      <c r="HST587" s="511"/>
      <c r="HSU587" s="511"/>
      <c r="HSV587" s="511"/>
      <c r="HSW587" s="89"/>
      <c r="HSX587" s="89"/>
      <c r="HSY587" s="89"/>
      <c r="HSZ587" s="89"/>
      <c r="HTA587" s="89"/>
      <c r="HTB587" s="511"/>
      <c r="HTC587" s="511"/>
      <c r="HTD587" s="89"/>
      <c r="HTE587" s="89"/>
      <c r="HTF587" s="511"/>
      <c r="HTG587" s="511"/>
      <c r="HTH587" s="89"/>
      <c r="HTI587" s="89"/>
      <c r="HTJ587" s="511"/>
      <c r="HTK587" s="511"/>
      <c r="HTL587" s="511"/>
      <c r="HTM587" s="511"/>
      <c r="HTN587" s="511"/>
      <c r="HTO587" s="511"/>
      <c r="HTP587" s="511"/>
      <c r="HTQ587" s="89"/>
      <c r="HTR587" s="89"/>
      <c r="HTS587" s="511"/>
      <c r="HTT587" s="511"/>
      <c r="HTU587" s="89"/>
      <c r="HTV587" s="89"/>
      <c r="HTW587" s="511"/>
      <c r="HTX587" s="511"/>
      <c r="HTY587" s="511"/>
      <c r="HTZ587" s="511"/>
      <c r="HUA587" s="511"/>
      <c r="HUB587" s="203"/>
      <c r="HUC587" s="107"/>
      <c r="HUD587" s="511"/>
      <c r="HUE587" s="511"/>
      <c r="HUF587" s="511"/>
      <c r="HUG587" s="511"/>
      <c r="HUH587" s="511"/>
      <c r="HUI587" s="511"/>
      <c r="HUJ587" s="511"/>
      <c r="HUK587" s="168"/>
      <c r="HUL587" s="168"/>
      <c r="HUM587" s="168"/>
      <c r="HUN587" s="168"/>
      <c r="HUO587" s="168"/>
      <c r="HUP587" s="168"/>
      <c r="HUQ587" s="168"/>
      <c r="HUR587" s="168"/>
      <c r="HUS587" s="168"/>
      <c r="HUT587" s="168"/>
      <c r="HUU587" s="168"/>
      <c r="HUV587" s="168"/>
      <c r="HUW587" s="168"/>
      <c r="HUX587" s="168"/>
      <c r="HUY587" s="168"/>
      <c r="HUZ587" s="168"/>
      <c r="HVA587" s="168"/>
      <c r="HVB587" s="168"/>
      <c r="HVC587" s="168"/>
      <c r="HVD587" s="168"/>
      <c r="HVE587" s="168"/>
      <c r="HVF587" s="168"/>
      <c r="HVG587" s="168"/>
      <c r="HVH587" s="168"/>
      <c r="HVI587" s="168"/>
      <c r="HVJ587" s="168"/>
      <c r="HVK587" s="168"/>
      <c r="HVL587" s="168"/>
      <c r="HVM587" s="168"/>
      <c r="HVN587" s="168"/>
      <c r="HVO587" s="168"/>
      <c r="HVP587" s="168"/>
      <c r="HVQ587" s="168"/>
      <c r="HVR587" s="168"/>
      <c r="HVS587" s="168"/>
      <c r="HVT587" s="168"/>
      <c r="HVU587" s="168"/>
      <c r="HVV587" s="168"/>
      <c r="HVW587" s="168"/>
      <c r="HVX587" s="168"/>
      <c r="HVY587" s="168"/>
      <c r="HVZ587" s="168"/>
      <c r="HWA587" s="168"/>
      <c r="HWB587" s="168"/>
      <c r="HWC587" s="511"/>
      <c r="HWD587" s="511"/>
      <c r="HWE587" s="511"/>
      <c r="HWF587" s="511"/>
      <c r="HWG587" s="511"/>
      <c r="HWH587" s="511"/>
      <c r="HWI587" s="511"/>
      <c r="HWJ587" s="511"/>
      <c r="HWK587" s="511"/>
      <c r="HWL587" s="511"/>
      <c r="HWM587" s="511"/>
      <c r="HWN587" s="511"/>
      <c r="HWO587" s="511"/>
      <c r="HWP587" s="511"/>
      <c r="HWQ587" s="511"/>
      <c r="HWR587" s="511"/>
      <c r="HWS587" s="511"/>
      <c r="HWT587" s="511"/>
      <c r="HWU587" s="511"/>
      <c r="HWV587" s="511"/>
      <c r="HWW587" s="511"/>
      <c r="HWX587" s="511"/>
      <c r="HWY587" s="511"/>
      <c r="HWZ587" s="511"/>
      <c r="HXA587" s="89"/>
      <c r="HXB587" s="89"/>
      <c r="HXC587" s="89"/>
      <c r="HXD587" s="89"/>
      <c r="HXE587" s="89"/>
      <c r="HXF587" s="511"/>
      <c r="HXG587" s="511"/>
      <c r="HXH587" s="89"/>
      <c r="HXI587" s="89"/>
      <c r="HXJ587" s="511"/>
      <c r="HXK587" s="511"/>
      <c r="HXL587" s="89"/>
      <c r="HXM587" s="89"/>
      <c r="HXN587" s="511"/>
      <c r="HXO587" s="511"/>
      <c r="HXP587" s="511"/>
      <c r="HXQ587" s="511"/>
      <c r="HXR587" s="511"/>
      <c r="HXS587" s="511"/>
      <c r="HXT587" s="511"/>
      <c r="HXU587" s="89"/>
      <c r="HXV587" s="89"/>
      <c r="HXW587" s="511"/>
      <c r="HXX587" s="511"/>
      <c r="HXY587" s="89"/>
      <c r="HXZ587" s="89"/>
      <c r="HYA587" s="511"/>
      <c r="HYB587" s="511"/>
      <c r="HYC587" s="511"/>
      <c r="HYD587" s="511"/>
      <c r="HYE587" s="511"/>
      <c r="HYF587" s="203"/>
      <c r="HYG587" s="107"/>
      <c r="HYH587" s="511"/>
      <c r="HYI587" s="511"/>
      <c r="HYJ587" s="511"/>
      <c r="HYK587" s="511"/>
      <c r="HYL587" s="511"/>
      <c r="HYM587" s="511"/>
      <c r="HYN587" s="511"/>
      <c r="HYO587" s="168"/>
      <c r="HYP587" s="168"/>
      <c r="HYQ587" s="168"/>
      <c r="HYR587" s="168"/>
      <c r="HYS587" s="168"/>
      <c r="HYT587" s="168"/>
      <c r="HYU587" s="168"/>
      <c r="HYV587" s="168"/>
      <c r="HYW587" s="168"/>
      <c r="HYX587" s="168"/>
      <c r="HYY587" s="168"/>
      <c r="HYZ587" s="168"/>
      <c r="HZA587" s="168"/>
      <c r="HZB587" s="168"/>
      <c r="HZC587" s="168"/>
      <c r="HZD587" s="168"/>
      <c r="HZE587" s="168"/>
      <c r="HZF587" s="168"/>
      <c r="HZG587" s="168"/>
      <c r="HZH587" s="168"/>
      <c r="HZI587" s="168"/>
      <c r="HZJ587" s="168"/>
      <c r="HZK587" s="168"/>
      <c r="HZL587" s="168"/>
      <c r="HZM587" s="168"/>
      <c r="HZN587" s="168"/>
      <c r="HZO587" s="168"/>
      <c r="HZP587" s="168"/>
      <c r="HZQ587" s="168"/>
      <c r="HZR587" s="168"/>
      <c r="HZS587" s="168"/>
      <c r="HZT587" s="168"/>
      <c r="HZU587" s="168"/>
      <c r="HZV587" s="168"/>
      <c r="HZW587" s="168"/>
      <c r="HZX587" s="168"/>
      <c r="HZY587" s="168"/>
      <c r="HZZ587" s="168"/>
      <c r="IAA587" s="168"/>
      <c r="IAB587" s="168"/>
      <c r="IAC587" s="168"/>
      <c r="IAD587" s="168"/>
      <c r="IAE587" s="168"/>
      <c r="IAF587" s="168"/>
      <c r="IAG587" s="511"/>
      <c r="IAH587" s="511"/>
      <c r="IAI587" s="511"/>
      <c r="IAJ587" s="511"/>
      <c r="IAK587" s="511"/>
      <c r="IAL587" s="511"/>
      <c r="IAM587" s="511"/>
      <c r="IAN587" s="511"/>
      <c r="IAO587" s="511"/>
      <c r="IAP587" s="511"/>
      <c r="IAQ587" s="511"/>
      <c r="IAR587" s="511"/>
      <c r="IAS587" s="511"/>
      <c r="IAT587" s="511"/>
      <c r="IAU587" s="511"/>
      <c r="IAV587" s="511"/>
      <c r="IAW587" s="511"/>
      <c r="IAX587" s="511"/>
      <c r="IAY587" s="511"/>
      <c r="IAZ587" s="511"/>
      <c r="IBA587" s="511"/>
      <c r="IBB587" s="511"/>
      <c r="IBC587" s="511"/>
      <c r="IBD587" s="511"/>
      <c r="IBE587" s="89"/>
      <c r="IBF587" s="89"/>
      <c r="IBG587" s="89"/>
      <c r="IBH587" s="89"/>
      <c r="IBI587" s="89"/>
      <c r="IBJ587" s="511"/>
      <c r="IBK587" s="511"/>
      <c r="IBL587" s="89"/>
      <c r="IBM587" s="89"/>
      <c r="IBN587" s="511"/>
      <c r="IBO587" s="511"/>
      <c r="IBP587" s="89"/>
      <c r="IBQ587" s="89"/>
      <c r="IBR587" s="511"/>
      <c r="IBS587" s="511"/>
      <c r="IBT587" s="511"/>
      <c r="IBU587" s="511"/>
      <c r="IBV587" s="511"/>
      <c r="IBW587" s="511"/>
      <c r="IBX587" s="511"/>
      <c r="IBY587" s="89"/>
      <c r="IBZ587" s="89"/>
      <c r="ICA587" s="511"/>
      <c r="ICB587" s="511"/>
      <c r="ICC587" s="89"/>
      <c r="ICD587" s="89"/>
      <c r="ICE587" s="511"/>
      <c r="ICF587" s="511"/>
      <c r="ICG587" s="511"/>
      <c r="ICH587" s="511"/>
      <c r="ICI587" s="511"/>
      <c r="ICJ587" s="203"/>
      <c r="ICK587" s="107"/>
      <c r="ICL587" s="511"/>
      <c r="ICM587" s="511"/>
      <c r="ICN587" s="511"/>
      <c r="ICO587" s="511"/>
      <c r="ICP587" s="511"/>
      <c r="ICQ587" s="511"/>
      <c r="ICR587" s="511"/>
      <c r="ICS587" s="168"/>
      <c r="ICT587" s="168"/>
      <c r="ICU587" s="168"/>
      <c r="ICV587" s="168"/>
      <c r="ICW587" s="168"/>
      <c r="ICX587" s="168"/>
      <c r="ICY587" s="168"/>
      <c r="ICZ587" s="168"/>
      <c r="IDA587" s="168"/>
      <c r="IDB587" s="168"/>
      <c r="IDC587" s="168"/>
      <c r="IDD587" s="168"/>
      <c r="IDE587" s="168"/>
      <c r="IDF587" s="168"/>
      <c r="IDG587" s="168"/>
      <c r="IDH587" s="168"/>
      <c r="IDI587" s="168"/>
      <c r="IDJ587" s="168"/>
      <c r="IDK587" s="168"/>
      <c r="IDL587" s="168"/>
      <c r="IDM587" s="168"/>
      <c r="IDN587" s="168"/>
      <c r="IDO587" s="168"/>
      <c r="IDP587" s="168"/>
      <c r="IDQ587" s="168"/>
      <c r="IDR587" s="168"/>
      <c r="IDS587" s="168"/>
      <c r="IDT587" s="168"/>
      <c r="IDU587" s="168"/>
      <c r="IDV587" s="168"/>
      <c r="IDW587" s="168"/>
      <c r="IDX587" s="168"/>
      <c r="IDY587" s="168"/>
      <c r="IDZ587" s="168"/>
      <c r="IEA587" s="168"/>
      <c r="IEB587" s="168"/>
      <c r="IEC587" s="168"/>
      <c r="IED587" s="168"/>
      <c r="IEE587" s="168"/>
      <c r="IEF587" s="168"/>
      <c r="IEG587" s="168"/>
      <c r="IEH587" s="168"/>
      <c r="IEI587" s="168"/>
      <c r="IEJ587" s="168"/>
      <c r="IEK587" s="511"/>
      <c r="IEL587" s="511"/>
      <c r="IEM587" s="511"/>
      <c r="IEN587" s="511"/>
      <c r="IEO587" s="511"/>
      <c r="IEP587" s="511"/>
      <c r="IEQ587" s="511"/>
      <c r="IER587" s="511"/>
      <c r="IES587" s="511"/>
      <c r="IET587" s="511"/>
      <c r="IEU587" s="511"/>
      <c r="IEV587" s="511"/>
      <c r="IEW587" s="511"/>
      <c r="IEX587" s="511"/>
      <c r="IEY587" s="511"/>
      <c r="IEZ587" s="511"/>
      <c r="IFA587" s="511"/>
      <c r="IFB587" s="511"/>
      <c r="IFC587" s="511"/>
      <c r="IFD587" s="511"/>
      <c r="IFE587" s="511"/>
      <c r="IFF587" s="511"/>
      <c r="IFG587" s="511"/>
      <c r="IFH587" s="511"/>
      <c r="IFI587" s="89"/>
      <c r="IFJ587" s="89"/>
      <c r="IFK587" s="89"/>
      <c r="IFL587" s="89"/>
      <c r="IFM587" s="89"/>
      <c r="IFN587" s="511"/>
      <c r="IFO587" s="511"/>
      <c r="IFP587" s="89"/>
      <c r="IFQ587" s="89"/>
      <c r="IFR587" s="511"/>
      <c r="IFS587" s="511"/>
      <c r="IFT587" s="89"/>
      <c r="IFU587" s="89"/>
      <c r="IFV587" s="511"/>
      <c r="IFW587" s="511"/>
      <c r="IFX587" s="511"/>
      <c r="IFY587" s="511"/>
      <c r="IFZ587" s="511"/>
      <c r="IGA587" s="511"/>
      <c r="IGB587" s="511"/>
      <c r="IGC587" s="89"/>
      <c r="IGD587" s="89"/>
      <c r="IGE587" s="511"/>
      <c r="IGF587" s="511"/>
      <c r="IGG587" s="89"/>
      <c r="IGH587" s="89"/>
      <c r="IGI587" s="511"/>
      <c r="IGJ587" s="511"/>
      <c r="IGK587" s="511"/>
      <c r="IGL587" s="511"/>
      <c r="IGM587" s="511"/>
      <c r="IGN587" s="203"/>
      <c r="IGO587" s="107"/>
      <c r="IGP587" s="511"/>
      <c r="IGQ587" s="511"/>
      <c r="IGR587" s="511"/>
      <c r="IGS587" s="511"/>
      <c r="IGT587" s="511"/>
      <c r="IGU587" s="511"/>
      <c r="IGV587" s="511"/>
      <c r="IGW587" s="168"/>
      <c r="IGX587" s="168"/>
      <c r="IGY587" s="168"/>
      <c r="IGZ587" s="168"/>
      <c r="IHA587" s="168"/>
      <c r="IHB587" s="168"/>
      <c r="IHC587" s="168"/>
      <c r="IHD587" s="168"/>
      <c r="IHE587" s="168"/>
      <c r="IHF587" s="168"/>
      <c r="IHG587" s="168"/>
      <c r="IHH587" s="168"/>
      <c r="IHI587" s="168"/>
      <c r="IHJ587" s="168"/>
      <c r="IHK587" s="168"/>
      <c r="IHL587" s="168"/>
      <c r="IHM587" s="168"/>
      <c r="IHN587" s="168"/>
      <c r="IHO587" s="168"/>
      <c r="IHP587" s="168"/>
      <c r="IHQ587" s="168"/>
      <c r="IHR587" s="168"/>
      <c r="IHS587" s="168"/>
      <c r="IHT587" s="168"/>
      <c r="IHU587" s="168"/>
      <c r="IHV587" s="168"/>
      <c r="IHW587" s="168"/>
      <c r="IHX587" s="168"/>
      <c r="IHY587" s="168"/>
      <c r="IHZ587" s="168"/>
      <c r="IIA587" s="168"/>
      <c r="IIB587" s="168"/>
      <c r="IIC587" s="168"/>
      <c r="IID587" s="168"/>
      <c r="IIE587" s="168"/>
      <c r="IIF587" s="168"/>
      <c r="IIG587" s="168"/>
      <c r="IIH587" s="168"/>
      <c r="III587" s="168"/>
      <c r="IIJ587" s="168"/>
      <c r="IIK587" s="168"/>
      <c r="IIL587" s="168"/>
      <c r="IIM587" s="168"/>
      <c r="IIN587" s="168"/>
      <c r="IIO587" s="511"/>
      <c r="IIP587" s="511"/>
      <c r="IIQ587" s="511"/>
      <c r="IIR587" s="511"/>
      <c r="IIS587" s="511"/>
      <c r="IIT587" s="511"/>
      <c r="IIU587" s="511"/>
      <c r="IIV587" s="511"/>
      <c r="IIW587" s="511"/>
      <c r="IIX587" s="511"/>
      <c r="IIY587" s="511"/>
      <c r="IIZ587" s="511"/>
      <c r="IJA587" s="511"/>
      <c r="IJB587" s="511"/>
      <c r="IJC587" s="511"/>
      <c r="IJD587" s="511"/>
      <c r="IJE587" s="511"/>
      <c r="IJF587" s="511"/>
      <c r="IJG587" s="511"/>
      <c r="IJH587" s="511"/>
      <c r="IJI587" s="511"/>
      <c r="IJJ587" s="511"/>
      <c r="IJK587" s="511"/>
      <c r="IJL587" s="511"/>
      <c r="IJM587" s="89"/>
      <c r="IJN587" s="89"/>
      <c r="IJO587" s="89"/>
      <c r="IJP587" s="89"/>
      <c r="IJQ587" s="89"/>
      <c r="IJR587" s="511"/>
      <c r="IJS587" s="511"/>
      <c r="IJT587" s="89"/>
      <c r="IJU587" s="89"/>
      <c r="IJV587" s="511"/>
      <c r="IJW587" s="511"/>
      <c r="IJX587" s="89"/>
      <c r="IJY587" s="89"/>
      <c r="IJZ587" s="511"/>
      <c r="IKA587" s="511"/>
      <c r="IKB587" s="511"/>
      <c r="IKC587" s="511"/>
      <c r="IKD587" s="511"/>
      <c r="IKE587" s="511"/>
      <c r="IKF587" s="511"/>
      <c r="IKG587" s="89"/>
      <c r="IKH587" s="89"/>
      <c r="IKI587" s="511"/>
      <c r="IKJ587" s="511"/>
      <c r="IKK587" s="89"/>
      <c r="IKL587" s="89"/>
      <c r="IKM587" s="511"/>
      <c r="IKN587" s="511"/>
      <c r="IKO587" s="511"/>
      <c r="IKP587" s="511"/>
      <c r="IKQ587" s="511"/>
      <c r="IKR587" s="203"/>
      <c r="IKS587" s="107"/>
      <c r="IKT587" s="511"/>
      <c r="IKU587" s="511"/>
      <c r="IKV587" s="511"/>
      <c r="IKW587" s="511"/>
      <c r="IKX587" s="511"/>
      <c r="IKY587" s="511"/>
      <c r="IKZ587" s="511"/>
      <c r="ILA587" s="168"/>
      <c r="ILB587" s="168"/>
      <c r="ILC587" s="168"/>
      <c r="ILD587" s="168"/>
      <c r="ILE587" s="168"/>
      <c r="ILF587" s="168"/>
      <c r="ILG587" s="168"/>
      <c r="ILH587" s="168"/>
      <c r="ILI587" s="168"/>
      <c r="ILJ587" s="168"/>
      <c r="ILK587" s="168"/>
      <c r="ILL587" s="168"/>
      <c r="ILM587" s="168"/>
      <c r="ILN587" s="168"/>
      <c r="ILO587" s="168"/>
      <c r="ILP587" s="168"/>
      <c r="ILQ587" s="168"/>
      <c r="ILR587" s="168"/>
      <c r="ILS587" s="168"/>
      <c r="ILT587" s="168"/>
      <c r="ILU587" s="168"/>
      <c r="ILV587" s="168"/>
      <c r="ILW587" s="168"/>
      <c r="ILX587" s="168"/>
      <c r="ILY587" s="168"/>
      <c r="ILZ587" s="168"/>
      <c r="IMA587" s="168"/>
      <c r="IMB587" s="168"/>
      <c r="IMC587" s="168"/>
      <c r="IMD587" s="168"/>
      <c r="IME587" s="168"/>
      <c r="IMF587" s="168"/>
      <c r="IMG587" s="168"/>
      <c r="IMH587" s="168"/>
      <c r="IMI587" s="168"/>
      <c r="IMJ587" s="168"/>
      <c r="IMK587" s="168"/>
      <c r="IML587" s="168"/>
      <c r="IMM587" s="168"/>
      <c r="IMN587" s="168"/>
      <c r="IMO587" s="168"/>
      <c r="IMP587" s="168"/>
      <c r="IMQ587" s="168"/>
      <c r="IMR587" s="168"/>
      <c r="IMS587" s="511"/>
      <c r="IMT587" s="511"/>
      <c r="IMU587" s="511"/>
      <c r="IMV587" s="511"/>
      <c r="IMW587" s="511"/>
      <c r="IMX587" s="511"/>
      <c r="IMY587" s="511"/>
      <c r="IMZ587" s="511"/>
      <c r="INA587" s="511"/>
      <c r="INB587" s="511"/>
      <c r="INC587" s="511"/>
      <c r="IND587" s="511"/>
      <c r="INE587" s="511"/>
      <c r="INF587" s="511"/>
      <c r="ING587" s="511"/>
      <c r="INH587" s="511"/>
      <c r="INI587" s="511"/>
      <c r="INJ587" s="511"/>
      <c r="INK587" s="511"/>
      <c r="INL587" s="511"/>
      <c r="INM587" s="511"/>
      <c r="INN587" s="511"/>
      <c r="INO587" s="511"/>
      <c r="INP587" s="511"/>
      <c r="INQ587" s="89"/>
      <c r="INR587" s="89"/>
      <c r="INS587" s="89"/>
      <c r="INT587" s="89"/>
      <c r="INU587" s="89"/>
      <c r="INV587" s="511"/>
      <c r="INW587" s="511"/>
      <c r="INX587" s="89"/>
      <c r="INY587" s="89"/>
      <c r="INZ587" s="511"/>
      <c r="IOA587" s="511"/>
      <c r="IOB587" s="89"/>
      <c r="IOC587" s="89"/>
      <c r="IOD587" s="511"/>
      <c r="IOE587" s="511"/>
      <c r="IOF587" s="511"/>
      <c r="IOG587" s="511"/>
      <c r="IOH587" s="511"/>
      <c r="IOI587" s="511"/>
      <c r="IOJ587" s="511"/>
      <c r="IOK587" s="89"/>
      <c r="IOL587" s="89"/>
      <c r="IOM587" s="511"/>
      <c r="ION587" s="511"/>
      <c r="IOO587" s="89"/>
      <c r="IOP587" s="89"/>
      <c r="IOQ587" s="511"/>
      <c r="IOR587" s="511"/>
      <c r="IOS587" s="511"/>
      <c r="IOT587" s="511"/>
      <c r="IOU587" s="511"/>
      <c r="IOV587" s="203"/>
      <c r="IOW587" s="107"/>
      <c r="IOX587" s="511"/>
      <c r="IOY587" s="511"/>
      <c r="IOZ587" s="511"/>
      <c r="IPA587" s="511"/>
      <c r="IPB587" s="511"/>
      <c r="IPC587" s="511"/>
      <c r="IPD587" s="511"/>
      <c r="IPE587" s="168"/>
      <c r="IPF587" s="168"/>
      <c r="IPG587" s="168"/>
      <c r="IPH587" s="168"/>
      <c r="IPI587" s="168"/>
      <c r="IPJ587" s="168"/>
      <c r="IPK587" s="168"/>
      <c r="IPL587" s="168"/>
      <c r="IPM587" s="168"/>
      <c r="IPN587" s="168"/>
      <c r="IPO587" s="168"/>
      <c r="IPP587" s="168"/>
      <c r="IPQ587" s="168"/>
      <c r="IPR587" s="168"/>
      <c r="IPS587" s="168"/>
      <c r="IPT587" s="168"/>
      <c r="IPU587" s="168"/>
      <c r="IPV587" s="168"/>
      <c r="IPW587" s="168"/>
      <c r="IPX587" s="168"/>
      <c r="IPY587" s="168"/>
      <c r="IPZ587" s="168"/>
      <c r="IQA587" s="168"/>
      <c r="IQB587" s="168"/>
      <c r="IQC587" s="168"/>
      <c r="IQD587" s="168"/>
      <c r="IQE587" s="168"/>
      <c r="IQF587" s="168"/>
      <c r="IQG587" s="168"/>
      <c r="IQH587" s="168"/>
      <c r="IQI587" s="168"/>
      <c r="IQJ587" s="168"/>
      <c r="IQK587" s="168"/>
      <c r="IQL587" s="168"/>
      <c r="IQM587" s="168"/>
      <c r="IQN587" s="168"/>
      <c r="IQO587" s="168"/>
      <c r="IQP587" s="168"/>
      <c r="IQQ587" s="168"/>
      <c r="IQR587" s="168"/>
      <c r="IQS587" s="168"/>
      <c r="IQT587" s="168"/>
      <c r="IQU587" s="168"/>
      <c r="IQV587" s="168"/>
      <c r="IQW587" s="511"/>
      <c r="IQX587" s="511"/>
      <c r="IQY587" s="511"/>
      <c r="IQZ587" s="511"/>
      <c r="IRA587" s="511"/>
      <c r="IRB587" s="511"/>
      <c r="IRC587" s="511"/>
      <c r="IRD587" s="511"/>
      <c r="IRE587" s="511"/>
      <c r="IRF587" s="511"/>
      <c r="IRG587" s="511"/>
      <c r="IRH587" s="511"/>
      <c r="IRI587" s="511"/>
      <c r="IRJ587" s="511"/>
      <c r="IRK587" s="511"/>
      <c r="IRL587" s="511"/>
      <c r="IRM587" s="511"/>
      <c r="IRN587" s="511"/>
      <c r="IRO587" s="511"/>
      <c r="IRP587" s="511"/>
      <c r="IRQ587" s="511"/>
      <c r="IRR587" s="511"/>
      <c r="IRS587" s="511"/>
      <c r="IRT587" s="511"/>
      <c r="IRU587" s="89"/>
      <c r="IRV587" s="89"/>
      <c r="IRW587" s="89"/>
      <c r="IRX587" s="89"/>
      <c r="IRY587" s="89"/>
      <c r="IRZ587" s="511"/>
      <c r="ISA587" s="511"/>
      <c r="ISB587" s="89"/>
      <c r="ISC587" s="89"/>
      <c r="ISD587" s="511"/>
      <c r="ISE587" s="511"/>
      <c r="ISF587" s="89"/>
      <c r="ISG587" s="89"/>
      <c r="ISH587" s="511"/>
      <c r="ISI587" s="511"/>
      <c r="ISJ587" s="511"/>
      <c r="ISK587" s="511"/>
      <c r="ISL587" s="511"/>
      <c r="ISM587" s="511"/>
      <c r="ISN587" s="511"/>
      <c r="ISO587" s="89"/>
      <c r="ISP587" s="89"/>
      <c r="ISQ587" s="511"/>
      <c r="ISR587" s="511"/>
      <c r="ISS587" s="89"/>
      <c r="IST587" s="89"/>
      <c r="ISU587" s="511"/>
      <c r="ISV587" s="511"/>
      <c r="ISW587" s="511"/>
      <c r="ISX587" s="511"/>
      <c r="ISY587" s="511"/>
      <c r="ISZ587" s="203"/>
      <c r="ITA587" s="107"/>
      <c r="ITB587" s="511"/>
      <c r="ITC587" s="511"/>
      <c r="ITD587" s="511"/>
      <c r="ITE587" s="511"/>
      <c r="ITF587" s="511"/>
      <c r="ITG587" s="511"/>
      <c r="ITH587" s="511"/>
      <c r="ITI587" s="168"/>
      <c r="ITJ587" s="168"/>
      <c r="ITK587" s="168"/>
      <c r="ITL587" s="168"/>
      <c r="ITM587" s="168"/>
      <c r="ITN587" s="168"/>
      <c r="ITO587" s="168"/>
      <c r="ITP587" s="168"/>
      <c r="ITQ587" s="168"/>
      <c r="ITR587" s="168"/>
      <c r="ITS587" s="168"/>
      <c r="ITT587" s="168"/>
      <c r="ITU587" s="168"/>
      <c r="ITV587" s="168"/>
      <c r="ITW587" s="168"/>
      <c r="ITX587" s="168"/>
      <c r="ITY587" s="168"/>
      <c r="ITZ587" s="168"/>
      <c r="IUA587" s="168"/>
      <c r="IUB587" s="168"/>
      <c r="IUC587" s="168"/>
      <c r="IUD587" s="168"/>
      <c r="IUE587" s="168"/>
      <c r="IUF587" s="168"/>
      <c r="IUG587" s="168"/>
      <c r="IUH587" s="168"/>
      <c r="IUI587" s="168"/>
      <c r="IUJ587" s="168"/>
      <c r="IUK587" s="168"/>
      <c r="IUL587" s="168"/>
      <c r="IUM587" s="168"/>
      <c r="IUN587" s="168"/>
      <c r="IUO587" s="168"/>
      <c r="IUP587" s="168"/>
      <c r="IUQ587" s="168"/>
      <c r="IUR587" s="168"/>
      <c r="IUS587" s="168"/>
      <c r="IUT587" s="168"/>
      <c r="IUU587" s="168"/>
      <c r="IUV587" s="168"/>
      <c r="IUW587" s="168"/>
      <c r="IUX587" s="168"/>
      <c r="IUY587" s="168"/>
      <c r="IUZ587" s="168"/>
      <c r="IVA587" s="511"/>
      <c r="IVB587" s="511"/>
      <c r="IVC587" s="511"/>
      <c r="IVD587" s="511"/>
      <c r="IVE587" s="511"/>
      <c r="IVF587" s="511"/>
      <c r="IVG587" s="511"/>
      <c r="IVH587" s="511"/>
      <c r="IVI587" s="511"/>
      <c r="IVJ587" s="511"/>
      <c r="IVK587" s="511"/>
      <c r="IVL587" s="511"/>
      <c r="IVM587" s="511"/>
      <c r="IVN587" s="511"/>
      <c r="IVO587" s="511"/>
      <c r="IVP587" s="511"/>
      <c r="IVQ587" s="511"/>
      <c r="IVR587" s="511"/>
      <c r="IVS587" s="511"/>
      <c r="IVT587" s="511"/>
      <c r="IVU587" s="511"/>
      <c r="IVV587" s="511"/>
      <c r="IVW587" s="511"/>
      <c r="IVX587" s="511"/>
      <c r="IVY587" s="89"/>
      <c r="IVZ587" s="89"/>
      <c r="IWA587" s="89"/>
      <c r="IWB587" s="89"/>
      <c r="IWC587" s="89"/>
      <c r="IWD587" s="511"/>
      <c r="IWE587" s="511"/>
      <c r="IWF587" s="89"/>
      <c r="IWG587" s="89"/>
      <c r="IWH587" s="511"/>
      <c r="IWI587" s="511"/>
      <c r="IWJ587" s="89"/>
      <c r="IWK587" s="89"/>
      <c r="IWL587" s="511"/>
      <c r="IWM587" s="511"/>
      <c r="IWN587" s="511"/>
      <c r="IWO587" s="511"/>
      <c r="IWP587" s="511"/>
      <c r="IWQ587" s="511"/>
      <c r="IWR587" s="511"/>
      <c r="IWS587" s="89"/>
      <c r="IWT587" s="89"/>
      <c r="IWU587" s="511"/>
      <c r="IWV587" s="511"/>
      <c r="IWW587" s="89"/>
      <c r="IWX587" s="89"/>
      <c r="IWY587" s="511"/>
      <c r="IWZ587" s="511"/>
      <c r="IXA587" s="511"/>
      <c r="IXB587" s="511"/>
      <c r="IXC587" s="511"/>
      <c r="IXD587" s="203"/>
      <c r="IXE587" s="107"/>
      <c r="IXF587" s="511"/>
      <c r="IXG587" s="511"/>
      <c r="IXH587" s="511"/>
      <c r="IXI587" s="511"/>
      <c r="IXJ587" s="511"/>
      <c r="IXK587" s="511"/>
      <c r="IXL587" s="511"/>
      <c r="IXM587" s="168"/>
      <c r="IXN587" s="168"/>
      <c r="IXO587" s="168"/>
      <c r="IXP587" s="168"/>
      <c r="IXQ587" s="168"/>
      <c r="IXR587" s="168"/>
      <c r="IXS587" s="168"/>
      <c r="IXT587" s="168"/>
      <c r="IXU587" s="168"/>
      <c r="IXV587" s="168"/>
      <c r="IXW587" s="168"/>
      <c r="IXX587" s="168"/>
      <c r="IXY587" s="168"/>
      <c r="IXZ587" s="168"/>
      <c r="IYA587" s="168"/>
      <c r="IYB587" s="168"/>
      <c r="IYC587" s="168"/>
      <c r="IYD587" s="168"/>
      <c r="IYE587" s="168"/>
      <c r="IYF587" s="168"/>
      <c r="IYG587" s="168"/>
      <c r="IYH587" s="168"/>
      <c r="IYI587" s="168"/>
      <c r="IYJ587" s="168"/>
      <c r="IYK587" s="168"/>
      <c r="IYL587" s="168"/>
      <c r="IYM587" s="168"/>
      <c r="IYN587" s="168"/>
      <c r="IYO587" s="168"/>
      <c r="IYP587" s="168"/>
      <c r="IYQ587" s="168"/>
      <c r="IYR587" s="168"/>
      <c r="IYS587" s="168"/>
      <c r="IYT587" s="168"/>
      <c r="IYU587" s="168"/>
      <c r="IYV587" s="168"/>
      <c r="IYW587" s="168"/>
      <c r="IYX587" s="168"/>
      <c r="IYY587" s="168"/>
      <c r="IYZ587" s="168"/>
      <c r="IZA587" s="168"/>
      <c r="IZB587" s="168"/>
      <c r="IZC587" s="168"/>
      <c r="IZD587" s="168"/>
      <c r="IZE587" s="511"/>
      <c r="IZF587" s="511"/>
      <c r="IZG587" s="511"/>
      <c r="IZH587" s="511"/>
      <c r="IZI587" s="511"/>
      <c r="IZJ587" s="511"/>
      <c r="IZK587" s="511"/>
      <c r="IZL587" s="511"/>
      <c r="IZM587" s="511"/>
      <c r="IZN587" s="511"/>
      <c r="IZO587" s="511"/>
      <c r="IZP587" s="511"/>
      <c r="IZQ587" s="511"/>
      <c r="IZR587" s="511"/>
      <c r="IZS587" s="511"/>
      <c r="IZT587" s="511"/>
      <c r="IZU587" s="511"/>
      <c r="IZV587" s="511"/>
      <c r="IZW587" s="511"/>
      <c r="IZX587" s="511"/>
      <c r="IZY587" s="511"/>
      <c r="IZZ587" s="511"/>
      <c r="JAA587" s="511"/>
      <c r="JAB587" s="511"/>
      <c r="JAC587" s="89"/>
      <c r="JAD587" s="89"/>
      <c r="JAE587" s="89"/>
      <c r="JAF587" s="89"/>
      <c r="JAG587" s="89"/>
      <c r="JAH587" s="511"/>
      <c r="JAI587" s="511"/>
      <c r="JAJ587" s="89"/>
      <c r="JAK587" s="89"/>
      <c r="JAL587" s="511"/>
      <c r="JAM587" s="511"/>
      <c r="JAN587" s="89"/>
      <c r="JAO587" s="89"/>
      <c r="JAP587" s="511"/>
      <c r="JAQ587" s="511"/>
      <c r="JAR587" s="511"/>
      <c r="JAS587" s="511"/>
      <c r="JAT587" s="511"/>
      <c r="JAU587" s="511"/>
      <c r="JAV587" s="511"/>
      <c r="JAW587" s="89"/>
      <c r="JAX587" s="89"/>
      <c r="JAY587" s="511"/>
      <c r="JAZ587" s="511"/>
      <c r="JBA587" s="89"/>
      <c r="JBB587" s="89"/>
      <c r="JBC587" s="511"/>
      <c r="JBD587" s="511"/>
      <c r="JBE587" s="511"/>
      <c r="JBF587" s="511"/>
      <c r="JBG587" s="511"/>
      <c r="JBH587" s="203"/>
      <c r="JBI587" s="107"/>
      <c r="JBJ587" s="511"/>
      <c r="JBK587" s="511"/>
      <c r="JBL587" s="511"/>
      <c r="JBM587" s="511"/>
      <c r="JBN587" s="511"/>
      <c r="JBO587" s="511"/>
      <c r="JBP587" s="511"/>
      <c r="JBQ587" s="168"/>
      <c r="JBR587" s="168"/>
      <c r="JBS587" s="168"/>
      <c r="JBT587" s="168"/>
      <c r="JBU587" s="168"/>
      <c r="JBV587" s="168"/>
      <c r="JBW587" s="168"/>
      <c r="JBX587" s="168"/>
      <c r="JBY587" s="168"/>
      <c r="JBZ587" s="168"/>
      <c r="JCA587" s="168"/>
      <c r="JCB587" s="168"/>
      <c r="JCC587" s="168"/>
      <c r="JCD587" s="168"/>
      <c r="JCE587" s="168"/>
      <c r="JCF587" s="168"/>
      <c r="JCG587" s="168"/>
      <c r="JCH587" s="168"/>
      <c r="JCI587" s="168"/>
      <c r="JCJ587" s="168"/>
      <c r="JCK587" s="168"/>
      <c r="JCL587" s="168"/>
      <c r="JCM587" s="168"/>
      <c r="JCN587" s="168"/>
      <c r="JCO587" s="168"/>
      <c r="JCP587" s="168"/>
      <c r="JCQ587" s="168"/>
      <c r="JCR587" s="168"/>
      <c r="JCS587" s="168"/>
      <c r="JCT587" s="168"/>
      <c r="JCU587" s="168"/>
      <c r="JCV587" s="168"/>
      <c r="JCW587" s="168"/>
      <c r="JCX587" s="168"/>
      <c r="JCY587" s="168"/>
      <c r="JCZ587" s="168"/>
      <c r="JDA587" s="168"/>
      <c r="JDB587" s="168"/>
      <c r="JDC587" s="168"/>
      <c r="JDD587" s="168"/>
      <c r="JDE587" s="168"/>
      <c r="JDF587" s="168"/>
      <c r="JDG587" s="168"/>
      <c r="JDH587" s="168"/>
      <c r="JDI587" s="511"/>
      <c r="JDJ587" s="511"/>
      <c r="JDK587" s="511"/>
      <c r="JDL587" s="511"/>
      <c r="JDM587" s="511"/>
      <c r="JDN587" s="511"/>
      <c r="JDO587" s="511"/>
      <c r="JDP587" s="511"/>
      <c r="JDQ587" s="511"/>
      <c r="JDR587" s="511"/>
      <c r="JDS587" s="511"/>
      <c r="JDT587" s="511"/>
      <c r="JDU587" s="511"/>
      <c r="JDV587" s="511"/>
      <c r="JDW587" s="511"/>
      <c r="JDX587" s="511"/>
      <c r="JDY587" s="511"/>
      <c r="JDZ587" s="511"/>
      <c r="JEA587" s="511"/>
      <c r="JEB587" s="511"/>
      <c r="JEC587" s="511"/>
      <c r="JED587" s="511"/>
      <c r="JEE587" s="511"/>
      <c r="JEF587" s="511"/>
      <c r="JEG587" s="89"/>
      <c r="JEH587" s="89"/>
      <c r="JEI587" s="89"/>
      <c r="JEJ587" s="89"/>
      <c r="JEK587" s="89"/>
      <c r="JEL587" s="511"/>
      <c r="JEM587" s="511"/>
      <c r="JEN587" s="89"/>
      <c r="JEO587" s="89"/>
      <c r="JEP587" s="511"/>
      <c r="JEQ587" s="511"/>
      <c r="JER587" s="89"/>
      <c r="JES587" s="89"/>
      <c r="JET587" s="511"/>
      <c r="JEU587" s="511"/>
      <c r="JEV587" s="511"/>
      <c r="JEW587" s="511"/>
      <c r="JEX587" s="511"/>
      <c r="JEY587" s="511"/>
      <c r="JEZ587" s="511"/>
      <c r="JFA587" s="89"/>
      <c r="JFB587" s="89"/>
      <c r="JFC587" s="511"/>
      <c r="JFD587" s="511"/>
      <c r="JFE587" s="89"/>
      <c r="JFF587" s="89"/>
      <c r="JFG587" s="511"/>
      <c r="JFH587" s="511"/>
      <c r="JFI587" s="511"/>
      <c r="JFJ587" s="511"/>
      <c r="JFK587" s="511"/>
      <c r="JFL587" s="203"/>
      <c r="JFM587" s="107"/>
      <c r="JFN587" s="511"/>
      <c r="JFO587" s="511"/>
      <c r="JFP587" s="511"/>
      <c r="JFQ587" s="511"/>
      <c r="JFR587" s="511"/>
      <c r="JFS587" s="511"/>
      <c r="JFT587" s="511"/>
      <c r="JFU587" s="168"/>
      <c r="JFV587" s="168"/>
      <c r="JFW587" s="168"/>
      <c r="JFX587" s="168"/>
      <c r="JFY587" s="168"/>
      <c r="JFZ587" s="168"/>
      <c r="JGA587" s="168"/>
      <c r="JGB587" s="168"/>
      <c r="JGC587" s="168"/>
      <c r="JGD587" s="168"/>
      <c r="JGE587" s="168"/>
      <c r="JGF587" s="168"/>
      <c r="JGG587" s="168"/>
      <c r="JGH587" s="168"/>
      <c r="JGI587" s="168"/>
      <c r="JGJ587" s="168"/>
      <c r="JGK587" s="168"/>
      <c r="JGL587" s="168"/>
      <c r="JGM587" s="168"/>
      <c r="JGN587" s="168"/>
      <c r="JGO587" s="168"/>
      <c r="JGP587" s="168"/>
      <c r="JGQ587" s="168"/>
      <c r="JGR587" s="168"/>
      <c r="JGS587" s="168"/>
      <c r="JGT587" s="168"/>
      <c r="JGU587" s="168"/>
      <c r="JGV587" s="168"/>
      <c r="JGW587" s="168"/>
      <c r="JGX587" s="168"/>
      <c r="JGY587" s="168"/>
      <c r="JGZ587" s="168"/>
      <c r="JHA587" s="168"/>
      <c r="JHB587" s="168"/>
      <c r="JHC587" s="168"/>
      <c r="JHD587" s="168"/>
      <c r="JHE587" s="168"/>
      <c r="JHF587" s="168"/>
      <c r="JHG587" s="168"/>
      <c r="JHH587" s="168"/>
      <c r="JHI587" s="168"/>
      <c r="JHJ587" s="168"/>
      <c r="JHK587" s="168"/>
      <c r="JHL587" s="168"/>
      <c r="JHM587" s="511"/>
      <c r="JHN587" s="511"/>
      <c r="JHO587" s="511"/>
      <c r="JHP587" s="511"/>
      <c r="JHQ587" s="511"/>
      <c r="JHR587" s="511"/>
      <c r="JHS587" s="511"/>
      <c r="JHT587" s="511"/>
      <c r="JHU587" s="511"/>
      <c r="JHV587" s="511"/>
      <c r="JHW587" s="511"/>
      <c r="JHX587" s="511"/>
      <c r="JHY587" s="511"/>
      <c r="JHZ587" s="511"/>
      <c r="JIA587" s="511"/>
      <c r="JIB587" s="511"/>
      <c r="JIC587" s="511"/>
      <c r="JID587" s="511"/>
      <c r="JIE587" s="511"/>
      <c r="JIF587" s="511"/>
      <c r="JIG587" s="511"/>
      <c r="JIH587" s="511"/>
      <c r="JII587" s="511"/>
      <c r="JIJ587" s="511"/>
      <c r="JIK587" s="89"/>
      <c r="JIL587" s="89"/>
      <c r="JIM587" s="89"/>
      <c r="JIN587" s="89"/>
      <c r="JIO587" s="89"/>
      <c r="JIP587" s="511"/>
      <c r="JIQ587" s="511"/>
      <c r="JIR587" s="89"/>
      <c r="JIS587" s="89"/>
      <c r="JIT587" s="511"/>
      <c r="JIU587" s="511"/>
      <c r="JIV587" s="89"/>
      <c r="JIW587" s="89"/>
      <c r="JIX587" s="511"/>
      <c r="JIY587" s="511"/>
      <c r="JIZ587" s="511"/>
      <c r="JJA587" s="511"/>
      <c r="JJB587" s="511"/>
      <c r="JJC587" s="511"/>
      <c r="JJD587" s="511"/>
      <c r="JJE587" s="89"/>
      <c r="JJF587" s="89"/>
      <c r="JJG587" s="511"/>
      <c r="JJH587" s="511"/>
      <c r="JJI587" s="89"/>
      <c r="JJJ587" s="89"/>
      <c r="JJK587" s="511"/>
      <c r="JJL587" s="511"/>
      <c r="JJM587" s="511"/>
      <c r="JJN587" s="511"/>
      <c r="JJO587" s="511"/>
      <c r="JJP587" s="203"/>
      <c r="JJQ587" s="107"/>
      <c r="JJR587" s="511"/>
      <c r="JJS587" s="511"/>
      <c r="JJT587" s="511"/>
      <c r="JJU587" s="511"/>
      <c r="JJV587" s="511"/>
      <c r="JJW587" s="511"/>
      <c r="JJX587" s="511"/>
      <c r="JJY587" s="168"/>
      <c r="JJZ587" s="168"/>
      <c r="JKA587" s="168"/>
      <c r="JKB587" s="168"/>
      <c r="JKC587" s="168"/>
      <c r="JKD587" s="168"/>
      <c r="JKE587" s="168"/>
      <c r="JKF587" s="168"/>
      <c r="JKG587" s="168"/>
      <c r="JKH587" s="168"/>
      <c r="JKI587" s="168"/>
      <c r="JKJ587" s="168"/>
      <c r="JKK587" s="168"/>
      <c r="JKL587" s="168"/>
      <c r="JKM587" s="168"/>
      <c r="JKN587" s="168"/>
      <c r="JKO587" s="168"/>
      <c r="JKP587" s="168"/>
      <c r="JKQ587" s="168"/>
      <c r="JKR587" s="168"/>
      <c r="JKS587" s="168"/>
      <c r="JKT587" s="168"/>
      <c r="JKU587" s="168"/>
      <c r="JKV587" s="168"/>
      <c r="JKW587" s="168"/>
      <c r="JKX587" s="168"/>
      <c r="JKY587" s="168"/>
      <c r="JKZ587" s="168"/>
      <c r="JLA587" s="168"/>
      <c r="JLB587" s="168"/>
      <c r="JLC587" s="168"/>
      <c r="JLD587" s="168"/>
      <c r="JLE587" s="168"/>
      <c r="JLF587" s="168"/>
      <c r="JLG587" s="168"/>
      <c r="JLH587" s="168"/>
      <c r="JLI587" s="168"/>
      <c r="JLJ587" s="168"/>
      <c r="JLK587" s="168"/>
      <c r="JLL587" s="168"/>
      <c r="JLM587" s="168"/>
      <c r="JLN587" s="168"/>
      <c r="JLO587" s="168"/>
      <c r="JLP587" s="168"/>
      <c r="JLQ587" s="511"/>
      <c r="JLR587" s="511"/>
      <c r="JLS587" s="511"/>
      <c r="JLT587" s="511"/>
      <c r="JLU587" s="511"/>
      <c r="JLV587" s="511"/>
      <c r="JLW587" s="511"/>
      <c r="JLX587" s="511"/>
      <c r="JLY587" s="511"/>
      <c r="JLZ587" s="511"/>
      <c r="JMA587" s="511"/>
      <c r="JMB587" s="511"/>
      <c r="JMC587" s="511"/>
      <c r="JMD587" s="511"/>
      <c r="JME587" s="511"/>
      <c r="JMF587" s="511"/>
      <c r="JMG587" s="511"/>
      <c r="JMH587" s="511"/>
      <c r="JMI587" s="511"/>
      <c r="JMJ587" s="511"/>
      <c r="JMK587" s="511"/>
      <c r="JML587" s="511"/>
      <c r="JMM587" s="511"/>
      <c r="JMN587" s="511"/>
      <c r="JMO587" s="89"/>
      <c r="JMP587" s="89"/>
      <c r="JMQ587" s="89"/>
      <c r="JMR587" s="89"/>
      <c r="JMS587" s="89"/>
      <c r="JMT587" s="511"/>
      <c r="JMU587" s="511"/>
      <c r="JMV587" s="89"/>
      <c r="JMW587" s="89"/>
      <c r="JMX587" s="511"/>
      <c r="JMY587" s="511"/>
      <c r="JMZ587" s="89"/>
      <c r="JNA587" s="89"/>
      <c r="JNB587" s="511"/>
      <c r="JNC587" s="511"/>
      <c r="JND587" s="511"/>
      <c r="JNE587" s="511"/>
      <c r="JNF587" s="511"/>
      <c r="JNG587" s="511"/>
      <c r="JNH587" s="511"/>
      <c r="JNI587" s="89"/>
      <c r="JNJ587" s="89"/>
      <c r="JNK587" s="511"/>
      <c r="JNL587" s="511"/>
      <c r="JNM587" s="89"/>
      <c r="JNN587" s="89"/>
      <c r="JNO587" s="511"/>
      <c r="JNP587" s="511"/>
      <c r="JNQ587" s="511"/>
      <c r="JNR587" s="511"/>
      <c r="JNS587" s="511"/>
      <c r="JNT587" s="203"/>
      <c r="JNU587" s="107"/>
      <c r="JNV587" s="511"/>
      <c r="JNW587" s="511"/>
      <c r="JNX587" s="511"/>
      <c r="JNY587" s="511"/>
      <c r="JNZ587" s="511"/>
      <c r="JOA587" s="511"/>
      <c r="JOB587" s="511"/>
      <c r="JOC587" s="168"/>
      <c r="JOD587" s="168"/>
      <c r="JOE587" s="168"/>
      <c r="JOF587" s="168"/>
      <c r="JOG587" s="168"/>
      <c r="JOH587" s="168"/>
      <c r="JOI587" s="168"/>
      <c r="JOJ587" s="168"/>
      <c r="JOK587" s="168"/>
      <c r="JOL587" s="168"/>
      <c r="JOM587" s="168"/>
      <c r="JON587" s="168"/>
      <c r="JOO587" s="168"/>
      <c r="JOP587" s="168"/>
      <c r="JOQ587" s="168"/>
      <c r="JOR587" s="168"/>
      <c r="JOS587" s="168"/>
      <c r="JOT587" s="168"/>
      <c r="JOU587" s="168"/>
      <c r="JOV587" s="168"/>
      <c r="JOW587" s="168"/>
      <c r="JOX587" s="168"/>
      <c r="JOY587" s="168"/>
      <c r="JOZ587" s="168"/>
      <c r="JPA587" s="168"/>
      <c r="JPB587" s="168"/>
      <c r="JPC587" s="168"/>
      <c r="JPD587" s="168"/>
      <c r="JPE587" s="168"/>
      <c r="JPF587" s="168"/>
      <c r="JPG587" s="168"/>
      <c r="JPH587" s="168"/>
      <c r="JPI587" s="168"/>
      <c r="JPJ587" s="168"/>
      <c r="JPK587" s="168"/>
      <c r="JPL587" s="168"/>
      <c r="JPM587" s="168"/>
      <c r="JPN587" s="168"/>
      <c r="JPO587" s="168"/>
      <c r="JPP587" s="168"/>
      <c r="JPQ587" s="168"/>
      <c r="JPR587" s="168"/>
      <c r="JPS587" s="168"/>
      <c r="JPT587" s="168"/>
      <c r="JPU587" s="511"/>
      <c r="JPV587" s="511"/>
      <c r="JPW587" s="511"/>
      <c r="JPX587" s="511"/>
      <c r="JPY587" s="511"/>
      <c r="JPZ587" s="511"/>
      <c r="JQA587" s="511"/>
      <c r="JQB587" s="511"/>
      <c r="JQC587" s="511"/>
      <c r="JQD587" s="511"/>
      <c r="JQE587" s="511"/>
      <c r="JQF587" s="511"/>
      <c r="JQG587" s="511"/>
      <c r="JQH587" s="511"/>
      <c r="JQI587" s="511"/>
      <c r="JQJ587" s="511"/>
      <c r="JQK587" s="511"/>
      <c r="JQL587" s="511"/>
      <c r="JQM587" s="511"/>
      <c r="JQN587" s="511"/>
      <c r="JQO587" s="511"/>
      <c r="JQP587" s="511"/>
      <c r="JQQ587" s="511"/>
      <c r="JQR587" s="511"/>
      <c r="JQS587" s="89"/>
      <c r="JQT587" s="89"/>
      <c r="JQU587" s="89"/>
      <c r="JQV587" s="89"/>
      <c r="JQW587" s="89"/>
      <c r="JQX587" s="511"/>
      <c r="JQY587" s="511"/>
      <c r="JQZ587" s="89"/>
      <c r="JRA587" s="89"/>
      <c r="JRB587" s="511"/>
      <c r="JRC587" s="511"/>
      <c r="JRD587" s="89"/>
      <c r="JRE587" s="89"/>
      <c r="JRF587" s="511"/>
      <c r="JRG587" s="511"/>
      <c r="JRH587" s="511"/>
      <c r="JRI587" s="511"/>
      <c r="JRJ587" s="511"/>
      <c r="JRK587" s="511"/>
      <c r="JRL587" s="511"/>
      <c r="JRM587" s="89"/>
      <c r="JRN587" s="89"/>
      <c r="JRO587" s="511"/>
      <c r="JRP587" s="511"/>
      <c r="JRQ587" s="89"/>
      <c r="JRR587" s="89"/>
      <c r="JRS587" s="511"/>
      <c r="JRT587" s="511"/>
      <c r="JRU587" s="511"/>
      <c r="JRV587" s="511"/>
      <c r="JRW587" s="511"/>
      <c r="JRX587" s="203"/>
      <c r="JRY587" s="107"/>
      <c r="JRZ587" s="511"/>
      <c r="JSA587" s="511"/>
      <c r="JSB587" s="511"/>
      <c r="JSC587" s="511"/>
      <c r="JSD587" s="511"/>
      <c r="JSE587" s="511"/>
      <c r="JSF587" s="511"/>
      <c r="JSG587" s="168"/>
      <c r="JSH587" s="168"/>
      <c r="JSI587" s="168"/>
      <c r="JSJ587" s="168"/>
      <c r="JSK587" s="168"/>
      <c r="JSL587" s="168"/>
      <c r="JSM587" s="168"/>
      <c r="JSN587" s="168"/>
      <c r="JSO587" s="168"/>
      <c r="JSP587" s="168"/>
      <c r="JSQ587" s="168"/>
      <c r="JSR587" s="168"/>
      <c r="JSS587" s="168"/>
      <c r="JST587" s="168"/>
      <c r="JSU587" s="168"/>
      <c r="JSV587" s="168"/>
      <c r="JSW587" s="168"/>
      <c r="JSX587" s="168"/>
      <c r="JSY587" s="168"/>
      <c r="JSZ587" s="168"/>
      <c r="JTA587" s="168"/>
      <c r="JTB587" s="168"/>
      <c r="JTC587" s="168"/>
      <c r="JTD587" s="168"/>
      <c r="JTE587" s="168"/>
      <c r="JTF587" s="168"/>
      <c r="JTG587" s="168"/>
      <c r="JTH587" s="168"/>
      <c r="JTI587" s="168"/>
      <c r="JTJ587" s="168"/>
      <c r="JTK587" s="168"/>
      <c r="JTL587" s="168"/>
      <c r="JTM587" s="168"/>
      <c r="JTN587" s="168"/>
      <c r="JTO587" s="168"/>
      <c r="JTP587" s="168"/>
      <c r="JTQ587" s="168"/>
      <c r="JTR587" s="168"/>
      <c r="JTS587" s="168"/>
      <c r="JTT587" s="168"/>
      <c r="JTU587" s="168"/>
      <c r="JTV587" s="168"/>
      <c r="JTW587" s="168"/>
      <c r="JTX587" s="168"/>
      <c r="JTY587" s="511"/>
      <c r="JTZ587" s="511"/>
      <c r="JUA587" s="511"/>
      <c r="JUB587" s="511"/>
      <c r="JUC587" s="511"/>
      <c r="JUD587" s="511"/>
      <c r="JUE587" s="511"/>
      <c r="JUF587" s="511"/>
      <c r="JUG587" s="511"/>
      <c r="JUH587" s="511"/>
      <c r="JUI587" s="511"/>
      <c r="JUJ587" s="511"/>
      <c r="JUK587" s="511"/>
      <c r="JUL587" s="511"/>
      <c r="JUM587" s="511"/>
      <c r="JUN587" s="511"/>
      <c r="JUO587" s="511"/>
      <c r="JUP587" s="511"/>
      <c r="JUQ587" s="511"/>
      <c r="JUR587" s="511"/>
      <c r="JUS587" s="511"/>
      <c r="JUT587" s="511"/>
      <c r="JUU587" s="511"/>
      <c r="JUV587" s="511"/>
      <c r="JUW587" s="89"/>
      <c r="JUX587" s="89"/>
      <c r="JUY587" s="89"/>
      <c r="JUZ587" s="89"/>
      <c r="JVA587" s="89"/>
      <c r="JVB587" s="511"/>
      <c r="JVC587" s="511"/>
      <c r="JVD587" s="89"/>
      <c r="JVE587" s="89"/>
      <c r="JVF587" s="511"/>
      <c r="JVG587" s="511"/>
      <c r="JVH587" s="89"/>
      <c r="JVI587" s="89"/>
      <c r="JVJ587" s="511"/>
      <c r="JVK587" s="511"/>
      <c r="JVL587" s="511"/>
      <c r="JVM587" s="511"/>
      <c r="JVN587" s="511"/>
      <c r="JVO587" s="511"/>
      <c r="JVP587" s="511"/>
      <c r="JVQ587" s="89"/>
      <c r="JVR587" s="89"/>
      <c r="JVS587" s="511"/>
      <c r="JVT587" s="511"/>
      <c r="JVU587" s="89"/>
      <c r="JVV587" s="89"/>
      <c r="JVW587" s="511"/>
      <c r="JVX587" s="511"/>
      <c r="JVY587" s="511"/>
      <c r="JVZ587" s="511"/>
      <c r="JWA587" s="511"/>
      <c r="JWB587" s="203"/>
      <c r="JWC587" s="107"/>
      <c r="JWD587" s="511"/>
      <c r="JWE587" s="511"/>
      <c r="JWF587" s="511"/>
      <c r="JWG587" s="511"/>
      <c r="JWH587" s="511"/>
      <c r="JWI587" s="511"/>
      <c r="JWJ587" s="511"/>
      <c r="JWK587" s="168"/>
      <c r="JWL587" s="168"/>
      <c r="JWM587" s="168"/>
      <c r="JWN587" s="168"/>
      <c r="JWO587" s="168"/>
      <c r="JWP587" s="168"/>
      <c r="JWQ587" s="168"/>
      <c r="JWR587" s="168"/>
      <c r="JWS587" s="168"/>
      <c r="JWT587" s="168"/>
      <c r="JWU587" s="168"/>
      <c r="JWV587" s="168"/>
      <c r="JWW587" s="168"/>
      <c r="JWX587" s="168"/>
      <c r="JWY587" s="168"/>
      <c r="JWZ587" s="168"/>
      <c r="JXA587" s="168"/>
      <c r="JXB587" s="168"/>
      <c r="JXC587" s="168"/>
      <c r="JXD587" s="168"/>
      <c r="JXE587" s="168"/>
      <c r="JXF587" s="168"/>
      <c r="JXG587" s="168"/>
      <c r="JXH587" s="168"/>
      <c r="JXI587" s="168"/>
      <c r="JXJ587" s="168"/>
      <c r="JXK587" s="168"/>
      <c r="JXL587" s="168"/>
      <c r="JXM587" s="168"/>
      <c r="JXN587" s="168"/>
      <c r="JXO587" s="168"/>
      <c r="JXP587" s="168"/>
      <c r="JXQ587" s="168"/>
      <c r="JXR587" s="168"/>
      <c r="JXS587" s="168"/>
      <c r="JXT587" s="168"/>
      <c r="JXU587" s="168"/>
      <c r="JXV587" s="168"/>
      <c r="JXW587" s="168"/>
      <c r="JXX587" s="168"/>
      <c r="JXY587" s="168"/>
      <c r="JXZ587" s="168"/>
      <c r="JYA587" s="168"/>
      <c r="JYB587" s="168"/>
      <c r="JYC587" s="511"/>
      <c r="JYD587" s="511"/>
      <c r="JYE587" s="511"/>
      <c r="JYF587" s="511"/>
      <c r="JYG587" s="511"/>
      <c r="JYH587" s="511"/>
      <c r="JYI587" s="511"/>
      <c r="JYJ587" s="511"/>
      <c r="JYK587" s="511"/>
      <c r="JYL587" s="511"/>
      <c r="JYM587" s="511"/>
      <c r="JYN587" s="511"/>
      <c r="JYO587" s="511"/>
      <c r="JYP587" s="511"/>
      <c r="JYQ587" s="511"/>
      <c r="JYR587" s="511"/>
      <c r="JYS587" s="511"/>
      <c r="JYT587" s="511"/>
      <c r="JYU587" s="511"/>
      <c r="JYV587" s="511"/>
      <c r="JYW587" s="511"/>
      <c r="JYX587" s="511"/>
      <c r="JYY587" s="511"/>
      <c r="JYZ587" s="511"/>
      <c r="JZA587" s="89"/>
      <c r="JZB587" s="89"/>
      <c r="JZC587" s="89"/>
      <c r="JZD587" s="89"/>
      <c r="JZE587" s="89"/>
      <c r="JZF587" s="511"/>
      <c r="JZG587" s="511"/>
      <c r="JZH587" s="89"/>
      <c r="JZI587" s="89"/>
      <c r="JZJ587" s="511"/>
      <c r="JZK587" s="511"/>
      <c r="JZL587" s="89"/>
      <c r="JZM587" s="89"/>
      <c r="JZN587" s="511"/>
      <c r="JZO587" s="511"/>
      <c r="JZP587" s="511"/>
      <c r="JZQ587" s="511"/>
      <c r="JZR587" s="511"/>
      <c r="JZS587" s="511"/>
      <c r="JZT587" s="511"/>
      <c r="JZU587" s="89"/>
      <c r="JZV587" s="89"/>
      <c r="JZW587" s="511"/>
      <c r="JZX587" s="511"/>
      <c r="JZY587" s="89"/>
      <c r="JZZ587" s="89"/>
      <c r="KAA587" s="511"/>
      <c r="KAB587" s="511"/>
      <c r="KAC587" s="511"/>
      <c r="KAD587" s="511"/>
      <c r="KAE587" s="511"/>
      <c r="KAF587" s="203"/>
      <c r="KAG587" s="107"/>
      <c r="KAH587" s="511"/>
      <c r="KAI587" s="511"/>
      <c r="KAJ587" s="511"/>
      <c r="KAK587" s="511"/>
      <c r="KAL587" s="511"/>
      <c r="KAM587" s="511"/>
      <c r="KAN587" s="511"/>
      <c r="KAO587" s="168"/>
      <c r="KAP587" s="168"/>
      <c r="KAQ587" s="168"/>
      <c r="KAR587" s="168"/>
      <c r="KAS587" s="168"/>
      <c r="KAT587" s="168"/>
      <c r="KAU587" s="168"/>
      <c r="KAV587" s="168"/>
      <c r="KAW587" s="168"/>
      <c r="KAX587" s="168"/>
      <c r="KAY587" s="168"/>
      <c r="KAZ587" s="168"/>
      <c r="KBA587" s="168"/>
      <c r="KBB587" s="168"/>
      <c r="KBC587" s="168"/>
      <c r="KBD587" s="168"/>
      <c r="KBE587" s="168"/>
      <c r="KBF587" s="168"/>
      <c r="KBG587" s="168"/>
      <c r="KBH587" s="168"/>
      <c r="KBI587" s="168"/>
      <c r="KBJ587" s="168"/>
      <c r="KBK587" s="168"/>
      <c r="KBL587" s="168"/>
      <c r="KBM587" s="168"/>
      <c r="KBN587" s="168"/>
      <c r="KBO587" s="168"/>
      <c r="KBP587" s="168"/>
      <c r="KBQ587" s="168"/>
      <c r="KBR587" s="168"/>
      <c r="KBS587" s="168"/>
      <c r="KBT587" s="168"/>
      <c r="KBU587" s="168"/>
      <c r="KBV587" s="168"/>
      <c r="KBW587" s="168"/>
      <c r="KBX587" s="168"/>
      <c r="KBY587" s="168"/>
      <c r="KBZ587" s="168"/>
      <c r="KCA587" s="168"/>
      <c r="KCB587" s="168"/>
      <c r="KCC587" s="168"/>
      <c r="KCD587" s="168"/>
      <c r="KCE587" s="168"/>
      <c r="KCF587" s="168"/>
      <c r="KCG587" s="511"/>
      <c r="KCH587" s="511"/>
      <c r="KCI587" s="511"/>
      <c r="KCJ587" s="511"/>
      <c r="KCK587" s="511"/>
      <c r="KCL587" s="511"/>
      <c r="KCM587" s="511"/>
      <c r="KCN587" s="511"/>
      <c r="KCO587" s="511"/>
      <c r="KCP587" s="511"/>
      <c r="KCQ587" s="511"/>
      <c r="KCR587" s="511"/>
      <c r="KCS587" s="511"/>
      <c r="KCT587" s="511"/>
      <c r="KCU587" s="511"/>
      <c r="KCV587" s="511"/>
      <c r="KCW587" s="511"/>
      <c r="KCX587" s="511"/>
      <c r="KCY587" s="511"/>
      <c r="KCZ587" s="511"/>
      <c r="KDA587" s="511"/>
      <c r="KDB587" s="511"/>
      <c r="KDC587" s="511"/>
      <c r="KDD587" s="511"/>
      <c r="KDE587" s="89"/>
      <c r="KDF587" s="89"/>
      <c r="KDG587" s="89"/>
      <c r="KDH587" s="89"/>
      <c r="KDI587" s="89"/>
      <c r="KDJ587" s="511"/>
      <c r="KDK587" s="511"/>
      <c r="KDL587" s="89"/>
      <c r="KDM587" s="89"/>
      <c r="KDN587" s="511"/>
      <c r="KDO587" s="511"/>
      <c r="KDP587" s="89"/>
      <c r="KDQ587" s="89"/>
      <c r="KDR587" s="511"/>
      <c r="KDS587" s="511"/>
      <c r="KDT587" s="511"/>
      <c r="KDU587" s="511"/>
      <c r="KDV587" s="511"/>
      <c r="KDW587" s="511"/>
      <c r="KDX587" s="511"/>
      <c r="KDY587" s="89"/>
      <c r="KDZ587" s="89"/>
      <c r="KEA587" s="511"/>
      <c r="KEB587" s="511"/>
      <c r="KEC587" s="89"/>
      <c r="KED587" s="89"/>
      <c r="KEE587" s="511"/>
      <c r="KEF587" s="511"/>
      <c r="KEG587" s="511"/>
      <c r="KEH587" s="511"/>
      <c r="KEI587" s="511"/>
      <c r="KEJ587" s="203"/>
      <c r="KEK587" s="107"/>
      <c r="KEL587" s="511"/>
      <c r="KEM587" s="511"/>
      <c r="KEN587" s="511"/>
      <c r="KEO587" s="511"/>
      <c r="KEP587" s="511"/>
      <c r="KEQ587" s="511"/>
      <c r="KER587" s="511"/>
      <c r="KES587" s="168"/>
      <c r="KET587" s="168"/>
      <c r="KEU587" s="168"/>
      <c r="KEV587" s="168"/>
      <c r="KEW587" s="168"/>
      <c r="KEX587" s="168"/>
      <c r="KEY587" s="168"/>
      <c r="KEZ587" s="168"/>
      <c r="KFA587" s="168"/>
      <c r="KFB587" s="168"/>
      <c r="KFC587" s="168"/>
      <c r="KFD587" s="168"/>
      <c r="KFE587" s="168"/>
      <c r="KFF587" s="168"/>
      <c r="KFG587" s="168"/>
      <c r="KFH587" s="168"/>
      <c r="KFI587" s="168"/>
      <c r="KFJ587" s="168"/>
      <c r="KFK587" s="168"/>
      <c r="KFL587" s="168"/>
      <c r="KFM587" s="168"/>
      <c r="KFN587" s="168"/>
      <c r="KFO587" s="168"/>
      <c r="KFP587" s="168"/>
      <c r="KFQ587" s="168"/>
      <c r="KFR587" s="168"/>
      <c r="KFS587" s="168"/>
      <c r="KFT587" s="168"/>
      <c r="KFU587" s="168"/>
      <c r="KFV587" s="168"/>
      <c r="KFW587" s="168"/>
      <c r="KFX587" s="168"/>
      <c r="KFY587" s="168"/>
      <c r="KFZ587" s="168"/>
      <c r="KGA587" s="168"/>
      <c r="KGB587" s="168"/>
      <c r="KGC587" s="168"/>
      <c r="KGD587" s="168"/>
      <c r="KGE587" s="168"/>
      <c r="KGF587" s="168"/>
      <c r="KGG587" s="168"/>
      <c r="KGH587" s="168"/>
      <c r="KGI587" s="168"/>
      <c r="KGJ587" s="168"/>
      <c r="KGK587" s="511"/>
      <c r="KGL587" s="511"/>
      <c r="KGM587" s="511"/>
      <c r="KGN587" s="511"/>
      <c r="KGO587" s="511"/>
      <c r="KGP587" s="511"/>
      <c r="KGQ587" s="511"/>
      <c r="KGR587" s="511"/>
      <c r="KGS587" s="511"/>
      <c r="KGT587" s="511"/>
      <c r="KGU587" s="511"/>
      <c r="KGV587" s="511"/>
      <c r="KGW587" s="511"/>
      <c r="KGX587" s="511"/>
      <c r="KGY587" s="511"/>
      <c r="KGZ587" s="511"/>
      <c r="KHA587" s="511"/>
      <c r="KHB587" s="511"/>
      <c r="KHC587" s="511"/>
      <c r="KHD587" s="511"/>
      <c r="KHE587" s="511"/>
      <c r="KHF587" s="511"/>
      <c r="KHG587" s="511"/>
      <c r="KHH587" s="511"/>
      <c r="KHI587" s="89"/>
      <c r="KHJ587" s="89"/>
      <c r="KHK587" s="89"/>
      <c r="KHL587" s="89"/>
      <c r="KHM587" s="89"/>
      <c r="KHN587" s="511"/>
      <c r="KHO587" s="511"/>
      <c r="KHP587" s="89"/>
      <c r="KHQ587" s="89"/>
      <c r="KHR587" s="511"/>
      <c r="KHS587" s="511"/>
      <c r="KHT587" s="89"/>
      <c r="KHU587" s="89"/>
      <c r="KHV587" s="511"/>
      <c r="KHW587" s="511"/>
      <c r="KHX587" s="511"/>
      <c r="KHY587" s="511"/>
      <c r="KHZ587" s="511"/>
      <c r="KIA587" s="511"/>
      <c r="KIB587" s="511"/>
      <c r="KIC587" s="89"/>
      <c r="KID587" s="89"/>
      <c r="KIE587" s="511"/>
      <c r="KIF587" s="511"/>
      <c r="KIG587" s="89"/>
      <c r="KIH587" s="89"/>
      <c r="KII587" s="511"/>
      <c r="KIJ587" s="511"/>
      <c r="KIK587" s="511"/>
      <c r="KIL587" s="511"/>
      <c r="KIM587" s="511"/>
      <c r="KIN587" s="203"/>
      <c r="KIO587" s="107"/>
      <c r="KIP587" s="511"/>
      <c r="KIQ587" s="511"/>
      <c r="KIR587" s="511"/>
      <c r="KIS587" s="511"/>
      <c r="KIT587" s="511"/>
      <c r="KIU587" s="511"/>
      <c r="KIV587" s="511"/>
      <c r="KIW587" s="168"/>
      <c r="KIX587" s="168"/>
      <c r="KIY587" s="168"/>
      <c r="KIZ587" s="168"/>
      <c r="KJA587" s="168"/>
      <c r="KJB587" s="168"/>
      <c r="KJC587" s="168"/>
      <c r="KJD587" s="168"/>
      <c r="KJE587" s="168"/>
      <c r="KJF587" s="168"/>
      <c r="KJG587" s="168"/>
      <c r="KJH587" s="168"/>
      <c r="KJI587" s="168"/>
      <c r="KJJ587" s="168"/>
      <c r="KJK587" s="168"/>
      <c r="KJL587" s="168"/>
      <c r="KJM587" s="168"/>
      <c r="KJN587" s="168"/>
      <c r="KJO587" s="168"/>
      <c r="KJP587" s="168"/>
      <c r="KJQ587" s="168"/>
      <c r="KJR587" s="168"/>
      <c r="KJS587" s="168"/>
      <c r="KJT587" s="168"/>
      <c r="KJU587" s="168"/>
      <c r="KJV587" s="168"/>
      <c r="KJW587" s="168"/>
      <c r="KJX587" s="168"/>
      <c r="KJY587" s="168"/>
      <c r="KJZ587" s="168"/>
      <c r="KKA587" s="168"/>
      <c r="KKB587" s="168"/>
      <c r="KKC587" s="168"/>
      <c r="KKD587" s="168"/>
      <c r="KKE587" s="168"/>
      <c r="KKF587" s="168"/>
      <c r="KKG587" s="168"/>
      <c r="KKH587" s="168"/>
      <c r="KKI587" s="168"/>
      <c r="KKJ587" s="168"/>
      <c r="KKK587" s="168"/>
      <c r="KKL587" s="168"/>
      <c r="KKM587" s="168"/>
      <c r="KKN587" s="168"/>
      <c r="KKO587" s="511"/>
      <c r="KKP587" s="511"/>
      <c r="KKQ587" s="511"/>
      <c r="KKR587" s="511"/>
      <c r="KKS587" s="511"/>
      <c r="KKT587" s="511"/>
      <c r="KKU587" s="511"/>
      <c r="KKV587" s="511"/>
      <c r="KKW587" s="511"/>
      <c r="KKX587" s="511"/>
      <c r="KKY587" s="511"/>
      <c r="KKZ587" s="511"/>
      <c r="KLA587" s="511"/>
      <c r="KLB587" s="511"/>
      <c r="KLC587" s="511"/>
      <c r="KLD587" s="511"/>
      <c r="KLE587" s="511"/>
      <c r="KLF587" s="511"/>
      <c r="KLG587" s="511"/>
      <c r="KLH587" s="511"/>
      <c r="KLI587" s="511"/>
      <c r="KLJ587" s="511"/>
      <c r="KLK587" s="511"/>
      <c r="KLL587" s="511"/>
      <c r="KLM587" s="89"/>
      <c r="KLN587" s="89"/>
      <c r="KLO587" s="89"/>
      <c r="KLP587" s="89"/>
      <c r="KLQ587" s="89"/>
      <c r="KLR587" s="511"/>
      <c r="KLS587" s="511"/>
      <c r="KLT587" s="89"/>
      <c r="KLU587" s="89"/>
      <c r="KLV587" s="511"/>
      <c r="KLW587" s="511"/>
      <c r="KLX587" s="89"/>
      <c r="KLY587" s="89"/>
      <c r="KLZ587" s="511"/>
      <c r="KMA587" s="511"/>
      <c r="KMB587" s="511"/>
      <c r="KMC587" s="511"/>
      <c r="KMD587" s="511"/>
      <c r="KME587" s="511"/>
      <c r="KMF587" s="511"/>
      <c r="KMG587" s="89"/>
      <c r="KMH587" s="89"/>
      <c r="KMI587" s="511"/>
      <c r="KMJ587" s="511"/>
      <c r="KMK587" s="89"/>
      <c r="KML587" s="89"/>
      <c r="KMM587" s="511"/>
      <c r="KMN587" s="511"/>
      <c r="KMO587" s="511"/>
      <c r="KMP587" s="511"/>
      <c r="KMQ587" s="511"/>
      <c r="KMR587" s="203"/>
      <c r="KMS587" s="107"/>
      <c r="KMT587" s="511"/>
      <c r="KMU587" s="511"/>
      <c r="KMV587" s="511"/>
      <c r="KMW587" s="511"/>
      <c r="KMX587" s="511"/>
      <c r="KMY587" s="511"/>
      <c r="KMZ587" s="511"/>
      <c r="KNA587" s="168"/>
      <c r="KNB587" s="168"/>
      <c r="KNC587" s="168"/>
      <c r="KND587" s="168"/>
      <c r="KNE587" s="168"/>
      <c r="KNF587" s="168"/>
      <c r="KNG587" s="168"/>
      <c r="KNH587" s="168"/>
      <c r="KNI587" s="168"/>
      <c r="KNJ587" s="168"/>
      <c r="KNK587" s="168"/>
      <c r="KNL587" s="168"/>
      <c r="KNM587" s="168"/>
      <c r="KNN587" s="168"/>
      <c r="KNO587" s="168"/>
      <c r="KNP587" s="168"/>
      <c r="KNQ587" s="168"/>
      <c r="KNR587" s="168"/>
      <c r="KNS587" s="168"/>
      <c r="KNT587" s="168"/>
      <c r="KNU587" s="168"/>
      <c r="KNV587" s="168"/>
      <c r="KNW587" s="168"/>
      <c r="KNX587" s="168"/>
      <c r="KNY587" s="168"/>
      <c r="KNZ587" s="168"/>
      <c r="KOA587" s="168"/>
      <c r="KOB587" s="168"/>
      <c r="KOC587" s="168"/>
      <c r="KOD587" s="168"/>
      <c r="KOE587" s="168"/>
      <c r="KOF587" s="168"/>
      <c r="KOG587" s="168"/>
      <c r="KOH587" s="168"/>
      <c r="KOI587" s="168"/>
      <c r="KOJ587" s="168"/>
      <c r="KOK587" s="168"/>
      <c r="KOL587" s="168"/>
      <c r="KOM587" s="168"/>
      <c r="KON587" s="168"/>
      <c r="KOO587" s="168"/>
      <c r="KOP587" s="168"/>
      <c r="KOQ587" s="168"/>
      <c r="KOR587" s="168"/>
      <c r="KOS587" s="511"/>
      <c r="KOT587" s="511"/>
      <c r="KOU587" s="511"/>
      <c r="KOV587" s="511"/>
      <c r="KOW587" s="511"/>
      <c r="KOX587" s="511"/>
      <c r="KOY587" s="511"/>
      <c r="KOZ587" s="511"/>
      <c r="KPA587" s="511"/>
      <c r="KPB587" s="511"/>
      <c r="KPC587" s="511"/>
      <c r="KPD587" s="511"/>
      <c r="KPE587" s="511"/>
      <c r="KPF587" s="511"/>
      <c r="KPG587" s="511"/>
      <c r="KPH587" s="511"/>
      <c r="KPI587" s="511"/>
      <c r="KPJ587" s="511"/>
      <c r="KPK587" s="511"/>
      <c r="KPL587" s="511"/>
      <c r="KPM587" s="511"/>
      <c r="KPN587" s="511"/>
      <c r="KPO587" s="511"/>
      <c r="KPP587" s="511"/>
      <c r="KPQ587" s="89"/>
      <c r="KPR587" s="89"/>
      <c r="KPS587" s="89"/>
      <c r="KPT587" s="89"/>
      <c r="KPU587" s="89"/>
      <c r="KPV587" s="511"/>
      <c r="KPW587" s="511"/>
      <c r="KPX587" s="89"/>
      <c r="KPY587" s="89"/>
      <c r="KPZ587" s="511"/>
      <c r="KQA587" s="511"/>
      <c r="KQB587" s="89"/>
      <c r="KQC587" s="89"/>
      <c r="KQD587" s="511"/>
      <c r="KQE587" s="511"/>
      <c r="KQF587" s="511"/>
      <c r="KQG587" s="511"/>
      <c r="KQH587" s="511"/>
      <c r="KQI587" s="511"/>
      <c r="KQJ587" s="511"/>
      <c r="KQK587" s="89"/>
      <c r="KQL587" s="89"/>
      <c r="KQM587" s="511"/>
      <c r="KQN587" s="511"/>
      <c r="KQO587" s="89"/>
      <c r="KQP587" s="89"/>
      <c r="KQQ587" s="511"/>
      <c r="KQR587" s="511"/>
      <c r="KQS587" s="511"/>
      <c r="KQT587" s="511"/>
      <c r="KQU587" s="511"/>
      <c r="KQV587" s="203"/>
      <c r="KQW587" s="107"/>
      <c r="KQX587" s="511"/>
      <c r="KQY587" s="511"/>
      <c r="KQZ587" s="511"/>
      <c r="KRA587" s="511"/>
      <c r="KRB587" s="511"/>
      <c r="KRC587" s="511"/>
      <c r="KRD587" s="511"/>
      <c r="KRE587" s="168"/>
      <c r="KRF587" s="168"/>
      <c r="KRG587" s="168"/>
      <c r="KRH587" s="168"/>
      <c r="KRI587" s="168"/>
      <c r="KRJ587" s="168"/>
      <c r="KRK587" s="168"/>
      <c r="KRL587" s="168"/>
      <c r="KRM587" s="168"/>
      <c r="KRN587" s="168"/>
      <c r="KRO587" s="168"/>
      <c r="KRP587" s="168"/>
      <c r="KRQ587" s="168"/>
      <c r="KRR587" s="168"/>
      <c r="KRS587" s="168"/>
      <c r="KRT587" s="168"/>
      <c r="KRU587" s="168"/>
      <c r="KRV587" s="168"/>
      <c r="KRW587" s="168"/>
      <c r="KRX587" s="168"/>
      <c r="KRY587" s="168"/>
      <c r="KRZ587" s="168"/>
      <c r="KSA587" s="168"/>
      <c r="KSB587" s="168"/>
      <c r="KSC587" s="168"/>
      <c r="KSD587" s="168"/>
      <c r="KSE587" s="168"/>
      <c r="KSF587" s="168"/>
      <c r="KSG587" s="168"/>
      <c r="KSH587" s="168"/>
      <c r="KSI587" s="168"/>
      <c r="KSJ587" s="168"/>
      <c r="KSK587" s="168"/>
      <c r="KSL587" s="168"/>
      <c r="KSM587" s="168"/>
      <c r="KSN587" s="168"/>
      <c r="KSO587" s="168"/>
      <c r="KSP587" s="168"/>
      <c r="KSQ587" s="168"/>
      <c r="KSR587" s="168"/>
      <c r="KSS587" s="168"/>
      <c r="KST587" s="168"/>
      <c r="KSU587" s="168"/>
      <c r="KSV587" s="168"/>
      <c r="KSW587" s="511"/>
      <c r="KSX587" s="511"/>
      <c r="KSY587" s="511"/>
      <c r="KSZ587" s="511"/>
      <c r="KTA587" s="511"/>
      <c r="KTB587" s="511"/>
      <c r="KTC587" s="511"/>
      <c r="KTD587" s="511"/>
      <c r="KTE587" s="511"/>
      <c r="KTF587" s="511"/>
      <c r="KTG587" s="511"/>
      <c r="KTH587" s="511"/>
      <c r="KTI587" s="511"/>
      <c r="KTJ587" s="511"/>
      <c r="KTK587" s="511"/>
      <c r="KTL587" s="511"/>
      <c r="KTM587" s="511"/>
      <c r="KTN587" s="511"/>
      <c r="KTO587" s="511"/>
      <c r="KTP587" s="511"/>
      <c r="KTQ587" s="511"/>
      <c r="KTR587" s="511"/>
      <c r="KTS587" s="511"/>
      <c r="KTT587" s="511"/>
      <c r="KTU587" s="89"/>
      <c r="KTV587" s="89"/>
      <c r="KTW587" s="89"/>
      <c r="KTX587" s="89"/>
      <c r="KTY587" s="89"/>
      <c r="KTZ587" s="511"/>
      <c r="KUA587" s="511"/>
      <c r="KUB587" s="89"/>
      <c r="KUC587" s="89"/>
      <c r="KUD587" s="511"/>
      <c r="KUE587" s="511"/>
      <c r="KUF587" s="89"/>
      <c r="KUG587" s="89"/>
      <c r="KUH587" s="511"/>
      <c r="KUI587" s="511"/>
      <c r="KUJ587" s="511"/>
      <c r="KUK587" s="511"/>
      <c r="KUL587" s="511"/>
      <c r="KUM587" s="511"/>
      <c r="KUN587" s="511"/>
      <c r="KUO587" s="89"/>
      <c r="KUP587" s="89"/>
      <c r="KUQ587" s="511"/>
      <c r="KUR587" s="511"/>
      <c r="KUS587" s="89"/>
      <c r="KUT587" s="89"/>
      <c r="KUU587" s="511"/>
      <c r="KUV587" s="511"/>
      <c r="KUW587" s="511"/>
      <c r="KUX587" s="511"/>
      <c r="KUY587" s="511"/>
      <c r="KUZ587" s="203"/>
      <c r="KVA587" s="107"/>
      <c r="KVB587" s="511"/>
      <c r="KVC587" s="511"/>
      <c r="KVD587" s="511"/>
      <c r="KVE587" s="511"/>
      <c r="KVF587" s="511"/>
      <c r="KVG587" s="511"/>
      <c r="KVH587" s="511"/>
      <c r="KVI587" s="168"/>
      <c r="KVJ587" s="168"/>
      <c r="KVK587" s="168"/>
      <c r="KVL587" s="168"/>
      <c r="KVM587" s="168"/>
      <c r="KVN587" s="168"/>
      <c r="KVO587" s="168"/>
      <c r="KVP587" s="168"/>
      <c r="KVQ587" s="168"/>
      <c r="KVR587" s="168"/>
      <c r="KVS587" s="168"/>
      <c r="KVT587" s="168"/>
      <c r="KVU587" s="168"/>
      <c r="KVV587" s="168"/>
      <c r="KVW587" s="168"/>
      <c r="KVX587" s="168"/>
      <c r="KVY587" s="168"/>
      <c r="KVZ587" s="168"/>
      <c r="KWA587" s="168"/>
      <c r="KWB587" s="168"/>
      <c r="KWC587" s="168"/>
      <c r="KWD587" s="168"/>
      <c r="KWE587" s="168"/>
      <c r="KWF587" s="168"/>
      <c r="KWG587" s="168"/>
      <c r="KWH587" s="168"/>
      <c r="KWI587" s="168"/>
      <c r="KWJ587" s="168"/>
      <c r="KWK587" s="168"/>
      <c r="KWL587" s="168"/>
      <c r="KWM587" s="168"/>
      <c r="KWN587" s="168"/>
      <c r="KWO587" s="168"/>
      <c r="KWP587" s="168"/>
      <c r="KWQ587" s="168"/>
      <c r="KWR587" s="168"/>
      <c r="KWS587" s="168"/>
      <c r="KWT587" s="168"/>
      <c r="KWU587" s="168"/>
      <c r="KWV587" s="168"/>
      <c r="KWW587" s="168"/>
      <c r="KWX587" s="168"/>
      <c r="KWY587" s="168"/>
      <c r="KWZ587" s="168"/>
      <c r="KXA587" s="511"/>
      <c r="KXB587" s="511"/>
      <c r="KXC587" s="511"/>
      <c r="KXD587" s="511"/>
      <c r="KXE587" s="511"/>
      <c r="KXF587" s="511"/>
      <c r="KXG587" s="511"/>
      <c r="KXH587" s="511"/>
      <c r="KXI587" s="511"/>
      <c r="KXJ587" s="511"/>
      <c r="KXK587" s="511"/>
      <c r="KXL587" s="511"/>
      <c r="KXM587" s="511"/>
      <c r="KXN587" s="511"/>
      <c r="KXO587" s="511"/>
      <c r="KXP587" s="511"/>
      <c r="KXQ587" s="511"/>
      <c r="KXR587" s="511"/>
      <c r="KXS587" s="511"/>
      <c r="KXT587" s="511"/>
      <c r="KXU587" s="511"/>
      <c r="KXV587" s="511"/>
      <c r="KXW587" s="511"/>
      <c r="KXX587" s="511"/>
      <c r="KXY587" s="89"/>
      <c r="KXZ587" s="89"/>
      <c r="KYA587" s="89"/>
      <c r="KYB587" s="89"/>
      <c r="KYC587" s="89"/>
      <c r="KYD587" s="511"/>
      <c r="KYE587" s="511"/>
      <c r="KYF587" s="89"/>
      <c r="KYG587" s="89"/>
      <c r="KYH587" s="511"/>
      <c r="KYI587" s="511"/>
      <c r="KYJ587" s="89"/>
      <c r="KYK587" s="89"/>
      <c r="KYL587" s="511"/>
      <c r="KYM587" s="511"/>
      <c r="KYN587" s="511"/>
      <c r="KYO587" s="511"/>
      <c r="KYP587" s="511"/>
      <c r="KYQ587" s="511"/>
      <c r="KYR587" s="511"/>
      <c r="KYS587" s="89"/>
      <c r="KYT587" s="89"/>
      <c r="KYU587" s="511"/>
      <c r="KYV587" s="511"/>
      <c r="KYW587" s="89"/>
      <c r="KYX587" s="89"/>
      <c r="KYY587" s="511"/>
      <c r="KYZ587" s="511"/>
      <c r="KZA587" s="511"/>
      <c r="KZB587" s="511"/>
      <c r="KZC587" s="511"/>
      <c r="KZD587" s="203"/>
      <c r="KZE587" s="107"/>
      <c r="KZF587" s="511"/>
      <c r="KZG587" s="511"/>
      <c r="KZH587" s="511"/>
      <c r="KZI587" s="511"/>
      <c r="KZJ587" s="511"/>
      <c r="KZK587" s="511"/>
      <c r="KZL587" s="511"/>
      <c r="KZM587" s="168"/>
      <c r="KZN587" s="168"/>
      <c r="KZO587" s="168"/>
      <c r="KZP587" s="168"/>
      <c r="KZQ587" s="168"/>
      <c r="KZR587" s="168"/>
      <c r="KZS587" s="168"/>
      <c r="KZT587" s="168"/>
      <c r="KZU587" s="168"/>
      <c r="KZV587" s="168"/>
      <c r="KZW587" s="168"/>
      <c r="KZX587" s="168"/>
      <c r="KZY587" s="168"/>
      <c r="KZZ587" s="168"/>
      <c r="LAA587" s="168"/>
      <c r="LAB587" s="168"/>
      <c r="LAC587" s="168"/>
      <c r="LAD587" s="168"/>
      <c r="LAE587" s="168"/>
      <c r="LAF587" s="168"/>
      <c r="LAG587" s="168"/>
      <c r="LAH587" s="168"/>
      <c r="LAI587" s="168"/>
      <c r="LAJ587" s="168"/>
      <c r="LAK587" s="168"/>
      <c r="LAL587" s="168"/>
      <c r="LAM587" s="168"/>
      <c r="LAN587" s="168"/>
      <c r="LAO587" s="168"/>
      <c r="LAP587" s="168"/>
      <c r="LAQ587" s="168"/>
      <c r="LAR587" s="168"/>
      <c r="LAS587" s="168"/>
      <c r="LAT587" s="168"/>
      <c r="LAU587" s="168"/>
      <c r="LAV587" s="168"/>
      <c r="LAW587" s="168"/>
      <c r="LAX587" s="168"/>
      <c r="LAY587" s="168"/>
      <c r="LAZ587" s="168"/>
      <c r="LBA587" s="168"/>
      <c r="LBB587" s="168"/>
      <c r="LBC587" s="168"/>
      <c r="LBD587" s="168"/>
      <c r="LBE587" s="511"/>
      <c r="LBF587" s="511"/>
      <c r="LBG587" s="511"/>
      <c r="LBH587" s="511"/>
      <c r="LBI587" s="511"/>
      <c r="LBJ587" s="511"/>
      <c r="LBK587" s="511"/>
      <c r="LBL587" s="511"/>
      <c r="LBM587" s="511"/>
      <c r="LBN587" s="511"/>
      <c r="LBO587" s="511"/>
      <c r="LBP587" s="511"/>
      <c r="LBQ587" s="511"/>
      <c r="LBR587" s="511"/>
      <c r="LBS587" s="511"/>
      <c r="LBT587" s="511"/>
      <c r="LBU587" s="511"/>
      <c r="LBV587" s="511"/>
      <c r="LBW587" s="511"/>
      <c r="LBX587" s="511"/>
      <c r="LBY587" s="511"/>
      <c r="LBZ587" s="511"/>
      <c r="LCA587" s="511"/>
      <c r="LCB587" s="511"/>
      <c r="LCC587" s="89"/>
      <c r="LCD587" s="89"/>
      <c r="LCE587" s="89"/>
      <c r="LCF587" s="89"/>
      <c r="LCG587" s="89"/>
      <c r="LCH587" s="511"/>
      <c r="LCI587" s="511"/>
      <c r="LCJ587" s="89"/>
      <c r="LCK587" s="89"/>
      <c r="LCL587" s="511"/>
      <c r="LCM587" s="511"/>
      <c r="LCN587" s="89"/>
      <c r="LCO587" s="89"/>
      <c r="LCP587" s="511"/>
      <c r="LCQ587" s="511"/>
      <c r="LCR587" s="511"/>
      <c r="LCS587" s="511"/>
      <c r="LCT587" s="511"/>
      <c r="LCU587" s="511"/>
      <c r="LCV587" s="511"/>
      <c r="LCW587" s="89"/>
      <c r="LCX587" s="89"/>
      <c r="LCY587" s="511"/>
      <c r="LCZ587" s="511"/>
      <c r="LDA587" s="89"/>
      <c r="LDB587" s="89"/>
      <c r="LDC587" s="511"/>
      <c r="LDD587" s="511"/>
      <c r="LDE587" s="511"/>
      <c r="LDF587" s="511"/>
      <c r="LDG587" s="511"/>
      <c r="LDH587" s="203"/>
      <c r="LDI587" s="107"/>
      <c r="LDJ587" s="511"/>
      <c r="LDK587" s="511"/>
      <c r="LDL587" s="511"/>
      <c r="LDM587" s="511"/>
      <c r="LDN587" s="511"/>
      <c r="LDO587" s="511"/>
      <c r="LDP587" s="511"/>
      <c r="LDQ587" s="168"/>
      <c r="LDR587" s="168"/>
      <c r="LDS587" s="168"/>
      <c r="LDT587" s="168"/>
      <c r="LDU587" s="168"/>
      <c r="LDV587" s="168"/>
      <c r="LDW587" s="168"/>
      <c r="LDX587" s="168"/>
      <c r="LDY587" s="168"/>
      <c r="LDZ587" s="168"/>
      <c r="LEA587" s="168"/>
      <c r="LEB587" s="168"/>
      <c r="LEC587" s="168"/>
      <c r="LED587" s="168"/>
      <c r="LEE587" s="168"/>
      <c r="LEF587" s="168"/>
      <c r="LEG587" s="168"/>
      <c r="LEH587" s="168"/>
      <c r="LEI587" s="168"/>
      <c r="LEJ587" s="168"/>
      <c r="LEK587" s="168"/>
      <c r="LEL587" s="168"/>
      <c r="LEM587" s="168"/>
      <c r="LEN587" s="168"/>
      <c r="LEO587" s="168"/>
      <c r="LEP587" s="168"/>
      <c r="LEQ587" s="168"/>
      <c r="LER587" s="168"/>
      <c r="LES587" s="168"/>
      <c r="LET587" s="168"/>
      <c r="LEU587" s="168"/>
      <c r="LEV587" s="168"/>
      <c r="LEW587" s="168"/>
      <c r="LEX587" s="168"/>
      <c r="LEY587" s="168"/>
      <c r="LEZ587" s="168"/>
      <c r="LFA587" s="168"/>
      <c r="LFB587" s="168"/>
      <c r="LFC587" s="168"/>
      <c r="LFD587" s="168"/>
      <c r="LFE587" s="168"/>
      <c r="LFF587" s="168"/>
      <c r="LFG587" s="168"/>
      <c r="LFH587" s="168"/>
      <c r="LFI587" s="511"/>
      <c r="LFJ587" s="511"/>
      <c r="LFK587" s="511"/>
      <c r="LFL587" s="511"/>
      <c r="LFM587" s="511"/>
      <c r="LFN587" s="511"/>
      <c r="LFO587" s="511"/>
      <c r="LFP587" s="511"/>
      <c r="LFQ587" s="511"/>
      <c r="LFR587" s="511"/>
      <c r="LFS587" s="511"/>
      <c r="LFT587" s="511"/>
      <c r="LFU587" s="511"/>
      <c r="LFV587" s="511"/>
      <c r="LFW587" s="511"/>
      <c r="LFX587" s="511"/>
      <c r="LFY587" s="511"/>
      <c r="LFZ587" s="511"/>
      <c r="LGA587" s="511"/>
      <c r="LGB587" s="511"/>
      <c r="LGC587" s="511"/>
      <c r="LGD587" s="511"/>
      <c r="LGE587" s="511"/>
      <c r="LGF587" s="511"/>
      <c r="LGG587" s="89"/>
      <c r="LGH587" s="89"/>
      <c r="LGI587" s="89"/>
      <c r="LGJ587" s="89"/>
      <c r="LGK587" s="89"/>
      <c r="LGL587" s="511"/>
      <c r="LGM587" s="511"/>
      <c r="LGN587" s="89"/>
      <c r="LGO587" s="89"/>
      <c r="LGP587" s="511"/>
      <c r="LGQ587" s="511"/>
      <c r="LGR587" s="89"/>
      <c r="LGS587" s="89"/>
      <c r="LGT587" s="511"/>
      <c r="LGU587" s="511"/>
      <c r="LGV587" s="511"/>
      <c r="LGW587" s="511"/>
      <c r="LGX587" s="511"/>
      <c r="LGY587" s="511"/>
      <c r="LGZ587" s="511"/>
      <c r="LHA587" s="89"/>
      <c r="LHB587" s="89"/>
      <c r="LHC587" s="511"/>
      <c r="LHD587" s="511"/>
      <c r="LHE587" s="89"/>
      <c r="LHF587" s="89"/>
      <c r="LHG587" s="511"/>
      <c r="LHH587" s="511"/>
      <c r="LHI587" s="511"/>
      <c r="LHJ587" s="511"/>
      <c r="LHK587" s="511"/>
      <c r="LHL587" s="203"/>
      <c r="LHM587" s="107"/>
      <c r="LHN587" s="511"/>
      <c r="LHO587" s="511"/>
      <c r="LHP587" s="511"/>
      <c r="LHQ587" s="511"/>
      <c r="LHR587" s="511"/>
      <c r="LHS587" s="511"/>
      <c r="LHT587" s="511"/>
      <c r="LHU587" s="168"/>
      <c r="LHV587" s="168"/>
      <c r="LHW587" s="168"/>
      <c r="LHX587" s="168"/>
      <c r="LHY587" s="168"/>
      <c r="LHZ587" s="168"/>
      <c r="LIA587" s="168"/>
      <c r="LIB587" s="168"/>
      <c r="LIC587" s="168"/>
      <c r="LID587" s="168"/>
      <c r="LIE587" s="168"/>
      <c r="LIF587" s="168"/>
      <c r="LIG587" s="168"/>
      <c r="LIH587" s="168"/>
      <c r="LII587" s="168"/>
      <c r="LIJ587" s="168"/>
      <c r="LIK587" s="168"/>
      <c r="LIL587" s="168"/>
      <c r="LIM587" s="168"/>
      <c r="LIN587" s="168"/>
      <c r="LIO587" s="168"/>
      <c r="LIP587" s="168"/>
      <c r="LIQ587" s="168"/>
      <c r="LIR587" s="168"/>
      <c r="LIS587" s="168"/>
      <c r="LIT587" s="168"/>
      <c r="LIU587" s="168"/>
      <c r="LIV587" s="168"/>
      <c r="LIW587" s="168"/>
      <c r="LIX587" s="168"/>
      <c r="LIY587" s="168"/>
      <c r="LIZ587" s="168"/>
      <c r="LJA587" s="168"/>
      <c r="LJB587" s="168"/>
      <c r="LJC587" s="168"/>
      <c r="LJD587" s="168"/>
      <c r="LJE587" s="168"/>
      <c r="LJF587" s="168"/>
      <c r="LJG587" s="168"/>
      <c r="LJH587" s="168"/>
      <c r="LJI587" s="168"/>
      <c r="LJJ587" s="168"/>
      <c r="LJK587" s="168"/>
      <c r="LJL587" s="168"/>
      <c r="LJM587" s="511"/>
      <c r="LJN587" s="511"/>
      <c r="LJO587" s="511"/>
      <c r="LJP587" s="511"/>
      <c r="LJQ587" s="511"/>
      <c r="LJR587" s="511"/>
      <c r="LJS587" s="511"/>
      <c r="LJT587" s="511"/>
      <c r="LJU587" s="511"/>
      <c r="LJV587" s="511"/>
      <c r="LJW587" s="511"/>
      <c r="LJX587" s="511"/>
      <c r="LJY587" s="511"/>
      <c r="LJZ587" s="511"/>
      <c r="LKA587" s="511"/>
      <c r="LKB587" s="511"/>
      <c r="LKC587" s="511"/>
      <c r="LKD587" s="511"/>
      <c r="LKE587" s="511"/>
      <c r="LKF587" s="511"/>
      <c r="LKG587" s="511"/>
      <c r="LKH587" s="511"/>
      <c r="LKI587" s="511"/>
      <c r="LKJ587" s="511"/>
      <c r="LKK587" s="89"/>
      <c r="LKL587" s="89"/>
      <c r="LKM587" s="89"/>
      <c r="LKN587" s="89"/>
      <c r="LKO587" s="89"/>
      <c r="LKP587" s="511"/>
      <c r="LKQ587" s="511"/>
      <c r="LKR587" s="89"/>
      <c r="LKS587" s="89"/>
      <c r="LKT587" s="511"/>
      <c r="LKU587" s="511"/>
      <c r="LKV587" s="89"/>
      <c r="LKW587" s="89"/>
      <c r="LKX587" s="511"/>
      <c r="LKY587" s="511"/>
      <c r="LKZ587" s="511"/>
      <c r="LLA587" s="511"/>
      <c r="LLB587" s="511"/>
      <c r="LLC587" s="511"/>
      <c r="LLD587" s="511"/>
      <c r="LLE587" s="89"/>
      <c r="LLF587" s="89"/>
      <c r="LLG587" s="511"/>
      <c r="LLH587" s="511"/>
      <c r="LLI587" s="89"/>
      <c r="LLJ587" s="89"/>
      <c r="LLK587" s="511"/>
      <c r="LLL587" s="511"/>
      <c r="LLM587" s="511"/>
      <c r="LLN587" s="511"/>
      <c r="LLO587" s="511"/>
      <c r="LLP587" s="203"/>
      <c r="LLQ587" s="107"/>
      <c r="LLR587" s="511"/>
      <c r="LLS587" s="511"/>
      <c r="LLT587" s="511"/>
      <c r="LLU587" s="511"/>
      <c r="LLV587" s="511"/>
      <c r="LLW587" s="511"/>
      <c r="LLX587" s="511"/>
      <c r="LLY587" s="168"/>
      <c r="LLZ587" s="168"/>
      <c r="LMA587" s="168"/>
      <c r="LMB587" s="168"/>
      <c r="LMC587" s="168"/>
      <c r="LMD587" s="168"/>
      <c r="LME587" s="168"/>
      <c r="LMF587" s="168"/>
      <c r="LMG587" s="168"/>
      <c r="LMH587" s="168"/>
      <c r="LMI587" s="168"/>
      <c r="LMJ587" s="168"/>
      <c r="LMK587" s="168"/>
      <c r="LML587" s="168"/>
      <c r="LMM587" s="168"/>
      <c r="LMN587" s="168"/>
      <c r="LMO587" s="168"/>
      <c r="LMP587" s="168"/>
      <c r="LMQ587" s="168"/>
      <c r="LMR587" s="168"/>
      <c r="LMS587" s="168"/>
      <c r="LMT587" s="168"/>
      <c r="LMU587" s="168"/>
      <c r="LMV587" s="168"/>
      <c r="LMW587" s="168"/>
      <c r="LMX587" s="168"/>
      <c r="LMY587" s="168"/>
      <c r="LMZ587" s="168"/>
      <c r="LNA587" s="168"/>
      <c r="LNB587" s="168"/>
      <c r="LNC587" s="168"/>
      <c r="LND587" s="168"/>
      <c r="LNE587" s="168"/>
      <c r="LNF587" s="168"/>
      <c r="LNG587" s="168"/>
      <c r="LNH587" s="168"/>
      <c r="LNI587" s="168"/>
      <c r="LNJ587" s="168"/>
      <c r="LNK587" s="168"/>
      <c r="LNL587" s="168"/>
      <c r="LNM587" s="168"/>
      <c r="LNN587" s="168"/>
      <c r="LNO587" s="168"/>
      <c r="LNP587" s="168"/>
      <c r="LNQ587" s="511"/>
      <c r="LNR587" s="511"/>
      <c r="LNS587" s="511"/>
      <c r="LNT587" s="511"/>
      <c r="LNU587" s="511"/>
      <c r="LNV587" s="511"/>
      <c r="LNW587" s="511"/>
      <c r="LNX587" s="511"/>
      <c r="LNY587" s="511"/>
      <c r="LNZ587" s="511"/>
      <c r="LOA587" s="511"/>
      <c r="LOB587" s="511"/>
      <c r="LOC587" s="511"/>
      <c r="LOD587" s="511"/>
      <c r="LOE587" s="511"/>
      <c r="LOF587" s="511"/>
      <c r="LOG587" s="511"/>
      <c r="LOH587" s="511"/>
      <c r="LOI587" s="511"/>
      <c r="LOJ587" s="511"/>
      <c r="LOK587" s="511"/>
      <c r="LOL587" s="511"/>
      <c r="LOM587" s="511"/>
      <c r="LON587" s="511"/>
      <c r="LOO587" s="89"/>
      <c r="LOP587" s="89"/>
      <c r="LOQ587" s="89"/>
      <c r="LOR587" s="89"/>
      <c r="LOS587" s="89"/>
      <c r="LOT587" s="511"/>
      <c r="LOU587" s="511"/>
      <c r="LOV587" s="89"/>
      <c r="LOW587" s="89"/>
      <c r="LOX587" s="511"/>
      <c r="LOY587" s="511"/>
      <c r="LOZ587" s="89"/>
      <c r="LPA587" s="89"/>
      <c r="LPB587" s="511"/>
      <c r="LPC587" s="511"/>
      <c r="LPD587" s="511"/>
      <c r="LPE587" s="511"/>
      <c r="LPF587" s="511"/>
      <c r="LPG587" s="511"/>
      <c r="LPH587" s="511"/>
      <c r="LPI587" s="89"/>
      <c r="LPJ587" s="89"/>
      <c r="LPK587" s="511"/>
      <c r="LPL587" s="511"/>
      <c r="LPM587" s="89"/>
      <c r="LPN587" s="89"/>
      <c r="LPO587" s="511"/>
      <c r="LPP587" s="511"/>
      <c r="LPQ587" s="511"/>
      <c r="LPR587" s="511"/>
      <c r="LPS587" s="511"/>
      <c r="LPT587" s="203"/>
      <c r="LPU587" s="107"/>
      <c r="LPV587" s="511"/>
      <c r="LPW587" s="511"/>
      <c r="LPX587" s="511"/>
      <c r="LPY587" s="511"/>
      <c r="LPZ587" s="511"/>
      <c r="LQA587" s="511"/>
      <c r="LQB587" s="511"/>
      <c r="LQC587" s="168"/>
      <c r="LQD587" s="168"/>
      <c r="LQE587" s="168"/>
      <c r="LQF587" s="168"/>
      <c r="LQG587" s="168"/>
      <c r="LQH587" s="168"/>
      <c r="LQI587" s="168"/>
      <c r="LQJ587" s="168"/>
      <c r="LQK587" s="168"/>
      <c r="LQL587" s="168"/>
      <c r="LQM587" s="168"/>
      <c r="LQN587" s="168"/>
      <c r="LQO587" s="168"/>
      <c r="LQP587" s="168"/>
      <c r="LQQ587" s="168"/>
      <c r="LQR587" s="168"/>
      <c r="LQS587" s="168"/>
      <c r="LQT587" s="168"/>
      <c r="LQU587" s="168"/>
      <c r="LQV587" s="168"/>
      <c r="LQW587" s="168"/>
      <c r="LQX587" s="168"/>
      <c r="LQY587" s="168"/>
      <c r="LQZ587" s="168"/>
      <c r="LRA587" s="168"/>
      <c r="LRB587" s="168"/>
      <c r="LRC587" s="168"/>
      <c r="LRD587" s="168"/>
      <c r="LRE587" s="168"/>
      <c r="LRF587" s="168"/>
      <c r="LRG587" s="168"/>
      <c r="LRH587" s="168"/>
      <c r="LRI587" s="168"/>
      <c r="LRJ587" s="168"/>
      <c r="LRK587" s="168"/>
      <c r="LRL587" s="168"/>
      <c r="LRM587" s="168"/>
      <c r="LRN587" s="168"/>
      <c r="LRO587" s="168"/>
      <c r="LRP587" s="168"/>
      <c r="LRQ587" s="168"/>
      <c r="LRR587" s="168"/>
      <c r="LRS587" s="168"/>
      <c r="LRT587" s="168"/>
      <c r="LRU587" s="511"/>
      <c r="LRV587" s="511"/>
      <c r="LRW587" s="511"/>
      <c r="LRX587" s="511"/>
      <c r="LRY587" s="511"/>
      <c r="LRZ587" s="511"/>
      <c r="LSA587" s="511"/>
      <c r="LSB587" s="511"/>
      <c r="LSC587" s="511"/>
      <c r="LSD587" s="511"/>
      <c r="LSE587" s="511"/>
      <c r="LSF587" s="511"/>
      <c r="LSG587" s="511"/>
      <c r="LSH587" s="511"/>
      <c r="LSI587" s="511"/>
      <c r="LSJ587" s="511"/>
      <c r="LSK587" s="511"/>
      <c r="LSL587" s="511"/>
      <c r="LSM587" s="511"/>
      <c r="LSN587" s="511"/>
      <c r="LSO587" s="511"/>
      <c r="LSP587" s="511"/>
      <c r="LSQ587" s="511"/>
      <c r="LSR587" s="511"/>
      <c r="LSS587" s="89"/>
      <c r="LST587" s="89"/>
      <c r="LSU587" s="89"/>
      <c r="LSV587" s="89"/>
      <c r="LSW587" s="89"/>
      <c r="LSX587" s="511"/>
      <c r="LSY587" s="511"/>
      <c r="LSZ587" s="89"/>
      <c r="LTA587" s="89"/>
      <c r="LTB587" s="511"/>
      <c r="LTC587" s="511"/>
      <c r="LTD587" s="89"/>
      <c r="LTE587" s="89"/>
      <c r="LTF587" s="511"/>
      <c r="LTG587" s="511"/>
      <c r="LTH587" s="511"/>
      <c r="LTI587" s="511"/>
      <c r="LTJ587" s="511"/>
      <c r="LTK587" s="511"/>
      <c r="LTL587" s="511"/>
      <c r="LTM587" s="89"/>
      <c r="LTN587" s="89"/>
      <c r="LTO587" s="511"/>
      <c r="LTP587" s="511"/>
      <c r="LTQ587" s="89"/>
      <c r="LTR587" s="89"/>
      <c r="LTS587" s="511"/>
      <c r="LTT587" s="511"/>
      <c r="LTU587" s="511"/>
      <c r="LTV587" s="511"/>
      <c r="LTW587" s="511"/>
      <c r="LTX587" s="203"/>
      <c r="LTY587" s="107"/>
      <c r="LTZ587" s="511"/>
      <c r="LUA587" s="511"/>
      <c r="LUB587" s="511"/>
      <c r="LUC587" s="511"/>
      <c r="LUD587" s="511"/>
      <c r="LUE587" s="511"/>
      <c r="LUF587" s="511"/>
      <c r="LUG587" s="168"/>
      <c r="LUH587" s="168"/>
      <c r="LUI587" s="168"/>
      <c r="LUJ587" s="168"/>
      <c r="LUK587" s="168"/>
      <c r="LUL587" s="168"/>
      <c r="LUM587" s="168"/>
      <c r="LUN587" s="168"/>
      <c r="LUO587" s="168"/>
      <c r="LUP587" s="168"/>
      <c r="LUQ587" s="168"/>
      <c r="LUR587" s="168"/>
      <c r="LUS587" s="168"/>
      <c r="LUT587" s="168"/>
      <c r="LUU587" s="168"/>
      <c r="LUV587" s="168"/>
      <c r="LUW587" s="168"/>
      <c r="LUX587" s="168"/>
      <c r="LUY587" s="168"/>
      <c r="LUZ587" s="168"/>
      <c r="LVA587" s="168"/>
      <c r="LVB587" s="168"/>
      <c r="LVC587" s="168"/>
      <c r="LVD587" s="168"/>
      <c r="LVE587" s="168"/>
      <c r="LVF587" s="168"/>
      <c r="LVG587" s="168"/>
      <c r="LVH587" s="168"/>
      <c r="LVI587" s="168"/>
      <c r="LVJ587" s="168"/>
      <c r="LVK587" s="168"/>
      <c r="LVL587" s="168"/>
      <c r="LVM587" s="168"/>
      <c r="LVN587" s="168"/>
      <c r="LVO587" s="168"/>
      <c r="LVP587" s="168"/>
      <c r="LVQ587" s="168"/>
      <c r="LVR587" s="168"/>
      <c r="LVS587" s="168"/>
      <c r="LVT587" s="168"/>
      <c r="LVU587" s="168"/>
      <c r="LVV587" s="168"/>
      <c r="LVW587" s="168"/>
      <c r="LVX587" s="168"/>
      <c r="LVY587" s="511"/>
      <c r="LVZ587" s="511"/>
      <c r="LWA587" s="511"/>
      <c r="LWB587" s="511"/>
      <c r="LWC587" s="511"/>
      <c r="LWD587" s="511"/>
      <c r="LWE587" s="511"/>
      <c r="LWF587" s="511"/>
      <c r="LWG587" s="511"/>
      <c r="LWH587" s="511"/>
      <c r="LWI587" s="511"/>
      <c r="LWJ587" s="511"/>
      <c r="LWK587" s="511"/>
      <c r="LWL587" s="511"/>
      <c r="LWM587" s="511"/>
      <c r="LWN587" s="511"/>
      <c r="LWO587" s="511"/>
      <c r="LWP587" s="511"/>
      <c r="LWQ587" s="511"/>
      <c r="LWR587" s="511"/>
      <c r="LWS587" s="511"/>
      <c r="LWT587" s="511"/>
      <c r="LWU587" s="511"/>
      <c r="LWV587" s="511"/>
      <c r="LWW587" s="89"/>
      <c r="LWX587" s="89"/>
      <c r="LWY587" s="89"/>
      <c r="LWZ587" s="89"/>
      <c r="LXA587" s="89"/>
      <c r="LXB587" s="511"/>
      <c r="LXC587" s="511"/>
      <c r="LXD587" s="89"/>
      <c r="LXE587" s="89"/>
      <c r="LXF587" s="511"/>
      <c r="LXG587" s="511"/>
      <c r="LXH587" s="89"/>
      <c r="LXI587" s="89"/>
      <c r="LXJ587" s="511"/>
      <c r="LXK587" s="511"/>
      <c r="LXL587" s="511"/>
      <c r="LXM587" s="511"/>
      <c r="LXN587" s="511"/>
      <c r="LXO587" s="511"/>
      <c r="LXP587" s="511"/>
      <c r="LXQ587" s="89"/>
      <c r="LXR587" s="89"/>
      <c r="LXS587" s="511"/>
      <c r="LXT587" s="511"/>
      <c r="LXU587" s="89"/>
      <c r="LXV587" s="89"/>
      <c r="LXW587" s="511"/>
      <c r="LXX587" s="511"/>
      <c r="LXY587" s="511"/>
      <c r="LXZ587" s="511"/>
      <c r="LYA587" s="511"/>
      <c r="LYB587" s="203"/>
      <c r="LYC587" s="107"/>
      <c r="LYD587" s="511"/>
      <c r="LYE587" s="511"/>
      <c r="LYF587" s="511"/>
      <c r="LYG587" s="511"/>
      <c r="LYH587" s="511"/>
      <c r="LYI587" s="511"/>
      <c r="LYJ587" s="511"/>
      <c r="LYK587" s="168"/>
      <c r="LYL587" s="168"/>
      <c r="LYM587" s="168"/>
      <c r="LYN587" s="168"/>
      <c r="LYO587" s="168"/>
      <c r="LYP587" s="168"/>
      <c r="LYQ587" s="168"/>
      <c r="LYR587" s="168"/>
      <c r="LYS587" s="168"/>
      <c r="LYT587" s="168"/>
      <c r="LYU587" s="168"/>
      <c r="LYV587" s="168"/>
      <c r="LYW587" s="168"/>
      <c r="LYX587" s="168"/>
      <c r="LYY587" s="168"/>
      <c r="LYZ587" s="168"/>
      <c r="LZA587" s="168"/>
      <c r="LZB587" s="168"/>
      <c r="LZC587" s="168"/>
      <c r="LZD587" s="168"/>
      <c r="LZE587" s="168"/>
      <c r="LZF587" s="168"/>
      <c r="LZG587" s="168"/>
      <c r="LZH587" s="168"/>
      <c r="LZI587" s="168"/>
      <c r="LZJ587" s="168"/>
      <c r="LZK587" s="168"/>
      <c r="LZL587" s="168"/>
      <c r="LZM587" s="168"/>
      <c r="LZN587" s="168"/>
      <c r="LZO587" s="168"/>
      <c r="LZP587" s="168"/>
      <c r="LZQ587" s="168"/>
      <c r="LZR587" s="168"/>
      <c r="LZS587" s="168"/>
      <c r="LZT587" s="168"/>
      <c r="LZU587" s="168"/>
      <c r="LZV587" s="168"/>
      <c r="LZW587" s="168"/>
      <c r="LZX587" s="168"/>
      <c r="LZY587" s="168"/>
      <c r="LZZ587" s="168"/>
      <c r="MAA587" s="168"/>
      <c r="MAB587" s="168"/>
      <c r="MAC587" s="511"/>
      <c r="MAD587" s="511"/>
      <c r="MAE587" s="511"/>
      <c r="MAF587" s="511"/>
      <c r="MAG587" s="511"/>
      <c r="MAH587" s="511"/>
      <c r="MAI587" s="511"/>
      <c r="MAJ587" s="511"/>
      <c r="MAK587" s="511"/>
      <c r="MAL587" s="511"/>
      <c r="MAM587" s="511"/>
      <c r="MAN587" s="511"/>
      <c r="MAO587" s="511"/>
      <c r="MAP587" s="511"/>
      <c r="MAQ587" s="511"/>
      <c r="MAR587" s="511"/>
      <c r="MAS587" s="511"/>
      <c r="MAT587" s="511"/>
      <c r="MAU587" s="511"/>
      <c r="MAV587" s="511"/>
      <c r="MAW587" s="511"/>
      <c r="MAX587" s="511"/>
      <c r="MAY587" s="511"/>
      <c r="MAZ587" s="511"/>
      <c r="MBA587" s="89"/>
      <c r="MBB587" s="89"/>
      <c r="MBC587" s="89"/>
      <c r="MBD587" s="89"/>
      <c r="MBE587" s="89"/>
      <c r="MBF587" s="511"/>
      <c r="MBG587" s="511"/>
      <c r="MBH587" s="89"/>
      <c r="MBI587" s="89"/>
      <c r="MBJ587" s="511"/>
      <c r="MBK587" s="511"/>
      <c r="MBL587" s="89"/>
      <c r="MBM587" s="89"/>
      <c r="MBN587" s="511"/>
      <c r="MBO587" s="511"/>
      <c r="MBP587" s="511"/>
      <c r="MBQ587" s="511"/>
      <c r="MBR587" s="511"/>
      <c r="MBS587" s="511"/>
      <c r="MBT587" s="511"/>
      <c r="MBU587" s="89"/>
      <c r="MBV587" s="89"/>
      <c r="MBW587" s="511"/>
      <c r="MBX587" s="511"/>
      <c r="MBY587" s="89"/>
      <c r="MBZ587" s="89"/>
      <c r="MCA587" s="511"/>
      <c r="MCB587" s="511"/>
      <c r="MCC587" s="511"/>
      <c r="MCD587" s="511"/>
      <c r="MCE587" s="511"/>
      <c r="MCF587" s="203"/>
      <c r="MCG587" s="107"/>
      <c r="MCH587" s="511"/>
      <c r="MCI587" s="511"/>
      <c r="MCJ587" s="511"/>
      <c r="MCK587" s="511"/>
      <c r="MCL587" s="511"/>
      <c r="MCM587" s="511"/>
      <c r="MCN587" s="511"/>
      <c r="MCO587" s="168"/>
      <c r="MCP587" s="168"/>
      <c r="MCQ587" s="168"/>
      <c r="MCR587" s="168"/>
      <c r="MCS587" s="168"/>
      <c r="MCT587" s="168"/>
      <c r="MCU587" s="168"/>
      <c r="MCV587" s="168"/>
      <c r="MCW587" s="168"/>
      <c r="MCX587" s="168"/>
      <c r="MCY587" s="168"/>
      <c r="MCZ587" s="168"/>
      <c r="MDA587" s="168"/>
      <c r="MDB587" s="168"/>
      <c r="MDC587" s="168"/>
      <c r="MDD587" s="168"/>
      <c r="MDE587" s="168"/>
      <c r="MDF587" s="168"/>
      <c r="MDG587" s="168"/>
      <c r="MDH587" s="168"/>
      <c r="MDI587" s="168"/>
      <c r="MDJ587" s="168"/>
      <c r="MDK587" s="168"/>
      <c r="MDL587" s="168"/>
      <c r="MDM587" s="168"/>
      <c r="MDN587" s="168"/>
      <c r="MDO587" s="168"/>
      <c r="MDP587" s="168"/>
      <c r="MDQ587" s="168"/>
      <c r="MDR587" s="168"/>
      <c r="MDS587" s="168"/>
      <c r="MDT587" s="168"/>
      <c r="MDU587" s="168"/>
      <c r="MDV587" s="168"/>
      <c r="MDW587" s="168"/>
      <c r="MDX587" s="168"/>
      <c r="MDY587" s="168"/>
      <c r="MDZ587" s="168"/>
      <c r="MEA587" s="168"/>
      <c r="MEB587" s="168"/>
      <c r="MEC587" s="168"/>
      <c r="MED587" s="168"/>
      <c r="MEE587" s="168"/>
      <c r="MEF587" s="168"/>
      <c r="MEG587" s="511"/>
      <c r="MEH587" s="511"/>
      <c r="MEI587" s="511"/>
      <c r="MEJ587" s="511"/>
      <c r="MEK587" s="511"/>
      <c r="MEL587" s="511"/>
      <c r="MEM587" s="511"/>
      <c r="MEN587" s="511"/>
      <c r="MEO587" s="511"/>
      <c r="MEP587" s="511"/>
      <c r="MEQ587" s="511"/>
      <c r="MER587" s="511"/>
      <c r="MES587" s="511"/>
      <c r="MET587" s="511"/>
      <c r="MEU587" s="511"/>
      <c r="MEV587" s="511"/>
      <c r="MEW587" s="511"/>
      <c r="MEX587" s="511"/>
      <c r="MEY587" s="511"/>
      <c r="MEZ587" s="511"/>
      <c r="MFA587" s="511"/>
      <c r="MFB587" s="511"/>
      <c r="MFC587" s="511"/>
      <c r="MFD587" s="511"/>
      <c r="MFE587" s="89"/>
      <c r="MFF587" s="89"/>
      <c r="MFG587" s="89"/>
      <c r="MFH587" s="89"/>
      <c r="MFI587" s="89"/>
      <c r="MFJ587" s="511"/>
      <c r="MFK587" s="511"/>
      <c r="MFL587" s="89"/>
      <c r="MFM587" s="89"/>
      <c r="MFN587" s="511"/>
      <c r="MFO587" s="511"/>
      <c r="MFP587" s="89"/>
      <c r="MFQ587" s="89"/>
      <c r="MFR587" s="511"/>
      <c r="MFS587" s="511"/>
      <c r="MFT587" s="511"/>
      <c r="MFU587" s="511"/>
      <c r="MFV587" s="511"/>
      <c r="MFW587" s="511"/>
      <c r="MFX587" s="511"/>
      <c r="MFY587" s="89"/>
      <c r="MFZ587" s="89"/>
      <c r="MGA587" s="511"/>
      <c r="MGB587" s="511"/>
      <c r="MGC587" s="89"/>
      <c r="MGD587" s="89"/>
      <c r="MGE587" s="511"/>
      <c r="MGF587" s="511"/>
      <c r="MGG587" s="511"/>
      <c r="MGH587" s="511"/>
      <c r="MGI587" s="511"/>
      <c r="MGJ587" s="203"/>
      <c r="MGK587" s="107"/>
      <c r="MGL587" s="511"/>
      <c r="MGM587" s="511"/>
      <c r="MGN587" s="511"/>
      <c r="MGO587" s="511"/>
      <c r="MGP587" s="511"/>
      <c r="MGQ587" s="511"/>
      <c r="MGR587" s="511"/>
      <c r="MGS587" s="168"/>
      <c r="MGT587" s="168"/>
      <c r="MGU587" s="168"/>
      <c r="MGV587" s="168"/>
      <c r="MGW587" s="168"/>
      <c r="MGX587" s="168"/>
      <c r="MGY587" s="168"/>
      <c r="MGZ587" s="168"/>
      <c r="MHA587" s="168"/>
      <c r="MHB587" s="168"/>
      <c r="MHC587" s="168"/>
      <c r="MHD587" s="168"/>
      <c r="MHE587" s="168"/>
      <c r="MHF587" s="168"/>
      <c r="MHG587" s="168"/>
      <c r="MHH587" s="168"/>
      <c r="MHI587" s="168"/>
      <c r="MHJ587" s="168"/>
      <c r="MHK587" s="168"/>
      <c r="MHL587" s="168"/>
      <c r="MHM587" s="168"/>
      <c r="MHN587" s="168"/>
      <c r="MHO587" s="168"/>
      <c r="MHP587" s="168"/>
      <c r="MHQ587" s="168"/>
      <c r="MHR587" s="168"/>
      <c r="MHS587" s="168"/>
      <c r="MHT587" s="168"/>
      <c r="MHU587" s="168"/>
      <c r="MHV587" s="168"/>
      <c r="MHW587" s="168"/>
      <c r="MHX587" s="168"/>
      <c r="MHY587" s="168"/>
      <c r="MHZ587" s="168"/>
      <c r="MIA587" s="168"/>
      <c r="MIB587" s="168"/>
      <c r="MIC587" s="168"/>
      <c r="MID587" s="168"/>
      <c r="MIE587" s="168"/>
      <c r="MIF587" s="168"/>
      <c r="MIG587" s="168"/>
      <c r="MIH587" s="168"/>
      <c r="MII587" s="168"/>
      <c r="MIJ587" s="168"/>
      <c r="MIK587" s="511"/>
      <c r="MIL587" s="511"/>
      <c r="MIM587" s="511"/>
      <c r="MIN587" s="511"/>
      <c r="MIO587" s="511"/>
      <c r="MIP587" s="511"/>
      <c r="MIQ587" s="511"/>
      <c r="MIR587" s="511"/>
      <c r="MIS587" s="511"/>
      <c r="MIT587" s="511"/>
      <c r="MIU587" s="511"/>
      <c r="MIV587" s="511"/>
      <c r="MIW587" s="511"/>
      <c r="MIX587" s="511"/>
      <c r="MIY587" s="511"/>
      <c r="MIZ587" s="511"/>
      <c r="MJA587" s="511"/>
      <c r="MJB587" s="511"/>
      <c r="MJC587" s="511"/>
      <c r="MJD587" s="511"/>
      <c r="MJE587" s="511"/>
      <c r="MJF587" s="511"/>
      <c r="MJG587" s="511"/>
      <c r="MJH587" s="511"/>
      <c r="MJI587" s="89"/>
      <c r="MJJ587" s="89"/>
      <c r="MJK587" s="89"/>
      <c r="MJL587" s="89"/>
      <c r="MJM587" s="89"/>
      <c r="MJN587" s="511"/>
      <c r="MJO587" s="511"/>
      <c r="MJP587" s="89"/>
      <c r="MJQ587" s="89"/>
      <c r="MJR587" s="511"/>
      <c r="MJS587" s="511"/>
      <c r="MJT587" s="89"/>
      <c r="MJU587" s="89"/>
      <c r="MJV587" s="511"/>
      <c r="MJW587" s="511"/>
      <c r="MJX587" s="511"/>
      <c r="MJY587" s="511"/>
      <c r="MJZ587" s="511"/>
      <c r="MKA587" s="511"/>
      <c r="MKB587" s="511"/>
      <c r="MKC587" s="89"/>
      <c r="MKD587" s="89"/>
      <c r="MKE587" s="511"/>
      <c r="MKF587" s="511"/>
      <c r="MKG587" s="89"/>
      <c r="MKH587" s="89"/>
      <c r="MKI587" s="511"/>
      <c r="MKJ587" s="511"/>
      <c r="MKK587" s="511"/>
      <c r="MKL587" s="511"/>
      <c r="MKM587" s="511"/>
      <c r="MKN587" s="203"/>
      <c r="MKO587" s="107"/>
      <c r="MKP587" s="511"/>
      <c r="MKQ587" s="511"/>
      <c r="MKR587" s="511"/>
      <c r="MKS587" s="511"/>
      <c r="MKT587" s="511"/>
      <c r="MKU587" s="511"/>
      <c r="MKV587" s="511"/>
      <c r="MKW587" s="168"/>
      <c r="MKX587" s="168"/>
      <c r="MKY587" s="168"/>
      <c r="MKZ587" s="168"/>
      <c r="MLA587" s="168"/>
      <c r="MLB587" s="168"/>
      <c r="MLC587" s="168"/>
      <c r="MLD587" s="168"/>
      <c r="MLE587" s="168"/>
      <c r="MLF587" s="168"/>
      <c r="MLG587" s="168"/>
      <c r="MLH587" s="168"/>
      <c r="MLI587" s="168"/>
      <c r="MLJ587" s="168"/>
      <c r="MLK587" s="168"/>
      <c r="MLL587" s="168"/>
      <c r="MLM587" s="168"/>
      <c r="MLN587" s="168"/>
      <c r="MLO587" s="168"/>
      <c r="MLP587" s="168"/>
      <c r="MLQ587" s="168"/>
      <c r="MLR587" s="168"/>
      <c r="MLS587" s="168"/>
      <c r="MLT587" s="168"/>
      <c r="MLU587" s="168"/>
      <c r="MLV587" s="168"/>
      <c r="MLW587" s="168"/>
      <c r="MLX587" s="168"/>
      <c r="MLY587" s="168"/>
      <c r="MLZ587" s="168"/>
      <c r="MMA587" s="168"/>
      <c r="MMB587" s="168"/>
      <c r="MMC587" s="168"/>
      <c r="MMD587" s="168"/>
      <c r="MME587" s="168"/>
      <c r="MMF587" s="168"/>
      <c r="MMG587" s="168"/>
      <c r="MMH587" s="168"/>
      <c r="MMI587" s="168"/>
      <c r="MMJ587" s="168"/>
      <c r="MMK587" s="168"/>
      <c r="MML587" s="168"/>
      <c r="MMM587" s="168"/>
      <c r="MMN587" s="168"/>
      <c r="MMO587" s="511"/>
      <c r="MMP587" s="511"/>
      <c r="MMQ587" s="511"/>
      <c r="MMR587" s="511"/>
      <c r="MMS587" s="511"/>
      <c r="MMT587" s="511"/>
      <c r="MMU587" s="511"/>
      <c r="MMV587" s="511"/>
      <c r="MMW587" s="511"/>
      <c r="MMX587" s="511"/>
      <c r="MMY587" s="511"/>
      <c r="MMZ587" s="511"/>
      <c r="MNA587" s="511"/>
      <c r="MNB587" s="511"/>
      <c r="MNC587" s="511"/>
      <c r="MND587" s="511"/>
      <c r="MNE587" s="511"/>
      <c r="MNF587" s="511"/>
      <c r="MNG587" s="511"/>
      <c r="MNH587" s="511"/>
      <c r="MNI587" s="511"/>
      <c r="MNJ587" s="511"/>
      <c r="MNK587" s="511"/>
      <c r="MNL587" s="511"/>
      <c r="MNM587" s="89"/>
      <c r="MNN587" s="89"/>
      <c r="MNO587" s="89"/>
      <c r="MNP587" s="89"/>
      <c r="MNQ587" s="89"/>
      <c r="MNR587" s="511"/>
      <c r="MNS587" s="511"/>
      <c r="MNT587" s="89"/>
      <c r="MNU587" s="89"/>
      <c r="MNV587" s="511"/>
      <c r="MNW587" s="511"/>
      <c r="MNX587" s="89"/>
      <c r="MNY587" s="89"/>
      <c r="MNZ587" s="511"/>
      <c r="MOA587" s="511"/>
      <c r="MOB587" s="511"/>
      <c r="MOC587" s="511"/>
      <c r="MOD587" s="511"/>
      <c r="MOE587" s="511"/>
      <c r="MOF587" s="511"/>
      <c r="MOG587" s="89"/>
      <c r="MOH587" s="89"/>
      <c r="MOI587" s="511"/>
      <c r="MOJ587" s="511"/>
      <c r="MOK587" s="89"/>
      <c r="MOL587" s="89"/>
      <c r="MOM587" s="511"/>
      <c r="MON587" s="511"/>
      <c r="MOO587" s="511"/>
      <c r="MOP587" s="511"/>
      <c r="MOQ587" s="511"/>
      <c r="MOR587" s="203"/>
      <c r="MOS587" s="107"/>
      <c r="MOT587" s="511"/>
      <c r="MOU587" s="511"/>
      <c r="MOV587" s="511"/>
      <c r="MOW587" s="511"/>
      <c r="MOX587" s="511"/>
      <c r="MOY587" s="511"/>
      <c r="MOZ587" s="511"/>
      <c r="MPA587" s="168"/>
      <c r="MPB587" s="168"/>
      <c r="MPC587" s="168"/>
      <c r="MPD587" s="168"/>
      <c r="MPE587" s="168"/>
      <c r="MPF587" s="168"/>
      <c r="MPG587" s="168"/>
      <c r="MPH587" s="168"/>
      <c r="MPI587" s="168"/>
      <c r="MPJ587" s="168"/>
      <c r="MPK587" s="168"/>
      <c r="MPL587" s="168"/>
      <c r="MPM587" s="168"/>
      <c r="MPN587" s="168"/>
      <c r="MPO587" s="168"/>
      <c r="MPP587" s="168"/>
      <c r="MPQ587" s="168"/>
      <c r="MPR587" s="168"/>
      <c r="MPS587" s="168"/>
      <c r="MPT587" s="168"/>
      <c r="MPU587" s="168"/>
      <c r="MPV587" s="168"/>
      <c r="MPW587" s="168"/>
      <c r="MPX587" s="168"/>
      <c r="MPY587" s="168"/>
      <c r="MPZ587" s="168"/>
      <c r="MQA587" s="168"/>
      <c r="MQB587" s="168"/>
      <c r="MQC587" s="168"/>
      <c r="MQD587" s="168"/>
      <c r="MQE587" s="168"/>
      <c r="MQF587" s="168"/>
      <c r="MQG587" s="168"/>
      <c r="MQH587" s="168"/>
      <c r="MQI587" s="168"/>
      <c r="MQJ587" s="168"/>
      <c r="MQK587" s="168"/>
      <c r="MQL587" s="168"/>
      <c r="MQM587" s="168"/>
      <c r="MQN587" s="168"/>
      <c r="MQO587" s="168"/>
      <c r="MQP587" s="168"/>
      <c r="MQQ587" s="168"/>
      <c r="MQR587" s="168"/>
      <c r="MQS587" s="511"/>
      <c r="MQT587" s="511"/>
      <c r="MQU587" s="511"/>
      <c r="MQV587" s="511"/>
      <c r="MQW587" s="511"/>
      <c r="MQX587" s="511"/>
      <c r="MQY587" s="511"/>
      <c r="MQZ587" s="511"/>
      <c r="MRA587" s="511"/>
      <c r="MRB587" s="511"/>
      <c r="MRC587" s="511"/>
      <c r="MRD587" s="511"/>
      <c r="MRE587" s="511"/>
      <c r="MRF587" s="511"/>
      <c r="MRG587" s="511"/>
      <c r="MRH587" s="511"/>
      <c r="MRI587" s="511"/>
      <c r="MRJ587" s="511"/>
      <c r="MRK587" s="511"/>
      <c r="MRL587" s="511"/>
      <c r="MRM587" s="511"/>
      <c r="MRN587" s="511"/>
      <c r="MRO587" s="511"/>
      <c r="MRP587" s="511"/>
      <c r="MRQ587" s="89"/>
      <c r="MRR587" s="89"/>
      <c r="MRS587" s="89"/>
      <c r="MRT587" s="89"/>
      <c r="MRU587" s="89"/>
      <c r="MRV587" s="511"/>
      <c r="MRW587" s="511"/>
      <c r="MRX587" s="89"/>
      <c r="MRY587" s="89"/>
      <c r="MRZ587" s="511"/>
      <c r="MSA587" s="511"/>
      <c r="MSB587" s="89"/>
      <c r="MSC587" s="89"/>
      <c r="MSD587" s="511"/>
      <c r="MSE587" s="511"/>
      <c r="MSF587" s="511"/>
      <c r="MSG587" s="511"/>
      <c r="MSH587" s="511"/>
      <c r="MSI587" s="511"/>
      <c r="MSJ587" s="511"/>
      <c r="MSK587" s="89"/>
      <c r="MSL587" s="89"/>
      <c r="MSM587" s="511"/>
      <c r="MSN587" s="511"/>
      <c r="MSO587" s="89"/>
      <c r="MSP587" s="89"/>
      <c r="MSQ587" s="511"/>
      <c r="MSR587" s="511"/>
      <c r="MSS587" s="511"/>
      <c r="MST587" s="511"/>
      <c r="MSU587" s="511"/>
      <c r="MSV587" s="203"/>
      <c r="MSW587" s="107"/>
      <c r="MSX587" s="511"/>
      <c r="MSY587" s="511"/>
      <c r="MSZ587" s="511"/>
      <c r="MTA587" s="511"/>
      <c r="MTB587" s="511"/>
      <c r="MTC587" s="511"/>
      <c r="MTD587" s="511"/>
      <c r="MTE587" s="168"/>
      <c r="MTF587" s="168"/>
      <c r="MTG587" s="168"/>
      <c r="MTH587" s="168"/>
      <c r="MTI587" s="168"/>
      <c r="MTJ587" s="168"/>
      <c r="MTK587" s="168"/>
      <c r="MTL587" s="168"/>
      <c r="MTM587" s="168"/>
      <c r="MTN587" s="168"/>
      <c r="MTO587" s="168"/>
      <c r="MTP587" s="168"/>
      <c r="MTQ587" s="168"/>
      <c r="MTR587" s="168"/>
      <c r="MTS587" s="168"/>
      <c r="MTT587" s="168"/>
      <c r="MTU587" s="168"/>
      <c r="MTV587" s="168"/>
      <c r="MTW587" s="168"/>
      <c r="MTX587" s="168"/>
      <c r="MTY587" s="168"/>
      <c r="MTZ587" s="168"/>
      <c r="MUA587" s="168"/>
      <c r="MUB587" s="168"/>
      <c r="MUC587" s="168"/>
      <c r="MUD587" s="168"/>
      <c r="MUE587" s="168"/>
      <c r="MUF587" s="168"/>
      <c r="MUG587" s="168"/>
      <c r="MUH587" s="168"/>
      <c r="MUI587" s="168"/>
      <c r="MUJ587" s="168"/>
      <c r="MUK587" s="168"/>
      <c r="MUL587" s="168"/>
      <c r="MUM587" s="168"/>
      <c r="MUN587" s="168"/>
      <c r="MUO587" s="168"/>
      <c r="MUP587" s="168"/>
      <c r="MUQ587" s="168"/>
      <c r="MUR587" s="168"/>
      <c r="MUS587" s="168"/>
      <c r="MUT587" s="168"/>
      <c r="MUU587" s="168"/>
      <c r="MUV587" s="168"/>
      <c r="MUW587" s="511"/>
      <c r="MUX587" s="511"/>
      <c r="MUY587" s="511"/>
      <c r="MUZ587" s="511"/>
      <c r="MVA587" s="511"/>
      <c r="MVB587" s="511"/>
      <c r="MVC587" s="511"/>
      <c r="MVD587" s="511"/>
      <c r="MVE587" s="511"/>
      <c r="MVF587" s="511"/>
      <c r="MVG587" s="511"/>
      <c r="MVH587" s="511"/>
      <c r="MVI587" s="511"/>
      <c r="MVJ587" s="511"/>
      <c r="MVK587" s="511"/>
      <c r="MVL587" s="511"/>
      <c r="MVM587" s="511"/>
      <c r="MVN587" s="511"/>
      <c r="MVO587" s="511"/>
      <c r="MVP587" s="511"/>
      <c r="MVQ587" s="511"/>
      <c r="MVR587" s="511"/>
      <c r="MVS587" s="511"/>
      <c r="MVT587" s="511"/>
      <c r="MVU587" s="89"/>
      <c r="MVV587" s="89"/>
      <c r="MVW587" s="89"/>
      <c r="MVX587" s="89"/>
      <c r="MVY587" s="89"/>
      <c r="MVZ587" s="511"/>
      <c r="MWA587" s="511"/>
      <c r="MWB587" s="89"/>
      <c r="MWC587" s="89"/>
      <c r="MWD587" s="511"/>
      <c r="MWE587" s="511"/>
      <c r="MWF587" s="89"/>
      <c r="MWG587" s="89"/>
      <c r="MWH587" s="511"/>
      <c r="MWI587" s="511"/>
      <c r="MWJ587" s="511"/>
      <c r="MWK587" s="511"/>
      <c r="MWL587" s="511"/>
      <c r="MWM587" s="511"/>
      <c r="MWN587" s="511"/>
      <c r="MWO587" s="89"/>
      <c r="MWP587" s="89"/>
      <c r="MWQ587" s="511"/>
      <c r="MWR587" s="511"/>
      <c r="MWS587" s="89"/>
      <c r="MWT587" s="89"/>
      <c r="MWU587" s="511"/>
      <c r="MWV587" s="511"/>
      <c r="MWW587" s="511"/>
      <c r="MWX587" s="511"/>
      <c r="MWY587" s="511"/>
      <c r="MWZ587" s="203"/>
      <c r="MXA587" s="107"/>
      <c r="MXB587" s="511"/>
      <c r="MXC587" s="511"/>
      <c r="MXD587" s="511"/>
      <c r="MXE587" s="511"/>
      <c r="MXF587" s="511"/>
      <c r="MXG587" s="511"/>
      <c r="MXH587" s="511"/>
      <c r="MXI587" s="168"/>
      <c r="MXJ587" s="168"/>
      <c r="MXK587" s="168"/>
      <c r="MXL587" s="168"/>
      <c r="MXM587" s="168"/>
      <c r="MXN587" s="168"/>
      <c r="MXO587" s="168"/>
      <c r="MXP587" s="168"/>
      <c r="MXQ587" s="168"/>
      <c r="MXR587" s="168"/>
      <c r="MXS587" s="168"/>
      <c r="MXT587" s="168"/>
      <c r="MXU587" s="168"/>
      <c r="MXV587" s="168"/>
      <c r="MXW587" s="168"/>
      <c r="MXX587" s="168"/>
      <c r="MXY587" s="168"/>
      <c r="MXZ587" s="168"/>
      <c r="MYA587" s="168"/>
      <c r="MYB587" s="168"/>
      <c r="MYC587" s="168"/>
      <c r="MYD587" s="168"/>
      <c r="MYE587" s="168"/>
      <c r="MYF587" s="168"/>
      <c r="MYG587" s="168"/>
      <c r="MYH587" s="168"/>
      <c r="MYI587" s="168"/>
      <c r="MYJ587" s="168"/>
      <c r="MYK587" s="168"/>
      <c r="MYL587" s="168"/>
      <c r="MYM587" s="168"/>
      <c r="MYN587" s="168"/>
      <c r="MYO587" s="168"/>
      <c r="MYP587" s="168"/>
      <c r="MYQ587" s="168"/>
      <c r="MYR587" s="168"/>
      <c r="MYS587" s="168"/>
      <c r="MYT587" s="168"/>
      <c r="MYU587" s="168"/>
      <c r="MYV587" s="168"/>
      <c r="MYW587" s="168"/>
      <c r="MYX587" s="168"/>
      <c r="MYY587" s="168"/>
      <c r="MYZ587" s="168"/>
      <c r="MZA587" s="511"/>
      <c r="MZB587" s="511"/>
      <c r="MZC587" s="511"/>
      <c r="MZD587" s="511"/>
      <c r="MZE587" s="511"/>
      <c r="MZF587" s="511"/>
      <c r="MZG587" s="511"/>
      <c r="MZH587" s="511"/>
      <c r="MZI587" s="511"/>
      <c r="MZJ587" s="511"/>
      <c r="MZK587" s="511"/>
      <c r="MZL587" s="511"/>
      <c r="MZM587" s="511"/>
      <c r="MZN587" s="511"/>
      <c r="MZO587" s="511"/>
      <c r="MZP587" s="511"/>
      <c r="MZQ587" s="511"/>
      <c r="MZR587" s="511"/>
      <c r="MZS587" s="511"/>
      <c r="MZT587" s="511"/>
      <c r="MZU587" s="511"/>
      <c r="MZV587" s="511"/>
      <c r="MZW587" s="511"/>
      <c r="MZX587" s="511"/>
      <c r="MZY587" s="89"/>
      <c r="MZZ587" s="89"/>
      <c r="NAA587" s="89"/>
      <c r="NAB587" s="89"/>
      <c r="NAC587" s="89"/>
      <c r="NAD587" s="511"/>
      <c r="NAE587" s="511"/>
      <c r="NAF587" s="89"/>
      <c r="NAG587" s="89"/>
      <c r="NAH587" s="511"/>
      <c r="NAI587" s="511"/>
      <c r="NAJ587" s="89"/>
      <c r="NAK587" s="89"/>
      <c r="NAL587" s="511"/>
      <c r="NAM587" s="511"/>
      <c r="NAN587" s="511"/>
      <c r="NAO587" s="511"/>
      <c r="NAP587" s="511"/>
      <c r="NAQ587" s="511"/>
      <c r="NAR587" s="511"/>
      <c r="NAS587" s="89"/>
      <c r="NAT587" s="89"/>
      <c r="NAU587" s="511"/>
      <c r="NAV587" s="511"/>
      <c r="NAW587" s="89"/>
      <c r="NAX587" s="89"/>
      <c r="NAY587" s="511"/>
      <c r="NAZ587" s="511"/>
      <c r="NBA587" s="511"/>
      <c r="NBB587" s="511"/>
      <c r="NBC587" s="511"/>
      <c r="NBD587" s="203"/>
      <c r="NBE587" s="107"/>
      <c r="NBF587" s="511"/>
      <c r="NBG587" s="511"/>
      <c r="NBH587" s="511"/>
      <c r="NBI587" s="511"/>
      <c r="NBJ587" s="511"/>
      <c r="NBK587" s="511"/>
      <c r="NBL587" s="511"/>
      <c r="NBM587" s="168"/>
      <c r="NBN587" s="168"/>
      <c r="NBO587" s="168"/>
      <c r="NBP587" s="168"/>
      <c r="NBQ587" s="168"/>
      <c r="NBR587" s="168"/>
      <c r="NBS587" s="168"/>
      <c r="NBT587" s="168"/>
      <c r="NBU587" s="168"/>
      <c r="NBV587" s="168"/>
      <c r="NBW587" s="168"/>
      <c r="NBX587" s="168"/>
      <c r="NBY587" s="168"/>
      <c r="NBZ587" s="168"/>
      <c r="NCA587" s="168"/>
      <c r="NCB587" s="168"/>
      <c r="NCC587" s="168"/>
      <c r="NCD587" s="168"/>
      <c r="NCE587" s="168"/>
      <c r="NCF587" s="168"/>
      <c r="NCG587" s="168"/>
      <c r="NCH587" s="168"/>
      <c r="NCI587" s="168"/>
      <c r="NCJ587" s="168"/>
      <c r="NCK587" s="168"/>
      <c r="NCL587" s="168"/>
      <c r="NCM587" s="168"/>
      <c r="NCN587" s="168"/>
      <c r="NCO587" s="168"/>
      <c r="NCP587" s="168"/>
      <c r="NCQ587" s="168"/>
      <c r="NCR587" s="168"/>
      <c r="NCS587" s="168"/>
      <c r="NCT587" s="168"/>
      <c r="NCU587" s="168"/>
      <c r="NCV587" s="168"/>
      <c r="NCW587" s="168"/>
      <c r="NCX587" s="168"/>
      <c r="NCY587" s="168"/>
      <c r="NCZ587" s="168"/>
      <c r="NDA587" s="168"/>
      <c r="NDB587" s="168"/>
      <c r="NDC587" s="168"/>
      <c r="NDD587" s="168"/>
      <c r="NDE587" s="511"/>
      <c r="NDF587" s="511"/>
      <c r="NDG587" s="511"/>
      <c r="NDH587" s="511"/>
      <c r="NDI587" s="511"/>
      <c r="NDJ587" s="511"/>
      <c r="NDK587" s="511"/>
      <c r="NDL587" s="511"/>
      <c r="NDM587" s="511"/>
      <c r="NDN587" s="511"/>
      <c r="NDO587" s="511"/>
      <c r="NDP587" s="511"/>
      <c r="NDQ587" s="511"/>
      <c r="NDR587" s="511"/>
      <c r="NDS587" s="511"/>
      <c r="NDT587" s="511"/>
      <c r="NDU587" s="511"/>
      <c r="NDV587" s="511"/>
      <c r="NDW587" s="511"/>
      <c r="NDX587" s="511"/>
      <c r="NDY587" s="511"/>
      <c r="NDZ587" s="511"/>
      <c r="NEA587" s="511"/>
      <c r="NEB587" s="511"/>
      <c r="NEC587" s="89"/>
      <c r="NED587" s="89"/>
      <c r="NEE587" s="89"/>
      <c r="NEF587" s="89"/>
      <c r="NEG587" s="89"/>
      <c r="NEH587" s="511"/>
      <c r="NEI587" s="511"/>
      <c r="NEJ587" s="89"/>
      <c r="NEK587" s="89"/>
      <c r="NEL587" s="511"/>
      <c r="NEM587" s="511"/>
      <c r="NEN587" s="89"/>
      <c r="NEO587" s="89"/>
      <c r="NEP587" s="511"/>
      <c r="NEQ587" s="511"/>
      <c r="NER587" s="511"/>
      <c r="NES587" s="511"/>
      <c r="NET587" s="511"/>
      <c r="NEU587" s="511"/>
      <c r="NEV587" s="511"/>
      <c r="NEW587" s="89"/>
      <c r="NEX587" s="89"/>
      <c r="NEY587" s="511"/>
      <c r="NEZ587" s="511"/>
      <c r="NFA587" s="89"/>
      <c r="NFB587" s="89"/>
      <c r="NFC587" s="511"/>
      <c r="NFD587" s="511"/>
      <c r="NFE587" s="511"/>
      <c r="NFF587" s="511"/>
      <c r="NFG587" s="511"/>
      <c r="NFH587" s="203"/>
      <c r="NFI587" s="107"/>
      <c r="NFJ587" s="511"/>
      <c r="NFK587" s="511"/>
      <c r="NFL587" s="511"/>
      <c r="NFM587" s="511"/>
      <c r="NFN587" s="511"/>
      <c r="NFO587" s="511"/>
      <c r="NFP587" s="511"/>
      <c r="NFQ587" s="168"/>
      <c r="NFR587" s="168"/>
      <c r="NFS587" s="168"/>
      <c r="NFT587" s="168"/>
      <c r="NFU587" s="168"/>
      <c r="NFV587" s="168"/>
      <c r="NFW587" s="168"/>
      <c r="NFX587" s="168"/>
      <c r="NFY587" s="168"/>
      <c r="NFZ587" s="168"/>
      <c r="NGA587" s="168"/>
      <c r="NGB587" s="168"/>
      <c r="NGC587" s="168"/>
      <c r="NGD587" s="168"/>
      <c r="NGE587" s="168"/>
      <c r="NGF587" s="168"/>
      <c r="NGG587" s="168"/>
      <c r="NGH587" s="168"/>
      <c r="NGI587" s="168"/>
      <c r="NGJ587" s="168"/>
      <c r="NGK587" s="168"/>
      <c r="NGL587" s="168"/>
      <c r="NGM587" s="168"/>
      <c r="NGN587" s="168"/>
      <c r="NGO587" s="168"/>
      <c r="NGP587" s="168"/>
      <c r="NGQ587" s="168"/>
      <c r="NGR587" s="168"/>
      <c r="NGS587" s="168"/>
      <c r="NGT587" s="168"/>
      <c r="NGU587" s="168"/>
      <c r="NGV587" s="168"/>
      <c r="NGW587" s="168"/>
      <c r="NGX587" s="168"/>
      <c r="NGY587" s="168"/>
      <c r="NGZ587" s="168"/>
      <c r="NHA587" s="168"/>
      <c r="NHB587" s="168"/>
      <c r="NHC587" s="168"/>
      <c r="NHD587" s="168"/>
      <c r="NHE587" s="168"/>
      <c r="NHF587" s="168"/>
      <c r="NHG587" s="168"/>
      <c r="NHH587" s="168"/>
      <c r="NHI587" s="511"/>
      <c r="NHJ587" s="511"/>
      <c r="NHK587" s="511"/>
      <c r="NHL587" s="511"/>
      <c r="NHM587" s="511"/>
      <c r="NHN587" s="511"/>
      <c r="NHO587" s="511"/>
      <c r="NHP587" s="511"/>
      <c r="NHQ587" s="511"/>
      <c r="NHR587" s="511"/>
      <c r="NHS587" s="511"/>
      <c r="NHT587" s="511"/>
      <c r="NHU587" s="511"/>
      <c r="NHV587" s="511"/>
      <c r="NHW587" s="511"/>
      <c r="NHX587" s="511"/>
      <c r="NHY587" s="511"/>
      <c r="NHZ587" s="511"/>
      <c r="NIA587" s="511"/>
      <c r="NIB587" s="511"/>
      <c r="NIC587" s="511"/>
      <c r="NID587" s="511"/>
      <c r="NIE587" s="511"/>
      <c r="NIF587" s="511"/>
      <c r="NIG587" s="89"/>
      <c r="NIH587" s="89"/>
      <c r="NII587" s="89"/>
      <c r="NIJ587" s="89"/>
      <c r="NIK587" s="89"/>
      <c r="NIL587" s="511"/>
      <c r="NIM587" s="511"/>
      <c r="NIN587" s="89"/>
      <c r="NIO587" s="89"/>
      <c r="NIP587" s="511"/>
      <c r="NIQ587" s="511"/>
      <c r="NIR587" s="89"/>
      <c r="NIS587" s="89"/>
      <c r="NIT587" s="511"/>
      <c r="NIU587" s="511"/>
      <c r="NIV587" s="511"/>
      <c r="NIW587" s="511"/>
      <c r="NIX587" s="511"/>
      <c r="NIY587" s="511"/>
      <c r="NIZ587" s="511"/>
      <c r="NJA587" s="89"/>
      <c r="NJB587" s="89"/>
      <c r="NJC587" s="511"/>
      <c r="NJD587" s="511"/>
      <c r="NJE587" s="89"/>
      <c r="NJF587" s="89"/>
      <c r="NJG587" s="511"/>
      <c r="NJH587" s="511"/>
      <c r="NJI587" s="511"/>
      <c r="NJJ587" s="511"/>
      <c r="NJK587" s="511"/>
      <c r="NJL587" s="203"/>
      <c r="NJM587" s="107"/>
      <c r="NJN587" s="511"/>
      <c r="NJO587" s="511"/>
      <c r="NJP587" s="511"/>
      <c r="NJQ587" s="511"/>
      <c r="NJR587" s="511"/>
      <c r="NJS587" s="511"/>
      <c r="NJT587" s="511"/>
      <c r="NJU587" s="168"/>
      <c r="NJV587" s="168"/>
      <c r="NJW587" s="168"/>
      <c r="NJX587" s="168"/>
      <c r="NJY587" s="168"/>
      <c r="NJZ587" s="168"/>
      <c r="NKA587" s="168"/>
      <c r="NKB587" s="168"/>
      <c r="NKC587" s="168"/>
      <c r="NKD587" s="168"/>
      <c r="NKE587" s="168"/>
      <c r="NKF587" s="168"/>
      <c r="NKG587" s="168"/>
      <c r="NKH587" s="168"/>
      <c r="NKI587" s="168"/>
      <c r="NKJ587" s="168"/>
      <c r="NKK587" s="168"/>
      <c r="NKL587" s="168"/>
      <c r="NKM587" s="168"/>
      <c r="NKN587" s="168"/>
      <c r="NKO587" s="168"/>
      <c r="NKP587" s="168"/>
      <c r="NKQ587" s="168"/>
      <c r="NKR587" s="168"/>
      <c r="NKS587" s="168"/>
      <c r="NKT587" s="168"/>
      <c r="NKU587" s="168"/>
      <c r="NKV587" s="168"/>
      <c r="NKW587" s="168"/>
      <c r="NKX587" s="168"/>
      <c r="NKY587" s="168"/>
      <c r="NKZ587" s="168"/>
      <c r="NLA587" s="168"/>
      <c r="NLB587" s="168"/>
      <c r="NLC587" s="168"/>
      <c r="NLD587" s="168"/>
      <c r="NLE587" s="168"/>
      <c r="NLF587" s="168"/>
      <c r="NLG587" s="168"/>
      <c r="NLH587" s="168"/>
      <c r="NLI587" s="168"/>
      <c r="NLJ587" s="168"/>
      <c r="NLK587" s="168"/>
      <c r="NLL587" s="168"/>
      <c r="NLM587" s="511"/>
      <c r="NLN587" s="511"/>
      <c r="NLO587" s="511"/>
      <c r="NLP587" s="511"/>
      <c r="NLQ587" s="511"/>
      <c r="NLR587" s="511"/>
      <c r="NLS587" s="511"/>
      <c r="NLT587" s="511"/>
      <c r="NLU587" s="511"/>
      <c r="NLV587" s="511"/>
      <c r="NLW587" s="511"/>
      <c r="NLX587" s="511"/>
      <c r="NLY587" s="511"/>
      <c r="NLZ587" s="511"/>
      <c r="NMA587" s="511"/>
      <c r="NMB587" s="511"/>
      <c r="NMC587" s="511"/>
      <c r="NMD587" s="511"/>
      <c r="NME587" s="511"/>
      <c r="NMF587" s="511"/>
      <c r="NMG587" s="511"/>
      <c r="NMH587" s="511"/>
      <c r="NMI587" s="511"/>
      <c r="NMJ587" s="511"/>
      <c r="NMK587" s="89"/>
      <c r="NML587" s="89"/>
      <c r="NMM587" s="89"/>
      <c r="NMN587" s="89"/>
      <c r="NMO587" s="89"/>
      <c r="NMP587" s="511"/>
      <c r="NMQ587" s="511"/>
      <c r="NMR587" s="89"/>
      <c r="NMS587" s="89"/>
      <c r="NMT587" s="511"/>
      <c r="NMU587" s="511"/>
      <c r="NMV587" s="89"/>
      <c r="NMW587" s="89"/>
      <c r="NMX587" s="511"/>
      <c r="NMY587" s="511"/>
      <c r="NMZ587" s="511"/>
      <c r="NNA587" s="511"/>
      <c r="NNB587" s="511"/>
      <c r="NNC587" s="511"/>
      <c r="NND587" s="511"/>
      <c r="NNE587" s="89"/>
      <c r="NNF587" s="89"/>
      <c r="NNG587" s="511"/>
      <c r="NNH587" s="511"/>
      <c r="NNI587" s="89"/>
      <c r="NNJ587" s="89"/>
      <c r="NNK587" s="511"/>
      <c r="NNL587" s="511"/>
      <c r="NNM587" s="511"/>
      <c r="NNN587" s="511"/>
      <c r="NNO587" s="511"/>
      <c r="NNP587" s="203"/>
      <c r="NNQ587" s="107"/>
      <c r="NNR587" s="511"/>
      <c r="NNS587" s="511"/>
      <c r="NNT587" s="511"/>
      <c r="NNU587" s="511"/>
      <c r="NNV587" s="511"/>
      <c r="NNW587" s="511"/>
      <c r="NNX587" s="511"/>
      <c r="NNY587" s="168"/>
      <c r="NNZ587" s="168"/>
      <c r="NOA587" s="168"/>
      <c r="NOB587" s="168"/>
      <c r="NOC587" s="168"/>
      <c r="NOD587" s="168"/>
      <c r="NOE587" s="168"/>
      <c r="NOF587" s="168"/>
      <c r="NOG587" s="168"/>
      <c r="NOH587" s="168"/>
      <c r="NOI587" s="168"/>
      <c r="NOJ587" s="168"/>
      <c r="NOK587" s="168"/>
      <c r="NOL587" s="168"/>
      <c r="NOM587" s="168"/>
      <c r="NON587" s="168"/>
      <c r="NOO587" s="168"/>
      <c r="NOP587" s="168"/>
      <c r="NOQ587" s="168"/>
      <c r="NOR587" s="168"/>
      <c r="NOS587" s="168"/>
      <c r="NOT587" s="168"/>
      <c r="NOU587" s="168"/>
      <c r="NOV587" s="168"/>
      <c r="NOW587" s="168"/>
      <c r="NOX587" s="168"/>
      <c r="NOY587" s="168"/>
      <c r="NOZ587" s="168"/>
      <c r="NPA587" s="168"/>
      <c r="NPB587" s="168"/>
      <c r="NPC587" s="168"/>
      <c r="NPD587" s="168"/>
      <c r="NPE587" s="168"/>
      <c r="NPF587" s="168"/>
      <c r="NPG587" s="168"/>
      <c r="NPH587" s="168"/>
      <c r="NPI587" s="168"/>
      <c r="NPJ587" s="168"/>
      <c r="NPK587" s="168"/>
      <c r="NPL587" s="168"/>
      <c r="NPM587" s="168"/>
      <c r="NPN587" s="168"/>
      <c r="NPO587" s="168"/>
      <c r="NPP587" s="168"/>
      <c r="NPQ587" s="511"/>
      <c r="NPR587" s="511"/>
      <c r="NPS587" s="511"/>
      <c r="NPT587" s="511"/>
      <c r="NPU587" s="511"/>
      <c r="NPV587" s="511"/>
      <c r="NPW587" s="511"/>
      <c r="NPX587" s="511"/>
      <c r="NPY587" s="511"/>
      <c r="NPZ587" s="511"/>
      <c r="NQA587" s="511"/>
      <c r="NQB587" s="511"/>
      <c r="NQC587" s="511"/>
      <c r="NQD587" s="511"/>
      <c r="NQE587" s="511"/>
      <c r="NQF587" s="511"/>
      <c r="NQG587" s="511"/>
      <c r="NQH587" s="511"/>
      <c r="NQI587" s="511"/>
      <c r="NQJ587" s="511"/>
      <c r="NQK587" s="511"/>
      <c r="NQL587" s="511"/>
      <c r="NQM587" s="511"/>
      <c r="NQN587" s="511"/>
      <c r="NQO587" s="89"/>
      <c r="NQP587" s="89"/>
      <c r="NQQ587" s="89"/>
      <c r="NQR587" s="89"/>
      <c r="NQS587" s="89"/>
      <c r="NQT587" s="511"/>
      <c r="NQU587" s="511"/>
      <c r="NQV587" s="89"/>
      <c r="NQW587" s="89"/>
      <c r="NQX587" s="511"/>
      <c r="NQY587" s="511"/>
      <c r="NQZ587" s="89"/>
      <c r="NRA587" s="89"/>
      <c r="NRB587" s="511"/>
      <c r="NRC587" s="511"/>
      <c r="NRD587" s="511"/>
      <c r="NRE587" s="511"/>
      <c r="NRF587" s="511"/>
      <c r="NRG587" s="511"/>
      <c r="NRH587" s="511"/>
      <c r="NRI587" s="89"/>
      <c r="NRJ587" s="89"/>
      <c r="NRK587" s="511"/>
      <c r="NRL587" s="511"/>
      <c r="NRM587" s="89"/>
      <c r="NRN587" s="89"/>
      <c r="NRO587" s="511"/>
      <c r="NRP587" s="511"/>
      <c r="NRQ587" s="511"/>
      <c r="NRR587" s="511"/>
      <c r="NRS587" s="511"/>
      <c r="NRT587" s="203"/>
      <c r="NRU587" s="107"/>
      <c r="NRV587" s="511"/>
      <c r="NRW587" s="511"/>
      <c r="NRX587" s="511"/>
      <c r="NRY587" s="511"/>
      <c r="NRZ587" s="511"/>
      <c r="NSA587" s="511"/>
      <c r="NSB587" s="511"/>
      <c r="NSC587" s="168"/>
      <c r="NSD587" s="168"/>
      <c r="NSE587" s="168"/>
      <c r="NSF587" s="168"/>
      <c r="NSG587" s="168"/>
      <c r="NSH587" s="168"/>
      <c r="NSI587" s="168"/>
      <c r="NSJ587" s="168"/>
      <c r="NSK587" s="168"/>
      <c r="NSL587" s="168"/>
      <c r="NSM587" s="168"/>
      <c r="NSN587" s="168"/>
      <c r="NSO587" s="168"/>
      <c r="NSP587" s="168"/>
      <c r="NSQ587" s="168"/>
      <c r="NSR587" s="168"/>
      <c r="NSS587" s="168"/>
      <c r="NST587" s="168"/>
      <c r="NSU587" s="168"/>
      <c r="NSV587" s="168"/>
      <c r="NSW587" s="168"/>
      <c r="NSX587" s="168"/>
      <c r="NSY587" s="168"/>
      <c r="NSZ587" s="168"/>
      <c r="NTA587" s="168"/>
      <c r="NTB587" s="168"/>
      <c r="NTC587" s="168"/>
      <c r="NTD587" s="168"/>
      <c r="NTE587" s="168"/>
      <c r="NTF587" s="168"/>
      <c r="NTG587" s="168"/>
      <c r="NTH587" s="168"/>
      <c r="NTI587" s="168"/>
      <c r="NTJ587" s="168"/>
      <c r="NTK587" s="168"/>
      <c r="NTL587" s="168"/>
      <c r="NTM587" s="168"/>
      <c r="NTN587" s="168"/>
      <c r="NTO587" s="168"/>
      <c r="NTP587" s="168"/>
      <c r="NTQ587" s="168"/>
      <c r="NTR587" s="168"/>
      <c r="NTS587" s="168"/>
      <c r="NTT587" s="168"/>
      <c r="NTU587" s="511"/>
      <c r="NTV587" s="511"/>
      <c r="NTW587" s="511"/>
      <c r="NTX587" s="511"/>
      <c r="NTY587" s="511"/>
      <c r="NTZ587" s="511"/>
      <c r="NUA587" s="511"/>
      <c r="NUB587" s="511"/>
      <c r="NUC587" s="511"/>
      <c r="NUD587" s="511"/>
      <c r="NUE587" s="511"/>
      <c r="NUF587" s="511"/>
      <c r="NUG587" s="511"/>
      <c r="NUH587" s="511"/>
      <c r="NUI587" s="511"/>
      <c r="NUJ587" s="511"/>
      <c r="NUK587" s="511"/>
      <c r="NUL587" s="511"/>
      <c r="NUM587" s="511"/>
      <c r="NUN587" s="511"/>
      <c r="NUO587" s="511"/>
      <c r="NUP587" s="511"/>
      <c r="NUQ587" s="511"/>
      <c r="NUR587" s="511"/>
      <c r="NUS587" s="89"/>
      <c r="NUT587" s="89"/>
      <c r="NUU587" s="89"/>
      <c r="NUV587" s="89"/>
      <c r="NUW587" s="89"/>
      <c r="NUX587" s="511"/>
      <c r="NUY587" s="511"/>
      <c r="NUZ587" s="89"/>
      <c r="NVA587" s="89"/>
      <c r="NVB587" s="511"/>
      <c r="NVC587" s="511"/>
      <c r="NVD587" s="89"/>
      <c r="NVE587" s="89"/>
      <c r="NVF587" s="511"/>
      <c r="NVG587" s="511"/>
      <c r="NVH587" s="511"/>
      <c r="NVI587" s="511"/>
      <c r="NVJ587" s="511"/>
      <c r="NVK587" s="511"/>
      <c r="NVL587" s="511"/>
      <c r="NVM587" s="89"/>
      <c r="NVN587" s="89"/>
      <c r="NVO587" s="511"/>
      <c r="NVP587" s="511"/>
      <c r="NVQ587" s="89"/>
      <c r="NVR587" s="89"/>
      <c r="NVS587" s="511"/>
      <c r="NVT587" s="511"/>
      <c r="NVU587" s="511"/>
      <c r="NVV587" s="511"/>
      <c r="NVW587" s="511"/>
      <c r="NVX587" s="203"/>
      <c r="NVY587" s="107"/>
      <c r="NVZ587" s="511"/>
      <c r="NWA587" s="511"/>
      <c r="NWB587" s="511"/>
      <c r="NWC587" s="511"/>
      <c r="NWD587" s="511"/>
      <c r="NWE587" s="511"/>
      <c r="NWF587" s="511"/>
      <c r="NWG587" s="168"/>
      <c r="NWH587" s="168"/>
      <c r="NWI587" s="168"/>
      <c r="NWJ587" s="168"/>
      <c r="NWK587" s="168"/>
      <c r="NWL587" s="168"/>
      <c r="NWM587" s="168"/>
      <c r="NWN587" s="168"/>
      <c r="NWO587" s="168"/>
      <c r="NWP587" s="168"/>
      <c r="NWQ587" s="168"/>
      <c r="NWR587" s="168"/>
      <c r="NWS587" s="168"/>
      <c r="NWT587" s="168"/>
      <c r="NWU587" s="168"/>
      <c r="NWV587" s="168"/>
      <c r="NWW587" s="168"/>
      <c r="NWX587" s="168"/>
      <c r="NWY587" s="168"/>
      <c r="NWZ587" s="168"/>
      <c r="NXA587" s="168"/>
      <c r="NXB587" s="168"/>
      <c r="NXC587" s="168"/>
      <c r="NXD587" s="168"/>
      <c r="NXE587" s="168"/>
      <c r="NXF587" s="168"/>
      <c r="NXG587" s="168"/>
      <c r="NXH587" s="168"/>
      <c r="NXI587" s="168"/>
      <c r="NXJ587" s="168"/>
      <c r="NXK587" s="168"/>
      <c r="NXL587" s="168"/>
      <c r="NXM587" s="168"/>
      <c r="NXN587" s="168"/>
      <c r="NXO587" s="168"/>
      <c r="NXP587" s="168"/>
      <c r="NXQ587" s="168"/>
      <c r="NXR587" s="168"/>
      <c r="NXS587" s="168"/>
      <c r="NXT587" s="168"/>
      <c r="NXU587" s="168"/>
      <c r="NXV587" s="168"/>
      <c r="NXW587" s="168"/>
      <c r="NXX587" s="168"/>
      <c r="NXY587" s="511"/>
      <c r="NXZ587" s="511"/>
      <c r="NYA587" s="511"/>
      <c r="NYB587" s="511"/>
      <c r="NYC587" s="511"/>
      <c r="NYD587" s="511"/>
      <c r="NYE587" s="511"/>
      <c r="NYF587" s="511"/>
      <c r="NYG587" s="511"/>
      <c r="NYH587" s="511"/>
      <c r="NYI587" s="511"/>
      <c r="NYJ587" s="511"/>
      <c r="NYK587" s="511"/>
      <c r="NYL587" s="511"/>
      <c r="NYM587" s="511"/>
      <c r="NYN587" s="511"/>
      <c r="NYO587" s="511"/>
      <c r="NYP587" s="511"/>
      <c r="NYQ587" s="511"/>
      <c r="NYR587" s="511"/>
      <c r="NYS587" s="511"/>
      <c r="NYT587" s="511"/>
      <c r="NYU587" s="511"/>
      <c r="NYV587" s="511"/>
      <c r="NYW587" s="89"/>
      <c r="NYX587" s="89"/>
      <c r="NYY587" s="89"/>
      <c r="NYZ587" s="89"/>
      <c r="NZA587" s="89"/>
      <c r="NZB587" s="511"/>
      <c r="NZC587" s="511"/>
      <c r="NZD587" s="89"/>
      <c r="NZE587" s="89"/>
      <c r="NZF587" s="511"/>
      <c r="NZG587" s="511"/>
      <c r="NZH587" s="89"/>
      <c r="NZI587" s="89"/>
      <c r="NZJ587" s="511"/>
      <c r="NZK587" s="511"/>
      <c r="NZL587" s="511"/>
      <c r="NZM587" s="511"/>
      <c r="NZN587" s="511"/>
      <c r="NZO587" s="511"/>
      <c r="NZP587" s="511"/>
      <c r="NZQ587" s="89"/>
      <c r="NZR587" s="89"/>
      <c r="NZS587" s="511"/>
      <c r="NZT587" s="511"/>
      <c r="NZU587" s="89"/>
      <c r="NZV587" s="89"/>
      <c r="NZW587" s="511"/>
      <c r="NZX587" s="511"/>
      <c r="NZY587" s="511"/>
      <c r="NZZ587" s="511"/>
      <c r="OAA587" s="511"/>
      <c r="OAB587" s="203"/>
      <c r="OAC587" s="107"/>
      <c r="OAD587" s="511"/>
      <c r="OAE587" s="511"/>
      <c r="OAF587" s="511"/>
      <c r="OAG587" s="511"/>
      <c r="OAH587" s="511"/>
      <c r="OAI587" s="511"/>
      <c r="OAJ587" s="511"/>
      <c r="OAK587" s="168"/>
      <c r="OAL587" s="168"/>
      <c r="OAM587" s="168"/>
      <c r="OAN587" s="168"/>
      <c r="OAO587" s="168"/>
      <c r="OAP587" s="168"/>
      <c r="OAQ587" s="168"/>
      <c r="OAR587" s="168"/>
      <c r="OAS587" s="168"/>
      <c r="OAT587" s="168"/>
      <c r="OAU587" s="168"/>
      <c r="OAV587" s="168"/>
      <c r="OAW587" s="168"/>
      <c r="OAX587" s="168"/>
      <c r="OAY587" s="168"/>
      <c r="OAZ587" s="168"/>
      <c r="OBA587" s="168"/>
      <c r="OBB587" s="168"/>
      <c r="OBC587" s="168"/>
      <c r="OBD587" s="168"/>
      <c r="OBE587" s="168"/>
      <c r="OBF587" s="168"/>
      <c r="OBG587" s="168"/>
      <c r="OBH587" s="168"/>
      <c r="OBI587" s="168"/>
      <c r="OBJ587" s="168"/>
      <c r="OBK587" s="168"/>
      <c r="OBL587" s="168"/>
      <c r="OBM587" s="168"/>
      <c r="OBN587" s="168"/>
      <c r="OBO587" s="168"/>
      <c r="OBP587" s="168"/>
      <c r="OBQ587" s="168"/>
      <c r="OBR587" s="168"/>
      <c r="OBS587" s="168"/>
      <c r="OBT587" s="168"/>
      <c r="OBU587" s="168"/>
      <c r="OBV587" s="168"/>
      <c r="OBW587" s="168"/>
      <c r="OBX587" s="168"/>
      <c r="OBY587" s="168"/>
      <c r="OBZ587" s="168"/>
      <c r="OCA587" s="168"/>
      <c r="OCB587" s="168"/>
      <c r="OCC587" s="511"/>
      <c r="OCD587" s="511"/>
      <c r="OCE587" s="511"/>
      <c r="OCF587" s="511"/>
      <c r="OCG587" s="511"/>
      <c r="OCH587" s="511"/>
      <c r="OCI587" s="511"/>
      <c r="OCJ587" s="511"/>
      <c r="OCK587" s="511"/>
      <c r="OCL587" s="511"/>
      <c r="OCM587" s="511"/>
      <c r="OCN587" s="511"/>
      <c r="OCO587" s="511"/>
      <c r="OCP587" s="511"/>
      <c r="OCQ587" s="511"/>
      <c r="OCR587" s="511"/>
      <c r="OCS587" s="511"/>
      <c r="OCT587" s="511"/>
      <c r="OCU587" s="511"/>
      <c r="OCV587" s="511"/>
      <c r="OCW587" s="511"/>
      <c r="OCX587" s="511"/>
      <c r="OCY587" s="511"/>
      <c r="OCZ587" s="511"/>
      <c r="ODA587" s="89"/>
      <c r="ODB587" s="89"/>
      <c r="ODC587" s="89"/>
      <c r="ODD587" s="89"/>
      <c r="ODE587" s="89"/>
      <c r="ODF587" s="511"/>
      <c r="ODG587" s="511"/>
      <c r="ODH587" s="89"/>
      <c r="ODI587" s="89"/>
      <c r="ODJ587" s="511"/>
      <c r="ODK587" s="511"/>
      <c r="ODL587" s="89"/>
      <c r="ODM587" s="89"/>
      <c r="ODN587" s="511"/>
      <c r="ODO587" s="511"/>
      <c r="ODP587" s="511"/>
      <c r="ODQ587" s="511"/>
      <c r="ODR587" s="511"/>
      <c r="ODS587" s="511"/>
      <c r="ODT587" s="511"/>
      <c r="ODU587" s="89"/>
      <c r="ODV587" s="89"/>
      <c r="ODW587" s="511"/>
      <c r="ODX587" s="511"/>
      <c r="ODY587" s="89"/>
      <c r="ODZ587" s="89"/>
      <c r="OEA587" s="511"/>
      <c r="OEB587" s="511"/>
      <c r="OEC587" s="511"/>
      <c r="OED587" s="511"/>
      <c r="OEE587" s="511"/>
      <c r="OEF587" s="203"/>
      <c r="OEG587" s="107"/>
      <c r="OEH587" s="511"/>
      <c r="OEI587" s="511"/>
      <c r="OEJ587" s="511"/>
      <c r="OEK587" s="511"/>
      <c r="OEL587" s="511"/>
      <c r="OEM587" s="511"/>
      <c r="OEN587" s="511"/>
      <c r="OEO587" s="168"/>
      <c r="OEP587" s="168"/>
      <c r="OEQ587" s="168"/>
      <c r="OER587" s="168"/>
      <c r="OES587" s="168"/>
      <c r="OET587" s="168"/>
      <c r="OEU587" s="168"/>
      <c r="OEV587" s="168"/>
      <c r="OEW587" s="168"/>
      <c r="OEX587" s="168"/>
      <c r="OEY587" s="168"/>
      <c r="OEZ587" s="168"/>
      <c r="OFA587" s="168"/>
      <c r="OFB587" s="168"/>
      <c r="OFC587" s="168"/>
      <c r="OFD587" s="168"/>
      <c r="OFE587" s="168"/>
      <c r="OFF587" s="168"/>
      <c r="OFG587" s="168"/>
      <c r="OFH587" s="168"/>
      <c r="OFI587" s="168"/>
      <c r="OFJ587" s="168"/>
      <c r="OFK587" s="168"/>
      <c r="OFL587" s="168"/>
      <c r="OFM587" s="168"/>
      <c r="OFN587" s="168"/>
      <c r="OFO587" s="168"/>
      <c r="OFP587" s="168"/>
      <c r="OFQ587" s="168"/>
      <c r="OFR587" s="168"/>
      <c r="OFS587" s="168"/>
      <c r="OFT587" s="168"/>
      <c r="OFU587" s="168"/>
      <c r="OFV587" s="168"/>
      <c r="OFW587" s="168"/>
      <c r="OFX587" s="168"/>
      <c r="OFY587" s="168"/>
      <c r="OFZ587" s="168"/>
      <c r="OGA587" s="168"/>
      <c r="OGB587" s="168"/>
      <c r="OGC587" s="168"/>
      <c r="OGD587" s="168"/>
      <c r="OGE587" s="168"/>
      <c r="OGF587" s="168"/>
      <c r="OGG587" s="511"/>
      <c r="OGH587" s="511"/>
      <c r="OGI587" s="511"/>
      <c r="OGJ587" s="511"/>
      <c r="OGK587" s="511"/>
      <c r="OGL587" s="511"/>
      <c r="OGM587" s="511"/>
      <c r="OGN587" s="511"/>
      <c r="OGO587" s="511"/>
      <c r="OGP587" s="511"/>
      <c r="OGQ587" s="511"/>
      <c r="OGR587" s="511"/>
      <c r="OGS587" s="511"/>
      <c r="OGT587" s="511"/>
      <c r="OGU587" s="511"/>
      <c r="OGV587" s="511"/>
      <c r="OGW587" s="511"/>
      <c r="OGX587" s="511"/>
      <c r="OGY587" s="511"/>
      <c r="OGZ587" s="511"/>
      <c r="OHA587" s="511"/>
      <c r="OHB587" s="511"/>
      <c r="OHC587" s="511"/>
      <c r="OHD587" s="511"/>
      <c r="OHE587" s="89"/>
      <c r="OHF587" s="89"/>
      <c r="OHG587" s="89"/>
      <c r="OHH587" s="89"/>
      <c r="OHI587" s="89"/>
      <c r="OHJ587" s="511"/>
      <c r="OHK587" s="511"/>
      <c r="OHL587" s="89"/>
      <c r="OHM587" s="89"/>
      <c r="OHN587" s="511"/>
      <c r="OHO587" s="511"/>
      <c r="OHP587" s="89"/>
      <c r="OHQ587" s="89"/>
      <c r="OHR587" s="511"/>
      <c r="OHS587" s="511"/>
      <c r="OHT587" s="511"/>
      <c r="OHU587" s="511"/>
      <c r="OHV587" s="511"/>
      <c r="OHW587" s="511"/>
      <c r="OHX587" s="511"/>
      <c r="OHY587" s="89"/>
      <c r="OHZ587" s="89"/>
      <c r="OIA587" s="511"/>
      <c r="OIB587" s="511"/>
      <c r="OIC587" s="89"/>
      <c r="OID587" s="89"/>
      <c r="OIE587" s="511"/>
      <c r="OIF587" s="511"/>
      <c r="OIG587" s="511"/>
      <c r="OIH587" s="511"/>
      <c r="OII587" s="511"/>
      <c r="OIJ587" s="203"/>
      <c r="OIK587" s="107"/>
      <c r="OIL587" s="511"/>
      <c r="OIM587" s="511"/>
      <c r="OIN587" s="511"/>
      <c r="OIO587" s="511"/>
      <c r="OIP587" s="511"/>
      <c r="OIQ587" s="511"/>
      <c r="OIR587" s="511"/>
      <c r="OIS587" s="168"/>
      <c r="OIT587" s="168"/>
      <c r="OIU587" s="168"/>
      <c r="OIV587" s="168"/>
      <c r="OIW587" s="168"/>
      <c r="OIX587" s="168"/>
      <c r="OIY587" s="168"/>
      <c r="OIZ587" s="168"/>
      <c r="OJA587" s="168"/>
      <c r="OJB587" s="168"/>
      <c r="OJC587" s="168"/>
      <c r="OJD587" s="168"/>
      <c r="OJE587" s="168"/>
      <c r="OJF587" s="168"/>
      <c r="OJG587" s="168"/>
      <c r="OJH587" s="168"/>
      <c r="OJI587" s="168"/>
      <c r="OJJ587" s="168"/>
      <c r="OJK587" s="168"/>
      <c r="OJL587" s="168"/>
      <c r="OJM587" s="168"/>
      <c r="OJN587" s="168"/>
      <c r="OJO587" s="168"/>
      <c r="OJP587" s="168"/>
      <c r="OJQ587" s="168"/>
      <c r="OJR587" s="168"/>
      <c r="OJS587" s="168"/>
      <c r="OJT587" s="168"/>
      <c r="OJU587" s="168"/>
      <c r="OJV587" s="168"/>
      <c r="OJW587" s="168"/>
      <c r="OJX587" s="168"/>
      <c r="OJY587" s="168"/>
      <c r="OJZ587" s="168"/>
      <c r="OKA587" s="168"/>
      <c r="OKB587" s="168"/>
      <c r="OKC587" s="168"/>
      <c r="OKD587" s="168"/>
      <c r="OKE587" s="168"/>
      <c r="OKF587" s="168"/>
      <c r="OKG587" s="168"/>
      <c r="OKH587" s="168"/>
      <c r="OKI587" s="168"/>
      <c r="OKJ587" s="168"/>
      <c r="OKK587" s="511"/>
      <c r="OKL587" s="511"/>
      <c r="OKM587" s="511"/>
      <c r="OKN587" s="511"/>
      <c r="OKO587" s="511"/>
      <c r="OKP587" s="511"/>
      <c r="OKQ587" s="511"/>
      <c r="OKR587" s="511"/>
      <c r="OKS587" s="511"/>
      <c r="OKT587" s="511"/>
      <c r="OKU587" s="511"/>
      <c r="OKV587" s="511"/>
      <c r="OKW587" s="511"/>
      <c r="OKX587" s="511"/>
      <c r="OKY587" s="511"/>
      <c r="OKZ587" s="511"/>
      <c r="OLA587" s="511"/>
      <c r="OLB587" s="511"/>
      <c r="OLC587" s="511"/>
      <c r="OLD587" s="511"/>
      <c r="OLE587" s="511"/>
      <c r="OLF587" s="511"/>
      <c r="OLG587" s="511"/>
      <c r="OLH587" s="511"/>
      <c r="OLI587" s="89"/>
      <c r="OLJ587" s="89"/>
      <c r="OLK587" s="89"/>
      <c r="OLL587" s="89"/>
      <c r="OLM587" s="89"/>
      <c r="OLN587" s="511"/>
      <c r="OLO587" s="511"/>
      <c r="OLP587" s="89"/>
      <c r="OLQ587" s="89"/>
      <c r="OLR587" s="511"/>
      <c r="OLS587" s="511"/>
      <c r="OLT587" s="89"/>
      <c r="OLU587" s="89"/>
      <c r="OLV587" s="511"/>
      <c r="OLW587" s="511"/>
      <c r="OLX587" s="511"/>
      <c r="OLY587" s="511"/>
      <c r="OLZ587" s="511"/>
      <c r="OMA587" s="511"/>
      <c r="OMB587" s="511"/>
      <c r="OMC587" s="89"/>
      <c r="OMD587" s="89"/>
      <c r="OME587" s="511"/>
      <c r="OMF587" s="511"/>
      <c r="OMG587" s="89"/>
      <c r="OMH587" s="89"/>
      <c r="OMI587" s="511"/>
      <c r="OMJ587" s="511"/>
      <c r="OMK587" s="511"/>
      <c r="OML587" s="511"/>
      <c r="OMM587" s="511"/>
      <c r="OMN587" s="203"/>
      <c r="OMO587" s="107"/>
      <c r="OMP587" s="511"/>
      <c r="OMQ587" s="511"/>
      <c r="OMR587" s="511"/>
      <c r="OMS587" s="511"/>
      <c r="OMT587" s="511"/>
      <c r="OMU587" s="511"/>
      <c r="OMV587" s="511"/>
      <c r="OMW587" s="168"/>
      <c r="OMX587" s="168"/>
      <c r="OMY587" s="168"/>
      <c r="OMZ587" s="168"/>
      <c r="ONA587" s="168"/>
      <c r="ONB587" s="168"/>
      <c r="ONC587" s="168"/>
      <c r="OND587" s="168"/>
      <c r="ONE587" s="168"/>
      <c r="ONF587" s="168"/>
      <c r="ONG587" s="168"/>
      <c r="ONH587" s="168"/>
      <c r="ONI587" s="168"/>
      <c r="ONJ587" s="168"/>
      <c r="ONK587" s="168"/>
      <c r="ONL587" s="168"/>
      <c r="ONM587" s="168"/>
      <c r="ONN587" s="168"/>
      <c r="ONO587" s="168"/>
      <c r="ONP587" s="168"/>
      <c r="ONQ587" s="168"/>
      <c r="ONR587" s="168"/>
      <c r="ONS587" s="168"/>
      <c r="ONT587" s="168"/>
      <c r="ONU587" s="168"/>
      <c r="ONV587" s="168"/>
      <c r="ONW587" s="168"/>
      <c r="ONX587" s="168"/>
      <c r="ONY587" s="168"/>
      <c r="ONZ587" s="168"/>
      <c r="OOA587" s="168"/>
      <c r="OOB587" s="168"/>
      <c r="OOC587" s="168"/>
      <c r="OOD587" s="168"/>
      <c r="OOE587" s="168"/>
      <c r="OOF587" s="168"/>
      <c r="OOG587" s="168"/>
      <c r="OOH587" s="168"/>
      <c r="OOI587" s="168"/>
      <c r="OOJ587" s="168"/>
      <c r="OOK587" s="168"/>
      <c r="OOL587" s="168"/>
      <c r="OOM587" s="168"/>
      <c r="OON587" s="168"/>
      <c r="OOO587" s="511"/>
      <c r="OOP587" s="511"/>
      <c r="OOQ587" s="511"/>
      <c r="OOR587" s="511"/>
      <c r="OOS587" s="511"/>
      <c r="OOT587" s="511"/>
      <c r="OOU587" s="511"/>
      <c r="OOV587" s="511"/>
      <c r="OOW587" s="511"/>
      <c r="OOX587" s="511"/>
      <c r="OOY587" s="511"/>
      <c r="OOZ587" s="511"/>
      <c r="OPA587" s="511"/>
      <c r="OPB587" s="511"/>
      <c r="OPC587" s="511"/>
      <c r="OPD587" s="511"/>
      <c r="OPE587" s="511"/>
      <c r="OPF587" s="511"/>
      <c r="OPG587" s="511"/>
      <c r="OPH587" s="511"/>
      <c r="OPI587" s="511"/>
      <c r="OPJ587" s="511"/>
      <c r="OPK587" s="511"/>
      <c r="OPL587" s="511"/>
      <c r="OPM587" s="89"/>
      <c r="OPN587" s="89"/>
      <c r="OPO587" s="89"/>
      <c r="OPP587" s="89"/>
      <c r="OPQ587" s="89"/>
      <c r="OPR587" s="511"/>
      <c r="OPS587" s="511"/>
      <c r="OPT587" s="89"/>
      <c r="OPU587" s="89"/>
      <c r="OPV587" s="511"/>
      <c r="OPW587" s="511"/>
      <c r="OPX587" s="89"/>
      <c r="OPY587" s="89"/>
      <c r="OPZ587" s="511"/>
      <c r="OQA587" s="511"/>
      <c r="OQB587" s="511"/>
      <c r="OQC587" s="511"/>
      <c r="OQD587" s="511"/>
      <c r="OQE587" s="511"/>
      <c r="OQF587" s="511"/>
      <c r="OQG587" s="89"/>
      <c r="OQH587" s="89"/>
      <c r="OQI587" s="511"/>
      <c r="OQJ587" s="511"/>
      <c r="OQK587" s="89"/>
      <c r="OQL587" s="89"/>
      <c r="OQM587" s="511"/>
      <c r="OQN587" s="511"/>
      <c r="OQO587" s="511"/>
      <c r="OQP587" s="511"/>
      <c r="OQQ587" s="511"/>
      <c r="OQR587" s="203"/>
      <c r="OQS587" s="107"/>
      <c r="OQT587" s="511"/>
      <c r="OQU587" s="511"/>
      <c r="OQV587" s="511"/>
      <c r="OQW587" s="511"/>
      <c r="OQX587" s="511"/>
      <c r="OQY587" s="511"/>
      <c r="OQZ587" s="511"/>
      <c r="ORA587" s="168"/>
      <c r="ORB587" s="168"/>
      <c r="ORC587" s="168"/>
      <c r="ORD587" s="168"/>
      <c r="ORE587" s="168"/>
      <c r="ORF587" s="168"/>
      <c r="ORG587" s="168"/>
      <c r="ORH587" s="168"/>
      <c r="ORI587" s="168"/>
      <c r="ORJ587" s="168"/>
      <c r="ORK587" s="168"/>
      <c r="ORL587" s="168"/>
      <c r="ORM587" s="168"/>
      <c r="ORN587" s="168"/>
      <c r="ORO587" s="168"/>
      <c r="ORP587" s="168"/>
      <c r="ORQ587" s="168"/>
      <c r="ORR587" s="168"/>
      <c r="ORS587" s="168"/>
      <c r="ORT587" s="168"/>
      <c r="ORU587" s="168"/>
      <c r="ORV587" s="168"/>
      <c r="ORW587" s="168"/>
      <c r="ORX587" s="168"/>
      <c r="ORY587" s="168"/>
      <c r="ORZ587" s="168"/>
      <c r="OSA587" s="168"/>
      <c r="OSB587" s="168"/>
      <c r="OSC587" s="168"/>
      <c r="OSD587" s="168"/>
      <c r="OSE587" s="168"/>
      <c r="OSF587" s="168"/>
      <c r="OSG587" s="168"/>
      <c r="OSH587" s="168"/>
      <c r="OSI587" s="168"/>
      <c r="OSJ587" s="168"/>
      <c r="OSK587" s="168"/>
      <c r="OSL587" s="168"/>
      <c r="OSM587" s="168"/>
      <c r="OSN587" s="168"/>
      <c r="OSO587" s="168"/>
      <c r="OSP587" s="168"/>
      <c r="OSQ587" s="168"/>
      <c r="OSR587" s="168"/>
      <c r="OSS587" s="511"/>
      <c r="OST587" s="511"/>
      <c r="OSU587" s="511"/>
      <c r="OSV587" s="511"/>
      <c r="OSW587" s="511"/>
      <c r="OSX587" s="511"/>
      <c r="OSY587" s="511"/>
      <c r="OSZ587" s="511"/>
      <c r="OTA587" s="511"/>
      <c r="OTB587" s="511"/>
      <c r="OTC587" s="511"/>
      <c r="OTD587" s="511"/>
      <c r="OTE587" s="511"/>
      <c r="OTF587" s="511"/>
      <c r="OTG587" s="511"/>
      <c r="OTH587" s="511"/>
      <c r="OTI587" s="511"/>
      <c r="OTJ587" s="511"/>
      <c r="OTK587" s="511"/>
      <c r="OTL587" s="511"/>
      <c r="OTM587" s="511"/>
      <c r="OTN587" s="511"/>
      <c r="OTO587" s="511"/>
      <c r="OTP587" s="511"/>
      <c r="OTQ587" s="89"/>
      <c r="OTR587" s="89"/>
      <c r="OTS587" s="89"/>
      <c r="OTT587" s="89"/>
      <c r="OTU587" s="89"/>
      <c r="OTV587" s="511"/>
      <c r="OTW587" s="511"/>
      <c r="OTX587" s="89"/>
      <c r="OTY587" s="89"/>
      <c r="OTZ587" s="511"/>
      <c r="OUA587" s="511"/>
      <c r="OUB587" s="89"/>
      <c r="OUC587" s="89"/>
      <c r="OUD587" s="511"/>
      <c r="OUE587" s="511"/>
      <c r="OUF587" s="511"/>
      <c r="OUG587" s="511"/>
      <c r="OUH587" s="511"/>
      <c r="OUI587" s="511"/>
      <c r="OUJ587" s="511"/>
      <c r="OUK587" s="89"/>
      <c r="OUL587" s="89"/>
      <c r="OUM587" s="511"/>
      <c r="OUN587" s="511"/>
      <c r="OUO587" s="89"/>
      <c r="OUP587" s="89"/>
      <c r="OUQ587" s="511"/>
      <c r="OUR587" s="511"/>
      <c r="OUS587" s="511"/>
      <c r="OUT587" s="511"/>
      <c r="OUU587" s="511"/>
      <c r="OUV587" s="203"/>
      <c r="OUW587" s="107"/>
      <c r="OUX587" s="511"/>
      <c r="OUY587" s="511"/>
      <c r="OUZ587" s="511"/>
      <c r="OVA587" s="511"/>
      <c r="OVB587" s="511"/>
      <c r="OVC587" s="511"/>
      <c r="OVD587" s="511"/>
      <c r="OVE587" s="168"/>
      <c r="OVF587" s="168"/>
      <c r="OVG587" s="168"/>
      <c r="OVH587" s="168"/>
      <c r="OVI587" s="168"/>
      <c r="OVJ587" s="168"/>
      <c r="OVK587" s="168"/>
      <c r="OVL587" s="168"/>
      <c r="OVM587" s="168"/>
      <c r="OVN587" s="168"/>
      <c r="OVO587" s="168"/>
      <c r="OVP587" s="168"/>
      <c r="OVQ587" s="168"/>
      <c r="OVR587" s="168"/>
      <c r="OVS587" s="168"/>
      <c r="OVT587" s="168"/>
      <c r="OVU587" s="168"/>
      <c r="OVV587" s="168"/>
      <c r="OVW587" s="168"/>
      <c r="OVX587" s="168"/>
      <c r="OVY587" s="168"/>
      <c r="OVZ587" s="168"/>
      <c r="OWA587" s="168"/>
      <c r="OWB587" s="168"/>
      <c r="OWC587" s="168"/>
      <c r="OWD587" s="168"/>
      <c r="OWE587" s="168"/>
      <c r="OWF587" s="168"/>
      <c r="OWG587" s="168"/>
      <c r="OWH587" s="168"/>
      <c r="OWI587" s="168"/>
      <c r="OWJ587" s="168"/>
      <c r="OWK587" s="168"/>
      <c r="OWL587" s="168"/>
      <c r="OWM587" s="168"/>
      <c r="OWN587" s="168"/>
      <c r="OWO587" s="168"/>
      <c r="OWP587" s="168"/>
      <c r="OWQ587" s="168"/>
      <c r="OWR587" s="168"/>
      <c r="OWS587" s="168"/>
      <c r="OWT587" s="168"/>
      <c r="OWU587" s="168"/>
      <c r="OWV587" s="168"/>
      <c r="OWW587" s="511"/>
      <c r="OWX587" s="511"/>
      <c r="OWY587" s="511"/>
      <c r="OWZ587" s="511"/>
      <c r="OXA587" s="511"/>
      <c r="OXB587" s="511"/>
      <c r="OXC587" s="511"/>
      <c r="OXD587" s="511"/>
      <c r="OXE587" s="511"/>
      <c r="OXF587" s="511"/>
      <c r="OXG587" s="511"/>
      <c r="OXH587" s="511"/>
      <c r="OXI587" s="511"/>
      <c r="OXJ587" s="511"/>
      <c r="OXK587" s="511"/>
      <c r="OXL587" s="511"/>
      <c r="OXM587" s="511"/>
      <c r="OXN587" s="511"/>
      <c r="OXO587" s="511"/>
      <c r="OXP587" s="511"/>
      <c r="OXQ587" s="511"/>
      <c r="OXR587" s="511"/>
      <c r="OXS587" s="511"/>
      <c r="OXT587" s="511"/>
      <c r="OXU587" s="89"/>
      <c r="OXV587" s="89"/>
      <c r="OXW587" s="89"/>
      <c r="OXX587" s="89"/>
      <c r="OXY587" s="89"/>
      <c r="OXZ587" s="511"/>
      <c r="OYA587" s="511"/>
      <c r="OYB587" s="89"/>
      <c r="OYC587" s="89"/>
      <c r="OYD587" s="511"/>
      <c r="OYE587" s="511"/>
      <c r="OYF587" s="89"/>
      <c r="OYG587" s="89"/>
      <c r="OYH587" s="511"/>
      <c r="OYI587" s="511"/>
      <c r="OYJ587" s="511"/>
      <c r="OYK587" s="511"/>
      <c r="OYL587" s="511"/>
      <c r="OYM587" s="511"/>
      <c r="OYN587" s="511"/>
      <c r="OYO587" s="89"/>
      <c r="OYP587" s="89"/>
      <c r="OYQ587" s="511"/>
      <c r="OYR587" s="511"/>
      <c r="OYS587" s="89"/>
      <c r="OYT587" s="89"/>
      <c r="OYU587" s="511"/>
      <c r="OYV587" s="511"/>
      <c r="OYW587" s="511"/>
      <c r="OYX587" s="511"/>
      <c r="OYY587" s="511"/>
      <c r="OYZ587" s="203"/>
      <c r="OZA587" s="107"/>
      <c r="OZB587" s="511"/>
      <c r="OZC587" s="511"/>
      <c r="OZD587" s="511"/>
      <c r="OZE587" s="511"/>
      <c r="OZF587" s="511"/>
      <c r="OZG587" s="511"/>
      <c r="OZH587" s="511"/>
      <c r="OZI587" s="168"/>
      <c r="OZJ587" s="168"/>
      <c r="OZK587" s="168"/>
      <c r="OZL587" s="168"/>
      <c r="OZM587" s="168"/>
      <c r="OZN587" s="168"/>
      <c r="OZO587" s="168"/>
      <c r="OZP587" s="168"/>
      <c r="OZQ587" s="168"/>
      <c r="OZR587" s="168"/>
      <c r="OZS587" s="168"/>
      <c r="OZT587" s="168"/>
      <c r="OZU587" s="168"/>
      <c r="OZV587" s="168"/>
      <c r="OZW587" s="168"/>
      <c r="OZX587" s="168"/>
      <c r="OZY587" s="168"/>
      <c r="OZZ587" s="168"/>
      <c r="PAA587" s="168"/>
      <c r="PAB587" s="168"/>
      <c r="PAC587" s="168"/>
      <c r="PAD587" s="168"/>
      <c r="PAE587" s="168"/>
      <c r="PAF587" s="168"/>
      <c r="PAG587" s="168"/>
      <c r="PAH587" s="168"/>
      <c r="PAI587" s="168"/>
      <c r="PAJ587" s="168"/>
      <c r="PAK587" s="168"/>
      <c r="PAL587" s="168"/>
      <c r="PAM587" s="168"/>
      <c r="PAN587" s="168"/>
      <c r="PAO587" s="168"/>
      <c r="PAP587" s="168"/>
      <c r="PAQ587" s="168"/>
      <c r="PAR587" s="168"/>
      <c r="PAS587" s="168"/>
      <c r="PAT587" s="168"/>
      <c r="PAU587" s="168"/>
      <c r="PAV587" s="168"/>
      <c r="PAW587" s="168"/>
      <c r="PAX587" s="168"/>
      <c r="PAY587" s="168"/>
      <c r="PAZ587" s="168"/>
      <c r="PBA587" s="511"/>
      <c r="PBB587" s="511"/>
      <c r="PBC587" s="511"/>
      <c r="PBD587" s="511"/>
      <c r="PBE587" s="511"/>
      <c r="PBF587" s="511"/>
      <c r="PBG587" s="511"/>
      <c r="PBH587" s="511"/>
      <c r="PBI587" s="511"/>
      <c r="PBJ587" s="511"/>
      <c r="PBK587" s="511"/>
      <c r="PBL587" s="511"/>
      <c r="PBM587" s="511"/>
      <c r="PBN587" s="511"/>
      <c r="PBO587" s="511"/>
      <c r="PBP587" s="511"/>
      <c r="PBQ587" s="511"/>
      <c r="PBR587" s="511"/>
      <c r="PBS587" s="511"/>
      <c r="PBT587" s="511"/>
      <c r="PBU587" s="511"/>
      <c r="PBV587" s="511"/>
      <c r="PBW587" s="511"/>
      <c r="PBX587" s="511"/>
      <c r="PBY587" s="89"/>
      <c r="PBZ587" s="89"/>
      <c r="PCA587" s="89"/>
      <c r="PCB587" s="89"/>
      <c r="PCC587" s="89"/>
      <c r="PCD587" s="511"/>
      <c r="PCE587" s="511"/>
      <c r="PCF587" s="89"/>
      <c r="PCG587" s="89"/>
      <c r="PCH587" s="511"/>
      <c r="PCI587" s="511"/>
      <c r="PCJ587" s="89"/>
      <c r="PCK587" s="89"/>
      <c r="PCL587" s="511"/>
      <c r="PCM587" s="511"/>
      <c r="PCN587" s="511"/>
      <c r="PCO587" s="511"/>
      <c r="PCP587" s="511"/>
      <c r="PCQ587" s="511"/>
      <c r="PCR587" s="511"/>
      <c r="PCS587" s="89"/>
      <c r="PCT587" s="89"/>
      <c r="PCU587" s="511"/>
      <c r="PCV587" s="511"/>
      <c r="PCW587" s="89"/>
      <c r="PCX587" s="89"/>
      <c r="PCY587" s="511"/>
      <c r="PCZ587" s="511"/>
      <c r="PDA587" s="511"/>
      <c r="PDB587" s="511"/>
      <c r="PDC587" s="511"/>
      <c r="PDD587" s="203"/>
      <c r="PDE587" s="107"/>
      <c r="PDF587" s="511"/>
      <c r="PDG587" s="511"/>
      <c r="PDH587" s="511"/>
      <c r="PDI587" s="511"/>
      <c r="PDJ587" s="511"/>
      <c r="PDK587" s="511"/>
      <c r="PDL587" s="511"/>
      <c r="PDM587" s="168"/>
      <c r="PDN587" s="168"/>
      <c r="PDO587" s="168"/>
      <c r="PDP587" s="168"/>
      <c r="PDQ587" s="168"/>
      <c r="PDR587" s="168"/>
      <c r="PDS587" s="168"/>
      <c r="PDT587" s="168"/>
      <c r="PDU587" s="168"/>
      <c r="PDV587" s="168"/>
      <c r="PDW587" s="168"/>
      <c r="PDX587" s="168"/>
      <c r="PDY587" s="168"/>
      <c r="PDZ587" s="168"/>
      <c r="PEA587" s="168"/>
      <c r="PEB587" s="168"/>
      <c r="PEC587" s="168"/>
      <c r="PED587" s="168"/>
      <c r="PEE587" s="168"/>
      <c r="PEF587" s="168"/>
      <c r="PEG587" s="168"/>
      <c r="PEH587" s="168"/>
      <c r="PEI587" s="168"/>
      <c r="PEJ587" s="168"/>
      <c r="PEK587" s="168"/>
      <c r="PEL587" s="168"/>
      <c r="PEM587" s="168"/>
      <c r="PEN587" s="168"/>
      <c r="PEO587" s="168"/>
      <c r="PEP587" s="168"/>
      <c r="PEQ587" s="168"/>
      <c r="PER587" s="168"/>
      <c r="PES587" s="168"/>
      <c r="PET587" s="168"/>
      <c r="PEU587" s="168"/>
      <c r="PEV587" s="168"/>
      <c r="PEW587" s="168"/>
      <c r="PEX587" s="168"/>
      <c r="PEY587" s="168"/>
      <c r="PEZ587" s="168"/>
      <c r="PFA587" s="168"/>
      <c r="PFB587" s="168"/>
      <c r="PFC587" s="168"/>
      <c r="PFD587" s="168"/>
      <c r="PFE587" s="511"/>
      <c r="PFF587" s="511"/>
      <c r="PFG587" s="511"/>
      <c r="PFH587" s="511"/>
      <c r="PFI587" s="511"/>
      <c r="PFJ587" s="511"/>
      <c r="PFK587" s="511"/>
      <c r="PFL587" s="511"/>
      <c r="PFM587" s="511"/>
      <c r="PFN587" s="511"/>
      <c r="PFO587" s="511"/>
      <c r="PFP587" s="511"/>
      <c r="PFQ587" s="511"/>
      <c r="PFR587" s="511"/>
      <c r="PFS587" s="511"/>
      <c r="PFT587" s="511"/>
      <c r="PFU587" s="511"/>
      <c r="PFV587" s="511"/>
      <c r="PFW587" s="511"/>
      <c r="PFX587" s="511"/>
      <c r="PFY587" s="511"/>
      <c r="PFZ587" s="511"/>
      <c r="PGA587" s="511"/>
      <c r="PGB587" s="511"/>
      <c r="PGC587" s="89"/>
      <c r="PGD587" s="89"/>
      <c r="PGE587" s="89"/>
      <c r="PGF587" s="89"/>
      <c r="PGG587" s="89"/>
      <c r="PGH587" s="511"/>
      <c r="PGI587" s="511"/>
      <c r="PGJ587" s="89"/>
      <c r="PGK587" s="89"/>
      <c r="PGL587" s="511"/>
      <c r="PGM587" s="511"/>
      <c r="PGN587" s="89"/>
      <c r="PGO587" s="89"/>
      <c r="PGP587" s="511"/>
      <c r="PGQ587" s="511"/>
      <c r="PGR587" s="511"/>
      <c r="PGS587" s="511"/>
      <c r="PGT587" s="511"/>
      <c r="PGU587" s="511"/>
      <c r="PGV587" s="511"/>
      <c r="PGW587" s="89"/>
      <c r="PGX587" s="89"/>
      <c r="PGY587" s="511"/>
      <c r="PGZ587" s="511"/>
      <c r="PHA587" s="89"/>
      <c r="PHB587" s="89"/>
      <c r="PHC587" s="511"/>
      <c r="PHD587" s="511"/>
      <c r="PHE587" s="511"/>
      <c r="PHF587" s="511"/>
      <c r="PHG587" s="511"/>
      <c r="PHH587" s="203"/>
      <c r="PHI587" s="107"/>
      <c r="PHJ587" s="511"/>
      <c r="PHK587" s="511"/>
      <c r="PHL587" s="511"/>
      <c r="PHM587" s="511"/>
      <c r="PHN587" s="511"/>
      <c r="PHO587" s="511"/>
      <c r="PHP587" s="511"/>
      <c r="PHQ587" s="168"/>
      <c r="PHR587" s="168"/>
      <c r="PHS587" s="168"/>
      <c r="PHT587" s="168"/>
      <c r="PHU587" s="168"/>
      <c r="PHV587" s="168"/>
      <c r="PHW587" s="168"/>
      <c r="PHX587" s="168"/>
      <c r="PHY587" s="168"/>
      <c r="PHZ587" s="168"/>
      <c r="PIA587" s="168"/>
      <c r="PIB587" s="168"/>
      <c r="PIC587" s="168"/>
      <c r="PID587" s="168"/>
      <c r="PIE587" s="168"/>
      <c r="PIF587" s="168"/>
      <c r="PIG587" s="168"/>
      <c r="PIH587" s="168"/>
      <c r="PII587" s="168"/>
      <c r="PIJ587" s="168"/>
      <c r="PIK587" s="168"/>
      <c r="PIL587" s="168"/>
      <c r="PIM587" s="168"/>
      <c r="PIN587" s="168"/>
      <c r="PIO587" s="168"/>
      <c r="PIP587" s="168"/>
      <c r="PIQ587" s="168"/>
      <c r="PIR587" s="168"/>
      <c r="PIS587" s="168"/>
      <c r="PIT587" s="168"/>
      <c r="PIU587" s="168"/>
      <c r="PIV587" s="168"/>
      <c r="PIW587" s="168"/>
      <c r="PIX587" s="168"/>
      <c r="PIY587" s="168"/>
      <c r="PIZ587" s="168"/>
      <c r="PJA587" s="168"/>
      <c r="PJB587" s="168"/>
      <c r="PJC587" s="168"/>
      <c r="PJD587" s="168"/>
      <c r="PJE587" s="168"/>
      <c r="PJF587" s="168"/>
      <c r="PJG587" s="168"/>
      <c r="PJH587" s="168"/>
      <c r="PJI587" s="511"/>
      <c r="PJJ587" s="511"/>
      <c r="PJK587" s="511"/>
      <c r="PJL587" s="511"/>
      <c r="PJM587" s="511"/>
      <c r="PJN587" s="511"/>
      <c r="PJO587" s="511"/>
      <c r="PJP587" s="511"/>
      <c r="PJQ587" s="511"/>
      <c r="PJR587" s="511"/>
      <c r="PJS587" s="511"/>
      <c r="PJT587" s="511"/>
      <c r="PJU587" s="511"/>
      <c r="PJV587" s="511"/>
      <c r="PJW587" s="511"/>
      <c r="PJX587" s="511"/>
      <c r="PJY587" s="511"/>
      <c r="PJZ587" s="511"/>
      <c r="PKA587" s="511"/>
      <c r="PKB587" s="511"/>
      <c r="PKC587" s="511"/>
      <c r="PKD587" s="511"/>
      <c r="PKE587" s="511"/>
      <c r="PKF587" s="511"/>
      <c r="PKG587" s="89"/>
      <c r="PKH587" s="89"/>
      <c r="PKI587" s="89"/>
      <c r="PKJ587" s="89"/>
      <c r="PKK587" s="89"/>
      <c r="PKL587" s="511"/>
      <c r="PKM587" s="511"/>
      <c r="PKN587" s="89"/>
      <c r="PKO587" s="89"/>
      <c r="PKP587" s="511"/>
      <c r="PKQ587" s="511"/>
      <c r="PKR587" s="89"/>
      <c r="PKS587" s="89"/>
      <c r="PKT587" s="511"/>
      <c r="PKU587" s="511"/>
      <c r="PKV587" s="511"/>
      <c r="PKW587" s="511"/>
      <c r="PKX587" s="511"/>
      <c r="PKY587" s="511"/>
      <c r="PKZ587" s="511"/>
      <c r="PLA587" s="89"/>
      <c r="PLB587" s="89"/>
      <c r="PLC587" s="511"/>
      <c r="PLD587" s="511"/>
      <c r="PLE587" s="89"/>
      <c r="PLF587" s="89"/>
      <c r="PLG587" s="511"/>
      <c r="PLH587" s="511"/>
      <c r="PLI587" s="511"/>
      <c r="PLJ587" s="511"/>
      <c r="PLK587" s="511"/>
      <c r="PLL587" s="203"/>
      <c r="PLM587" s="107"/>
      <c r="PLN587" s="511"/>
      <c r="PLO587" s="511"/>
      <c r="PLP587" s="511"/>
      <c r="PLQ587" s="511"/>
      <c r="PLR587" s="511"/>
      <c r="PLS587" s="511"/>
      <c r="PLT587" s="511"/>
      <c r="PLU587" s="168"/>
      <c r="PLV587" s="168"/>
      <c r="PLW587" s="168"/>
      <c r="PLX587" s="168"/>
      <c r="PLY587" s="168"/>
      <c r="PLZ587" s="168"/>
      <c r="PMA587" s="168"/>
      <c r="PMB587" s="168"/>
      <c r="PMC587" s="168"/>
      <c r="PMD587" s="168"/>
      <c r="PME587" s="168"/>
      <c r="PMF587" s="168"/>
      <c r="PMG587" s="168"/>
      <c r="PMH587" s="168"/>
      <c r="PMI587" s="168"/>
      <c r="PMJ587" s="168"/>
      <c r="PMK587" s="168"/>
      <c r="PML587" s="168"/>
      <c r="PMM587" s="168"/>
      <c r="PMN587" s="168"/>
      <c r="PMO587" s="168"/>
      <c r="PMP587" s="168"/>
      <c r="PMQ587" s="168"/>
      <c r="PMR587" s="168"/>
      <c r="PMS587" s="168"/>
      <c r="PMT587" s="168"/>
      <c r="PMU587" s="168"/>
      <c r="PMV587" s="168"/>
      <c r="PMW587" s="168"/>
      <c r="PMX587" s="168"/>
      <c r="PMY587" s="168"/>
      <c r="PMZ587" s="168"/>
      <c r="PNA587" s="168"/>
      <c r="PNB587" s="168"/>
      <c r="PNC587" s="168"/>
      <c r="PND587" s="168"/>
      <c r="PNE587" s="168"/>
      <c r="PNF587" s="168"/>
      <c r="PNG587" s="168"/>
      <c r="PNH587" s="168"/>
      <c r="PNI587" s="168"/>
      <c r="PNJ587" s="168"/>
      <c r="PNK587" s="168"/>
      <c r="PNL587" s="168"/>
      <c r="PNM587" s="511"/>
      <c r="PNN587" s="511"/>
      <c r="PNO587" s="511"/>
      <c r="PNP587" s="511"/>
      <c r="PNQ587" s="511"/>
      <c r="PNR587" s="511"/>
      <c r="PNS587" s="511"/>
      <c r="PNT587" s="511"/>
      <c r="PNU587" s="511"/>
      <c r="PNV587" s="511"/>
      <c r="PNW587" s="511"/>
      <c r="PNX587" s="511"/>
      <c r="PNY587" s="511"/>
      <c r="PNZ587" s="511"/>
      <c r="POA587" s="511"/>
      <c r="POB587" s="511"/>
      <c r="POC587" s="511"/>
      <c r="POD587" s="511"/>
      <c r="POE587" s="511"/>
      <c r="POF587" s="511"/>
      <c r="POG587" s="511"/>
      <c r="POH587" s="511"/>
      <c r="POI587" s="511"/>
      <c r="POJ587" s="511"/>
      <c r="POK587" s="89"/>
      <c r="POL587" s="89"/>
      <c r="POM587" s="89"/>
      <c r="PON587" s="89"/>
      <c r="POO587" s="89"/>
      <c r="POP587" s="511"/>
      <c r="POQ587" s="511"/>
      <c r="POR587" s="89"/>
      <c r="POS587" s="89"/>
      <c r="POT587" s="511"/>
      <c r="POU587" s="511"/>
      <c r="POV587" s="89"/>
      <c r="POW587" s="89"/>
      <c r="POX587" s="511"/>
      <c r="POY587" s="511"/>
      <c r="POZ587" s="511"/>
      <c r="PPA587" s="511"/>
      <c r="PPB587" s="511"/>
      <c r="PPC587" s="511"/>
      <c r="PPD587" s="511"/>
      <c r="PPE587" s="89"/>
      <c r="PPF587" s="89"/>
      <c r="PPG587" s="511"/>
      <c r="PPH587" s="511"/>
      <c r="PPI587" s="89"/>
      <c r="PPJ587" s="89"/>
      <c r="PPK587" s="511"/>
      <c r="PPL587" s="511"/>
      <c r="PPM587" s="511"/>
      <c r="PPN587" s="511"/>
      <c r="PPO587" s="511"/>
      <c r="PPP587" s="203"/>
      <c r="PPQ587" s="107"/>
      <c r="PPR587" s="511"/>
      <c r="PPS587" s="511"/>
      <c r="PPT587" s="511"/>
      <c r="PPU587" s="511"/>
      <c r="PPV587" s="511"/>
      <c r="PPW587" s="511"/>
      <c r="PPX587" s="511"/>
      <c r="PPY587" s="168"/>
      <c r="PPZ587" s="168"/>
      <c r="PQA587" s="168"/>
      <c r="PQB587" s="168"/>
      <c r="PQC587" s="168"/>
      <c r="PQD587" s="168"/>
      <c r="PQE587" s="168"/>
      <c r="PQF587" s="168"/>
      <c r="PQG587" s="168"/>
      <c r="PQH587" s="168"/>
      <c r="PQI587" s="168"/>
      <c r="PQJ587" s="168"/>
      <c r="PQK587" s="168"/>
      <c r="PQL587" s="168"/>
      <c r="PQM587" s="168"/>
      <c r="PQN587" s="168"/>
      <c r="PQO587" s="168"/>
      <c r="PQP587" s="168"/>
      <c r="PQQ587" s="168"/>
      <c r="PQR587" s="168"/>
      <c r="PQS587" s="168"/>
      <c r="PQT587" s="168"/>
      <c r="PQU587" s="168"/>
      <c r="PQV587" s="168"/>
      <c r="PQW587" s="168"/>
      <c r="PQX587" s="168"/>
      <c r="PQY587" s="168"/>
      <c r="PQZ587" s="168"/>
      <c r="PRA587" s="168"/>
      <c r="PRB587" s="168"/>
      <c r="PRC587" s="168"/>
      <c r="PRD587" s="168"/>
      <c r="PRE587" s="168"/>
      <c r="PRF587" s="168"/>
      <c r="PRG587" s="168"/>
      <c r="PRH587" s="168"/>
      <c r="PRI587" s="168"/>
      <c r="PRJ587" s="168"/>
      <c r="PRK587" s="168"/>
      <c r="PRL587" s="168"/>
      <c r="PRM587" s="168"/>
      <c r="PRN587" s="168"/>
      <c r="PRO587" s="168"/>
      <c r="PRP587" s="168"/>
      <c r="PRQ587" s="511"/>
      <c r="PRR587" s="511"/>
      <c r="PRS587" s="511"/>
      <c r="PRT587" s="511"/>
      <c r="PRU587" s="511"/>
      <c r="PRV587" s="511"/>
      <c r="PRW587" s="511"/>
      <c r="PRX587" s="511"/>
      <c r="PRY587" s="511"/>
      <c r="PRZ587" s="511"/>
      <c r="PSA587" s="511"/>
      <c r="PSB587" s="511"/>
      <c r="PSC587" s="511"/>
      <c r="PSD587" s="511"/>
      <c r="PSE587" s="511"/>
      <c r="PSF587" s="511"/>
      <c r="PSG587" s="511"/>
      <c r="PSH587" s="511"/>
      <c r="PSI587" s="511"/>
      <c r="PSJ587" s="511"/>
      <c r="PSK587" s="511"/>
      <c r="PSL587" s="511"/>
      <c r="PSM587" s="511"/>
      <c r="PSN587" s="511"/>
      <c r="PSO587" s="89"/>
      <c r="PSP587" s="89"/>
      <c r="PSQ587" s="89"/>
      <c r="PSR587" s="89"/>
      <c r="PSS587" s="89"/>
      <c r="PST587" s="511"/>
      <c r="PSU587" s="511"/>
      <c r="PSV587" s="89"/>
      <c r="PSW587" s="89"/>
      <c r="PSX587" s="511"/>
      <c r="PSY587" s="511"/>
      <c r="PSZ587" s="89"/>
      <c r="PTA587" s="89"/>
      <c r="PTB587" s="511"/>
      <c r="PTC587" s="511"/>
      <c r="PTD587" s="511"/>
      <c r="PTE587" s="511"/>
      <c r="PTF587" s="511"/>
      <c r="PTG587" s="511"/>
      <c r="PTH587" s="511"/>
      <c r="PTI587" s="89"/>
      <c r="PTJ587" s="89"/>
      <c r="PTK587" s="511"/>
      <c r="PTL587" s="511"/>
      <c r="PTM587" s="89"/>
      <c r="PTN587" s="89"/>
      <c r="PTO587" s="511"/>
      <c r="PTP587" s="511"/>
      <c r="PTQ587" s="511"/>
      <c r="PTR587" s="511"/>
      <c r="PTS587" s="511"/>
      <c r="PTT587" s="203"/>
      <c r="PTU587" s="107"/>
      <c r="PTV587" s="511"/>
      <c r="PTW587" s="511"/>
      <c r="PTX587" s="511"/>
      <c r="PTY587" s="511"/>
      <c r="PTZ587" s="511"/>
      <c r="PUA587" s="511"/>
      <c r="PUB587" s="511"/>
      <c r="PUC587" s="168"/>
      <c r="PUD587" s="168"/>
      <c r="PUE587" s="168"/>
      <c r="PUF587" s="168"/>
      <c r="PUG587" s="168"/>
      <c r="PUH587" s="168"/>
      <c r="PUI587" s="168"/>
      <c r="PUJ587" s="168"/>
      <c r="PUK587" s="168"/>
      <c r="PUL587" s="168"/>
      <c r="PUM587" s="168"/>
      <c r="PUN587" s="168"/>
      <c r="PUO587" s="168"/>
      <c r="PUP587" s="168"/>
      <c r="PUQ587" s="168"/>
      <c r="PUR587" s="168"/>
      <c r="PUS587" s="168"/>
      <c r="PUT587" s="168"/>
      <c r="PUU587" s="168"/>
      <c r="PUV587" s="168"/>
      <c r="PUW587" s="168"/>
      <c r="PUX587" s="168"/>
      <c r="PUY587" s="168"/>
      <c r="PUZ587" s="168"/>
      <c r="PVA587" s="168"/>
      <c r="PVB587" s="168"/>
      <c r="PVC587" s="168"/>
      <c r="PVD587" s="168"/>
      <c r="PVE587" s="168"/>
      <c r="PVF587" s="168"/>
      <c r="PVG587" s="168"/>
      <c r="PVH587" s="168"/>
      <c r="PVI587" s="168"/>
      <c r="PVJ587" s="168"/>
      <c r="PVK587" s="168"/>
      <c r="PVL587" s="168"/>
      <c r="PVM587" s="168"/>
      <c r="PVN587" s="168"/>
      <c r="PVO587" s="168"/>
      <c r="PVP587" s="168"/>
      <c r="PVQ587" s="168"/>
      <c r="PVR587" s="168"/>
      <c r="PVS587" s="168"/>
      <c r="PVT587" s="168"/>
      <c r="PVU587" s="511"/>
      <c r="PVV587" s="511"/>
      <c r="PVW587" s="511"/>
      <c r="PVX587" s="511"/>
      <c r="PVY587" s="511"/>
      <c r="PVZ587" s="511"/>
      <c r="PWA587" s="511"/>
      <c r="PWB587" s="511"/>
      <c r="PWC587" s="511"/>
      <c r="PWD587" s="511"/>
      <c r="PWE587" s="511"/>
      <c r="PWF587" s="511"/>
      <c r="PWG587" s="511"/>
      <c r="PWH587" s="511"/>
      <c r="PWI587" s="511"/>
      <c r="PWJ587" s="511"/>
      <c r="PWK587" s="511"/>
      <c r="PWL587" s="511"/>
      <c r="PWM587" s="511"/>
      <c r="PWN587" s="511"/>
      <c r="PWO587" s="511"/>
      <c r="PWP587" s="511"/>
      <c r="PWQ587" s="511"/>
      <c r="PWR587" s="511"/>
      <c r="PWS587" s="89"/>
      <c r="PWT587" s="89"/>
      <c r="PWU587" s="89"/>
      <c r="PWV587" s="89"/>
      <c r="PWW587" s="89"/>
      <c r="PWX587" s="511"/>
      <c r="PWY587" s="511"/>
      <c r="PWZ587" s="89"/>
      <c r="PXA587" s="89"/>
      <c r="PXB587" s="511"/>
      <c r="PXC587" s="511"/>
      <c r="PXD587" s="89"/>
      <c r="PXE587" s="89"/>
      <c r="PXF587" s="511"/>
      <c r="PXG587" s="511"/>
      <c r="PXH587" s="511"/>
      <c r="PXI587" s="511"/>
      <c r="PXJ587" s="511"/>
      <c r="PXK587" s="511"/>
      <c r="PXL587" s="511"/>
      <c r="PXM587" s="89"/>
      <c r="PXN587" s="89"/>
      <c r="PXO587" s="511"/>
      <c r="PXP587" s="511"/>
      <c r="PXQ587" s="89"/>
      <c r="PXR587" s="89"/>
      <c r="PXS587" s="511"/>
      <c r="PXT587" s="511"/>
      <c r="PXU587" s="511"/>
      <c r="PXV587" s="511"/>
      <c r="PXW587" s="511"/>
      <c r="PXX587" s="203"/>
      <c r="PXY587" s="107"/>
      <c r="PXZ587" s="511"/>
      <c r="PYA587" s="511"/>
      <c r="PYB587" s="511"/>
      <c r="PYC587" s="511"/>
      <c r="PYD587" s="511"/>
      <c r="PYE587" s="511"/>
      <c r="PYF587" s="511"/>
      <c r="PYG587" s="168"/>
      <c r="PYH587" s="168"/>
      <c r="PYI587" s="168"/>
      <c r="PYJ587" s="168"/>
      <c r="PYK587" s="168"/>
      <c r="PYL587" s="168"/>
      <c r="PYM587" s="168"/>
      <c r="PYN587" s="168"/>
      <c r="PYO587" s="168"/>
      <c r="PYP587" s="168"/>
      <c r="PYQ587" s="168"/>
      <c r="PYR587" s="168"/>
      <c r="PYS587" s="168"/>
      <c r="PYT587" s="168"/>
      <c r="PYU587" s="168"/>
      <c r="PYV587" s="168"/>
      <c r="PYW587" s="168"/>
      <c r="PYX587" s="168"/>
      <c r="PYY587" s="168"/>
      <c r="PYZ587" s="168"/>
      <c r="PZA587" s="168"/>
      <c r="PZB587" s="168"/>
      <c r="PZC587" s="168"/>
      <c r="PZD587" s="168"/>
      <c r="PZE587" s="168"/>
      <c r="PZF587" s="168"/>
      <c r="PZG587" s="168"/>
      <c r="PZH587" s="168"/>
      <c r="PZI587" s="168"/>
      <c r="PZJ587" s="168"/>
      <c r="PZK587" s="168"/>
      <c r="PZL587" s="168"/>
      <c r="PZM587" s="168"/>
      <c r="PZN587" s="168"/>
      <c r="PZO587" s="168"/>
      <c r="PZP587" s="168"/>
      <c r="PZQ587" s="168"/>
      <c r="PZR587" s="168"/>
      <c r="PZS587" s="168"/>
      <c r="PZT587" s="168"/>
      <c r="PZU587" s="168"/>
      <c r="PZV587" s="168"/>
      <c r="PZW587" s="168"/>
      <c r="PZX587" s="168"/>
      <c r="PZY587" s="511"/>
      <c r="PZZ587" s="511"/>
      <c r="QAA587" s="511"/>
      <c r="QAB587" s="511"/>
      <c r="QAC587" s="511"/>
      <c r="QAD587" s="511"/>
      <c r="QAE587" s="511"/>
      <c r="QAF587" s="511"/>
      <c r="QAG587" s="511"/>
      <c r="QAH587" s="511"/>
      <c r="QAI587" s="511"/>
      <c r="QAJ587" s="511"/>
      <c r="QAK587" s="511"/>
      <c r="QAL587" s="511"/>
      <c r="QAM587" s="511"/>
      <c r="QAN587" s="511"/>
      <c r="QAO587" s="511"/>
      <c r="QAP587" s="511"/>
      <c r="QAQ587" s="511"/>
      <c r="QAR587" s="511"/>
      <c r="QAS587" s="511"/>
      <c r="QAT587" s="511"/>
      <c r="QAU587" s="511"/>
      <c r="QAV587" s="511"/>
      <c r="QAW587" s="89"/>
      <c r="QAX587" s="89"/>
      <c r="QAY587" s="89"/>
      <c r="QAZ587" s="89"/>
      <c r="QBA587" s="89"/>
      <c r="QBB587" s="511"/>
      <c r="QBC587" s="511"/>
      <c r="QBD587" s="89"/>
      <c r="QBE587" s="89"/>
      <c r="QBF587" s="511"/>
      <c r="QBG587" s="511"/>
      <c r="QBH587" s="89"/>
      <c r="QBI587" s="89"/>
      <c r="QBJ587" s="511"/>
      <c r="QBK587" s="511"/>
      <c r="QBL587" s="511"/>
      <c r="QBM587" s="511"/>
      <c r="QBN587" s="511"/>
      <c r="QBO587" s="511"/>
      <c r="QBP587" s="511"/>
      <c r="QBQ587" s="89"/>
      <c r="QBR587" s="89"/>
      <c r="QBS587" s="511"/>
      <c r="QBT587" s="511"/>
      <c r="QBU587" s="89"/>
      <c r="QBV587" s="89"/>
      <c r="QBW587" s="511"/>
      <c r="QBX587" s="511"/>
      <c r="QBY587" s="511"/>
      <c r="QBZ587" s="511"/>
      <c r="QCA587" s="511"/>
      <c r="QCB587" s="203"/>
      <c r="QCC587" s="107"/>
      <c r="QCD587" s="511"/>
      <c r="QCE587" s="511"/>
      <c r="QCF587" s="511"/>
      <c r="QCG587" s="511"/>
      <c r="QCH587" s="511"/>
      <c r="QCI587" s="511"/>
      <c r="QCJ587" s="511"/>
      <c r="QCK587" s="168"/>
      <c r="QCL587" s="168"/>
      <c r="QCM587" s="168"/>
      <c r="QCN587" s="168"/>
      <c r="QCO587" s="168"/>
      <c r="QCP587" s="168"/>
      <c r="QCQ587" s="168"/>
      <c r="QCR587" s="168"/>
      <c r="QCS587" s="168"/>
      <c r="QCT587" s="168"/>
      <c r="QCU587" s="168"/>
      <c r="QCV587" s="168"/>
      <c r="QCW587" s="168"/>
      <c r="QCX587" s="168"/>
      <c r="QCY587" s="168"/>
      <c r="QCZ587" s="168"/>
      <c r="QDA587" s="168"/>
      <c r="QDB587" s="168"/>
      <c r="QDC587" s="168"/>
      <c r="QDD587" s="168"/>
      <c r="QDE587" s="168"/>
      <c r="QDF587" s="168"/>
      <c r="QDG587" s="168"/>
      <c r="QDH587" s="168"/>
      <c r="QDI587" s="168"/>
      <c r="QDJ587" s="168"/>
      <c r="QDK587" s="168"/>
      <c r="QDL587" s="168"/>
      <c r="QDM587" s="168"/>
      <c r="QDN587" s="168"/>
      <c r="QDO587" s="168"/>
      <c r="QDP587" s="168"/>
      <c r="QDQ587" s="168"/>
      <c r="QDR587" s="168"/>
      <c r="QDS587" s="168"/>
      <c r="QDT587" s="168"/>
      <c r="QDU587" s="168"/>
      <c r="QDV587" s="168"/>
      <c r="QDW587" s="168"/>
      <c r="QDX587" s="168"/>
      <c r="QDY587" s="168"/>
      <c r="QDZ587" s="168"/>
      <c r="QEA587" s="168"/>
      <c r="QEB587" s="168"/>
      <c r="QEC587" s="511"/>
      <c r="QED587" s="511"/>
      <c r="QEE587" s="511"/>
      <c r="QEF587" s="511"/>
      <c r="QEG587" s="511"/>
      <c r="QEH587" s="511"/>
      <c r="QEI587" s="511"/>
      <c r="QEJ587" s="511"/>
      <c r="QEK587" s="511"/>
      <c r="QEL587" s="511"/>
      <c r="QEM587" s="511"/>
      <c r="QEN587" s="511"/>
      <c r="QEO587" s="511"/>
      <c r="QEP587" s="511"/>
      <c r="QEQ587" s="511"/>
      <c r="QER587" s="511"/>
      <c r="QES587" s="511"/>
      <c r="QET587" s="511"/>
      <c r="QEU587" s="511"/>
      <c r="QEV587" s="511"/>
      <c r="QEW587" s="511"/>
      <c r="QEX587" s="511"/>
      <c r="QEY587" s="511"/>
      <c r="QEZ587" s="511"/>
      <c r="QFA587" s="89"/>
      <c r="QFB587" s="89"/>
      <c r="QFC587" s="89"/>
      <c r="QFD587" s="89"/>
      <c r="QFE587" s="89"/>
      <c r="QFF587" s="511"/>
      <c r="QFG587" s="511"/>
      <c r="QFH587" s="89"/>
      <c r="QFI587" s="89"/>
      <c r="QFJ587" s="511"/>
      <c r="QFK587" s="511"/>
      <c r="QFL587" s="89"/>
      <c r="QFM587" s="89"/>
      <c r="QFN587" s="511"/>
      <c r="QFO587" s="511"/>
      <c r="QFP587" s="511"/>
      <c r="QFQ587" s="511"/>
      <c r="QFR587" s="511"/>
      <c r="QFS587" s="511"/>
      <c r="QFT587" s="511"/>
      <c r="QFU587" s="89"/>
      <c r="QFV587" s="89"/>
      <c r="QFW587" s="511"/>
      <c r="QFX587" s="511"/>
      <c r="QFY587" s="89"/>
      <c r="QFZ587" s="89"/>
      <c r="QGA587" s="511"/>
      <c r="QGB587" s="511"/>
      <c r="QGC587" s="511"/>
      <c r="QGD587" s="511"/>
      <c r="QGE587" s="511"/>
      <c r="QGF587" s="203"/>
      <c r="QGG587" s="107"/>
      <c r="QGH587" s="511"/>
      <c r="QGI587" s="511"/>
      <c r="QGJ587" s="511"/>
      <c r="QGK587" s="511"/>
      <c r="QGL587" s="511"/>
      <c r="QGM587" s="511"/>
      <c r="QGN587" s="511"/>
      <c r="QGO587" s="168"/>
      <c r="QGP587" s="168"/>
      <c r="QGQ587" s="168"/>
      <c r="QGR587" s="168"/>
      <c r="QGS587" s="168"/>
      <c r="QGT587" s="168"/>
      <c r="QGU587" s="168"/>
      <c r="QGV587" s="168"/>
      <c r="QGW587" s="168"/>
      <c r="QGX587" s="168"/>
      <c r="QGY587" s="168"/>
      <c r="QGZ587" s="168"/>
      <c r="QHA587" s="168"/>
      <c r="QHB587" s="168"/>
      <c r="QHC587" s="168"/>
      <c r="QHD587" s="168"/>
      <c r="QHE587" s="168"/>
      <c r="QHF587" s="168"/>
      <c r="QHG587" s="168"/>
      <c r="QHH587" s="168"/>
      <c r="QHI587" s="168"/>
      <c r="QHJ587" s="168"/>
      <c r="QHK587" s="168"/>
      <c r="QHL587" s="168"/>
      <c r="QHM587" s="168"/>
      <c r="QHN587" s="168"/>
      <c r="QHO587" s="168"/>
      <c r="QHP587" s="168"/>
      <c r="QHQ587" s="168"/>
      <c r="QHR587" s="168"/>
      <c r="QHS587" s="168"/>
      <c r="QHT587" s="168"/>
      <c r="QHU587" s="168"/>
      <c r="QHV587" s="168"/>
      <c r="QHW587" s="168"/>
      <c r="QHX587" s="168"/>
      <c r="QHY587" s="168"/>
      <c r="QHZ587" s="168"/>
      <c r="QIA587" s="168"/>
      <c r="QIB587" s="168"/>
      <c r="QIC587" s="168"/>
      <c r="QID587" s="168"/>
      <c r="QIE587" s="168"/>
      <c r="QIF587" s="168"/>
      <c r="QIG587" s="511"/>
      <c r="QIH587" s="511"/>
      <c r="QII587" s="511"/>
      <c r="QIJ587" s="511"/>
      <c r="QIK587" s="511"/>
      <c r="QIL587" s="511"/>
      <c r="QIM587" s="511"/>
      <c r="QIN587" s="511"/>
      <c r="QIO587" s="511"/>
      <c r="QIP587" s="511"/>
      <c r="QIQ587" s="511"/>
      <c r="QIR587" s="511"/>
      <c r="QIS587" s="511"/>
      <c r="QIT587" s="511"/>
      <c r="QIU587" s="511"/>
      <c r="QIV587" s="511"/>
      <c r="QIW587" s="511"/>
      <c r="QIX587" s="511"/>
      <c r="QIY587" s="511"/>
      <c r="QIZ587" s="511"/>
      <c r="QJA587" s="511"/>
      <c r="QJB587" s="511"/>
      <c r="QJC587" s="511"/>
      <c r="QJD587" s="511"/>
      <c r="QJE587" s="89"/>
      <c r="QJF587" s="89"/>
      <c r="QJG587" s="89"/>
      <c r="QJH587" s="89"/>
      <c r="QJI587" s="89"/>
      <c r="QJJ587" s="511"/>
      <c r="QJK587" s="511"/>
      <c r="QJL587" s="89"/>
      <c r="QJM587" s="89"/>
      <c r="QJN587" s="511"/>
      <c r="QJO587" s="511"/>
      <c r="QJP587" s="89"/>
      <c r="QJQ587" s="89"/>
      <c r="QJR587" s="511"/>
      <c r="QJS587" s="511"/>
      <c r="QJT587" s="511"/>
      <c r="QJU587" s="511"/>
      <c r="QJV587" s="511"/>
      <c r="QJW587" s="511"/>
      <c r="QJX587" s="511"/>
      <c r="QJY587" s="89"/>
      <c r="QJZ587" s="89"/>
      <c r="QKA587" s="511"/>
      <c r="QKB587" s="511"/>
      <c r="QKC587" s="89"/>
      <c r="QKD587" s="89"/>
      <c r="QKE587" s="511"/>
      <c r="QKF587" s="511"/>
      <c r="QKG587" s="511"/>
      <c r="QKH587" s="511"/>
      <c r="QKI587" s="511"/>
      <c r="QKJ587" s="203"/>
      <c r="QKK587" s="107"/>
      <c r="QKL587" s="511"/>
      <c r="QKM587" s="511"/>
      <c r="QKN587" s="511"/>
      <c r="QKO587" s="511"/>
      <c r="QKP587" s="511"/>
      <c r="QKQ587" s="511"/>
      <c r="QKR587" s="511"/>
      <c r="QKS587" s="168"/>
      <c r="QKT587" s="168"/>
      <c r="QKU587" s="168"/>
      <c r="QKV587" s="168"/>
      <c r="QKW587" s="168"/>
      <c r="QKX587" s="168"/>
      <c r="QKY587" s="168"/>
      <c r="QKZ587" s="168"/>
      <c r="QLA587" s="168"/>
      <c r="QLB587" s="168"/>
      <c r="QLC587" s="168"/>
      <c r="QLD587" s="168"/>
      <c r="QLE587" s="168"/>
      <c r="QLF587" s="168"/>
      <c r="QLG587" s="168"/>
      <c r="QLH587" s="168"/>
      <c r="QLI587" s="168"/>
      <c r="QLJ587" s="168"/>
      <c r="QLK587" s="168"/>
      <c r="QLL587" s="168"/>
      <c r="QLM587" s="168"/>
      <c r="QLN587" s="168"/>
      <c r="QLO587" s="168"/>
      <c r="QLP587" s="168"/>
      <c r="QLQ587" s="168"/>
      <c r="QLR587" s="168"/>
      <c r="QLS587" s="168"/>
      <c r="QLT587" s="168"/>
      <c r="QLU587" s="168"/>
      <c r="QLV587" s="168"/>
      <c r="QLW587" s="168"/>
      <c r="QLX587" s="168"/>
      <c r="QLY587" s="168"/>
      <c r="QLZ587" s="168"/>
      <c r="QMA587" s="168"/>
      <c r="QMB587" s="168"/>
      <c r="QMC587" s="168"/>
      <c r="QMD587" s="168"/>
      <c r="QME587" s="168"/>
      <c r="QMF587" s="168"/>
      <c r="QMG587" s="168"/>
      <c r="QMH587" s="168"/>
      <c r="QMI587" s="168"/>
      <c r="QMJ587" s="168"/>
      <c r="QMK587" s="511"/>
      <c r="QML587" s="511"/>
      <c r="QMM587" s="511"/>
      <c r="QMN587" s="511"/>
      <c r="QMO587" s="511"/>
      <c r="QMP587" s="511"/>
      <c r="QMQ587" s="511"/>
      <c r="QMR587" s="511"/>
      <c r="QMS587" s="511"/>
      <c r="QMT587" s="511"/>
      <c r="QMU587" s="511"/>
      <c r="QMV587" s="511"/>
      <c r="QMW587" s="511"/>
      <c r="QMX587" s="511"/>
      <c r="QMY587" s="511"/>
      <c r="QMZ587" s="511"/>
      <c r="QNA587" s="511"/>
      <c r="QNB587" s="511"/>
      <c r="QNC587" s="511"/>
      <c r="QND587" s="511"/>
      <c r="QNE587" s="511"/>
      <c r="QNF587" s="511"/>
      <c r="QNG587" s="511"/>
      <c r="QNH587" s="511"/>
      <c r="QNI587" s="89"/>
      <c r="QNJ587" s="89"/>
      <c r="QNK587" s="89"/>
      <c r="QNL587" s="89"/>
      <c r="QNM587" s="89"/>
      <c r="QNN587" s="511"/>
      <c r="QNO587" s="511"/>
      <c r="QNP587" s="89"/>
      <c r="QNQ587" s="89"/>
      <c r="QNR587" s="511"/>
      <c r="QNS587" s="511"/>
      <c r="QNT587" s="89"/>
      <c r="QNU587" s="89"/>
      <c r="QNV587" s="511"/>
      <c r="QNW587" s="511"/>
      <c r="QNX587" s="511"/>
      <c r="QNY587" s="511"/>
      <c r="QNZ587" s="511"/>
      <c r="QOA587" s="511"/>
      <c r="QOB587" s="511"/>
      <c r="QOC587" s="89"/>
      <c r="QOD587" s="89"/>
      <c r="QOE587" s="511"/>
      <c r="QOF587" s="511"/>
      <c r="QOG587" s="89"/>
      <c r="QOH587" s="89"/>
      <c r="QOI587" s="511"/>
      <c r="QOJ587" s="511"/>
      <c r="QOK587" s="511"/>
      <c r="QOL587" s="511"/>
      <c r="QOM587" s="511"/>
      <c r="QON587" s="203"/>
      <c r="QOO587" s="107"/>
      <c r="QOP587" s="511"/>
      <c r="QOQ587" s="511"/>
      <c r="QOR587" s="511"/>
      <c r="QOS587" s="511"/>
      <c r="QOT587" s="511"/>
      <c r="QOU587" s="511"/>
      <c r="QOV587" s="511"/>
      <c r="QOW587" s="168"/>
      <c r="QOX587" s="168"/>
      <c r="QOY587" s="168"/>
      <c r="QOZ587" s="168"/>
      <c r="QPA587" s="168"/>
      <c r="QPB587" s="168"/>
      <c r="QPC587" s="168"/>
      <c r="QPD587" s="168"/>
      <c r="QPE587" s="168"/>
      <c r="QPF587" s="168"/>
      <c r="QPG587" s="168"/>
      <c r="QPH587" s="168"/>
      <c r="QPI587" s="168"/>
      <c r="QPJ587" s="168"/>
      <c r="QPK587" s="168"/>
      <c r="QPL587" s="168"/>
      <c r="QPM587" s="168"/>
      <c r="QPN587" s="168"/>
      <c r="QPO587" s="168"/>
      <c r="QPP587" s="168"/>
      <c r="QPQ587" s="168"/>
      <c r="QPR587" s="168"/>
      <c r="QPS587" s="168"/>
      <c r="QPT587" s="168"/>
      <c r="QPU587" s="168"/>
      <c r="QPV587" s="168"/>
      <c r="QPW587" s="168"/>
      <c r="QPX587" s="168"/>
      <c r="QPY587" s="168"/>
      <c r="QPZ587" s="168"/>
      <c r="QQA587" s="168"/>
      <c r="QQB587" s="168"/>
      <c r="QQC587" s="168"/>
      <c r="QQD587" s="168"/>
      <c r="QQE587" s="168"/>
      <c r="QQF587" s="168"/>
      <c r="QQG587" s="168"/>
      <c r="QQH587" s="168"/>
      <c r="QQI587" s="168"/>
      <c r="QQJ587" s="168"/>
      <c r="QQK587" s="168"/>
      <c r="QQL587" s="168"/>
      <c r="QQM587" s="168"/>
      <c r="QQN587" s="168"/>
      <c r="QQO587" s="511"/>
      <c r="QQP587" s="511"/>
      <c r="QQQ587" s="511"/>
      <c r="QQR587" s="511"/>
      <c r="QQS587" s="511"/>
      <c r="QQT587" s="511"/>
      <c r="QQU587" s="511"/>
      <c r="QQV587" s="511"/>
      <c r="QQW587" s="511"/>
      <c r="QQX587" s="511"/>
      <c r="QQY587" s="511"/>
      <c r="QQZ587" s="511"/>
      <c r="QRA587" s="511"/>
      <c r="QRB587" s="511"/>
      <c r="QRC587" s="511"/>
      <c r="QRD587" s="511"/>
      <c r="QRE587" s="511"/>
      <c r="QRF587" s="511"/>
      <c r="QRG587" s="511"/>
      <c r="QRH587" s="511"/>
      <c r="QRI587" s="511"/>
      <c r="QRJ587" s="511"/>
      <c r="QRK587" s="511"/>
      <c r="QRL587" s="511"/>
      <c r="QRM587" s="89"/>
      <c r="QRN587" s="89"/>
      <c r="QRO587" s="89"/>
      <c r="QRP587" s="89"/>
      <c r="QRQ587" s="89"/>
      <c r="QRR587" s="511"/>
      <c r="QRS587" s="511"/>
      <c r="QRT587" s="89"/>
      <c r="QRU587" s="89"/>
      <c r="QRV587" s="511"/>
      <c r="QRW587" s="511"/>
      <c r="QRX587" s="89"/>
      <c r="QRY587" s="89"/>
      <c r="QRZ587" s="511"/>
      <c r="QSA587" s="511"/>
      <c r="QSB587" s="511"/>
      <c r="QSC587" s="511"/>
      <c r="QSD587" s="511"/>
      <c r="QSE587" s="511"/>
      <c r="QSF587" s="511"/>
      <c r="QSG587" s="89"/>
      <c r="QSH587" s="89"/>
      <c r="QSI587" s="511"/>
      <c r="QSJ587" s="511"/>
      <c r="QSK587" s="89"/>
      <c r="QSL587" s="89"/>
      <c r="QSM587" s="511"/>
      <c r="QSN587" s="511"/>
      <c r="QSO587" s="511"/>
      <c r="QSP587" s="511"/>
      <c r="QSQ587" s="511"/>
      <c r="QSR587" s="203"/>
      <c r="QSS587" s="107"/>
      <c r="QST587" s="511"/>
      <c r="QSU587" s="511"/>
      <c r="QSV587" s="511"/>
      <c r="QSW587" s="511"/>
      <c r="QSX587" s="511"/>
      <c r="QSY587" s="511"/>
      <c r="QSZ587" s="511"/>
      <c r="QTA587" s="168"/>
      <c r="QTB587" s="168"/>
      <c r="QTC587" s="168"/>
      <c r="QTD587" s="168"/>
      <c r="QTE587" s="168"/>
      <c r="QTF587" s="168"/>
      <c r="QTG587" s="168"/>
      <c r="QTH587" s="168"/>
      <c r="QTI587" s="168"/>
      <c r="QTJ587" s="168"/>
      <c r="QTK587" s="168"/>
      <c r="QTL587" s="168"/>
      <c r="QTM587" s="168"/>
      <c r="QTN587" s="168"/>
      <c r="QTO587" s="168"/>
      <c r="QTP587" s="168"/>
      <c r="QTQ587" s="168"/>
      <c r="QTR587" s="168"/>
      <c r="QTS587" s="168"/>
      <c r="QTT587" s="168"/>
      <c r="QTU587" s="168"/>
      <c r="QTV587" s="168"/>
      <c r="QTW587" s="168"/>
      <c r="QTX587" s="168"/>
      <c r="QTY587" s="168"/>
      <c r="QTZ587" s="168"/>
      <c r="QUA587" s="168"/>
      <c r="QUB587" s="168"/>
      <c r="QUC587" s="168"/>
      <c r="QUD587" s="168"/>
      <c r="QUE587" s="168"/>
      <c r="QUF587" s="168"/>
      <c r="QUG587" s="168"/>
      <c r="QUH587" s="168"/>
      <c r="QUI587" s="168"/>
      <c r="QUJ587" s="168"/>
      <c r="QUK587" s="168"/>
      <c r="QUL587" s="168"/>
      <c r="QUM587" s="168"/>
      <c r="QUN587" s="168"/>
      <c r="QUO587" s="168"/>
      <c r="QUP587" s="168"/>
      <c r="QUQ587" s="168"/>
      <c r="QUR587" s="168"/>
      <c r="QUS587" s="511"/>
      <c r="QUT587" s="511"/>
      <c r="QUU587" s="511"/>
      <c r="QUV587" s="511"/>
      <c r="QUW587" s="511"/>
      <c r="QUX587" s="511"/>
      <c r="QUY587" s="511"/>
      <c r="QUZ587" s="511"/>
      <c r="QVA587" s="511"/>
      <c r="QVB587" s="511"/>
      <c r="QVC587" s="511"/>
      <c r="QVD587" s="511"/>
      <c r="QVE587" s="511"/>
      <c r="QVF587" s="511"/>
      <c r="QVG587" s="511"/>
      <c r="QVH587" s="511"/>
      <c r="QVI587" s="511"/>
      <c r="QVJ587" s="511"/>
      <c r="QVK587" s="511"/>
      <c r="QVL587" s="511"/>
      <c r="QVM587" s="511"/>
      <c r="QVN587" s="511"/>
      <c r="QVO587" s="511"/>
      <c r="QVP587" s="511"/>
      <c r="QVQ587" s="89"/>
      <c r="QVR587" s="89"/>
      <c r="QVS587" s="89"/>
      <c r="QVT587" s="89"/>
      <c r="QVU587" s="89"/>
      <c r="QVV587" s="511"/>
      <c r="QVW587" s="511"/>
      <c r="QVX587" s="89"/>
      <c r="QVY587" s="89"/>
      <c r="QVZ587" s="511"/>
      <c r="QWA587" s="511"/>
      <c r="QWB587" s="89"/>
      <c r="QWC587" s="89"/>
      <c r="QWD587" s="511"/>
      <c r="QWE587" s="511"/>
      <c r="QWF587" s="511"/>
      <c r="QWG587" s="511"/>
      <c r="QWH587" s="511"/>
      <c r="QWI587" s="511"/>
      <c r="QWJ587" s="511"/>
      <c r="QWK587" s="89"/>
      <c r="QWL587" s="89"/>
      <c r="QWM587" s="511"/>
      <c r="QWN587" s="511"/>
      <c r="QWO587" s="89"/>
      <c r="QWP587" s="89"/>
      <c r="QWQ587" s="511"/>
      <c r="QWR587" s="511"/>
      <c r="QWS587" s="511"/>
      <c r="QWT587" s="511"/>
      <c r="QWU587" s="511"/>
      <c r="QWV587" s="203"/>
      <c r="QWW587" s="107"/>
      <c r="QWX587" s="511"/>
      <c r="QWY587" s="511"/>
      <c r="QWZ587" s="511"/>
      <c r="QXA587" s="511"/>
      <c r="QXB587" s="511"/>
      <c r="QXC587" s="511"/>
      <c r="QXD587" s="511"/>
      <c r="QXE587" s="168"/>
      <c r="QXF587" s="168"/>
      <c r="QXG587" s="168"/>
      <c r="QXH587" s="168"/>
      <c r="QXI587" s="168"/>
      <c r="QXJ587" s="168"/>
      <c r="QXK587" s="168"/>
      <c r="QXL587" s="168"/>
      <c r="QXM587" s="168"/>
      <c r="QXN587" s="168"/>
      <c r="QXO587" s="168"/>
      <c r="QXP587" s="168"/>
      <c r="QXQ587" s="168"/>
      <c r="QXR587" s="168"/>
      <c r="QXS587" s="168"/>
      <c r="QXT587" s="168"/>
      <c r="QXU587" s="168"/>
      <c r="QXV587" s="168"/>
      <c r="QXW587" s="168"/>
      <c r="QXX587" s="168"/>
      <c r="QXY587" s="168"/>
      <c r="QXZ587" s="168"/>
      <c r="QYA587" s="168"/>
      <c r="QYB587" s="168"/>
      <c r="QYC587" s="168"/>
      <c r="QYD587" s="168"/>
      <c r="QYE587" s="168"/>
      <c r="QYF587" s="168"/>
      <c r="QYG587" s="168"/>
      <c r="QYH587" s="168"/>
      <c r="QYI587" s="168"/>
      <c r="QYJ587" s="168"/>
      <c r="QYK587" s="168"/>
      <c r="QYL587" s="168"/>
      <c r="QYM587" s="168"/>
      <c r="QYN587" s="168"/>
      <c r="QYO587" s="168"/>
      <c r="QYP587" s="168"/>
      <c r="QYQ587" s="168"/>
      <c r="QYR587" s="168"/>
      <c r="QYS587" s="168"/>
      <c r="QYT587" s="168"/>
      <c r="QYU587" s="168"/>
      <c r="QYV587" s="168"/>
      <c r="QYW587" s="511"/>
      <c r="QYX587" s="511"/>
      <c r="QYY587" s="511"/>
      <c r="QYZ587" s="511"/>
      <c r="QZA587" s="511"/>
      <c r="QZB587" s="511"/>
      <c r="QZC587" s="511"/>
      <c r="QZD587" s="511"/>
      <c r="QZE587" s="511"/>
      <c r="QZF587" s="511"/>
      <c r="QZG587" s="511"/>
      <c r="QZH587" s="511"/>
      <c r="QZI587" s="511"/>
      <c r="QZJ587" s="511"/>
      <c r="QZK587" s="511"/>
      <c r="QZL587" s="511"/>
      <c r="QZM587" s="511"/>
      <c r="QZN587" s="511"/>
      <c r="QZO587" s="511"/>
      <c r="QZP587" s="511"/>
      <c r="QZQ587" s="511"/>
      <c r="QZR587" s="511"/>
      <c r="QZS587" s="511"/>
      <c r="QZT587" s="511"/>
      <c r="QZU587" s="89"/>
      <c r="QZV587" s="89"/>
      <c r="QZW587" s="89"/>
      <c r="QZX587" s="89"/>
      <c r="QZY587" s="89"/>
      <c r="QZZ587" s="511"/>
      <c r="RAA587" s="511"/>
      <c r="RAB587" s="89"/>
      <c r="RAC587" s="89"/>
      <c r="RAD587" s="511"/>
      <c r="RAE587" s="511"/>
      <c r="RAF587" s="89"/>
      <c r="RAG587" s="89"/>
      <c r="RAH587" s="511"/>
      <c r="RAI587" s="511"/>
      <c r="RAJ587" s="511"/>
      <c r="RAK587" s="511"/>
      <c r="RAL587" s="511"/>
      <c r="RAM587" s="511"/>
      <c r="RAN587" s="511"/>
      <c r="RAO587" s="89"/>
      <c r="RAP587" s="89"/>
      <c r="RAQ587" s="511"/>
      <c r="RAR587" s="511"/>
      <c r="RAS587" s="89"/>
      <c r="RAT587" s="89"/>
      <c r="RAU587" s="511"/>
      <c r="RAV587" s="511"/>
      <c r="RAW587" s="511"/>
      <c r="RAX587" s="511"/>
      <c r="RAY587" s="511"/>
      <c r="RAZ587" s="203"/>
      <c r="RBA587" s="107"/>
      <c r="RBB587" s="511"/>
      <c r="RBC587" s="511"/>
      <c r="RBD587" s="511"/>
      <c r="RBE587" s="511"/>
      <c r="RBF587" s="511"/>
      <c r="RBG587" s="511"/>
      <c r="RBH587" s="511"/>
      <c r="RBI587" s="168"/>
      <c r="RBJ587" s="168"/>
      <c r="RBK587" s="168"/>
      <c r="RBL587" s="168"/>
      <c r="RBM587" s="168"/>
      <c r="RBN587" s="168"/>
      <c r="RBO587" s="168"/>
      <c r="RBP587" s="168"/>
      <c r="RBQ587" s="168"/>
      <c r="RBR587" s="168"/>
      <c r="RBS587" s="168"/>
      <c r="RBT587" s="168"/>
      <c r="RBU587" s="168"/>
      <c r="RBV587" s="168"/>
      <c r="RBW587" s="168"/>
      <c r="RBX587" s="168"/>
      <c r="RBY587" s="168"/>
      <c r="RBZ587" s="168"/>
      <c r="RCA587" s="168"/>
      <c r="RCB587" s="168"/>
      <c r="RCC587" s="168"/>
      <c r="RCD587" s="168"/>
      <c r="RCE587" s="168"/>
      <c r="RCF587" s="168"/>
      <c r="RCG587" s="168"/>
      <c r="RCH587" s="168"/>
      <c r="RCI587" s="168"/>
      <c r="RCJ587" s="168"/>
      <c r="RCK587" s="168"/>
      <c r="RCL587" s="168"/>
      <c r="RCM587" s="168"/>
      <c r="RCN587" s="168"/>
      <c r="RCO587" s="168"/>
      <c r="RCP587" s="168"/>
      <c r="RCQ587" s="168"/>
      <c r="RCR587" s="168"/>
      <c r="RCS587" s="168"/>
      <c r="RCT587" s="168"/>
      <c r="RCU587" s="168"/>
      <c r="RCV587" s="168"/>
      <c r="RCW587" s="168"/>
      <c r="RCX587" s="168"/>
      <c r="RCY587" s="168"/>
      <c r="RCZ587" s="168"/>
      <c r="RDA587" s="511"/>
      <c r="RDB587" s="511"/>
      <c r="RDC587" s="511"/>
      <c r="RDD587" s="511"/>
      <c r="RDE587" s="511"/>
      <c r="RDF587" s="511"/>
      <c r="RDG587" s="511"/>
      <c r="RDH587" s="511"/>
      <c r="RDI587" s="511"/>
      <c r="RDJ587" s="511"/>
      <c r="RDK587" s="511"/>
      <c r="RDL587" s="511"/>
      <c r="RDM587" s="511"/>
      <c r="RDN587" s="511"/>
      <c r="RDO587" s="511"/>
      <c r="RDP587" s="511"/>
      <c r="RDQ587" s="511"/>
      <c r="RDR587" s="511"/>
      <c r="RDS587" s="511"/>
      <c r="RDT587" s="511"/>
      <c r="RDU587" s="511"/>
      <c r="RDV587" s="511"/>
      <c r="RDW587" s="511"/>
    </row>
    <row r="588" spans="1:12295" s="51" customFormat="1" ht="50.25" hidden="1" customHeight="1" x14ac:dyDescent="0.25">
      <c r="B588" s="506"/>
      <c r="C588" s="97" t="s">
        <v>31</v>
      </c>
      <c r="D588" s="185">
        <f>I588</f>
        <v>229788.61884000001</v>
      </c>
      <c r="E588" s="185">
        <f>SUM(E589:E590)</f>
        <v>0</v>
      </c>
      <c r="F588" s="185"/>
      <c r="G588" s="185"/>
      <c r="H588" s="186"/>
      <c r="I588" s="166">
        <f>I583</f>
        <v>229788.61884000001</v>
      </c>
      <c r="J588" s="185">
        <f t="shared" ref="J588" si="1207">K588</f>
        <v>0</v>
      </c>
      <c r="K588" s="185">
        <f>U588</f>
        <v>0</v>
      </c>
      <c r="L588" s="699">
        <f t="shared" si="1204"/>
        <v>0</v>
      </c>
      <c r="M588" s="185">
        <f>SUM(M589:M590)</f>
        <v>0</v>
      </c>
      <c r="N588" s="98"/>
      <c r="O588" s="98"/>
      <c r="P588" s="98"/>
      <c r="Q588" s="98"/>
      <c r="R588" s="98"/>
      <c r="S588" s="286"/>
      <c r="T588" s="286"/>
      <c r="U588" s="626">
        <f>U583</f>
        <v>0</v>
      </c>
      <c r="V588" s="98">
        <f t="shared" ref="V588" si="1208">W588+X588+Y588</f>
        <v>0</v>
      </c>
      <c r="W588" s="286"/>
      <c r="X588" s="286"/>
      <c r="Y588" s="286"/>
      <c r="Z588" s="98">
        <f t="shared" ref="Z588" si="1209">AA588+AB588+AC588</f>
        <v>0</v>
      </c>
      <c r="AA588" s="98">
        <f>E588</f>
        <v>0</v>
      </c>
      <c r="AB588" s="286"/>
      <c r="AC588" s="286"/>
      <c r="AD588" s="699"/>
      <c r="AE588" s="185">
        <f>AO588</f>
        <v>0</v>
      </c>
      <c r="AF588" s="699">
        <f t="shared" si="1205"/>
        <v>0</v>
      </c>
      <c r="AG588" s="185">
        <f>SUM(AG589:AG590)</f>
        <v>0</v>
      </c>
      <c r="AH588" s="699"/>
      <c r="AI588" s="98"/>
      <c r="AJ588" s="98"/>
      <c r="AK588" s="98"/>
      <c r="AL588" s="98"/>
      <c r="AM588" s="286"/>
      <c r="AN588" s="286"/>
      <c r="AO588" s="626">
        <f>AO583</f>
        <v>0</v>
      </c>
      <c r="AP588" s="98">
        <f t="shared" ref="AP588" si="1210">AR588+AT588+AX588</f>
        <v>229788.61884000001</v>
      </c>
      <c r="AQ588" s="98"/>
      <c r="AR588" s="185">
        <f>BB588</f>
        <v>229788.61884000001</v>
      </c>
      <c r="AS588" s="699">
        <f t="shared" si="1206"/>
        <v>1</v>
      </c>
      <c r="AT588" s="185">
        <f>SUM(AT589:AT590)</f>
        <v>0</v>
      </c>
      <c r="AU588" s="699"/>
      <c r="AV588" s="98"/>
      <c r="AW588" s="699"/>
      <c r="AX588" s="185"/>
      <c r="AY588" s="699"/>
      <c r="AZ588" s="286"/>
      <c r="BA588" s="699"/>
      <c r="BB588" s="626">
        <f>BB583</f>
        <v>229788.61884000001</v>
      </c>
      <c r="BC588" s="286">
        <f t="shared" ref="BC588" si="1211">AM588</f>
        <v>0</v>
      </c>
      <c r="BD588" s="286"/>
      <c r="BE588" s="98" t="e">
        <f>BI588</f>
        <v>#REF!</v>
      </c>
      <c r="BF588" s="98">
        <f>SUM(BF589:BF590)</f>
        <v>0</v>
      </c>
      <c r="BG588" s="98"/>
      <c r="BH588" s="286"/>
      <c r="BI588" s="626" t="e">
        <f>BI583</f>
        <v>#REF!</v>
      </c>
      <c r="BJ588" s="98">
        <f t="shared" ref="BJ588" si="1212">BK588+BL588+BM588</f>
        <v>0</v>
      </c>
      <c r="BK588" s="98">
        <f>BO588-BF588</f>
        <v>0</v>
      </c>
      <c r="BL588" s="286"/>
      <c r="BM588" s="286"/>
      <c r="BN588" s="98">
        <f>BS588</f>
        <v>0</v>
      </c>
      <c r="BO588" s="98">
        <f>SUM(BO589:BO590)</f>
        <v>0</v>
      </c>
      <c r="BP588" s="98"/>
      <c r="BQ588" s="98"/>
      <c r="BR588" s="286">
        <f t="shared" ref="BR588" si="1213">BH588</f>
        <v>0</v>
      </c>
      <c r="BS588" s="626">
        <f>BS583</f>
        <v>0</v>
      </c>
      <c r="BT588" s="98"/>
      <c r="BU588" s="98">
        <f>BZ588</f>
        <v>100100</v>
      </c>
      <c r="BV588" s="98">
        <f>SUM(BV589:BV590)</f>
        <v>0</v>
      </c>
      <c r="BW588" s="98"/>
      <c r="BX588" s="98"/>
      <c r="BY588" s="286"/>
      <c r="BZ588" s="507">
        <f>BZ583</f>
        <v>100100</v>
      </c>
      <c r="CE588" s="699">
        <f t="shared" si="1195"/>
        <v>1</v>
      </c>
    </row>
    <row r="589" spans="1:12295" s="52" customFormat="1" ht="36.75" customHeight="1" x14ac:dyDescent="0.25">
      <c r="B589" s="203" t="s">
        <v>9</v>
      </c>
      <c r="C589" s="126" t="s">
        <v>64</v>
      </c>
      <c r="D589" s="168">
        <f>E589+H589+I589</f>
        <v>117252.27175000001</v>
      </c>
      <c r="E589" s="33"/>
      <c r="F589" s="33"/>
      <c r="G589" s="33"/>
      <c r="H589" s="33"/>
      <c r="I589" s="168">
        <f>I591+I592</f>
        <v>117252.27175000001</v>
      </c>
      <c r="J589" s="168">
        <v>0</v>
      </c>
      <c r="K589" s="168">
        <f>M589+S589+U589</f>
        <v>0</v>
      </c>
      <c r="L589" s="699">
        <f t="shared" si="1204"/>
        <v>0</v>
      </c>
      <c r="M589" s="33"/>
      <c r="N589" s="19"/>
      <c r="O589" s="89"/>
      <c r="P589" s="19"/>
      <c r="Q589" s="89"/>
      <c r="R589" s="19"/>
      <c r="S589" s="89"/>
      <c r="T589" s="19"/>
      <c r="U589" s="632">
        <f>U591+U592</f>
        <v>0</v>
      </c>
      <c r="V589" s="89">
        <f t="shared" si="1116"/>
        <v>0</v>
      </c>
      <c r="W589" s="89"/>
      <c r="X589" s="89"/>
      <c r="Y589" s="89"/>
      <c r="Z589" s="632">
        <f t="shared" si="1111"/>
        <v>117252.27175000001</v>
      </c>
      <c r="AA589" s="279"/>
      <c r="AB589" s="89"/>
      <c r="AC589" s="632">
        <f>AC590+AC591+AC592</f>
        <v>117252.27175000001</v>
      </c>
      <c r="AD589" s="699"/>
      <c r="AE589" s="168">
        <f>AG589+AM589+AO589</f>
        <v>0</v>
      </c>
      <c r="AF589" s="699">
        <f t="shared" si="1205"/>
        <v>0</v>
      </c>
      <c r="AG589" s="33"/>
      <c r="AH589" s="699"/>
      <c r="AI589" s="89"/>
      <c r="AJ589" s="19"/>
      <c r="AK589" s="89"/>
      <c r="AL589" s="19"/>
      <c r="AM589" s="89"/>
      <c r="AN589" s="19"/>
      <c r="AO589" s="632">
        <f>AO591+AO592</f>
        <v>0</v>
      </c>
      <c r="AP589" s="632">
        <v>0</v>
      </c>
      <c r="AQ589" s="687"/>
      <c r="AR589" s="168">
        <f>AT589+AZ589+BB589</f>
        <v>117252.27175000001</v>
      </c>
      <c r="AS589" s="699">
        <f t="shared" si="1206"/>
        <v>1</v>
      </c>
      <c r="AT589" s="33"/>
      <c r="AU589" s="699"/>
      <c r="AV589" s="89"/>
      <c r="AW589" s="699"/>
      <c r="AX589" s="33"/>
      <c r="AY589" s="699"/>
      <c r="AZ589" s="89"/>
      <c r="BA589" s="699"/>
      <c r="BB589" s="632">
        <f>BB591+BB592</f>
        <v>117252.27175000001</v>
      </c>
      <c r="BC589" s="89"/>
      <c r="BD589" s="632">
        <f t="shared" si="1191"/>
        <v>0</v>
      </c>
      <c r="BE589" s="632">
        <f>BF589+BH589+BI589</f>
        <v>98883.471560000005</v>
      </c>
      <c r="BF589" s="89"/>
      <c r="BG589" s="89"/>
      <c r="BH589" s="89"/>
      <c r="BI589" s="632">
        <f>BI590+BI591+BI592</f>
        <v>98883.471560000005</v>
      </c>
      <c r="BJ589" s="632">
        <f t="shared" ref="BJ589:BJ604" si="1214">BK589+BL589+BM589</f>
        <v>0</v>
      </c>
      <c r="BK589" s="89"/>
      <c r="BL589" s="89"/>
      <c r="BM589" s="632"/>
      <c r="BN589" s="632">
        <f>BO589+BR589+BS589</f>
        <v>0</v>
      </c>
      <c r="BO589" s="89"/>
      <c r="BP589" s="89"/>
      <c r="BQ589" s="89"/>
      <c r="BR589" s="89"/>
      <c r="BS589" s="632">
        <f>BS590+BS591+BS592</f>
        <v>0</v>
      </c>
      <c r="BT589" s="632">
        <v>0</v>
      </c>
      <c r="BU589" s="632">
        <f>BV589+BY589+BZ589</f>
        <v>0</v>
      </c>
      <c r="BV589" s="89"/>
      <c r="BW589" s="89"/>
      <c r="BX589" s="89"/>
      <c r="BY589" s="89"/>
      <c r="BZ589" s="511">
        <f>BZ590+BZ591+BZ592</f>
        <v>0</v>
      </c>
      <c r="CE589" s="699">
        <f t="shared" si="1195"/>
        <v>1</v>
      </c>
    </row>
    <row r="590" spans="1:12295" s="54" customFormat="1" ht="74.25" hidden="1" customHeight="1" x14ac:dyDescent="0.2">
      <c r="B590" s="206" t="s">
        <v>34</v>
      </c>
      <c r="C590" s="121" t="s">
        <v>65</v>
      </c>
      <c r="D590" s="109" t="e">
        <f t="shared" ref="D590:D597" si="1215">E590+I590</f>
        <v>#REF!</v>
      </c>
      <c r="E590" s="236"/>
      <c r="F590" s="236"/>
      <c r="G590" s="236"/>
      <c r="H590" s="236"/>
      <c r="I590" s="236" t="e">
        <f>#REF!</f>
        <v>#REF!</v>
      </c>
      <c r="J590" s="109"/>
      <c r="K590" s="109" t="e">
        <f t="shared" ref="K590:K597" si="1216">M590+U590</f>
        <v>#REF!</v>
      </c>
      <c r="L590" s="699" t="e">
        <f t="shared" si="1204"/>
        <v>#REF!</v>
      </c>
      <c r="M590" s="236"/>
      <c r="N590" s="31"/>
      <c r="O590" s="31"/>
      <c r="P590" s="31"/>
      <c r="Q590" s="31"/>
      <c r="R590" s="31"/>
      <c r="S590" s="31"/>
      <c r="T590" s="31"/>
      <c r="U590" s="31" t="e">
        <f>#REF!</f>
        <v>#REF!</v>
      </c>
      <c r="V590" s="89">
        <f t="shared" si="1116"/>
        <v>0</v>
      </c>
      <c r="W590" s="31"/>
      <c r="X590" s="31"/>
      <c r="Y590" s="31"/>
      <c r="Z590" s="31">
        <f t="shared" si="1111"/>
        <v>0</v>
      </c>
      <c r="AA590" s="279"/>
      <c r="AB590" s="31"/>
      <c r="AC590" s="31"/>
      <c r="AD590" s="31"/>
      <c r="AE590" s="109" t="e">
        <f t="shared" ref="AE590:AE597" si="1217">AG590+AO590</f>
        <v>#REF!</v>
      </c>
      <c r="AF590" s="699" t="e">
        <f t="shared" si="1205"/>
        <v>#REF!</v>
      </c>
      <c r="AG590" s="236"/>
      <c r="AH590" s="699"/>
      <c r="AI590" s="31"/>
      <c r="AJ590" s="31"/>
      <c r="AK590" s="31"/>
      <c r="AL590" s="31"/>
      <c r="AM590" s="31"/>
      <c r="AN590" s="31"/>
      <c r="AO590" s="31" t="e">
        <f>U590</f>
        <v>#REF!</v>
      </c>
      <c r="AP590" s="106"/>
      <c r="AQ590" s="106"/>
      <c r="AR590" s="109">
        <f t="shared" ref="AR590:AR597" si="1218">AT590+BB590</f>
        <v>0</v>
      </c>
      <c r="AS590" s="699" t="e">
        <f t="shared" si="1206"/>
        <v>#REF!</v>
      </c>
      <c r="AT590" s="236"/>
      <c r="AU590" s="699"/>
      <c r="AV590" s="31"/>
      <c r="AW590" s="699"/>
      <c r="AX590" s="236"/>
      <c r="AY590" s="699"/>
      <c r="AZ590" s="31"/>
      <c r="BA590" s="699"/>
      <c r="BB590" s="31">
        <f>AA590</f>
        <v>0</v>
      </c>
      <c r="BC590" s="31"/>
      <c r="BD590" s="31" t="e">
        <f t="shared" si="1191"/>
        <v>#REF!</v>
      </c>
      <c r="BE590" s="106">
        <f t="shared" ref="BE590:BE597" si="1219">BF590+BI590</f>
        <v>0</v>
      </c>
      <c r="BF590" s="31"/>
      <c r="BG590" s="31"/>
      <c r="BH590" s="31"/>
      <c r="BI590" s="31">
        <f>AA590</f>
        <v>0</v>
      </c>
      <c r="BJ590" s="106">
        <f t="shared" si="1214"/>
        <v>0</v>
      </c>
      <c r="BK590" s="31"/>
      <c r="BL590" s="31"/>
      <c r="BM590" s="31"/>
      <c r="BN590" s="106">
        <f t="shared" ref="BN590:BN604" si="1220">BO590+BR590+BS590</f>
        <v>0</v>
      </c>
      <c r="BO590" s="31"/>
      <c r="BP590" s="31"/>
      <c r="BQ590" s="31"/>
      <c r="BR590" s="31"/>
      <c r="BS590" s="31">
        <f>BI590</f>
        <v>0</v>
      </c>
      <c r="BT590" s="106"/>
      <c r="BU590" s="106">
        <f t="shared" ref="BU590:BU597" si="1221">BV590+BZ590</f>
        <v>0</v>
      </c>
      <c r="BV590" s="31"/>
      <c r="BW590" s="31"/>
      <c r="BX590" s="31"/>
      <c r="BY590" s="31"/>
      <c r="BZ590" s="31">
        <f>BK590</f>
        <v>0</v>
      </c>
      <c r="CE590" s="699" t="e">
        <f t="shared" si="1195"/>
        <v>#REF!</v>
      </c>
    </row>
    <row r="591" spans="1:12295" s="54" customFormat="1" ht="98.25" customHeight="1" x14ac:dyDescent="0.2">
      <c r="B591" s="206" t="s">
        <v>34</v>
      </c>
      <c r="C591" s="53" t="s">
        <v>373</v>
      </c>
      <c r="D591" s="109">
        <f t="shared" si="1215"/>
        <v>73099.136150000006</v>
      </c>
      <c r="E591" s="236"/>
      <c r="F591" s="236"/>
      <c r="G591" s="236"/>
      <c r="H591" s="236"/>
      <c r="I591" s="109">
        <v>73099.136150000006</v>
      </c>
      <c r="J591" s="109"/>
      <c r="K591" s="109">
        <f t="shared" si="1216"/>
        <v>0</v>
      </c>
      <c r="L591" s="699">
        <f t="shared" si="1204"/>
        <v>0</v>
      </c>
      <c r="M591" s="236"/>
      <c r="N591" s="31"/>
      <c r="O591" s="31"/>
      <c r="P591" s="31"/>
      <c r="Q591" s="31"/>
      <c r="R591" s="31"/>
      <c r="S591" s="31"/>
      <c r="T591" s="31"/>
      <c r="U591" s="106"/>
      <c r="V591" s="89">
        <f t="shared" si="1116"/>
        <v>0</v>
      </c>
      <c r="W591" s="31"/>
      <c r="X591" s="31"/>
      <c r="Y591" s="31"/>
      <c r="Z591" s="106">
        <f t="shared" si="1111"/>
        <v>73099.136150000006</v>
      </c>
      <c r="AA591" s="279"/>
      <c r="AB591" s="31"/>
      <c r="AC591" s="106">
        <f>I591</f>
        <v>73099.136150000006</v>
      </c>
      <c r="AD591" s="106"/>
      <c r="AE591" s="109">
        <f t="shared" si="1217"/>
        <v>0</v>
      </c>
      <c r="AF591" s="699">
        <f t="shared" si="1205"/>
        <v>0</v>
      </c>
      <c r="AG591" s="236"/>
      <c r="AH591" s="699"/>
      <c r="AI591" s="31"/>
      <c r="AJ591" s="31"/>
      <c r="AK591" s="31"/>
      <c r="AL591" s="31"/>
      <c r="AM591" s="31"/>
      <c r="AN591" s="31"/>
      <c r="AO591" s="106"/>
      <c r="AP591" s="106"/>
      <c r="AQ591" s="106"/>
      <c r="AR591" s="109">
        <f t="shared" si="1218"/>
        <v>73099.136150000006</v>
      </c>
      <c r="AS591" s="699">
        <f t="shared" si="1206"/>
        <v>1</v>
      </c>
      <c r="AT591" s="236"/>
      <c r="AU591" s="699"/>
      <c r="AV591" s="31"/>
      <c r="AW591" s="699"/>
      <c r="AX591" s="236"/>
      <c r="AY591" s="699"/>
      <c r="AZ591" s="31"/>
      <c r="BA591" s="699"/>
      <c r="BB591" s="106">
        <f>D591</f>
        <v>73099.136150000006</v>
      </c>
      <c r="BC591" s="31"/>
      <c r="BD591" s="106">
        <f t="shared" si="1191"/>
        <v>0</v>
      </c>
      <c r="BE591" s="106">
        <f t="shared" si="1219"/>
        <v>80596.863599999997</v>
      </c>
      <c r="BF591" s="31"/>
      <c r="BG591" s="31"/>
      <c r="BH591" s="31"/>
      <c r="BI591" s="106">
        <v>80596.863599999997</v>
      </c>
      <c r="BJ591" s="106">
        <f t="shared" si="1214"/>
        <v>0</v>
      </c>
      <c r="BK591" s="31"/>
      <c r="BL591" s="31"/>
      <c r="BM591" s="106"/>
      <c r="BN591" s="106">
        <f t="shared" si="1220"/>
        <v>0</v>
      </c>
      <c r="BO591" s="31"/>
      <c r="BP591" s="31"/>
      <c r="BQ591" s="31"/>
      <c r="BR591" s="31"/>
      <c r="BS591" s="106">
        <v>0</v>
      </c>
      <c r="BT591" s="106"/>
      <c r="BU591" s="106">
        <f t="shared" si="1221"/>
        <v>0</v>
      </c>
      <c r="BV591" s="31"/>
      <c r="BW591" s="31"/>
      <c r="BX591" s="31"/>
      <c r="BY591" s="31"/>
      <c r="BZ591" s="106">
        <v>0</v>
      </c>
      <c r="CE591" s="699">
        <f t="shared" si="1195"/>
        <v>1</v>
      </c>
    </row>
    <row r="592" spans="1:12295" s="54" customFormat="1" ht="104.25" customHeight="1" x14ac:dyDescent="0.2">
      <c r="B592" s="206" t="s">
        <v>63</v>
      </c>
      <c r="C592" s="53" t="s">
        <v>374</v>
      </c>
      <c r="D592" s="109">
        <f t="shared" si="1215"/>
        <v>44153.135600000001</v>
      </c>
      <c r="E592" s="236"/>
      <c r="F592" s="236"/>
      <c r="G592" s="236"/>
      <c r="H592" s="236"/>
      <c r="I592" s="109">
        <v>44153.135600000001</v>
      </c>
      <c r="J592" s="109"/>
      <c r="K592" s="109">
        <f t="shared" si="1216"/>
        <v>0</v>
      </c>
      <c r="L592" s="699">
        <f t="shared" si="1204"/>
        <v>0</v>
      </c>
      <c r="M592" s="236"/>
      <c r="N592" s="31"/>
      <c r="O592" s="31"/>
      <c r="P592" s="31"/>
      <c r="Q592" s="31"/>
      <c r="R592" s="31"/>
      <c r="S592" s="31"/>
      <c r="T592" s="31"/>
      <c r="U592" s="106"/>
      <c r="V592" s="89">
        <f t="shared" si="1116"/>
        <v>0</v>
      </c>
      <c r="W592" s="31"/>
      <c r="X592" s="31"/>
      <c r="Y592" s="31"/>
      <c r="Z592" s="106">
        <f t="shared" si="1111"/>
        <v>44153.135600000001</v>
      </c>
      <c r="AA592" s="279"/>
      <c r="AB592" s="31"/>
      <c r="AC592" s="106">
        <f>I592</f>
        <v>44153.135600000001</v>
      </c>
      <c r="AD592" s="106"/>
      <c r="AE592" s="109">
        <f t="shared" si="1217"/>
        <v>0</v>
      </c>
      <c r="AF592" s="699">
        <f t="shared" si="1205"/>
        <v>0</v>
      </c>
      <c r="AG592" s="236"/>
      <c r="AH592" s="699"/>
      <c r="AI592" s="31"/>
      <c r="AJ592" s="31"/>
      <c r="AK592" s="31"/>
      <c r="AL592" s="31"/>
      <c r="AM592" s="31"/>
      <c r="AN592" s="31"/>
      <c r="AO592" s="106"/>
      <c r="AP592" s="106"/>
      <c r="AQ592" s="106"/>
      <c r="AR592" s="109">
        <f t="shared" si="1218"/>
        <v>44153.135600000001</v>
      </c>
      <c r="AS592" s="699">
        <f t="shared" si="1206"/>
        <v>1</v>
      </c>
      <c r="AT592" s="236"/>
      <c r="AU592" s="699"/>
      <c r="AV592" s="31"/>
      <c r="AW592" s="699"/>
      <c r="AX592" s="236"/>
      <c r="AY592" s="699"/>
      <c r="AZ592" s="31"/>
      <c r="BA592" s="699"/>
      <c r="BB592" s="106">
        <f>D592</f>
        <v>44153.135600000001</v>
      </c>
      <c r="BC592" s="31"/>
      <c r="BD592" s="106">
        <f t="shared" si="1191"/>
        <v>0</v>
      </c>
      <c r="BE592" s="106">
        <f t="shared" si="1219"/>
        <v>18286.607960000001</v>
      </c>
      <c r="BF592" s="31"/>
      <c r="BG592" s="31"/>
      <c r="BH592" s="31"/>
      <c r="BI592" s="106">
        <v>18286.607960000001</v>
      </c>
      <c r="BJ592" s="106">
        <f t="shared" si="1214"/>
        <v>0</v>
      </c>
      <c r="BK592" s="31"/>
      <c r="BL592" s="31"/>
      <c r="BM592" s="106"/>
      <c r="BN592" s="106">
        <f t="shared" si="1220"/>
        <v>0</v>
      </c>
      <c r="BO592" s="31"/>
      <c r="BP592" s="31"/>
      <c r="BQ592" s="31"/>
      <c r="BR592" s="31"/>
      <c r="BS592" s="106">
        <v>0</v>
      </c>
      <c r="BT592" s="106"/>
      <c r="BU592" s="106">
        <f t="shared" si="1221"/>
        <v>0</v>
      </c>
      <c r="BV592" s="31"/>
      <c r="BW592" s="31"/>
      <c r="BX592" s="31"/>
      <c r="BY592" s="31"/>
      <c r="BZ592" s="106">
        <v>0</v>
      </c>
      <c r="CE592" s="699">
        <f t="shared" si="1195"/>
        <v>1</v>
      </c>
    </row>
    <row r="593" spans="2:83" s="52" customFormat="1" ht="36.75" customHeight="1" x14ac:dyDescent="0.25">
      <c r="B593" s="203" t="s">
        <v>432</v>
      </c>
      <c r="C593" s="126" t="s">
        <v>66</v>
      </c>
      <c r="D593" s="168">
        <f t="shared" si="1215"/>
        <v>112536.34709</v>
      </c>
      <c r="E593" s="33"/>
      <c r="F593" s="33"/>
      <c r="G593" s="33"/>
      <c r="H593" s="33"/>
      <c r="I593" s="168">
        <f>I594+I600+I625</f>
        <v>112536.34709</v>
      </c>
      <c r="J593" s="168">
        <f>J594+J600+J625</f>
        <v>-35678.997289999999</v>
      </c>
      <c r="K593" s="168">
        <f t="shared" si="1216"/>
        <v>0</v>
      </c>
      <c r="L593" s="699">
        <f t="shared" si="1204"/>
        <v>0</v>
      </c>
      <c r="M593" s="33"/>
      <c r="N593" s="19"/>
      <c r="O593" s="89"/>
      <c r="P593" s="19"/>
      <c r="Q593" s="89"/>
      <c r="R593" s="19"/>
      <c r="S593" s="89"/>
      <c r="T593" s="19"/>
      <c r="U593" s="632">
        <f>U594+U600+U625</f>
        <v>0</v>
      </c>
      <c r="V593" s="89">
        <f t="shared" si="1116"/>
        <v>0</v>
      </c>
      <c r="W593" s="89"/>
      <c r="X593" s="89"/>
      <c r="Y593" s="89"/>
      <c r="Z593" s="632">
        <f t="shared" si="1111"/>
        <v>0</v>
      </c>
      <c r="AA593" s="279"/>
      <c r="AB593" s="89"/>
      <c r="AC593" s="632"/>
      <c r="AD593" s="687"/>
      <c r="AE593" s="168">
        <f t="shared" si="1217"/>
        <v>0</v>
      </c>
      <c r="AF593" s="699">
        <f t="shared" si="1205"/>
        <v>0</v>
      </c>
      <c r="AG593" s="33"/>
      <c r="AH593" s="699"/>
      <c r="AI593" s="89"/>
      <c r="AJ593" s="19"/>
      <c r="AK593" s="89"/>
      <c r="AL593" s="19"/>
      <c r="AM593" s="89"/>
      <c r="AN593" s="19"/>
      <c r="AO593" s="632">
        <f>AO594+AO600</f>
        <v>0</v>
      </c>
      <c r="AP593" s="632">
        <v>0</v>
      </c>
      <c r="AQ593" s="687"/>
      <c r="AR593" s="168">
        <f t="shared" si="1218"/>
        <v>112536.34709</v>
      </c>
      <c r="AS593" s="699">
        <f t="shared" si="1206"/>
        <v>1</v>
      </c>
      <c r="AT593" s="33"/>
      <c r="AU593" s="699"/>
      <c r="AV593" s="89"/>
      <c r="AW593" s="699"/>
      <c r="AX593" s="33"/>
      <c r="AY593" s="699"/>
      <c r="AZ593" s="89"/>
      <c r="BA593" s="699"/>
      <c r="BB593" s="632">
        <f>BB600+BB625</f>
        <v>112536.34709</v>
      </c>
      <c r="BC593" s="89"/>
      <c r="BD593" s="632">
        <f t="shared" si="1191"/>
        <v>0</v>
      </c>
      <c r="BE593" s="632">
        <f t="shared" si="1219"/>
        <v>85000</v>
      </c>
      <c r="BF593" s="89"/>
      <c r="BG593" s="89"/>
      <c r="BH593" s="89"/>
      <c r="BI593" s="632">
        <f>SUM(BI594:BI604)</f>
        <v>85000</v>
      </c>
      <c r="BJ593" s="632">
        <f t="shared" si="1214"/>
        <v>0</v>
      </c>
      <c r="BK593" s="89"/>
      <c r="BL593" s="89"/>
      <c r="BM593" s="632"/>
      <c r="BN593" s="632">
        <f t="shared" si="1220"/>
        <v>100100</v>
      </c>
      <c r="BO593" s="89"/>
      <c r="BP593" s="89"/>
      <c r="BQ593" s="89"/>
      <c r="BR593" s="89"/>
      <c r="BS593" s="632">
        <f>BS594+BS600</f>
        <v>100100</v>
      </c>
      <c r="BT593" s="632">
        <v>0</v>
      </c>
      <c r="BU593" s="632">
        <f t="shared" si="1221"/>
        <v>100100</v>
      </c>
      <c r="BV593" s="615"/>
      <c r="BW593" s="615"/>
      <c r="BX593" s="615"/>
      <c r="BY593" s="615"/>
      <c r="BZ593" s="615">
        <f>SUM(BZ594:BZ604)</f>
        <v>100100</v>
      </c>
      <c r="CE593" s="699">
        <f t="shared" si="1195"/>
        <v>1</v>
      </c>
    </row>
    <row r="594" spans="2:83" s="54" customFormat="1" ht="147.75" hidden="1" customHeight="1" x14ac:dyDescent="0.2">
      <c r="B594" s="206" t="s">
        <v>34</v>
      </c>
      <c r="C594" s="53" t="s">
        <v>378</v>
      </c>
      <c r="D594" s="109">
        <f t="shared" si="1215"/>
        <v>0</v>
      </c>
      <c r="E594" s="236"/>
      <c r="F594" s="236"/>
      <c r="G594" s="236"/>
      <c r="H594" s="236"/>
      <c r="I594" s="109">
        <v>0</v>
      </c>
      <c r="J594" s="109"/>
      <c r="K594" s="109">
        <f t="shared" si="1216"/>
        <v>0</v>
      </c>
      <c r="L594" s="699" t="e">
        <f t="shared" si="1204"/>
        <v>#DIV/0!</v>
      </c>
      <c r="M594" s="236"/>
      <c r="N594" s="31"/>
      <c r="O594" s="31"/>
      <c r="P594" s="31"/>
      <c r="Q594" s="31"/>
      <c r="R594" s="31"/>
      <c r="S594" s="31"/>
      <c r="T594" s="31"/>
      <c r="U594" s="106">
        <v>0</v>
      </c>
      <c r="V594" s="89">
        <f t="shared" si="1116"/>
        <v>0</v>
      </c>
      <c r="W594" s="31"/>
      <c r="X594" s="31"/>
      <c r="Y594" s="31"/>
      <c r="Z594" s="106">
        <f t="shared" si="1111"/>
        <v>0</v>
      </c>
      <c r="AA594" s="279"/>
      <c r="AB594" s="31"/>
      <c r="AC594" s="106"/>
      <c r="AD594" s="106"/>
      <c r="AE594" s="109">
        <f t="shared" si="1217"/>
        <v>0</v>
      </c>
      <c r="AF594" s="699" t="e">
        <f t="shared" si="1205"/>
        <v>#DIV/0!</v>
      </c>
      <c r="AG594" s="236"/>
      <c r="AH594" s="699"/>
      <c r="AI594" s="31"/>
      <c r="AJ594" s="31"/>
      <c r="AK594" s="31"/>
      <c r="AL594" s="31"/>
      <c r="AM594" s="31"/>
      <c r="AN594" s="31"/>
      <c r="AO594" s="106">
        <v>0</v>
      </c>
      <c r="AP594" s="106"/>
      <c r="AQ594" s="106"/>
      <c r="AR594" s="109">
        <f t="shared" si="1218"/>
        <v>0</v>
      </c>
      <c r="AS594" s="699" t="e">
        <f t="shared" si="1206"/>
        <v>#DIV/0!</v>
      </c>
      <c r="AT594" s="236"/>
      <c r="AU594" s="699"/>
      <c r="AV594" s="31"/>
      <c r="AW594" s="699"/>
      <c r="AX594" s="236"/>
      <c r="AY594" s="699"/>
      <c r="AZ594" s="31"/>
      <c r="BA594" s="699"/>
      <c r="BB594" s="106">
        <v>0</v>
      </c>
      <c r="BC594" s="31"/>
      <c r="BD594" s="106">
        <f t="shared" si="1191"/>
        <v>0</v>
      </c>
      <c r="BE594" s="106">
        <f t="shared" si="1219"/>
        <v>5000</v>
      </c>
      <c r="BF594" s="31"/>
      <c r="BG594" s="31"/>
      <c r="BH594" s="31"/>
      <c r="BI594" s="106">
        <v>5000</v>
      </c>
      <c r="BJ594" s="106">
        <f t="shared" si="1214"/>
        <v>0</v>
      </c>
      <c r="BK594" s="31"/>
      <c r="BL594" s="31"/>
      <c r="BM594" s="106"/>
      <c r="BN594" s="106">
        <f t="shared" si="1220"/>
        <v>100</v>
      </c>
      <c r="BO594" s="31"/>
      <c r="BP594" s="31"/>
      <c r="BQ594" s="31"/>
      <c r="BR594" s="31"/>
      <c r="BS594" s="106">
        <v>100</v>
      </c>
      <c r="BT594" s="106"/>
      <c r="BU594" s="106">
        <f t="shared" si="1221"/>
        <v>100</v>
      </c>
      <c r="BV594" s="106"/>
      <c r="BW594" s="106"/>
      <c r="BX594" s="106"/>
      <c r="BY594" s="106"/>
      <c r="BZ594" s="106">
        <v>100</v>
      </c>
      <c r="CE594" s="699" t="e">
        <f t="shared" si="1195"/>
        <v>#DIV/0!</v>
      </c>
    </row>
    <row r="595" spans="2:83" s="54" customFormat="1" ht="132.75" hidden="1" customHeight="1" x14ac:dyDescent="0.2">
      <c r="B595" s="206" t="s">
        <v>63</v>
      </c>
      <c r="C595" s="53"/>
      <c r="D595" s="109" t="e">
        <f t="shared" si="1215"/>
        <v>#REF!</v>
      </c>
      <c r="E595" s="236"/>
      <c r="F595" s="236"/>
      <c r="G595" s="236"/>
      <c r="H595" s="236"/>
      <c r="I595" s="236" t="e">
        <f>#REF!</f>
        <v>#REF!</v>
      </c>
      <c r="J595" s="109" t="e">
        <f t="shared" ref="J595:J597" si="1222">K595+Q595</f>
        <v>#REF!</v>
      </c>
      <c r="K595" s="109" t="e">
        <f t="shared" si="1216"/>
        <v>#REF!</v>
      </c>
      <c r="L595" s="699" t="e">
        <f t="shared" si="1204"/>
        <v>#REF!</v>
      </c>
      <c r="M595" s="236"/>
      <c r="N595" s="31"/>
      <c r="O595" s="31"/>
      <c r="P595" s="31"/>
      <c r="Q595" s="31"/>
      <c r="R595" s="31"/>
      <c r="S595" s="31"/>
      <c r="T595" s="31"/>
      <c r="U595" s="31" t="e">
        <f>#REF!</f>
        <v>#REF!</v>
      </c>
      <c r="V595" s="89">
        <f t="shared" si="1116"/>
        <v>0</v>
      </c>
      <c r="W595" s="31"/>
      <c r="X595" s="31"/>
      <c r="Y595" s="31"/>
      <c r="Z595" s="31">
        <f t="shared" si="1111"/>
        <v>0</v>
      </c>
      <c r="AA595" s="279"/>
      <c r="AB595" s="31"/>
      <c r="AC595" s="31"/>
      <c r="AD595" s="31"/>
      <c r="AE595" s="109" t="e">
        <f t="shared" si="1217"/>
        <v>#REF!</v>
      </c>
      <c r="AF595" s="699" t="e">
        <f t="shared" si="1205"/>
        <v>#REF!</v>
      </c>
      <c r="AG595" s="236"/>
      <c r="AH595" s="699"/>
      <c r="AI595" s="31"/>
      <c r="AJ595" s="31"/>
      <c r="AK595" s="31"/>
      <c r="AL595" s="31"/>
      <c r="AM595" s="31"/>
      <c r="AN595" s="31"/>
      <c r="AO595" s="31" t="e">
        <f>U595</f>
        <v>#REF!</v>
      </c>
      <c r="AP595" s="106">
        <f t="shared" si="1165"/>
        <v>0</v>
      </c>
      <c r="AQ595" s="106"/>
      <c r="AR595" s="109">
        <f t="shared" si="1218"/>
        <v>0</v>
      </c>
      <c r="AS595" s="699" t="e">
        <f t="shared" si="1206"/>
        <v>#REF!</v>
      </c>
      <c r="AT595" s="236"/>
      <c r="AU595" s="699"/>
      <c r="AV595" s="31"/>
      <c r="AW595" s="699"/>
      <c r="AX595" s="236"/>
      <c r="AY595" s="699"/>
      <c r="AZ595" s="31"/>
      <c r="BA595" s="31"/>
      <c r="BB595" s="31">
        <f>AA595</f>
        <v>0</v>
      </c>
      <c r="BC595" s="31"/>
      <c r="BD595" s="31" t="e">
        <f t="shared" si="1191"/>
        <v>#REF!</v>
      </c>
      <c r="BE595" s="106">
        <f t="shared" si="1219"/>
        <v>0</v>
      </c>
      <c r="BF595" s="31"/>
      <c r="BG595" s="31"/>
      <c r="BH595" s="31"/>
      <c r="BI595" s="31">
        <f>AA595</f>
        <v>0</v>
      </c>
      <c r="BJ595" s="106">
        <f t="shared" si="1214"/>
        <v>0</v>
      </c>
      <c r="BK595" s="31"/>
      <c r="BL595" s="31"/>
      <c r="BM595" s="31"/>
      <c r="BN595" s="106">
        <f t="shared" si="1220"/>
        <v>0</v>
      </c>
      <c r="BO595" s="31"/>
      <c r="BP595" s="31"/>
      <c r="BQ595" s="31"/>
      <c r="BR595" s="31"/>
      <c r="BS595" s="106">
        <f t="shared" ref="BS595:BS599" si="1223">BI595</f>
        <v>0</v>
      </c>
      <c r="BT595" s="106"/>
      <c r="BU595" s="106">
        <f t="shared" si="1221"/>
        <v>0</v>
      </c>
      <c r="BV595" s="106"/>
      <c r="BW595" s="106"/>
      <c r="BX595" s="106"/>
      <c r="BY595" s="106"/>
      <c r="BZ595" s="106">
        <f>BK595</f>
        <v>0</v>
      </c>
      <c r="CE595" s="699" t="e">
        <f t="shared" si="1195"/>
        <v>#REF!</v>
      </c>
    </row>
    <row r="596" spans="2:83" s="54" customFormat="1" ht="120.75" hidden="1" customHeight="1" x14ac:dyDescent="0.2">
      <c r="B596" s="206" t="s">
        <v>63</v>
      </c>
      <c r="C596" s="53" t="s">
        <v>218</v>
      </c>
      <c r="D596" s="109">
        <f t="shared" si="1215"/>
        <v>0</v>
      </c>
      <c r="E596" s="236"/>
      <c r="F596" s="236"/>
      <c r="G596" s="236"/>
      <c r="H596" s="236"/>
      <c r="I596" s="236"/>
      <c r="J596" s="109">
        <f t="shared" si="1222"/>
        <v>0</v>
      </c>
      <c r="K596" s="109">
        <f t="shared" si="1216"/>
        <v>0</v>
      </c>
      <c r="L596" s="699" t="e">
        <f t="shared" si="1204"/>
        <v>#DIV/0!</v>
      </c>
      <c r="M596" s="236"/>
      <c r="N596" s="31"/>
      <c r="O596" s="31"/>
      <c r="P596" s="31"/>
      <c r="Q596" s="31"/>
      <c r="R596" s="31"/>
      <c r="S596" s="31"/>
      <c r="T596" s="31"/>
      <c r="U596" s="31"/>
      <c r="V596" s="89">
        <f t="shared" si="1116"/>
        <v>0</v>
      </c>
      <c r="W596" s="31"/>
      <c r="X596" s="31"/>
      <c r="Y596" s="31"/>
      <c r="Z596" s="31">
        <f t="shared" si="1111"/>
        <v>0</v>
      </c>
      <c r="AA596" s="279"/>
      <c r="AB596" s="31"/>
      <c r="AC596" s="31"/>
      <c r="AD596" s="31"/>
      <c r="AE596" s="109">
        <f t="shared" si="1217"/>
        <v>0</v>
      </c>
      <c r="AF596" s="699" t="e">
        <f t="shared" si="1205"/>
        <v>#DIV/0!</v>
      </c>
      <c r="AG596" s="236"/>
      <c r="AH596" s="699"/>
      <c r="AI596" s="31"/>
      <c r="AJ596" s="31"/>
      <c r="AK596" s="31"/>
      <c r="AL596" s="31"/>
      <c r="AM596" s="31"/>
      <c r="AN596" s="31"/>
      <c r="AO596" s="31"/>
      <c r="AP596" s="106">
        <f t="shared" si="1165"/>
        <v>0</v>
      </c>
      <c r="AQ596" s="106"/>
      <c r="AR596" s="109">
        <f t="shared" si="1218"/>
        <v>0</v>
      </c>
      <c r="AS596" s="699" t="e">
        <f t="shared" si="1206"/>
        <v>#DIV/0!</v>
      </c>
      <c r="AT596" s="236"/>
      <c r="AU596" s="699"/>
      <c r="AV596" s="31"/>
      <c r="AW596" s="699"/>
      <c r="AX596" s="236"/>
      <c r="AY596" s="699"/>
      <c r="AZ596" s="31"/>
      <c r="BA596" s="31"/>
      <c r="BB596" s="31"/>
      <c r="BC596" s="31"/>
      <c r="BD596" s="31">
        <f t="shared" si="1191"/>
        <v>0</v>
      </c>
      <c r="BE596" s="106">
        <f t="shared" si="1219"/>
        <v>0</v>
      </c>
      <c r="BF596" s="31"/>
      <c r="BG596" s="31"/>
      <c r="BH596" s="31"/>
      <c r="BI596" s="31"/>
      <c r="BJ596" s="106">
        <f t="shared" si="1214"/>
        <v>0</v>
      </c>
      <c r="BK596" s="31"/>
      <c r="BL596" s="31"/>
      <c r="BM596" s="31"/>
      <c r="BN596" s="106">
        <f t="shared" si="1220"/>
        <v>0</v>
      </c>
      <c r="BO596" s="31"/>
      <c r="BP596" s="31"/>
      <c r="BQ596" s="31"/>
      <c r="BR596" s="31"/>
      <c r="BS596" s="106">
        <f t="shared" si="1223"/>
        <v>0</v>
      </c>
      <c r="BT596" s="106"/>
      <c r="BU596" s="106">
        <f t="shared" si="1221"/>
        <v>0</v>
      </c>
      <c r="BV596" s="106"/>
      <c r="BW596" s="106"/>
      <c r="BX596" s="106"/>
      <c r="BY596" s="106"/>
      <c r="BZ596" s="106"/>
      <c r="CE596" s="699" t="e">
        <f t="shared" si="1195"/>
        <v>#DIV/0!</v>
      </c>
    </row>
    <row r="597" spans="2:83" s="54" customFormat="1" ht="91.5" hidden="1" customHeight="1" x14ac:dyDescent="0.2">
      <c r="B597" s="206" t="s">
        <v>7</v>
      </c>
      <c r="C597" s="53" t="s">
        <v>217</v>
      </c>
      <c r="D597" s="109">
        <f t="shared" si="1215"/>
        <v>0</v>
      </c>
      <c r="E597" s="236"/>
      <c r="F597" s="236"/>
      <c r="G597" s="236"/>
      <c r="H597" s="236"/>
      <c r="I597" s="236"/>
      <c r="J597" s="109">
        <f t="shared" si="1222"/>
        <v>0</v>
      </c>
      <c r="K597" s="109">
        <f t="shared" si="1216"/>
        <v>0</v>
      </c>
      <c r="L597" s="699" t="e">
        <f t="shared" si="1204"/>
        <v>#DIV/0!</v>
      </c>
      <c r="M597" s="236"/>
      <c r="N597" s="31"/>
      <c r="O597" s="31"/>
      <c r="P597" s="31"/>
      <c r="Q597" s="31"/>
      <c r="R597" s="31"/>
      <c r="S597" s="31"/>
      <c r="T597" s="31"/>
      <c r="U597" s="31"/>
      <c r="V597" s="89">
        <f t="shared" si="1116"/>
        <v>0</v>
      </c>
      <c r="W597" s="31"/>
      <c r="X597" s="31"/>
      <c r="Y597" s="31"/>
      <c r="Z597" s="31">
        <f t="shared" si="1111"/>
        <v>0</v>
      </c>
      <c r="AA597" s="279"/>
      <c r="AB597" s="31"/>
      <c r="AC597" s="31"/>
      <c r="AD597" s="31"/>
      <c r="AE597" s="109">
        <f t="shared" si="1217"/>
        <v>0</v>
      </c>
      <c r="AF597" s="699" t="e">
        <f t="shared" si="1205"/>
        <v>#DIV/0!</v>
      </c>
      <c r="AG597" s="236"/>
      <c r="AH597" s="699"/>
      <c r="AI597" s="31"/>
      <c r="AJ597" s="31"/>
      <c r="AK597" s="31"/>
      <c r="AL597" s="31"/>
      <c r="AM597" s="31"/>
      <c r="AN597" s="31"/>
      <c r="AO597" s="31"/>
      <c r="AP597" s="106">
        <f t="shared" si="1165"/>
        <v>0</v>
      </c>
      <c r="AQ597" s="106"/>
      <c r="AR597" s="109">
        <f t="shared" si="1218"/>
        <v>0</v>
      </c>
      <c r="AS597" s="699" t="e">
        <f t="shared" si="1206"/>
        <v>#DIV/0!</v>
      </c>
      <c r="AT597" s="236"/>
      <c r="AU597" s="699"/>
      <c r="AV597" s="31"/>
      <c r="AW597" s="699"/>
      <c r="AX597" s="236"/>
      <c r="AY597" s="699"/>
      <c r="AZ597" s="31"/>
      <c r="BA597" s="31"/>
      <c r="BB597" s="31"/>
      <c r="BC597" s="31"/>
      <c r="BD597" s="31">
        <f t="shared" si="1191"/>
        <v>0</v>
      </c>
      <c r="BE597" s="106">
        <f t="shared" si="1219"/>
        <v>0</v>
      </c>
      <c r="BF597" s="31"/>
      <c r="BG597" s="31"/>
      <c r="BH597" s="31"/>
      <c r="BI597" s="31"/>
      <c r="BJ597" s="106">
        <f t="shared" si="1214"/>
        <v>0</v>
      </c>
      <c r="BK597" s="31"/>
      <c r="BL597" s="31"/>
      <c r="BM597" s="31"/>
      <c r="BN597" s="106">
        <f t="shared" si="1220"/>
        <v>0</v>
      </c>
      <c r="BO597" s="31"/>
      <c r="BP597" s="31"/>
      <c r="BQ597" s="31"/>
      <c r="BR597" s="31"/>
      <c r="BS597" s="106">
        <f t="shared" si="1223"/>
        <v>0</v>
      </c>
      <c r="BT597" s="106"/>
      <c r="BU597" s="106">
        <f t="shared" si="1221"/>
        <v>0</v>
      </c>
      <c r="BV597" s="106"/>
      <c r="BW597" s="106"/>
      <c r="BX597" s="106"/>
      <c r="BY597" s="106"/>
      <c r="BZ597" s="106"/>
      <c r="CE597" s="699" t="e">
        <f t="shared" si="1195"/>
        <v>#DIV/0!</v>
      </c>
    </row>
    <row r="598" spans="2:83" s="54" customFormat="1" ht="117.75" hidden="1" customHeight="1" x14ac:dyDescent="0.2">
      <c r="B598" s="206" t="s">
        <v>8</v>
      </c>
      <c r="C598" s="53"/>
      <c r="D598" s="109">
        <f t="shared" ref="D598:D625" si="1224">E598+H598+I598</f>
        <v>0</v>
      </c>
      <c r="E598" s="236"/>
      <c r="F598" s="236"/>
      <c r="G598" s="236"/>
      <c r="H598" s="236"/>
      <c r="I598" s="236"/>
      <c r="J598" s="109">
        <f t="shared" ref="J598:J603" si="1225">K598+M598+Q598</f>
        <v>0</v>
      </c>
      <c r="K598" s="109">
        <f t="shared" ref="K598:K625" si="1226">M598+S598+U598</f>
        <v>0</v>
      </c>
      <c r="L598" s="699" t="e">
        <f t="shared" si="1204"/>
        <v>#DIV/0!</v>
      </c>
      <c r="M598" s="236"/>
      <c r="N598" s="31"/>
      <c r="O598" s="31"/>
      <c r="P598" s="31"/>
      <c r="Q598" s="31"/>
      <c r="R598" s="31"/>
      <c r="S598" s="31"/>
      <c r="T598" s="31"/>
      <c r="U598" s="31"/>
      <c r="V598" s="89">
        <f t="shared" si="1116"/>
        <v>0</v>
      </c>
      <c r="W598" s="31"/>
      <c r="X598" s="31"/>
      <c r="Y598" s="31"/>
      <c r="Z598" s="31">
        <f t="shared" si="1111"/>
        <v>0</v>
      </c>
      <c r="AA598" s="279"/>
      <c r="AB598" s="31"/>
      <c r="AC598" s="31"/>
      <c r="AD598" s="31"/>
      <c r="AE598" s="109">
        <f t="shared" ref="AE598:AE604" si="1227">AG598+AM598+AO598</f>
        <v>0</v>
      </c>
      <c r="AF598" s="699" t="e">
        <f t="shared" si="1205"/>
        <v>#DIV/0!</v>
      </c>
      <c r="AG598" s="236"/>
      <c r="AH598" s="699"/>
      <c r="AI598" s="31"/>
      <c r="AJ598" s="31"/>
      <c r="AK598" s="31"/>
      <c r="AL598" s="31"/>
      <c r="AM598" s="31"/>
      <c r="AN598" s="31"/>
      <c r="AO598" s="31"/>
      <c r="AP598" s="106">
        <f t="shared" si="1165"/>
        <v>0</v>
      </c>
      <c r="AQ598" s="106"/>
      <c r="AR598" s="109">
        <f t="shared" ref="AR598:AR625" si="1228">AT598+AZ598+BB598</f>
        <v>0</v>
      </c>
      <c r="AS598" s="699" t="e">
        <f t="shared" si="1206"/>
        <v>#DIV/0!</v>
      </c>
      <c r="AT598" s="236"/>
      <c r="AU598" s="699"/>
      <c r="AV598" s="31"/>
      <c r="AW598" s="699"/>
      <c r="AX598" s="236"/>
      <c r="AY598" s="699"/>
      <c r="AZ598" s="31"/>
      <c r="BA598" s="31"/>
      <c r="BB598" s="31"/>
      <c r="BC598" s="31"/>
      <c r="BD598" s="31">
        <f t="shared" si="1191"/>
        <v>0</v>
      </c>
      <c r="BE598" s="106">
        <f t="shared" ref="BE598:BE604" si="1229">BF598+BH598+BI598</f>
        <v>0</v>
      </c>
      <c r="BF598" s="31"/>
      <c r="BG598" s="31"/>
      <c r="BH598" s="31"/>
      <c r="BI598" s="31"/>
      <c r="BJ598" s="106">
        <f t="shared" si="1214"/>
        <v>0</v>
      </c>
      <c r="BK598" s="31"/>
      <c r="BL598" s="31"/>
      <c r="BM598" s="31"/>
      <c r="BN598" s="106">
        <f t="shared" si="1220"/>
        <v>0</v>
      </c>
      <c r="BO598" s="31"/>
      <c r="BP598" s="31"/>
      <c r="BQ598" s="31"/>
      <c r="BR598" s="31"/>
      <c r="BS598" s="106">
        <f t="shared" si="1223"/>
        <v>0</v>
      </c>
      <c r="BT598" s="106"/>
      <c r="BU598" s="106">
        <f t="shared" ref="BU598:BU604" si="1230">BV598+BY598+BZ598</f>
        <v>0</v>
      </c>
      <c r="BV598" s="106"/>
      <c r="BW598" s="106"/>
      <c r="BX598" s="106"/>
      <c r="BY598" s="106"/>
      <c r="BZ598" s="106"/>
      <c r="CE598" s="699" t="e">
        <f t="shared" si="1195"/>
        <v>#DIV/0!</v>
      </c>
    </row>
    <row r="599" spans="2:83" s="54" customFormat="1" ht="87.75" hidden="1" customHeight="1" x14ac:dyDescent="0.2">
      <c r="B599" s="206" t="s">
        <v>8</v>
      </c>
      <c r="C599" s="53"/>
      <c r="D599" s="109">
        <f t="shared" si="1224"/>
        <v>0</v>
      </c>
      <c r="E599" s="236"/>
      <c r="F599" s="236"/>
      <c r="G599" s="236"/>
      <c r="H599" s="236"/>
      <c r="I599" s="236"/>
      <c r="J599" s="109">
        <f t="shared" si="1225"/>
        <v>0</v>
      </c>
      <c r="K599" s="109">
        <f t="shared" si="1226"/>
        <v>0</v>
      </c>
      <c r="L599" s="699" t="e">
        <f t="shared" si="1204"/>
        <v>#DIV/0!</v>
      </c>
      <c r="M599" s="236"/>
      <c r="N599" s="31"/>
      <c r="O599" s="31"/>
      <c r="P599" s="31"/>
      <c r="Q599" s="31"/>
      <c r="R599" s="31"/>
      <c r="S599" s="31"/>
      <c r="T599" s="31"/>
      <c r="U599" s="31"/>
      <c r="V599" s="89">
        <f t="shared" si="1116"/>
        <v>0</v>
      </c>
      <c r="W599" s="31"/>
      <c r="X599" s="31"/>
      <c r="Y599" s="31"/>
      <c r="Z599" s="31">
        <f t="shared" si="1111"/>
        <v>0</v>
      </c>
      <c r="AA599" s="279"/>
      <c r="AB599" s="31"/>
      <c r="AC599" s="31"/>
      <c r="AD599" s="31"/>
      <c r="AE599" s="109">
        <f t="shared" si="1227"/>
        <v>0</v>
      </c>
      <c r="AF599" s="699" t="e">
        <f t="shared" si="1205"/>
        <v>#DIV/0!</v>
      </c>
      <c r="AG599" s="236"/>
      <c r="AH599" s="699"/>
      <c r="AI599" s="31"/>
      <c r="AJ599" s="31"/>
      <c r="AK599" s="31"/>
      <c r="AL599" s="31"/>
      <c r="AM599" s="31"/>
      <c r="AN599" s="31"/>
      <c r="AO599" s="31"/>
      <c r="AP599" s="106">
        <f t="shared" si="1165"/>
        <v>0</v>
      </c>
      <c r="AQ599" s="106"/>
      <c r="AR599" s="109">
        <f t="shared" si="1228"/>
        <v>0</v>
      </c>
      <c r="AS599" s="699" t="e">
        <f t="shared" si="1206"/>
        <v>#DIV/0!</v>
      </c>
      <c r="AT599" s="236"/>
      <c r="AU599" s="699"/>
      <c r="AV599" s="31"/>
      <c r="AW599" s="699"/>
      <c r="AX599" s="236"/>
      <c r="AY599" s="699"/>
      <c r="AZ599" s="31"/>
      <c r="BA599" s="31"/>
      <c r="BB599" s="31"/>
      <c r="BC599" s="31"/>
      <c r="BD599" s="31">
        <f t="shared" si="1191"/>
        <v>0</v>
      </c>
      <c r="BE599" s="106">
        <f t="shared" si="1229"/>
        <v>0</v>
      </c>
      <c r="BF599" s="31"/>
      <c r="BG599" s="31"/>
      <c r="BH599" s="31"/>
      <c r="BI599" s="31"/>
      <c r="BJ599" s="106">
        <f t="shared" si="1214"/>
        <v>0</v>
      </c>
      <c r="BK599" s="31"/>
      <c r="BL599" s="31"/>
      <c r="BM599" s="31"/>
      <c r="BN599" s="106">
        <f t="shared" si="1220"/>
        <v>0</v>
      </c>
      <c r="BO599" s="31"/>
      <c r="BP599" s="31"/>
      <c r="BQ599" s="31"/>
      <c r="BR599" s="31"/>
      <c r="BS599" s="106">
        <f t="shared" si="1223"/>
        <v>0</v>
      </c>
      <c r="BT599" s="106"/>
      <c r="BU599" s="106">
        <f t="shared" si="1230"/>
        <v>0</v>
      </c>
      <c r="BV599" s="106"/>
      <c r="BW599" s="106"/>
      <c r="BX599" s="106"/>
      <c r="BY599" s="106"/>
      <c r="BZ599" s="106"/>
      <c r="CE599" s="699" t="e">
        <f t="shared" si="1195"/>
        <v>#DIV/0!</v>
      </c>
    </row>
    <row r="600" spans="2:83" s="54" customFormat="1" ht="132.75" customHeight="1" x14ac:dyDescent="0.2">
      <c r="B600" s="206" t="s">
        <v>34</v>
      </c>
      <c r="C600" s="53" t="s">
        <v>377</v>
      </c>
      <c r="D600" s="109">
        <f t="shared" si="1224"/>
        <v>76857.349799999996</v>
      </c>
      <c r="E600" s="236"/>
      <c r="F600" s="236"/>
      <c r="G600" s="236"/>
      <c r="H600" s="236"/>
      <c r="I600" s="109">
        <f>'[9]2025_2027'!$K$566</f>
        <v>76857.349799999996</v>
      </c>
      <c r="J600" s="109"/>
      <c r="K600" s="109">
        <f t="shared" si="1226"/>
        <v>0</v>
      </c>
      <c r="L600" s="699">
        <f t="shared" si="1204"/>
        <v>0</v>
      </c>
      <c r="M600" s="236"/>
      <c r="N600" s="31"/>
      <c r="O600" s="31"/>
      <c r="P600" s="31"/>
      <c r="Q600" s="31"/>
      <c r="R600" s="31"/>
      <c r="S600" s="31"/>
      <c r="T600" s="31"/>
      <c r="U600" s="106"/>
      <c r="V600" s="89">
        <f t="shared" si="1116"/>
        <v>0</v>
      </c>
      <c r="W600" s="31"/>
      <c r="X600" s="31"/>
      <c r="Y600" s="31"/>
      <c r="Z600" s="106">
        <f t="shared" si="1111"/>
        <v>0</v>
      </c>
      <c r="AA600" s="279"/>
      <c r="AB600" s="31"/>
      <c r="AC600" s="106"/>
      <c r="AD600" s="106"/>
      <c r="AE600" s="109">
        <f t="shared" si="1227"/>
        <v>0</v>
      </c>
      <c r="AF600" s="699">
        <f t="shared" si="1205"/>
        <v>0</v>
      </c>
      <c r="AG600" s="236"/>
      <c r="AH600" s="699"/>
      <c r="AI600" s="31"/>
      <c r="AJ600" s="31"/>
      <c r="AK600" s="31"/>
      <c r="AL600" s="31"/>
      <c r="AM600" s="31"/>
      <c r="AN600" s="31"/>
      <c r="AO600" s="106"/>
      <c r="AP600" s="106"/>
      <c r="AQ600" s="106"/>
      <c r="AR600" s="109">
        <f t="shared" si="1228"/>
        <v>76857.349799999996</v>
      </c>
      <c r="AS600" s="699">
        <f t="shared" si="1206"/>
        <v>1</v>
      </c>
      <c r="AT600" s="236"/>
      <c r="AU600" s="699"/>
      <c r="AV600" s="31"/>
      <c r="AW600" s="699"/>
      <c r="AX600" s="236"/>
      <c r="AY600" s="699"/>
      <c r="AZ600" s="31"/>
      <c r="BA600" s="699"/>
      <c r="BB600" s="106">
        <f t="shared" ref="BB600:BB625" si="1231">D600</f>
        <v>76857.349799999996</v>
      </c>
      <c r="BC600" s="31"/>
      <c r="BD600" s="106">
        <f t="shared" si="1191"/>
        <v>0</v>
      </c>
      <c r="BE600" s="106">
        <f t="shared" si="1229"/>
        <v>80000</v>
      </c>
      <c r="BF600" s="31"/>
      <c r="BG600" s="31"/>
      <c r="BH600" s="31"/>
      <c r="BI600" s="106">
        <v>80000</v>
      </c>
      <c r="BJ600" s="106">
        <f t="shared" si="1214"/>
        <v>0</v>
      </c>
      <c r="BK600" s="31"/>
      <c r="BL600" s="31"/>
      <c r="BM600" s="106"/>
      <c r="BN600" s="106">
        <f t="shared" si="1220"/>
        <v>100000</v>
      </c>
      <c r="BO600" s="31"/>
      <c r="BP600" s="31"/>
      <c r="BQ600" s="31"/>
      <c r="BR600" s="31"/>
      <c r="BS600" s="106">
        <v>100000</v>
      </c>
      <c r="BT600" s="106"/>
      <c r="BU600" s="106">
        <f t="shared" si="1230"/>
        <v>100000</v>
      </c>
      <c r="BV600" s="106"/>
      <c r="BW600" s="106"/>
      <c r="BX600" s="106"/>
      <c r="BY600" s="106"/>
      <c r="BZ600" s="106">
        <v>100000</v>
      </c>
      <c r="CE600" s="699">
        <f t="shared" si="1195"/>
        <v>1</v>
      </c>
    </row>
    <row r="601" spans="2:83" s="52" customFormat="1" ht="31.5" hidden="1" customHeight="1" x14ac:dyDescent="0.25">
      <c r="B601" s="203" t="s">
        <v>67</v>
      </c>
      <c r="C601" s="128" t="s">
        <v>68</v>
      </c>
      <c r="D601" s="109">
        <f t="shared" si="1224"/>
        <v>0</v>
      </c>
      <c r="E601" s="33"/>
      <c r="F601" s="33"/>
      <c r="G601" s="33"/>
      <c r="H601" s="33"/>
      <c r="I601" s="33">
        <f>I602</f>
        <v>0</v>
      </c>
      <c r="J601" s="109">
        <f t="shared" si="1225"/>
        <v>0</v>
      </c>
      <c r="K601" s="109">
        <f t="shared" si="1226"/>
        <v>0</v>
      </c>
      <c r="L601" s="699" t="e">
        <f t="shared" si="1204"/>
        <v>#DIV/0!</v>
      </c>
      <c r="M601" s="33"/>
      <c r="N601" s="19"/>
      <c r="O601" s="89"/>
      <c r="P601" s="19"/>
      <c r="Q601" s="89"/>
      <c r="R601" s="19"/>
      <c r="S601" s="89"/>
      <c r="T601" s="19"/>
      <c r="U601" s="89">
        <f>U602</f>
        <v>0</v>
      </c>
      <c r="V601" s="89">
        <f t="shared" si="1116"/>
        <v>0</v>
      </c>
      <c r="W601" s="89"/>
      <c r="X601" s="89"/>
      <c r="Y601" s="89"/>
      <c r="Z601" s="106">
        <f t="shared" si="1111"/>
        <v>0</v>
      </c>
      <c r="AA601" s="279"/>
      <c r="AB601" s="89"/>
      <c r="AC601" s="106"/>
      <c r="AD601" s="106"/>
      <c r="AE601" s="109">
        <f t="shared" si="1227"/>
        <v>0</v>
      </c>
      <c r="AF601" s="699" t="e">
        <f t="shared" si="1205"/>
        <v>#DIV/0!</v>
      </c>
      <c r="AG601" s="33"/>
      <c r="AH601" s="699"/>
      <c r="AI601" s="89"/>
      <c r="AJ601" s="19"/>
      <c r="AK601" s="89"/>
      <c r="AL601" s="19"/>
      <c r="AM601" s="89"/>
      <c r="AN601" s="19"/>
      <c r="AO601" s="89">
        <f>AO602</f>
        <v>0</v>
      </c>
      <c r="AP601" s="106">
        <f t="shared" si="1165"/>
        <v>0</v>
      </c>
      <c r="AQ601" s="106"/>
      <c r="AR601" s="109">
        <f t="shared" si="1228"/>
        <v>0</v>
      </c>
      <c r="AS601" s="699" t="e">
        <f t="shared" si="1206"/>
        <v>#DIV/0!</v>
      </c>
      <c r="AT601" s="33"/>
      <c r="AU601" s="699"/>
      <c r="AV601" s="89"/>
      <c r="AW601" s="699"/>
      <c r="AX601" s="33"/>
      <c r="AY601" s="699"/>
      <c r="AZ601" s="89"/>
      <c r="BA601" s="699"/>
      <c r="BB601" s="106">
        <f t="shared" si="1231"/>
        <v>0</v>
      </c>
      <c r="BC601" s="89"/>
      <c r="BD601" s="89">
        <f t="shared" si="1191"/>
        <v>0</v>
      </c>
      <c r="BE601" s="106">
        <f t="shared" si="1229"/>
        <v>0</v>
      </c>
      <c r="BF601" s="89"/>
      <c r="BG601" s="89"/>
      <c r="BH601" s="89"/>
      <c r="BI601" s="89">
        <f>BI602</f>
        <v>0</v>
      </c>
      <c r="BJ601" s="106">
        <f t="shared" si="1214"/>
        <v>0</v>
      </c>
      <c r="BK601" s="89"/>
      <c r="BL601" s="89"/>
      <c r="BM601" s="89"/>
      <c r="BN601" s="106">
        <f t="shared" si="1220"/>
        <v>0</v>
      </c>
      <c r="BO601" s="89"/>
      <c r="BP601" s="89"/>
      <c r="BQ601" s="89"/>
      <c r="BR601" s="89"/>
      <c r="BS601" s="89">
        <f>BI601</f>
        <v>0</v>
      </c>
      <c r="BT601" s="106"/>
      <c r="BU601" s="106">
        <f t="shared" si="1230"/>
        <v>0</v>
      </c>
      <c r="BV601" s="89"/>
      <c r="BW601" s="89"/>
      <c r="BX601" s="89"/>
      <c r="BY601" s="89"/>
      <c r="BZ601" s="89">
        <f>BZ602</f>
        <v>0</v>
      </c>
      <c r="CE601" s="699" t="e">
        <f t="shared" si="1195"/>
        <v>#DIV/0!</v>
      </c>
    </row>
    <row r="602" spans="2:83" s="54" customFormat="1" ht="157.5" hidden="1" customHeight="1" x14ac:dyDescent="0.2">
      <c r="B602" s="206" t="s">
        <v>34</v>
      </c>
      <c r="C602" s="121" t="s">
        <v>69</v>
      </c>
      <c r="D602" s="109">
        <f t="shared" si="1224"/>
        <v>0</v>
      </c>
      <c r="E602" s="236"/>
      <c r="F602" s="236"/>
      <c r="G602" s="236"/>
      <c r="H602" s="236"/>
      <c r="I602" s="236">
        <v>0</v>
      </c>
      <c r="J602" s="109">
        <f t="shared" si="1225"/>
        <v>0</v>
      </c>
      <c r="K602" s="109">
        <f t="shared" si="1226"/>
        <v>0</v>
      </c>
      <c r="L602" s="699" t="e">
        <f t="shared" si="1204"/>
        <v>#DIV/0!</v>
      </c>
      <c r="M602" s="236"/>
      <c r="N602" s="31"/>
      <c r="O602" s="31"/>
      <c r="P602" s="31"/>
      <c r="Q602" s="31"/>
      <c r="R602" s="31"/>
      <c r="S602" s="31"/>
      <c r="T602" s="31"/>
      <c r="U602" s="31">
        <v>0</v>
      </c>
      <c r="V602" s="89">
        <f t="shared" si="1116"/>
        <v>0</v>
      </c>
      <c r="W602" s="31"/>
      <c r="X602" s="31"/>
      <c r="Y602" s="31"/>
      <c r="Z602" s="106">
        <f t="shared" si="1111"/>
        <v>0</v>
      </c>
      <c r="AA602" s="279"/>
      <c r="AB602" s="31"/>
      <c r="AC602" s="106"/>
      <c r="AD602" s="106"/>
      <c r="AE602" s="109">
        <f t="shared" si="1227"/>
        <v>0</v>
      </c>
      <c r="AF602" s="699" t="e">
        <f t="shared" si="1205"/>
        <v>#DIV/0!</v>
      </c>
      <c r="AG602" s="236"/>
      <c r="AH602" s="699"/>
      <c r="AI602" s="31"/>
      <c r="AJ602" s="31"/>
      <c r="AK602" s="31"/>
      <c r="AL602" s="31"/>
      <c r="AM602" s="31"/>
      <c r="AN602" s="31"/>
      <c r="AO602" s="31">
        <v>0</v>
      </c>
      <c r="AP602" s="106">
        <f t="shared" si="1165"/>
        <v>0</v>
      </c>
      <c r="AQ602" s="106"/>
      <c r="AR602" s="109">
        <f t="shared" si="1228"/>
        <v>0</v>
      </c>
      <c r="AS602" s="699" t="e">
        <f t="shared" si="1206"/>
        <v>#DIV/0!</v>
      </c>
      <c r="AT602" s="236"/>
      <c r="AU602" s="699"/>
      <c r="AV602" s="31"/>
      <c r="AW602" s="699"/>
      <c r="AX602" s="236"/>
      <c r="AY602" s="699"/>
      <c r="AZ602" s="31"/>
      <c r="BA602" s="699"/>
      <c r="BB602" s="106">
        <f t="shared" si="1231"/>
        <v>0</v>
      </c>
      <c r="BC602" s="31"/>
      <c r="BD602" s="31">
        <f t="shared" si="1191"/>
        <v>0</v>
      </c>
      <c r="BE602" s="106">
        <f t="shared" si="1229"/>
        <v>0</v>
      </c>
      <c r="BF602" s="31"/>
      <c r="BG602" s="31"/>
      <c r="BH602" s="31"/>
      <c r="BI602" s="31">
        <v>0</v>
      </c>
      <c r="BJ602" s="106">
        <f t="shared" si="1214"/>
        <v>0</v>
      </c>
      <c r="BK602" s="31"/>
      <c r="BL602" s="31"/>
      <c r="BM602" s="31"/>
      <c r="BN602" s="106">
        <f t="shared" si="1220"/>
        <v>0</v>
      </c>
      <c r="BO602" s="31"/>
      <c r="BP602" s="31"/>
      <c r="BQ602" s="31"/>
      <c r="BR602" s="31"/>
      <c r="BS602" s="31">
        <f>BI602</f>
        <v>0</v>
      </c>
      <c r="BT602" s="106"/>
      <c r="BU602" s="106">
        <f t="shared" si="1230"/>
        <v>0</v>
      </c>
      <c r="BV602" s="31"/>
      <c r="BW602" s="31"/>
      <c r="BX602" s="31"/>
      <c r="BY602" s="31"/>
      <c r="BZ602" s="31">
        <v>0</v>
      </c>
      <c r="CE602" s="699" t="e">
        <f t="shared" si="1195"/>
        <v>#DIV/0!</v>
      </c>
    </row>
    <row r="603" spans="2:83" s="54" customFormat="1" ht="131.25" hidden="1" customHeight="1" x14ac:dyDescent="0.2">
      <c r="B603" s="206" t="s">
        <v>10</v>
      </c>
      <c r="C603" s="53" t="s">
        <v>173</v>
      </c>
      <c r="D603" s="109" t="e">
        <f t="shared" si="1224"/>
        <v>#REF!</v>
      </c>
      <c r="E603" s="236"/>
      <c r="F603" s="236"/>
      <c r="G603" s="236"/>
      <c r="H603" s="236"/>
      <c r="I603" s="236" t="e">
        <f>#REF!</f>
        <v>#REF!</v>
      </c>
      <c r="J603" s="109" t="e">
        <f t="shared" si="1225"/>
        <v>#REF!</v>
      </c>
      <c r="K603" s="109" t="e">
        <f t="shared" si="1226"/>
        <v>#REF!</v>
      </c>
      <c r="L603" s="699" t="e">
        <f t="shared" si="1204"/>
        <v>#REF!</v>
      </c>
      <c r="M603" s="236"/>
      <c r="N603" s="31"/>
      <c r="O603" s="31"/>
      <c r="P603" s="31"/>
      <c r="Q603" s="31"/>
      <c r="R603" s="31"/>
      <c r="S603" s="31"/>
      <c r="T603" s="31"/>
      <c r="U603" s="31" t="e">
        <f>#REF!</f>
        <v>#REF!</v>
      </c>
      <c r="V603" s="89">
        <f t="shared" si="1116"/>
        <v>0</v>
      </c>
      <c r="W603" s="31"/>
      <c r="X603" s="31"/>
      <c r="Y603" s="31"/>
      <c r="Z603" s="106">
        <f t="shared" si="1111"/>
        <v>0</v>
      </c>
      <c r="AA603" s="279"/>
      <c r="AB603" s="31"/>
      <c r="AC603" s="106"/>
      <c r="AD603" s="106"/>
      <c r="AE603" s="109">
        <f t="shared" si="1227"/>
        <v>0</v>
      </c>
      <c r="AF603" s="699" t="e">
        <f t="shared" si="1205"/>
        <v>#REF!</v>
      </c>
      <c r="AG603" s="236"/>
      <c r="AH603" s="699"/>
      <c r="AI603" s="31"/>
      <c r="AJ603" s="31"/>
      <c r="AK603" s="31"/>
      <c r="AL603" s="31"/>
      <c r="AM603" s="31"/>
      <c r="AN603" s="31"/>
      <c r="AO603" s="31">
        <f>S603</f>
        <v>0</v>
      </c>
      <c r="AP603" s="106" t="e">
        <f t="shared" si="1165"/>
        <v>#REF!</v>
      </c>
      <c r="AQ603" s="106"/>
      <c r="AR603" s="109" t="e">
        <f t="shared" si="1228"/>
        <v>#REF!</v>
      </c>
      <c r="AS603" s="699" t="e">
        <f t="shared" si="1206"/>
        <v>#REF!</v>
      </c>
      <c r="AT603" s="236"/>
      <c r="AU603" s="699"/>
      <c r="AV603" s="31"/>
      <c r="AW603" s="699"/>
      <c r="AX603" s="236"/>
      <c r="AY603" s="699"/>
      <c r="AZ603" s="31"/>
      <c r="BA603" s="699"/>
      <c r="BB603" s="106" t="e">
        <f t="shared" si="1231"/>
        <v>#REF!</v>
      </c>
      <c r="BC603" s="31"/>
      <c r="BD603" s="31">
        <f t="shared" si="1191"/>
        <v>0</v>
      </c>
      <c r="BE603" s="106">
        <f t="shared" si="1229"/>
        <v>0</v>
      </c>
      <c r="BF603" s="31"/>
      <c r="BG603" s="31"/>
      <c r="BH603" s="31"/>
      <c r="BI603" s="31">
        <f>Z603</f>
        <v>0</v>
      </c>
      <c r="BJ603" s="106">
        <f t="shared" si="1214"/>
        <v>0</v>
      </c>
      <c r="BK603" s="31"/>
      <c r="BL603" s="31"/>
      <c r="BM603" s="31"/>
      <c r="BN603" s="106">
        <f t="shared" si="1220"/>
        <v>0</v>
      </c>
      <c r="BO603" s="31"/>
      <c r="BP603" s="31"/>
      <c r="BQ603" s="31"/>
      <c r="BR603" s="31"/>
      <c r="BS603" s="31">
        <f>BI603</f>
        <v>0</v>
      </c>
      <c r="BT603" s="106"/>
      <c r="BU603" s="106">
        <f t="shared" si="1230"/>
        <v>0</v>
      </c>
      <c r="BV603" s="31"/>
      <c r="BW603" s="31"/>
      <c r="BX603" s="31"/>
      <c r="BY603" s="31"/>
      <c r="BZ603" s="31">
        <f>BJ603</f>
        <v>0</v>
      </c>
      <c r="CE603" s="699" t="e">
        <f t="shared" si="1195"/>
        <v>#REF!</v>
      </c>
    </row>
    <row r="604" spans="2:83" s="54" customFormat="1" ht="131.25" hidden="1" customHeight="1" x14ac:dyDescent="0.2">
      <c r="B604" s="206" t="s">
        <v>7</v>
      </c>
      <c r="C604" s="53" t="s">
        <v>262</v>
      </c>
      <c r="D604" s="109">
        <f t="shared" si="1224"/>
        <v>0</v>
      </c>
      <c r="E604" s="236"/>
      <c r="F604" s="236"/>
      <c r="G604" s="236"/>
      <c r="H604" s="236"/>
      <c r="I604" s="109">
        <v>0</v>
      </c>
      <c r="J604" s="109">
        <f>K604-I604</f>
        <v>0</v>
      </c>
      <c r="K604" s="109">
        <f t="shared" si="1226"/>
        <v>0</v>
      </c>
      <c r="L604" s="699" t="e">
        <f t="shared" si="1204"/>
        <v>#DIV/0!</v>
      </c>
      <c r="M604" s="236"/>
      <c r="N604" s="31"/>
      <c r="O604" s="31"/>
      <c r="P604" s="31"/>
      <c r="Q604" s="31"/>
      <c r="R604" s="31"/>
      <c r="S604" s="31"/>
      <c r="T604" s="31"/>
      <c r="U604" s="106">
        <v>0</v>
      </c>
      <c r="V604" s="89">
        <f t="shared" si="1116"/>
        <v>0</v>
      </c>
      <c r="W604" s="31"/>
      <c r="X604" s="31"/>
      <c r="Y604" s="31"/>
      <c r="Z604" s="106">
        <f t="shared" si="1111"/>
        <v>0</v>
      </c>
      <c r="AA604" s="279"/>
      <c r="AB604" s="31"/>
      <c r="AC604" s="106"/>
      <c r="AD604" s="106"/>
      <c r="AE604" s="109">
        <f t="shared" si="1227"/>
        <v>0</v>
      </c>
      <c r="AF604" s="699" t="e">
        <f t="shared" si="1205"/>
        <v>#DIV/0!</v>
      </c>
      <c r="AG604" s="236"/>
      <c r="AH604" s="699"/>
      <c r="AI604" s="31"/>
      <c r="AJ604" s="31"/>
      <c r="AK604" s="31"/>
      <c r="AL604" s="31"/>
      <c r="AM604" s="31"/>
      <c r="AN604" s="31"/>
      <c r="AO604" s="106">
        <v>0</v>
      </c>
      <c r="AP604" s="106">
        <f t="shared" si="1165"/>
        <v>0</v>
      </c>
      <c r="AQ604" s="106"/>
      <c r="AR604" s="109">
        <f t="shared" si="1228"/>
        <v>0</v>
      </c>
      <c r="AS604" s="699" t="e">
        <f t="shared" si="1206"/>
        <v>#DIV/0!</v>
      </c>
      <c r="AT604" s="236"/>
      <c r="AU604" s="699"/>
      <c r="AV604" s="31"/>
      <c r="AW604" s="699"/>
      <c r="AX604" s="236"/>
      <c r="AY604" s="699"/>
      <c r="AZ604" s="31"/>
      <c r="BA604" s="699"/>
      <c r="BB604" s="106">
        <f t="shared" si="1231"/>
        <v>0</v>
      </c>
      <c r="BC604" s="31"/>
      <c r="BD604" s="106">
        <f t="shared" si="1191"/>
        <v>0</v>
      </c>
      <c r="BE604" s="106">
        <f t="shared" si="1229"/>
        <v>0</v>
      </c>
      <c r="BF604" s="31"/>
      <c r="BG604" s="31"/>
      <c r="BH604" s="31"/>
      <c r="BI604" s="106">
        <v>0</v>
      </c>
      <c r="BJ604" s="106">
        <f t="shared" si="1214"/>
        <v>0</v>
      </c>
      <c r="BK604" s="31"/>
      <c r="BL604" s="31"/>
      <c r="BM604" s="106"/>
      <c r="BN604" s="106">
        <f t="shared" si="1220"/>
        <v>0</v>
      </c>
      <c r="BO604" s="31"/>
      <c r="BP604" s="31"/>
      <c r="BQ604" s="31"/>
      <c r="BR604" s="31"/>
      <c r="BS604" s="106">
        <f>BI604</f>
        <v>0</v>
      </c>
      <c r="BT604" s="106"/>
      <c r="BU604" s="106">
        <f t="shared" si="1230"/>
        <v>0</v>
      </c>
      <c r="BV604" s="31"/>
      <c r="BW604" s="31"/>
      <c r="BX604" s="31"/>
      <c r="BY604" s="31"/>
      <c r="BZ604" s="106">
        <v>0</v>
      </c>
      <c r="CE604" s="699" t="e">
        <f t="shared" si="1195"/>
        <v>#DIV/0!</v>
      </c>
    </row>
    <row r="605" spans="2:83" s="54" customFormat="1" ht="131.25" hidden="1" customHeight="1" x14ac:dyDescent="0.2">
      <c r="B605" s="206" t="s">
        <v>8</v>
      </c>
      <c r="C605" s="53" t="s">
        <v>327</v>
      </c>
      <c r="D605" s="109">
        <f t="shared" si="1224"/>
        <v>0</v>
      </c>
      <c r="E605" s="236"/>
      <c r="F605" s="236"/>
      <c r="G605" s="236"/>
      <c r="H605" s="236"/>
      <c r="I605" s="109"/>
      <c r="J605" s="109"/>
      <c r="K605" s="109">
        <f t="shared" si="1226"/>
        <v>0</v>
      </c>
      <c r="L605" s="699" t="e">
        <f t="shared" si="1204"/>
        <v>#DIV/0!</v>
      </c>
      <c r="M605" s="236"/>
      <c r="N605" s="31"/>
      <c r="O605" s="31"/>
      <c r="P605" s="31"/>
      <c r="Q605" s="31"/>
      <c r="R605" s="31"/>
      <c r="S605" s="31"/>
      <c r="T605" s="31"/>
      <c r="U605" s="106"/>
      <c r="V605" s="89"/>
      <c r="W605" s="31"/>
      <c r="X605" s="31"/>
      <c r="Y605" s="31"/>
      <c r="Z605" s="106"/>
      <c r="AA605" s="279"/>
      <c r="AB605" s="31"/>
      <c r="AC605" s="106"/>
      <c r="AD605" s="106"/>
      <c r="AE605" s="109"/>
      <c r="AF605" s="699" t="e">
        <f t="shared" si="1205"/>
        <v>#DIV/0!</v>
      </c>
      <c r="AG605" s="236"/>
      <c r="AH605" s="699"/>
      <c r="AI605" s="31"/>
      <c r="AJ605" s="31"/>
      <c r="AK605" s="31"/>
      <c r="AL605" s="31"/>
      <c r="AM605" s="31"/>
      <c r="AN605" s="31"/>
      <c r="AO605" s="106"/>
      <c r="AP605" s="106"/>
      <c r="AQ605" s="106"/>
      <c r="AR605" s="109">
        <f t="shared" si="1228"/>
        <v>0</v>
      </c>
      <c r="AS605" s="699" t="e">
        <f t="shared" si="1206"/>
        <v>#DIV/0!</v>
      </c>
      <c r="AT605" s="236"/>
      <c r="AU605" s="699"/>
      <c r="AV605" s="31"/>
      <c r="AW605" s="699"/>
      <c r="AX605" s="236"/>
      <c r="AY605" s="699"/>
      <c r="AZ605" s="31"/>
      <c r="BA605" s="699"/>
      <c r="BB605" s="106">
        <f t="shared" si="1231"/>
        <v>0</v>
      </c>
      <c r="BC605" s="31"/>
      <c r="BD605" s="106"/>
      <c r="BE605" s="106"/>
      <c r="BF605" s="31"/>
      <c r="BG605" s="31"/>
      <c r="BH605" s="31"/>
      <c r="BI605" s="106"/>
      <c r="BJ605" s="106"/>
      <c r="BK605" s="31"/>
      <c r="BL605" s="31"/>
      <c r="BM605" s="106"/>
      <c r="BN605" s="106"/>
      <c r="BO605" s="31"/>
      <c r="BP605" s="31"/>
      <c r="BQ605" s="31"/>
      <c r="BR605" s="31"/>
      <c r="BS605" s="106"/>
      <c r="BT605" s="106"/>
      <c r="BU605" s="106"/>
      <c r="BV605" s="31"/>
      <c r="BW605" s="31"/>
      <c r="BX605" s="31"/>
      <c r="BY605" s="31"/>
      <c r="BZ605" s="106"/>
      <c r="CE605" s="699" t="e">
        <f t="shared" si="1195"/>
        <v>#DIV/0!</v>
      </c>
    </row>
    <row r="606" spans="2:83" s="54" customFormat="1" ht="131.25" hidden="1" customHeight="1" x14ac:dyDescent="0.2">
      <c r="B606" s="206" t="s">
        <v>10</v>
      </c>
      <c r="C606" s="53" t="s">
        <v>310</v>
      </c>
      <c r="D606" s="109">
        <f t="shared" si="1224"/>
        <v>0</v>
      </c>
      <c r="E606" s="236"/>
      <c r="F606" s="236"/>
      <c r="G606" s="236"/>
      <c r="H606" s="236"/>
      <c r="I606" s="109"/>
      <c r="J606" s="109"/>
      <c r="K606" s="109">
        <f t="shared" si="1226"/>
        <v>0</v>
      </c>
      <c r="L606" s="699" t="e">
        <f t="shared" si="1204"/>
        <v>#DIV/0!</v>
      </c>
      <c r="M606" s="236"/>
      <c r="N606" s="31"/>
      <c r="O606" s="31"/>
      <c r="P606" s="31"/>
      <c r="Q606" s="31"/>
      <c r="R606" s="31"/>
      <c r="S606" s="31"/>
      <c r="T606" s="31"/>
      <c r="U606" s="106"/>
      <c r="V606" s="89"/>
      <c r="W606" s="31"/>
      <c r="X606" s="31"/>
      <c r="Y606" s="31"/>
      <c r="Z606" s="106"/>
      <c r="AA606" s="279"/>
      <c r="AB606" s="31"/>
      <c r="AC606" s="106"/>
      <c r="AD606" s="106"/>
      <c r="AE606" s="109"/>
      <c r="AF606" s="699" t="e">
        <f t="shared" si="1205"/>
        <v>#DIV/0!</v>
      </c>
      <c r="AG606" s="236"/>
      <c r="AH606" s="699"/>
      <c r="AI606" s="31"/>
      <c r="AJ606" s="31"/>
      <c r="AK606" s="31"/>
      <c r="AL606" s="31"/>
      <c r="AM606" s="31"/>
      <c r="AN606" s="31"/>
      <c r="AO606" s="106"/>
      <c r="AP606" s="106"/>
      <c r="AQ606" s="106"/>
      <c r="AR606" s="109">
        <f t="shared" si="1228"/>
        <v>0</v>
      </c>
      <c r="AS606" s="699" t="e">
        <f t="shared" si="1206"/>
        <v>#DIV/0!</v>
      </c>
      <c r="AT606" s="236"/>
      <c r="AU606" s="699"/>
      <c r="AV606" s="31"/>
      <c r="AW606" s="699"/>
      <c r="AX606" s="236"/>
      <c r="AY606" s="699"/>
      <c r="AZ606" s="31"/>
      <c r="BA606" s="699"/>
      <c r="BB606" s="106">
        <f t="shared" si="1231"/>
        <v>0</v>
      </c>
      <c r="BC606" s="31"/>
      <c r="BD606" s="106"/>
      <c r="BE606" s="106"/>
      <c r="BF606" s="31"/>
      <c r="BG606" s="31"/>
      <c r="BH606" s="31"/>
      <c r="BI606" s="106"/>
      <c r="BJ606" s="106"/>
      <c r="BK606" s="31"/>
      <c r="BL606" s="31"/>
      <c r="BM606" s="106"/>
      <c r="BN606" s="106"/>
      <c r="BO606" s="31"/>
      <c r="BP606" s="31"/>
      <c r="BQ606" s="31"/>
      <c r="BR606" s="31"/>
      <c r="BS606" s="106"/>
      <c r="BT606" s="106"/>
      <c r="BU606" s="106"/>
      <c r="BV606" s="31"/>
      <c r="BW606" s="31"/>
      <c r="BX606" s="31"/>
      <c r="BY606" s="31"/>
      <c r="BZ606" s="106"/>
      <c r="CE606" s="699" t="e">
        <f t="shared" si="1195"/>
        <v>#DIV/0!</v>
      </c>
    </row>
    <row r="607" spans="2:83" s="52" customFormat="1" ht="49.5" hidden="1" customHeight="1" x14ac:dyDescent="0.25">
      <c r="B607" s="203" t="s">
        <v>435</v>
      </c>
      <c r="C607" s="128" t="s">
        <v>70</v>
      </c>
      <c r="D607" s="109">
        <f t="shared" si="1224"/>
        <v>0</v>
      </c>
      <c r="E607" s="33"/>
      <c r="F607" s="33"/>
      <c r="G607" s="33"/>
      <c r="H607" s="33"/>
      <c r="I607" s="168">
        <f>I611</f>
        <v>0</v>
      </c>
      <c r="J607" s="168"/>
      <c r="K607" s="109">
        <f t="shared" si="1226"/>
        <v>0</v>
      </c>
      <c r="L607" s="699" t="e">
        <f t="shared" si="1204"/>
        <v>#DIV/0!</v>
      </c>
      <c r="M607" s="33"/>
      <c r="N607" s="19"/>
      <c r="O607" s="89"/>
      <c r="P607" s="19"/>
      <c r="Q607" s="89"/>
      <c r="R607" s="19"/>
      <c r="S607" s="89"/>
      <c r="T607" s="19"/>
      <c r="U607" s="632">
        <f>U611</f>
        <v>0</v>
      </c>
      <c r="V607" s="89">
        <f t="shared" si="1116"/>
        <v>0</v>
      </c>
      <c r="W607" s="89"/>
      <c r="X607" s="89"/>
      <c r="Y607" s="89"/>
      <c r="Z607" s="632" t="e">
        <f t="shared" si="1111"/>
        <v>#REF!</v>
      </c>
      <c r="AA607" s="279"/>
      <c r="AB607" s="89"/>
      <c r="AC607" s="632" t="e">
        <f>AC611+AC612+AC613</f>
        <v>#REF!</v>
      </c>
      <c r="AD607" s="687"/>
      <c r="AE607" s="168">
        <f>AG607+AO607</f>
        <v>0</v>
      </c>
      <c r="AF607" s="699" t="e">
        <f t="shared" si="1205"/>
        <v>#DIV/0!</v>
      </c>
      <c r="AG607" s="33"/>
      <c r="AH607" s="699"/>
      <c r="AI607" s="89"/>
      <c r="AJ607" s="19"/>
      <c r="AK607" s="89"/>
      <c r="AL607" s="19"/>
      <c r="AM607" s="89"/>
      <c r="AN607" s="19"/>
      <c r="AO607" s="632">
        <f>AO611+AO612+AO613</f>
        <v>0</v>
      </c>
      <c r="AP607" s="632">
        <f t="shared" si="1165"/>
        <v>0</v>
      </c>
      <c r="AQ607" s="687"/>
      <c r="AR607" s="109">
        <f t="shared" si="1228"/>
        <v>0</v>
      </c>
      <c r="AS607" s="699" t="e">
        <f t="shared" si="1206"/>
        <v>#DIV/0!</v>
      </c>
      <c r="AT607" s="33"/>
      <c r="AU607" s="699"/>
      <c r="AV607" s="89"/>
      <c r="AW607" s="699"/>
      <c r="AX607" s="33"/>
      <c r="AY607" s="699"/>
      <c r="AZ607" s="89"/>
      <c r="BA607" s="699"/>
      <c r="BB607" s="106">
        <f t="shared" si="1231"/>
        <v>0</v>
      </c>
      <c r="BC607" s="89"/>
      <c r="BD607" s="632">
        <f t="shared" si="1191"/>
        <v>0</v>
      </c>
      <c r="BE607" s="632" t="e">
        <f>BF607+BI607</f>
        <v>#REF!</v>
      </c>
      <c r="BF607" s="89"/>
      <c r="BG607" s="89"/>
      <c r="BH607" s="89"/>
      <c r="BI607" s="632" t="e">
        <f>BI611+BI612+BI613</f>
        <v>#REF!</v>
      </c>
      <c r="BJ607" s="632">
        <f t="shared" ref="BJ607:BJ627" si="1232">BK607+BL607+BM607</f>
        <v>0</v>
      </c>
      <c r="BK607" s="89"/>
      <c r="BL607" s="89"/>
      <c r="BM607" s="632"/>
      <c r="BN607" s="632">
        <v>0</v>
      </c>
      <c r="BO607" s="89"/>
      <c r="BP607" s="89"/>
      <c r="BQ607" s="89"/>
      <c r="BR607" s="89"/>
      <c r="BS607" s="632">
        <v>0</v>
      </c>
      <c r="BT607" s="632"/>
      <c r="BU607" s="632">
        <f>BV607+BZ607</f>
        <v>0</v>
      </c>
      <c r="BV607" s="89"/>
      <c r="BW607" s="89"/>
      <c r="BX607" s="89"/>
      <c r="BY607" s="89"/>
      <c r="BZ607" s="511">
        <f>BZ611+BZ612+BZ613</f>
        <v>0</v>
      </c>
      <c r="CE607" s="699" t="e">
        <f t="shared" si="1195"/>
        <v>#DIV/0!</v>
      </c>
    </row>
    <row r="608" spans="2:83" s="54" customFormat="1" ht="91.5" hidden="1" customHeight="1" x14ac:dyDescent="0.2">
      <c r="B608" s="206" t="s">
        <v>34</v>
      </c>
      <c r="C608" s="121" t="s">
        <v>71</v>
      </c>
      <c r="D608" s="109" t="e">
        <f t="shared" si="1224"/>
        <v>#REF!</v>
      </c>
      <c r="E608" s="236"/>
      <c r="F608" s="236"/>
      <c r="G608" s="236"/>
      <c r="H608" s="236"/>
      <c r="I608" s="236" t="e">
        <f>#REF!</f>
        <v>#REF!</v>
      </c>
      <c r="J608" s="109"/>
      <c r="K608" s="109" t="e">
        <f t="shared" si="1226"/>
        <v>#REF!</v>
      </c>
      <c r="L608" s="699" t="e">
        <f t="shared" si="1204"/>
        <v>#REF!</v>
      </c>
      <c r="M608" s="236"/>
      <c r="N608" s="31"/>
      <c r="O608" s="31"/>
      <c r="P608" s="31"/>
      <c r="Q608" s="31"/>
      <c r="R608" s="31"/>
      <c r="S608" s="31"/>
      <c r="T608" s="31"/>
      <c r="U608" s="31" t="e">
        <f>#REF!</f>
        <v>#REF!</v>
      </c>
      <c r="V608" s="89">
        <f t="shared" si="1116"/>
        <v>0</v>
      </c>
      <c r="W608" s="31"/>
      <c r="X608" s="31"/>
      <c r="Y608" s="31"/>
      <c r="Z608" s="31">
        <f t="shared" si="1111"/>
        <v>0</v>
      </c>
      <c r="AA608" s="279"/>
      <c r="AB608" s="31"/>
      <c r="AC608" s="31"/>
      <c r="AD608" s="31"/>
      <c r="AE608" s="109" t="e">
        <f>AG608+AO608</f>
        <v>#REF!</v>
      </c>
      <c r="AF608" s="699" t="e">
        <f t="shared" si="1205"/>
        <v>#REF!</v>
      </c>
      <c r="AG608" s="236"/>
      <c r="AH608" s="699"/>
      <c r="AI608" s="31"/>
      <c r="AJ608" s="31"/>
      <c r="AK608" s="31"/>
      <c r="AL608" s="31"/>
      <c r="AM608" s="31"/>
      <c r="AN608" s="31"/>
      <c r="AO608" s="31" t="e">
        <f>U608</f>
        <v>#REF!</v>
      </c>
      <c r="AP608" s="106" t="e">
        <f t="shared" si="1165"/>
        <v>#REF!</v>
      </c>
      <c r="AQ608" s="106"/>
      <c r="AR608" s="109" t="e">
        <f t="shared" si="1228"/>
        <v>#REF!</v>
      </c>
      <c r="AS608" s="699" t="e">
        <f t="shared" si="1206"/>
        <v>#REF!</v>
      </c>
      <c r="AT608" s="236"/>
      <c r="AU608" s="699"/>
      <c r="AV608" s="31"/>
      <c r="AW608" s="699"/>
      <c r="AX608" s="236"/>
      <c r="AY608" s="699"/>
      <c r="AZ608" s="31"/>
      <c r="BA608" s="699"/>
      <c r="BB608" s="106" t="e">
        <f t="shared" si="1231"/>
        <v>#REF!</v>
      </c>
      <c r="BC608" s="31"/>
      <c r="BD608" s="31" t="e">
        <f t="shared" si="1191"/>
        <v>#REF!</v>
      </c>
      <c r="BE608" s="106">
        <f>BF608+BI608</f>
        <v>0</v>
      </c>
      <c r="BF608" s="31"/>
      <c r="BG608" s="31"/>
      <c r="BH608" s="31"/>
      <c r="BI608" s="31">
        <f>AA608</f>
        <v>0</v>
      </c>
      <c r="BJ608" s="106">
        <f t="shared" si="1232"/>
        <v>0</v>
      </c>
      <c r="BK608" s="31"/>
      <c r="BL608" s="31"/>
      <c r="BM608" s="31"/>
      <c r="BN608" s="106">
        <f t="shared" ref="BN608:BN627" si="1233">BO608+BR608+BS608</f>
        <v>0</v>
      </c>
      <c r="BO608" s="31"/>
      <c r="BP608" s="31"/>
      <c r="BQ608" s="31"/>
      <c r="BR608" s="31"/>
      <c r="BS608" s="31">
        <f t="shared" ref="BS608:BS647" si="1234">BI608</f>
        <v>0</v>
      </c>
      <c r="BT608" s="106"/>
      <c r="BU608" s="106">
        <f>BV608+BZ608</f>
        <v>0</v>
      </c>
      <c r="BV608" s="31"/>
      <c r="BW608" s="31"/>
      <c r="BX608" s="31"/>
      <c r="BY608" s="31"/>
      <c r="BZ608" s="31">
        <f>BK608</f>
        <v>0</v>
      </c>
      <c r="CE608" s="699" t="e">
        <f t="shared" si="1195"/>
        <v>#REF!</v>
      </c>
    </row>
    <row r="609" spans="2:83" s="54" customFormat="1" ht="102.75" hidden="1" customHeight="1" x14ac:dyDescent="0.2">
      <c r="B609" s="206" t="s">
        <v>63</v>
      </c>
      <c r="C609" s="121" t="s">
        <v>72</v>
      </c>
      <c r="D609" s="109" t="e">
        <f t="shared" si="1224"/>
        <v>#REF!</v>
      </c>
      <c r="E609" s="236"/>
      <c r="F609" s="236"/>
      <c r="G609" s="236"/>
      <c r="H609" s="236"/>
      <c r="I609" s="236" t="e">
        <f>#REF!</f>
        <v>#REF!</v>
      </c>
      <c r="J609" s="109"/>
      <c r="K609" s="109" t="e">
        <f t="shared" si="1226"/>
        <v>#REF!</v>
      </c>
      <c r="L609" s="699" t="e">
        <f t="shared" si="1204"/>
        <v>#REF!</v>
      </c>
      <c r="M609" s="236"/>
      <c r="N609" s="31"/>
      <c r="O609" s="31"/>
      <c r="P609" s="31"/>
      <c r="Q609" s="31"/>
      <c r="R609" s="31"/>
      <c r="S609" s="31"/>
      <c r="T609" s="31"/>
      <c r="U609" s="31" t="e">
        <f>#REF!</f>
        <v>#REF!</v>
      </c>
      <c r="V609" s="89">
        <f t="shared" si="1116"/>
        <v>0</v>
      </c>
      <c r="W609" s="31"/>
      <c r="X609" s="31"/>
      <c r="Y609" s="31"/>
      <c r="Z609" s="31">
        <f t="shared" si="1111"/>
        <v>0</v>
      </c>
      <c r="AA609" s="279"/>
      <c r="AB609" s="31"/>
      <c r="AC609" s="31"/>
      <c r="AD609" s="31"/>
      <c r="AE609" s="109" t="e">
        <f>AG609+AO609</f>
        <v>#REF!</v>
      </c>
      <c r="AF609" s="699" t="e">
        <f t="shared" si="1205"/>
        <v>#REF!</v>
      </c>
      <c r="AG609" s="236"/>
      <c r="AH609" s="699"/>
      <c r="AI609" s="31"/>
      <c r="AJ609" s="31"/>
      <c r="AK609" s="31"/>
      <c r="AL609" s="31"/>
      <c r="AM609" s="31"/>
      <c r="AN609" s="31"/>
      <c r="AO609" s="31" t="e">
        <f>U609</f>
        <v>#REF!</v>
      </c>
      <c r="AP609" s="106" t="e">
        <f t="shared" si="1165"/>
        <v>#REF!</v>
      </c>
      <c r="AQ609" s="106"/>
      <c r="AR609" s="109" t="e">
        <f t="shared" si="1228"/>
        <v>#REF!</v>
      </c>
      <c r="AS609" s="699" t="e">
        <f t="shared" si="1206"/>
        <v>#REF!</v>
      </c>
      <c r="AT609" s="236"/>
      <c r="AU609" s="699"/>
      <c r="AV609" s="31"/>
      <c r="AW609" s="699"/>
      <c r="AX609" s="236"/>
      <c r="AY609" s="699"/>
      <c r="AZ609" s="31"/>
      <c r="BA609" s="699"/>
      <c r="BB609" s="106" t="e">
        <f t="shared" si="1231"/>
        <v>#REF!</v>
      </c>
      <c r="BC609" s="31"/>
      <c r="BD609" s="31" t="e">
        <f t="shared" si="1191"/>
        <v>#REF!</v>
      </c>
      <c r="BE609" s="106">
        <f>BF609+BI609</f>
        <v>0</v>
      </c>
      <c r="BF609" s="31"/>
      <c r="BG609" s="31"/>
      <c r="BH609" s="31"/>
      <c r="BI609" s="31">
        <f>AA609</f>
        <v>0</v>
      </c>
      <c r="BJ609" s="106">
        <f t="shared" si="1232"/>
        <v>0</v>
      </c>
      <c r="BK609" s="31"/>
      <c r="BL609" s="31"/>
      <c r="BM609" s="31"/>
      <c r="BN609" s="106">
        <f t="shared" si="1233"/>
        <v>0</v>
      </c>
      <c r="BO609" s="31"/>
      <c r="BP609" s="31"/>
      <c r="BQ609" s="31"/>
      <c r="BR609" s="31"/>
      <c r="BS609" s="31">
        <f t="shared" si="1234"/>
        <v>0</v>
      </c>
      <c r="BT609" s="106"/>
      <c r="BU609" s="106">
        <f>BV609+BZ609</f>
        <v>0</v>
      </c>
      <c r="BV609" s="31"/>
      <c r="BW609" s="31"/>
      <c r="BX609" s="31"/>
      <c r="BY609" s="31"/>
      <c r="BZ609" s="31">
        <f>BK609</f>
        <v>0</v>
      </c>
      <c r="CE609" s="699" t="e">
        <f t="shared" si="1195"/>
        <v>#REF!</v>
      </c>
    </row>
    <row r="610" spans="2:83" s="54" customFormat="1" ht="76.5" hidden="1" customHeight="1" x14ac:dyDescent="0.2">
      <c r="B610" s="206" t="s">
        <v>7</v>
      </c>
      <c r="C610" s="121" t="s">
        <v>73</v>
      </c>
      <c r="D610" s="109">
        <f t="shared" si="1224"/>
        <v>0</v>
      </c>
      <c r="E610" s="236"/>
      <c r="F610" s="236"/>
      <c r="G610" s="236"/>
      <c r="H610" s="236"/>
      <c r="I610" s="236"/>
      <c r="J610" s="109"/>
      <c r="K610" s="109">
        <f t="shared" si="1226"/>
        <v>0</v>
      </c>
      <c r="L610" s="699" t="e">
        <f t="shared" si="1204"/>
        <v>#DIV/0!</v>
      </c>
      <c r="M610" s="236"/>
      <c r="N610" s="31"/>
      <c r="O610" s="31"/>
      <c r="P610" s="31"/>
      <c r="Q610" s="31"/>
      <c r="R610" s="31"/>
      <c r="S610" s="31"/>
      <c r="T610" s="31"/>
      <c r="U610" s="31"/>
      <c r="V610" s="89">
        <f t="shared" si="1116"/>
        <v>0</v>
      </c>
      <c r="W610" s="31"/>
      <c r="X610" s="31"/>
      <c r="Y610" s="31"/>
      <c r="Z610" s="31">
        <f t="shared" si="1111"/>
        <v>0</v>
      </c>
      <c r="AA610" s="279"/>
      <c r="AB610" s="31"/>
      <c r="AC610" s="31"/>
      <c r="AD610" s="31"/>
      <c r="AE610" s="109"/>
      <c r="AF610" s="699" t="e">
        <f t="shared" si="1205"/>
        <v>#DIV/0!</v>
      </c>
      <c r="AG610" s="236"/>
      <c r="AH610" s="699"/>
      <c r="AI610" s="31"/>
      <c r="AJ610" s="31"/>
      <c r="AK610" s="31"/>
      <c r="AL610" s="31"/>
      <c r="AM610" s="31"/>
      <c r="AN610" s="31"/>
      <c r="AO610" s="31"/>
      <c r="AP610" s="106">
        <f t="shared" si="1165"/>
        <v>0</v>
      </c>
      <c r="AQ610" s="106"/>
      <c r="AR610" s="109">
        <f t="shared" si="1228"/>
        <v>0</v>
      </c>
      <c r="AS610" s="699" t="e">
        <f t="shared" si="1206"/>
        <v>#DIV/0!</v>
      </c>
      <c r="AT610" s="236"/>
      <c r="AU610" s="699"/>
      <c r="AV610" s="31"/>
      <c r="AW610" s="699"/>
      <c r="AX610" s="236"/>
      <c r="AY610" s="699"/>
      <c r="AZ610" s="31"/>
      <c r="BA610" s="699"/>
      <c r="BB610" s="106">
        <f t="shared" si="1231"/>
        <v>0</v>
      </c>
      <c r="BC610" s="31"/>
      <c r="BD610" s="31">
        <f t="shared" si="1191"/>
        <v>0</v>
      </c>
      <c r="BE610" s="106"/>
      <c r="BF610" s="31"/>
      <c r="BG610" s="31"/>
      <c r="BH610" s="31"/>
      <c r="BI610" s="31"/>
      <c r="BJ610" s="106">
        <f t="shared" si="1232"/>
        <v>0</v>
      </c>
      <c r="BK610" s="31"/>
      <c r="BL610" s="31"/>
      <c r="BM610" s="31"/>
      <c r="BN610" s="106">
        <f t="shared" si="1233"/>
        <v>0</v>
      </c>
      <c r="BO610" s="31"/>
      <c r="BP610" s="31"/>
      <c r="BQ610" s="31"/>
      <c r="BR610" s="31"/>
      <c r="BS610" s="31">
        <f t="shared" si="1234"/>
        <v>0</v>
      </c>
      <c r="BT610" s="106"/>
      <c r="BU610" s="106"/>
      <c r="BV610" s="31"/>
      <c r="BW610" s="31"/>
      <c r="BX610" s="31"/>
      <c r="BY610" s="31"/>
      <c r="BZ610" s="31"/>
      <c r="CE610" s="699" t="e">
        <f t="shared" si="1195"/>
        <v>#DIV/0!</v>
      </c>
    </row>
    <row r="611" spans="2:83" s="54" customFormat="1" ht="106.5" hidden="1" customHeight="1" x14ac:dyDescent="0.2">
      <c r="B611" s="206" t="s">
        <v>34</v>
      </c>
      <c r="C611" s="53" t="s">
        <v>375</v>
      </c>
      <c r="D611" s="109">
        <f t="shared" si="1224"/>
        <v>0</v>
      </c>
      <c r="E611" s="236"/>
      <c r="F611" s="236"/>
      <c r="G611" s="236"/>
      <c r="H611" s="236"/>
      <c r="I611" s="236">
        <v>0</v>
      </c>
      <c r="J611" s="109"/>
      <c r="K611" s="109">
        <f t="shared" si="1226"/>
        <v>0</v>
      </c>
      <c r="L611" s="699" t="e">
        <f t="shared" si="1204"/>
        <v>#DIV/0!</v>
      </c>
      <c r="M611" s="236"/>
      <c r="N611" s="31"/>
      <c r="O611" s="31"/>
      <c r="P611" s="31"/>
      <c r="Q611" s="31"/>
      <c r="R611" s="31"/>
      <c r="S611" s="31"/>
      <c r="T611" s="31"/>
      <c r="U611" s="31">
        <v>0</v>
      </c>
      <c r="V611" s="89">
        <f t="shared" si="1116"/>
        <v>0</v>
      </c>
      <c r="W611" s="31"/>
      <c r="X611" s="31"/>
      <c r="Y611" s="31"/>
      <c r="Z611" s="106">
        <f t="shared" ref="Z611:Z647" si="1235">AA611+AB611+AC611</f>
        <v>0</v>
      </c>
      <c r="AA611" s="279"/>
      <c r="AB611" s="31"/>
      <c r="AC611" s="106">
        <f>I611</f>
        <v>0</v>
      </c>
      <c r="AD611" s="106"/>
      <c r="AE611" s="109">
        <f>AG611+AO611</f>
        <v>0</v>
      </c>
      <c r="AF611" s="699" t="e">
        <f t="shared" si="1205"/>
        <v>#DIV/0!</v>
      </c>
      <c r="AG611" s="236"/>
      <c r="AH611" s="699"/>
      <c r="AI611" s="31"/>
      <c r="AJ611" s="31"/>
      <c r="AK611" s="31"/>
      <c r="AL611" s="31"/>
      <c r="AM611" s="31"/>
      <c r="AN611" s="31"/>
      <c r="AO611" s="31">
        <v>0</v>
      </c>
      <c r="AP611" s="106">
        <f t="shared" si="1165"/>
        <v>0</v>
      </c>
      <c r="AQ611" s="106"/>
      <c r="AR611" s="109">
        <f t="shared" si="1228"/>
        <v>0</v>
      </c>
      <c r="AS611" s="699" t="e">
        <f t="shared" si="1206"/>
        <v>#DIV/0!</v>
      </c>
      <c r="AT611" s="236"/>
      <c r="AU611" s="699"/>
      <c r="AV611" s="31"/>
      <c r="AW611" s="699"/>
      <c r="AX611" s="236"/>
      <c r="AY611" s="699"/>
      <c r="AZ611" s="31"/>
      <c r="BA611" s="699"/>
      <c r="BB611" s="106">
        <f t="shared" si="1231"/>
        <v>0</v>
      </c>
      <c r="BC611" s="31"/>
      <c r="BD611" s="31">
        <f t="shared" si="1191"/>
        <v>0</v>
      </c>
      <c r="BE611" s="106">
        <f>BF611+BI611</f>
        <v>0</v>
      </c>
      <c r="BF611" s="31"/>
      <c r="BG611" s="31"/>
      <c r="BH611" s="31"/>
      <c r="BI611" s="31">
        <v>0</v>
      </c>
      <c r="BJ611" s="106">
        <f t="shared" si="1232"/>
        <v>0</v>
      </c>
      <c r="BK611" s="31"/>
      <c r="BL611" s="31"/>
      <c r="BM611" s="31"/>
      <c r="BN611" s="106">
        <f t="shared" si="1233"/>
        <v>0</v>
      </c>
      <c r="BO611" s="31"/>
      <c r="BP611" s="31"/>
      <c r="BQ611" s="31"/>
      <c r="BR611" s="31"/>
      <c r="BS611" s="31">
        <f t="shared" si="1234"/>
        <v>0</v>
      </c>
      <c r="BT611" s="106"/>
      <c r="BU611" s="106">
        <f>BV611+BZ611</f>
        <v>0</v>
      </c>
      <c r="BV611" s="31"/>
      <c r="BW611" s="31"/>
      <c r="BX611" s="31"/>
      <c r="BY611" s="31"/>
      <c r="BZ611" s="31">
        <v>0</v>
      </c>
      <c r="CE611" s="699" t="e">
        <f t="shared" si="1195"/>
        <v>#DIV/0!</v>
      </c>
    </row>
    <row r="612" spans="2:83" s="54" customFormat="1" ht="144.75" hidden="1" customHeight="1" x14ac:dyDescent="0.2">
      <c r="B612" s="206" t="s">
        <v>63</v>
      </c>
      <c r="C612" s="53" t="s">
        <v>220</v>
      </c>
      <c r="D612" s="109">
        <f t="shared" si="1224"/>
        <v>0</v>
      </c>
      <c r="E612" s="236"/>
      <c r="F612" s="236"/>
      <c r="G612" s="236"/>
      <c r="H612" s="236"/>
      <c r="I612" s="236">
        <v>0</v>
      </c>
      <c r="J612" s="109"/>
      <c r="K612" s="109">
        <f t="shared" si="1226"/>
        <v>0</v>
      </c>
      <c r="L612" s="699" t="e">
        <f t="shared" si="1204"/>
        <v>#DIV/0!</v>
      </c>
      <c r="M612" s="236"/>
      <c r="N612" s="31"/>
      <c r="O612" s="31"/>
      <c r="P612" s="31"/>
      <c r="Q612" s="31"/>
      <c r="R612" s="31"/>
      <c r="S612" s="31"/>
      <c r="T612" s="31"/>
      <c r="U612" s="31">
        <v>0</v>
      </c>
      <c r="V612" s="89">
        <f t="shared" ref="V612:V647" si="1236">W612+X612+Y612</f>
        <v>0</v>
      </c>
      <c r="W612" s="31"/>
      <c r="X612" s="31"/>
      <c r="Y612" s="31"/>
      <c r="Z612" s="106">
        <f t="shared" si="1235"/>
        <v>0</v>
      </c>
      <c r="AA612" s="279"/>
      <c r="AB612" s="31"/>
      <c r="AC612" s="106">
        <f>I612</f>
        <v>0</v>
      </c>
      <c r="AD612" s="106"/>
      <c r="AE612" s="109">
        <f>AG612+AO612</f>
        <v>0</v>
      </c>
      <c r="AF612" s="699" t="e">
        <f t="shared" si="1205"/>
        <v>#DIV/0!</v>
      </c>
      <c r="AG612" s="236"/>
      <c r="AH612" s="699"/>
      <c r="AI612" s="31"/>
      <c r="AJ612" s="31"/>
      <c r="AK612" s="31"/>
      <c r="AL612" s="31"/>
      <c r="AM612" s="31"/>
      <c r="AN612" s="31"/>
      <c r="AO612" s="31">
        <v>0</v>
      </c>
      <c r="AP612" s="106">
        <f t="shared" ref="AP612:AP624" si="1237">AR612+AT612+AX612</f>
        <v>0</v>
      </c>
      <c r="AQ612" s="106"/>
      <c r="AR612" s="109">
        <f t="shared" si="1228"/>
        <v>0</v>
      </c>
      <c r="AS612" s="699" t="e">
        <f t="shared" si="1206"/>
        <v>#DIV/0!</v>
      </c>
      <c r="AT612" s="236"/>
      <c r="AU612" s="699"/>
      <c r="AV612" s="31"/>
      <c r="AW612" s="699"/>
      <c r="AX612" s="236"/>
      <c r="AY612" s="699"/>
      <c r="AZ612" s="31"/>
      <c r="BA612" s="699"/>
      <c r="BB612" s="106">
        <f t="shared" si="1231"/>
        <v>0</v>
      </c>
      <c r="BC612" s="31"/>
      <c r="BD612" s="31">
        <f t="shared" si="1191"/>
        <v>0</v>
      </c>
      <c r="BE612" s="106">
        <f>BF612+BI612</f>
        <v>0</v>
      </c>
      <c r="BF612" s="31"/>
      <c r="BG612" s="31"/>
      <c r="BH612" s="31"/>
      <c r="BI612" s="31">
        <v>0</v>
      </c>
      <c r="BJ612" s="106">
        <f t="shared" si="1232"/>
        <v>0</v>
      </c>
      <c r="BK612" s="31"/>
      <c r="BL612" s="31"/>
      <c r="BM612" s="31"/>
      <c r="BN612" s="106">
        <f t="shared" si="1233"/>
        <v>0</v>
      </c>
      <c r="BO612" s="31"/>
      <c r="BP612" s="31"/>
      <c r="BQ612" s="31"/>
      <c r="BR612" s="31"/>
      <c r="BS612" s="31">
        <f t="shared" si="1234"/>
        <v>0</v>
      </c>
      <c r="BT612" s="106"/>
      <c r="BU612" s="106">
        <f>BV612+BZ612</f>
        <v>0</v>
      </c>
      <c r="BV612" s="31"/>
      <c r="BW612" s="31"/>
      <c r="BX612" s="31"/>
      <c r="BY612" s="31"/>
      <c r="BZ612" s="31">
        <v>0</v>
      </c>
      <c r="CE612" s="699" t="e">
        <f t="shared" si="1195"/>
        <v>#DIV/0!</v>
      </c>
    </row>
    <row r="613" spans="2:83" s="54" customFormat="1" ht="186.75" hidden="1" customHeight="1" x14ac:dyDescent="0.2">
      <c r="B613" s="206" t="s">
        <v>7</v>
      </c>
      <c r="C613" s="53" t="s">
        <v>252</v>
      </c>
      <c r="D613" s="109" t="e">
        <f t="shared" si="1224"/>
        <v>#REF!</v>
      </c>
      <c r="E613" s="236"/>
      <c r="F613" s="236"/>
      <c r="G613" s="236"/>
      <c r="H613" s="236"/>
      <c r="I613" s="236" t="e">
        <f>#REF!</f>
        <v>#REF!</v>
      </c>
      <c r="J613" s="109"/>
      <c r="K613" s="109" t="e">
        <f t="shared" si="1226"/>
        <v>#REF!</v>
      </c>
      <c r="L613" s="699" t="e">
        <f t="shared" si="1204"/>
        <v>#REF!</v>
      </c>
      <c r="M613" s="236"/>
      <c r="N613" s="31"/>
      <c r="O613" s="31"/>
      <c r="P613" s="31"/>
      <c r="Q613" s="31"/>
      <c r="R613" s="31"/>
      <c r="S613" s="31"/>
      <c r="T613" s="31"/>
      <c r="U613" s="31" t="e">
        <f>#REF!</f>
        <v>#REF!</v>
      </c>
      <c r="V613" s="89">
        <f t="shared" si="1236"/>
        <v>0</v>
      </c>
      <c r="W613" s="31"/>
      <c r="X613" s="31"/>
      <c r="Y613" s="31"/>
      <c r="Z613" s="106" t="e">
        <f t="shared" si="1235"/>
        <v>#REF!</v>
      </c>
      <c r="AA613" s="279"/>
      <c r="AB613" s="31"/>
      <c r="AC613" s="106" t="e">
        <f>I613</f>
        <v>#REF!</v>
      </c>
      <c r="AD613" s="106"/>
      <c r="AE613" s="109">
        <f>AG613+AO613</f>
        <v>0</v>
      </c>
      <c r="AF613" s="699" t="e">
        <f t="shared" si="1205"/>
        <v>#REF!</v>
      </c>
      <c r="AG613" s="236"/>
      <c r="AH613" s="699"/>
      <c r="AI613" s="31"/>
      <c r="AJ613" s="31"/>
      <c r="AK613" s="31"/>
      <c r="AL613" s="31"/>
      <c r="AM613" s="31"/>
      <c r="AN613" s="31"/>
      <c r="AO613" s="31">
        <f>S613</f>
        <v>0</v>
      </c>
      <c r="AP613" s="106" t="e">
        <f t="shared" si="1237"/>
        <v>#REF!</v>
      </c>
      <c r="AQ613" s="106"/>
      <c r="AR613" s="109" t="e">
        <f t="shared" si="1228"/>
        <v>#REF!</v>
      </c>
      <c r="AS613" s="699" t="e">
        <f t="shared" si="1206"/>
        <v>#REF!</v>
      </c>
      <c r="AT613" s="236"/>
      <c r="AU613" s="699"/>
      <c r="AV613" s="31"/>
      <c r="AW613" s="699"/>
      <c r="AX613" s="236"/>
      <c r="AY613" s="699"/>
      <c r="AZ613" s="31"/>
      <c r="BA613" s="699"/>
      <c r="BB613" s="106" t="e">
        <f t="shared" si="1231"/>
        <v>#REF!</v>
      </c>
      <c r="BC613" s="31"/>
      <c r="BD613" s="31">
        <f t="shared" si="1191"/>
        <v>0</v>
      </c>
      <c r="BE613" s="106" t="e">
        <f>BF613+BI613</f>
        <v>#REF!</v>
      </c>
      <c r="BF613" s="31"/>
      <c r="BG613" s="31"/>
      <c r="BH613" s="31"/>
      <c r="BI613" s="31" t="e">
        <f>Z613</f>
        <v>#REF!</v>
      </c>
      <c r="BJ613" s="106">
        <f t="shared" si="1232"/>
        <v>0</v>
      </c>
      <c r="BK613" s="31"/>
      <c r="BL613" s="31"/>
      <c r="BM613" s="31"/>
      <c r="BN613" s="106" t="e">
        <f t="shared" si="1233"/>
        <v>#REF!</v>
      </c>
      <c r="BO613" s="31"/>
      <c r="BP613" s="31"/>
      <c r="BQ613" s="31"/>
      <c r="BR613" s="31"/>
      <c r="BS613" s="31" t="e">
        <f t="shared" si="1234"/>
        <v>#REF!</v>
      </c>
      <c r="BT613" s="106"/>
      <c r="BU613" s="106">
        <f>BV613+BZ613</f>
        <v>0</v>
      </c>
      <c r="BV613" s="31"/>
      <c r="BW613" s="31"/>
      <c r="BX613" s="31"/>
      <c r="BY613" s="31"/>
      <c r="BZ613" s="31">
        <f>BJ613</f>
        <v>0</v>
      </c>
      <c r="CE613" s="699" t="e">
        <f t="shared" ref="CE613:CE676" si="1238">BB613/I613</f>
        <v>#REF!</v>
      </c>
    </row>
    <row r="614" spans="2:83" s="52" customFormat="1" ht="63" hidden="1" customHeight="1" x14ac:dyDescent="0.25">
      <c r="B614" s="203" t="s">
        <v>241</v>
      </c>
      <c r="C614" s="128" t="s">
        <v>75</v>
      </c>
      <c r="D614" s="109">
        <f t="shared" si="1224"/>
        <v>0</v>
      </c>
      <c r="E614" s="33"/>
      <c r="F614" s="33"/>
      <c r="G614" s="33"/>
      <c r="H614" s="33"/>
      <c r="I614" s="33">
        <f>I615</f>
        <v>0</v>
      </c>
      <c r="J614" s="168"/>
      <c r="K614" s="109">
        <f t="shared" si="1226"/>
        <v>0</v>
      </c>
      <c r="L614" s="699" t="e">
        <f t="shared" si="1204"/>
        <v>#DIV/0!</v>
      </c>
      <c r="M614" s="33"/>
      <c r="N614" s="19"/>
      <c r="O614" s="89"/>
      <c r="P614" s="19"/>
      <c r="Q614" s="89"/>
      <c r="R614" s="19"/>
      <c r="S614" s="89"/>
      <c r="T614" s="19"/>
      <c r="U614" s="89">
        <f>U615</f>
        <v>0</v>
      </c>
      <c r="V614" s="89">
        <f t="shared" si="1236"/>
        <v>0</v>
      </c>
      <c r="W614" s="89"/>
      <c r="X614" s="89"/>
      <c r="Y614" s="89"/>
      <c r="Z614" s="279">
        <f t="shared" si="1235"/>
        <v>0</v>
      </c>
      <c r="AA614" s="279">
        <f t="shared" ref="AA614:AA647" si="1239">E614</f>
        <v>0</v>
      </c>
      <c r="AB614" s="89"/>
      <c r="AC614" s="89"/>
      <c r="AD614" s="19"/>
      <c r="AE614" s="168">
        <f>AG614+AO614</f>
        <v>0</v>
      </c>
      <c r="AF614" s="699" t="e">
        <f t="shared" si="1205"/>
        <v>#DIV/0!</v>
      </c>
      <c r="AG614" s="33"/>
      <c r="AH614" s="699"/>
      <c r="AI614" s="89"/>
      <c r="AJ614" s="19"/>
      <c r="AK614" s="89"/>
      <c r="AL614" s="19"/>
      <c r="AM614" s="89"/>
      <c r="AN614" s="19"/>
      <c r="AO614" s="89">
        <f>AO615</f>
        <v>0</v>
      </c>
      <c r="AP614" s="632">
        <f t="shared" si="1237"/>
        <v>0</v>
      </c>
      <c r="AQ614" s="687"/>
      <c r="AR614" s="109">
        <f t="shared" si="1228"/>
        <v>0</v>
      </c>
      <c r="AS614" s="699" t="e">
        <f t="shared" si="1206"/>
        <v>#DIV/0!</v>
      </c>
      <c r="AT614" s="33"/>
      <c r="AU614" s="699"/>
      <c r="AV614" s="89"/>
      <c r="AW614" s="699"/>
      <c r="AX614" s="33"/>
      <c r="AY614" s="699"/>
      <c r="AZ614" s="89"/>
      <c r="BA614" s="699"/>
      <c r="BB614" s="106">
        <f t="shared" si="1231"/>
        <v>0</v>
      </c>
      <c r="BC614" s="89"/>
      <c r="BD614" s="89">
        <f t="shared" si="1191"/>
        <v>0</v>
      </c>
      <c r="BE614" s="632">
        <f>BF614+BI614</f>
        <v>0</v>
      </c>
      <c r="BF614" s="89"/>
      <c r="BG614" s="89"/>
      <c r="BH614" s="89"/>
      <c r="BI614" s="89">
        <f>BI615</f>
        <v>0</v>
      </c>
      <c r="BJ614" s="632">
        <f t="shared" si="1232"/>
        <v>0</v>
      </c>
      <c r="BK614" s="89"/>
      <c r="BL614" s="89"/>
      <c r="BM614" s="89"/>
      <c r="BN614" s="632">
        <f t="shared" si="1233"/>
        <v>0</v>
      </c>
      <c r="BO614" s="89"/>
      <c r="BP614" s="89"/>
      <c r="BQ614" s="89"/>
      <c r="BR614" s="89"/>
      <c r="BS614" s="89">
        <f t="shared" si="1234"/>
        <v>0</v>
      </c>
      <c r="BT614" s="632"/>
      <c r="BU614" s="632">
        <f>BV614+BZ614</f>
        <v>0</v>
      </c>
      <c r="BV614" s="89"/>
      <c r="BW614" s="89"/>
      <c r="BX614" s="89"/>
      <c r="BY614" s="89"/>
      <c r="BZ614" s="89">
        <f>BZ615</f>
        <v>0</v>
      </c>
      <c r="CE614" s="699" t="e">
        <f t="shared" si="1238"/>
        <v>#DIV/0!</v>
      </c>
    </row>
    <row r="615" spans="2:83" s="54" customFormat="1" ht="112.5" hidden="1" customHeight="1" x14ac:dyDescent="0.2">
      <c r="B615" s="206" t="s">
        <v>34</v>
      </c>
      <c r="C615" s="53" t="s">
        <v>219</v>
      </c>
      <c r="D615" s="109">
        <f t="shared" si="1224"/>
        <v>0</v>
      </c>
      <c r="E615" s="236"/>
      <c r="F615" s="236"/>
      <c r="G615" s="236"/>
      <c r="H615" s="236"/>
      <c r="I615" s="237">
        <v>0</v>
      </c>
      <c r="J615" s="166"/>
      <c r="K615" s="109">
        <f t="shared" si="1226"/>
        <v>0</v>
      </c>
      <c r="L615" s="699" t="e">
        <f t="shared" si="1204"/>
        <v>#DIV/0!</v>
      </c>
      <c r="M615" s="236"/>
      <c r="N615" s="31"/>
      <c r="O615" s="31"/>
      <c r="P615" s="31"/>
      <c r="Q615" s="31"/>
      <c r="R615" s="31"/>
      <c r="S615" s="31"/>
      <c r="T615" s="31"/>
      <c r="U615" s="19">
        <v>0</v>
      </c>
      <c r="V615" s="89">
        <f t="shared" si="1236"/>
        <v>0</v>
      </c>
      <c r="W615" s="31"/>
      <c r="X615" s="31"/>
      <c r="Y615" s="31"/>
      <c r="Z615" s="279">
        <f t="shared" si="1235"/>
        <v>0</v>
      </c>
      <c r="AA615" s="279">
        <f t="shared" si="1239"/>
        <v>0</v>
      </c>
      <c r="AB615" s="31"/>
      <c r="AC615" s="31"/>
      <c r="AD615" s="31"/>
      <c r="AE615" s="166">
        <f>AG615+AO615</f>
        <v>0</v>
      </c>
      <c r="AF615" s="699" t="e">
        <f t="shared" si="1205"/>
        <v>#DIV/0!</v>
      </c>
      <c r="AG615" s="236"/>
      <c r="AH615" s="699"/>
      <c r="AI615" s="31"/>
      <c r="AJ615" s="31"/>
      <c r="AK615" s="31"/>
      <c r="AL615" s="31"/>
      <c r="AM615" s="31"/>
      <c r="AN615" s="31"/>
      <c r="AO615" s="19">
        <v>0</v>
      </c>
      <c r="AP615" s="626">
        <f t="shared" si="1237"/>
        <v>0</v>
      </c>
      <c r="AQ615" s="687"/>
      <c r="AR615" s="109">
        <f t="shared" si="1228"/>
        <v>0</v>
      </c>
      <c r="AS615" s="699" t="e">
        <f t="shared" si="1206"/>
        <v>#DIV/0!</v>
      </c>
      <c r="AT615" s="236"/>
      <c r="AU615" s="699"/>
      <c r="AV615" s="31"/>
      <c r="AW615" s="699"/>
      <c r="AX615" s="236"/>
      <c r="AY615" s="699"/>
      <c r="AZ615" s="31"/>
      <c r="BA615" s="699"/>
      <c r="BB615" s="106">
        <f t="shared" si="1231"/>
        <v>0</v>
      </c>
      <c r="BC615" s="31"/>
      <c r="BD615" s="19">
        <f t="shared" si="1191"/>
        <v>0</v>
      </c>
      <c r="BE615" s="626">
        <f>BF615+BI615</f>
        <v>0</v>
      </c>
      <c r="BF615" s="31"/>
      <c r="BG615" s="31"/>
      <c r="BH615" s="31"/>
      <c r="BI615" s="19">
        <v>0</v>
      </c>
      <c r="BJ615" s="626">
        <f t="shared" si="1232"/>
        <v>0</v>
      </c>
      <c r="BK615" s="31"/>
      <c r="BL615" s="31"/>
      <c r="BM615" s="19"/>
      <c r="BN615" s="626">
        <f t="shared" si="1233"/>
        <v>0</v>
      </c>
      <c r="BO615" s="31"/>
      <c r="BP615" s="31"/>
      <c r="BQ615" s="31"/>
      <c r="BR615" s="31"/>
      <c r="BS615" s="19">
        <f t="shared" si="1234"/>
        <v>0</v>
      </c>
      <c r="BT615" s="626"/>
      <c r="BU615" s="626">
        <f>BV615+BZ615</f>
        <v>0</v>
      </c>
      <c r="BV615" s="31"/>
      <c r="BW615" s="31"/>
      <c r="BX615" s="31"/>
      <c r="BY615" s="31"/>
      <c r="BZ615" s="19">
        <v>0</v>
      </c>
      <c r="CE615" s="699" t="e">
        <f t="shared" si="1238"/>
        <v>#DIV/0!</v>
      </c>
    </row>
    <row r="616" spans="2:83" s="54" customFormat="1" ht="111.75" hidden="1" customHeight="1" x14ac:dyDescent="0.2">
      <c r="B616" s="206" t="s">
        <v>63</v>
      </c>
      <c r="C616" s="121" t="s">
        <v>76</v>
      </c>
      <c r="D616" s="109">
        <f t="shared" si="1224"/>
        <v>0</v>
      </c>
      <c r="E616" s="236"/>
      <c r="F616" s="236"/>
      <c r="G616" s="236"/>
      <c r="H616" s="236"/>
      <c r="I616" s="237"/>
      <c r="J616" s="166"/>
      <c r="K616" s="109">
        <f t="shared" si="1226"/>
        <v>0</v>
      </c>
      <c r="L616" s="699" t="e">
        <f t="shared" si="1204"/>
        <v>#DIV/0!</v>
      </c>
      <c r="M616" s="236"/>
      <c r="N616" s="31"/>
      <c r="O616" s="31"/>
      <c r="P616" s="31"/>
      <c r="Q616" s="31"/>
      <c r="R616" s="31"/>
      <c r="S616" s="31"/>
      <c r="T616" s="31"/>
      <c r="U616" s="19"/>
      <c r="V616" s="89">
        <f t="shared" si="1236"/>
        <v>0</v>
      </c>
      <c r="W616" s="31"/>
      <c r="X616" s="31"/>
      <c r="Y616" s="31"/>
      <c r="Z616" s="279">
        <f t="shared" si="1235"/>
        <v>0</v>
      </c>
      <c r="AA616" s="279">
        <f t="shared" si="1239"/>
        <v>0</v>
      </c>
      <c r="AB616" s="31"/>
      <c r="AC616" s="31"/>
      <c r="AD616" s="31"/>
      <c r="AE616" s="166"/>
      <c r="AF616" s="699" t="e">
        <f t="shared" si="1205"/>
        <v>#DIV/0!</v>
      </c>
      <c r="AG616" s="236"/>
      <c r="AH616" s="699"/>
      <c r="AI616" s="31"/>
      <c r="AJ616" s="31"/>
      <c r="AK616" s="31"/>
      <c r="AL616" s="31"/>
      <c r="AM616" s="31"/>
      <c r="AN616" s="31"/>
      <c r="AO616" s="19"/>
      <c r="AP616" s="626">
        <f t="shared" si="1237"/>
        <v>0</v>
      </c>
      <c r="AQ616" s="687"/>
      <c r="AR616" s="109">
        <f t="shared" si="1228"/>
        <v>0</v>
      </c>
      <c r="AS616" s="699" t="e">
        <f t="shared" si="1206"/>
        <v>#DIV/0!</v>
      </c>
      <c r="AT616" s="236"/>
      <c r="AU616" s="699"/>
      <c r="AV616" s="31"/>
      <c r="AW616" s="699"/>
      <c r="AX616" s="236"/>
      <c r="AY616" s="699"/>
      <c r="AZ616" s="31"/>
      <c r="BA616" s="699"/>
      <c r="BB616" s="106">
        <f t="shared" si="1231"/>
        <v>0</v>
      </c>
      <c r="BC616" s="31"/>
      <c r="BD616" s="19">
        <f t="shared" si="1191"/>
        <v>0</v>
      </c>
      <c r="BE616" s="626"/>
      <c r="BF616" s="31"/>
      <c r="BG616" s="31"/>
      <c r="BH616" s="31"/>
      <c r="BI616" s="19"/>
      <c r="BJ616" s="626">
        <f t="shared" si="1232"/>
        <v>0</v>
      </c>
      <c r="BK616" s="31"/>
      <c r="BL616" s="31"/>
      <c r="BM616" s="19"/>
      <c r="BN616" s="626">
        <f t="shared" si="1233"/>
        <v>0</v>
      </c>
      <c r="BO616" s="31"/>
      <c r="BP616" s="31"/>
      <c r="BQ616" s="31"/>
      <c r="BR616" s="31"/>
      <c r="BS616" s="19">
        <f t="shared" si="1234"/>
        <v>0</v>
      </c>
      <c r="BT616" s="626"/>
      <c r="BU616" s="626"/>
      <c r="BV616" s="31"/>
      <c r="BW616" s="31"/>
      <c r="BX616" s="31"/>
      <c r="BY616" s="31"/>
      <c r="BZ616" s="19"/>
      <c r="CE616" s="699" t="e">
        <f t="shared" si="1238"/>
        <v>#DIV/0!</v>
      </c>
    </row>
    <row r="617" spans="2:83" s="54" customFormat="1" ht="111.75" hidden="1" customHeight="1" x14ac:dyDescent="0.2">
      <c r="B617" s="206" t="s">
        <v>7</v>
      </c>
      <c r="C617" s="121" t="s">
        <v>77</v>
      </c>
      <c r="D617" s="109">
        <f t="shared" si="1224"/>
        <v>0</v>
      </c>
      <c r="E617" s="236"/>
      <c r="F617" s="236"/>
      <c r="G617" s="236"/>
      <c r="H617" s="236"/>
      <c r="I617" s="237"/>
      <c r="J617" s="166"/>
      <c r="K617" s="109">
        <f t="shared" si="1226"/>
        <v>0</v>
      </c>
      <c r="L617" s="699" t="e">
        <f t="shared" si="1204"/>
        <v>#DIV/0!</v>
      </c>
      <c r="M617" s="236"/>
      <c r="N617" s="31"/>
      <c r="O617" s="31"/>
      <c r="P617" s="31"/>
      <c r="Q617" s="31"/>
      <c r="R617" s="31"/>
      <c r="S617" s="31"/>
      <c r="T617" s="31"/>
      <c r="U617" s="19"/>
      <c r="V617" s="89">
        <f t="shared" si="1236"/>
        <v>0</v>
      </c>
      <c r="W617" s="31"/>
      <c r="X617" s="31"/>
      <c r="Y617" s="31"/>
      <c r="Z617" s="279">
        <f t="shared" si="1235"/>
        <v>0</v>
      </c>
      <c r="AA617" s="279">
        <f t="shared" si="1239"/>
        <v>0</v>
      </c>
      <c r="AB617" s="31"/>
      <c r="AC617" s="31"/>
      <c r="AD617" s="31"/>
      <c r="AE617" s="166"/>
      <c r="AF617" s="699" t="e">
        <f t="shared" si="1205"/>
        <v>#DIV/0!</v>
      </c>
      <c r="AG617" s="236"/>
      <c r="AH617" s="699"/>
      <c r="AI617" s="31"/>
      <c r="AJ617" s="31"/>
      <c r="AK617" s="31"/>
      <c r="AL617" s="31"/>
      <c r="AM617" s="31"/>
      <c r="AN617" s="31"/>
      <c r="AO617" s="19"/>
      <c r="AP617" s="626">
        <f t="shared" si="1237"/>
        <v>0</v>
      </c>
      <c r="AQ617" s="687"/>
      <c r="AR617" s="109">
        <f t="shared" si="1228"/>
        <v>0</v>
      </c>
      <c r="AS617" s="699" t="e">
        <f t="shared" si="1206"/>
        <v>#DIV/0!</v>
      </c>
      <c r="AT617" s="236"/>
      <c r="AU617" s="699"/>
      <c r="AV617" s="31"/>
      <c r="AW617" s="699"/>
      <c r="AX617" s="236"/>
      <c r="AY617" s="699"/>
      <c r="AZ617" s="31"/>
      <c r="BA617" s="699"/>
      <c r="BB617" s="106">
        <f t="shared" si="1231"/>
        <v>0</v>
      </c>
      <c r="BC617" s="31"/>
      <c r="BD617" s="19">
        <f t="shared" si="1191"/>
        <v>0</v>
      </c>
      <c r="BE617" s="626"/>
      <c r="BF617" s="31"/>
      <c r="BG617" s="31"/>
      <c r="BH617" s="31"/>
      <c r="BI617" s="19"/>
      <c r="BJ617" s="626">
        <f t="shared" si="1232"/>
        <v>0</v>
      </c>
      <c r="BK617" s="31"/>
      <c r="BL617" s="31"/>
      <c r="BM617" s="19"/>
      <c r="BN617" s="626">
        <f t="shared" si="1233"/>
        <v>0</v>
      </c>
      <c r="BO617" s="31"/>
      <c r="BP617" s="31"/>
      <c r="BQ617" s="31"/>
      <c r="BR617" s="31"/>
      <c r="BS617" s="19">
        <f t="shared" si="1234"/>
        <v>0</v>
      </c>
      <c r="BT617" s="626"/>
      <c r="BU617" s="626"/>
      <c r="BV617" s="31"/>
      <c r="BW617" s="31"/>
      <c r="BX617" s="31"/>
      <c r="BY617" s="31"/>
      <c r="BZ617" s="19"/>
      <c r="CE617" s="699" t="e">
        <f t="shared" si="1238"/>
        <v>#DIV/0!</v>
      </c>
    </row>
    <row r="618" spans="2:83" s="52" customFormat="1" ht="33" hidden="1" customHeight="1" x14ac:dyDescent="0.25">
      <c r="B618" s="203" t="s">
        <v>241</v>
      </c>
      <c r="C618" s="128" t="s">
        <v>78</v>
      </c>
      <c r="D618" s="109">
        <f t="shared" si="1224"/>
        <v>0</v>
      </c>
      <c r="E618" s="33"/>
      <c r="F618" s="33"/>
      <c r="G618" s="33"/>
      <c r="H618" s="33"/>
      <c r="I618" s="33">
        <f>I619</f>
        <v>0</v>
      </c>
      <c r="J618" s="168"/>
      <c r="K618" s="109">
        <f t="shared" si="1226"/>
        <v>0</v>
      </c>
      <c r="L618" s="699" t="e">
        <f t="shared" si="1204"/>
        <v>#DIV/0!</v>
      </c>
      <c r="M618" s="33"/>
      <c r="N618" s="19"/>
      <c r="O618" s="89"/>
      <c r="P618" s="19"/>
      <c r="Q618" s="89"/>
      <c r="R618" s="19"/>
      <c r="S618" s="89"/>
      <c r="T618" s="19"/>
      <c r="U618" s="89">
        <f>U619</f>
        <v>0</v>
      </c>
      <c r="V618" s="89">
        <f t="shared" si="1236"/>
        <v>0</v>
      </c>
      <c r="W618" s="89"/>
      <c r="X618" s="89"/>
      <c r="Y618" s="89"/>
      <c r="Z618" s="279">
        <f t="shared" si="1235"/>
        <v>0</v>
      </c>
      <c r="AA618" s="279">
        <f t="shared" si="1239"/>
        <v>0</v>
      </c>
      <c r="AB618" s="89"/>
      <c r="AC618" s="89"/>
      <c r="AD618" s="19"/>
      <c r="AE618" s="168">
        <f t="shared" ref="AE618:AE630" si="1240">AG618+AO618</f>
        <v>0</v>
      </c>
      <c r="AF618" s="699" t="e">
        <f t="shared" si="1205"/>
        <v>#DIV/0!</v>
      </c>
      <c r="AG618" s="33"/>
      <c r="AH618" s="699"/>
      <c r="AI618" s="89"/>
      <c r="AJ618" s="19"/>
      <c r="AK618" s="89"/>
      <c r="AL618" s="19"/>
      <c r="AM618" s="89"/>
      <c r="AN618" s="19"/>
      <c r="AO618" s="89">
        <f>AO619</f>
        <v>0</v>
      </c>
      <c r="AP618" s="632">
        <f>AP619</f>
        <v>0</v>
      </c>
      <c r="AQ618" s="687"/>
      <c r="AR618" s="109">
        <f t="shared" si="1228"/>
        <v>0</v>
      </c>
      <c r="AS618" s="699" t="e">
        <f t="shared" si="1206"/>
        <v>#DIV/0!</v>
      </c>
      <c r="AT618" s="33"/>
      <c r="AU618" s="699"/>
      <c r="AV618" s="89"/>
      <c r="AW618" s="699"/>
      <c r="AX618" s="33"/>
      <c r="AY618" s="699"/>
      <c r="AZ618" s="89"/>
      <c r="BA618" s="699"/>
      <c r="BB618" s="106">
        <f t="shared" si="1231"/>
        <v>0</v>
      </c>
      <c r="BC618" s="89"/>
      <c r="BD618" s="89">
        <f t="shared" si="1191"/>
        <v>0</v>
      </c>
      <c r="BE618" s="632">
        <f t="shared" ref="BE618:BE630" si="1241">BF618+BI618</f>
        <v>0</v>
      </c>
      <c r="BF618" s="89"/>
      <c r="BG618" s="89"/>
      <c r="BH618" s="89"/>
      <c r="BI618" s="89">
        <f>BI619</f>
        <v>0</v>
      </c>
      <c r="BJ618" s="632">
        <f t="shared" si="1232"/>
        <v>0</v>
      </c>
      <c r="BK618" s="89"/>
      <c r="BL618" s="89"/>
      <c r="BM618" s="89"/>
      <c r="BN618" s="632">
        <f t="shared" si="1233"/>
        <v>0</v>
      </c>
      <c r="BO618" s="89"/>
      <c r="BP618" s="89"/>
      <c r="BQ618" s="89"/>
      <c r="BR618" s="89"/>
      <c r="BS618" s="89">
        <f t="shared" si="1234"/>
        <v>0</v>
      </c>
      <c r="BT618" s="632"/>
      <c r="BU618" s="632">
        <f t="shared" ref="BU618:BU630" si="1242">BV618+BZ618</f>
        <v>0</v>
      </c>
      <c r="BV618" s="89"/>
      <c r="BW618" s="89"/>
      <c r="BX618" s="89"/>
      <c r="BY618" s="89"/>
      <c r="BZ618" s="89">
        <f>BZ619</f>
        <v>0</v>
      </c>
      <c r="CE618" s="699" t="e">
        <f t="shared" si="1238"/>
        <v>#DIV/0!</v>
      </c>
    </row>
    <row r="619" spans="2:83" s="54" customFormat="1" ht="90.75" hidden="1" customHeight="1" x14ac:dyDescent="0.2">
      <c r="B619" s="206" t="s">
        <v>34</v>
      </c>
      <c r="C619" s="53" t="s">
        <v>329</v>
      </c>
      <c r="D619" s="109">
        <f t="shared" si="1224"/>
        <v>0</v>
      </c>
      <c r="E619" s="236"/>
      <c r="F619" s="236"/>
      <c r="G619" s="236"/>
      <c r="H619" s="236"/>
      <c r="I619" s="236">
        <v>0</v>
      </c>
      <c r="J619" s="109"/>
      <c r="K619" s="109">
        <f t="shared" si="1226"/>
        <v>0</v>
      </c>
      <c r="L619" s="699" t="e">
        <f t="shared" si="1204"/>
        <v>#DIV/0!</v>
      </c>
      <c r="M619" s="236"/>
      <c r="N619" s="31"/>
      <c r="O619" s="31"/>
      <c r="P619" s="31"/>
      <c r="Q619" s="31"/>
      <c r="R619" s="31"/>
      <c r="S619" s="31"/>
      <c r="T619" s="31"/>
      <c r="U619" s="31">
        <v>0</v>
      </c>
      <c r="V619" s="89">
        <f t="shared" si="1236"/>
        <v>0</v>
      </c>
      <c r="W619" s="31"/>
      <c r="X619" s="31"/>
      <c r="Y619" s="31"/>
      <c r="Z619" s="279">
        <f t="shared" si="1235"/>
        <v>0</v>
      </c>
      <c r="AA619" s="279">
        <f t="shared" si="1239"/>
        <v>0</v>
      </c>
      <c r="AB619" s="31"/>
      <c r="AC619" s="31"/>
      <c r="AD619" s="31"/>
      <c r="AE619" s="109">
        <f t="shared" si="1240"/>
        <v>0</v>
      </c>
      <c r="AF619" s="699" t="e">
        <f t="shared" si="1205"/>
        <v>#DIV/0!</v>
      </c>
      <c r="AG619" s="236"/>
      <c r="AH619" s="699"/>
      <c r="AI619" s="31"/>
      <c r="AJ619" s="31"/>
      <c r="AK619" s="31"/>
      <c r="AL619" s="31"/>
      <c r="AM619" s="31"/>
      <c r="AN619" s="31"/>
      <c r="AO619" s="31">
        <f>S619</f>
        <v>0</v>
      </c>
      <c r="AP619" s="106">
        <v>0</v>
      </c>
      <c r="AQ619" s="106"/>
      <c r="AR619" s="109">
        <f t="shared" si="1228"/>
        <v>0</v>
      </c>
      <c r="AS619" s="699" t="e">
        <f t="shared" si="1206"/>
        <v>#DIV/0!</v>
      </c>
      <c r="AT619" s="236"/>
      <c r="AU619" s="699"/>
      <c r="AV619" s="31"/>
      <c r="AW619" s="699"/>
      <c r="AX619" s="236"/>
      <c r="AY619" s="699"/>
      <c r="AZ619" s="31"/>
      <c r="BA619" s="699"/>
      <c r="BB619" s="106">
        <f t="shared" si="1231"/>
        <v>0</v>
      </c>
      <c r="BC619" s="31"/>
      <c r="BD619" s="31">
        <f t="shared" si="1191"/>
        <v>0</v>
      </c>
      <c r="BE619" s="106">
        <f t="shared" si="1241"/>
        <v>0</v>
      </c>
      <c r="BF619" s="31"/>
      <c r="BG619" s="31"/>
      <c r="BH619" s="31"/>
      <c r="BI619" s="31">
        <f>Z619</f>
        <v>0</v>
      </c>
      <c r="BJ619" s="106">
        <f t="shared" si="1232"/>
        <v>0</v>
      </c>
      <c r="BK619" s="31"/>
      <c r="BL619" s="31"/>
      <c r="BM619" s="31"/>
      <c r="BN619" s="106">
        <f t="shared" si="1233"/>
        <v>0</v>
      </c>
      <c r="BO619" s="31"/>
      <c r="BP619" s="31"/>
      <c r="BQ619" s="31"/>
      <c r="BR619" s="31"/>
      <c r="BS619" s="31">
        <f t="shared" si="1234"/>
        <v>0</v>
      </c>
      <c r="BT619" s="106"/>
      <c r="BU619" s="106">
        <f t="shared" si="1242"/>
        <v>0</v>
      </c>
      <c r="BV619" s="31"/>
      <c r="BW619" s="31"/>
      <c r="BX619" s="31"/>
      <c r="BY619" s="31"/>
      <c r="BZ619" s="31">
        <f>BJ619</f>
        <v>0</v>
      </c>
      <c r="CE619" s="699" t="e">
        <f t="shared" si="1238"/>
        <v>#DIV/0!</v>
      </c>
    </row>
    <row r="620" spans="2:83" s="54" customFormat="1" ht="132" hidden="1" customHeight="1" x14ac:dyDescent="0.2">
      <c r="B620" s="206" t="s">
        <v>63</v>
      </c>
      <c r="C620" s="121" t="s">
        <v>79</v>
      </c>
      <c r="D620" s="109">
        <f t="shared" si="1224"/>
        <v>0</v>
      </c>
      <c r="E620" s="236"/>
      <c r="F620" s="236"/>
      <c r="G620" s="236"/>
      <c r="H620" s="236"/>
      <c r="I620" s="236">
        <v>0</v>
      </c>
      <c r="J620" s="109">
        <f t="shared" ref="J620:J630" si="1243">K620+Q620</f>
        <v>0</v>
      </c>
      <c r="K620" s="109">
        <f t="shared" si="1226"/>
        <v>0</v>
      </c>
      <c r="L620" s="699" t="e">
        <f t="shared" si="1204"/>
        <v>#DIV/0!</v>
      </c>
      <c r="M620" s="236"/>
      <c r="N620" s="31"/>
      <c r="O620" s="31"/>
      <c r="P620" s="31"/>
      <c r="Q620" s="31"/>
      <c r="R620" s="31"/>
      <c r="S620" s="31"/>
      <c r="T620" s="31"/>
      <c r="U620" s="31">
        <v>0</v>
      </c>
      <c r="V620" s="89">
        <f t="shared" si="1236"/>
        <v>0</v>
      </c>
      <c r="W620" s="31"/>
      <c r="X620" s="31"/>
      <c r="Y620" s="31"/>
      <c r="Z620" s="279">
        <f t="shared" si="1235"/>
        <v>0</v>
      </c>
      <c r="AA620" s="279">
        <f t="shared" si="1239"/>
        <v>0</v>
      </c>
      <c r="AB620" s="31"/>
      <c r="AC620" s="31"/>
      <c r="AD620" s="31"/>
      <c r="AE620" s="109">
        <f t="shared" si="1240"/>
        <v>0</v>
      </c>
      <c r="AF620" s="699" t="e">
        <f t="shared" si="1205"/>
        <v>#DIV/0!</v>
      </c>
      <c r="AG620" s="236"/>
      <c r="AH620" s="699"/>
      <c r="AI620" s="31"/>
      <c r="AJ620" s="31"/>
      <c r="AK620" s="31"/>
      <c r="AL620" s="31"/>
      <c r="AM620" s="31"/>
      <c r="AN620" s="31"/>
      <c r="AO620" s="31">
        <v>0</v>
      </c>
      <c r="AP620" s="106">
        <f t="shared" si="1237"/>
        <v>0</v>
      </c>
      <c r="AQ620" s="106"/>
      <c r="AR620" s="109">
        <f t="shared" si="1228"/>
        <v>0</v>
      </c>
      <c r="AS620" s="699" t="e">
        <f t="shared" si="1206"/>
        <v>#DIV/0!</v>
      </c>
      <c r="AT620" s="236"/>
      <c r="AU620" s="699"/>
      <c r="AV620" s="31"/>
      <c r="AW620" s="699"/>
      <c r="AX620" s="236"/>
      <c r="AY620" s="699"/>
      <c r="AZ620" s="31"/>
      <c r="BA620" s="699"/>
      <c r="BB620" s="106">
        <f t="shared" si="1231"/>
        <v>0</v>
      </c>
      <c r="BC620" s="31"/>
      <c r="BD620" s="31">
        <f t="shared" si="1191"/>
        <v>0</v>
      </c>
      <c r="BE620" s="106">
        <f t="shared" si="1241"/>
        <v>0</v>
      </c>
      <c r="BF620" s="31"/>
      <c r="BG620" s="31"/>
      <c r="BH620" s="31"/>
      <c r="BI620" s="31">
        <v>0</v>
      </c>
      <c r="BJ620" s="106">
        <f t="shared" si="1232"/>
        <v>0</v>
      </c>
      <c r="BK620" s="31"/>
      <c r="BL620" s="31"/>
      <c r="BM620" s="31"/>
      <c r="BN620" s="106">
        <f t="shared" si="1233"/>
        <v>0</v>
      </c>
      <c r="BO620" s="31"/>
      <c r="BP620" s="31"/>
      <c r="BQ620" s="31"/>
      <c r="BR620" s="31"/>
      <c r="BS620" s="31">
        <f t="shared" si="1234"/>
        <v>0</v>
      </c>
      <c r="BT620" s="106"/>
      <c r="BU620" s="106">
        <f t="shared" si="1242"/>
        <v>0</v>
      </c>
      <c r="BV620" s="31"/>
      <c r="BW620" s="31"/>
      <c r="BX620" s="31"/>
      <c r="BY620" s="31"/>
      <c r="BZ620" s="31">
        <v>0</v>
      </c>
      <c r="CE620" s="699" t="e">
        <f t="shared" si="1238"/>
        <v>#DIV/0!</v>
      </c>
    </row>
    <row r="621" spans="2:83" s="54" customFormat="1" ht="92.25" hidden="1" customHeight="1" x14ac:dyDescent="0.2">
      <c r="B621" s="206" t="s">
        <v>63</v>
      </c>
      <c r="C621" s="121" t="s">
        <v>80</v>
      </c>
      <c r="D621" s="109">
        <f t="shared" si="1224"/>
        <v>0</v>
      </c>
      <c r="E621" s="236"/>
      <c r="F621" s="236"/>
      <c r="G621" s="236"/>
      <c r="H621" s="236"/>
      <c r="I621" s="236"/>
      <c r="J621" s="109">
        <f t="shared" si="1243"/>
        <v>0</v>
      </c>
      <c r="K621" s="109">
        <f t="shared" si="1226"/>
        <v>0</v>
      </c>
      <c r="L621" s="699" t="e">
        <f t="shared" si="1204"/>
        <v>#DIV/0!</v>
      </c>
      <c r="M621" s="236"/>
      <c r="N621" s="31"/>
      <c r="O621" s="31"/>
      <c r="P621" s="31"/>
      <c r="Q621" s="31"/>
      <c r="R621" s="31"/>
      <c r="S621" s="31"/>
      <c r="T621" s="31"/>
      <c r="U621" s="31"/>
      <c r="V621" s="89">
        <f t="shared" si="1236"/>
        <v>0</v>
      </c>
      <c r="W621" s="31"/>
      <c r="X621" s="31"/>
      <c r="Y621" s="31"/>
      <c r="Z621" s="279">
        <f t="shared" si="1235"/>
        <v>0</v>
      </c>
      <c r="AA621" s="279">
        <f t="shared" si="1239"/>
        <v>0</v>
      </c>
      <c r="AB621" s="31"/>
      <c r="AC621" s="31"/>
      <c r="AD621" s="31"/>
      <c r="AE621" s="109">
        <f t="shared" si="1240"/>
        <v>0</v>
      </c>
      <c r="AF621" s="699" t="e">
        <f t="shared" si="1205"/>
        <v>#DIV/0!</v>
      </c>
      <c r="AG621" s="236"/>
      <c r="AH621" s="699"/>
      <c r="AI621" s="31"/>
      <c r="AJ621" s="31"/>
      <c r="AK621" s="31"/>
      <c r="AL621" s="31"/>
      <c r="AM621" s="31"/>
      <c r="AN621" s="31"/>
      <c r="AO621" s="31"/>
      <c r="AP621" s="106">
        <f t="shared" si="1237"/>
        <v>0</v>
      </c>
      <c r="AQ621" s="106"/>
      <c r="AR621" s="109">
        <f t="shared" si="1228"/>
        <v>0</v>
      </c>
      <c r="AS621" s="699" t="e">
        <f t="shared" si="1206"/>
        <v>#DIV/0!</v>
      </c>
      <c r="AT621" s="236"/>
      <c r="AU621" s="699"/>
      <c r="AV621" s="31"/>
      <c r="AW621" s="699"/>
      <c r="AX621" s="236"/>
      <c r="AY621" s="699"/>
      <c r="AZ621" s="31"/>
      <c r="BA621" s="699"/>
      <c r="BB621" s="106">
        <f t="shared" si="1231"/>
        <v>0</v>
      </c>
      <c r="BC621" s="31"/>
      <c r="BD621" s="31">
        <f t="shared" si="1191"/>
        <v>0</v>
      </c>
      <c r="BE621" s="106">
        <f t="shared" si="1241"/>
        <v>0</v>
      </c>
      <c r="BF621" s="31"/>
      <c r="BG621" s="31"/>
      <c r="BH621" s="31"/>
      <c r="BI621" s="31"/>
      <c r="BJ621" s="106">
        <f t="shared" si="1232"/>
        <v>0</v>
      </c>
      <c r="BK621" s="31"/>
      <c r="BL621" s="31"/>
      <c r="BM621" s="31"/>
      <c r="BN621" s="106">
        <f t="shared" si="1233"/>
        <v>0</v>
      </c>
      <c r="BO621" s="31"/>
      <c r="BP621" s="31"/>
      <c r="BQ621" s="31"/>
      <c r="BR621" s="31"/>
      <c r="BS621" s="31">
        <f t="shared" si="1234"/>
        <v>0</v>
      </c>
      <c r="BT621" s="106"/>
      <c r="BU621" s="106">
        <f t="shared" si="1242"/>
        <v>0</v>
      </c>
      <c r="BV621" s="31"/>
      <c r="BW621" s="31"/>
      <c r="BX621" s="31"/>
      <c r="BY621" s="31"/>
      <c r="BZ621" s="31"/>
      <c r="CE621" s="699" t="e">
        <f t="shared" si="1238"/>
        <v>#DIV/0!</v>
      </c>
    </row>
    <row r="622" spans="2:83" s="45" customFormat="1" ht="59.25" hidden="1" customHeight="1" x14ac:dyDescent="0.25">
      <c r="B622" s="203" t="s">
        <v>243</v>
      </c>
      <c r="C622" s="128" t="s">
        <v>82</v>
      </c>
      <c r="D622" s="109" t="e">
        <f t="shared" si="1224"/>
        <v>#REF!</v>
      </c>
      <c r="E622" s="237"/>
      <c r="F622" s="237"/>
      <c r="G622" s="237"/>
      <c r="H622" s="237"/>
      <c r="I622" s="168" t="e">
        <f>I623+I624</f>
        <v>#REF!</v>
      </c>
      <c r="J622" s="168" t="e">
        <f t="shared" si="1243"/>
        <v>#REF!</v>
      </c>
      <c r="K622" s="109" t="e">
        <f t="shared" si="1226"/>
        <v>#REF!</v>
      </c>
      <c r="L622" s="699" t="e">
        <f t="shared" si="1204"/>
        <v>#REF!</v>
      </c>
      <c r="M622" s="237"/>
      <c r="N622" s="19"/>
      <c r="O622" s="19"/>
      <c r="P622" s="19"/>
      <c r="Q622" s="19"/>
      <c r="R622" s="19"/>
      <c r="S622" s="19"/>
      <c r="T622" s="19"/>
      <c r="U622" s="632" t="e">
        <f>U623+U624</f>
        <v>#REF!</v>
      </c>
      <c r="V622" s="89">
        <f t="shared" si="1236"/>
        <v>0</v>
      </c>
      <c r="W622" s="19"/>
      <c r="X622" s="19"/>
      <c r="Y622" s="19"/>
      <c r="Z622" s="279">
        <f t="shared" si="1235"/>
        <v>0</v>
      </c>
      <c r="AA622" s="279">
        <f t="shared" si="1239"/>
        <v>0</v>
      </c>
      <c r="AB622" s="19"/>
      <c r="AC622" s="19"/>
      <c r="AD622" s="19"/>
      <c r="AE622" s="168" t="e">
        <f t="shared" si="1240"/>
        <v>#REF!</v>
      </c>
      <c r="AF622" s="699" t="e">
        <f t="shared" si="1205"/>
        <v>#REF!</v>
      </c>
      <c r="AG622" s="237"/>
      <c r="AH622" s="699"/>
      <c r="AI622" s="19"/>
      <c r="AJ622" s="19"/>
      <c r="AK622" s="19"/>
      <c r="AL622" s="19"/>
      <c r="AM622" s="19"/>
      <c r="AN622" s="19"/>
      <c r="AO622" s="632" t="e">
        <f>AO623+AO624</f>
        <v>#REF!</v>
      </c>
      <c r="AP622" s="632" t="e">
        <f t="shared" si="1237"/>
        <v>#REF!</v>
      </c>
      <c r="AQ622" s="687"/>
      <c r="AR622" s="109" t="e">
        <f t="shared" si="1228"/>
        <v>#REF!</v>
      </c>
      <c r="AS622" s="699" t="e">
        <f t="shared" si="1206"/>
        <v>#REF!</v>
      </c>
      <c r="AT622" s="237"/>
      <c r="AU622" s="699"/>
      <c r="AV622" s="19"/>
      <c r="AW622" s="699"/>
      <c r="AX622" s="237"/>
      <c r="AY622" s="699"/>
      <c r="AZ622" s="19"/>
      <c r="BA622" s="699"/>
      <c r="BB622" s="106" t="e">
        <f t="shared" si="1231"/>
        <v>#REF!</v>
      </c>
      <c r="BC622" s="19"/>
      <c r="BD622" s="632" t="e">
        <f t="shared" si="1191"/>
        <v>#REF!</v>
      </c>
      <c r="BE622" s="632">
        <f t="shared" si="1241"/>
        <v>0</v>
      </c>
      <c r="BF622" s="19"/>
      <c r="BG622" s="19"/>
      <c r="BH622" s="19"/>
      <c r="BI622" s="632">
        <f>BI623+BI624</f>
        <v>0</v>
      </c>
      <c r="BJ622" s="632">
        <f t="shared" si="1232"/>
        <v>0</v>
      </c>
      <c r="BK622" s="19"/>
      <c r="BL622" s="19"/>
      <c r="BM622" s="632"/>
      <c r="BN622" s="632">
        <f t="shared" si="1233"/>
        <v>0</v>
      </c>
      <c r="BO622" s="19"/>
      <c r="BP622" s="19"/>
      <c r="BQ622" s="19"/>
      <c r="BR622" s="19"/>
      <c r="BS622" s="632">
        <f t="shared" si="1234"/>
        <v>0</v>
      </c>
      <c r="BT622" s="632"/>
      <c r="BU622" s="632">
        <f t="shared" si="1242"/>
        <v>0</v>
      </c>
      <c r="BV622" s="19"/>
      <c r="BW622" s="19"/>
      <c r="BX622" s="19"/>
      <c r="BY622" s="19"/>
      <c r="BZ622" s="511">
        <f>BZ623+BZ624</f>
        <v>0</v>
      </c>
      <c r="CE622" s="699" t="e">
        <f t="shared" si="1238"/>
        <v>#REF!</v>
      </c>
    </row>
    <row r="623" spans="2:83" s="54" customFormat="1" ht="162.75" hidden="1" customHeight="1" x14ac:dyDescent="0.2">
      <c r="B623" s="206" t="s">
        <v>34</v>
      </c>
      <c r="C623" s="53" t="s">
        <v>221</v>
      </c>
      <c r="D623" s="109" t="e">
        <f t="shared" si="1224"/>
        <v>#REF!</v>
      </c>
      <c r="E623" s="236"/>
      <c r="F623" s="236"/>
      <c r="G623" s="236"/>
      <c r="H623" s="236"/>
      <c r="I623" s="109" t="e">
        <f>#REF!</f>
        <v>#REF!</v>
      </c>
      <c r="J623" s="109" t="e">
        <f t="shared" si="1243"/>
        <v>#REF!</v>
      </c>
      <c r="K623" s="109" t="e">
        <f t="shared" si="1226"/>
        <v>#REF!</v>
      </c>
      <c r="L623" s="699" t="e">
        <f t="shared" si="1204"/>
        <v>#REF!</v>
      </c>
      <c r="M623" s="236"/>
      <c r="N623" s="31"/>
      <c r="O623" s="31"/>
      <c r="P623" s="31"/>
      <c r="Q623" s="31"/>
      <c r="R623" s="31"/>
      <c r="S623" s="31"/>
      <c r="T623" s="31"/>
      <c r="U623" s="106" t="e">
        <f>#REF!</f>
        <v>#REF!</v>
      </c>
      <c r="V623" s="89">
        <f t="shared" si="1236"/>
        <v>0</v>
      </c>
      <c r="W623" s="31"/>
      <c r="X623" s="31"/>
      <c r="Y623" s="31"/>
      <c r="Z623" s="279">
        <f t="shared" si="1235"/>
        <v>0</v>
      </c>
      <c r="AA623" s="279">
        <f t="shared" si="1239"/>
        <v>0</v>
      </c>
      <c r="AB623" s="31"/>
      <c r="AC623" s="31"/>
      <c r="AD623" s="31"/>
      <c r="AE623" s="109" t="e">
        <f t="shared" si="1240"/>
        <v>#REF!</v>
      </c>
      <c r="AF623" s="699" t="e">
        <f t="shared" si="1205"/>
        <v>#REF!</v>
      </c>
      <c r="AG623" s="236"/>
      <c r="AH623" s="699"/>
      <c r="AI623" s="31"/>
      <c r="AJ623" s="31"/>
      <c r="AK623" s="31"/>
      <c r="AL623" s="31"/>
      <c r="AM623" s="31"/>
      <c r="AN623" s="31"/>
      <c r="AO623" s="106" t="e">
        <f>U623</f>
        <v>#REF!</v>
      </c>
      <c r="AP623" s="106" t="e">
        <f t="shared" si="1237"/>
        <v>#REF!</v>
      </c>
      <c r="AQ623" s="106"/>
      <c r="AR623" s="109" t="e">
        <f t="shared" si="1228"/>
        <v>#REF!</v>
      </c>
      <c r="AS623" s="699" t="e">
        <f t="shared" si="1206"/>
        <v>#REF!</v>
      </c>
      <c r="AT623" s="236"/>
      <c r="AU623" s="699"/>
      <c r="AV623" s="31"/>
      <c r="AW623" s="699"/>
      <c r="AX623" s="236"/>
      <c r="AY623" s="699"/>
      <c r="AZ623" s="31"/>
      <c r="BA623" s="699"/>
      <c r="BB623" s="106" t="e">
        <f t="shared" si="1231"/>
        <v>#REF!</v>
      </c>
      <c r="BC623" s="31"/>
      <c r="BD623" s="106" t="e">
        <f t="shared" si="1191"/>
        <v>#REF!</v>
      </c>
      <c r="BE623" s="106">
        <f t="shared" si="1241"/>
        <v>0</v>
      </c>
      <c r="BF623" s="31"/>
      <c r="BG623" s="31"/>
      <c r="BH623" s="31"/>
      <c r="BI623" s="106">
        <f>AA623</f>
        <v>0</v>
      </c>
      <c r="BJ623" s="106">
        <f t="shared" si="1232"/>
        <v>0</v>
      </c>
      <c r="BK623" s="31"/>
      <c r="BL623" s="31"/>
      <c r="BM623" s="106"/>
      <c r="BN623" s="106">
        <f t="shared" si="1233"/>
        <v>0</v>
      </c>
      <c r="BO623" s="31"/>
      <c r="BP623" s="31"/>
      <c r="BQ623" s="31"/>
      <c r="BR623" s="31"/>
      <c r="BS623" s="106">
        <f t="shared" si="1234"/>
        <v>0</v>
      </c>
      <c r="BT623" s="106"/>
      <c r="BU623" s="106">
        <f t="shared" si="1242"/>
        <v>0</v>
      </c>
      <c r="BV623" s="31"/>
      <c r="BW623" s="31"/>
      <c r="BX623" s="31"/>
      <c r="BY623" s="31"/>
      <c r="BZ623" s="106">
        <f>BK623</f>
        <v>0</v>
      </c>
      <c r="CE623" s="699" t="e">
        <f t="shared" si="1238"/>
        <v>#REF!</v>
      </c>
    </row>
    <row r="624" spans="2:83" s="54" customFormat="1" ht="148.5" hidden="1" customHeight="1" x14ac:dyDescent="0.2">
      <c r="B624" s="206" t="s">
        <v>63</v>
      </c>
      <c r="C624" s="53" t="s">
        <v>172</v>
      </c>
      <c r="D624" s="109" t="e">
        <f t="shared" si="1224"/>
        <v>#REF!</v>
      </c>
      <c r="E624" s="236"/>
      <c r="F624" s="236"/>
      <c r="G624" s="236"/>
      <c r="H624" s="236"/>
      <c r="I624" s="109" t="e">
        <f>#REF!</f>
        <v>#REF!</v>
      </c>
      <c r="J624" s="109" t="e">
        <f t="shared" si="1243"/>
        <v>#REF!</v>
      </c>
      <c r="K624" s="109" t="e">
        <f t="shared" si="1226"/>
        <v>#REF!</v>
      </c>
      <c r="L624" s="699" t="e">
        <f t="shared" si="1204"/>
        <v>#REF!</v>
      </c>
      <c r="M624" s="236"/>
      <c r="N624" s="31"/>
      <c r="O624" s="31"/>
      <c r="P624" s="31"/>
      <c r="Q624" s="31"/>
      <c r="R624" s="31"/>
      <c r="S624" s="31"/>
      <c r="T624" s="31"/>
      <c r="U624" s="106" t="e">
        <f>#REF!</f>
        <v>#REF!</v>
      </c>
      <c r="V624" s="89">
        <f t="shared" si="1236"/>
        <v>0</v>
      </c>
      <c r="W624" s="31"/>
      <c r="X624" s="31"/>
      <c r="Y624" s="31"/>
      <c r="Z624" s="279">
        <f t="shared" si="1235"/>
        <v>0</v>
      </c>
      <c r="AA624" s="279">
        <f t="shared" si="1239"/>
        <v>0</v>
      </c>
      <c r="AB624" s="31"/>
      <c r="AC624" s="31"/>
      <c r="AD624" s="31"/>
      <c r="AE624" s="109">
        <f t="shared" si="1240"/>
        <v>0</v>
      </c>
      <c r="AF624" s="699" t="e">
        <f t="shared" si="1205"/>
        <v>#REF!</v>
      </c>
      <c r="AG624" s="236"/>
      <c r="AH624" s="699"/>
      <c r="AI624" s="31"/>
      <c r="AJ624" s="31"/>
      <c r="AK624" s="31"/>
      <c r="AL624" s="31"/>
      <c r="AM624" s="31"/>
      <c r="AN624" s="31"/>
      <c r="AO624" s="106">
        <f>S624</f>
        <v>0</v>
      </c>
      <c r="AP624" s="106" t="e">
        <f t="shared" si="1237"/>
        <v>#REF!</v>
      </c>
      <c r="AQ624" s="106"/>
      <c r="AR624" s="109" t="e">
        <f t="shared" si="1228"/>
        <v>#REF!</v>
      </c>
      <c r="AS624" s="699" t="e">
        <f t="shared" si="1206"/>
        <v>#REF!</v>
      </c>
      <c r="AT624" s="236"/>
      <c r="AU624" s="699"/>
      <c r="AV624" s="31"/>
      <c r="AW624" s="699"/>
      <c r="AX624" s="236"/>
      <c r="AY624" s="699"/>
      <c r="AZ624" s="31"/>
      <c r="BA624" s="699"/>
      <c r="BB624" s="106" t="e">
        <f t="shared" si="1231"/>
        <v>#REF!</v>
      </c>
      <c r="BC624" s="31"/>
      <c r="BD624" s="106">
        <f t="shared" si="1191"/>
        <v>0</v>
      </c>
      <c r="BE624" s="106">
        <f t="shared" si="1241"/>
        <v>0</v>
      </c>
      <c r="BF624" s="31"/>
      <c r="BG624" s="31"/>
      <c r="BH624" s="31"/>
      <c r="BI624" s="106">
        <f>Z624</f>
        <v>0</v>
      </c>
      <c r="BJ624" s="106">
        <f t="shared" si="1232"/>
        <v>0</v>
      </c>
      <c r="BK624" s="31"/>
      <c r="BL624" s="31"/>
      <c r="BM624" s="106"/>
      <c r="BN624" s="106">
        <f t="shared" si="1233"/>
        <v>0</v>
      </c>
      <c r="BO624" s="31"/>
      <c r="BP624" s="31"/>
      <c r="BQ624" s="31"/>
      <c r="BR624" s="31"/>
      <c r="BS624" s="106">
        <f t="shared" si="1234"/>
        <v>0</v>
      </c>
      <c r="BT624" s="106"/>
      <c r="BU624" s="106">
        <f t="shared" si="1242"/>
        <v>0</v>
      </c>
      <c r="BV624" s="31"/>
      <c r="BW624" s="31"/>
      <c r="BX624" s="31"/>
      <c r="BY624" s="31"/>
      <c r="BZ624" s="106">
        <f>BJ624</f>
        <v>0</v>
      </c>
      <c r="CE624" s="699" t="e">
        <f t="shared" si="1238"/>
        <v>#REF!</v>
      </c>
    </row>
    <row r="625" spans="2:83" s="54" customFormat="1" ht="148.5" customHeight="1" x14ac:dyDescent="0.2">
      <c r="B625" s="206" t="s">
        <v>63</v>
      </c>
      <c r="C625" s="53" t="s">
        <v>262</v>
      </c>
      <c r="D625" s="109">
        <f t="shared" si="1224"/>
        <v>35678.997289999999</v>
      </c>
      <c r="E625" s="236"/>
      <c r="F625" s="236"/>
      <c r="G625" s="236"/>
      <c r="H625" s="236"/>
      <c r="I625" s="109">
        <f>'[9]2025_2027'!$K$591</f>
        <v>35678.997289999999</v>
      </c>
      <c r="J625" s="109">
        <f>K625-I625</f>
        <v>-35678.997289999999</v>
      </c>
      <c r="K625" s="109">
        <f t="shared" si="1226"/>
        <v>0</v>
      </c>
      <c r="L625" s="699">
        <f t="shared" si="1204"/>
        <v>0</v>
      </c>
      <c r="M625" s="236"/>
      <c r="N625" s="31"/>
      <c r="O625" s="31"/>
      <c r="P625" s="31"/>
      <c r="Q625" s="31"/>
      <c r="R625" s="31"/>
      <c r="S625" s="31"/>
      <c r="T625" s="31"/>
      <c r="U625" s="106"/>
      <c r="V625" s="89"/>
      <c r="W625" s="31"/>
      <c r="X625" s="31"/>
      <c r="Y625" s="31"/>
      <c r="Z625" s="279"/>
      <c r="AA625" s="279"/>
      <c r="AB625" s="31"/>
      <c r="AC625" s="31"/>
      <c r="AD625" s="31"/>
      <c r="AE625" s="109"/>
      <c r="AF625" s="699">
        <f t="shared" si="1205"/>
        <v>0</v>
      </c>
      <c r="AG625" s="236"/>
      <c r="AH625" s="699"/>
      <c r="AI625" s="31"/>
      <c r="AJ625" s="31"/>
      <c r="AK625" s="31"/>
      <c r="AL625" s="31"/>
      <c r="AM625" s="31"/>
      <c r="AN625" s="31"/>
      <c r="AO625" s="106"/>
      <c r="AP625" s="106"/>
      <c r="AQ625" s="106"/>
      <c r="AR625" s="109">
        <f t="shared" si="1228"/>
        <v>35678.997289999999</v>
      </c>
      <c r="AS625" s="699">
        <f t="shared" si="1206"/>
        <v>1</v>
      </c>
      <c r="AT625" s="236"/>
      <c r="AU625" s="699"/>
      <c r="AV625" s="31"/>
      <c r="AW625" s="699"/>
      <c r="AX625" s="236"/>
      <c r="AY625" s="699"/>
      <c r="AZ625" s="31"/>
      <c r="BA625" s="699"/>
      <c r="BB625" s="106">
        <f t="shared" si="1231"/>
        <v>35678.997289999999</v>
      </c>
      <c r="BC625" s="31"/>
      <c r="BD625" s="106"/>
      <c r="BE625" s="106"/>
      <c r="BF625" s="31"/>
      <c r="BG625" s="31"/>
      <c r="BH625" s="31"/>
      <c r="BI625" s="106"/>
      <c r="BJ625" s="106"/>
      <c r="BK625" s="31"/>
      <c r="BL625" s="31"/>
      <c r="BM625" s="106"/>
      <c r="BN625" s="106"/>
      <c r="BO625" s="31"/>
      <c r="BP625" s="31"/>
      <c r="BQ625" s="31"/>
      <c r="BR625" s="31"/>
      <c r="BS625" s="106"/>
      <c r="BT625" s="106"/>
      <c r="BU625" s="106"/>
      <c r="BV625" s="31"/>
      <c r="BW625" s="31"/>
      <c r="BX625" s="31"/>
      <c r="BY625" s="31"/>
      <c r="BZ625" s="106"/>
      <c r="CE625" s="699">
        <f t="shared" si="1238"/>
        <v>1</v>
      </c>
    </row>
    <row r="626" spans="2:83" s="52" customFormat="1" ht="33" hidden="1" customHeight="1" x14ac:dyDescent="0.25">
      <c r="B626" s="203" t="s">
        <v>435</v>
      </c>
      <c r="C626" s="128" t="s">
        <v>84</v>
      </c>
      <c r="D626" s="632">
        <f t="shared" ref="D626:D630" si="1244">E626+I626</f>
        <v>0</v>
      </c>
      <c r="E626" s="89"/>
      <c r="F626" s="89"/>
      <c r="G626" s="89"/>
      <c r="H626" s="89"/>
      <c r="I626" s="632">
        <f>I627</f>
        <v>0</v>
      </c>
      <c r="J626" s="632">
        <f t="shared" si="1243"/>
        <v>0</v>
      </c>
      <c r="K626" s="626">
        <f t="shared" ref="K626:K630" si="1245">M626+U626</f>
        <v>0</v>
      </c>
      <c r="L626" s="687"/>
      <c r="M626" s="33"/>
      <c r="N626" s="19"/>
      <c r="O626" s="89"/>
      <c r="P626" s="19"/>
      <c r="Q626" s="89"/>
      <c r="R626" s="19"/>
      <c r="S626" s="89"/>
      <c r="T626" s="19"/>
      <c r="U626" s="632">
        <f>U627</f>
        <v>0</v>
      </c>
      <c r="V626" s="89">
        <f t="shared" si="1236"/>
        <v>0</v>
      </c>
      <c r="W626" s="89"/>
      <c r="X626" s="89"/>
      <c r="Y626" s="89"/>
      <c r="Z626" s="632">
        <f t="shared" si="1235"/>
        <v>0</v>
      </c>
      <c r="AA626" s="632">
        <f t="shared" si="1239"/>
        <v>0</v>
      </c>
      <c r="AB626" s="89"/>
      <c r="AC626" s="89"/>
      <c r="AD626" s="19"/>
      <c r="AE626" s="168">
        <f t="shared" si="1240"/>
        <v>0</v>
      </c>
      <c r="AF626" s="699" t="e">
        <f t="shared" si="1205"/>
        <v>#DIV/0!</v>
      </c>
      <c r="AG626" s="33"/>
      <c r="AH626" s="19"/>
      <c r="AI626" s="89"/>
      <c r="AJ626" s="19"/>
      <c r="AK626" s="89"/>
      <c r="AL626" s="19"/>
      <c r="AM626" s="89"/>
      <c r="AN626" s="19"/>
      <c r="AO626" s="632">
        <f>AO627</f>
        <v>0</v>
      </c>
      <c r="AP626" s="632">
        <v>0</v>
      </c>
      <c r="AQ626" s="687"/>
      <c r="AR626" s="632">
        <f t="shared" ref="AR626:AR630" si="1246">AT626+BB626</f>
        <v>0</v>
      </c>
      <c r="AS626" s="699" t="e">
        <f t="shared" si="1206"/>
        <v>#DIV/0!</v>
      </c>
      <c r="AT626" s="33"/>
      <c r="AU626" s="699" t="e">
        <f t="shared" ref="AU626:AU646" si="1247">AT626/E626</f>
        <v>#DIV/0!</v>
      </c>
      <c r="AV626" s="89"/>
      <c r="AW626" s="19"/>
      <c r="AX626" s="33"/>
      <c r="AY626" s="19"/>
      <c r="AZ626" s="89"/>
      <c r="BA626" s="19"/>
      <c r="BB626" s="632">
        <f>BB627</f>
        <v>0</v>
      </c>
      <c r="BC626" s="89"/>
      <c r="BD626" s="632">
        <f t="shared" si="1191"/>
        <v>0</v>
      </c>
      <c r="BE626" s="632">
        <f t="shared" si="1241"/>
        <v>5000</v>
      </c>
      <c r="BF626" s="89"/>
      <c r="BG626" s="89"/>
      <c r="BH626" s="89"/>
      <c r="BI626" s="632">
        <f>BI627</f>
        <v>5000</v>
      </c>
      <c r="BJ626" s="632">
        <f t="shared" si="1232"/>
        <v>0</v>
      </c>
      <c r="BK626" s="89"/>
      <c r="BL626" s="89"/>
      <c r="BM626" s="632"/>
      <c r="BN626" s="632">
        <f t="shared" si="1233"/>
        <v>0</v>
      </c>
      <c r="BO626" s="89"/>
      <c r="BP626" s="89"/>
      <c r="BQ626" s="89"/>
      <c r="BR626" s="89"/>
      <c r="BS626" s="632"/>
      <c r="BT626" s="632">
        <f>BT627</f>
        <v>0</v>
      </c>
      <c r="BU626" s="632">
        <f t="shared" si="1242"/>
        <v>0</v>
      </c>
      <c r="BV626" s="89"/>
      <c r="BW626" s="89"/>
      <c r="BX626" s="89"/>
      <c r="BY626" s="89"/>
      <c r="BZ626" s="511">
        <f>BZ627</f>
        <v>0</v>
      </c>
      <c r="CE626" s="699" t="e">
        <f t="shared" si="1238"/>
        <v>#DIV/0!</v>
      </c>
    </row>
    <row r="627" spans="2:83" s="54" customFormat="1" ht="192" hidden="1" customHeight="1" x14ac:dyDescent="0.2">
      <c r="B627" s="206" t="s">
        <v>34</v>
      </c>
      <c r="C627" s="53" t="s">
        <v>376</v>
      </c>
      <c r="D627" s="106">
        <f t="shared" si="1244"/>
        <v>0</v>
      </c>
      <c r="E627" s="31"/>
      <c r="F627" s="31"/>
      <c r="G627" s="31"/>
      <c r="H627" s="31"/>
      <c r="I627" s="106">
        <v>0</v>
      </c>
      <c r="J627" s="106">
        <f t="shared" si="1243"/>
        <v>0</v>
      </c>
      <c r="K627" s="106">
        <f t="shared" si="1245"/>
        <v>0</v>
      </c>
      <c r="L627" s="106"/>
      <c r="M627" s="236"/>
      <c r="N627" s="31"/>
      <c r="O627" s="31"/>
      <c r="P627" s="31"/>
      <c r="Q627" s="31"/>
      <c r="R627" s="31"/>
      <c r="S627" s="31"/>
      <c r="T627" s="31"/>
      <c r="U627" s="106">
        <v>0</v>
      </c>
      <c r="V627" s="89">
        <f t="shared" si="1236"/>
        <v>0</v>
      </c>
      <c r="W627" s="31"/>
      <c r="X627" s="31"/>
      <c r="Y627" s="31"/>
      <c r="Z627" s="106">
        <f t="shared" si="1235"/>
        <v>0</v>
      </c>
      <c r="AA627" s="106">
        <f t="shared" si="1239"/>
        <v>0</v>
      </c>
      <c r="AB627" s="31"/>
      <c r="AC627" s="31"/>
      <c r="AD627" s="31"/>
      <c r="AE627" s="109">
        <f t="shared" si="1240"/>
        <v>0</v>
      </c>
      <c r="AF627" s="699" t="e">
        <f t="shared" si="1205"/>
        <v>#DIV/0!</v>
      </c>
      <c r="AG627" s="236"/>
      <c r="AH627" s="31"/>
      <c r="AI627" s="31"/>
      <c r="AJ627" s="31"/>
      <c r="AK627" s="31"/>
      <c r="AL627" s="31"/>
      <c r="AM627" s="31"/>
      <c r="AN627" s="31"/>
      <c r="AO627" s="106">
        <v>0</v>
      </c>
      <c r="AP627" s="106"/>
      <c r="AQ627" s="106"/>
      <c r="AR627" s="106">
        <f t="shared" si="1246"/>
        <v>0</v>
      </c>
      <c r="AS627" s="699" t="e">
        <f t="shared" si="1206"/>
        <v>#DIV/0!</v>
      </c>
      <c r="AT627" s="236"/>
      <c r="AU627" s="699" t="e">
        <f t="shared" si="1247"/>
        <v>#DIV/0!</v>
      </c>
      <c r="AV627" s="31"/>
      <c r="AW627" s="31"/>
      <c r="AX627" s="236"/>
      <c r="AY627" s="31"/>
      <c r="AZ627" s="31"/>
      <c r="BA627" s="31"/>
      <c r="BB627" s="106">
        <v>0</v>
      </c>
      <c r="BC627" s="31"/>
      <c r="BD627" s="106">
        <f t="shared" si="1191"/>
        <v>0</v>
      </c>
      <c r="BE627" s="106">
        <f t="shared" si="1241"/>
        <v>5000</v>
      </c>
      <c r="BF627" s="31"/>
      <c r="BG627" s="31"/>
      <c r="BH627" s="31"/>
      <c r="BI627" s="106">
        <v>5000</v>
      </c>
      <c r="BJ627" s="106">
        <f t="shared" si="1232"/>
        <v>0</v>
      </c>
      <c r="BK627" s="31"/>
      <c r="BL627" s="31"/>
      <c r="BM627" s="106"/>
      <c r="BN627" s="106">
        <f t="shared" si="1233"/>
        <v>0</v>
      </c>
      <c r="BO627" s="31"/>
      <c r="BP627" s="31"/>
      <c r="BQ627" s="31"/>
      <c r="BR627" s="31"/>
      <c r="BS627" s="106">
        <v>0</v>
      </c>
      <c r="BT627" s="106">
        <f>BZ627-BS627</f>
        <v>0</v>
      </c>
      <c r="BU627" s="106">
        <f t="shared" si="1242"/>
        <v>0</v>
      </c>
      <c r="BV627" s="31"/>
      <c r="BW627" s="31"/>
      <c r="BX627" s="31"/>
      <c r="BY627" s="31"/>
      <c r="BZ627" s="106">
        <v>0</v>
      </c>
      <c r="CE627" s="699" t="e">
        <f t="shared" si="1238"/>
        <v>#DIV/0!</v>
      </c>
    </row>
    <row r="628" spans="2:83" s="45" customFormat="1" ht="33" hidden="1" customHeight="1" x14ac:dyDescent="0.25">
      <c r="B628" s="203" t="s">
        <v>83</v>
      </c>
      <c r="C628" s="55" t="s">
        <v>82</v>
      </c>
      <c r="D628" s="106" t="e">
        <f t="shared" si="1244"/>
        <v>#REF!</v>
      </c>
      <c r="E628" s="19"/>
      <c r="F628" s="19"/>
      <c r="G628" s="19"/>
      <c r="H628" s="19"/>
      <c r="I628" s="19" t="e">
        <f>#REF!</f>
        <v>#REF!</v>
      </c>
      <c r="J628" s="106">
        <f t="shared" si="1243"/>
        <v>0</v>
      </c>
      <c r="K628" s="106">
        <f t="shared" si="1245"/>
        <v>0</v>
      </c>
      <c r="L628" s="106"/>
      <c r="M628" s="237"/>
      <c r="N628" s="19"/>
      <c r="O628" s="19"/>
      <c r="P628" s="19"/>
      <c r="Q628" s="19"/>
      <c r="R628" s="19"/>
      <c r="S628" s="19"/>
      <c r="T628" s="19"/>
      <c r="U628" s="19">
        <f>E628</f>
        <v>0</v>
      </c>
      <c r="V628" s="89">
        <f t="shared" si="1236"/>
        <v>0</v>
      </c>
      <c r="W628" s="19"/>
      <c r="X628" s="19"/>
      <c r="Y628" s="19"/>
      <c r="Z628" s="279">
        <f t="shared" si="1235"/>
        <v>0</v>
      </c>
      <c r="AA628" s="279">
        <f t="shared" si="1239"/>
        <v>0</v>
      </c>
      <c r="AB628" s="19"/>
      <c r="AC628" s="19"/>
      <c r="AD628" s="19"/>
      <c r="AE628" s="109">
        <f t="shared" si="1240"/>
        <v>0</v>
      </c>
      <c r="AF628" s="699" t="e">
        <f t="shared" si="1205"/>
        <v>#REF!</v>
      </c>
      <c r="AG628" s="237"/>
      <c r="AH628" s="237"/>
      <c r="AI628" s="237"/>
      <c r="AJ628" s="237"/>
      <c r="AK628" s="237"/>
      <c r="AL628" s="237"/>
      <c r="AM628" s="237"/>
      <c r="AN628" s="237"/>
      <c r="AO628" s="237">
        <f>S628</f>
        <v>0</v>
      </c>
      <c r="AP628" s="106"/>
      <c r="AQ628" s="106"/>
      <c r="AR628" s="106" t="e">
        <f t="shared" si="1246"/>
        <v>#REF!</v>
      </c>
      <c r="AS628" s="699" t="e">
        <f t="shared" si="1206"/>
        <v>#REF!</v>
      </c>
      <c r="AT628" s="237"/>
      <c r="AU628" s="699" t="e">
        <f t="shared" si="1247"/>
        <v>#DIV/0!</v>
      </c>
      <c r="AV628" s="237"/>
      <c r="AW628" s="237"/>
      <c r="AX628" s="237"/>
      <c r="AY628" s="237"/>
      <c r="AZ628" s="237"/>
      <c r="BA628" s="237"/>
      <c r="BB628" s="237" t="e">
        <f>#REF!</f>
        <v>#REF!</v>
      </c>
      <c r="BC628" s="237"/>
      <c r="BD628" s="33">
        <f t="shared" si="1191"/>
        <v>0</v>
      </c>
      <c r="BE628" s="106">
        <f t="shared" si="1241"/>
        <v>0</v>
      </c>
      <c r="BF628" s="237"/>
      <c r="BG628" s="237"/>
      <c r="BH628" s="237"/>
      <c r="BI628" s="237">
        <f>AA628</f>
        <v>0</v>
      </c>
      <c r="BJ628" s="106"/>
      <c r="BK628" s="237"/>
      <c r="BL628" s="237"/>
      <c r="BM628" s="237"/>
      <c r="BN628" s="106"/>
      <c r="BO628" s="237"/>
      <c r="BP628" s="237"/>
      <c r="BQ628" s="237"/>
      <c r="BR628" s="237"/>
      <c r="BS628" s="33">
        <f t="shared" si="1234"/>
        <v>0</v>
      </c>
      <c r="BT628" s="106"/>
      <c r="BU628" s="106">
        <f t="shared" si="1242"/>
        <v>0</v>
      </c>
      <c r="BV628" s="237"/>
      <c r="BW628" s="237"/>
      <c r="BX628" s="237"/>
      <c r="BY628" s="237"/>
      <c r="BZ628" s="237">
        <f>BK628</f>
        <v>0</v>
      </c>
      <c r="CE628" s="699" t="e">
        <f t="shared" si="1238"/>
        <v>#REF!</v>
      </c>
    </row>
    <row r="629" spans="2:83" s="54" customFormat="1" ht="119.25" hidden="1" customHeight="1" x14ac:dyDescent="0.2">
      <c r="B629" s="206" t="s">
        <v>34</v>
      </c>
      <c r="C629" s="53" t="s">
        <v>171</v>
      </c>
      <c r="D629" s="106">
        <f t="shared" si="1244"/>
        <v>0</v>
      </c>
      <c r="E629" s="31"/>
      <c r="F629" s="31"/>
      <c r="G629" s="31"/>
      <c r="H629" s="31"/>
      <c r="I629" s="31"/>
      <c r="J629" s="106">
        <f t="shared" si="1243"/>
        <v>0</v>
      </c>
      <c r="K629" s="106">
        <f t="shared" si="1245"/>
        <v>0</v>
      </c>
      <c r="L629" s="106"/>
      <c r="M629" s="236"/>
      <c r="N629" s="31"/>
      <c r="O629" s="31"/>
      <c r="P629" s="31"/>
      <c r="Q629" s="31"/>
      <c r="R629" s="31"/>
      <c r="S629" s="31"/>
      <c r="T629" s="31"/>
      <c r="U629" s="31"/>
      <c r="V629" s="89">
        <f t="shared" si="1236"/>
        <v>0</v>
      </c>
      <c r="W629" s="31"/>
      <c r="X629" s="31"/>
      <c r="Y629" s="31"/>
      <c r="Z629" s="279">
        <f t="shared" si="1235"/>
        <v>0</v>
      </c>
      <c r="AA629" s="279">
        <f t="shared" si="1239"/>
        <v>0</v>
      </c>
      <c r="AB629" s="31"/>
      <c r="AC629" s="31"/>
      <c r="AD629" s="31"/>
      <c r="AE629" s="109">
        <f t="shared" si="1240"/>
        <v>0</v>
      </c>
      <c r="AF629" s="699" t="e">
        <f t="shared" si="1205"/>
        <v>#DIV/0!</v>
      </c>
      <c r="AG629" s="236"/>
      <c r="AH629" s="236"/>
      <c r="AI629" s="236"/>
      <c r="AJ629" s="236"/>
      <c r="AK629" s="236"/>
      <c r="AL629" s="236"/>
      <c r="AM629" s="236"/>
      <c r="AN629" s="236"/>
      <c r="AO629" s="236"/>
      <c r="AP629" s="106"/>
      <c r="AQ629" s="106"/>
      <c r="AR629" s="106">
        <f t="shared" si="1246"/>
        <v>0</v>
      </c>
      <c r="AS629" s="699" t="e">
        <f t="shared" si="1206"/>
        <v>#DIV/0!</v>
      </c>
      <c r="AT629" s="236"/>
      <c r="AU629" s="699" t="e">
        <f t="shared" si="1247"/>
        <v>#DIV/0!</v>
      </c>
      <c r="AV629" s="236"/>
      <c r="AW629" s="236"/>
      <c r="AX629" s="236"/>
      <c r="AY629" s="236"/>
      <c r="AZ629" s="236"/>
      <c r="BA629" s="236"/>
      <c r="BB629" s="236"/>
      <c r="BC629" s="236"/>
      <c r="BD629" s="33">
        <f t="shared" si="1191"/>
        <v>0</v>
      </c>
      <c r="BE629" s="106">
        <f t="shared" si="1241"/>
        <v>0</v>
      </c>
      <c r="BF629" s="236"/>
      <c r="BG629" s="236"/>
      <c r="BH629" s="236"/>
      <c r="BI629" s="236"/>
      <c r="BJ629" s="106"/>
      <c r="BK629" s="236"/>
      <c r="BL629" s="236"/>
      <c r="BM629" s="236"/>
      <c r="BN629" s="106"/>
      <c r="BO629" s="236"/>
      <c r="BP629" s="236"/>
      <c r="BQ629" s="236"/>
      <c r="BR629" s="236"/>
      <c r="BS629" s="33">
        <f t="shared" si="1234"/>
        <v>0</v>
      </c>
      <c r="BT629" s="106"/>
      <c r="BU629" s="106">
        <f t="shared" si="1242"/>
        <v>0</v>
      </c>
      <c r="BV629" s="236"/>
      <c r="BW629" s="236"/>
      <c r="BX629" s="236"/>
      <c r="BY629" s="236"/>
      <c r="BZ629" s="236"/>
      <c r="CE629" s="699" t="e">
        <f t="shared" si="1238"/>
        <v>#DIV/0!</v>
      </c>
    </row>
    <row r="630" spans="2:83" s="54" customFormat="1" ht="174.75" hidden="1" customHeight="1" x14ac:dyDescent="0.2">
      <c r="B630" s="206" t="s">
        <v>63</v>
      </c>
      <c r="C630" s="53" t="s">
        <v>174</v>
      </c>
      <c r="D630" s="106" t="e">
        <f t="shared" si="1244"/>
        <v>#REF!</v>
      </c>
      <c r="E630" s="31"/>
      <c r="F630" s="31"/>
      <c r="G630" s="31"/>
      <c r="H630" s="31"/>
      <c r="I630" s="31" t="e">
        <f>#REF!</f>
        <v>#REF!</v>
      </c>
      <c r="J630" s="106" t="e">
        <f t="shared" si="1243"/>
        <v>#REF!</v>
      </c>
      <c r="K630" s="106" t="e">
        <f t="shared" si="1245"/>
        <v>#REF!</v>
      </c>
      <c r="L630" s="106"/>
      <c r="M630" s="236"/>
      <c r="N630" s="31"/>
      <c r="O630" s="31"/>
      <c r="P630" s="31"/>
      <c r="Q630" s="31"/>
      <c r="R630" s="31"/>
      <c r="S630" s="31"/>
      <c r="T630" s="31"/>
      <c r="U630" s="31" t="e">
        <f>D630</f>
        <v>#REF!</v>
      </c>
      <c r="V630" s="89">
        <f t="shared" si="1236"/>
        <v>0</v>
      </c>
      <c r="W630" s="31"/>
      <c r="X630" s="31"/>
      <c r="Y630" s="31"/>
      <c r="Z630" s="279">
        <f t="shared" si="1235"/>
        <v>0</v>
      </c>
      <c r="AA630" s="279">
        <f t="shared" si="1239"/>
        <v>0</v>
      </c>
      <c r="AB630" s="31"/>
      <c r="AC630" s="31"/>
      <c r="AD630" s="31"/>
      <c r="AE630" s="109">
        <f t="shared" si="1240"/>
        <v>0</v>
      </c>
      <c r="AF630" s="699" t="e">
        <f t="shared" si="1205"/>
        <v>#REF!</v>
      </c>
      <c r="AG630" s="236"/>
      <c r="AH630" s="236"/>
      <c r="AI630" s="236"/>
      <c r="AJ630" s="236"/>
      <c r="AK630" s="236"/>
      <c r="AL630" s="236"/>
      <c r="AM630" s="236"/>
      <c r="AN630" s="236"/>
      <c r="AO630" s="236">
        <f>Q630</f>
        <v>0</v>
      </c>
      <c r="AP630" s="106"/>
      <c r="AQ630" s="106"/>
      <c r="AR630" s="106" t="e">
        <f t="shared" si="1246"/>
        <v>#REF!</v>
      </c>
      <c r="AS630" s="699" t="e">
        <f t="shared" si="1206"/>
        <v>#REF!</v>
      </c>
      <c r="AT630" s="236"/>
      <c r="AU630" s="699" t="e">
        <f t="shared" si="1247"/>
        <v>#DIV/0!</v>
      </c>
      <c r="AV630" s="236"/>
      <c r="AW630" s="236"/>
      <c r="AX630" s="236"/>
      <c r="AY630" s="236"/>
      <c r="AZ630" s="236"/>
      <c r="BA630" s="236"/>
      <c r="BB630" s="236" t="e">
        <f>#REF!</f>
        <v>#REF!</v>
      </c>
      <c r="BC630" s="236"/>
      <c r="BD630" s="33">
        <f t="shared" si="1191"/>
        <v>0</v>
      </c>
      <c r="BE630" s="106">
        <f t="shared" si="1241"/>
        <v>0</v>
      </c>
      <c r="BF630" s="236"/>
      <c r="BG630" s="236"/>
      <c r="BH630" s="236"/>
      <c r="BI630" s="236">
        <f>Z630</f>
        <v>0</v>
      </c>
      <c r="BJ630" s="106"/>
      <c r="BK630" s="236"/>
      <c r="BL630" s="236"/>
      <c r="BM630" s="236"/>
      <c r="BN630" s="106"/>
      <c r="BO630" s="236"/>
      <c r="BP630" s="236"/>
      <c r="BQ630" s="236"/>
      <c r="BR630" s="236"/>
      <c r="BS630" s="33">
        <f t="shared" si="1234"/>
        <v>0</v>
      </c>
      <c r="BT630" s="106"/>
      <c r="BU630" s="106">
        <f t="shared" si="1242"/>
        <v>0</v>
      </c>
      <c r="BV630" s="236"/>
      <c r="BW630" s="236"/>
      <c r="BX630" s="236"/>
      <c r="BY630" s="236"/>
      <c r="BZ630" s="236">
        <f>BJ630</f>
        <v>0</v>
      </c>
      <c r="CE630" s="699" t="e">
        <f t="shared" si="1238"/>
        <v>#REF!</v>
      </c>
    </row>
    <row r="631" spans="2:83" s="52" customFormat="1" ht="33" hidden="1" customHeight="1" x14ac:dyDescent="0.25">
      <c r="B631" s="203" t="s">
        <v>242</v>
      </c>
      <c r="C631" s="128" t="s">
        <v>86</v>
      </c>
      <c r="D631" s="511">
        <f>D647</f>
        <v>0</v>
      </c>
      <c r="E631" s="89"/>
      <c r="F631" s="89"/>
      <c r="G631" s="89"/>
      <c r="H631" s="89"/>
      <c r="I631" s="89">
        <f>I647</f>
        <v>0</v>
      </c>
      <c r="J631" s="511">
        <f>K631+Q631</f>
        <v>0</v>
      </c>
      <c r="K631" s="579">
        <f>K647</f>
        <v>0</v>
      </c>
      <c r="L631" s="687"/>
      <c r="M631" s="33"/>
      <c r="N631" s="19"/>
      <c r="O631" s="89"/>
      <c r="P631" s="19"/>
      <c r="Q631" s="89"/>
      <c r="R631" s="19"/>
      <c r="S631" s="89"/>
      <c r="T631" s="19"/>
      <c r="U631" s="89">
        <f>U647</f>
        <v>0</v>
      </c>
      <c r="V631" s="89">
        <f t="shared" si="1236"/>
        <v>0</v>
      </c>
      <c r="W631" s="89"/>
      <c r="X631" s="89"/>
      <c r="Y631" s="89"/>
      <c r="Z631" s="511">
        <f t="shared" si="1235"/>
        <v>0</v>
      </c>
      <c r="AA631" s="511">
        <f t="shared" si="1239"/>
        <v>0</v>
      </c>
      <c r="AB631" s="89"/>
      <c r="AC631" s="89"/>
      <c r="AD631" s="19"/>
      <c r="AE631" s="168">
        <f>AE647</f>
        <v>0</v>
      </c>
      <c r="AF631" s="699" t="e">
        <f t="shared" si="1205"/>
        <v>#DIV/0!</v>
      </c>
      <c r="AG631" s="33"/>
      <c r="AH631" s="237"/>
      <c r="AI631" s="33"/>
      <c r="AJ631" s="237"/>
      <c r="AK631" s="33"/>
      <c r="AL631" s="237"/>
      <c r="AM631" s="33"/>
      <c r="AN631" s="237"/>
      <c r="AO631" s="33">
        <f>AO647</f>
        <v>0</v>
      </c>
      <c r="AP631" s="511">
        <f t="shared" ref="AP631" si="1248">AR631+AT631+AX631</f>
        <v>0</v>
      </c>
      <c r="AQ631" s="687"/>
      <c r="AR631" s="585">
        <f>AR647</f>
        <v>0</v>
      </c>
      <c r="AS631" s="699" t="e">
        <f t="shared" si="1206"/>
        <v>#DIV/0!</v>
      </c>
      <c r="AT631" s="33"/>
      <c r="AU631" s="699" t="e">
        <f t="shared" si="1247"/>
        <v>#DIV/0!</v>
      </c>
      <c r="AV631" s="33"/>
      <c r="AW631" s="237"/>
      <c r="AX631" s="33"/>
      <c r="AY631" s="237"/>
      <c r="AZ631" s="33"/>
      <c r="BA631" s="237"/>
      <c r="BB631" s="33">
        <f>BB647</f>
        <v>0</v>
      </c>
      <c r="BC631" s="33"/>
      <c r="BD631" s="33">
        <f t="shared" si="1191"/>
        <v>0</v>
      </c>
      <c r="BE631" s="511">
        <f>BE647</f>
        <v>0</v>
      </c>
      <c r="BF631" s="33"/>
      <c r="BG631" s="33"/>
      <c r="BH631" s="33"/>
      <c r="BI631" s="33">
        <f>BI647</f>
        <v>0</v>
      </c>
      <c r="BJ631" s="511">
        <f t="shared" ref="BJ631" si="1249">BK631+BL631+BM631</f>
        <v>0</v>
      </c>
      <c r="BK631" s="33"/>
      <c r="BL631" s="33"/>
      <c r="BM631" s="33"/>
      <c r="BN631" s="511">
        <f t="shared" ref="BN631" si="1250">BO631+BR631+BS631</f>
        <v>0</v>
      </c>
      <c r="BO631" s="33"/>
      <c r="BP631" s="33"/>
      <c r="BQ631" s="33"/>
      <c r="BR631" s="33"/>
      <c r="BS631" s="33">
        <f t="shared" si="1234"/>
        <v>0</v>
      </c>
      <c r="BT631" s="511"/>
      <c r="BU631" s="585">
        <f>BU647</f>
        <v>0</v>
      </c>
      <c r="BV631" s="33"/>
      <c r="BW631" s="33"/>
      <c r="BX631" s="33"/>
      <c r="BY631" s="33"/>
      <c r="BZ631" s="33">
        <f>BZ647</f>
        <v>0</v>
      </c>
      <c r="CE631" s="699" t="e">
        <f t="shared" si="1238"/>
        <v>#DIV/0!</v>
      </c>
    </row>
    <row r="632" spans="2:83" s="54" customFormat="1" ht="106.5" hidden="1" customHeight="1" x14ac:dyDescent="0.2">
      <c r="B632" s="206" t="s">
        <v>34</v>
      </c>
      <c r="C632" s="53" t="s">
        <v>87</v>
      </c>
      <c r="D632" s="106">
        <f>E632+I632</f>
        <v>0</v>
      </c>
      <c r="E632" s="31"/>
      <c r="F632" s="31"/>
      <c r="G632" s="31"/>
      <c r="H632" s="31"/>
      <c r="I632" s="31">
        <v>0</v>
      </c>
      <c r="J632" s="106">
        <f>Q632</f>
        <v>0</v>
      </c>
      <c r="K632" s="106">
        <f>M632+U632</f>
        <v>0</v>
      </c>
      <c r="L632" s="106"/>
      <c r="M632" s="236"/>
      <c r="N632" s="31"/>
      <c r="O632" s="31"/>
      <c r="P632" s="31"/>
      <c r="Q632" s="31"/>
      <c r="R632" s="31"/>
      <c r="S632" s="31"/>
      <c r="T632" s="31"/>
      <c r="U632" s="31">
        <v>0</v>
      </c>
      <c r="V632" s="89">
        <f t="shared" si="1236"/>
        <v>0</v>
      </c>
      <c r="W632" s="31"/>
      <c r="X632" s="31"/>
      <c r="Y632" s="31"/>
      <c r="Z632" s="106">
        <f t="shared" si="1235"/>
        <v>0</v>
      </c>
      <c r="AA632" s="106">
        <f t="shared" si="1239"/>
        <v>0</v>
      </c>
      <c r="AB632" s="31"/>
      <c r="AC632" s="31"/>
      <c r="AD632" s="31"/>
      <c r="AE632" s="109">
        <f>AG632+AO632</f>
        <v>0</v>
      </c>
      <c r="AF632" s="699" t="e">
        <f t="shared" si="1205"/>
        <v>#DIV/0!</v>
      </c>
      <c r="AG632" s="236"/>
      <c r="AH632" s="236"/>
      <c r="AI632" s="236"/>
      <c r="AJ632" s="236"/>
      <c r="AK632" s="236"/>
      <c r="AL632" s="236"/>
      <c r="AM632" s="236"/>
      <c r="AN632" s="236"/>
      <c r="AO632" s="236">
        <v>0</v>
      </c>
      <c r="AP632" s="106"/>
      <c r="AQ632" s="106"/>
      <c r="AR632" s="106">
        <f>AT632+BB632</f>
        <v>0</v>
      </c>
      <c r="AS632" s="699" t="e">
        <f t="shared" si="1206"/>
        <v>#DIV/0!</v>
      </c>
      <c r="AT632" s="236"/>
      <c r="AU632" s="699" t="e">
        <f t="shared" si="1247"/>
        <v>#DIV/0!</v>
      </c>
      <c r="AV632" s="236"/>
      <c r="AW632" s="236"/>
      <c r="AX632" s="236"/>
      <c r="AY632" s="236"/>
      <c r="AZ632" s="236"/>
      <c r="BA632" s="236"/>
      <c r="BB632" s="236">
        <v>0</v>
      </c>
      <c r="BC632" s="236"/>
      <c r="BD632" s="33">
        <f t="shared" si="1191"/>
        <v>0</v>
      </c>
      <c r="BE632" s="106">
        <f>BF632+BI632</f>
        <v>0</v>
      </c>
      <c r="BF632" s="236"/>
      <c r="BG632" s="236"/>
      <c r="BH632" s="236"/>
      <c r="BI632" s="236">
        <v>0</v>
      </c>
      <c r="BJ632" s="106"/>
      <c r="BK632" s="236"/>
      <c r="BL632" s="236"/>
      <c r="BM632" s="236"/>
      <c r="BN632" s="106"/>
      <c r="BO632" s="236"/>
      <c r="BP632" s="236"/>
      <c r="BQ632" s="236"/>
      <c r="BR632" s="236"/>
      <c r="BS632" s="33">
        <f t="shared" si="1234"/>
        <v>0</v>
      </c>
      <c r="BT632" s="106"/>
      <c r="BU632" s="106">
        <f>BV632+BZ632</f>
        <v>0</v>
      </c>
      <c r="BV632" s="236"/>
      <c r="BW632" s="236"/>
      <c r="BX632" s="236"/>
      <c r="BY632" s="236"/>
      <c r="BZ632" s="236">
        <v>0</v>
      </c>
      <c r="CE632" s="699" t="e">
        <f t="shared" si="1238"/>
        <v>#DIV/0!</v>
      </c>
    </row>
    <row r="633" spans="2:83" s="45" customFormat="1" ht="47.25" hidden="1" customHeight="1" x14ac:dyDescent="0.25">
      <c r="B633" s="200" t="s">
        <v>85</v>
      </c>
      <c r="C633" s="124" t="s">
        <v>88</v>
      </c>
      <c r="D633" s="507">
        <f>E633+I633</f>
        <v>0</v>
      </c>
      <c r="E633" s="19"/>
      <c r="F633" s="19"/>
      <c r="G633" s="19"/>
      <c r="H633" s="19"/>
      <c r="I633" s="19">
        <v>0</v>
      </c>
      <c r="J633" s="507">
        <f>K633+Q633</f>
        <v>0</v>
      </c>
      <c r="K633" s="579">
        <f>M633+U633</f>
        <v>0</v>
      </c>
      <c r="L633" s="687"/>
      <c r="M633" s="237"/>
      <c r="N633" s="19"/>
      <c r="O633" s="19"/>
      <c r="P633" s="19"/>
      <c r="Q633" s="19"/>
      <c r="R633" s="19"/>
      <c r="S633" s="19"/>
      <c r="T633" s="19"/>
      <c r="U633" s="19">
        <v>0</v>
      </c>
      <c r="V633" s="89">
        <f t="shared" si="1236"/>
        <v>0</v>
      </c>
      <c r="W633" s="31"/>
      <c r="X633" s="31"/>
      <c r="Y633" s="31"/>
      <c r="Z633" s="511">
        <f t="shared" si="1235"/>
        <v>0</v>
      </c>
      <c r="AA633" s="511">
        <f t="shared" si="1239"/>
        <v>0</v>
      </c>
      <c r="AB633" s="31"/>
      <c r="AC633" s="31"/>
      <c r="AD633" s="31"/>
      <c r="AE633" s="166">
        <f>AG633+AO633</f>
        <v>0</v>
      </c>
      <c r="AF633" s="699" t="e">
        <f t="shared" si="1205"/>
        <v>#DIV/0!</v>
      </c>
      <c r="AG633" s="237"/>
      <c r="AH633" s="237"/>
      <c r="AI633" s="237"/>
      <c r="AJ633" s="237"/>
      <c r="AK633" s="237"/>
      <c r="AL633" s="237"/>
      <c r="AM633" s="237"/>
      <c r="AN633" s="237"/>
      <c r="AO633" s="237">
        <v>0</v>
      </c>
      <c r="AP633" s="507"/>
      <c r="AQ633" s="687"/>
      <c r="AR633" s="579">
        <f>AT633+BB633</f>
        <v>0</v>
      </c>
      <c r="AS633" s="699" t="e">
        <f t="shared" si="1206"/>
        <v>#DIV/0!</v>
      </c>
      <c r="AT633" s="237"/>
      <c r="AU633" s="699" t="e">
        <f t="shared" si="1247"/>
        <v>#DIV/0!</v>
      </c>
      <c r="AV633" s="237"/>
      <c r="AW633" s="237"/>
      <c r="AX633" s="237"/>
      <c r="AY633" s="237"/>
      <c r="AZ633" s="237"/>
      <c r="BA633" s="237"/>
      <c r="BB633" s="237">
        <v>0</v>
      </c>
      <c r="BC633" s="237"/>
      <c r="BD633" s="33">
        <f t="shared" si="1191"/>
        <v>0</v>
      </c>
      <c r="BE633" s="507">
        <f>BF633+BI633</f>
        <v>0</v>
      </c>
      <c r="BF633" s="237"/>
      <c r="BG633" s="237"/>
      <c r="BH633" s="237"/>
      <c r="BI633" s="237">
        <v>0</v>
      </c>
      <c r="BJ633" s="507"/>
      <c r="BK633" s="237"/>
      <c r="BL633" s="237"/>
      <c r="BM633" s="237"/>
      <c r="BN633" s="507"/>
      <c r="BO633" s="237"/>
      <c r="BP633" s="237"/>
      <c r="BQ633" s="237"/>
      <c r="BR633" s="237"/>
      <c r="BS633" s="33">
        <f t="shared" si="1234"/>
        <v>0</v>
      </c>
      <c r="BT633" s="507"/>
      <c r="BU633" s="579">
        <f>BV633+BZ633</f>
        <v>0</v>
      </c>
      <c r="BV633" s="237"/>
      <c r="BW633" s="237"/>
      <c r="BX633" s="237"/>
      <c r="BY633" s="237"/>
      <c r="BZ633" s="237">
        <v>0</v>
      </c>
      <c r="CE633" s="699" t="e">
        <f t="shared" si="1238"/>
        <v>#DIV/0!</v>
      </c>
    </row>
    <row r="634" spans="2:83" s="46" customFormat="1" ht="137.25" hidden="1" customHeight="1" x14ac:dyDescent="0.25">
      <c r="B634" s="203" t="s">
        <v>7</v>
      </c>
      <c r="C634" s="120" t="s">
        <v>89</v>
      </c>
      <c r="D634" s="511">
        <f>D635+D639+D642</f>
        <v>0</v>
      </c>
      <c r="E634" s="89">
        <f>E635+E639+E642</f>
        <v>0</v>
      </c>
      <c r="F634" s="89"/>
      <c r="G634" s="89"/>
      <c r="H634" s="89"/>
      <c r="I634" s="89">
        <f>I635+I639+I642</f>
        <v>0</v>
      </c>
      <c r="J634" s="511">
        <f>J635+J639+J642</f>
        <v>0</v>
      </c>
      <c r="K634" s="579">
        <f>K635+K639+K642</f>
        <v>0</v>
      </c>
      <c r="L634" s="687"/>
      <c r="M634" s="33">
        <f>M635+M639+M642</f>
        <v>0</v>
      </c>
      <c r="N634" s="19"/>
      <c r="O634" s="89"/>
      <c r="P634" s="19"/>
      <c r="Q634" s="89"/>
      <c r="R634" s="19"/>
      <c r="S634" s="89"/>
      <c r="T634" s="19"/>
      <c r="U634" s="89">
        <f>U635+U639+U642</f>
        <v>0</v>
      </c>
      <c r="V634" s="89">
        <f t="shared" si="1236"/>
        <v>0</v>
      </c>
      <c r="W634" s="89"/>
      <c r="X634" s="89"/>
      <c r="Y634" s="89"/>
      <c r="Z634" s="106">
        <f t="shared" si="1235"/>
        <v>0</v>
      </c>
      <c r="AA634" s="106">
        <f t="shared" si="1239"/>
        <v>0</v>
      </c>
      <c r="AB634" s="89"/>
      <c r="AC634" s="89"/>
      <c r="AD634" s="19"/>
      <c r="AE634" s="168">
        <f>AE635+AE639+AE642</f>
        <v>0</v>
      </c>
      <c r="AF634" s="699" t="e">
        <f t="shared" si="1205"/>
        <v>#DIV/0!</v>
      </c>
      <c r="AG634" s="33">
        <f>AG635+AG639+AG642</f>
        <v>0</v>
      </c>
      <c r="AH634" s="237"/>
      <c r="AI634" s="33"/>
      <c r="AJ634" s="237"/>
      <c r="AK634" s="33"/>
      <c r="AL634" s="237"/>
      <c r="AM634" s="33"/>
      <c r="AN634" s="237"/>
      <c r="AO634" s="33">
        <f>AO635+AO639+AO642</f>
        <v>0</v>
      </c>
      <c r="AP634" s="511"/>
      <c r="AQ634" s="687"/>
      <c r="AR634" s="585">
        <f>AR635+AR639+AR642</f>
        <v>0</v>
      </c>
      <c r="AS634" s="699" t="e">
        <f t="shared" si="1206"/>
        <v>#DIV/0!</v>
      </c>
      <c r="AT634" s="33">
        <f>AT635+AT639+AT642</f>
        <v>0</v>
      </c>
      <c r="AU634" s="699" t="e">
        <f t="shared" si="1247"/>
        <v>#DIV/0!</v>
      </c>
      <c r="AV634" s="33"/>
      <c r="AW634" s="237"/>
      <c r="AX634" s="33"/>
      <c r="AY634" s="237"/>
      <c r="AZ634" s="33"/>
      <c r="BA634" s="237"/>
      <c r="BB634" s="33">
        <f>BB635+BB639+BB642</f>
        <v>0</v>
      </c>
      <c r="BC634" s="33"/>
      <c r="BD634" s="33">
        <f t="shared" si="1191"/>
        <v>0</v>
      </c>
      <c r="BE634" s="511">
        <f>BE635+BE639+BE642</f>
        <v>0</v>
      </c>
      <c r="BF634" s="33">
        <f>BF635+BF639+BF642</f>
        <v>0</v>
      </c>
      <c r="BG634" s="33"/>
      <c r="BH634" s="33"/>
      <c r="BI634" s="33">
        <f>BI635+BI639+BI642</f>
        <v>0</v>
      </c>
      <c r="BJ634" s="511"/>
      <c r="BK634" s="33"/>
      <c r="BL634" s="33"/>
      <c r="BM634" s="33"/>
      <c r="BN634" s="511"/>
      <c r="BO634" s="33"/>
      <c r="BP634" s="33"/>
      <c r="BQ634" s="33"/>
      <c r="BR634" s="33"/>
      <c r="BS634" s="33">
        <f t="shared" si="1234"/>
        <v>0</v>
      </c>
      <c r="BT634" s="511"/>
      <c r="BU634" s="585">
        <f>BU635+BU639+BU642</f>
        <v>0</v>
      </c>
      <c r="BV634" s="33">
        <f>BV635+BV639+BV642</f>
        <v>0</v>
      </c>
      <c r="BW634" s="33"/>
      <c r="BX634" s="33"/>
      <c r="BY634" s="33"/>
      <c r="BZ634" s="33">
        <f>BZ635+BZ639+BZ642</f>
        <v>0</v>
      </c>
      <c r="CE634" s="699" t="e">
        <f t="shared" si="1238"/>
        <v>#DIV/0!</v>
      </c>
    </row>
    <row r="635" spans="2:83" s="40" customFormat="1" ht="116.25" hidden="1" customHeight="1" x14ac:dyDescent="0.25">
      <c r="B635" s="200" t="s">
        <v>5</v>
      </c>
      <c r="C635" s="97" t="s">
        <v>90</v>
      </c>
      <c r="D635" s="98">
        <f>E635</f>
        <v>0</v>
      </c>
      <c r="E635" s="286">
        <f>E636+E637+E638</f>
        <v>0</v>
      </c>
      <c r="F635" s="286"/>
      <c r="G635" s="286"/>
      <c r="H635" s="286"/>
      <c r="I635" s="286"/>
      <c r="J635" s="98">
        <f t="shared" ref="J635:J638" si="1251">K635</f>
        <v>0</v>
      </c>
      <c r="K635" s="98">
        <f>M635</f>
        <v>0</v>
      </c>
      <c r="L635" s="98"/>
      <c r="M635" s="186">
        <f>M636+M637+M638</f>
        <v>0</v>
      </c>
      <c r="N635" s="286"/>
      <c r="O635" s="286"/>
      <c r="P635" s="286"/>
      <c r="Q635" s="286"/>
      <c r="R635" s="286"/>
      <c r="S635" s="286"/>
      <c r="T635" s="286"/>
      <c r="U635" s="286"/>
      <c r="V635" s="89">
        <f t="shared" si="1236"/>
        <v>0</v>
      </c>
      <c r="W635" s="286"/>
      <c r="X635" s="286"/>
      <c r="Y635" s="286"/>
      <c r="Z635" s="511">
        <f t="shared" si="1235"/>
        <v>0</v>
      </c>
      <c r="AA635" s="511">
        <f t="shared" si="1239"/>
        <v>0</v>
      </c>
      <c r="AB635" s="286"/>
      <c r="AC635" s="286"/>
      <c r="AD635" s="286"/>
      <c r="AE635" s="185">
        <f>AG635</f>
        <v>0</v>
      </c>
      <c r="AF635" s="699" t="e">
        <f t="shared" si="1205"/>
        <v>#DIV/0!</v>
      </c>
      <c r="AG635" s="186">
        <f>AG636+AG637+AG638</f>
        <v>0</v>
      </c>
      <c r="AH635" s="186"/>
      <c r="AI635" s="186"/>
      <c r="AJ635" s="186"/>
      <c r="AK635" s="186"/>
      <c r="AL635" s="186"/>
      <c r="AM635" s="186"/>
      <c r="AN635" s="186"/>
      <c r="AO635" s="186"/>
      <c r="AP635" s="98"/>
      <c r="AQ635" s="98"/>
      <c r="AR635" s="98">
        <f>AT635</f>
        <v>0</v>
      </c>
      <c r="AS635" s="699" t="e">
        <f t="shared" si="1206"/>
        <v>#DIV/0!</v>
      </c>
      <c r="AT635" s="186">
        <f>AT636+AT637+AT638</f>
        <v>0</v>
      </c>
      <c r="AU635" s="699" t="e">
        <f t="shared" si="1247"/>
        <v>#DIV/0!</v>
      </c>
      <c r="AV635" s="186"/>
      <c r="AW635" s="186"/>
      <c r="AX635" s="186"/>
      <c r="AY635" s="186"/>
      <c r="AZ635" s="186"/>
      <c r="BA635" s="186"/>
      <c r="BB635" s="186"/>
      <c r="BC635" s="186"/>
      <c r="BD635" s="33">
        <f t="shared" si="1191"/>
        <v>0</v>
      </c>
      <c r="BE635" s="98">
        <f>BF635</f>
        <v>0</v>
      </c>
      <c r="BF635" s="186">
        <f>BF636+BF637+BF638</f>
        <v>0</v>
      </c>
      <c r="BG635" s="186"/>
      <c r="BH635" s="186"/>
      <c r="BI635" s="186"/>
      <c r="BJ635" s="98"/>
      <c r="BK635" s="186"/>
      <c r="BL635" s="186"/>
      <c r="BM635" s="186"/>
      <c r="BN635" s="98"/>
      <c r="BO635" s="186"/>
      <c r="BP635" s="186"/>
      <c r="BQ635" s="186"/>
      <c r="BR635" s="186"/>
      <c r="BS635" s="33">
        <f t="shared" si="1234"/>
        <v>0</v>
      </c>
      <c r="BT635" s="98"/>
      <c r="BU635" s="98">
        <f>BV635</f>
        <v>0</v>
      </c>
      <c r="BV635" s="186">
        <f>BV636+BV637+BV638</f>
        <v>0</v>
      </c>
      <c r="BW635" s="186"/>
      <c r="BX635" s="186"/>
      <c r="BY635" s="186"/>
      <c r="BZ635" s="186"/>
      <c r="CE635" s="699" t="e">
        <f t="shared" si="1238"/>
        <v>#DIV/0!</v>
      </c>
    </row>
    <row r="636" spans="2:83" s="37" customFormat="1" ht="15" hidden="1" customHeight="1" x14ac:dyDescent="0.25">
      <c r="B636" s="204"/>
      <c r="C636" s="110" t="s">
        <v>39</v>
      </c>
      <c r="D636" s="116">
        <f>E636</f>
        <v>0</v>
      </c>
      <c r="E636" s="35">
        <v>0</v>
      </c>
      <c r="F636" s="35"/>
      <c r="G636" s="35"/>
      <c r="H636" s="35"/>
      <c r="I636" s="35"/>
      <c r="J636" s="116">
        <f t="shared" si="1251"/>
        <v>0</v>
      </c>
      <c r="K636" s="116">
        <f>M636</f>
        <v>0</v>
      </c>
      <c r="L636" s="116"/>
      <c r="M636" s="172">
        <v>0</v>
      </c>
      <c r="N636" s="35"/>
      <c r="O636" s="35"/>
      <c r="P636" s="35"/>
      <c r="Q636" s="35"/>
      <c r="R636" s="35"/>
      <c r="S636" s="35"/>
      <c r="T636" s="35"/>
      <c r="U636" s="35"/>
      <c r="V636" s="89">
        <f t="shared" si="1236"/>
        <v>0</v>
      </c>
      <c r="W636" s="35"/>
      <c r="X636" s="35"/>
      <c r="Y636" s="35"/>
      <c r="Z636" s="106">
        <f t="shared" si="1235"/>
        <v>0</v>
      </c>
      <c r="AA636" s="106">
        <f t="shared" si="1239"/>
        <v>0</v>
      </c>
      <c r="AB636" s="35"/>
      <c r="AC636" s="35"/>
      <c r="AD636" s="35"/>
      <c r="AE636" s="171">
        <f>AG636</f>
        <v>0</v>
      </c>
      <c r="AF636" s="699" t="e">
        <f t="shared" si="1205"/>
        <v>#DIV/0!</v>
      </c>
      <c r="AG636" s="172">
        <v>0</v>
      </c>
      <c r="AH636" s="172"/>
      <c r="AI636" s="172"/>
      <c r="AJ636" s="172"/>
      <c r="AK636" s="172"/>
      <c r="AL636" s="172"/>
      <c r="AM636" s="172"/>
      <c r="AN636" s="172"/>
      <c r="AO636" s="172"/>
      <c r="AP636" s="116"/>
      <c r="AQ636" s="116"/>
      <c r="AR636" s="116">
        <f>AT636</f>
        <v>0</v>
      </c>
      <c r="AS636" s="699" t="e">
        <f t="shared" si="1206"/>
        <v>#DIV/0!</v>
      </c>
      <c r="AT636" s="172">
        <v>0</v>
      </c>
      <c r="AU636" s="699" t="e">
        <f t="shared" si="1247"/>
        <v>#DIV/0!</v>
      </c>
      <c r="AV636" s="172"/>
      <c r="AW636" s="172"/>
      <c r="AX636" s="172"/>
      <c r="AY636" s="172"/>
      <c r="AZ636" s="172"/>
      <c r="BA636" s="172"/>
      <c r="BB636" s="172"/>
      <c r="BC636" s="172"/>
      <c r="BD636" s="33">
        <f t="shared" si="1191"/>
        <v>0</v>
      </c>
      <c r="BE636" s="116">
        <f>BF636</f>
        <v>0</v>
      </c>
      <c r="BF636" s="172">
        <v>0</v>
      </c>
      <c r="BG636" s="172"/>
      <c r="BH636" s="172"/>
      <c r="BI636" s="172"/>
      <c r="BJ636" s="116"/>
      <c r="BK636" s="172"/>
      <c r="BL636" s="172"/>
      <c r="BM636" s="172"/>
      <c r="BN636" s="116"/>
      <c r="BO636" s="172"/>
      <c r="BP636" s="172"/>
      <c r="BQ636" s="172"/>
      <c r="BR636" s="172"/>
      <c r="BS636" s="33">
        <f t="shared" si="1234"/>
        <v>0</v>
      </c>
      <c r="BT636" s="116"/>
      <c r="BU636" s="116">
        <f>BV636</f>
        <v>0</v>
      </c>
      <c r="BV636" s="172">
        <v>0</v>
      </c>
      <c r="BW636" s="172"/>
      <c r="BX636" s="172"/>
      <c r="BY636" s="172"/>
      <c r="BZ636" s="172"/>
      <c r="CE636" s="699" t="e">
        <f t="shared" si="1238"/>
        <v>#DIV/0!</v>
      </c>
    </row>
    <row r="637" spans="2:83" s="37" customFormat="1" ht="45.75" hidden="1" customHeight="1" x14ac:dyDescent="0.25">
      <c r="B637" s="204"/>
      <c r="C637" s="110" t="s">
        <v>43</v>
      </c>
      <c r="D637" s="116">
        <f>E637</f>
        <v>0</v>
      </c>
      <c r="E637" s="35">
        <v>0</v>
      </c>
      <c r="F637" s="35"/>
      <c r="G637" s="35"/>
      <c r="H637" s="35"/>
      <c r="I637" s="35"/>
      <c r="J637" s="116">
        <f t="shared" si="1251"/>
        <v>0</v>
      </c>
      <c r="K637" s="116">
        <f>M637</f>
        <v>0</v>
      </c>
      <c r="L637" s="116"/>
      <c r="M637" s="172">
        <v>0</v>
      </c>
      <c r="N637" s="35"/>
      <c r="O637" s="35"/>
      <c r="P637" s="35"/>
      <c r="Q637" s="35"/>
      <c r="R637" s="35"/>
      <c r="S637" s="35"/>
      <c r="T637" s="35"/>
      <c r="U637" s="35"/>
      <c r="V637" s="89">
        <f t="shared" si="1236"/>
        <v>0</v>
      </c>
      <c r="W637" s="35"/>
      <c r="X637" s="35"/>
      <c r="Y637" s="35"/>
      <c r="Z637" s="511">
        <f t="shared" si="1235"/>
        <v>0</v>
      </c>
      <c r="AA637" s="511">
        <f t="shared" si="1239"/>
        <v>0</v>
      </c>
      <c r="AB637" s="35"/>
      <c r="AC637" s="35"/>
      <c r="AD637" s="35"/>
      <c r="AE637" s="171">
        <f>AG637</f>
        <v>0</v>
      </c>
      <c r="AF637" s="699" t="e">
        <f t="shared" si="1205"/>
        <v>#DIV/0!</v>
      </c>
      <c r="AG637" s="172">
        <v>0</v>
      </c>
      <c r="AH637" s="172"/>
      <c r="AI637" s="172"/>
      <c r="AJ637" s="172"/>
      <c r="AK637" s="172"/>
      <c r="AL637" s="172"/>
      <c r="AM637" s="172"/>
      <c r="AN637" s="172"/>
      <c r="AO637" s="172"/>
      <c r="AP637" s="116"/>
      <c r="AQ637" s="116"/>
      <c r="AR637" s="116">
        <f>AT637</f>
        <v>0</v>
      </c>
      <c r="AS637" s="699" t="e">
        <f t="shared" si="1206"/>
        <v>#DIV/0!</v>
      </c>
      <c r="AT637" s="172">
        <v>0</v>
      </c>
      <c r="AU637" s="699" t="e">
        <f t="shared" si="1247"/>
        <v>#DIV/0!</v>
      </c>
      <c r="AV637" s="172"/>
      <c r="AW637" s="172"/>
      <c r="AX637" s="172"/>
      <c r="AY637" s="172"/>
      <c r="AZ637" s="172"/>
      <c r="BA637" s="172"/>
      <c r="BB637" s="172"/>
      <c r="BC637" s="172"/>
      <c r="BD637" s="33">
        <f t="shared" si="1191"/>
        <v>0</v>
      </c>
      <c r="BE637" s="116">
        <f>BF637</f>
        <v>0</v>
      </c>
      <c r="BF637" s="172">
        <v>0</v>
      </c>
      <c r="BG637" s="172"/>
      <c r="BH637" s="172"/>
      <c r="BI637" s="172"/>
      <c r="BJ637" s="116"/>
      <c r="BK637" s="172"/>
      <c r="BL637" s="172"/>
      <c r="BM637" s="172"/>
      <c r="BN637" s="116"/>
      <c r="BO637" s="172"/>
      <c r="BP637" s="172"/>
      <c r="BQ637" s="172"/>
      <c r="BR637" s="172"/>
      <c r="BS637" s="33">
        <f t="shared" si="1234"/>
        <v>0</v>
      </c>
      <c r="BT637" s="116"/>
      <c r="BU637" s="116">
        <f>BV637</f>
        <v>0</v>
      </c>
      <c r="BV637" s="172">
        <v>0</v>
      </c>
      <c r="BW637" s="172"/>
      <c r="BX637" s="172"/>
      <c r="BY637" s="172"/>
      <c r="BZ637" s="172"/>
      <c r="CE637" s="699" t="e">
        <f t="shared" si="1238"/>
        <v>#DIV/0!</v>
      </c>
    </row>
    <row r="638" spans="2:83" s="37" customFormat="1" ht="15" hidden="1" customHeight="1" x14ac:dyDescent="0.25">
      <c r="B638" s="204"/>
      <c r="C638" s="110" t="s">
        <v>47</v>
      </c>
      <c r="D638" s="116">
        <f>E638</f>
        <v>0</v>
      </c>
      <c r="E638" s="35">
        <v>0</v>
      </c>
      <c r="F638" s="35"/>
      <c r="G638" s="35"/>
      <c r="H638" s="35"/>
      <c r="I638" s="35"/>
      <c r="J638" s="116">
        <f t="shared" si="1251"/>
        <v>0</v>
      </c>
      <c r="K638" s="116">
        <f>M638</f>
        <v>0</v>
      </c>
      <c r="L638" s="116"/>
      <c r="M638" s="172">
        <v>0</v>
      </c>
      <c r="N638" s="35"/>
      <c r="O638" s="35"/>
      <c r="P638" s="35"/>
      <c r="Q638" s="35"/>
      <c r="R638" s="35"/>
      <c r="S638" s="35"/>
      <c r="T638" s="35"/>
      <c r="U638" s="35"/>
      <c r="V638" s="89">
        <f t="shared" si="1236"/>
        <v>0</v>
      </c>
      <c r="W638" s="35"/>
      <c r="X638" s="35"/>
      <c r="Y638" s="35"/>
      <c r="Z638" s="106">
        <f t="shared" si="1235"/>
        <v>0</v>
      </c>
      <c r="AA638" s="106">
        <f t="shared" si="1239"/>
        <v>0</v>
      </c>
      <c r="AB638" s="35"/>
      <c r="AC638" s="35"/>
      <c r="AD638" s="35"/>
      <c r="AE638" s="171">
        <f>AG638</f>
        <v>0</v>
      </c>
      <c r="AF638" s="699" t="e">
        <f t="shared" si="1205"/>
        <v>#DIV/0!</v>
      </c>
      <c r="AG638" s="172">
        <v>0</v>
      </c>
      <c r="AH638" s="172"/>
      <c r="AI638" s="172"/>
      <c r="AJ638" s="172"/>
      <c r="AK638" s="172"/>
      <c r="AL638" s="172"/>
      <c r="AM638" s="172"/>
      <c r="AN638" s="172"/>
      <c r="AO638" s="172"/>
      <c r="AP638" s="116"/>
      <c r="AQ638" s="116"/>
      <c r="AR638" s="116">
        <f>AT638</f>
        <v>0</v>
      </c>
      <c r="AS638" s="699" t="e">
        <f t="shared" si="1206"/>
        <v>#DIV/0!</v>
      </c>
      <c r="AT638" s="172">
        <v>0</v>
      </c>
      <c r="AU638" s="699" t="e">
        <f t="shared" si="1247"/>
        <v>#DIV/0!</v>
      </c>
      <c r="AV638" s="172"/>
      <c r="AW638" s="172"/>
      <c r="AX638" s="172"/>
      <c r="AY638" s="172"/>
      <c r="AZ638" s="172"/>
      <c r="BA638" s="172"/>
      <c r="BB638" s="172"/>
      <c r="BC638" s="172"/>
      <c r="BD638" s="33">
        <f t="shared" si="1191"/>
        <v>0</v>
      </c>
      <c r="BE638" s="116">
        <f>BF638</f>
        <v>0</v>
      </c>
      <c r="BF638" s="172">
        <v>0</v>
      </c>
      <c r="BG638" s="172"/>
      <c r="BH638" s="172"/>
      <c r="BI638" s="172"/>
      <c r="BJ638" s="116"/>
      <c r="BK638" s="172"/>
      <c r="BL638" s="172"/>
      <c r="BM638" s="172"/>
      <c r="BN638" s="116"/>
      <c r="BO638" s="172"/>
      <c r="BP638" s="172"/>
      <c r="BQ638" s="172"/>
      <c r="BR638" s="172"/>
      <c r="BS638" s="33">
        <f t="shared" si="1234"/>
        <v>0</v>
      </c>
      <c r="BT638" s="116"/>
      <c r="BU638" s="116">
        <f>BV638</f>
        <v>0</v>
      </c>
      <c r="BV638" s="172">
        <v>0</v>
      </c>
      <c r="BW638" s="172"/>
      <c r="BX638" s="172"/>
      <c r="BY638" s="172"/>
      <c r="BZ638" s="172"/>
      <c r="CE638" s="699" t="e">
        <f t="shared" si="1238"/>
        <v>#DIV/0!</v>
      </c>
    </row>
    <row r="639" spans="2:83" s="40" customFormat="1" ht="153" hidden="1" customHeight="1" x14ac:dyDescent="0.25">
      <c r="B639" s="200" t="s">
        <v>6</v>
      </c>
      <c r="C639" s="97" t="s">
        <v>91</v>
      </c>
      <c r="D639" s="507">
        <f>E639+I639</f>
        <v>0</v>
      </c>
      <c r="E639" s="286">
        <f>E640+E641</f>
        <v>0</v>
      </c>
      <c r="F639" s="286"/>
      <c r="G639" s="286"/>
      <c r="H639" s="286"/>
      <c r="I639" s="286"/>
      <c r="J639" s="507">
        <f>K639+Q639</f>
        <v>0</v>
      </c>
      <c r="K639" s="579">
        <f>M639+U639</f>
        <v>0</v>
      </c>
      <c r="L639" s="687"/>
      <c r="M639" s="186">
        <f>M640+M641</f>
        <v>0</v>
      </c>
      <c r="N639" s="286"/>
      <c r="O639" s="286"/>
      <c r="P639" s="286"/>
      <c r="Q639" s="286"/>
      <c r="R639" s="286"/>
      <c r="S639" s="286"/>
      <c r="T639" s="286"/>
      <c r="U639" s="286"/>
      <c r="V639" s="89">
        <f t="shared" si="1236"/>
        <v>0</v>
      </c>
      <c r="W639" s="286"/>
      <c r="X639" s="286"/>
      <c r="Y639" s="286"/>
      <c r="Z639" s="511">
        <f t="shared" si="1235"/>
        <v>0</v>
      </c>
      <c r="AA639" s="511">
        <f t="shared" si="1239"/>
        <v>0</v>
      </c>
      <c r="AB639" s="286"/>
      <c r="AC639" s="286"/>
      <c r="AD639" s="286"/>
      <c r="AE639" s="166">
        <f>AG639+AO639</f>
        <v>0</v>
      </c>
      <c r="AF639" s="699" t="e">
        <f t="shared" si="1205"/>
        <v>#DIV/0!</v>
      </c>
      <c r="AG639" s="186">
        <f>AG640+AG641</f>
        <v>0</v>
      </c>
      <c r="AH639" s="186"/>
      <c r="AI639" s="186"/>
      <c r="AJ639" s="186"/>
      <c r="AK639" s="186"/>
      <c r="AL639" s="186"/>
      <c r="AM639" s="186"/>
      <c r="AN639" s="186"/>
      <c r="AO639" s="186"/>
      <c r="AP639" s="507"/>
      <c r="AQ639" s="687"/>
      <c r="AR639" s="579">
        <f>AT639+BB639</f>
        <v>0</v>
      </c>
      <c r="AS639" s="699" t="e">
        <f t="shared" si="1206"/>
        <v>#DIV/0!</v>
      </c>
      <c r="AT639" s="186">
        <f>AT640+AT641</f>
        <v>0</v>
      </c>
      <c r="AU639" s="699" t="e">
        <f t="shared" si="1247"/>
        <v>#DIV/0!</v>
      </c>
      <c r="AV639" s="186"/>
      <c r="AW639" s="186"/>
      <c r="AX639" s="186"/>
      <c r="AY639" s="186"/>
      <c r="AZ639" s="186"/>
      <c r="BA639" s="186"/>
      <c r="BB639" s="186"/>
      <c r="BC639" s="186"/>
      <c r="BD639" s="33">
        <f t="shared" si="1191"/>
        <v>0</v>
      </c>
      <c r="BE639" s="507">
        <f>BF639+BI639</f>
        <v>0</v>
      </c>
      <c r="BF639" s="186">
        <f>BF640+BF641</f>
        <v>0</v>
      </c>
      <c r="BG639" s="186"/>
      <c r="BH639" s="186"/>
      <c r="BI639" s="186"/>
      <c r="BJ639" s="507"/>
      <c r="BK639" s="186"/>
      <c r="BL639" s="186"/>
      <c r="BM639" s="186"/>
      <c r="BN639" s="507"/>
      <c r="BO639" s="186"/>
      <c r="BP639" s="186"/>
      <c r="BQ639" s="186"/>
      <c r="BR639" s="186"/>
      <c r="BS639" s="33">
        <f t="shared" si="1234"/>
        <v>0</v>
      </c>
      <c r="BT639" s="507"/>
      <c r="BU639" s="579">
        <f>BV639+BZ639</f>
        <v>0</v>
      </c>
      <c r="BV639" s="186">
        <f>BV640+BV641</f>
        <v>0</v>
      </c>
      <c r="BW639" s="186"/>
      <c r="BX639" s="186"/>
      <c r="BY639" s="186"/>
      <c r="BZ639" s="186"/>
      <c r="CE639" s="699" t="e">
        <f t="shared" si="1238"/>
        <v>#DIV/0!</v>
      </c>
    </row>
    <row r="640" spans="2:83" s="37" customFormat="1" ht="15" hidden="1" customHeight="1" x14ac:dyDescent="0.25">
      <c r="B640" s="204"/>
      <c r="C640" s="110" t="s">
        <v>39</v>
      </c>
      <c r="D640" s="116">
        <f>E640+I640</f>
        <v>0</v>
      </c>
      <c r="E640" s="35">
        <v>0</v>
      </c>
      <c r="F640" s="35"/>
      <c r="G640" s="35"/>
      <c r="H640" s="35"/>
      <c r="I640" s="35"/>
      <c r="J640" s="116">
        <f>K640+Q640</f>
        <v>0</v>
      </c>
      <c r="K640" s="116">
        <f>M640+U640</f>
        <v>0</v>
      </c>
      <c r="L640" s="116"/>
      <c r="M640" s="172">
        <v>0</v>
      </c>
      <c r="N640" s="35"/>
      <c r="O640" s="35"/>
      <c r="P640" s="35"/>
      <c r="Q640" s="35"/>
      <c r="R640" s="35"/>
      <c r="S640" s="35"/>
      <c r="T640" s="35"/>
      <c r="U640" s="35"/>
      <c r="V640" s="89">
        <f t="shared" si="1236"/>
        <v>0</v>
      </c>
      <c r="W640" s="35"/>
      <c r="X640" s="35"/>
      <c r="Y640" s="35"/>
      <c r="Z640" s="106">
        <f t="shared" si="1235"/>
        <v>0</v>
      </c>
      <c r="AA640" s="106">
        <f t="shared" si="1239"/>
        <v>0</v>
      </c>
      <c r="AB640" s="35"/>
      <c r="AC640" s="35"/>
      <c r="AD640" s="35"/>
      <c r="AE640" s="171">
        <f>AG640+AO640</f>
        <v>0</v>
      </c>
      <c r="AF640" s="699" t="e">
        <f t="shared" si="1205"/>
        <v>#DIV/0!</v>
      </c>
      <c r="AG640" s="172">
        <v>0</v>
      </c>
      <c r="AH640" s="172"/>
      <c r="AI640" s="172"/>
      <c r="AJ640" s="172"/>
      <c r="AK640" s="172"/>
      <c r="AL640" s="172"/>
      <c r="AM640" s="172"/>
      <c r="AN640" s="172"/>
      <c r="AO640" s="172"/>
      <c r="AP640" s="116"/>
      <c r="AQ640" s="116"/>
      <c r="AR640" s="116">
        <f>AT640+BB640</f>
        <v>0</v>
      </c>
      <c r="AS640" s="699" t="e">
        <f t="shared" si="1206"/>
        <v>#DIV/0!</v>
      </c>
      <c r="AT640" s="172">
        <v>0</v>
      </c>
      <c r="AU640" s="699" t="e">
        <f t="shared" si="1247"/>
        <v>#DIV/0!</v>
      </c>
      <c r="AV640" s="172"/>
      <c r="AW640" s="172"/>
      <c r="AX640" s="172"/>
      <c r="AY640" s="172"/>
      <c r="AZ640" s="172"/>
      <c r="BA640" s="172"/>
      <c r="BB640" s="172"/>
      <c r="BC640" s="172"/>
      <c r="BD640" s="33">
        <f t="shared" si="1191"/>
        <v>0</v>
      </c>
      <c r="BE640" s="116">
        <f>BF640+BI640</f>
        <v>0</v>
      </c>
      <c r="BF640" s="172">
        <v>0</v>
      </c>
      <c r="BG640" s="172"/>
      <c r="BH640" s="172"/>
      <c r="BI640" s="172"/>
      <c r="BJ640" s="116"/>
      <c r="BK640" s="172"/>
      <c r="BL640" s="172"/>
      <c r="BM640" s="172"/>
      <c r="BN640" s="116"/>
      <c r="BO640" s="172"/>
      <c r="BP640" s="172"/>
      <c r="BQ640" s="172"/>
      <c r="BR640" s="172"/>
      <c r="BS640" s="33">
        <f t="shared" si="1234"/>
        <v>0</v>
      </c>
      <c r="BT640" s="116"/>
      <c r="BU640" s="116">
        <f>BV640+BZ640</f>
        <v>0</v>
      </c>
      <c r="BV640" s="172">
        <v>0</v>
      </c>
      <c r="BW640" s="172"/>
      <c r="BX640" s="172"/>
      <c r="BY640" s="172"/>
      <c r="BZ640" s="172"/>
      <c r="CE640" s="699" t="e">
        <f t="shared" si="1238"/>
        <v>#DIV/0!</v>
      </c>
    </row>
    <row r="641" spans="2:83" s="37" customFormat="1" ht="15" hidden="1" customHeight="1" x14ac:dyDescent="0.25">
      <c r="B641" s="204"/>
      <c r="C641" s="110" t="s">
        <v>47</v>
      </c>
      <c r="D641" s="116">
        <f>E641+I641</f>
        <v>0</v>
      </c>
      <c r="E641" s="35">
        <v>0</v>
      </c>
      <c r="F641" s="35"/>
      <c r="G641" s="35"/>
      <c r="H641" s="35"/>
      <c r="I641" s="35"/>
      <c r="J641" s="116">
        <f>K641+Q641</f>
        <v>0</v>
      </c>
      <c r="K641" s="116">
        <f>M641+U641</f>
        <v>0</v>
      </c>
      <c r="L641" s="116"/>
      <c r="M641" s="172">
        <v>0</v>
      </c>
      <c r="N641" s="35"/>
      <c r="O641" s="35"/>
      <c r="P641" s="35"/>
      <c r="Q641" s="35"/>
      <c r="R641" s="35"/>
      <c r="S641" s="35"/>
      <c r="T641" s="35"/>
      <c r="U641" s="35"/>
      <c r="V641" s="89">
        <f t="shared" si="1236"/>
        <v>0</v>
      </c>
      <c r="W641" s="35"/>
      <c r="X641" s="35"/>
      <c r="Y641" s="35"/>
      <c r="Z641" s="511">
        <f t="shared" si="1235"/>
        <v>0</v>
      </c>
      <c r="AA641" s="511">
        <f t="shared" si="1239"/>
        <v>0</v>
      </c>
      <c r="AB641" s="35"/>
      <c r="AC641" s="35"/>
      <c r="AD641" s="35"/>
      <c r="AE641" s="171">
        <f>AG641+AO641</f>
        <v>0</v>
      </c>
      <c r="AF641" s="699" t="e">
        <f t="shared" si="1205"/>
        <v>#DIV/0!</v>
      </c>
      <c r="AG641" s="172">
        <v>0</v>
      </c>
      <c r="AH641" s="172"/>
      <c r="AI641" s="172"/>
      <c r="AJ641" s="172"/>
      <c r="AK641" s="172"/>
      <c r="AL641" s="172"/>
      <c r="AM641" s="172"/>
      <c r="AN641" s="172"/>
      <c r="AO641" s="172"/>
      <c r="AP641" s="116"/>
      <c r="AQ641" s="116"/>
      <c r="AR641" s="116">
        <f>AT641+BB641</f>
        <v>0</v>
      </c>
      <c r="AS641" s="699" t="e">
        <f t="shared" si="1206"/>
        <v>#DIV/0!</v>
      </c>
      <c r="AT641" s="172">
        <v>0</v>
      </c>
      <c r="AU641" s="699" t="e">
        <f t="shared" si="1247"/>
        <v>#DIV/0!</v>
      </c>
      <c r="AV641" s="172"/>
      <c r="AW641" s="172"/>
      <c r="AX641" s="172"/>
      <c r="AY641" s="172"/>
      <c r="AZ641" s="172"/>
      <c r="BA641" s="172"/>
      <c r="BB641" s="172"/>
      <c r="BC641" s="172"/>
      <c r="BD641" s="33">
        <f t="shared" si="1191"/>
        <v>0</v>
      </c>
      <c r="BE641" s="116">
        <f>BF641+BI641</f>
        <v>0</v>
      </c>
      <c r="BF641" s="172">
        <v>0</v>
      </c>
      <c r="BG641" s="172"/>
      <c r="BH641" s="172"/>
      <c r="BI641" s="172"/>
      <c r="BJ641" s="116"/>
      <c r="BK641" s="172"/>
      <c r="BL641" s="172"/>
      <c r="BM641" s="172"/>
      <c r="BN641" s="116"/>
      <c r="BO641" s="172"/>
      <c r="BP641" s="172"/>
      <c r="BQ641" s="172"/>
      <c r="BR641" s="172"/>
      <c r="BS641" s="33">
        <f t="shared" si="1234"/>
        <v>0</v>
      </c>
      <c r="BT641" s="116"/>
      <c r="BU641" s="116">
        <f>BV641+BZ641</f>
        <v>0</v>
      </c>
      <c r="BV641" s="172">
        <v>0</v>
      </c>
      <c r="BW641" s="172"/>
      <c r="BX641" s="172"/>
      <c r="BY641" s="172"/>
      <c r="BZ641" s="172"/>
      <c r="CE641" s="699" t="e">
        <f t="shared" si="1238"/>
        <v>#DIV/0!</v>
      </c>
    </row>
    <row r="642" spans="2:83" s="40" customFormat="1" ht="155.25" hidden="1" customHeight="1" x14ac:dyDescent="0.25">
      <c r="B642" s="200" t="s">
        <v>5</v>
      </c>
      <c r="C642" s="97" t="s">
        <v>92</v>
      </c>
      <c r="D642" s="98">
        <f>E642</f>
        <v>0</v>
      </c>
      <c r="E642" s="286">
        <f>E643</f>
        <v>0</v>
      </c>
      <c r="F642" s="286"/>
      <c r="G642" s="286"/>
      <c r="H642" s="286"/>
      <c r="I642" s="286"/>
      <c r="J642" s="98">
        <f>K642</f>
        <v>0</v>
      </c>
      <c r="K642" s="98">
        <f>M642</f>
        <v>0</v>
      </c>
      <c r="L642" s="98"/>
      <c r="M642" s="186">
        <f>M643</f>
        <v>0</v>
      </c>
      <c r="N642" s="286"/>
      <c r="O642" s="286"/>
      <c r="P642" s="286"/>
      <c r="Q642" s="286"/>
      <c r="R642" s="286"/>
      <c r="S642" s="286"/>
      <c r="T642" s="286"/>
      <c r="U642" s="286"/>
      <c r="V642" s="89">
        <f t="shared" si="1236"/>
        <v>0</v>
      </c>
      <c r="W642" s="286"/>
      <c r="X642" s="286"/>
      <c r="Y642" s="286"/>
      <c r="Z642" s="106">
        <f t="shared" si="1235"/>
        <v>0</v>
      </c>
      <c r="AA642" s="106">
        <f t="shared" si="1239"/>
        <v>0</v>
      </c>
      <c r="AB642" s="286"/>
      <c r="AC642" s="286"/>
      <c r="AD642" s="286"/>
      <c r="AE642" s="185">
        <f>AG642</f>
        <v>0</v>
      </c>
      <c r="AF642" s="699" t="e">
        <f t="shared" si="1205"/>
        <v>#DIV/0!</v>
      </c>
      <c r="AG642" s="186">
        <f>AG643</f>
        <v>0</v>
      </c>
      <c r="AH642" s="186"/>
      <c r="AI642" s="186"/>
      <c r="AJ642" s="186"/>
      <c r="AK642" s="186"/>
      <c r="AL642" s="186"/>
      <c r="AM642" s="186"/>
      <c r="AN642" s="186"/>
      <c r="AO642" s="186"/>
      <c r="AP642" s="98"/>
      <c r="AQ642" s="98"/>
      <c r="AR642" s="98">
        <f>AT642</f>
        <v>0</v>
      </c>
      <c r="AS642" s="699" t="e">
        <f t="shared" si="1206"/>
        <v>#DIV/0!</v>
      </c>
      <c r="AT642" s="186">
        <f>AT643</f>
        <v>0</v>
      </c>
      <c r="AU642" s="699" t="e">
        <f t="shared" si="1247"/>
        <v>#DIV/0!</v>
      </c>
      <c r="AV642" s="186"/>
      <c r="AW642" s="186"/>
      <c r="AX642" s="186"/>
      <c r="AY642" s="186"/>
      <c r="AZ642" s="186"/>
      <c r="BA642" s="186"/>
      <c r="BB642" s="186"/>
      <c r="BC642" s="186"/>
      <c r="BD642" s="33">
        <f t="shared" si="1191"/>
        <v>0</v>
      </c>
      <c r="BE642" s="98">
        <f>BF642</f>
        <v>0</v>
      </c>
      <c r="BF642" s="186">
        <f>BF643</f>
        <v>0</v>
      </c>
      <c r="BG642" s="186"/>
      <c r="BH642" s="186"/>
      <c r="BI642" s="186"/>
      <c r="BJ642" s="98"/>
      <c r="BK642" s="186"/>
      <c r="BL642" s="186"/>
      <c r="BM642" s="186"/>
      <c r="BN642" s="98"/>
      <c r="BO642" s="186"/>
      <c r="BP642" s="186"/>
      <c r="BQ642" s="186"/>
      <c r="BR642" s="186"/>
      <c r="BS642" s="33">
        <f t="shared" si="1234"/>
        <v>0</v>
      </c>
      <c r="BT642" s="98"/>
      <c r="BU642" s="98">
        <f>BV642</f>
        <v>0</v>
      </c>
      <c r="BV642" s="186">
        <f>BV643</f>
        <v>0</v>
      </c>
      <c r="BW642" s="186"/>
      <c r="BX642" s="186"/>
      <c r="BY642" s="186"/>
      <c r="BZ642" s="186"/>
      <c r="CE642" s="699" t="e">
        <f t="shared" si="1238"/>
        <v>#DIV/0!</v>
      </c>
    </row>
    <row r="643" spans="2:83" s="37" customFormat="1" ht="24" hidden="1" customHeight="1" x14ac:dyDescent="0.25">
      <c r="B643" s="204"/>
      <c r="C643" s="110" t="s">
        <v>39</v>
      </c>
      <c r="D643" s="116">
        <f>E643</f>
        <v>0</v>
      </c>
      <c r="E643" s="35">
        <v>0</v>
      </c>
      <c r="F643" s="35"/>
      <c r="G643" s="35"/>
      <c r="H643" s="35"/>
      <c r="I643" s="35"/>
      <c r="J643" s="116">
        <f>K643</f>
        <v>0</v>
      </c>
      <c r="K643" s="116">
        <f>M643</f>
        <v>0</v>
      </c>
      <c r="L643" s="116"/>
      <c r="M643" s="172">
        <v>0</v>
      </c>
      <c r="N643" s="35"/>
      <c r="O643" s="35"/>
      <c r="P643" s="35"/>
      <c r="Q643" s="35"/>
      <c r="R643" s="35"/>
      <c r="S643" s="35"/>
      <c r="T643" s="35"/>
      <c r="U643" s="35"/>
      <c r="V643" s="89">
        <f t="shared" si="1236"/>
        <v>0</v>
      </c>
      <c r="W643" s="35"/>
      <c r="X643" s="35"/>
      <c r="Y643" s="35"/>
      <c r="Z643" s="511">
        <f t="shared" si="1235"/>
        <v>0</v>
      </c>
      <c r="AA643" s="511">
        <f t="shared" si="1239"/>
        <v>0</v>
      </c>
      <c r="AB643" s="35"/>
      <c r="AC643" s="35"/>
      <c r="AD643" s="35"/>
      <c r="AE643" s="171">
        <f>AG643</f>
        <v>0</v>
      </c>
      <c r="AF643" s="699" t="e">
        <f t="shared" si="1205"/>
        <v>#DIV/0!</v>
      </c>
      <c r="AG643" s="172">
        <v>0</v>
      </c>
      <c r="AH643" s="172"/>
      <c r="AI643" s="172"/>
      <c r="AJ643" s="172"/>
      <c r="AK643" s="172"/>
      <c r="AL643" s="172"/>
      <c r="AM643" s="172"/>
      <c r="AN643" s="172"/>
      <c r="AO643" s="172"/>
      <c r="AP643" s="116"/>
      <c r="AQ643" s="116"/>
      <c r="AR643" s="116">
        <f>AT643</f>
        <v>0</v>
      </c>
      <c r="AS643" s="699" t="e">
        <f t="shared" si="1206"/>
        <v>#DIV/0!</v>
      </c>
      <c r="AT643" s="172">
        <v>0</v>
      </c>
      <c r="AU643" s="699" t="e">
        <f t="shared" si="1247"/>
        <v>#DIV/0!</v>
      </c>
      <c r="AV643" s="172"/>
      <c r="AW643" s="172"/>
      <c r="AX643" s="172"/>
      <c r="AY643" s="172"/>
      <c r="AZ643" s="172"/>
      <c r="BA643" s="172"/>
      <c r="BB643" s="172"/>
      <c r="BC643" s="172"/>
      <c r="BD643" s="33">
        <f t="shared" si="1191"/>
        <v>0</v>
      </c>
      <c r="BE643" s="116">
        <f>BF643</f>
        <v>0</v>
      </c>
      <c r="BF643" s="172">
        <v>0</v>
      </c>
      <c r="BG643" s="172"/>
      <c r="BH643" s="172"/>
      <c r="BI643" s="172"/>
      <c r="BJ643" s="116"/>
      <c r="BK643" s="172"/>
      <c r="BL643" s="172"/>
      <c r="BM643" s="172"/>
      <c r="BN643" s="116"/>
      <c r="BO643" s="172"/>
      <c r="BP643" s="172"/>
      <c r="BQ643" s="172"/>
      <c r="BR643" s="172"/>
      <c r="BS643" s="33">
        <f t="shared" si="1234"/>
        <v>0</v>
      </c>
      <c r="BT643" s="116"/>
      <c r="BU643" s="116">
        <f>BV643</f>
        <v>0</v>
      </c>
      <c r="BV643" s="172">
        <v>0</v>
      </c>
      <c r="BW643" s="172"/>
      <c r="BX643" s="172"/>
      <c r="BY643" s="172"/>
      <c r="BZ643" s="172"/>
      <c r="CE643" s="699" t="e">
        <f t="shared" si="1238"/>
        <v>#DIV/0!</v>
      </c>
    </row>
    <row r="644" spans="2:83" s="37" customFormat="1" ht="35.25" hidden="1" customHeight="1" x14ac:dyDescent="0.25">
      <c r="B644" s="204"/>
      <c r="C644" s="110" t="s">
        <v>47</v>
      </c>
      <c r="D644" s="116"/>
      <c r="E644" s="35"/>
      <c r="F644" s="35"/>
      <c r="G644" s="35"/>
      <c r="H644" s="35"/>
      <c r="I644" s="35"/>
      <c r="J644" s="116"/>
      <c r="K644" s="116"/>
      <c r="L644" s="116"/>
      <c r="M644" s="172"/>
      <c r="N644" s="35"/>
      <c r="O644" s="35"/>
      <c r="P644" s="35"/>
      <c r="Q644" s="35"/>
      <c r="R644" s="35"/>
      <c r="S644" s="35"/>
      <c r="T644" s="35"/>
      <c r="U644" s="35"/>
      <c r="V644" s="89">
        <f t="shared" si="1236"/>
        <v>0</v>
      </c>
      <c r="W644" s="35"/>
      <c r="X644" s="35"/>
      <c r="Y644" s="35"/>
      <c r="Z644" s="106">
        <f t="shared" si="1235"/>
        <v>0</v>
      </c>
      <c r="AA644" s="106">
        <f t="shared" si="1239"/>
        <v>0</v>
      </c>
      <c r="AB644" s="35"/>
      <c r="AC644" s="35"/>
      <c r="AD644" s="35"/>
      <c r="AE644" s="171"/>
      <c r="AF644" s="699" t="e">
        <f t="shared" si="1205"/>
        <v>#DIV/0!</v>
      </c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16"/>
      <c r="AQ644" s="116"/>
      <c r="AR644" s="116"/>
      <c r="AS644" s="699" t="e">
        <f t="shared" si="1206"/>
        <v>#DIV/0!</v>
      </c>
      <c r="AT644" s="172"/>
      <c r="AU644" s="699" t="e">
        <f t="shared" si="1247"/>
        <v>#DIV/0!</v>
      </c>
      <c r="AV644" s="172"/>
      <c r="AW644" s="172"/>
      <c r="AX644" s="172"/>
      <c r="AY644" s="172"/>
      <c r="AZ644" s="172"/>
      <c r="BA644" s="172"/>
      <c r="BB644" s="172"/>
      <c r="BC644" s="172"/>
      <c r="BD644" s="33">
        <f t="shared" si="1191"/>
        <v>0</v>
      </c>
      <c r="BE644" s="116"/>
      <c r="BF644" s="172"/>
      <c r="BG644" s="172"/>
      <c r="BH644" s="172"/>
      <c r="BI644" s="172"/>
      <c r="BJ644" s="116"/>
      <c r="BK644" s="172"/>
      <c r="BL644" s="172"/>
      <c r="BM644" s="172"/>
      <c r="BN644" s="116"/>
      <c r="BO644" s="172"/>
      <c r="BP644" s="172"/>
      <c r="BQ644" s="172"/>
      <c r="BR644" s="172"/>
      <c r="BS644" s="33">
        <f t="shared" si="1234"/>
        <v>0</v>
      </c>
      <c r="BT644" s="116"/>
      <c r="BU644" s="116"/>
      <c r="BV644" s="172"/>
      <c r="BW644" s="172"/>
      <c r="BX644" s="172"/>
      <c r="BY644" s="172"/>
      <c r="BZ644" s="172"/>
      <c r="CE644" s="699" t="e">
        <f t="shared" si="1238"/>
        <v>#DIV/0!</v>
      </c>
    </row>
    <row r="645" spans="2:83" s="37" customFormat="1" ht="86.25" hidden="1" customHeight="1" x14ac:dyDescent="0.25">
      <c r="B645" s="217" t="s">
        <v>8</v>
      </c>
      <c r="C645" s="103" t="s">
        <v>93</v>
      </c>
      <c r="D645" s="105">
        <v>0</v>
      </c>
      <c r="E645" s="28">
        <v>0</v>
      </c>
      <c r="F645" s="28"/>
      <c r="G645" s="28"/>
      <c r="H645" s="28"/>
      <c r="I645" s="28">
        <v>0</v>
      </c>
      <c r="J645" s="105">
        <v>0</v>
      </c>
      <c r="K645" s="579">
        <v>0</v>
      </c>
      <c r="L645" s="687"/>
      <c r="M645" s="239">
        <v>0</v>
      </c>
      <c r="N645" s="19"/>
      <c r="O645" s="28"/>
      <c r="P645" s="19"/>
      <c r="Q645" s="28"/>
      <c r="R645" s="19"/>
      <c r="S645" s="28"/>
      <c r="T645" s="19"/>
      <c r="U645" s="28">
        <v>0</v>
      </c>
      <c r="V645" s="89">
        <f t="shared" si="1236"/>
        <v>0</v>
      </c>
      <c r="W645" s="28"/>
      <c r="X645" s="28"/>
      <c r="Y645" s="28"/>
      <c r="Z645" s="511">
        <f t="shared" si="1235"/>
        <v>0</v>
      </c>
      <c r="AA645" s="511">
        <f t="shared" si="1239"/>
        <v>0</v>
      </c>
      <c r="AB645" s="28"/>
      <c r="AC645" s="28"/>
      <c r="AD645" s="19"/>
      <c r="AE645" s="896">
        <v>0</v>
      </c>
      <c r="AF645" s="699" t="e">
        <f t="shared" si="1205"/>
        <v>#DIV/0!</v>
      </c>
      <c r="AG645" s="239">
        <v>0</v>
      </c>
      <c r="AH645" s="237"/>
      <c r="AI645" s="239"/>
      <c r="AJ645" s="237"/>
      <c r="AK645" s="239"/>
      <c r="AL645" s="237"/>
      <c r="AM645" s="239"/>
      <c r="AN645" s="237"/>
      <c r="AO645" s="239">
        <v>0</v>
      </c>
      <c r="AP645" s="105"/>
      <c r="AQ645" s="687"/>
      <c r="AR645" s="105">
        <v>0</v>
      </c>
      <c r="AS645" s="699" t="e">
        <f t="shared" si="1206"/>
        <v>#DIV/0!</v>
      </c>
      <c r="AT645" s="239">
        <v>0</v>
      </c>
      <c r="AU645" s="699" t="e">
        <f t="shared" si="1247"/>
        <v>#DIV/0!</v>
      </c>
      <c r="AV645" s="239"/>
      <c r="AW645" s="237"/>
      <c r="AX645" s="239"/>
      <c r="AY645" s="237"/>
      <c r="AZ645" s="239"/>
      <c r="BA645" s="237"/>
      <c r="BB645" s="239">
        <v>0</v>
      </c>
      <c r="BC645" s="239"/>
      <c r="BD645" s="33">
        <f t="shared" ref="BD645:BD647" si="1252">AO645</f>
        <v>0</v>
      </c>
      <c r="BE645" s="105">
        <v>0</v>
      </c>
      <c r="BF645" s="239">
        <v>0</v>
      </c>
      <c r="BG645" s="239"/>
      <c r="BH645" s="239"/>
      <c r="BI645" s="239">
        <v>0</v>
      </c>
      <c r="BJ645" s="105"/>
      <c r="BK645" s="239"/>
      <c r="BL645" s="239"/>
      <c r="BM645" s="239"/>
      <c r="BN645" s="105"/>
      <c r="BO645" s="239"/>
      <c r="BP645" s="239"/>
      <c r="BQ645" s="239"/>
      <c r="BR645" s="239"/>
      <c r="BS645" s="33">
        <f t="shared" si="1234"/>
        <v>0</v>
      </c>
      <c r="BT645" s="105"/>
      <c r="BU645" s="105">
        <v>0</v>
      </c>
      <c r="BV645" s="239">
        <v>0</v>
      </c>
      <c r="BW645" s="239"/>
      <c r="BX645" s="239"/>
      <c r="BY645" s="239"/>
      <c r="BZ645" s="239">
        <v>0</v>
      </c>
      <c r="CE645" s="699" t="e">
        <f t="shared" si="1238"/>
        <v>#DIV/0!</v>
      </c>
    </row>
    <row r="646" spans="2:83" s="45" customFormat="1" ht="90.75" hidden="1" customHeight="1" x14ac:dyDescent="0.25">
      <c r="B646" s="217" t="s">
        <v>9</v>
      </c>
      <c r="C646" s="103" t="s">
        <v>94</v>
      </c>
      <c r="D646" s="106">
        <v>0</v>
      </c>
      <c r="E646" s="31">
        <v>0</v>
      </c>
      <c r="F646" s="31"/>
      <c r="G646" s="31"/>
      <c r="H646" s="31"/>
      <c r="I646" s="31">
        <v>0</v>
      </c>
      <c r="J646" s="106">
        <v>0</v>
      </c>
      <c r="K646" s="106">
        <v>0</v>
      </c>
      <c r="L646" s="106"/>
      <c r="M646" s="236">
        <v>0</v>
      </c>
      <c r="N646" s="31"/>
      <c r="O646" s="31"/>
      <c r="P646" s="31"/>
      <c r="Q646" s="31"/>
      <c r="R646" s="31"/>
      <c r="S646" s="31"/>
      <c r="T646" s="31"/>
      <c r="U646" s="31">
        <v>0</v>
      </c>
      <c r="V646" s="89">
        <f t="shared" si="1236"/>
        <v>0</v>
      </c>
      <c r="W646" s="31"/>
      <c r="X646" s="31"/>
      <c r="Y646" s="31"/>
      <c r="Z646" s="106">
        <f t="shared" si="1235"/>
        <v>0</v>
      </c>
      <c r="AA646" s="106">
        <f t="shared" si="1239"/>
        <v>0</v>
      </c>
      <c r="AB646" s="31"/>
      <c r="AC646" s="31"/>
      <c r="AD646" s="31"/>
      <c r="AE646" s="109">
        <v>0</v>
      </c>
      <c r="AF646" s="699" t="e">
        <f t="shared" si="1205"/>
        <v>#DIV/0!</v>
      </c>
      <c r="AG646" s="236">
        <v>0</v>
      </c>
      <c r="AH646" s="236"/>
      <c r="AI646" s="236"/>
      <c r="AJ646" s="236"/>
      <c r="AK646" s="236"/>
      <c r="AL646" s="236"/>
      <c r="AM646" s="236"/>
      <c r="AN646" s="236"/>
      <c r="AO646" s="236">
        <v>0</v>
      </c>
      <c r="AP646" s="106"/>
      <c r="AQ646" s="106"/>
      <c r="AR646" s="106">
        <v>0</v>
      </c>
      <c r="AS646" s="699" t="e">
        <f t="shared" si="1206"/>
        <v>#DIV/0!</v>
      </c>
      <c r="AT646" s="236">
        <v>0</v>
      </c>
      <c r="AU646" s="699" t="e">
        <f t="shared" si="1247"/>
        <v>#DIV/0!</v>
      </c>
      <c r="AV646" s="236"/>
      <c r="AW646" s="236"/>
      <c r="AX646" s="236"/>
      <c r="AY646" s="236"/>
      <c r="AZ646" s="236"/>
      <c r="BA646" s="236"/>
      <c r="BB646" s="236">
        <v>0</v>
      </c>
      <c r="BC646" s="236"/>
      <c r="BD646" s="33">
        <f t="shared" si="1252"/>
        <v>0</v>
      </c>
      <c r="BE646" s="106">
        <v>0</v>
      </c>
      <c r="BF646" s="236">
        <v>0</v>
      </c>
      <c r="BG646" s="236"/>
      <c r="BH646" s="236"/>
      <c r="BI646" s="236">
        <v>0</v>
      </c>
      <c r="BJ646" s="106"/>
      <c r="BK646" s="236"/>
      <c r="BL646" s="236"/>
      <c r="BM646" s="236"/>
      <c r="BN646" s="106"/>
      <c r="BO646" s="236"/>
      <c r="BP646" s="236"/>
      <c r="BQ646" s="236"/>
      <c r="BR646" s="236"/>
      <c r="BS646" s="33">
        <f t="shared" si="1234"/>
        <v>0</v>
      </c>
      <c r="BT646" s="106"/>
      <c r="BU646" s="106">
        <v>0</v>
      </c>
      <c r="BV646" s="236">
        <v>0</v>
      </c>
      <c r="BW646" s="236"/>
      <c r="BX646" s="236"/>
      <c r="BY646" s="236"/>
      <c r="BZ646" s="236">
        <v>0</v>
      </c>
      <c r="CE646" s="699" t="e">
        <f t="shared" si="1238"/>
        <v>#DIV/0!</v>
      </c>
    </row>
    <row r="647" spans="2:83" s="45" customFormat="1" ht="180" hidden="1" customHeight="1" x14ac:dyDescent="0.25">
      <c r="B647" s="206" t="s">
        <v>34</v>
      </c>
      <c r="C647" s="53" t="s">
        <v>87</v>
      </c>
      <c r="D647" s="106">
        <f>I647</f>
        <v>0</v>
      </c>
      <c r="E647" s="31"/>
      <c r="F647" s="31"/>
      <c r="G647" s="31"/>
      <c r="H647" s="31"/>
      <c r="I647" s="31"/>
      <c r="J647" s="106">
        <f>Q647</f>
        <v>0</v>
      </c>
      <c r="K647" s="106">
        <f>U647</f>
        <v>0</v>
      </c>
      <c r="L647" s="106"/>
      <c r="M647" s="236"/>
      <c r="N647" s="31"/>
      <c r="O647" s="31"/>
      <c r="P647" s="31"/>
      <c r="Q647" s="31"/>
      <c r="R647" s="31"/>
      <c r="S647" s="31"/>
      <c r="T647" s="31"/>
      <c r="U647" s="31"/>
      <c r="V647" s="89">
        <f t="shared" si="1236"/>
        <v>0</v>
      </c>
      <c r="W647" s="31"/>
      <c r="X647" s="31"/>
      <c r="Y647" s="31"/>
      <c r="Z647" s="511">
        <f t="shared" si="1235"/>
        <v>0</v>
      </c>
      <c r="AA647" s="511">
        <f t="shared" si="1239"/>
        <v>0</v>
      </c>
      <c r="AB647" s="31"/>
      <c r="AC647" s="31"/>
      <c r="AD647" s="31"/>
      <c r="AE647" s="109">
        <f>AO647</f>
        <v>0</v>
      </c>
      <c r="AF647" s="106"/>
      <c r="AG647" s="236"/>
      <c r="AH647" s="236"/>
      <c r="AI647" s="236"/>
      <c r="AJ647" s="236"/>
      <c r="AK647" s="236"/>
      <c r="AL647" s="236"/>
      <c r="AM647" s="236"/>
      <c r="AN647" s="236"/>
      <c r="AO647" s="236"/>
      <c r="AP647" s="106">
        <f t="shared" ref="AP647" si="1253">AR647+AT647+AX647</f>
        <v>0</v>
      </c>
      <c r="AQ647" s="106"/>
      <c r="AR647" s="106">
        <f>BB647</f>
        <v>0</v>
      </c>
      <c r="AS647" s="699" t="e">
        <f t="shared" si="1206"/>
        <v>#DIV/0!</v>
      </c>
      <c r="AT647" s="236"/>
      <c r="AU647" s="236"/>
      <c r="AV647" s="236"/>
      <c r="AW647" s="236"/>
      <c r="AX647" s="236"/>
      <c r="AY647" s="236"/>
      <c r="AZ647" s="236"/>
      <c r="BA647" s="236"/>
      <c r="BB647" s="236"/>
      <c r="BC647" s="236"/>
      <c r="BD647" s="33">
        <f t="shared" si="1252"/>
        <v>0</v>
      </c>
      <c r="BE647" s="106">
        <f>BI647</f>
        <v>0</v>
      </c>
      <c r="BF647" s="236"/>
      <c r="BG647" s="236"/>
      <c r="BH647" s="236"/>
      <c r="BI647" s="236"/>
      <c r="BJ647" s="106">
        <f t="shared" ref="BJ647" si="1254">BK647+BL647+BM647</f>
        <v>0</v>
      </c>
      <c r="BK647" s="236"/>
      <c r="BL647" s="236"/>
      <c r="BM647" s="236"/>
      <c r="BN647" s="106">
        <f t="shared" ref="BN647" si="1255">BO647+BR647+BS647</f>
        <v>0</v>
      </c>
      <c r="BO647" s="236"/>
      <c r="BP647" s="236"/>
      <c r="BQ647" s="236"/>
      <c r="BR647" s="236"/>
      <c r="BS647" s="33">
        <f t="shared" si="1234"/>
        <v>0</v>
      </c>
      <c r="BT647" s="106"/>
      <c r="BU647" s="106">
        <f>BZ647</f>
        <v>0</v>
      </c>
      <c r="BV647" s="236"/>
      <c r="BW647" s="236"/>
      <c r="BX647" s="236"/>
      <c r="BY647" s="236"/>
      <c r="BZ647" s="236"/>
      <c r="CE647" s="699" t="e">
        <f t="shared" si="1238"/>
        <v>#DIV/0!</v>
      </c>
    </row>
    <row r="648" spans="2:83" s="45" customFormat="1" ht="81" hidden="1" customHeight="1" x14ac:dyDescent="0.25">
      <c r="B648" s="218"/>
      <c r="C648" s="27"/>
      <c r="D648" s="28"/>
      <c r="E648" s="28"/>
      <c r="F648" s="28"/>
      <c r="G648" s="28"/>
      <c r="H648" s="28"/>
      <c r="I648" s="31"/>
      <c r="J648" s="28"/>
      <c r="K648" s="19"/>
      <c r="L648" s="19"/>
      <c r="M648" s="239"/>
      <c r="N648" s="19"/>
      <c r="O648" s="28"/>
      <c r="P648" s="19"/>
      <c r="Q648" s="28"/>
      <c r="R648" s="19"/>
      <c r="S648" s="28"/>
      <c r="T648" s="19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239"/>
      <c r="AF648" s="19"/>
      <c r="AG648" s="239"/>
      <c r="AH648" s="19"/>
      <c r="AI648" s="28"/>
      <c r="AJ648" s="19"/>
      <c r="AK648" s="28"/>
      <c r="AL648" s="19"/>
      <c r="AM648" s="28"/>
      <c r="AN648" s="19"/>
      <c r="AO648" s="31"/>
      <c r="AP648" s="31"/>
      <c r="AQ648" s="31"/>
      <c r="AR648" s="28"/>
      <c r="AS648" s="19"/>
      <c r="AT648" s="239"/>
      <c r="AU648" s="19"/>
      <c r="AV648" s="28"/>
      <c r="AW648" s="19"/>
      <c r="AX648" s="239"/>
      <c r="AY648" s="19"/>
      <c r="AZ648" s="28"/>
      <c r="BA648" s="19"/>
      <c r="BB648" s="31"/>
      <c r="BC648" s="31"/>
      <c r="BD648" s="31"/>
      <c r="BE648" s="28"/>
      <c r="BF648" s="28"/>
      <c r="BG648" s="28"/>
      <c r="BH648" s="28"/>
      <c r="BI648" s="31"/>
      <c r="BJ648" s="31"/>
      <c r="BK648" s="31"/>
      <c r="BL648" s="31"/>
      <c r="BM648" s="31"/>
      <c r="BN648" s="31"/>
      <c r="BO648" s="31"/>
      <c r="BP648" s="31"/>
      <c r="BQ648" s="31"/>
      <c r="BR648" s="31"/>
      <c r="BS648" s="31"/>
      <c r="BT648" s="31"/>
      <c r="BU648" s="28"/>
      <c r="BV648" s="28"/>
      <c r="BW648" s="28"/>
      <c r="BX648" s="28"/>
      <c r="BY648" s="28"/>
      <c r="BZ648" s="31"/>
      <c r="CE648" s="699" t="e">
        <f t="shared" si="1238"/>
        <v>#DIV/0!</v>
      </c>
    </row>
    <row r="649" spans="2:83" s="45" customFormat="1" ht="81" hidden="1" customHeight="1" x14ac:dyDescent="0.25">
      <c r="B649" s="219"/>
      <c r="C649" s="56"/>
      <c r="D649" s="89"/>
      <c r="E649" s="89"/>
      <c r="F649" s="89"/>
      <c r="G649" s="89"/>
      <c r="H649" s="89"/>
      <c r="I649" s="31"/>
      <c r="J649" s="89"/>
      <c r="K649" s="19"/>
      <c r="L649" s="19"/>
      <c r="M649" s="33"/>
      <c r="N649" s="19"/>
      <c r="O649" s="89"/>
      <c r="P649" s="19"/>
      <c r="Q649" s="89"/>
      <c r="R649" s="19"/>
      <c r="S649" s="89"/>
      <c r="T649" s="19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3"/>
      <c r="AF649" s="19"/>
      <c r="AG649" s="33"/>
      <c r="AH649" s="19"/>
      <c r="AI649" s="89"/>
      <c r="AJ649" s="19"/>
      <c r="AK649" s="89"/>
      <c r="AL649" s="19"/>
      <c r="AM649" s="89"/>
      <c r="AN649" s="19"/>
      <c r="AO649" s="31"/>
      <c r="AP649" s="31"/>
      <c r="AQ649" s="31"/>
      <c r="AR649" s="89"/>
      <c r="AS649" s="19"/>
      <c r="AT649" s="33"/>
      <c r="AU649" s="19"/>
      <c r="AV649" s="89"/>
      <c r="AW649" s="19"/>
      <c r="AX649" s="33"/>
      <c r="AY649" s="19"/>
      <c r="AZ649" s="89"/>
      <c r="BA649" s="19"/>
      <c r="BB649" s="31"/>
      <c r="BC649" s="31"/>
      <c r="BD649" s="31"/>
      <c r="BE649" s="89"/>
      <c r="BF649" s="89"/>
      <c r="BG649" s="89"/>
      <c r="BH649" s="89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89"/>
      <c r="BV649" s="89"/>
      <c r="BW649" s="89"/>
      <c r="BX649" s="89"/>
      <c r="BY649" s="89"/>
      <c r="BZ649" s="31"/>
      <c r="CE649" s="699" t="e">
        <f t="shared" si="1238"/>
        <v>#DIV/0!</v>
      </c>
    </row>
    <row r="650" spans="2:83" s="45" customFormat="1" ht="180" hidden="1" customHeight="1" x14ac:dyDescent="0.25">
      <c r="B650" s="220"/>
      <c r="C650" s="39"/>
      <c r="D650" s="19"/>
      <c r="E650" s="89"/>
      <c r="F650" s="89"/>
      <c r="G650" s="89"/>
      <c r="H650" s="31"/>
      <c r="I650" s="31"/>
      <c r="J650" s="19"/>
      <c r="K650" s="19"/>
      <c r="L650" s="19"/>
      <c r="M650" s="33"/>
      <c r="N650" s="19"/>
      <c r="O650" s="89"/>
      <c r="P650" s="19"/>
      <c r="Q650" s="89"/>
      <c r="R650" s="19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237"/>
      <c r="AF650" s="19"/>
      <c r="AG650" s="33"/>
      <c r="AH650" s="19"/>
      <c r="AI650" s="89"/>
      <c r="AJ650" s="19"/>
      <c r="AK650" s="89"/>
      <c r="AL650" s="19"/>
      <c r="AM650" s="31"/>
      <c r="AN650" s="31"/>
      <c r="AO650" s="31"/>
      <c r="AP650" s="31"/>
      <c r="AQ650" s="31"/>
      <c r="AR650" s="19"/>
      <c r="AS650" s="19"/>
      <c r="AT650" s="33"/>
      <c r="AU650" s="19"/>
      <c r="AV650" s="89"/>
      <c r="AW650" s="19"/>
      <c r="AX650" s="33"/>
      <c r="AY650" s="19"/>
      <c r="AZ650" s="31"/>
      <c r="BA650" s="31"/>
      <c r="BB650" s="31"/>
      <c r="BC650" s="31"/>
      <c r="BD650" s="31"/>
      <c r="BE650" s="19"/>
      <c r="BF650" s="89"/>
      <c r="BG650" s="89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19"/>
      <c r="BV650" s="89"/>
      <c r="BW650" s="89"/>
      <c r="BX650" s="89"/>
      <c r="BY650" s="31"/>
      <c r="BZ650" s="31"/>
      <c r="CE650" s="699" t="e">
        <f t="shared" si="1238"/>
        <v>#DIV/0!</v>
      </c>
    </row>
    <row r="651" spans="2:83" s="45" customFormat="1" ht="45.75" hidden="1" customHeight="1" x14ac:dyDescent="0.25">
      <c r="B651" s="220"/>
      <c r="C651" s="18"/>
      <c r="D651" s="19"/>
      <c r="E651" s="19"/>
      <c r="F651" s="19"/>
      <c r="G651" s="19"/>
      <c r="H651" s="31"/>
      <c r="I651" s="31"/>
      <c r="J651" s="19"/>
      <c r="K651" s="19"/>
      <c r="L651" s="19"/>
      <c r="M651" s="237"/>
      <c r="N651" s="19"/>
      <c r="O651" s="19"/>
      <c r="P651" s="19"/>
      <c r="Q651" s="19"/>
      <c r="R651" s="19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237"/>
      <c r="AF651" s="19"/>
      <c r="AG651" s="237"/>
      <c r="AH651" s="19"/>
      <c r="AI651" s="19"/>
      <c r="AJ651" s="19"/>
      <c r="AK651" s="19"/>
      <c r="AL651" s="19"/>
      <c r="AM651" s="31"/>
      <c r="AN651" s="31"/>
      <c r="AO651" s="31"/>
      <c r="AP651" s="31"/>
      <c r="AQ651" s="31"/>
      <c r="AR651" s="19"/>
      <c r="AS651" s="19"/>
      <c r="AT651" s="237"/>
      <c r="AU651" s="19"/>
      <c r="AV651" s="19"/>
      <c r="AW651" s="19"/>
      <c r="AX651" s="237"/>
      <c r="AY651" s="19"/>
      <c r="AZ651" s="31"/>
      <c r="BA651" s="31"/>
      <c r="BB651" s="31"/>
      <c r="BC651" s="31"/>
      <c r="BD651" s="31"/>
      <c r="BE651" s="19"/>
      <c r="BF651" s="19"/>
      <c r="BG651" s="19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19"/>
      <c r="BV651" s="19"/>
      <c r="BW651" s="19"/>
      <c r="BX651" s="19"/>
      <c r="BY651" s="31"/>
      <c r="BZ651" s="31"/>
      <c r="CE651" s="699" t="e">
        <f t="shared" si="1238"/>
        <v>#DIV/0!</v>
      </c>
    </row>
    <row r="652" spans="2:83" s="45" customFormat="1" ht="36" hidden="1" customHeight="1" x14ac:dyDescent="0.25">
      <c r="B652" s="220"/>
      <c r="C652" s="34"/>
      <c r="D652" s="31"/>
      <c r="E652" s="89"/>
      <c r="F652" s="89"/>
      <c r="G652" s="89"/>
      <c r="H652" s="31"/>
      <c r="I652" s="31"/>
      <c r="J652" s="31"/>
      <c r="K652" s="31"/>
      <c r="L652" s="31"/>
      <c r="M652" s="33"/>
      <c r="N652" s="19"/>
      <c r="O652" s="89"/>
      <c r="P652" s="19"/>
      <c r="Q652" s="89"/>
      <c r="R652" s="19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236"/>
      <c r="AF652" s="31"/>
      <c r="AG652" s="33"/>
      <c r="AH652" s="19"/>
      <c r="AI652" s="89"/>
      <c r="AJ652" s="19"/>
      <c r="AK652" s="89"/>
      <c r="AL652" s="19"/>
      <c r="AM652" s="31"/>
      <c r="AN652" s="31"/>
      <c r="AO652" s="31"/>
      <c r="AP652" s="31"/>
      <c r="AQ652" s="31"/>
      <c r="AR652" s="31"/>
      <c r="AS652" s="31"/>
      <c r="AT652" s="33"/>
      <c r="AU652" s="19"/>
      <c r="AV652" s="89"/>
      <c r="AW652" s="19"/>
      <c r="AX652" s="33"/>
      <c r="AY652" s="19"/>
      <c r="AZ652" s="31"/>
      <c r="BA652" s="31"/>
      <c r="BB652" s="31"/>
      <c r="BC652" s="31"/>
      <c r="BD652" s="31"/>
      <c r="BE652" s="31"/>
      <c r="BF652" s="89"/>
      <c r="BG652" s="89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/>
      <c r="BV652" s="89"/>
      <c r="BW652" s="89"/>
      <c r="BX652" s="89"/>
      <c r="BY652" s="31"/>
      <c r="BZ652" s="31"/>
      <c r="CE652" s="699" t="e">
        <f t="shared" si="1238"/>
        <v>#DIV/0!</v>
      </c>
    </row>
    <row r="653" spans="2:83" s="45" customFormat="1" ht="30" hidden="1" customHeight="1" x14ac:dyDescent="0.25">
      <c r="B653" s="220"/>
      <c r="C653" s="34"/>
      <c r="D653" s="31"/>
      <c r="E653" s="89"/>
      <c r="F653" s="89"/>
      <c r="G653" s="89"/>
      <c r="H653" s="31"/>
      <c r="I653" s="31"/>
      <c r="J653" s="31"/>
      <c r="K653" s="31"/>
      <c r="L653" s="31"/>
      <c r="M653" s="33"/>
      <c r="N653" s="19"/>
      <c r="O653" s="89"/>
      <c r="P653" s="19"/>
      <c r="Q653" s="89"/>
      <c r="R653" s="19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236"/>
      <c r="AF653" s="31"/>
      <c r="AG653" s="33"/>
      <c r="AH653" s="19"/>
      <c r="AI653" s="89"/>
      <c r="AJ653" s="19"/>
      <c r="AK653" s="89"/>
      <c r="AL653" s="19"/>
      <c r="AM653" s="31"/>
      <c r="AN653" s="31"/>
      <c r="AO653" s="31"/>
      <c r="AP653" s="31"/>
      <c r="AQ653" s="31"/>
      <c r="AR653" s="31"/>
      <c r="AS653" s="31"/>
      <c r="AT653" s="33"/>
      <c r="AU653" s="19"/>
      <c r="AV653" s="89"/>
      <c r="AW653" s="19"/>
      <c r="AX653" s="33"/>
      <c r="AY653" s="19"/>
      <c r="AZ653" s="31"/>
      <c r="BA653" s="31"/>
      <c r="BB653" s="31"/>
      <c r="BC653" s="31"/>
      <c r="BD653" s="31"/>
      <c r="BE653" s="31"/>
      <c r="BF653" s="89"/>
      <c r="BG653" s="89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89"/>
      <c r="BW653" s="89"/>
      <c r="BX653" s="89"/>
      <c r="BY653" s="31"/>
      <c r="BZ653" s="31"/>
      <c r="CE653" s="699" t="e">
        <f t="shared" si="1238"/>
        <v>#DIV/0!</v>
      </c>
    </row>
    <row r="654" spans="2:83" s="45" customFormat="1" ht="45" hidden="1" customHeight="1" x14ac:dyDescent="0.25">
      <c r="B654" s="220"/>
      <c r="C654" s="34"/>
      <c r="D654" s="19"/>
      <c r="E654" s="31"/>
      <c r="F654" s="31"/>
      <c r="G654" s="31"/>
      <c r="H654" s="31"/>
      <c r="I654" s="31"/>
      <c r="J654" s="19"/>
      <c r="K654" s="19"/>
      <c r="L654" s="19"/>
      <c r="M654" s="236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237"/>
      <c r="AF654" s="19"/>
      <c r="AG654" s="236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19"/>
      <c r="AS654" s="19"/>
      <c r="AT654" s="236"/>
      <c r="AU654" s="31"/>
      <c r="AV654" s="31"/>
      <c r="AW654" s="31"/>
      <c r="AX654" s="236"/>
      <c r="AY654" s="31"/>
      <c r="AZ654" s="31"/>
      <c r="BA654" s="31"/>
      <c r="BB654" s="31"/>
      <c r="BC654" s="31"/>
      <c r="BD654" s="31"/>
      <c r="BE654" s="19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19"/>
      <c r="BV654" s="31"/>
      <c r="BW654" s="31"/>
      <c r="BX654" s="31"/>
      <c r="BY654" s="31"/>
      <c r="BZ654" s="31"/>
      <c r="CE654" s="699" t="e">
        <f t="shared" si="1238"/>
        <v>#DIV/0!</v>
      </c>
    </row>
    <row r="655" spans="2:83" s="45" customFormat="1" ht="56.25" hidden="1" customHeight="1" x14ac:dyDescent="0.25">
      <c r="B655" s="220"/>
      <c r="C655" s="34"/>
      <c r="D655" s="19"/>
      <c r="E655" s="31"/>
      <c r="F655" s="31"/>
      <c r="G655" s="31"/>
      <c r="H655" s="31"/>
      <c r="I655" s="31"/>
      <c r="J655" s="19"/>
      <c r="K655" s="19"/>
      <c r="L655" s="19"/>
      <c r="M655" s="236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237"/>
      <c r="AF655" s="19"/>
      <c r="AG655" s="236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19"/>
      <c r="AS655" s="19"/>
      <c r="AT655" s="236"/>
      <c r="AU655" s="31"/>
      <c r="AV655" s="31"/>
      <c r="AW655" s="31"/>
      <c r="AX655" s="236"/>
      <c r="AY655" s="31"/>
      <c r="AZ655" s="31"/>
      <c r="BA655" s="31"/>
      <c r="BB655" s="31"/>
      <c r="BC655" s="31"/>
      <c r="BD655" s="31"/>
      <c r="BE655" s="19"/>
      <c r="BF655" s="31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  <c r="BS655" s="31"/>
      <c r="BT655" s="31"/>
      <c r="BU655" s="19"/>
      <c r="BV655" s="31"/>
      <c r="BW655" s="31"/>
      <c r="BX655" s="31"/>
      <c r="BY655" s="31"/>
      <c r="BZ655" s="31"/>
      <c r="CE655" s="699" t="e">
        <f t="shared" si="1238"/>
        <v>#DIV/0!</v>
      </c>
    </row>
    <row r="656" spans="2:83" s="23" customFormat="1" ht="46.5" hidden="1" customHeight="1" x14ac:dyDescent="0.25">
      <c r="B656" s="221"/>
      <c r="C656" s="21"/>
      <c r="D656" s="22"/>
      <c r="E656" s="22"/>
      <c r="F656" s="22"/>
      <c r="G656" s="22"/>
      <c r="H656" s="22"/>
      <c r="I656" s="22"/>
      <c r="J656" s="22"/>
      <c r="K656" s="41"/>
      <c r="L656" s="41"/>
      <c r="M656" s="187"/>
      <c r="N656" s="41"/>
      <c r="O656" s="22"/>
      <c r="P656" s="41"/>
      <c r="Q656" s="22"/>
      <c r="R656" s="41"/>
      <c r="S656" s="22"/>
      <c r="T656" s="41"/>
      <c r="U656" s="22"/>
      <c r="V656" s="22"/>
      <c r="W656" s="22"/>
      <c r="X656" s="22"/>
      <c r="Y656" s="22"/>
      <c r="Z656" s="22"/>
      <c r="AA656" s="22"/>
      <c r="AB656" s="22"/>
      <c r="AC656" s="22"/>
      <c r="AD656" s="41"/>
      <c r="AE656" s="187"/>
      <c r="AF656" s="41"/>
      <c r="AG656" s="187"/>
      <c r="AH656" s="41"/>
      <c r="AI656" s="22"/>
      <c r="AJ656" s="41"/>
      <c r="AK656" s="22"/>
      <c r="AL656" s="41"/>
      <c r="AM656" s="22"/>
      <c r="AN656" s="41"/>
      <c r="AO656" s="22"/>
      <c r="AP656" s="22"/>
      <c r="AQ656" s="41"/>
      <c r="AR656" s="22"/>
      <c r="AS656" s="41"/>
      <c r="AT656" s="187"/>
      <c r="AU656" s="41"/>
      <c r="AV656" s="22"/>
      <c r="AW656" s="41"/>
      <c r="AX656" s="187"/>
      <c r="AY656" s="41"/>
      <c r="AZ656" s="22"/>
      <c r="BA656" s="41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E656" s="699" t="e">
        <f t="shared" si="1238"/>
        <v>#DIV/0!</v>
      </c>
    </row>
    <row r="657" spans="1:83" s="45" customFormat="1" ht="137.25" hidden="1" customHeight="1" x14ac:dyDescent="0.25">
      <c r="B657" s="220" t="s">
        <v>96</v>
      </c>
      <c r="C657" s="39" t="s">
        <v>97</v>
      </c>
      <c r="D657" s="19">
        <f>E657</f>
        <v>0</v>
      </c>
      <c r="E657" s="19">
        <f>E658+E662</f>
        <v>0</v>
      </c>
      <c r="F657" s="19"/>
      <c r="G657" s="19"/>
      <c r="H657" s="19"/>
      <c r="I657" s="31"/>
      <c r="J657" s="19">
        <f t="shared" ref="J657:J661" si="1256">K657</f>
        <v>0</v>
      </c>
      <c r="K657" s="19">
        <f>M657</f>
        <v>0</v>
      </c>
      <c r="L657" s="19"/>
      <c r="M657" s="237">
        <f>M658+M662</f>
        <v>0</v>
      </c>
      <c r="N657" s="19"/>
      <c r="O657" s="19"/>
      <c r="P657" s="19"/>
      <c r="Q657" s="19"/>
      <c r="R657" s="19"/>
      <c r="S657" s="19"/>
      <c r="T657" s="19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237">
        <f>AG657</f>
        <v>0</v>
      </c>
      <c r="AF657" s="19"/>
      <c r="AG657" s="237">
        <f>AG658+AG662</f>
        <v>0</v>
      </c>
      <c r="AH657" s="19"/>
      <c r="AI657" s="19"/>
      <c r="AJ657" s="19"/>
      <c r="AK657" s="19"/>
      <c r="AL657" s="19"/>
      <c r="AM657" s="19"/>
      <c r="AN657" s="19"/>
      <c r="AO657" s="31"/>
      <c r="AP657" s="31"/>
      <c r="AQ657" s="31"/>
      <c r="AR657" s="19">
        <f>AT657</f>
        <v>0</v>
      </c>
      <c r="AS657" s="19"/>
      <c r="AT657" s="237">
        <f>AT658+AT662</f>
        <v>0</v>
      </c>
      <c r="AU657" s="19"/>
      <c r="AV657" s="19"/>
      <c r="AW657" s="19"/>
      <c r="AX657" s="237"/>
      <c r="AY657" s="19"/>
      <c r="AZ657" s="19"/>
      <c r="BA657" s="19"/>
      <c r="BB657" s="31"/>
      <c r="BC657" s="31"/>
      <c r="BD657" s="31"/>
      <c r="BE657" s="19">
        <f>BF657</f>
        <v>0</v>
      </c>
      <c r="BF657" s="19">
        <f>BF658+BF662</f>
        <v>0</v>
      </c>
      <c r="BG657" s="19"/>
      <c r="BH657" s="19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19">
        <f>BV657</f>
        <v>0</v>
      </c>
      <c r="BV657" s="19">
        <f>BV658+BV662</f>
        <v>0</v>
      </c>
      <c r="BW657" s="19"/>
      <c r="BX657" s="19"/>
      <c r="BY657" s="19"/>
      <c r="BZ657" s="31"/>
      <c r="CE657" s="699" t="e">
        <f t="shared" si="1238"/>
        <v>#DIV/0!</v>
      </c>
    </row>
    <row r="658" spans="1:83" s="45" customFormat="1" ht="45.75" hidden="1" customHeight="1" x14ac:dyDescent="0.25">
      <c r="B658" s="220"/>
      <c r="C658" s="18" t="s">
        <v>31</v>
      </c>
      <c r="D658" s="19">
        <f>E658</f>
        <v>0</v>
      </c>
      <c r="E658" s="19">
        <f>SUM(E659:E661)</f>
        <v>0</v>
      </c>
      <c r="F658" s="19"/>
      <c r="G658" s="19"/>
      <c r="H658" s="31"/>
      <c r="I658" s="31"/>
      <c r="J658" s="19">
        <f t="shared" si="1256"/>
        <v>0</v>
      </c>
      <c r="K658" s="19">
        <f>M658</f>
        <v>0</v>
      </c>
      <c r="L658" s="19"/>
      <c r="M658" s="237">
        <f>SUM(M659:M661)</f>
        <v>0</v>
      </c>
      <c r="N658" s="19"/>
      <c r="O658" s="19"/>
      <c r="P658" s="19"/>
      <c r="Q658" s="19"/>
      <c r="R658" s="19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237">
        <f>AG658</f>
        <v>0</v>
      </c>
      <c r="AF658" s="19"/>
      <c r="AG658" s="237">
        <f>SUM(AG659:AG661)</f>
        <v>0</v>
      </c>
      <c r="AH658" s="19"/>
      <c r="AI658" s="19"/>
      <c r="AJ658" s="19"/>
      <c r="AK658" s="19"/>
      <c r="AL658" s="19"/>
      <c r="AM658" s="31"/>
      <c r="AN658" s="31"/>
      <c r="AO658" s="31"/>
      <c r="AP658" s="31"/>
      <c r="AQ658" s="31"/>
      <c r="AR658" s="19">
        <f>AT658</f>
        <v>0</v>
      </c>
      <c r="AS658" s="19"/>
      <c r="AT658" s="237">
        <f>SUM(AT659:AT661)</f>
        <v>0</v>
      </c>
      <c r="AU658" s="19"/>
      <c r="AV658" s="19"/>
      <c r="AW658" s="19"/>
      <c r="AX658" s="237"/>
      <c r="AY658" s="19"/>
      <c r="AZ658" s="31"/>
      <c r="BA658" s="31"/>
      <c r="BB658" s="31"/>
      <c r="BC658" s="31"/>
      <c r="BD658" s="31"/>
      <c r="BE658" s="19">
        <f>BF658</f>
        <v>0</v>
      </c>
      <c r="BF658" s="19">
        <f>SUM(BF659:BF661)</f>
        <v>0</v>
      </c>
      <c r="BG658" s="19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19">
        <f>BV658</f>
        <v>0</v>
      </c>
      <c r="BV658" s="19">
        <f>SUM(BV659:BV661)</f>
        <v>0</v>
      </c>
      <c r="BW658" s="19"/>
      <c r="BX658" s="19"/>
      <c r="BY658" s="31"/>
      <c r="BZ658" s="31"/>
      <c r="CE658" s="699" t="e">
        <f t="shared" si="1238"/>
        <v>#DIV/0!</v>
      </c>
    </row>
    <row r="659" spans="1:83" s="45" customFormat="1" ht="33.75" hidden="1" customHeight="1" x14ac:dyDescent="0.25">
      <c r="B659" s="220"/>
      <c r="C659" s="34" t="s">
        <v>39</v>
      </c>
      <c r="D659" s="31">
        <f>E659</f>
        <v>0</v>
      </c>
      <c r="E659" s="31">
        <v>0</v>
      </c>
      <c r="F659" s="31"/>
      <c r="G659" s="31"/>
      <c r="H659" s="31"/>
      <c r="I659" s="31"/>
      <c r="J659" s="31">
        <f t="shared" si="1256"/>
        <v>0</v>
      </c>
      <c r="K659" s="31">
        <f>M659</f>
        <v>0</v>
      </c>
      <c r="L659" s="31"/>
      <c r="M659" s="236">
        <v>0</v>
      </c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236">
        <f>AG659</f>
        <v>0</v>
      </c>
      <c r="AF659" s="31"/>
      <c r="AG659" s="236">
        <v>0</v>
      </c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>
        <f>AT659</f>
        <v>0</v>
      </c>
      <c r="AS659" s="31"/>
      <c r="AT659" s="236">
        <v>0</v>
      </c>
      <c r="AU659" s="31"/>
      <c r="AV659" s="31"/>
      <c r="AW659" s="31"/>
      <c r="AX659" s="236"/>
      <c r="AY659" s="31"/>
      <c r="AZ659" s="31"/>
      <c r="BA659" s="31"/>
      <c r="BB659" s="31"/>
      <c r="BC659" s="31"/>
      <c r="BD659" s="31"/>
      <c r="BE659" s="31">
        <f>BF659</f>
        <v>0</v>
      </c>
      <c r="BF659" s="31">
        <v>0</v>
      </c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>
        <f>BV659</f>
        <v>0</v>
      </c>
      <c r="BV659" s="31">
        <v>0</v>
      </c>
      <c r="BW659" s="31"/>
      <c r="BX659" s="31"/>
      <c r="BY659" s="31"/>
      <c r="BZ659" s="31"/>
      <c r="CE659" s="699" t="e">
        <f t="shared" si="1238"/>
        <v>#DIV/0!</v>
      </c>
    </row>
    <row r="660" spans="1:83" s="45" customFormat="1" ht="40.5" hidden="1" customHeight="1" x14ac:dyDescent="0.25">
      <c r="B660" s="220"/>
      <c r="C660" s="34" t="s">
        <v>43</v>
      </c>
      <c r="D660" s="31">
        <f>E660</f>
        <v>0</v>
      </c>
      <c r="E660" s="31">
        <v>0</v>
      </c>
      <c r="F660" s="31"/>
      <c r="G660" s="31"/>
      <c r="H660" s="31"/>
      <c r="I660" s="31"/>
      <c r="J660" s="31">
        <f t="shared" si="1256"/>
        <v>0</v>
      </c>
      <c r="K660" s="31">
        <f>M660</f>
        <v>0</v>
      </c>
      <c r="L660" s="31"/>
      <c r="M660" s="236">
        <v>0</v>
      </c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236">
        <f>AG660</f>
        <v>0</v>
      </c>
      <c r="AF660" s="31"/>
      <c r="AG660" s="236">
        <v>0</v>
      </c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>
        <f>AT660</f>
        <v>0</v>
      </c>
      <c r="AS660" s="31"/>
      <c r="AT660" s="236">
        <v>0</v>
      </c>
      <c r="AU660" s="31"/>
      <c r="AV660" s="31"/>
      <c r="AW660" s="31"/>
      <c r="AX660" s="236"/>
      <c r="AY660" s="31"/>
      <c r="AZ660" s="31"/>
      <c r="BA660" s="31"/>
      <c r="BB660" s="31"/>
      <c r="BC660" s="31"/>
      <c r="BD660" s="31"/>
      <c r="BE660" s="31">
        <f>BF660</f>
        <v>0</v>
      </c>
      <c r="BF660" s="31">
        <v>0</v>
      </c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>
        <f>BV660</f>
        <v>0</v>
      </c>
      <c r="BV660" s="31">
        <v>0</v>
      </c>
      <c r="BW660" s="31"/>
      <c r="BX660" s="31"/>
      <c r="BY660" s="31"/>
      <c r="BZ660" s="31"/>
      <c r="CE660" s="699" t="e">
        <f t="shared" si="1238"/>
        <v>#DIV/0!</v>
      </c>
    </row>
    <row r="661" spans="1:83" s="45" customFormat="1" ht="28.5" hidden="1" customHeight="1" x14ac:dyDescent="0.25">
      <c r="B661" s="220"/>
      <c r="C661" s="34" t="s">
        <v>47</v>
      </c>
      <c r="D661" s="31">
        <f>E661</f>
        <v>0</v>
      </c>
      <c r="E661" s="31">
        <v>0</v>
      </c>
      <c r="F661" s="31"/>
      <c r="G661" s="31"/>
      <c r="H661" s="31"/>
      <c r="I661" s="31"/>
      <c r="J661" s="31">
        <f t="shared" si="1256"/>
        <v>0</v>
      </c>
      <c r="K661" s="31">
        <f>M661</f>
        <v>0</v>
      </c>
      <c r="L661" s="31"/>
      <c r="M661" s="236">
        <v>0</v>
      </c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236">
        <f>AG661</f>
        <v>0</v>
      </c>
      <c r="AF661" s="31"/>
      <c r="AG661" s="236">
        <v>0</v>
      </c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>
        <f>AT661</f>
        <v>0</v>
      </c>
      <c r="AS661" s="31"/>
      <c r="AT661" s="236">
        <v>0</v>
      </c>
      <c r="AU661" s="31"/>
      <c r="AV661" s="31"/>
      <c r="AW661" s="31"/>
      <c r="AX661" s="236"/>
      <c r="AY661" s="31"/>
      <c r="AZ661" s="31"/>
      <c r="BA661" s="31"/>
      <c r="BB661" s="31"/>
      <c r="BC661" s="31"/>
      <c r="BD661" s="31"/>
      <c r="BE661" s="31">
        <f>BF661</f>
        <v>0</v>
      </c>
      <c r="BF661" s="31">
        <v>0</v>
      </c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>
        <f>BV661</f>
        <v>0</v>
      </c>
      <c r="BV661" s="31">
        <v>0</v>
      </c>
      <c r="BW661" s="31"/>
      <c r="BX661" s="31"/>
      <c r="BY661" s="31"/>
      <c r="BZ661" s="31"/>
      <c r="CE661" s="699" t="e">
        <f t="shared" si="1238"/>
        <v>#DIV/0!</v>
      </c>
    </row>
    <row r="662" spans="1:83" s="23" customFormat="1" ht="46.5" hidden="1" customHeight="1" x14ac:dyDescent="0.25">
      <c r="B662" s="221"/>
      <c r="C662" s="21"/>
      <c r="D662" s="22"/>
      <c r="E662" s="22"/>
      <c r="F662" s="22"/>
      <c r="G662" s="22"/>
      <c r="H662" s="22"/>
      <c r="I662" s="22"/>
      <c r="J662" s="22"/>
      <c r="K662" s="41"/>
      <c r="L662" s="41"/>
      <c r="M662" s="187"/>
      <c r="N662" s="41"/>
      <c r="O662" s="22"/>
      <c r="P662" s="41"/>
      <c r="Q662" s="22"/>
      <c r="R662" s="41"/>
      <c r="S662" s="22"/>
      <c r="T662" s="41"/>
      <c r="U662" s="22"/>
      <c r="V662" s="22"/>
      <c r="W662" s="22"/>
      <c r="X662" s="22"/>
      <c r="Y662" s="22"/>
      <c r="Z662" s="22"/>
      <c r="AA662" s="22"/>
      <c r="AB662" s="22"/>
      <c r="AC662" s="22"/>
      <c r="AD662" s="41"/>
      <c r="AE662" s="187"/>
      <c r="AF662" s="41"/>
      <c r="AG662" s="187"/>
      <c r="AH662" s="41"/>
      <c r="AI662" s="22"/>
      <c r="AJ662" s="41"/>
      <c r="AK662" s="22"/>
      <c r="AL662" s="41"/>
      <c r="AM662" s="22"/>
      <c r="AN662" s="41"/>
      <c r="AO662" s="22"/>
      <c r="AP662" s="22"/>
      <c r="AQ662" s="41"/>
      <c r="AR662" s="22"/>
      <c r="AS662" s="41"/>
      <c r="AT662" s="187"/>
      <c r="AU662" s="41"/>
      <c r="AV662" s="22"/>
      <c r="AW662" s="41"/>
      <c r="AX662" s="187"/>
      <c r="AY662" s="41"/>
      <c r="AZ662" s="22"/>
      <c r="BA662" s="41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E662" s="699" t="e">
        <f t="shared" si="1238"/>
        <v>#DIV/0!</v>
      </c>
    </row>
    <row r="663" spans="1:83" s="45" customFormat="1" ht="162.75" hidden="1" customHeight="1" x14ac:dyDescent="0.25">
      <c r="B663" s="220" t="s">
        <v>98</v>
      </c>
      <c r="C663" s="39" t="s">
        <v>99</v>
      </c>
      <c r="D663" s="19" t="e">
        <f>E663</f>
        <v>#REF!</v>
      </c>
      <c r="E663" s="19" t="e">
        <f>E664+E666</f>
        <v>#REF!</v>
      </c>
      <c r="F663" s="19"/>
      <c r="G663" s="19"/>
      <c r="H663" s="31"/>
      <c r="I663" s="31"/>
      <c r="J663" s="19" t="e">
        <f>K663</f>
        <v>#REF!</v>
      </c>
      <c r="K663" s="19" t="e">
        <f>M663</f>
        <v>#REF!</v>
      </c>
      <c r="L663" s="19"/>
      <c r="M663" s="237" t="e">
        <f>M664+M666</f>
        <v>#REF!</v>
      </c>
      <c r="N663" s="19"/>
      <c r="O663" s="19"/>
      <c r="P663" s="19"/>
      <c r="Q663" s="19"/>
      <c r="R663" s="19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237">
        <f>AG663</f>
        <v>0</v>
      </c>
      <c r="AF663" s="19"/>
      <c r="AG663" s="237">
        <f>AG664+AG666</f>
        <v>0</v>
      </c>
      <c r="AH663" s="19"/>
      <c r="AI663" s="19"/>
      <c r="AJ663" s="19"/>
      <c r="AK663" s="19"/>
      <c r="AL663" s="19"/>
      <c r="AM663" s="31"/>
      <c r="AN663" s="31"/>
      <c r="AO663" s="31"/>
      <c r="AP663" s="31"/>
      <c r="AQ663" s="31"/>
      <c r="AR663" s="19">
        <f>AT663</f>
        <v>0</v>
      </c>
      <c r="AS663" s="19"/>
      <c r="AT663" s="237">
        <f>AT664+AT666</f>
        <v>0</v>
      </c>
      <c r="AU663" s="19"/>
      <c r="AV663" s="19"/>
      <c r="AW663" s="19"/>
      <c r="AX663" s="237"/>
      <c r="AY663" s="19"/>
      <c r="AZ663" s="31"/>
      <c r="BA663" s="31"/>
      <c r="BB663" s="31"/>
      <c r="BC663" s="31"/>
      <c r="BD663" s="31"/>
      <c r="BE663" s="19">
        <f>BF663</f>
        <v>0</v>
      </c>
      <c r="BF663" s="19">
        <f>BF664+BF666</f>
        <v>0</v>
      </c>
      <c r="BG663" s="19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19">
        <f>BV663</f>
        <v>0</v>
      </c>
      <c r="BV663" s="19">
        <f>BV664+BV666</f>
        <v>0</v>
      </c>
      <c r="BW663" s="19"/>
      <c r="BX663" s="19"/>
      <c r="BY663" s="31"/>
      <c r="BZ663" s="31"/>
      <c r="CE663" s="699" t="e">
        <f t="shared" si="1238"/>
        <v>#DIV/0!</v>
      </c>
    </row>
    <row r="664" spans="1:83" s="45" customFormat="1" ht="48" hidden="1" customHeight="1" x14ac:dyDescent="0.25">
      <c r="B664" s="220"/>
      <c r="C664" s="34" t="s">
        <v>39</v>
      </c>
      <c r="D664" s="31" t="e">
        <f>E664</f>
        <v>#REF!</v>
      </c>
      <c r="E664" s="31" t="e">
        <f>#REF!</f>
        <v>#REF!</v>
      </c>
      <c r="F664" s="31"/>
      <c r="G664" s="31"/>
      <c r="H664" s="31"/>
      <c r="I664" s="31"/>
      <c r="J664" s="31" t="e">
        <f>K664</f>
        <v>#REF!</v>
      </c>
      <c r="K664" s="31" t="e">
        <f>M664</f>
        <v>#REF!</v>
      </c>
      <c r="L664" s="31"/>
      <c r="M664" s="236" t="e">
        <f>#REF!</f>
        <v>#REF!</v>
      </c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236">
        <f>AG664</f>
        <v>0</v>
      </c>
      <c r="AF664" s="31"/>
      <c r="AG664" s="236">
        <f>I640</f>
        <v>0</v>
      </c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>
        <f>AT664</f>
        <v>0</v>
      </c>
      <c r="AS664" s="31"/>
      <c r="AT664" s="236">
        <f>U640</f>
        <v>0</v>
      </c>
      <c r="AU664" s="31"/>
      <c r="AV664" s="31"/>
      <c r="AW664" s="31"/>
      <c r="AX664" s="236"/>
      <c r="AY664" s="31"/>
      <c r="AZ664" s="31"/>
      <c r="BA664" s="31"/>
      <c r="BB664" s="31"/>
      <c r="BC664" s="31"/>
      <c r="BD664" s="31"/>
      <c r="BE664" s="31">
        <f>BF664</f>
        <v>0</v>
      </c>
      <c r="BF664" s="31">
        <f>V640</f>
        <v>0</v>
      </c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>
        <f>BV664</f>
        <v>0</v>
      </c>
      <c r="BV664" s="31">
        <f>BF640</f>
        <v>0</v>
      </c>
      <c r="BW664" s="31"/>
      <c r="BX664" s="31"/>
      <c r="BY664" s="31"/>
      <c r="BZ664" s="31"/>
      <c r="CE664" s="699" t="e">
        <f t="shared" si="1238"/>
        <v>#DIV/0!</v>
      </c>
    </row>
    <row r="665" spans="1:83" s="45" customFormat="1" ht="48" hidden="1" customHeight="1" x14ac:dyDescent="0.25">
      <c r="B665" s="220"/>
      <c r="C665" s="34" t="s">
        <v>43</v>
      </c>
      <c r="D665" s="31"/>
      <c r="E665" s="31"/>
      <c r="F665" s="31"/>
      <c r="G665" s="31"/>
      <c r="H665" s="31"/>
      <c r="I665" s="31"/>
      <c r="J665" s="31"/>
      <c r="K665" s="31"/>
      <c r="L665" s="31"/>
      <c r="M665" s="236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236"/>
      <c r="AF665" s="31"/>
      <c r="AG665" s="236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236"/>
      <c r="AU665" s="31"/>
      <c r="AV665" s="31"/>
      <c r="AW665" s="31"/>
      <c r="AX665" s="236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E665" s="699" t="e">
        <f t="shared" si="1238"/>
        <v>#DIV/0!</v>
      </c>
    </row>
    <row r="666" spans="1:83" s="45" customFormat="1" ht="39.75" hidden="1" customHeight="1" x14ac:dyDescent="0.25">
      <c r="B666" s="220"/>
      <c r="C666" s="34" t="s">
        <v>47</v>
      </c>
      <c r="D666" s="31" t="e">
        <f>E666</f>
        <v>#REF!</v>
      </c>
      <c r="E666" s="31" t="e">
        <f>#REF!</f>
        <v>#REF!</v>
      </c>
      <c r="F666" s="31"/>
      <c r="G666" s="31"/>
      <c r="H666" s="31"/>
      <c r="I666" s="31"/>
      <c r="J666" s="31" t="e">
        <f>K666</f>
        <v>#REF!</v>
      </c>
      <c r="K666" s="31" t="e">
        <f>M666</f>
        <v>#REF!</v>
      </c>
      <c r="L666" s="31"/>
      <c r="M666" s="236" t="e">
        <f>#REF!</f>
        <v>#REF!</v>
      </c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236">
        <f>AG666</f>
        <v>0</v>
      </c>
      <c r="AF666" s="31"/>
      <c r="AG666" s="236">
        <f>I641</f>
        <v>0</v>
      </c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>
        <f>AT666</f>
        <v>0</v>
      </c>
      <c r="AS666" s="31"/>
      <c r="AT666" s="236">
        <f>U641</f>
        <v>0</v>
      </c>
      <c r="AU666" s="31"/>
      <c r="AV666" s="31"/>
      <c r="AW666" s="31"/>
      <c r="AX666" s="236"/>
      <c r="AY666" s="31"/>
      <c r="AZ666" s="31"/>
      <c r="BA666" s="31"/>
      <c r="BB666" s="31"/>
      <c r="BC666" s="31"/>
      <c r="BD666" s="31"/>
      <c r="BE666" s="31">
        <f>BF666</f>
        <v>0</v>
      </c>
      <c r="BF666" s="31">
        <f>V641</f>
        <v>0</v>
      </c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>
        <f>BV666</f>
        <v>0</v>
      </c>
      <c r="BV666" s="31">
        <f>BF641</f>
        <v>0</v>
      </c>
      <c r="BW666" s="31"/>
      <c r="BX666" s="31"/>
      <c r="BY666" s="31"/>
      <c r="BZ666" s="31"/>
      <c r="CE666" s="699" t="e">
        <f t="shared" si="1238"/>
        <v>#DIV/0!</v>
      </c>
    </row>
    <row r="667" spans="1:83" s="57" customFormat="1" ht="40.5" hidden="1" customHeight="1" x14ac:dyDescent="0.3">
      <c r="B667" s="1033" t="s">
        <v>100</v>
      </c>
      <c r="C667" s="1033"/>
      <c r="D667" s="89" t="e">
        <f>#REF!+D573+D645+D648+D634</f>
        <v>#REF!</v>
      </c>
      <c r="E667" s="33" t="e">
        <f>#REF!+E573+E645+E648+E634</f>
        <v>#REF!</v>
      </c>
      <c r="F667" s="33"/>
      <c r="G667" s="33"/>
      <c r="H667" s="89" t="e">
        <f>#REF!+H573+H645+H648+H634</f>
        <v>#REF!</v>
      </c>
      <c r="I667" s="89" t="e">
        <f>#REF!+I573+I645+I648+I634</f>
        <v>#REF!</v>
      </c>
      <c r="J667" s="89" t="e">
        <f>#REF!+J573+J645+J648+J634</f>
        <v>#REF!</v>
      </c>
      <c r="K667" s="19" t="e">
        <f>#REF!+K573+K645+K648+K634</f>
        <v>#REF!</v>
      </c>
      <c r="L667" s="19"/>
      <c r="M667" s="33" t="e">
        <f>#REF!+M573+M645+M648+M634</f>
        <v>#REF!</v>
      </c>
      <c r="N667" s="237"/>
      <c r="O667" s="33"/>
      <c r="P667" s="237"/>
      <c r="Q667" s="33"/>
      <c r="R667" s="237"/>
      <c r="S667" s="89" t="e">
        <f>#REF!+S573+S645+S648+S634</f>
        <v>#REF!</v>
      </c>
      <c r="T667" s="19"/>
      <c r="U667" s="89" t="e">
        <f>#REF!+U573+U645+U648+U634</f>
        <v>#REF!</v>
      </c>
      <c r="V667" s="89"/>
      <c r="W667" s="89"/>
      <c r="X667" s="89"/>
      <c r="Y667" s="89"/>
      <c r="Z667" s="89"/>
      <c r="AA667" s="89"/>
      <c r="AB667" s="89"/>
      <c r="AC667" s="89"/>
      <c r="AD667" s="19"/>
      <c r="AE667" s="33" t="e">
        <f>#REF!+AE573+AE645+AE648+AE634</f>
        <v>#REF!</v>
      </c>
      <c r="AF667" s="19"/>
      <c r="AG667" s="33" t="e">
        <f>#REF!+AG573+AG645+AG648+AG634</f>
        <v>#REF!</v>
      </c>
      <c r="AH667" s="237"/>
      <c r="AI667" s="33"/>
      <c r="AJ667" s="237"/>
      <c r="AK667" s="33"/>
      <c r="AL667" s="237"/>
      <c r="AM667" s="89" t="e">
        <f>#REF!+AM573+AM645+AM648+AM634</f>
        <v>#REF!</v>
      </c>
      <c r="AN667" s="19"/>
      <c r="AO667" s="89" t="e">
        <f>#REF!+AO573+AO645+AO648+AO634</f>
        <v>#REF!</v>
      </c>
      <c r="AP667" s="89"/>
      <c r="AQ667" s="19"/>
      <c r="AR667" s="89" t="e">
        <f>#REF!+AR573+AR645+AR648+AR634</f>
        <v>#REF!</v>
      </c>
      <c r="AS667" s="19"/>
      <c r="AT667" s="33" t="e">
        <f>#REF!+AT573+AT645+AT648+AT634</f>
        <v>#REF!</v>
      </c>
      <c r="AU667" s="237"/>
      <c r="AV667" s="33"/>
      <c r="AW667" s="237"/>
      <c r="AX667" s="33"/>
      <c r="AY667" s="237"/>
      <c r="AZ667" s="89" t="e">
        <f>#REF!+AZ573+AZ645+AZ648+AZ634</f>
        <v>#REF!</v>
      </c>
      <c r="BA667" s="19"/>
      <c r="BB667" s="89" t="e">
        <f>#REF!+BB573+BB645+BB648+BB634</f>
        <v>#REF!</v>
      </c>
      <c r="BC667" s="89"/>
      <c r="BD667" s="89"/>
      <c r="BE667" s="89" t="e">
        <f>#REF!+BE573+BE645+BE648+BE634</f>
        <v>#REF!</v>
      </c>
      <c r="BF667" s="33" t="e">
        <f>#REF!+BF573+BF645+BF648+BF634</f>
        <v>#REF!</v>
      </c>
      <c r="BG667" s="33"/>
      <c r="BH667" s="89" t="e">
        <f>#REF!+BH573+BH645+BH648+BH634</f>
        <v>#REF!</v>
      </c>
      <c r="BI667" s="89" t="e">
        <f>#REF!+BI573+BI645+BI648+BI634</f>
        <v>#REF!</v>
      </c>
      <c r="BJ667" s="89"/>
      <c r="BK667" s="89"/>
      <c r="BL667" s="89"/>
      <c r="BM667" s="89"/>
      <c r="BN667" s="89"/>
      <c r="BO667" s="89"/>
      <c r="BP667" s="89"/>
      <c r="BQ667" s="89"/>
      <c r="BR667" s="89"/>
      <c r="BS667" s="89"/>
      <c r="BT667" s="89"/>
      <c r="BU667" s="89" t="e">
        <f>#REF!+BU573+BU645+BU648+BU634</f>
        <v>#REF!</v>
      </c>
      <c r="BV667" s="33" t="e">
        <f>#REF!+BV573+BV645+BV648+BV634</f>
        <v>#REF!</v>
      </c>
      <c r="BW667" s="33"/>
      <c r="BX667" s="33"/>
      <c r="BY667" s="89" t="e">
        <f>#REF!+BY573+BY645+BY648+BY634</f>
        <v>#REF!</v>
      </c>
      <c r="BZ667" s="89" t="e">
        <f>#REF!+BZ573+BZ645+BZ648+BZ634</f>
        <v>#REF!</v>
      </c>
      <c r="CE667" s="699" t="e">
        <f t="shared" si="1238"/>
        <v>#REF!</v>
      </c>
    </row>
    <row r="668" spans="1:83" s="45" customFormat="1" ht="69" hidden="1" customHeight="1" x14ac:dyDescent="0.25">
      <c r="B668" s="220"/>
      <c r="C668" s="18" t="s">
        <v>31</v>
      </c>
      <c r="D668" s="19" t="e">
        <f>E668+H668+I668</f>
        <v>#REF!</v>
      </c>
      <c r="E668" s="19" t="e">
        <f>#REF!+E573+E634+E645+E648</f>
        <v>#REF!</v>
      </c>
      <c r="F668" s="19"/>
      <c r="G668" s="19"/>
      <c r="H668" s="19" t="e">
        <f>#REF!+H573+H634+H645+H648</f>
        <v>#REF!</v>
      </c>
      <c r="I668" s="19" t="e">
        <f>#REF!+I573+I634+I645+I648</f>
        <v>#REF!</v>
      </c>
      <c r="J668" s="19" t="e">
        <f>K668+M668+Q668</f>
        <v>#REF!</v>
      </c>
      <c r="K668" s="19" t="e">
        <f>M668+S668+U668</f>
        <v>#REF!</v>
      </c>
      <c r="L668" s="19"/>
      <c r="M668" s="237" t="e">
        <f>#REF!+M573+M634+M645+M648</f>
        <v>#REF!</v>
      </c>
      <c r="N668" s="19"/>
      <c r="O668" s="19"/>
      <c r="P668" s="19"/>
      <c r="Q668" s="19"/>
      <c r="R668" s="19"/>
      <c r="S668" s="19" t="e">
        <f>#REF!+S573+S634+S645+S648</f>
        <v>#REF!</v>
      </c>
      <c r="T668" s="19"/>
      <c r="U668" s="19" t="e">
        <f>#REF!+U573+U634+U645+U648</f>
        <v>#REF!</v>
      </c>
      <c r="V668" s="19"/>
      <c r="W668" s="19"/>
      <c r="X668" s="19"/>
      <c r="Y668" s="19"/>
      <c r="Z668" s="19"/>
      <c r="AA668" s="19"/>
      <c r="AB668" s="19"/>
      <c r="AC668" s="19"/>
      <c r="AD668" s="19"/>
      <c r="AE668" s="237" t="e">
        <f>AG668+AM668+AO668</f>
        <v>#REF!</v>
      </c>
      <c r="AF668" s="19"/>
      <c r="AG668" s="237" t="e">
        <f>#REF!+AG573+AG634+AG645+AG648</f>
        <v>#REF!</v>
      </c>
      <c r="AH668" s="19"/>
      <c r="AI668" s="19"/>
      <c r="AJ668" s="19"/>
      <c r="AK668" s="19"/>
      <c r="AL668" s="19"/>
      <c r="AM668" s="19" t="e">
        <f>#REF!+AM573+AM634+AM645+AM648</f>
        <v>#REF!</v>
      </c>
      <c r="AN668" s="19"/>
      <c r="AO668" s="19" t="e">
        <f>#REF!+AO573+AO634+AO645+AO648</f>
        <v>#REF!</v>
      </c>
      <c r="AP668" s="19"/>
      <c r="AQ668" s="19"/>
      <c r="AR668" s="19" t="e">
        <f>AT668+AZ668+BB668</f>
        <v>#REF!</v>
      </c>
      <c r="AS668" s="19"/>
      <c r="AT668" s="237" t="e">
        <f>#REF!+AT573+AT634+AT645+AT648</f>
        <v>#REF!</v>
      </c>
      <c r="AU668" s="19"/>
      <c r="AV668" s="19"/>
      <c r="AW668" s="19"/>
      <c r="AX668" s="237"/>
      <c r="AY668" s="19"/>
      <c r="AZ668" s="19" t="e">
        <f>#REF!+AZ573+AZ634+AZ645+AZ648</f>
        <v>#REF!</v>
      </c>
      <c r="BA668" s="19"/>
      <c r="BB668" s="19" t="e">
        <f>#REF!+BB573+BB634+BB645+BB648</f>
        <v>#REF!</v>
      </c>
      <c r="BC668" s="19"/>
      <c r="BD668" s="19"/>
      <c r="BE668" s="19" t="e">
        <f>BF668+BH668+BI668</f>
        <v>#REF!</v>
      </c>
      <c r="BF668" s="19" t="e">
        <f>#REF!+BF573+BF634+BF645+BF648</f>
        <v>#REF!</v>
      </c>
      <c r="BG668" s="19"/>
      <c r="BH668" s="19" t="e">
        <f>#REF!+BH573+BH634+BH645+BH648</f>
        <v>#REF!</v>
      </c>
      <c r="BI668" s="19" t="e">
        <f>#REF!+BI573+BI634+BI645+BI648</f>
        <v>#REF!</v>
      </c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 t="e">
        <f>BV668+BY668+BZ668</f>
        <v>#REF!</v>
      </c>
      <c r="BV668" s="19" t="e">
        <f>#REF!+BV573+BV634+BV645+BV648</f>
        <v>#REF!</v>
      </c>
      <c r="BW668" s="19"/>
      <c r="BX668" s="19"/>
      <c r="BY668" s="19" t="e">
        <f>#REF!+BY573+BY634+BY645+BY648</f>
        <v>#REF!</v>
      </c>
      <c r="BZ668" s="19" t="e">
        <f>#REF!+BZ573+BZ634+BZ645+BZ648</f>
        <v>#REF!</v>
      </c>
      <c r="CE668" s="699" t="e">
        <f t="shared" si="1238"/>
        <v>#REF!</v>
      </c>
    </row>
    <row r="669" spans="1:83" s="23" customFormat="1" ht="48" hidden="1" customHeight="1" x14ac:dyDescent="0.25">
      <c r="B669" s="221"/>
      <c r="C669" s="21" t="s">
        <v>32</v>
      </c>
      <c r="D669" s="22" t="e">
        <f>E669+H669+I669</f>
        <v>#REF!</v>
      </c>
      <c r="E669" s="22" t="e">
        <f>#REF!</f>
        <v>#REF!</v>
      </c>
      <c r="F669" s="22"/>
      <c r="G669" s="22"/>
      <c r="H669" s="22" t="e">
        <f>#REF!</f>
        <v>#REF!</v>
      </c>
      <c r="I669" s="22" t="e">
        <f>#REF!</f>
        <v>#REF!</v>
      </c>
      <c r="J669" s="22" t="e">
        <f>K669+M669+Q669</f>
        <v>#REF!</v>
      </c>
      <c r="K669" s="41" t="e">
        <f>M669+S669+U669</f>
        <v>#REF!</v>
      </c>
      <c r="L669" s="41"/>
      <c r="M669" s="187" t="e">
        <f>#REF!</f>
        <v>#REF!</v>
      </c>
      <c r="N669" s="41"/>
      <c r="O669" s="22"/>
      <c r="P669" s="41"/>
      <c r="Q669" s="22"/>
      <c r="R669" s="41"/>
      <c r="S669" s="22" t="e">
        <f>#REF!</f>
        <v>#REF!</v>
      </c>
      <c r="T669" s="41"/>
      <c r="U669" s="22" t="e">
        <f>#REF!</f>
        <v>#REF!</v>
      </c>
      <c r="V669" s="22"/>
      <c r="W669" s="22"/>
      <c r="X669" s="22"/>
      <c r="Y669" s="22"/>
      <c r="Z669" s="22"/>
      <c r="AA669" s="22"/>
      <c r="AB669" s="22"/>
      <c r="AC669" s="22"/>
      <c r="AD669" s="41"/>
      <c r="AE669" s="187" t="e">
        <f>AG669+AM669+AO669</f>
        <v>#REF!</v>
      </c>
      <c r="AF669" s="41"/>
      <c r="AG669" s="187" t="e">
        <f>#REF!</f>
        <v>#REF!</v>
      </c>
      <c r="AH669" s="41"/>
      <c r="AI669" s="22"/>
      <c r="AJ669" s="41"/>
      <c r="AK669" s="22"/>
      <c r="AL669" s="41"/>
      <c r="AM669" s="22" t="e">
        <f>#REF!</f>
        <v>#REF!</v>
      </c>
      <c r="AN669" s="41"/>
      <c r="AO669" s="22" t="e">
        <f>#REF!</f>
        <v>#REF!</v>
      </c>
      <c r="AP669" s="22"/>
      <c r="AQ669" s="41"/>
      <c r="AR669" s="22" t="e">
        <f>AT669+AZ669+BB669</f>
        <v>#REF!</v>
      </c>
      <c r="AS669" s="41"/>
      <c r="AT669" s="187" t="e">
        <f>#REF!</f>
        <v>#REF!</v>
      </c>
      <c r="AU669" s="41"/>
      <c r="AV669" s="22"/>
      <c r="AW669" s="41"/>
      <c r="AX669" s="187"/>
      <c r="AY669" s="41"/>
      <c r="AZ669" s="22" t="e">
        <f>#REF!</f>
        <v>#REF!</v>
      </c>
      <c r="BA669" s="41"/>
      <c r="BB669" s="22" t="e">
        <f>#REF!</f>
        <v>#REF!</v>
      </c>
      <c r="BC669" s="22"/>
      <c r="BD669" s="22"/>
      <c r="BE669" s="22" t="e">
        <f>BF669+BH669+BI669</f>
        <v>#REF!</v>
      </c>
      <c r="BF669" s="22" t="e">
        <f>#REF!</f>
        <v>#REF!</v>
      </c>
      <c r="BG669" s="22"/>
      <c r="BH669" s="22" t="e">
        <f>#REF!</f>
        <v>#REF!</v>
      </c>
      <c r="BI669" s="22" t="e">
        <f>#REF!</f>
        <v>#REF!</v>
      </c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 t="e">
        <f>BV669+BY669+BZ669</f>
        <v>#REF!</v>
      </c>
      <c r="BV669" s="22" t="e">
        <f>#REF!</f>
        <v>#REF!</v>
      </c>
      <c r="BW669" s="22"/>
      <c r="BX669" s="22"/>
      <c r="BY669" s="22" t="e">
        <f>#REF!</f>
        <v>#REF!</v>
      </c>
      <c r="BZ669" s="22" t="e">
        <f>#REF!</f>
        <v>#REF!</v>
      </c>
      <c r="CE669" s="699" t="e">
        <f t="shared" si="1238"/>
        <v>#REF!</v>
      </c>
    </row>
    <row r="670" spans="1:83" s="527" customFormat="1" ht="48" hidden="1" customHeight="1" x14ac:dyDescent="0.25">
      <c r="A670" s="527" t="s">
        <v>101</v>
      </c>
      <c r="B670" s="1034" t="s">
        <v>33</v>
      </c>
      <c r="C670" s="1034"/>
      <c r="D670" s="15" t="e">
        <f t="shared" ref="D670:I670" si="1257">D573</f>
        <v>#REF!</v>
      </c>
      <c r="E670" s="15">
        <f t="shared" si="1257"/>
        <v>0</v>
      </c>
      <c r="F670" s="15"/>
      <c r="G670" s="15"/>
      <c r="H670" s="15">
        <f t="shared" si="1257"/>
        <v>0</v>
      </c>
      <c r="I670" s="15" t="e">
        <f t="shared" si="1257"/>
        <v>#REF!</v>
      </c>
      <c r="J670" s="15" t="e">
        <f t="shared" ref="J670:AO670" si="1258">J573</f>
        <v>#REF!</v>
      </c>
      <c r="K670" s="596" t="e">
        <f t="shared" si="1258"/>
        <v>#REF!</v>
      </c>
      <c r="L670" s="596"/>
      <c r="M670" s="965">
        <f t="shared" si="1258"/>
        <v>0</v>
      </c>
      <c r="N670" s="596"/>
      <c r="O670" s="15"/>
      <c r="P670" s="596"/>
      <c r="Q670" s="15"/>
      <c r="R670" s="596"/>
      <c r="S670" s="15">
        <f t="shared" ref="S670:U670" si="1259">S573</f>
        <v>0</v>
      </c>
      <c r="T670" s="596"/>
      <c r="U670" s="15" t="e">
        <f t="shared" si="1259"/>
        <v>#REF!</v>
      </c>
      <c r="V670" s="15"/>
      <c r="W670" s="15"/>
      <c r="X670" s="15"/>
      <c r="Y670" s="15"/>
      <c r="Z670" s="15"/>
      <c r="AA670" s="15"/>
      <c r="AB670" s="15"/>
      <c r="AC670" s="15"/>
      <c r="AD670" s="596"/>
      <c r="AE670" s="965" t="e">
        <f t="shared" si="1258"/>
        <v>#REF!</v>
      </c>
      <c r="AF670" s="596"/>
      <c r="AG670" s="965">
        <f t="shared" si="1258"/>
        <v>0</v>
      </c>
      <c r="AH670" s="596"/>
      <c r="AI670" s="15"/>
      <c r="AJ670" s="596"/>
      <c r="AK670" s="15"/>
      <c r="AL670" s="596"/>
      <c r="AM670" s="15">
        <f t="shared" si="1258"/>
        <v>0</v>
      </c>
      <c r="AN670" s="596"/>
      <c r="AO670" s="15" t="e">
        <f t="shared" si="1258"/>
        <v>#REF!</v>
      </c>
      <c r="AP670" s="15"/>
      <c r="AQ670" s="596"/>
      <c r="AR670" s="15">
        <f t="shared" ref="AR670:AT670" si="1260">AR573</f>
        <v>0</v>
      </c>
      <c r="AS670" s="596"/>
      <c r="AT670" s="965">
        <f t="shared" si="1260"/>
        <v>0</v>
      </c>
      <c r="AU670" s="596"/>
      <c r="AV670" s="15"/>
      <c r="AW670" s="596"/>
      <c r="AX670" s="965"/>
      <c r="AY670" s="596"/>
      <c r="AZ670" s="15">
        <f t="shared" ref="AZ670:BB670" si="1261">AZ573</f>
        <v>0</v>
      </c>
      <c r="BA670" s="596"/>
      <c r="BB670" s="15">
        <f t="shared" si="1261"/>
        <v>0</v>
      </c>
      <c r="BC670" s="15"/>
      <c r="BD670" s="15"/>
      <c r="BE670" s="15">
        <f t="shared" ref="BE670:BI670" si="1262">BE573</f>
        <v>0</v>
      </c>
      <c r="BF670" s="15">
        <f t="shared" si="1262"/>
        <v>0</v>
      </c>
      <c r="BG670" s="15"/>
      <c r="BH670" s="15">
        <f t="shared" si="1262"/>
        <v>0</v>
      </c>
      <c r="BI670" s="15">
        <f t="shared" si="1262"/>
        <v>0</v>
      </c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>
        <f t="shared" ref="BU670" si="1263">BU573</f>
        <v>0</v>
      </c>
      <c r="BV670" s="15">
        <f t="shared" ref="BV670" si="1264">BV573</f>
        <v>0</v>
      </c>
      <c r="BW670" s="15"/>
      <c r="BX670" s="15"/>
      <c r="BY670" s="15">
        <f t="shared" ref="BY670:BZ670" si="1265">BY573</f>
        <v>0</v>
      </c>
      <c r="BZ670" s="15">
        <f t="shared" si="1265"/>
        <v>0</v>
      </c>
      <c r="CE670" s="699" t="e">
        <f t="shared" si="1238"/>
        <v>#REF!</v>
      </c>
    </row>
    <row r="671" spans="1:83" s="25" customFormat="1" ht="50.25" hidden="1" customHeight="1" x14ac:dyDescent="0.25">
      <c r="B671" s="1041" t="s">
        <v>102</v>
      </c>
      <c r="C671" s="1041"/>
      <c r="D671" s="1041"/>
      <c r="E671" s="1041"/>
      <c r="F671" s="1041"/>
      <c r="G671" s="1041"/>
      <c r="H671" s="1041"/>
      <c r="I671" s="1041"/>
      <c r="J671" s="1041"/>
      <c r="K671" s="1041"/>
      <c r="L671" s="1041"/>
      <c r="M671" s="1041"/>
      <c r="N671" s="1041"/>
      <c r="O671" s="1041"/>
      <c r="P671" s="1041"/>
      <c r="Q671" s="1041"/>
      <c r="R671" s="1041"/>
      <c r="S671" s="1041"/>
      <c r="T671" s="1041"/>
      <c r="U671" s="1041"/>
      <c r="V671" s="1041"/>
      <c r="W671" s="1041"/>
      <c r="X671" s="1041"/>
      <c r="Y671" s="1041"/>
      <c r="Z671" s="1041"/>
      <c r="AA671" s="1041"/>
      <c r="AB671" s="1041"/>
      <c r="AC671" s="1041"/>
      <c r="AD671" s="1041"/>
      <c r="AE671" s="1041"/>
      <c r="AF671" s="1041"/>
      <c r="AG671" s="1041"/>
      <c r="AH671" s="1041"/>
      <c r="AI671" s="1041"/>
      <c r="AJ671" s="1041"/>
      <c r="AK671" s="1041"/>
      <c r="AL671" s="1041"/>
      <c r="AM671" s="1041"/>
      <c r="AN671" s="1041"/>
      <c r="AO671" s="1041"/>
      <c r="AP671" s="1041"/>
      <c r="AQ671" s="1041"/>
      <c r="AR671" s="1041"/>
      <c r="AS671" s="1041"/>
      <c r="AT671" s="1041"/>
      <c r="AU671" s="1041"/>
      <c r="AV671" s="1041"/>
      <c r="AW671" s="1041"/>
      <c r="AX671" s="1041"/>
      <c r="AY671" s="1041"/>
      <c r="AZ671" s="1041"/>
      <c r="BA671" s="1041"/>
      <c r="BB671" s="1041"/>
      <c r="BC671" s="1041"/>
      <c r="BD671" s="1041"/>
      <c r="BE671" s="1041"/>
      <c r="BF671" s="1041"/>
      <c r="BG671" s="1041"/>
      <c r="BH671" s="1041"/>
      <c r="BI671" s="1041"/>
      <c r="BJ671" s="1041"/>
      <c r="BK671" s="1041"/>
      <c r="BL671" s="1041"/>
      <c r="BM671" s="1041"/>
      <c r="BN671" s="1041"/>
      <c r="BO671" s="1041"/>
      <c r="BP671" s="1041"/>
      <c r="BQ671" s="1041"/>
      <c r="BR671" s="1041"/>
      <c r="BS671" s="1041"/>
      <c r="BT671" s="58"/>
      <c r="BU671" s="58"/>
      <c r="CE671" s="699" t="e">
        <f t="shared" si="1238"/>
        <v>#DIV/0!</v>
      </c>
    </row>
    <row r="672" spans="1:83" s="59" customFormat="1" ht="114" hidden="1" customHeight="1" x14ac:dyDescent="0.25">
      <c r="B672" s="218">
        <v>4</v>
      </c>
      <c r="C672" s="148" t="s">
        <v>103</v>
      </c>
      <c r="D672" s="28" t="e">
        <f t="shared" ref="D672" si="1266">E672</f>
        <v>#REF!</v>
      </c>
      <c r="E672" s="28" t="e">
        <f>#REF!+E714+E726</f>
        <v>#REF!</v>
      </c>
      <c r="F672" s="28"/>
      <c r="G672" s="28"/>
      <c r="H672" s="28"/>
      <c r="I672" s="28" t="e">
        <f>#REF!+I714+I719+#REF!</f>
        <v>#REF!</v>
      </c>
      <c r="J672" s="28" t="e">
        <f>K672</f>
        <v>#REF!</v>
      </c>
      <c r="K672" s="19" t="e">
        <f t="shared" ref="K672" si="1267">M672</f>
        <v>#REF!</v>
      </c>
      <c r="L672" s="19"/>
      <c r="M672" s="239" t="e">
        <f>#REF!+M714+M726</f>
        <v>#REF!</v>
      </c>
      <c r="N672" s="19"/>
      <c r="O672" s="28"/>
      <c r="P672" s="19"/>
      <c r="Q672" s="28"/>
      <c r="R672" s="19"/>
      <c r="S672" s="28"/>
      <c r="T672" s="19"/>
      <c r="U672" s="28" t="e">
        <f>#REF!+U714+U719+#REF!</f>
        <v>#REF!</v>
      </c>
      <c r="V672" s="28"/>
      <c r="W672" s="28"/>
      <c r="X672" s="28"/>
      <c r="Y672" s="28"/>
      <c r="Z672" s="28"/>
      <c r="AA672" s="28"/>
      <c r="AB672" s="28"/>
      <c r="AC672" s="28"/>
      <c r="AD672" s="19"/>
      <c r="AE672" s="239" t="e">
        <f t="shared" ref="AE672" si="1268">AG672</f>
        <v>#REF!</v>
      </c>
      <c r="AF672" s="19"/>
      <c r="AG672" s="239" t="e">
        <f>#REF!+AG714+AG726</f>
        <v>#REF!</v>
      </c>
      <c r="AH672" s="19"/>
      <c r="AI672" s="28"/>
      <c r="AJ672" s="19"/>
      <c r="AK672" s="28"/>
      <c r="AL672" s="19"/>
      <c r="AM672" s="28"/>
      <c r="AN672" s="19"/>
      <c r="AO672" s="28" t="e">
        <f>#REF!+AO714+AO719+#REF!</f>
        <v>#REF!</v>
      </c>
      <c r="AP672" s="28"/>
      <c r="AQ672" s="19"/>
      <c r="AR672" s="28" t="e">
        <f t="shared" ref="AR672" si="1269">AT672</f>
        <v>#REF!</v>
      </c>
      <c r="AS672" s="19"/>
      <c r="AT672" s="239" t="e">
        <f>#REF!+AT714+AT726</f>
        <v>#REF!</v>
      </c>
      <c r="AU672" s="19"/>
      <c r="AV672" s="28"/>
      <c r="AW672" s="19"/>
      <c r="AX672" s="239"/>
      <c r="AY672" s="19"/>
      <c r="AZ672" s="28"/>
      <c r="BA672" s="19"/>
      <c r="BB672" s="28" t="e">
        <f>#REF!+BB714+BB719+#REF!</f>
        <v>#REF!</v>
      </c>
      <c r="BC672" s="28"/>
      <c r="BD672" s="28"/>
      <c r="BE672" s="28" t="e">
        <f t="shared" ref="BE672" si="1270">BF672</f>
        <v>#REF!</v>
      </c>
      <c r="BF672" s="28" t="e">
        <f>#REF!+BF714+BF726</f>
        <v>#REF!</v>
      </c>
      <c r="BG672" s="28"/>
      <c r="BH672" s="28"/>
      <c r="BI672" s="28" t="e">
        <f>#REF!+BI714+BI719+#REF!</f>
        <v>#REF!</v>
      </c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 t="e">
        <f t="shared" ref="BU672" si="1271">BV672</f>
        <v>#REF!</v>
      </c>
      <c r="BV672" s="28" t="e">
        <f>#REF!+BV714+BV726</f>
        <v>#REF!</v>
      </c>
      <c r="BW672" s="28"/>
      <c r="BX672" s="28"/>
      <c r="BY672" s="28"/>
      <c r="BZ672" s="28" t="e">
        <f>#REF!+BZ714+BZ719+#REF!</f>
        <v>#REF!</v>
      </c>
      <c r="CE672" s="699" t="e">
        <f t="shared" si="1238"/>
        <v>#REF!</v>
      </c>
    </row>
    <row r="673" spans="2:83" s="59" customFormat="1" ht="114" hidden="1" customHeight="1" x14ac:dyDescent="0.25">
      <c r="B673" s="203" t="s">
        <v>243</v>
      </c>
      <c r="C673" s="128" t="s">
        <v>82</v>
      </c>
      <c r="D673" s="28"/>
      <c r="E673" s="28"/>
      <c r="F673" s="28"/>
      <c r="G673" s="28"/>
      <c r="H673" s="28"/>
      <c r="I673" s="28"/>
      <c r="J673" s="28"/>
      <c r="K673" s="19"/>
      <c r="L673" s="19"/>
      <c r="M673" s="239"/>
      <c r="N673" s="19"/>
      <c r="O673" s="28"/>
      <c r="P673" s="19"/>
      <c r="Q673" s="28"/>
      <c r="R673" s="19"/>
      <c r="S673" s="28"/>
      <c r="T673" s="19"/>
      <c r="U673" s="28"/>
      <c r="V673" s="28"/>
      <c r="W673" s="28"/>
      <c r="X673" s="28"/>
      <c r="Y673" s="28"/>
      <c r="Z673" s="28"/>
      <c r="AA673" s="28"/>
      <c r="AB673" s="28"/>
      <c r="AC673" s="28"/>
      <c r="AD673" s="19"/>
      <c r="AE673" s="239"/>
      <c r="AF673" s="19"/>
      <c r="AG673" s="239"/>
      <c r="AH673" s="19"/>
      <c r="AI673" s="28"/>
      <c r="AJ673" s="19"/>
      <c r="AK673" s="28"/>
      <c r="AL673" s="19"/>
      <c r="AM673" s="28"/>
      <c r="AN673" s="19"/>
      <c r="AO673" s="28"/>
      <c r="AP673" s="28"/>
      <c r="AQ673" s="19"/>
      <c r="AR673" s="28"/>
      <c r="AS673" s="19"/>
      <c r="AT673" s="239"/>
      <c r="AU673" s="19"/>
      <c r="AV673" s="28"/>
      <c r="AW673" s="19"/>
      <c r="AX673" s="239"/>
      <c r="AY673" s="19"/>
      <c r="AZ673" s="28"/>
      <c r="BA673" s="19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E673" s="699" t="e">
        <f t="shared" si="1238"/>
        <v>#DIV/0!</v>
      </c>
    </row>
    <row r="674" spans="2:83" s="59" customFormat="1" ht="153.75" hidden="1" customHeight="1" x14ac:dyDescent="0.25">
      <c r="B674" s="206" t="s">
        <v>34</v>
      </c>
      <c r="C674" s="53" t="s">
        <v>311</v>
      </c>
      <c r="D674" s="28"/>
      <c r="E674" s="28"/>
      <c r="F674" s="28"/>
      <c r="G674" s="28"/>
      <c r="H674" s="28"/>
      <c r="I674" s="28"/>
      <c r="J674" s="28"/>
      <c r="K674" s="19"/>
      <c r="L674" s="19"/>
      <c r="M674" s="239"/>
      <c r="N674" s="19"/>
      <c r="O674" s="28"/>
      <c r="P674" s="19"/>
      <c r="Q674" s="28"/>
      <c r="R674" s="19"/>
      <c r="S674" s="28"/>
      <c r="T674" s="19"/>
      <c r="U674" s="28"/>
      <c r="V674" s="28"/>
      <c r="W674" s="28"/>
      <c r="X674" s="28"/>
      <c r="Y674" s="28"/>
      <c r="Z674" s="28"/>
      <c r="AA674" s="28"/>
      <c r="AB674" s="28"/>
      <c r="AC674" s="28"/>
      <c r="AD674" s="19"/>
      <c r="AE674" s="239"/>
      <c r="AF674" s="19"/>
      <c r="AG674" s="239"/>
      <c r="AH674" s="19"/>
      <c r="AI674" s="28"/>
      <c r="AJ674" s="19"/>
      <c r="AK674" s="28"/>
      <c r="AL674" s="19"/>
      <c r="AM674" s="28"/>
      <c r="AN674" s="19"/>
      <c r="AO674" s="28"/>
      <c r="AP674" s="28"/>
      <c r="AQ674" s="19"/>
      <c r="AR674" s="28"/>
      <c r="AS674" s="19"/>
      <c r="AT674" s="239"/>
      <c r="AU674" s="19"/>
      <c r="AV674" s="28"/>
      <c r="AW674" s="19"/>
      <c r="AX674" s="239"/>
      <c r="AY674" s="19"/>
      <c r="AZ674" s="28"/>
      <c r="BA674" s="19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E674" s="699" t="e">
        <f t="shared" si="1238"/>
        <v>#DIV/0!</v>
      </c>
    </row>
    <row r="675" spans="2:83" s="59" customFormat="1" ht="153.75" hidden="1" customHeight="1" x14ac:dyDescent="0.25">
      <c r="B675" s="206" t="s">
        <v>63</v>
      </c>
      <c r="C675" s="53" t="s">
        <v>312</v>
      </c>
      <c r="D675" s="28"/>
      <c r="E675" s="28"/>
      <c r="F675" s="28"/>
      <c r="G675" s="28"/>
      <c r="H675" s="28"/>
      <c r="I675" s="28"/>
      <c r="J675" s="28"/>
      <c r="K675" s="19"/>
      <c r="L675" s="19"/>
      <c r="M675" s="239"/>
      <c r="N675" s="19"/>
      <c r="O675" s="28"/>
      <c r="P675" s="19"/>
      <c r="Q675" s="28"/>
      <c r="R675" s="19"/>
      <c r="S675" s="28"/>
      <c r="T675" s="19"/>
      <c r="U675" s="28"/>
      <c r="V675" s="28"/>
      <c r="W675" s="28"/>
      <c r="X675" s="28"/>
      <c r="Y675" s="28"/>
      <c r="Z675" s="28"/>
      <c r="AA675" s="28"/>
      <c r="AB675" s="28"/>
      <c r="AC675" s="28"/>
      <c r="AD675" s="19"/>
      <c r="AE675" s="239"/>
      <c r="AF675" s="19"/>
      <c r="AG675" s="239"/>
      <c r="AH675" s="19"/>
      <c r="AI675" s="28"/>
      <c r="AJ675" s="19"/>
      <c r="AK675" s="28"/>
      <c r="AL675" s="19"/>
      <c r="AM675" s="28"/>
      <c r="AN675" s="19"/>
      <c r="AO675" s="28"/>
      <c r="AP675" s="28"/>
      <c r="AQ675" s="19"/>
      <c r="AR675" s="28"/>
      <c r="AS675" s="19"/>
      <c r="AT675" s="239"/>
      <c r="AU675" s="19"/>
      <c r="AV675" s="28"/>
      <c r="AW675" s="19"/>
      <c r="AX675" s="239"/>
      <c r="AY675" s="19"/>
      <c r="AZ675" s="28"/>
      <c r="BA675" s="19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E675" s="699" t="e">
        <f t="shared" si="1238"/>
        <v>#DIV/0!</v>
      </c>
    </row>
    <row r="676" spans="2:83" s="59" customFormat="1" ht="65.25" hidden="1" customHeight="1" x14ac:dyDescent="0.25">
      <c r="B676" s="203" t="s">
        <v>330</v>
      </c>
      <c r="C676" s="128" t="s">
        <v>328</v>
      </c>
      <c r="D676" s="28"/>
      <c r="E676" s="28"/>
      <c r="F676" s="28"/>
      <c r="G676" s="28"/>
      <c r="H676" s="28"/>
      <c r="I676" s="28"/>
      <c r="J676" s="28"/>
      <c r="K676" s="19"/>
      <c r="L676" s="19"/>
      <c r="M676" s="239"/>
      <c r="N676" s="19"/>
      <c r="O676" s="28"/>
      <c r="P676" s="19"/>
      <c r="Q676" s="28"/>
      <c r="R676" s="19"/>
      <c r="S676" s="28"/>
      <c r="T676" s="19"/>
      <c r="U676" s="28"/>
      <c r="V676" s="28"/>
      <c r="W676" s="28"/>
      <c r="X676" s="28"/>
      <c r="Y676" s="28"/>
      <c r="Z676" s="28"/>
      <c r="AA676" s="28"/>
      <c r="AB676" s="28"/>
      <c r="AC676" s="28"/>
      <c r="AD676" s="19"/>
      <c r="AE676" s="239"/>
      <c r="AF676" s="19"/>
      <c r="AG676" s="239"/>
      <c r="AH676" s="19"/>
      <c r="AI676" s="28"/>
      <c r="AJ676" s="19"/>
      <c r="AK676" s="28"/>
      <c r="AL676" s="19"/>
      <c r="AM676" s="28"/>
      <c r="AN676" s="19"/>
      <c r="AO676" s="28"/>
      <c r="AP676" s="28"/>
      <c r="AQ676" s="19"/>
      <c r="AR676" s="28"/>
      <c r="AS676" s="19"/>
      <c r="AT676" s="239"/>
      <c r="AU676" s="19"/>
      <c r="AV676" s="28"/>
      <c r="AW676" s="19"/>
      <c r="AX676" s="239"/>
      <c r="AY676" s="19"/>
      <c r="AZ676" s="28"/>
      <c r="BA676" s="19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E676" s="699" t="e">
        <f t="shared" si="1238"/>
        <v>#DIV/0!</v>
      </c>
    </row>
    <row r="677" spans="2:83" s="59" customFormat="1" ht="93.75" hidden="1" customHeight="1" x14ac:dyDescent="0.25">
      <c r="B677" s="206" t="s">
        <v>34</v>
      </c>
      <c r="C677" s="53" t="s">
        <v>329</v>
      </c>
      <c r="D677" s="28"/>
      <c r="E677" s="28"/>
      <c r="F677" s="28"/>
      <c r="G677" s="28"/>
      <c r="H677" s="28"/>
      <c r="I677" s="28"/>
      <c r="J677" s="28"/>
      <c r="K677" s="19"/>
      <c r="L677" s="19"/>
      <c r="M677" s="239"/>
      <c r="N677" s="19"/>
      <c r="O677" s="28"/>
      <c r="P677" s="19"/>
      <c r="Q677" s="28"/>
      <c r="R677" s="19"/>
      <c r="S677" s="28"/>
      <c r="T677" s="19"/>
      <c r="U677" s="28"/>
      <c r="V677" s="28"/>
      <c r="W677" s="28"/>
      <c r="X677" s="28"/>
      <c r="Y677" s="28"/>
      <c r="Z677" s="28"/>
      <c r="AA677" s="28"/>
      <c r="AB677" s="28"/>
      <c r="AC677" s="28"/>
      <c r="AD677" s="19"/>
      <c r="AE677" s="239"/>
      <c r="AF677" s="19"/>
      <c r="AG677" s="239"/>
      <c r="AH677" s="19"/>
      <c r="AI677" s="28"/>
      <c r="AJ677" s="19"/>
      <c r="AK677" s="28"/>
      <c r="AL677" s="19"/>
      <c r="AM677" s="28"/>
      <c r="AN677" s="19"/>
      <c r="AO677" s="28"/>
      <c r="AP677" s="28"/>
      <c r="AQ677" s="19"/>
      <c r="AR677" s="28"/>
      <c r="AS677" s="19"/>
      <c r="AT677" s="239"/>
      <c r="AU677" s="19"/>
      <c r="AV677" s="28"/>
      <c r="AW677" s="19"/>
      <c r="AX677" s="239"/>
      <c r="AY677" s="19"/>
      <c r="AZ677" s="28"/>
      <c r="BA677" s="19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E677" s="699" t="e">
        <f t="shared" ref="CE677:CE747" si="1272">BB677/I677</f>
        <v>#DIV/0!</v>
      </c>
    </row>
    <row r="678" spans="2:83" s="528" customFormat="1" ht="132" hidden="1" customHeight="1" x14ac:dyDescent="0.25">
      <c r="B678" s="429" t="s">
        <v>7</v>
      </c>
      <c r="C678" s="260" t="s">
        <v>367</v>
      </c>
      <c r="D678" s="510">
        <f>E678+G678+H678+I678</f>
        <v>323394.53177</v>
      </c>
      <c r="E678" s="510">
        <f>E679</f>
        <v>0</v>
      </c>
      <c r="F678" s="510"/>
      <c r="G678" s="510">
        <f t="shared" ref="G678:I678" si="1273">G679</f>
        <v>323394.53177</v>
      </c>
      <c r="H678" s="510">
        <f t="shared" si="1273"/>
        <v>0</v>
      </c>
      <c r="I678" s="510">
        <f t="shared" si="1273"/>
        <v>0</v>
      </c>
      <c r="J678" s="510"/>
      <c r="K678" s="579">
        <f>M678+Q678+S678+U678</f>
        <v>34768.986339999996</v>
      </c>
      <c r="L678" s="687"/>
      <c r="M678" s="882">
        <f>M679</f>
        <v>0</v>
      </c>
      <c r="N678" s="687"/>
      <c r="O678" s="517"/>
      <c r="P678" s="687"/>
      <c r="Q678" s="510">
        <f t="shared" ref="Q678:U678" si="1274">Q679</f>
        <v>34768.986339999996</v>
      </c>
      <c r="R678" s="687"/>
      <c r="S678" s="510">
        <f t="shared" si="1274"/>
        <v>0</v>
      </c>
      <c r="T678" s="687"/>
      <c r="U678" s="510">
        <f t="shared" si="1274"/>
        <v>0</v>
      </c>
      <c r="V678" s="510"/>
      <c r="W678" s="510"/>
      <c r="X678" s="510"/>
      <c r="Y678" s="510"/>
      <c r="Z678" s="510"/>
      <c r="AA678" s="510"/>
      <c r="AB678" s="510"/>
      <c r="AC678" s="510"/>
      <c r="AD678" s="687"/>
      <c r="AE678" s="882">
        <f>AG678+AK678+AM678+AO678</f>
        <v>302404.82183999999</v>
      </c>
      <c r="AF678" s="687"/>
      <c r="AG678" s="882">
        <f>AG679</f>
        <v>0</v>
      </c>
      <c r="AH678" s="687"/>
      <c r="AI678" s="517"/>
      <c r="AJ678" s="687"/>
      <c r="AK678" s="510">
        <f t="shared" ref="AK678" si="1275">AK679</f>
        <v>302404.82183999999</v>
      </c>
      <c r="AL678" s="687"/>
      <c r="AM678" s="510"/>
      <c r="AN678" s="687"/>
      <c r="AO678" s="510"/>
      <c r="AP678" s="510"/>
      <c r="AQ678" s="687"/>
      <c r="AR678" s="583">
        <f>AT678+AX678+AZ678+BB678</f>
        <v>302602.40763999999</v>
      </c>
      <c r="AS678" s="687"/>
      <c r="AT678" s="882">
        <f>AT679</f>
        <v>0</v>
      </c>
      <c r="AU678" s="687"/>
      <c r="AV678" s="517"/>
      <c r="AW678" s="687"/>
      <c r="AX678" s="882">
        <f t="shared" ref="AX678" si="1276">AX679</f>
        <v>302602.40763999999</v>
      </c>
      <c r="AY678" s="687"/>
      <c r="AZ678" s="510"/>
      <c r="BA678" s="687"/>
      <c r="BB678" s="510"/>
      <c r="BC678" s="510"/>
      <c r="BD678" s="510"/>
      <c r="BE678" s="510">
        <f>BF678+BG678+BH678+BI678</f>
        <v>0</v>
      </c>
      <c r="BF678" s="510">
        <f>BF679</f>
        <v>0</v>
      </c>
      <c r="BG678" s="510">
        <f t="shared" ref="BG678" si="1277">BG679</f>
        <v>0</v>
      </c>
      <c r="BH678" s="510"/>
      <c r="BI678" s="510"/>
      <c r="BJ678" s="431"/>
      <c r="BK678" s="431"/>
      <c r="BL678" s="431"/>
      <c r="BM678" s="431"/>
      <c r="BN678" s="431"/>
      <c r="BO678" s="431"/>
      <c r="BP678" s="431"/>
      <c r="BQ678" s="431"/>
      <c r="BR678" s="431"/>
      <c r="BS678" s="431"/>
      <c r="BT678" s="510"/>
      <c r="BU678" s="583">
        <f>BV678+BX678+BY678+BZ678</f>
        <v>0</v>
      </c>
      <c r="BV678" s="510">
        <f>BV679</f>
        <v>0</v>
      </c>
      <c r="BW678" s="517"/>
      <c r="BX678" s="510">
        <f t="shared" ref="BX678" si="1278">BX679</f>
        <v>0</v>
      </c>
      <c r="BY678" s="510"/>
      <c r="BZ678" s="510"/>
      <c r="CE678" s="699" t="e">
        <f t="shared" si="1272"/>
        <v>#DIV/0!</v>
      </c>
    </row>
    <row r="679" spans="2:83" s="45" customFormat="1" ht="54" hidden="1" customHeight="1" x14ac:dyDescent="0.25">
      <c r="B679" s="200"/>
      <c r="C679" s="97" t="s">
        <v>31</v>
      </c>
      <c r="D679" s="507">
        <f>E679+G679+H679+I679</f>
        <v>323394.53177</v>
      </c>
      <c r="E679" s="507">
        <f>E714+E726</f>
        <v>0</v>
      </c>
      <c r="F679" s="507"/>
      <c r="G679" s="507">
        <f t="shared" ref="G679:I679" si="1279">G714+G726</f>
        <v>323394.53177</v>
      </c>
      <c r="H679" s="507">
        <f t="shared" si="1279"/>
        <v>0</v>
      </c>
      <c r="I679" s="507">
        <f t="shared" si="1279"/>
        <v>0</v>
      </c>
      <c r="J679" s="507">
        <f>K679+M679+Q679</f>
        <v>69537.972679999992</v>
      </c>
      <c r="K679" s="579">
        <f>M679+Q679+S679+U679</f>
        <v>34768.986339999996</v>
      </c>
      <c r="L679" s="687"/>
      <c r="M679" s="166">
        <f>M714+M726</f>
        <v>0</v>
      </c>
      <c r="N679" s="687"/>
      <c r="O679" s="522"/>
      <c r="P679" s="687"/>
      <c r="Q679" s="507">
        <f t="shared" ref="Q679:U679" si="1280">Q714+Q726</f>
        <v>34768.986339999996</v>
      </c>
      <c r="R679" s="687"/>
      <c r="S679" s="507">
        <f t="shared" si="1280"/>
        <v>0</v>
      </c>
      <c r="T679" s="687"/>
      <c r="U679" s="507">
        <f t="shared" si="1280"/>
        <v>0</v>
      </c>
      <c r="V679" s="507">
        <f t="shared" ref="V679" si="1281">W679+X679+Y679</f>
        <v>0</v>
      </c>
      <c r="W679" s="507">
        <f>W435+W639+W651</f>
        <v>0</v>
      </c>
      <c r="X679" s="507"/>
      <c r="Y679" s="507"/>
      <c r="Z679" s="507">
        <f t="shared" ref="Z679" si="1282">AA679+AB679</f>
        <v>0</v>
      </c>
      <c r="AA679" s="507">
        <f>AA435+AA639+AA651</f>
        <v>0</v>
      </c>
      <c r="AB679" s="507">
        <f>H679</f>
        <v>0</v>
      </c>
      <c r="AC679" s="507"/>
      <c r="AD679" s="687"/>
      <c r="AE679" s="166">
        <f>AG679+AK679+AM679+AO679</f>
        <v>302404.82183999999</v>
      </c>
      <c r="AF679" s="687"/>
      <c r="AG679" s="166">
        <f>AG714+AG726</f>
        <v>0</v>
      </c>
      <c r="AH679" s="687"/>
      <c r="AI679" s="522"/>
      <c r="AJ679" s="687"/>
      <c r="AK679" s="507">
        <f t="shared" ref="AK679" si="1283">AK714+AK726</f>
        <v>302404.82183999999</v>
      </c>
      <c r="AL679" s="687"/>
      <c r="AM679" s="507">
        <f>AM435+AM639+AM649</f>
        <v>0</v>
      </c>
      <c r="AN679" s="687"/>
      <c r="AO679" s="507">
        <f>AO435+AO639+AO649</f>
        <v>0</v>
      </c>
      <c r="AP679" s="507">
        <f t="shared" ref="AP679" si="1284">AR679+AT679+AX679</f>
        <v>605204.81527999998</v>
      </c>
      <c r="AQ679" s="687"/>
      <c r="AR679" s="579">
        <f>AT679+AX679+AZ679+BB679</f>
        <v>302602.40763999999</v>
      </c>
      <c r="AS679" s="687"/>
      <c r="AT679" s="166">
        <f>AT714+AT726</f>
        <v>0</v>
      </c>
      <c r="AU679" s="687"/>
      <c r="AV679" s="522"/>
      <c r="AW679" s="687"/>
      <c r="AX679" s="166">
        <f t="shared" ref="AX679" si="1285">AX714+AX726</f>
        <v>302602.40763999999</v>
      </c>
      <c r="AY679" s="687"/>
      <c r="AZ679" s="507">
        <f>AZ435+AZ639+AZ649</f>
        <v>0</v>
      </c>
      <c r="BA679" s="687"/>
      <c r="BB679" s="507">
        <f>BB435+BB639+BB649</f>
        <v>0</v>
      </c>
      <c r="BC679" s="166"/>
      <c r="BD679" s="166"/>
      <c r="BE679" s="507">
        <f>BF679+BG679+BH679+BI679</f>
        <v>0</v>
      </c>
      <c r="BF679" s="507">
        <f>BF714+BF726</f>
        <v>0</v>
      </c>
      <c r="BG679" s="507">
        <f t="shared" ref="BG679" si="1286">BG714+BG726</f>
        <v>0</v>
      </c>
      <c r="BH679" s="507">
        <f>BH435+BH639+BH649</f>
        <v>0</v>
      </c>
      <c r="BI679" s="507">
        <f>BI435+BI639+BI649</f>
        <v>0</v>
      </c>
      <c r="BJ679" s="507">
        <f t="shared" ref="BJ679" si="1287">BK679+BL679+BM679</f>
        <v>0</v>
      </c>
      <c r="BK679" s="507">
        <f>BK435+BK639+BK651</f>
        <v>0</v>
      </c>
      <c r="BL679" s="166"/>
      <c r="BM679" s="166"/>
      <c r="BN679" s="507">
        <f t="shared" ref="BN679" si="1288">BO679+BR679+BS679</f>
        <v>0</v>
      </c>
      <c r="BO679" s="507">
        <f>BO435+BO639+BO651</f>
        <v>0</v>
      </c>
      <c r="BP679" s="522"/>
      <c r="BQ679" s="507"/>
      <c r="BR679" s="166"/>
      <c r="BS679" s="166"/>
      <c r="BT679" s="507"/>
      <c r="BU679" s="579">
        <f>BV679+BX679+BY679+BZ679</f>
        <v>0</v>
      </c>
      <c r="BV679" s="507">
        <f>BV714+BV726</f>
        <v>0</v>
      </c>
      <c r="BW679" s="522"/>
      <c r="BX679" s="507">
        <f t="shared" ref="BX679" si="1289">BX714+BX726</f>
        <v>0</v>
      </c>
      <c r="BY679" s="507">
        <f>BY435+BY639+BY649</f>
        <v>0</v>
      </c>
      <c r="BZ679" s="507">
        <f>BZ435+BZ639+BZ649</f>
        <v>0</v>
      </c>
      <c r="CE679" s="699" t="e">
        <f t="shared" si="1272"/>
        <v>#DIV/0!</v>
      </c>
    </row>
    <row r="680" spans="2:83" s="45" customFormat="1" ht="162.75" hidden="1" customHeight="1" x14ac:dyDescent="0.25">
      <c r="B680" s="126" t="s">
        <v>8</v>
      </c>
      <c r="C680" s="99" t="s">
        <v>431</v>
      </c>
      <c r="D680" s="511">
        <v>0</v>
      </c>
      <c r="E680" s="511">
        <v>0</v>
      </c>
      <c r="F680" s="511"/>
      <c r="G680" s="511">
        <v>0</v>
      </c>
      <c r="H680" s="511">
        <v>0</v>
      </c>
      <c r="I680" s="511">
        <v>0</v>
      </c>
      <c r="J680" s="511">
        <f>K680-D680</f>
        <v>0</v>
      </c>
      <c r="K680" s="585">
        <f t="shared" ref="K680:K689" si="1290">U680</f>
        <v>0</v>
      </c>
      <c r="L680" s="687"/>
      <c r="M680" s="168"/>
      <c r="N680" s="687"/>
      <c r="O680" s="515"/>
      <c r="P680" s="687"/>
      <c r="Q680" s="511"/>
      <c r="R680" s="687"/>
      <c r="S680" s="511"/>
      <c r="T680" s="687"/>
      <c r="U680" s="511">
        <f>U681+U683+U686+U688</f>
        <v>0</v>
      </c>
      <c r="V680" s="511"/>
      <c r="W680" s="511"/>
      <c r="X680" s="511"/>
      <c r="Y680" s="511"/>
      <c r="Z680" s="511"/>
      <c r="AA680" s="511"/>
      <c r="AB680" s="511"/>
      <c r="AC680" s="511"/>
      <c r="AD680" s="687"/>
      <c r="AE680" s="168"/>
      <c r="AF680" s="687"/>
      <c r="AG680" s="168"/>
      <c r="AH680" s="687"/>
      <c r="AI680" s="515"/>
      <c r="AJ680" s="687"/>
      <c r="AK680" s="511"/>
      <c r="AL680" s="687"/>
      <c r="AM680" s="511"/>
      <c r="AN680" s="687"/>
      <c r="AO680" s="511"/>
      <c r="AP680" s="511"/>
      <c r="AQ680" s="687"/>
      <c r="AR680" s="585"/>
      <c r="AS680" s="687"/>
      <c r="AT680" s="168"/>
      <c r="AU680" s="687"/>
      <c r="AV680" s="515"/>
      <c r="AW680" s="687"/>
      <c r="AX680" s="168"/>
      <c r="AY680" s="687"/>
      <c r="AZ680" s="511"/>
      <c r="BA680" s="687"/>
      <c r="BB680" s="511"/>
      <c r="BC680" s="511"/>
      <c r="BD680" s="511"/>
      <c r="BE680" s="511"/>
      <c r="BF680" s="511"/>
      <c r="BG680" s="511"/>
      <c r="BH680" s="511"/>
      <c r="BI680" s="511"/>
      <c r="BJ680" s="511"/>
      <c r="BK680" s="511"/>
      <c r="BL680" s="511"/>
      <c r="BM680" s="511"/>
      <c r="BN680" s="511"/>
      <c r="BO680" s="511"/>
      <c r="BP680" s="515"/>
      <c r="BQ680" s="511"/>
      <c r="BR680" s="511"/>
      <c r="BS680" s="511"/>
      <c r="BT680" s="511"/>
      <c r="BU680" s="585"/>
      <c r="BV680" s="511"/>
      <c r="BW680" s="515"/>
      <c r="BX680" s="511"/>
      <c r="BY680" s="511"/>
      <c r="BZ680" s="511"/>
      <c r="CE680" s="699" t="e">
        <f t="shared" si="1272"/>
        <v>#DIV/0!</v>
      </c>
    </row>
    <row r="681" spans="2:83" s="45" customFormat="1" ht="54" hidden="1" customHeight="1" x14ac:dyDescent="0.25">
      <c r="B681" s="200" t="s">
        <v>9</v>
      </c>
      <c r="C681" s="126" t="s">
        <v>66</v>
      </c>
      <c r="D681" s="507">
        <f>I681</f>
        <v>0</v>
      </c>
      <c r="E681" s="507"/>
      <c r="F681" s="507"/>
      <c r="G681" s="507"/>
      <c r="H681" s="507"/>
      <c r="I681" s="507">
        <v>0</v>
      </c>
      <c r="J681" s="507">
        <f>K681-D681</f>
        <v>0</v>
      </c>
      <c r="K681" s="579">
        <f t="shared" si="1290"/>
        <v>0</v>
      </c>
      <c r="L681" s="687"/>
      <c r="M681" s="166"/>
      <c r="N681" s="687"/>
      <c r="O681" s="522"/>
      <c r="P681" s="687"/>
      <c r="Q681" s="507"/>
      <c r="R681" s="687"/>
      <c r="S681" s="507"/>
      <c r="T681" s="687"/>
      <c r="U681" s="507">
        <f>U682</f>
        <v>0</v>
      </c>
      <c r="V681" s="507"/>
      <c r="W681" s="507"/>
      <c r="X681" s="507"/>
      <c r="Y681" s="507"/>
      <c r="Z681" s="507"/>
      <c r="AA681" s="507"/>
      <c r="AB681" s="507"/>
      <c r="AC681" s="507"/>
      <c r="AD681" s="687"/>
      <c r="AE681" s="166"/>
      <c r="AF681" s="687"/>
      <c r="AG681" s="166"/>
      <c r="AH681" s="687"/>
      <c r="AI681" s="522"/>
      <c r="AJ681" s="687"/>
      <c r="AK681" s="507"/>
      <c r="AL681" s="687"/>
      <c r="AM681" s="507"/>
      <c r="AN681" s="687"/>
      <c r="AO681" s="507"/>
      <c r="AP681" s="507"/>
      <c r="AQ681" s="687"/>
      <c r="AR681" s="579"/>
      <c r="AS681" s="687"/>
      <c r="AT681" s="166"/>
      <c r="AU681" s="687"/>
      <c r="AV681" s="522"/>
      <c r="AW681" s="687"/>
      <c r="AX681" s="166"/>
      <c r="AY681" s="687"/>
      <c r="AZ681" s="507"/>
      <c r="BA681" s="687"/>
      <c r="BB681" s="507"/>
      <c r="BC681" s="166"/>
      <c r="BD681" s="166"/>
      <c r="BE681" s="507"/>
      <c r="BF681" s="507"/>
      <c r="BG681" s="507"/>
      <c r="BH681" s="507"/>
      <c r="BI681" s="507"/>
      <c r="BJ681" s="507"/>
      <c r="BK681" s="507"/>
      <c r="BL681" s="166"/>
      <c r="BM681" s="166"/>
      <c r="BN681" s="507"/>
      <c r="BO681" s="507"/>
      <c r="BP681" s="522"/>
      <c r="BQ681" s="507"/>
      <c r="BR681" s="166"/>
      <c r="BS681" s="166"/>
      <c r="BT681" s="507"/>
      <c r="BU681" s="579"/>
      <c r="BV681" s="507"/>
      <c r="BW681" s="522"/>
      <c r="BX681" s="507"/>
      <c r="BY681" s="507"/>
      <c r="BZ681" s="507"/>
      <c r="CE681" s="699" t="e">
        <f t="shared" si="1272"/>
        <v>#DIV/0!</v>
      </c>
    </row>
    <row r="682" spans="2:83" s="45" customFormat="1" ht="129" hidden="1" customHeight="1" x14ac:dyDescent="0.25">
      <c r="B682" s="200" t="s">
        <v>34</v>
      </c>
      <c r="C682" s="53" t="s">
        <v>262</v>
      </c>
      <c r="D682" s="106">
        <f>I682</f>
        <v>0</v>
      </c>
      <c r="E682" s="106"/>
      <c r="F682" s="106"/>
      <c r="G682" s="106"/>
      <c r="H682" s="106"/>
      <c r="I682" s="106">
        <v>0</v>
      </c>
      <c r="J682" s="106">
        <f t="shared" ref="J682:J689" si="1291">K682-D682</f>
        <v>0</v>
      </c>
      <c r="K682" s="106">
        <f t="shared" si="1290"/>
        <v>0</v>
      </c>
      <c r="L682" s="106"/>
      <c r="M682" s="166"/>
      <c r="N682" s="687"/>
      <c r="O682" s="522"/>
      <c r="P682" s="687"/>
      <c r="Q682" s="507"/>
      <c r="R682" s="687"/>
      <c r="S682" s="507"/>
      <c r="T682" s="687"/>
      <c r="U682" s="106"/>
      <c r="V682" s="507"/>
      <c r="W682" s="507"/>
      <c r="X682" s="507"/>
      <c r="Y682" s="507"/>
      <c r="Z682" s="507"/>
      <c r="AA682" s="507"/>
      <c r="AB682" s="507"/>
      <c r="AC682" s="507"/>
      <c r="AD682" s="687"/>
      <c r="AE682" s="166"/>
      <c r="AF682" s="687"/>
      <c r="AG682" s="166"/>
      <c r="AH682" s="687"/>
      <c r="AI682" s="522"/>
      <c r="AJ682" s="687"/>
      <c r="AK682" s="507"/>
      <c r="AL682" s="687"/>
      <c r="AM682" s="507"/>
      <c r="AN682" s="687"/>
      <c r="AO682" s="507"/>
      <c r="AP682" s="507"/>
      <c r="AQ682" s="687"/>
      <c r="AR682" s="579"/>
      <c r="AS682" s="687"/>
      <c r="AT682" s="166"/>
      <c r="AU682" s="687"/>
      <c r="AV682" s="522"/>
      <c r="AW682" s="687"/>
      <c r="AX682" s="166"/>
      <c r="AY682" s="687"/>
      <c r="AZ682" s="507"/>
      <c r="BA682" s="687"/>
      <c r="BB682" s="507"/>
      <c r="BC682" s="166"/>
      <c r="BD682" s="166"/>
      <c r="BE682" s="507"/>
      <c r="BF682" s="507"/>
      <c r="BG682" s="507"/>
      <c r="BH682" s="507"/>
      <c r="BI682" s="507"/>
      <c r="BJ682" s="507"/>
      <c r="BK682" s="507"/>
      <c r="BL682" s="166"/>
      <c r="BM682" s="166"/>
      <c r="BN682" s="507"/>
      <c r="BO682" s="507"/>
      <c r="BP682" s="522"/>
      <c r="BQ682" s="507"/>
      <c r="BR682" s="166"/>
      <c r="BS682" s="166"/>
      <c r="BT682" s="507"/>
      <c r="BU682" s="579"/>
      <c r="BV682" s="507"/>
      <c r="BW682" s="522"/>
      <c r="BX682" s="507"/>
      <c r="BY682" s="507"/>
      <c r="BZ682" s="507"/>
      <c r="CE682" s="699" t="e">
        <f t="shared" si="1272"/>
        <v>#DIV/0!</v>
      </c>
    </row>
    <row r="683" spans="2:83" s="45" customFormat="1" ht="54" hidden="1" customHeight="1" x14ac:dyDescent="0.25">
      <c r="B683" s="200" t="s">
        <v>432</v>
      </c>
      <c r="C683" s="128" t="s">
        <v>70</v>
      </c>
      <c r="D683" s="507">
        <f>I683</f>
        <v>0</v>
      </c>
      <c r="E683" s="507"/>
      <c r="F683" s="507"/>
      <c r="G683" s="507"/>
      <c r="H683" s="507"/>
      <c r="I683" s="507">
        <v>0</v>
      </c>
      <c r="J683" s="507">
        <f t="shared" si="1291"/>
        <v>0</v>
      </c>
      <c r="K683" s="579">
        <f t="shared" si="1290"/>
        <v>0</v>
      </c>
      <c r="L683" s="687"/>
      <c r="M683" s="166"/>
      <c r="N683" s="687"/>
      <c r="O683" s="522"/>
      <c r="P683" s="687"/>
      <c r="Q683" s="507"/>
      <c r="R683" s="687"/>
      <c r="S683" s="507"/>
      <c r="T683" s="687"/>
      <c r="U683" s="507">
        <f>U684+U685</f>
        <v>0</v>
      </c>
      <c r="V683" s="507"/>
      <c r="W683" s="507"/>
      <c r="X683" s="507"/>
      <c r="Y683" s="507"/>
      <c r="Z683" s="507"/>
      <c r="AA683" s="507"/>
      <c r="AB683" s="507"/>
      <c r="AC683" s="507"/>
      <c r="AD683" s="687"/>
      <c r="AE683" s="166"/>
      <c r="AF683" s="687"/>
      <c r="AG683" s="166"/>
      <c r="AH683" s="687"/>
      <c r="AI683" s="522"/>
      <c r="AJ683" s="687"/>
      <c r="AK683" s="507"/>
      <c r="AL683" s="687"/>
      <c r="AM683" s="507"/>
      <c r="AN683" s="687"/>
      <c r="AO683" s="507"/>
      <c r="AP683" s="507"/>
      <c r="AQ683" s="687"/>
      <c r="AR683" s="579"/>
      <c r="AS683" s="687"/>
      <c r="AT683" s="166"/>
      <c r="AU683" s="687"/>
      <c r="AV683" s="522"/>
      <c r="AW683" s="687"/>
      <c r="AX683" s="166"/>
      <c r="AY683" s="687"/>
      <c r="AZ683" s="507"/>
      <c r="BA683" s="687"/>
      <c r="BB683" s="507"/>
      <c r="BC683" s="166"/>
      <c r="BD683" s="166"/>
      <c r="BE683" s="507"/>
      <c r="BF683" s="507"/>
      <c r="BG683" s="507"/>
      <c r="BH683" s="507"/>
      <c r="BI683" s="507"/>
      <c r="BJ683" s="507"/>
      <c r="BK683" s="507"/>
      <c r="BL683" s="166"/>
      <c r="BM683" s="166"/>
      <c r="BN683" s="507"/>
      <c r="BO683" s="507"/>
      <c r="BP683" s="522"/>
      <c r="BQ683" s="507"/>
      <c r="BR683" s="166"/>
      <c r="BS683" s="166"/>
      <c r="BT683" s="507"/>
      <c r="BU683" s="579"/>
      <c r="BV683" s="507"/>
      <c r="BW683" s="522"/>
      <c r="BX683" s="507"/>
      <c r="BY683" s="507"/>
      <c r="BZ683" s="507"/>
      <c r="CE683" s="699" t="e">
        <f t="shared" si="1272"/>
        <v>#DIV/0!</v>
      </c>
    </row>
    <row r="684" spans="2:83" s="45" customFormat="1" ht="93" hidden="1" customHeight="1" x14ac:dyDescent="0.25">
      <c r="B684" s="200" t="s">
        <v>34</v>
      </c>
      <c r="C684" s="53" t="s">
        <v>220</v>
      </c>
      <c r="D684" s="106">
        <f>I684</f>
        <v>0</v>
      </c>
      <c r="E684" s="106"/>
      <c r="F684" s="106"/>
      <c r="G684" s="106"/>
      <c r="H684" s="106"/>
      <c r="I684" s="106">
        <v>0</v>
      </c>
      <c r="J684" s="106">
        <f t="shared" si="1291"/>
        <v>0</v>
      </c>
      <c r="K684" s="106">
        <f t="shared" si="1290"/>
        <v>0</v>
      </c>
      <c r="L684" s="106"/>
      <c r="M684" s="166"/>
      <c r="N684" s="687"/>
      <c r="O684" s="522"/>
      <c r="P684" s="687"/>
      <c r="Q684" s="507"/>
      <c r="R684" s="687"/>
      <c r="S684" s="507"/>
      <c r="T684" s="687"/>
      <c r="U684" s="106"/>
      <c r="V684" s="507"/>
      <c r="W684" s="507"/>
      <c r="X684" s="507"/>
      <c r="Y684" s="507"/>
      <c r="Z684" s="507"/>
      <c r="AA684" s="507"/>
      <c r="AB684" s="507"/>
      <c r="AC684" s="507"/>
      <c r="AD684" s="687"/>
      <c r="AE684" s="166"/>
      <c r="AF684" s="687"/>
      <c r="AG684" s="166"/>
      <c r="AH684" s="687"/>
      <c r="AI684" s="522"/>
      <c r="AJ684" s="687"/>
      <c r="AK684" s="507"/>
      <c r="AL684" s="687"/>
      <c r="AM684" s="507"/>
      <c r="AN684" s="687"/>
      <c r="AO684" s="507"/>
      <c r="AP684" s="507"/>
      <c r="AQ684" s="687"/>
      <c r="AR684" s="579"/>
      <c r="AS684" s="687"/>
      <c r="AT684" s="166"/>
      <c r="AU684" s="687"/>
      <c r="AV684" s="522"/>
      <c r="AW684" s="687"/>
      <c r="AX684" s="166"/>
      <c r="AY684" s="687"/>
      <c r="AZ684" s="507"/>
      <c r="BA684" s="687"/>
      <c r="BB684" s="507"/>
      <c r="BC684" s="166"/>
      <c r="BD684" s="166"/>
      <c r="BE684" s="507"/>
      <c r="BF684" s="507"/>
      <c r="BG684" s="507"/>
      <c r="BH684" s="507"/>
      <c r="BI684" s="507"/>
      <c r="BJ684" s="507"/>
      <c r="BK684" s="507"/>
      <c r="BL684" s="166"/>
      <c r="BM684" s="166"/>
      <c r="BN684" s="507"/>
      <c r="BO684" s="507"/>
      <c r="BP684" s="522"/>
      <c r="BQ684" s="507"/>
      <c r="BR684" s="166"/>
      <c r="BS684" s="166"/>
      <c r="BT684" s="507"/>
      <c r="BU684" s="579"/>
      <c r="BV684" s="507"/>
      <c r="BW684" s="522"/>
      <c r="BX684" s="507"/>
      <c r="BY684" s="507"/>
      <c r="BZ684" s="507"/>
      <c r="CE684" s="699" t="e">
        <f t="shared" si="1272"/>
        <v>#DIV/0!</v>
      </c>
    </row>
    <row r="685" spans="2:83" s="45" customFormat="1" ht="96.75" hidden="1" customHeight="1" x14ac:dyDescent="0.25">
      <c r="B685" s="200" t="s">
        <v>63</v>
      </c>
      <c r="C685" s="53" t="s">
        <v>433</v>
      </c>
      <c r="D685" s="507"/>
      <c r="E685" s="507"/>
      <c r="F685" s="507"/>
      <c r="G685" s="507"/>
      <c r="H685" s="507"/>
      <c r="I685" s="507"/>
      <c r="J685" s="106">
        <f t="shared" si="1291"/>
        <v>0</v>
      </c>
      <c r="K685" s="106">
        <f t="shared" si="1290"/>
        <v>0</v>
      </c>
      <c r="L685" s="106"/>
      <c r="M685" s="166"/>
      <c r="N685" s="687"/>
      <c r="O685" s="522"/>
      <c r="P685" s="687"/>
      <c r="Q685" s="507"/>
      <c r="R685" s="687"/>
      <c r="S685" s="507"/>
      <c r="T685" s="687"/>
      <c r="U685" s="106"/>
      <c r="V685" s="507"/>
      <c r="W685" s="507"/>
      <c r="X685" s="507"/>
      <c r="Y685" s="507"/>
      <c r="Z685" s="507"/>
      <c r="AA685" s="507"/>
      <c r="AB685" s="507"/>
      <c r="AC685" s="507"/>
      <c r="AD685" s="687"/>
      <c r="AE685" s="166"/>
      <c r="AF685" s="687"/>
      <c r="AG685" s="166"/>
      <c r="AH685" s="687"/>
      <c r="AI685" s="522"/>
      <c r="AJ685" s="687"/>
      <c r="AK685" s="507"/>
      <c r="AL685" s="687"/>
      <c r="AM685" s="507"/>
      <c r="AN685" s="687"/>
      <c r="AO685" s="507"/>
      <c r="AP685" s="507"/>
      <c r="AQ685" s="687"/>
      <c r="AR685" s="579"/>
      <c r="AS685" s="687"/>
      <c r="AT685" s="166"/>
      <c r="AU685" s="687"/>
      <c r="AV685" s="522"/>
      <c r="AW685" s="687"/>
      <c r="AX685" s="166"/>
      <c r="AY685" s="687"/>
      <c r="AZ685" s="507"/>
      <c r="BA685" s="687"/>
      <c r="BB685" s="507"/>
      <c r="BC685" s="166"/>
      <c r="BD685" s="166"/>
      <c r="BE685" s="507"/>
      <c r="BF685" s="507"/>
      <c r="BG685" s="507"/>
      <c r="BH685" s="507"/>
      <c r="BI685" s="507"/>
      <c r="BJ685" s="507"/>
      <c r="BK685" s="507"/>
      <c r="BL685" s="166"/>
      <c r="BM685" s="166"/>
      <c r="BN685" s="507"/>
      <c r="BO685" s="507"/>
      <c r="BP685" s="522"/>
      <c r="BQ685" s="507"/>
      <c r="BR685" s="166"/>
      <c r="BS685" s="166"/>
      <c r="BT685" s="507"/>
      <c r="BU685" s="579"/>
      <c r="BV685" s="507"/>
      <c r="BW685" s="522"/>
      <c r="BX685" s="507"/>
      <c r="BY685" s="507"/>
      <c r="BZ685" s="507"/>
      <c r="CE685" s="699" t="e">
        <f t="shared" si="1272"/>
        <v>#DIV/0!</v>
      </c>
    </row>
    <row r="686" spans="2:83" s="45" customFormat="1" ht="54" hidden="1" customHeight="1" x14ac:dyDescent="0.25">
      <c r="B686" s="200" t="s">
        <v>435</v>
      </c>
      <c r="C686" s="128" t="s">
        <v>82</v>
      </c>
      <c r="D686" s="507">
        <f>I686</f>
        <v>0</v>
      </c>
      <c r="E686" s="507"/>
      <c r="F686" s="507"/>
      <c r="G686" s="507"/>
      <c r="H686" s="507"/>
      <c r="I686" s="507">
        <v>0</v>
      </c>
      <c r="J686" s="507">
        <f t="shared" si="1291"/>
        <v>0</v>
      </c>
      <c r="K686" s="579">
        <f t="shared" si="1290"/>
        <v>0</v>
      </c>
      <c r="L686" s="687"/>
      <c r="M686" s="166"/>
      <c r="N686" s="687"/>
      <c r="O686" s="522"/>
      <c r="P686" s="687"/>
      <c r="Q686" s="507"/>
      <c r="R686" s="687"/>
      <c r="S686" s="507"/>
      <c r="T686" s="687"/>
      <c r="U686" s="507">
        <f>U687</f>
        <v>0</v>
      </c>
      <c r="V686" s="507"/>
      <c r="W686" s="507"/>
      <c r="X686" s="507"/>
      <c r="Y686" s="507"/>
      <c r="Z686" s="507"/>
      <c r="AA686" s="507"/>
      <c r="AB686" s="507"/>
      <c r="AC686" s="507"/>
      <c r="AD686" s="687"/>
      <c r="AE686" s="166"/>
      <c r="AF686" s="687"/>
      <c r="AG686" s="166"/>
      <c r="AH686" s="687"/>
      <c r="AI686" s="522"/>
      <c r="AJ686" s="687"/>
      <c r="AK686" s="507"/>
      <c r="AL686" s="687"/>
      <c r="AM686" s="507"/>
      <c r="AN686" s="687"/>
      <c r="AO686" s="507"/>
      <c r="AP686" s="507"/>
      <c r="AQ686" s="687"/>
      <c r="AR686" s="579"/>
      <c r="AS686" s="687"/>
      <c r="AT686" s="166"/>
      <c r="AU686" s="687"/>
      <c r="AV686" s="522"/>
      <c r="AW686" s="687"/>
      <c r="AX686" s="166"/>
      <c r="AY686" s="687"/>
      <c r="AZ686" s="507"/>
      <c r="BA686" s="687"/>
      <c r="BB686" s="507"/>
      <c r="BC686" s="166"/>
      <c r="BD686" s="166"/>
      <c r="BE686" s="507"/>
      <c r="BF686" s="507"/>
      <c r="BG686" s="507"/>
      <c r="BH686" s="507"/>
      <c r="BI686" s="507"/>
      <c r="BJ686" s="507"/>
      <c r="BK686" s="507"/>
      <c r="BL686" s="166"/>
      <c r="BM686" s="166"/>
      <c r="BN686" s="507"/>
      <c r="BO686" s="507"/>
      <c r="BP686" s="522"/>
      <c r="BQ686" s="507"/>
      <c r="BR686" s="166"/>
      <c r="BS686" s="166"/>
      <c r="BT686" s="507"/>
      <c r="BU686" s="579"/>
      <c r="BV686" s="507"/>
      <c r="BW686" s="522"/>
      <c r="BX686" s="507"/>
      <c r="BY686" s="507"/>
      <c r="BZ686" s="507"/>
      <c r="CE686" s="699" t="e">
        <f t="shared" si="1272"/>
        <v>#DIV/0!</v>
      </c>
    </row>
    <row r="687" spans="2:83" s="45" customFormat="1" ht="141" hidden="1" customHeight="1" x14ac:dyDescent="0.25">
      <c r="B687" s="200" t="s">
        <v>34</v>
      </c>
      <c r="C687" s="53" t="s">
        <v>434</v>
      </c>
      <c r="D687" s="106">
        <f>I687</f>
        <v>0</v>
      </c>
      <c r="E687" s="106"/>
      <c r="F687" s="106"/>
      <c r="G687" s="106"/>
      <c r="H687" s="106"/>
      <c r="I687" s="106">
        <v>0</v>
      </c>
      <c r="J687" s="106">
        <f t="shared" si="1291"/>
        <v>0</v>
      </c>
      <c r="K687" s="106">
        <f t="shared" si="1290"/>
        <v>0</v>
      </c>
      <c r="L687" s="106"/>
      <c r="M687" s="166"/>
      <c r="N687" s="687"/>
      <c r="O687" s="522"/>
      <c r="P687" s="687"/>
      <c r="Q687" s="507"/>
      <c r="R687" s="687"/>
      <c r="S687" s="507"/>
      <c r="T687" s="687"/>
      <c r="U687" s="106"/>
      <c r="V687" s="507"/>
      <c r="W687" s="507"/>
      <c r="X687" s="507"/>
      <c r="Y687" s="507"/>
      <c r="Z687" s="507"/>
      <c r="AA687" s="507"/>
      <c r="AB687" s="507"/>
      <c r="AC687" s="507"/>
      <c r="AD687" s="687"/>
      <c r="AE687" s="166"/>
      <c r="AF687" s="687"/>
      <c r="AG687" s="166"/>
      <c r="AH687" s="687"/>
      <c r="AI687" s="522"/>
      <c r="AJ687" s="687"/>
      <c r="AK687" s="507"/>
      <c r="AL687" s="687"/>
      <c r="AM687" s="507"/>
      <c r="AN687" s="687"/>
      <c r="AO687" s="507"/>
      <c r="AP687" s="507"/>
      <c r="AQ687" s="687"/>
      <c r="AR687" s="579"/>
      <c r="AS687" s="687"/>
      <c r="AT687" s="166"/>
      <c r="AU687" s="687"/>
      <c r="AV687" s="522"/>
      <c r="AW687" s="687"/>
      <c r="AX687" s="166"/>
      <c r="AY687" s="687"/>
      <c r="AZ687" s="507"/>
      <c r="BA687" s="687"/>
      <c r="BB687" s="507"/>
      <c r="BC687" s="166"/>
      <c r="BD687" s="166"/>
      <c r="BE687" s="507"/>
      <c r="BF687" s="507"/>
      <c r="BG687" s="507"/>
      <c r="BH687" s="507"/>
      <c r="BI687" s="507"/>
      <c r="BJ687" s="507"/>
      <c r="BK687" s="507"/>
      <c r="BL687" s="166"/>
      <c r="BM687" s="166"/>
      <c r="BN687" s="507"/>
      <c r="BO687" s="507"/>
      <c r="BP687" s="522"/>
      <c r="BQ687" s="507"/>
      <c r="BR687" s="166"/>
      <c r="BS687" s="166"/>
      <c r="BT687" s="507"/>
      <c r="BU687" s="579"/>
      <c r="BV687" s="507"/>
      <c r="BW687" s="522"/>
      <c r="BX687" s="507"/>
      <c r="BY687" s="507"/>
      <c r="BZ687" s="507"/>
      <c r="CE687" s="699" t="e">
        <f t="shared" si="1272"/>
        <v>#DIV/0!</v>
      </c>
    </row>
    <row r="688" spans="2:83" s="45" customFormat="1" ht="54" hidden="1" customHeight="1" x14ac:dyDescent="0.25">
      <c r="B688" s="200" t="s">
        <v>241</v>
      </c>
      <c r="C688" s="128" t="s">
        <v>86</v>
      </c>
      <c r="D688" s="507">
        <f>I688</f>
        <v>0</v>
      </c>
      <c r="E688" s="507"/>
      <c r="F688" s="507"/>
      <c r="G688" s="507"/>
      <c r="H688" s="507"/>
      <c r="I688" s="507">
        <v>0</v>
      </c>
      <c r="J688" s="507">
        <f t="shared" si="1291"/>
        <v>0</v>
      </c>
      <c r="K688" s="579">
        <f t="shared" si="1290"/>
        <v>0</v>
      </c>
      <c r="L688" s="687"/>
      <c r="M688" s="166"/>
      <c r="N688" s="687"/>
      <c r="O688" s="522"/>
      <c r="P688" s="687"/>
      <c r="Q688" s="507"/>
      <c r="R688" s="687"/>
      <c r="S688" s="507"/>
      <c r="T688" s="687"/>
      <c r="U688" s="507">
        <f>U689+U714</f>
        <v>0</v>
      </c>
      <c r="V688" s="507"/>
      <c r="W688" s="507"/>
      <c r="X688" s="507"/>
      <c r="Y688" s="507"/>
      <c r="Z688" s="507"/>
      <c r="AA688" s="507"/>
      <c r="AB688" s="507"/>
      <c r="AC688" s="507"/>
      <c r="AD688" s="687"/>
      <c r="AE688" s="166"/>
      <c r="AF688" s="687"/>
      <c r="AG688" s="166"/>
      <c r="AH688" s="687"/>
      <c r="AI688" s="522"/>
      <c r="AJ688" s="687"/>
      <c r="AK688" s="507"/>
      <c r="AL688" s="687"/>
      <c r="AM688" s="507"/>
      <c r="AN688" s="687"/>
      <c r="AO688" s="507"/>
      <c r="AP688" s="507"/>
      <c r="AQ688" s="687"/>
      <c r="AR688" s="579"/>
      <c r="AS688" s="687"/>
      <c r="AT688" s="166"/>
      <c r="AU688" s="687"/>
      <c r="AV688" s="522"/>
      <c r="AW688" s="687"/>
      <c r="AX688" s="166"/>
      <c r="AY688" s="687"/>
      <c r="AZ688" s="507"/>
      <c r="BA688" s="687"/>
      <c r="BB688" s="507"/>
      <c r="BC688" s="166"/>
      <c r="BD688" s="166"/>
      <c r="BE688" s="507"/>
      <c r="BF688" s="507"/>
      <c r="BG688" s="507"/>
      <c r="BH688" s="507"/>
      <c r="BI688" s="507"/>
      <c r="BJ688" s="507"/>
      <c r="BK688" s="507"/>
      <c r="BL688" s="166"/>
      <c r="BM688" s="166"/>
      <c r="BN688" s="507"/>
      <c r="BO688" s="507"/>
      <c r="BP688" s="522"/>
      <c r="BQ688" s="507"/>
      <c r="BR688" s="166"/>
      <c r="BS688" s="166"/>
      <c r="BT688" s="507"/>
      <c r="BU688" s="579"/>
      <c r="BV688" s="507"/>
      <c r="BW688" s="522"/>
      <c r="BX688" s="507"/>
      <c r="BY688" s="507"/>
      <c r="BZ688" s="507"/>
      <c r="CE688" s="699" t="e">
        <f t="shared" si="1272"/>
        <v>#DIV/0!</v>
      </c>
    </row>
    <row r="689" spans="2:83" s="45" customFormat="1" ht="129" hidden="1" customHeight="1" x14ac:dyDescent="0.25">
      <c r="B689" s="200" t="s">
        <v>34</v>
      </c>
      <c r="C689" s="53" t="s">
        <v>436</v>
      </c>
      <c r="D689" s="106">
        <f>I689</f>
        <v>0</v>
      </c>
      <c r="E689" s="106"/>
      <c r="F689" s="106"/>
      <c r="G689" s="106"/>
      <c r="H689" s="106"/>
      <c r="I689" s="106">
        <v>0</v>
      </c>
      <c r="J689" s="106">
        <f t="shared" si="1291"/>
        <v>0</v>
      </c>
      <c r="K689" s="106">
        <f t="shared" si="1290"/>
        <v>0</v>
      </c>
      <c r="L689" s="106"/>
      <c r="M689" s="166"/>
      <c r="N689" s="687"/>
      <c r="O689" s="522"/>
      <c r="P689" s="687"/>
      <c r="Q689" s="507"/>
      <c r="R689" s="687"/>
      <c r="S689" s="507"/>
      <c r="T689" s="687"/>
      <c r="U689" s="106"/>
      <c r="V689" s="507"/>
      <c r="W689" s="507"/>
      <c r="X689" s="507"/>
      <c r="Y689" s="507"/>
      <c r="Z689" s="507"/>
      <c r="AA689" s="507"/>
      <c r="AB689" s="507"/>
      <c r="AC689" s="507"/>
      <c r="AD689" s="687"/>
      <c r="AE689" s="166"/>
      <c r="AF689" s="687"/>
      <c r="AG689" s="166"/>
      <c r="AH689" s="687"/>
      <c r="AI689" s="522"/>
      <c r="AJ689" s="687"/>
      <c r="AK689" s="507"/>
      <c r="AL689" s="687"/>
      <c r="AM689" s="507"/>
      <c r="AN689" s="687"/>
      <c r="AO689" s="507"/>
      <c r="AP689" s="507"/>
      <c r="AQ689" s="687"/>
      <c r="AR689" s="579"/>
      <c r="AS689" s="687"/>
      <c r="AT689" s="166"/>
      <c r="AU689" s="687"/>
      <c r="AV689" s="522"/>
      <c r="AW689" s="687"/>
      <c r="AX689" s="166"/>
      <c r="AY689" s="687"/>
      <c r="AZ689" s="507"/>
      <c r="BA689" s="687"/>
      <c r="BB689" s="507"/>
      <c r="BC689" s="166"/>
      <c r="BD689" s="166"/>
      <c r="BE689" s="507"/>
      <c r="BF689" s="507"/>
      <c r="BG689" s="507"/>
      <c r="BH689" s="507"/>
      <c r="BI689" s="507"/>
      <c r="BJ689" s="507"/>
      <c r="BK689" s="507"/>
      <c r="BL689" s="166"/>
      <c r="BM689" s="166"/>
      <c r="BN689" s="507"/>
      <c r="BO689" s="507"/>
      <c r="BP689" s="522"/>
      <c r="BQ689" s="507"/>
      <c r="BR689" s="166"/>
      <c r="BS689" s="166"/>
      <c r="BT689" s="507"/>
      <c r="BU689" s="579"/>
      <c r="BV689" s="507"/>
      <c r="BW689" s="522"/>
      <c r="BX689" s="507"/>
      <c r="BY689" s="507"/>
      <c r="BZ689" s="507"/>
      <c r="CE689" s="699" t="e">
        <f t="shared" si="1272"/>
        <v>#DIV/0!</v>
      </c>
    </row>
    <row r="690" spans="2:83" s="45" customFormat="1" ht="57.75" customHeight="1" x14ac:dyDescent="0.25">
      <c r="B690" s="203" t="s">
        <v>435</v>
      </c>
      <c r="C690" s="128" t="s">
        <v>78</v>
      </c>
      <c r="D690" s="168">
        <f t="shared" ref="D690:D691" si="1292">E690+I690</f>
        <v>9300.2799099999993</v>
      </c>
      <c r="E690" s="33"/>
      <c r="F690" s="33"/>
      <c r="G690" s="33"/>
      <c r="H690" s="33"/>
      <c r="I690" s="168">
        <f>I691</f>
        <v>9300.2799099999993</v>
      </c>
      <c r="J690" s="168">
        <f>J691</f>
        <v>-9300.2799099999993</v>
      </c>
      <c r="K690" s="168">
        <f t="shared" ref="K690:K691" si="1293">M690+U690</f>
        <v>0</v>
      </c>
      <c r="L690" s="699">
        <f t="shared" ref="L690:L760" si="1294">K690/D690</f>
        <v>0</v>
      </c>
      <c r="M690" s="33"/>
      <c r="N690" s="19"/>
      <c r="O690" s="89"/>
      <c r="P690" s="19"/>
      <c r="Q690" s="89"/>
      <c r="R690" s="19"/>
      <c r="S690" s="89"/>
      <c r="T690" s="19"/>
      <c r="U690" s="632">
        <f>U691</f>
        <v>0</v>
      </c>
      <c r="V690" s="626"/>
      <c r="W690" s="626"/>
      <c r="X690" s="626"/>
      <c r="Y690" s="626"/>
      <c r="Z690" s="626"/>
      <c r="AA690" s="626"/>
      <c r="AB690" s="626"/>
      <c r="AC690" s="626"/>
      <c r="AD690" s="687"/>
      <c r="AE690" s="168">
        <v>0</v>
      </c>
      <c r="AF690" s="699">
        <f t="shared" ref="AF690:AF760" si="1295">AE690/D690</f>
        <v>0</v>
      </c>
      <c r="AG690" s="168"/>
      <c r="AH690" s="699"/>
      <c r="AI690" s="665"/>
      <c r="AJ690" s="687"/>
      <c r="AK690" s="665"/>
      <c r="AL690" s="687"/>
      <c r="AM690" s="665"/>
      <c r="AN690" s="687"/>
      <c r="AO690" s="665"/>
      <c r="AP690" s="665">
        <v>0</v>
      </c>
      <c r="AQ690" s="687"/>
      <c r="AR690" s="168">
        <f t="shared" ref="AR690:AR697" si="1296">BB690</f>
        <v>9300.2799099999993</v>
      </c>
      <c r="AS690" s="699">
        <f t="shared" ref="AS690:AS760" si="1297">AR690/D690</f>
        <v>1</v>
      </c>
      <c r="AT690" s="168"/>
      <c r="AU690" s="699"/>
      <c r="AV690" s="665"/>
      <c r="AW690" s="699"/>
      <c r="AX690" s="168"/>
      <c r="AY690" s="699"/>
      <c r="AZ690" s="665"/>
      <c r="BA690" s="699"/>
      <c r="BB690" s="762">
        <f>BB691</f>
        <v>9300.2799099999993</v>
      </c>
      <c r="BC690" s="665"/>
      <c r="BD690" s="665"/>
      <c r="BE690" s="665"/>
      <c r="BF690" s="665"/>
      <c r="BG690" s="665"/>
      <c r="BH690" s="665"/>
      <c r="BI690" s="665"/>
      <c r="BJ690" s="665"/>
      <c r="BK690" s="665"/>
      <c r="BL690" s="665"/>
      <c r="BM690" s="665"/>
      <c r="BN690" s="665">
        <v>0</v>
      </c>
      <c r="BO690" s="665"/>
      <c r="BP690" s="665"/>
      <c r="BQ690" s="665"/>
      <c r="BR690" s="665"/>
      <c r="BS690" s="665"/>
      <c r="BT690" s="665">
        <v>0</v>
      </c>
      <c r="BU690" s="665">
        <v>0</v>
      </c>
      <c r="BV690" s="564"/>
      <c r="BW690" s="564"/>
      <c r="BX690" s="564"/>
      <c r="BY690" s="564"/>
      <c r="BZ690" s="564"/>
      <c r="CE690" s="699">
        <f t="shared" si="1272"/>
        <v>1</v>
      </c>
    </row>
    <row r="691" spans="2:83" s="45" customFormat="1" ht="87.75" customHeight="1" x14ac:dyDescent="0.25">
      <c r="B691" s="206" t="s">
        <v>34</v>
      </c>
      <c r="C691" s="566" t="s">
        <v>329</v>
      </c>
      <c r="D691" s="109">
        <f t="shared" si="1292"/>
        <v>9300.2799099999993</v>
      </c>
      <c r="E691" s="236"/>
      <c r="F691" s="236"/>
      <c r="G691" s="236"/>
      <c r="H691" s="236"/>
      <c r="I691" s="109">
        <v>9300.2799099999993</v>
      </c>
      <c r="J691" s="109">
        <f>K691-I691</f>
        <v>-9300.2799099999993</v>
      </c>
      <c r="K691" s="109">
        <f t="shared" si="1293"/>
        <v>0</v>
      </c>
      <c r="L691" s="699">
        <f t="shared" si="1294"/>
        <v>0</v>
      </c>
      <c r="M691" s="236"/>
      <c r="N691" s="31"/>
      <c r="O691" s="31"/>
      <c r="P691" s="31"/>
      <c r="Q691" s="31"/>
      <c r="R691" s="31"/>
      <c r="S691" s="31"/>
      <c r="T691" s="31"/>
      <c r="U691" s="106"/>
      <c r="V691" s="626"/>
      <c r="W691" s="626"/>
      <c r="X691" s="626"/>
      <c r="Y691" s="626"/>
      <c r="Z691" s="626"/>
      <c r="AA691" s="626"/>
      <c r="AB691" s="626"/>
      <c r="AC691" s="626"/>
      <c r="AD691" s="687"/>
      <c r="AE691" s="166"/>
      <c r="AF691" s="699">
        <f t="shared" si="1295"/>
        <v>0</v>
      </c>
      <c r="AG691" s="166"/>
      <c r="AH691" s="699"/>
      <c r="AI691" s="626"/>
      <c r="AJ691" s="687"/>
      <c r="AK691" s="626"/>
      <c r="AL691" s="687"/>
      <c r="AM691" s="626"/>
      <c r="AN691" s="687"/>
      <c r="AO691" s="626"/>
      <c r="AP691" s="626"/>
      <c r="AQ691" s="687"/>
      <c r="AR691" s="109">
        <f t="shared" si="1296"/>
        <v>9300.2799099999993</v>
      </c>
      <c r="AS691" s="699">
        <f t="shared" si="1297"/>
        <v>1</v>
      </c>
      <c r="AT691" s="166"/>
      <c r="AU691" s="699"/>
      <c r="AV691" s="626"/>
      <c r="AW691" s="699"/>
      <c r="AX691" s="166"/>
      <c r="AY691" s="699"/>
      <c r="AZ691" s="626"/>
      <c r="BA691" s="699"/>
      <c r="BB691" s="106">
        <f>D691</f>
        <v>9300.2799099999993</v>
      </c>
      <c r="BC691" s="626"/>
      <c r="BD691" s="626"/>
      <c r="BE691" s="626"/>
      <c r="BF691" s="626"/>
      <c r="BG691" s="626"/>
      <c r="BH691" s="626"/>
      <c r="BI691" s="626"/>
      <c r="BJ691" s="626"/>
      <c r="BK691" s="626"/>
      <c r="BL691" s="626"/>
      <c r="BM691" s="626"/>
      <c r="BN691" s="626"/>
      <c r="BO691" s="626"/>
      <c r="BP691" s="626"/>
      <c r="BQ691" s="626"/>
      <c r="BR691" s="626"/>
      <c r="BS691" s="626"/>
      <c r="BT691" s="626"/>
      <c r="BU691" s="626"/>
      <c r="BV691" s="564"/>
      <c r="BW691" s="564"/>
      <c r="BX691" s="564"/>
      <c r="BY691" s="564"/>
      <c r="BZ691" s="564"/>
      <c r="CE691" s="699">
        <f t="shared" si="1272"/>
        <v>1</v>
      </c>
    </row>
    <row r="692" spans="2:83" s="45" customFormat="1" ht="55.5" customHeight="1" x14ac:dyDescent="0.25">
      <c r="B692" s="203" t="s">
        <v>241</v>
      </c>
      <c r="C692" s="128" t="s">
        <v>500</v>
      </c>
      <c r="D692" s="168">
        <f t="shared" ref="D692:D697" si="1298">I692</f>
        <v>78070.732860000004</v>
      </c>
      <c r="E692" s="33"/>
      <c r="F692" s="33"/>
      <c r="G692" s="33"/>
      <c r="H692" s="33"/>
      <c r="I692" s="168">
        <f>I693</f>
        <v>78070.732860000004</v>
      </c>
      <c r="J692" s="168">
        <f>J693</f>
        <v>-78070.732860000004</v>
      </c>
      <c r="K692" s="168">
        <f t="shared" ref="K692:K693" si="1299">M692+U692</f>
        <v>0</v>
      </c>
      <c r="L692" s="699">
        <f t="shared" si="1294"/>
        <v>0</v>
      </c>
      <c r="M692" s="33"/>
      <c r="N692" s="19"/>
      <c r="O692" s="89"/>
      <c r="P692" s="19"/>
      <c r="Q692" s="89"/>
      <c r="R692" s="19"/>
      <c r="S692" s="89"/>
      <c r="T692" s="19"/>
      <c r="U692" s="683">
        <f>SUM(U693:U693)</f>
        <v>0</v>
      </c>
      <c r="V692" s="678"/>
      <c r="W692" s="678"/>
      <c r="X692" s="678"/>
      <c r="Y692" s="678"/>
      <c r="Z692" s="678"/>
      <c r="AA692" s="678"/>
      <c r="AB692" s="678"/>
      <c r="AC692" s="678"/>
      <c r="AD692" s="687"/>
      <c r="AE692" s="166"/>
      <c r="AF692" s="699">
        <f t="shared" si="1295"/>
        <v>0</v>
      </c>
      <c r="AG692" s="166"/>
      <c r="AH692" s="699"/>
      <c r="AI692" s="678"/>
      <c r="AJ692" s="687"/>
      <c r="AK692" s="678"/>
      <c r="AL692" s="687"/>
      <c r="AM692" s="678"/>
      <c r="AN692" s="687"/>
      <c r="AO692" s="678"/>
      <c r="AP692" s="678"/>
      <c r="AQ692" s="687"/>
      <c r="AR692" s="168">
        <f t="shared" si="1296"/>
        <v>78070.732860000004</v>
      </c>
      <c r="AS692" s="699">
        <f t="shared" si="1297"/>
        <v>1</v>
      </c>
      <c r="AT692" s="166"/>
      <c r="AU692" s="699"/>
      <c r="AV692" s="678"/>
      <c r="AW692" s="699"/>
      <c r="AX692" s="166"/>
      <c r="AY692" s="699"/>
      <c r="AZ692" s="678"/>
      <c r="BA692" s="699"/>
      <c r="BB692" s="942">
        <f>BB693</f>
        <v>78070.732860000004</v>
      </c>
      <c r="BC692" s="678"/>
      <c r="BD692" s="678"/>
      <c r="BE692" s="678"/>
      <c r="BF692" s="678"/>
      <c r="BG692" s="678"/>
      <c r="BH692" s="678"/>
      <c r="BI692" s="678"/>
      <c r="BJ692" s="678"/>
      <c r="BK692" s="678"/>
      <c r="BL692" s="678"/>
      <c r="BM692" s="678"/>
      <c r="BN692" s="678"/>
      <c r="BO692" s="678"/>
      <c r="BP692" s="678"/>
      <c r="BQ692" s="678"/>
      <c r="BR692" s="678"/>
      <c r="BS692" s="678"/>
      <c r="BT692" s="678"/>
      <c r="BU692" s="678"/>
      <c r="BV692" s="678"/>
      <c r="BW692" s="678"/>
      <c r="BX692" s="678"/>
      <c r="BY692" s="678"/>
      <c r="BZ692" s="678"/>
      <c r="CE692" s="699">
        <f t="shared" si="1272"/>
        <v>1</v>
      </c>
    </row>
    <row r="693" spans="2:83" s="45" customFormat="1" ht="106.5" customHeight="1" x14ac:dyDescent="0.25">
      <c r="B693" s="206"/>
      <c r="C693" s="566" t="s">
        <v>433</v>
      </c>
      <c r="D693" s="109">
        <f t="shared" si="1298"/>
        <v>78070.732860000004</v>
      </c>
      <c r="E693" s="236"/>
      <c r="F693" s="236"/>
      <c r="G693" s="236"/>
      <c r="H693" s="236"/>
      <c r="I693" s="109">
        <f>'[9]2025_2027'!$D$659</f>
        <v>78070.732860000004</v>
      </c>
      <c r="J693" s="109">
        <f>K693-I693</f>
        <v>-78070.732860000004</v>
      </c>
      <c r="K693" s="109">
        <f t="shared" si="1299"/>
        <v>0</v>
      </c>
      <c r="L693" s="699">
        <f t="shared" si="1294"/>
        <v>0</v>
      </c>
      <c r="M693" s="236"/>
      <c r="N693" s="31"/>
      <c r="O693" s="31"/>
      <c r="P693" s="31"/>
      <c r="Q693" s="31"/>
      <c r="R693" s="31"/>
      <c r="S693" s="31"/>
      <c r="T693" s="31"/>
      <c r="U693" s="106"/>
      <c r="V693" s="678"/>
      <c r="W693" s="678"/>
      <c r="X693" s="678"/>
      <c r="Y693" s="678"/>
      <c r="Z693" s="678"/>
      <c r="AA693" s="678"/>
      <c r="AB693" s="678"/>
      <c r="AC693" s="678"/>
      <c r="AD693" s="687"/>
      <c r="AE693" s="166"/>
      <c r="AF693" s="699">
        <f t="shared" si="1295"/>
        <v>0</v>
      </c>
      <c r="AG693" s="166"/>
      <c r="AH693" s="699"/>
      <c r="AI693" s="678"/>
      <c r="AJ693" s="687"/>
      <c r="AK693" s="678"/>
      <c r="AL693" s="687"/>
      <c r="AM693" s="678"/>
      <c r="AN693" s="687"/>
      <c r="AO693" s="678"/>
      <c r="AP693" s="678"/>
      <c r="AQ693" s="687"/>
      <c r="AR693" s="109">
        <f t="shared" si="1296"/>
        <v>78070.732860000004</v>
      </c>
      <c r="AS693" s="699">
        <f t="shared" si="1297"/>
        <v>1</v>
      </c>
      <c r="AT693" s="166"/>
      <c r="AU693" s="699"/>
      <c r="AV693" s="678"/>
      <c r="AW693" s="699"/>
      <c r="AX693" s="166"/>
      <c r="AY693" s="699"/>
      <c r="AZ693" s="678"/>
      <c r="BA693" s="699"/>
      <c r="BB693" s="106">
        <f>D693</f>
        <v>78070.732860000004</v>
      </c>
      <c r="BC693" s="678"/>
      <c r="BD693" s="678"/>
      <c r="BE693" s="678"/>
      <c r="BF693" s="678"/>
      <c r="BG693" s="678"/>
      <c r="BH693" s="678"/>
      <c r="BI693" s="678"/>
      <c r="BJ693" s="678"/>
      <c r="BK693" s="678"/>
      <c r="BL693" s="678"/>
      <c r="BM693" s="678"/>
      <c r="BN693" s="678"/>
      <c r="BO693" s="678"/>
      <c r="BP693" s="678"/>
      <c r="BQ693" s="678"/>
      <c r="BR693" s="678"/>
      <c r="BS693" s="678"/>
      <c r="BT693" s="678"/>
      <c r="BU693" s="678"/>
      <c r="BV693" s="678"/>
      <c r="BW693" s="678"/>
      <c r="BX693" s="678"/>
      <c r="BY693" s="678"/>
      <c r="BZ693" s="678"/>
      <c r="CE693" s="699">
        <f t="shared" si="1272"/>
        <v>1</v>
      </c>
    </row>
    <row r="694" spans="2:83" s="45" customFormat="1" ht="66.75" customHeight="1" x14ac:dyDescent="0.25">
      <c r="B694" s="203" t="s">
        <v>242</v>
      </c>
      <c r="C694" s="128" t="s">
        <v>501</v>
      </c>
      <c r="D694" s="168">
        <f t="shared" si="1298"/>
        <v>100000</v>
      </c>
      <c r="E694" s="33"/>
      <c r="F694" s="33"/>
      <c r="G694" s="33"/>
      <c r="H694" s="33"/>
      <c r="I694" s="168">
        <f>I695</f>
        <v>100000</v>
      </c>
      <c r="J694" s="168">
        <f>J695</f>
        <v>-100000</v>
      </c>
      <c r="K694" s="168">
        <f t="shared" ref="K694:K695" si="1300">M694+U694</f>
        <v>0</v>
      </c>
      <c r="L694" s="699">
        <f t="shared" si="1294"/>
        <v>0</v>
      </c>
      <c r="M694" s="33"/>
      <c r="N694" s="19"/>
      <c r="O694" s="89"/>
      <c r="P694" s="19"/>
      <c r="Q694" s="89"/>
      <c r="R694" s="19"/>
      <c r="S694" s="89"/>
      <c r="T694" s="19"/>
      <c r="U694" s="683">
        <f>U695</f>
        <v>0</v>
      </c>
      <c r="V694" s="678"/>
      <c r="W694" s="678"/>
      <c r="X694" s="678"/>
      <c r="Y694" s="678"/>
      <c r="Z694" s="678"/>
      <c r="AA694" s="678"/>
      <c r="AB694" s="678"/>
      <c r="AC694" s="678"/>
      <c r="AD694" s="687"/>
      <c r="AE694" s="166"/>
      <c r="AF694" s="699">
        <f t="shared" si="1295"/>
        <v>0</v>
      </c>
      <c r="AG694" s="166"/>
      <c r="AH694" s="699"/>
      <c r="AI694" s="678"/>
      <c r="AJ694" s="687"/>
      <c r="AK694" s="678"/>
      <c r="AL694" s="687"/>
      <c r="AM694" s="678"/>
      <c r="AN694" s="687"/>
      <c r="AO694" s="678"/>
      <c r="AP694" s="678"/>
      <c r="AQ694" s="687"/>
      <c r="AR694" s="168">
        <f t="shared" si="1296"/>
        <v>100000</v>
      </c>
      <c r="AS694" s="699">
        <f t="shared" si="1297"/>
        <v>1</v>
      </c>
      <c r="AT694" s="166"/>
      <c r="AU694" s="699"/>
      <c r="AV694" s="678"/>
      <c r="AW694" s="699"/>
      <c r="AX694" s="166"/>
      <c r="AY694" s="699"/>
      <c r="AZ694" s="678"/>
      <c r="BA694" s="699"/>
      <c r="BB694" s="942">
        <f>BB695</f>
        <v>100000</v>
      </c>
      <c r="BC694" s="678"/>
      <c r="BD694" s="678"/>
      <c r="BE694" s="678"/>
      <c r="BF694" s="678"/>
      <c r="BG694" s="678"/>
      <c r="BH694" s="678"/>
      <c r="BI694" s="678"/>
      <c r="BJ694" s="678"/>
      <c r="BK694" s="678"/>
      <c r="BL694" s="678"/>
      <c r="BM694" s="678"/>
      <c r="BN694" s="678"/>
      <c r="BO694" s="678"/>
      <c r="BP694" s="678"/>
      <c r="BQ694" s="678"/>
      <c r="BR694" s="678"/>
      <c r="BS694" s="678"/>
      <c r="BT694" s="678"/>
      <c r="BU694" s="678"/>
      <c r="BV694" s="678"/>
      <c r="BW694" s="678"/>
      <c r="BX694" s="678"/>
      <c r="BY694" s="678"/>
      <c r="BZ694" s="678"/>
      <c r="CE694" s="699">
        <f t="shared" si="1272"/>
        <v>1</v>
      </c>
    </row>
    <row r="695" spans="2:83" s="45" customFormat="1" ht="82.5" customHeight="1" x14ac:dyDescent="0.25">
      <c r="B695" s="206"/>
      <c r="C695" s="566" t="s">
        <v>538</v>
      </c>
      <c r="D695" s="109">
        <f t="shared" si="1298"/>
        <v>100000</v>
      </c>
      <c r="E695" s="236"/>
      <c r="F695" s="236"/>
      <c r="G695" s="236"/>
      <c r="H695" s="236"/>
      <c r="I695" s="109">
        <f>'[9]2025_2027'!$D$661</f>
        <v>100000</v>
      </c>
      <c r="J695" s="109">
        <f>K695-I695</f>
        <v>-100000</v>
      </c>
      <c r="K695" s="109">
        <f t="shared" si="1300"/>
        <v>0</v>
      </c>
      <c r="L695" s="699">
        <f t="shared" si="1294"/>
        <v>0</v>
      </c>
      <c r="M695" s="236"/>
      <c r="N695" s="31"/>
      <c r="O695" s="31"/>
      <c r="P695" s="31"/>
      <c r="Q695" s="31"/>
      <c r="R695" s="31"/>
      <c r="S695" s="31"/>
      <c r="T695" s="31"/>
      <c r="U695" s="106"/>
      <c r="V695" s="678"/>
      <c r="W695" s="678"/>
      <c r="X695" s="678"/>
      <c r="Y695" s="678"/>
      <c r="Z695" s="678"/>
      <c r="AA695" s="678"/>
      <c r="AB695" s="678"/>
      <c r="AC695" s="678"/>
      <c r="AD695" s="687"/>
      <c r="AE695" s="166"/>
      <c r="AF695" s="699">
        <f t="shared" si="1295"/>
        <v>0</v>
      </c>
      <c r="AG695" s="166"/>
      <c r="AH695" s="699"/>
      <c r="AI695" s="678"/>
      <c r="AJ695" s="687"/>
      <c r="AK695" s="678"/>
      <c r="AL695" s="687"/>
      <c r="AM695" s="678"/>
      <c r="AN695" s="687"/>
      <c r="AO695" s="678"/>
      <c r="AP695" s="678"/>
      <c r="AQ695" s="687"/>
      <c r="AR695" s="109">
        <f t="shared" si="1296"/>
        <v>100000</v>
      </c>
      <c r="AS695" s="699">
        <f t="shared" si="1297"/>
        <v>1</v>
      </c>
      <c r="AT695" s="166"/>
      <c r="AU695" s="699"/>
      <c r="AV695" s="678"/>
      <c r="AW695" s="699"/>
      <c r="AX695" s="166"/>
      <c r="AY695" s="699"/>
      <c r="AZ695" s="678"/>
      <c r="BA695" s="699"/>
      <c r="BB695" s="106">
        <f>D695</f>
        <v>100000</v>
      </c>
      <c r="BC695" s="678"/>
      <c r="BD695" s="678"/>
      <c r="BE695" s="678"/>
      <c r="BF695" s="678"/>
      <c r="BG695" s="678"/>
      <c r="BH695" s="678"/>
      <c r="BI695" s="678"/>
      <c r="BJ695" s="678"/>
      <c r="BK695" s="678"/>
      <c r="BL695" s="678"/>
      <c r="BM695" s="678"/>
      <c r="BN695" s="678"/>
      <c r="BO695" s="678"/>
      <c r="BP695" s="678"/>
      <c r="BQ695" s="678"/>
      <c r="BR695" s="678"/>
      <c r="BS695" s="678"/>
      <c r="BT695" s="678"/>
      <c r="BU695" s="678"/>
      <c r="BV695" s="678"/>
      <c r="BW695" s="678"/>
      <c r="BX695" s="678"/>
      <c r="BY695" s="678"/>
      <c r="BZ695" s="678"/>
      <c r="CE695" s="699">
        <f t="shared" si="1272"/>
        <v>1</v>
      </c>
    </row>
    <row r="696" spans="2:83" s="45" customFormat="1" ht="66.75" customHeight="1" x14ac:dyDescent="0.25">
      <c r="B696" s="203" t="s">
        <v>243</v>
      </c>
      <c r="C696" s="128" t="s">
        <v>86</v>
      </c>
      <c r="D696" s="168">
        <f t="shared" si="1298"/>
        <v>45781.516309999999</v>
      </c>
      <c r="E696" s="33"/>
      <c r="F696" s="33"/>
      <c r="G696" s="33"/>
      <c r="H696" s="33"/>
      <c r="I696" s="168">
        <f>I697</f>
        <v>45781.516309999999</v>
      </c>
      <c r="J696" s="168">
        <f>J697</f>
        <v>-32047.061419999998</v>
      </c>
      <c r="K696" s="168">
        <f t="shared" ref="K696:K697" si="1301">M696+U696</f>
        <v>13734.454890000001</v>
      </c>
      <c r="L696" s="699">
        <f t="shared" si="1294"/>
        <v>0.29999999993447141</v>
      </c>
      <c r="M696" s="33"/>
      <c r="N696" s="19"/>
      <c r="O696" s="89"/>
      <c r="P696" s="19"/>
      <c r="Q696" s="89"/>
      <c r="R696" s="19"/>
      <c r="S696" s="89"/>
      <c r="T696" s="19"/>
      <c r="U696" s="926">
        <f>U697</f>
        <v>13734.454890000001</v>
      </c>
      <c r="V696" s="923"/>
      <c r="W696" s="923"/>
      <c r="X696" s="923"/>
      <c r="Y696" s="923"/>
      <c r="Z696" s="923"/>
      <c r="AA696" s="923"/>
      <c r="AB696" s="923"/>
      <c r="AC696" s="923"/>
      <c r="AD696" s="699">
        <f>U696/D696</f>
        <v>0.29999999993447141</v>
      </c>
      <c r="AE696" s="166"/>
      <c r="AF696" s="699">
        <f t="shared" si="1295"/>
        <v>0</v>
      </c>
      <c r="AG696" s="166"/>
      <c r="AH696" s="699"/>
      <c r="AI696" s="923"/>
      <c r="AJ696" s="923"/>
      <c r="AK696" s="923"/>
      <c r="AL696" s="923"/>
      <c r="AM696" s="923"/>
      <c r="AN696" s="923"/>
      <c r="AO696" s="923"/>
      <c r="AP696" s="923"/>
      <c r="AQ696" s="923"/>
      <c r="AR696" s="168">
        <f t="shared" si="1296"/>
        <v>45781.516309999999</v>
      </c>
      <c r="AS696" s="699">
        <f t="shared" si="1297"/>
        <v>1</v>
      </c>
      <c r="AT696" s="166"/>
      <c r="AU696" s="699"/>
      <c r="AV696" s="923"/>
      <c r="AW696" s="699"/>
      <c r="AX696" s="166"/>
      <c r="AY696" s="699"/>
      <c r="AZ696" s="923"/>
      <c r="BA696" s="699"/>
      <c r="BB696" s="942">
        <f>BB697</f>
        <v>45781.516309999999</v>
      </c>
      <c r="BC696" s="923"/>
      <c r="BD696" s="923"/>
      <c r="BE696" s="923"/>
      <c r="BF696" s="923"/>
      <c r="BG696" s="923"/>
      <c r="BH696" s="923"/>
      <c r="BI696" s="923"/>
      <c r="BJ696" s="923"/>
      <c r="BK696" s="923"/>
      <c r="BL696" s="923"/>
      <c r="BM696" s="923"/>
      <c r="BN696" s="923"/>
      <c r="BO696" s="923"/>
      <c r="BP696" s="923"/>
      <c r="BQ696" s="923"/>
      <c r="BR696" s="923"/>
      <c r="BS696" s="923"/>
      <c r="BT696" s="923"/>
      <c r="BU696" s="923"/>
      <c r="BV696" s="923"/>
      <c r="BW696" s="923"/>
      <c r="BX696" s="923"/>
      <c r="BY696" s="923"/>
      <c r="BZ696" s="923"/>
      <c r="CE696" s="699">
        <f t="shared" si="1272"/>
        <v>1</v>
      </c>
    </row>
    <row r="697" spans="2:83" s="45" customFormat="1" ht="119.25" customHeight="1" x14ac:dyDescent="0.25">
      <c r="B697" s="206"/>
      <c r="C697" s="566" t="s">
        <v>436</v>
      </c>
      <c r="D697" s="109">
        <f t="shared" si="1298"/>
        <v>45781.516309999999</v>
      </c>
      <c r="E697" s="236"/>
      <c r="F697" s="236"/>
      <c r="G697" s="236"/>
      <c r="H697" s="236"/>
      <c r="I697" s="109">
        <f>'[9]2025_2027'!$D$663</f>
        <v>45781.516309999999</v>
      </c>
      <c r="J697" s="109">
        <f>K697-I697</f>
        <v>-32047.061419999998</v>
      </c>
      <c r="K697" s="109">
        <f t="shared" si="1301"/>
        <v>13734.454890000001</v>
      </c>
      <c r="L697" s="699">
        <f t="shared" si="1294"/>
        <v>0.29999999993447141</v>
      </c>
      <c r="M697" s="236"/>
      <c r="N697" s="31"/>
      <c r="O697" s="31"/>
      <c r="P697" s="31"/>
      <c r="Q697" s="31"/>
      <c r="R697" s="31"/>
      <c r="S697" s="31"/>
      <c r="T697" s="31"/>
      <c r="U697" s="106">
        <v>13734.454890000001</v>
      </c>
      <c r="V697" s="678"/>
      <c r="W697" s="678"/>
      <c r="X697" s="678"/>
      <c r="Y697" s="678"/>
      <c r="Z697" s="678"/>
      <c r="AA697" s="678"/>
      <c r="AB697" s="678"/>
      <c r="AC697" s="678"/>
      <c r="AD697" s="749">
        <f>U697/D697</f>
        <v>0.29999999993447141</v>
      </c>
      <c r="AE697" s="166"/>
      <c r="AF697" s="699">
        <f t="shared" si="1295"/>
        <v>0</v>
      </c>
      <c r="AG697" s="166"/>
      <c r="AH697" s="699"/>
      <c r="AI697" s="678"/>
      <c r="AJ697" s="687"/>
      <c r="AK697" s="678"/>
      <c r="AL697" s="687"/>
      <c r="AM697" s="678"/>
      <c r="AN697" s="687"/>
      <c r="AO697" s="678"/>
      <c r="AP697" s="678"/>
      <c r="AQ697" s="687"/>
      <c r="AR697" s="109">
        <f t="shared" si="1296"/>
        <v>45781.516309999999</v>
      </c>
      <c r="AS697" s="699">
        <f t="shared" si="1297"/>
        <v>1</v>
      </c>
      <c r="AT697" s="166"/>
      <c r="AU697" s="699"/>
      <c r="AV697" s="678"/>
      <c r="AW697" s="699"/>
      <c r="AX697" s="166"/>
      <c r="AY697" s="699"/>
      <c r="AZ697" s="678"/>
      <c r="BA697" s="699"/>
      <c r="BB697" s="106">
        <f>D697</f>
        <v>45781.516309999999</v>
      </c>
      <c r="BC697" s="678"/>
      <c r="BD697" s="678"/>
      <c r="BE697" s="678"/>
      <c r="BF697" s="678"/>
      <c r="BG697" s="678"/>
      <c r="BH697" s="678"/>
      <c r="BI697" s="678"/>
      <c r="BJ697" s="678"/>
      <c r="BK697" s="678"/>
      <c r="BL697" s="678"/>
      <c r="BM697" s="678"/>
      <c r="BN697" s="678"/>
      <c r="BO697" s="678"/>
      <c r="BP697" s="678"/>
      <c r="BQ697" s="678"/>
      <c r="BR697" s="678"/>
      <c r="BS697" s="678"/>
      <c r="BT697" s="678"/>
      <c r="BU697" s="678"/>
      <c r="BV697" s="678"/>
      <c r="BW697" s="678"/>
      <c r="BX697" s="678"/>
      <c r="BY697" s="678"/>
      <c r="BZ697" s="678"/>
      <c r="CE697" s="699">
        <f t="shared" si="1272"/>
        <v>1</v>
      </c>
    </row>
    <row r="698" spans="2:83" s="45" customFormat="1" ht="82.5" hidden="1" customHeight="1" x14ac:dyDescent="0.25">
      <c r="B698" s="206"/>
      <c r="C698" s="566"/>
      <c r="D698" s="109"/>
      <c r="E698" s="236"/>
      <c r="F698" s="236"/>
      <c r="G698" s="236"/>
      <c r="H698" s="236"/>
      <c r="I698" s="109"/>
      <c r="J698" s="109"/>
      <c r="K698" s="109"/>
      <c r="L698" s="699" t="e">
        <f t="shared" si="1294"/>
        <v>#DIV/0!</v>
      </c>
      <c r="M698" s="236"/>
      <c r="N698" s="31"/>
      <c r="O698" s="31"/>
      <c r="P698" s="31"/>
      <c r="Q698" s="31"/>
      <c r="R698" s="31"/>
      <c r="S698" s="31"/>
      <c r="T698" s="31"/>
      <c r="U698" s="106"/>
      <c r="V698" s="678"/>
      <c r="W698" s="678"/>
      <c r="X698" s="678"/>
      <c r="Y698" s="678"/>
      <c r="Z698" s="678"/>
      <c r="AA698" s="678"/>
      <c r="AB698" s="678"/>
      <c r="AC698" s="678"/>
      <c r="AD698" s="687"/>
      <c r="AE698" s="166"/>
      <c r="AF698" s="699" t="e">
        <f t="shared" si="1295"/>
        <v>#DIV/0!</v>
      </c>
      <c r="AG698" s="166"/>
      <c r="AH698" s="699" t="e">
        <f t="shared" ref="AH698:AH760" si="1302">AG698/E698</f>
        <v>#DIV/0!</v>
      </c>
      <c r="AI698" s="678"/>
      <c r="AJ698" s="687"/>
      <c r="AK698" s="678"/>
      <c r="AL698" s="687"/>
      <c r="AM698" s="678"/>
      <c r="AN698" s="687"/>
      <c r="AO698" s="678"/>
      <c r="AP698" s="678"/>
      <c r="AQ698" s="687"/>
      <c r="AR698" s="166"/>
      <c r="AS698" s="699" t="e">
        <f t="shared" si="1297"/>
        <v>#DIV/0!</v>
      </c>
      <c r="AT698" s="166"/>
      <c r="AU698" s="699"/>
      <c r="AV698" s="678"/>
      <c r="AW698" s="699"/>
      <c r="AX698" s="166"/>
      <c r="AY698" s="699"/>
      <c r="AZ698" s="678"/>
      <c r="BA698" s="699"/>
      <c r="BB698" s="678"/>
      <c r="BC698" s="678"/>
      <c r="BD698" s="678"/>
      <c r="BE698" s="678"/>
      <c r="BF698" s="678"/>
      <c r="BG698" s="678"/>
      <c r="BH698" s="678"/>
      <c r="BI698" s="678"/>
      <c r="BJ698" s="678"/>
      <c r="BK698" s="678"/>
      <c r="BL698" s="678"/>
      <c r="BM698" s="678"/>
      <c r="BN698" s="678"/>
      <c r="BO698" s="678"/>
      <c r="BP698" s="678"/>
      <c r="BQ698" s="678"/>
      <c r="BR698" s="678"/>
      <c r="BS698" s="678"/>
      <c r="BT698" s="678"/>
      <c r="BU698" s="678"/>
      <c r="BV698" s="678"/>
      <c r="BW698" s="678"/>
      <c r="BX698" s="678"/>
      <c r="BY698" s="678"/>
      <c r="BZ698" s="678"/>
      <c r="CE698" s="699" t="e">
        <f t="shared" si="1272"/>
        <v>#DIV/0!</v>
      </c>
    </row>
    <row r="699" spans="2:83" s="45" customFormat="1" ht="82.5" hidden="1" customHeight="1" x14ac:dyDescent="0.25">
      <c r="B699" s="206"/>
      <c r="C699" s="566"/>
      <c r="D699" s="109"/>
      <c r="E699" s="236"/>
      <c r="F699" s="236"/>
      <c r="G699" s="236"/>
      <c r="H699" s="236"/>
      <c r="I699" s="109"/>
      <c r="J699" s="109"/>
      <c r="K699" s="109"/>
      <c r="L699" s="699" t="e">
        <f t="shared" si="1294"/>
        <v>#DIV/0!</v>
      </c>
      <c r="M699" s="236"/>
      <c r="N699" s="31"/>
      <c r="O699" s="31"/>
      <c r="P699" s="31"/>
      <c r="Q699" s="31"/>
      <c r="R699" s="31"/>
      <c r="S699" s="31"/>
      <c r="T699" s="31"/>
      <c r="U699" s="106"/>
      <c r="V699" s="678"/>
      <c r="W699" s="678"/>
      <c r="X699" s="678"/>
      <c r="Y699" s="678"/>
      <c r="Z699" s="678"/>
      <c r="AA699" s="678"/>
      <c r="AB699" s="678"/>
      <c r="AC699" s="678"/>
      <c r="AD699" s="687"/>
      <c r="AE699" s="166"/>
      <c r="AF699" s="699" t="e">
        <f t="shared" si="1295"/>
        <v>#DIV/0!</v>
      </c>
      <c r="AG699" s="166"/>
      <c r="AH699" s="699" t="e">
        <f t="shared" si="1302"/>
        <v>#DIV/0!</v>
      </c>
      <c r="AI699" s="678"/>
      <c r="AJ699" s="687"/>
      <c r="AK699" s="678"/>
      <c r="AL699" s="687"/>
      <c r="AM699" s="678"/>
      <c r="AN699" s="687"/>
      <c r="AO699" s="678"/>
      <c r="AP699" s="678"/>
      <c r="AQ699" s="687"/>
      <c r="AR699" s="166"/>
      <c r="AS699" s="699" t="e">
        <f t="shared" si="1297"/>
        <v>#DIV/0!</v>
      </c>
      <c r="AT699" s="166"/>
      <c r="AU699" s="699"/>
      <c r="AV699" s="678"/>
      <c r="AW699" s="699"/>
      <c r="AX699" s="166"/>
      <c r="AY699" s="699"/>
      <c r="AZ699" s="678"/>
      <c r="BA699" s="699"/>
      <c r="BB699" s="678"/>
      <c r="BC699" s="678"/>
      <c r="BD699" s="678"/>
      <c r="BE699" s="678"/>
      <c r="BF699" s="678"/>
      <c r="BG699" s="678"/>
      <c r="BH699" s="678"/>
      <c r="BI699" s="678"/>
      <c r="BJ699" s="678"/>
      <c r="BK699" s="678"/>
      <c r="BL699" s="678"/>
      <c r="BM699" s="678"/>
      <c r="BN699" s="678"/>
      <c r="BO699" s="678"/>
      <c r="BP699" s="678"/>
      <c r="BQ699" s="678"/>
      <c r="BR699" s="678"/>
      <c r="BS699" s="678"/>
      <c r="BT699" s="678"/>
      <c r="BU699" s="678"/>
      <c r="BV699" s="678"/>
      <c r="BW699" s="678"/>
      <c r="BX699" s="678"/>
      <c r="BY699" s="678"/>
      <c r="BZ699" s="678"/>
      <c r="CE699" s="699" t="e">
        <f t="shared" si="1272"/>
        <v>#DIV/0!</v>
      </c>
    </row>
    <row r="700" spans="2:83" s="45" customFormat="1" ht="147.75" customHeight="1" x14ac:dyDescent="0.25">
      <c r="B700" s="206"/>
      <c r="C700" s="99" t="s">
        <v>431</v>
      </c>
      <c r="D700" s="168">
        <f>I700</f>
        <v>22078.43475</v>
      </c>
      <c r="E700" s="33"/>
      <c r="F700" s="33"/>
      <c r="G700" s="33"/>
      <c r="H700" s="33"/>
      <c r="I700" s="168">
        <f>I701</f>
        <v>22078.43475</v>
      </c>
      <c r="J700" s="168">
        <f>J701</f>
        <v>-22078.43475</v>
      </c>
      <c r="K700" s="168">
        <f>K701</f>
        <v>0</v>
      </c>
      <c r="L700" s="699">
        <f t="shared" si="1294"/>
        <v>0</v>
      </c>
      <c r="M700" s="33"/>
      <c r="N700" s="19"/>
      <c r="O700" s="89"/>
      <c r="P700" s="19"/>
      <c r="Q700" s="89"/>
      <c r="R700" s="19"/>
      <c r="S700" s="89"/>
      <c r="T700" s="19"/>
      <c r="U700" s="683">
        <f>U701</f>
        <v>0</v>
      </c>
      <c r="V700" s="678"/>
      <c r="W700" s="678"/>
      <c r="X700" s="678"/>
      <c r="Y700" s="678"/>
      <c r="Z700" s="678"/>
      <c r="AA700" s="678"/>
      <c r="AB700" s="678"/>
      <c r="AC700" s="678"/>
      <c r="AD700" s="687"/>
      <c r="AE700" s="166"/>
      <c r="AF700" s="699">
        <f t="shared" si="1295"/>
        <v>0</v>
      </c>
      <c r="AG700" s="166"/>
      <c r="AH700" s="699"/>
      <c r="AI700" s="678"/>
      <c r="AJ700" s="687"/>
      <c r="AK700" s="678"/>
      <c r="AL700" s="687"/>
      <c r="AM700" s="678"/>
      <c r="AN700" s="687"/>
      <c r="AO700" s="678"/>
      <c r="AP700" s="678"/>
      <c r="AQ700" s="687"/>
      <c r="AR700" s="168">
        <f>BB700</f>
        <v>22078.43475</v>
      </c>
      <c r="AS700" s="699">
        <f t="shared" si="1297"/>
        <v>1</v>
      </c>
      <c r="AT700" s="166"/>
      <c r="AU700" s="699"/>
      <c r="AV700" s="678"/>
      <c r="AW700" s="699"/>
      <c r="AX700" s="166"/>
      <c r="AY700" s="699"/>
      <c r="AZ700" s="678"/>
      <c r="BA700" s="699"/>
      <c r="BB700" s="168">
        <f>BB701</f>
        <v>22078.43475</v>
      </c>
      <c r="BC700" s="678"/>
      <c r="BD700" s="678"/>
      <c r="BE700" s="678"/>
      <c r="BF700" s="678"/>
      <c r="BG700" s="678"/>
      <c r="BH700" s="678"/>
      <c r="BI700" s="678"/>
      <c r="BJ700" s="678"/>
      <c r="BK700" s="678"/>
      <c r="BL700" s="678"/>
      <c r="BM700" s="678"/>
      <c r="BN700" s="678"/>
      <c r="BO700" s="678"/>
      <c r="BP700" s="678"/>
      <c r="BQ700" s="678"/>
      <c r="BR700" s="678"/>
      <c r="BS700" s="678"/>
      <c r="BT700" s="678"/>
      <c r="BU700" s="678"/>
      <c r="BV700" s="678"/>
      <c r="BW700" s="678"/>
      <c r="BX700" s="678"/>
      <c r="BY700" s="678"/>
      <c r="BZ700" s="678"/>
      <c r="CE700" s="699">
        <f t="shared" si="1272"/>
        <v>1</v>
      </c>
    </row>
    <row r="701" spans="2:83" s="45" customFormat="1" ht="55.5" customHeight="1" x14ac:dyDescent="0.25">
      <c r="B701" s="203" t="s">
        <v>34</v>
      </c>
      <c r="C701" s="128" t="s">
        <v>500</v>
      </c>
      <c r="D701" s="168">
        <f>D702</f>
        <v>22078.43475</v>
      </c>
      <c r="E701" s="33"/>
      <c r="F701" s="33"/>
      <c r="G701" s="33"/>
      <c r="H701" s="33"/>
      <c r="I701" s="168">
        <f>I702</f>
        <v>22078.43475</v>
      </c>
      <c r="J701" s="168">
        <f>J702</f>
        <v>-22078.43475</v>
      </c>
      <c r="K701" s="168">
        <f t="shared" ref="K701:K702" si="1303">M701+U701</f>
        <v>0</v>
      </c>
      <c r="L701" s="699">
        <f t="shared" si="1294"/>
        <v>0</v>
      </c>
      <c r="M701" s="33"/>
      <c r="N701" s="19"/>
      <c r="O701" s="89"/>
      <c r="P701" s="19"/>
      <c r="Q701" s="89"/>
      <c r="R701" s="19"/>
      <c r="S701" s="89"/>
      <c r="T701" s="19"/>
      <c r="U701" s="683">
        <f>SUM(U702:U703)</f>
        <v>0</v>
      </c>
      <c r="V701" s="678"/>
      <c r="W701" s="678"/>
      <c r="X701" s="678"/>
      <c r="Y701" s="678"/>
      <c r="Z701" s="678"/>
      <c r="AA701" s="678"/>
      <c r="AB701" s="678"/>
      <c r="AC701" s="678"/>
      <c r="AD701" s="687"/>
      <c r="AE701" s="166"/>
      <c r="AF701" s="699">
        <f t="shared" si="1295"/>
        <v>0</v>
      </c>
      <c r="AG701" s="166"/>
      <c r="AH701" s="699"/>
      <c r="AI701" s="678"/>
      <c r="AJ701" s="687"/>
      <c r="AK701" s="678"/>
      <c r="AL701" s="687"/>
      <c r="AM701" s="678"/>
      <c r="AN701" s="687"/>
      <c r="AO701" s="678"/>
      <c r="AP701" s="678"/>
      <c r="AQ701" s="687"/>
      <c r="AR701" s="168">
        <f>BB701</f>
        <v>22078.43475</v>
      </c>
      <c r="AS701" s="699">
        <f t="shared" si="1297"/>
        <v>1</v>
      </c>
      <c r="AT701" s="166"/>
      <c r="AU701" s="699"/>
      <c r="AV701" s="678"/>
      <c r="AW701" s="699"/>
      <c r="AX701" s="166"/>
      <c r="AY701" s="699"/>
      <c r="AZ701" s="678"/>
      <c r="BA701" s="699"/>
      <c r="BB701" s="168">
        <f>BB702</f>
        <v>22078.43475</v>
      </c>
      <c r="BC701" s="678"/>
      <c r="BD701" s="678"/>
      <c r="BE701" s="678"/>
      <c r="BF701" s="678"/>
      <c r="BG701" s="678"/>
      <c r="BH701" s="678"/>
      <c r="BI701" s="678"/>
      <c r="BJ701" s="678"/>
      <c r="BK701" s="678"/>
      <c r="BL701" s="678"/>
      <c r="BM701" s="678"/>
      <c r="BN701" s="678"/>
      <c r="BO701" s="678"/>
      <c r="BP701" s="678"/>
      <c r="BQ701" s="678"/>
      <c r="BR701" s="678"/>
      <c r="BS701" s="678"/>
      <c r="BT701" s="678"/>
      <c r="BU701" s="678"/>
      <c r="BV701" s="678"/>
      <c r="BW701" s="678"/>
      <c r="BX701" s="678"/>
      <c r="BY701" s="678"/>
      <c r="BZ701" s="678"/>
      <c r="CE701" s="699">
        <f t="shared" si="1272"/>
        <v>1</v>
      </c>
    </row>
    <row r="702" spans="2:83" s="45" customFormat="1" ht="106.5" customHeight="1" x14ac:dyDescent="0.25">
      <c r="B702" s="206" t="s">
        <v>34</v>
      </c>
      <c r="C702" s="566" t="s">
        <v>375</v>
      </c>
      <c r="D702" s="109">
        <f>I702</f>
        <v>22078.43475</v>
      </c>
      <c r="E702" s="236"/>
      <c r="F702" s="236"/>
      <c r="G702" s="236"/>
      <c r="H702" s="236"/>
      <c r="I702" s="109">
        <v>22078.43475</v>
      </c>
      <c r="J702" s="109">
        <f>K702-I702</f>
        <v>-22078.43475</v>
      </c>
      <c r="K702" s="109">
        <f t="shared" si="1303"/>
        <v>0</v>
      </c>
      <c r="L702" s="699">
        <f t="shared" si="1294"/>
        <v>0</v>
      </c>
      <c r="M702" s="236"/>
      <c r="N702" s="31"/>
      <c r="O702" s="31"/>
      <c r="P702" s="31"/>
      <c r="Q702" s="31"/>
      <c r="R702" s="31"/>
      <c r="S702" s="31"/>
      <c r="T702" s="31"/>
      <c r="U702" s="106"/>
      <c r="V702" s="678"/>
      <c r="W702" s="678"/>
      <c r="X702" s="678"/>
      <c r="Y702" s="678"/>
      <c r="Z702" s="678"/>
      <c r="AA702" s="678"/>
      <c r="AB702" s="678"/>
      <c r="AC702" s="678"/>
      <c r="AD702" s="687"/>
      <c r="AE702" s="166"/>
      <c r="AF702" s="699">
        <f t="shared" si="1295"/>
        <v>0</v>
      </c>
      <c r="AG702" s="166"/>
      <c r="AH702" s="699"/>
      <c r="AI702" s="678"/>
      <c r="AJ702" s="687"/>
      <c r="AK702" s="678"/>
      <c r="AL702" s="687"/>
      <c r="AM702" s="678"/>
      <c r="AN702" s="687"/>
      <c r="AO702" s="678"/>
      <c r="AP702" s="678"/>
      <c r="AQ702" s="687"/>
      <c r="AR702" s="109">
        <f>BB702</f>
        <v>22078.43475</v>
      </c>
      <c r="AS702" s="699">
        <f t="shared" si="1297"/>
        <v>1</v>
      </c>
      <c r="AT702" s="166"/>
      <c r="AU702" s="699"/>
      <c r="AV702" s="678"/>
      <c r="AW702" s="699"/>
      <c r="AX702" s="166"/>
      <c r="AY702" s="699"/>
      <c r="AZ702" s="678"/>
      <c r="BA702" s="699"/>
      <c r="BB702" s="109">
        <f>D702</f>
        <v>22078.43475</v>
      </c>
      <c r="BC702" s="678"/>
      <c r="BD702" s="678"/>
      <c r="BE702" s="678"/>
      <c r="BF702" s="678"/>
      <c r="BG702" s="678"/>
      <c r="BH702" s="678"/>
      <c r="BI702" s="678"/>
      <c r="BJ702" s="678"/>
      <c r="BK702" s="678"/>
      <c r="BL702" s="678"/>
      <c r="BM702" s="678"/>
      <c r="BN702" s="678"/>
      <c r="BO702" s="678"/>
      <c r="BP702" s="678"/>
      <c r="BQ702" s="678"/>
      <c r="BR702" s="678"/>
      <c r="BS702" s="678"/>
      <c r="BT702" s="678"/>
      <c r="BU702" s="678"/>
      <c r="BV702" s="678"/>
      <c r="BW702" s="678"/>
      <c r="BX702" s="678"/>
      <c r="BY702" s="678"/>
      <c r="BZ702" s="678"/>
      <c r="CE702" s="699">
        <f t="shared" si="1272"/>
        <v>1</v>
      </c>
    </row>
    <row r="703" spans="2:83" s="52" customFormat="1" ht="139.5" customHeight="1" x14ac:dyDescent="0.25">
      <c r="B703" s="203" t="s">
        <v>10</v>
      </c>
      <c r="C703" s="99" t="s">
        <v>529</v>
      </c>
      <c r="D703" s="168">
        <f t="shared" ref="D703:D713" si="1304">E703</f>
        <v>1088242.6089999999</v>
      </c>
      <c r="E703" s="168">
        <f>E704+E705</f>
        <v>1088242.6089999999</v>
      </c>
      <c r="F703" s="168"/>
      <c r="G703" s="168"/>
      <c r="H703" s="168"/>
      <c r="I703" s="168"/>
      <c r="J703" s="168">
        <f>J704</f>
        <v>-486354.68978999992</v>
      </c>
      <c r="K703" s="168">
        <f t="shared" ref="K703:K713" si="1305">M703</f>
        <v>539263.42046000005</v>
      </c>
      <c r="L703" s="699">
        <f t="shared" si="1294"/>
        <v>0.49553602845558137</v>
      </c>
      <c r="M703" s="168">
        <v>539263.42046000005</v>
      </c>
      <c r="N703" s="699">
        <f>M703/E703</f>
        <v>0.49553602845558137</v>
      </c>
      <c r="O703" s="632"/>
      <c r="P703" s="687"/>
      <c r="Q703" s="632"/>
      <c r="R703" s="687"/>
      <c r="S703" s="632"/>
      <c r="T703" s="687"/>
      <c r="U703" s="632"/>
      <c r="V703" s="632"/>
      <c r="W703" s="632"/>
      <c r="X703" s="632"/>
      <c r="Y703" s="632"/>
      <c r="Z703" s="632"/>
      <c r="AA703" s="632"/>
      <c r="AB703" s="632"/>
      <c r="AC703" s="632"/>
      <c r="AD703" s="687"/>
      <c r="AE703" s="168">
        <f>AG703</f>
        <v>378676.51459999999</v>
      </c>
      <c r="AF703" s="699">
        <f t="shared" si="1295"/>
        <v>0.34797067443257962</v>
      </c>
      <c r="AG703" s="168">
        <f>AG704+AG705</f>
        <v>378676.51459999999</v>
      </c>
      <c r="AH703" s="699">
        <f t="shared" si="1302"/>
        <v>0.34797067443257962</v>
      </c>
      <c r="AI703" s="111"/>
      <c r="AJ703" s="114"/>
      <c r="AK703" s="632"/>
      <c r="AL703" s="687"/>
      <c r="AM703" s="632"/>
      <c r="AN703" s="687"/>
      <c r="AO703" s="632"/>
      <c r="AP703" s="632">
        <f>AT703-AG703</f>
        <v>709566.09439999994</v>
      </c>
      <c r="AQ703" s="687"/>
      <c r="AR703" s="168">
        <f>AT703</f>
        <v>1088242.6089999999</v>
      </c>
      <c r="AS703" s="699">
        <f t="shared" si="1297"/>
        <v>1</v>
      </c>
      <c r="AT703" s="240">
        <f>AT704+AT705</f>
        <v>1088242.6089999999</v>
      </c>
      <c r="AU703" s="699">
        <f t="shared" ref="AU703:AU760" si="1306">AT703/E703</f>
        <v>1</v>
      </c>
      <c r="AV703" s="632"/>
      <c r="AW703" s="699"/>
      <c r="AX703" s="168"/>
      <c r="AY703" s="699"/>
      <c r="AZ703" s="632"/>
      <c r="BA703" s="699"/>
      <c r="BB703" s="632"/>
      <c r="BC703" s="632"/>
      <c r="BD703" s="632"/>
      <c r="BE703" s="632"/>
      <c r="BF703" s="632"/>
      <c r="BG703" s="632"/>
      <c r="BH703" s="632"/>
      <c r="BI703" s="632"/>
      <c r="BJ703" s="632"/>
      <c r="BK703" s="632"/>
      <c r="BL703" s="632"/>
      <c r="BM703" s="632"/>
      <c r="BN703" s="632">
        <f>BO703</f>
        <v>505982.01324</v>
      </c>
      <c r="BO703" s="632">
        <f>BO704+BO705</f>
        <v>505982.01324</v>
      </c>
      <c r="BP703" s="632"/>
      <c r="BQ703" s="632"/>
      <c r="BR703" s="632"/>
      <c r="BS703" s="632"/>
      <c r="BT703" s="632">
        <f>BU703-BN703</f>
        <v>0</v>
      </c>
      <c r="BU703" s="632">
        <f>BV703</f>
        <v>505982.01324</v>
      </c>
      <c r="BV703" s="558">
        <f>BV704+BV705</f>
        <v>505982.01324</v>
      </c>
      <c r="BW703" s="558"/>
      <c r="BX703" s="558"/>
      <c r="BY703" s="558"/>
      <c r="BZ703" s="558"/>
      <c r="CE703" s="699"/>
    </row>
    <row r="704" spans="2:83" s="54" customFormat="1" ht="99" customHeight="1" x14ac:dyDescent="0.2">
      <c r="B704" s="206"/>
      <c r="C704" s="559" t="s">
        <v>463</v>
      </c>
      <c r="D704" s="109">
        <f t="shared" si="1304"/>
        <v>814834.24659999995</v>
      </c>
      <c r="E704" s="109">
        <f>514834.2466+300000</f>
        <v>814834.24659999995</v>
      </c>
      <c r="F704" s="109"/>
      <c r="G704" s="109"/>
      <c r="H704" s="109"/>
      <c r="I704" s="109"/>
      <c r="J704" s="109">
        <f>K704-D704</f>
        <v>-486354.68978999992</v>
      </c>
      <c r="K704" s="168">
        <f t="shared" si="1305"/>
        <v>328479.55681000004</v>
      </c>
      <c r="L704" s="699">
        <f t="shared" si="1294"/>
        <v>0.40312438778883308</v>
      </c>
      <c r="M704" s="109">
        <f>M703-M705</f>
        <v>328479.55681000004</v>
      </c>
      <c r="N704" s="699">
        <f t="shared" ref="N704:N706" si="1307">M704/E704</f>
        <v>0.40312438778883308</v>
      </c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9">
        <f t="shared" ref="AE704:AE705" si="1308">AG704</f>
        <v>151934.40168000001</v>
      </c>
      <c r="AF704" s="699">
        <f t="shared" si="1295"/>
        <v>0.18646050078769483</v>
      </c>
      <c r="AG704" s="109">
        <f>140419.66231+11514.73937</f>
        <v>151934.40168000001</v>
      </c>
      <c r="AH704" s="699">
        <f t="shared" si="1302"/>
        <v>0.18646050078769483</v>
      </c>
      <c r="AI704" s="116"/>
      <c r="AJ704" s="116"/>
      <c r="AK704" s="106"/>
      <c r="AL704" s="106"/>
      <c r="AM704" s="106"/>
      <c r="AN704" s="106"/>
      <c r="AO704" s="106"/>
      <c r="AP704" s="106"/>
      <c r="AQ704" s="106"/>
      <c r="AR704" s="109">
        <f>AT704</f>
        <v>814834.24659999995</v>
      </c>
      <c r="AS704" s="699">
        <f t="shared" si="1297"/>
        <v>1</v>
      </c>
      <c r="AT704" s="109">
        <f>D704</f>
        <v>814834.24659999995</v>
      </c>
      <c r="AU704" s="699">
        <f t="shared" si="1306"/>
        <v>1</v>
      </c>
      <c r="AV704" s="106"/>
      <c r="AW704" s="699"/>
      <c r="AX704" s="109"/>
      <c r="AY704" s="699"/>
      <c r="AZ704" s="106"/>
      <c r="BA704" s="699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>
        <f t="shared" ref="BN704:BN713" si="1309">BO704</f>
        <v>0</v>
      </c>
      <c r="BO704" s="106">
        <v>0</v>
      </c>
      <c r="BP704" s="106"/>
      <c r="BQ704" s="106"/>
      <c r="BR704" s="106"/>
      <c r="BS704" s="106"/>
      <c r="BT704" s="106">
        <f>BU704-BN704</f>
        <v>0</v>
      </c>
      <c r="BU704" s="106">
        <f>BV704</f>
        <v>0</v>
      </c>
      <c r="BV704" s="106">
        <v>0</v>
      </c>
      <c r="BW704" s="106"/>
      <c r="BX704" s="106"/>
      <c r="BY704" s="106"/>
      <c r="BZ704" s="106"/>
      <c r="CE704" s="699"/>
    </row>
    <row r="705" spans="1:12295" s="54" customFormat="1" ht="54.75" customHeight="1" x14ac:dyDescent="0.2">
      <c r="B705" s="206"/>
      <c r="C705" s="559" t="s">
        <v>464</v>
      </c>
      <c r="D705" s="109">
        <f t="shared" si="1304"/>
        <v>273408.36239999998</v>
      </c>
      <c r="E705" s="109">
        <v>273408.36239999998</v>
      </c>
      <c r="F705" s="109"/>
      <c r="G705" s="109"/>
      <c r="H705" s="109"/>
      <c r="I705" s="109"/>
      <c r="J705" s="109">
        <v>0</v>
      </c>
      <c r="K705" s="168">
        <f t="shared" si="1305"/>
        <v>210783.86365000001</v>
      </c>
      <c r="L705" s="699">
        <f t="shared" si="1294"/>
        <v>0.77094885394039447</v>
      </c>
      <c r="M705" s="109">
        <f>210783.86365</f>
        <v>210783.86365000001</v>
      </c>
      <c r="N705" s="699">
        <f t="shared" si="1307"/>
        <v>0.77094885394039447</v>
      </c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9">
        <f t="shared" si="1308"/>
        <v>226742.11291999999</v>
      </c>
      <c r="AF705" s="699">
        <f t="shared" si="1295"/>
        <v>0.82931667096660833</v>
      </c>
      <c r="AG705" s="109">
        <f>378676.5146-AG704</f>
        <v>226742.11291999999</v>
      </c>
      <c r="AH705" s="699">
        <f t="shared" si="1302"/>
        <v>0.82931667096660833</v>
      </c>
      <c r="AI705" s="116"/>
      <c r="AJ705" s="116"/>
      <c r="AK705" s="106"/>
      <c r="AL705" s="106"/>
      <c r="AM705" s="106"/>
      <c r="AN705" s="106"/>
      <c r="AO705" s="106"/>
      <c r="AP705" s="106"/>
      <c r="AQ705" s="106"/>
      <c r="AR705" s="109">
        <f>AT705</f>
        <v>273408.36239999998</v>
      </c>
      <c r="AS705" s="699">
        <f t="shared" si="1297"/>
        <v>1</v>
      </c>
      <c r="AT705" s="109">
        <f>D705</f>
        <v>273408.36239999998</v>
      </c>
      <c r="AU705" s="699">
        <f t="shared" si="1306"/>
        <v>1</v>
      </c>
      <c r="AV705" s="106"/>
      <c r="AW705" s="699"/>
      <c r="AX705" s="109"/>
      <c r="AY705" s="699"/>
      <c r="AZ705" s="106"/>
      <c r="BA705" s="699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>
        <f t="shared" si="1309"/>
        <v>505982.01324</v>
      </c>
      <c r="BO705" s="106">
        <v>505982.01324</v>
      </c>
      <c r="BP705" s="106"/>
      <c r="BQ705" s="106"/>
      <c r="BR705" s="106"/>
      <c r="BS705" s="106"/>
      <c r="BT705" s="106">
        <f>BU705-BN705</f>
        <v>0</v>
      </c>
      <c r="BU705" s="106">
        <f>BV705</f>
        <v>505982.01324</v>
      </c>
      <c r="BV705" s="106">
        <f>BO705</f>
        <v>505982.01324</v>
      </c>
      <c r="BW705" s="106"/>
      <c r="BX705" s="106"/>
      <c r="BY705" s="106"/>
      <c r="BZ705" s="106"/>
      <c r="CE705" s="699"/>
    </row>
    <row r="706" spans="1:12295" s="54" customFormat="1" ht="186.75" customHeight="1" x14ac:dyDescent="0.2">
      <c r="B706" s="203" t="s">
        <v>11</v>
      </c>
      <c r="C706" s="99" t="s">
        <v>514</v>
      </c>
      <c r="D706" s="168">
        <f>E706</f>
        <v>128.23846</v>
      </c>
      <c r="E706" s="168">
        <v>128.23846</v>
      </c>
      <c r="F706" s="109"/>
      <c r="G706" s="109"/>
      <c r="H706" s="109"/>
      <c r="I706" s="109"/>
      <c r="J706" s="109"/>
      <c r="K706" s="168">
        <f t="shared" si="1305"/>
        <v>128.23846</v>
      </c>
      <c r="L706" s="699">
        <f t="shared" si="1294"/>
        <v>1</v>
      </c>
      <c r="M706" s="168">
        <f>E706</f>
        <v>128.23846</v>
      </c>
      <c r="N706" s="699">
        <f t="shared" si="1307"/>
        <v>1</v>
      </c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68">
        <f>AG706</f>
        <v>78.774050000000003</v>
      </c>
      <c r="AF706" s="699">
        <f t="shared" ref="AF706" si="1310">AE706/D706</f>
        <v>0.61427788512120307</v>
      </c>
      <c r="AG706" s="168">
        <f>78.77405</f>
        <v>78.774050000000003</v>
      </c>
      <c r="AH706" s="699">
        <f t="shared" ref="AH706" si="1311">AG706/E706</f>
        <v>0.61427788512120307</v>
      </c>
      <c r="AI706" s="116"/>
      <c r="AJ706" s="116"/>
      <c r="AK706" s="106"/>
      <c r="AL706" s="106"/>
      <c r="AM706" s="106"/>
      <c r="AN706" s="106"/>
      <c r="AO706" s="106"/>
      <c r="AP706" s="106"/>
      <c r="AQ706" s="106"/>
      <c r="AR706" s="168">
        <f>AT706</f>
        <v>128.23846</v>
      </c>
      <c r="AS706" s="699">
        <f t="shared" si="1297"/>
        <v>1</v>
      </c>
      <c r="AT706" s="168">
        <f>D706</f>
        <v>128.23846</v>
      </c>
      <c r="AU706" s="699">
        <f t="shared" si="1306"/>
        <v>1</v>
      </c>
      <c r="AV706" s="106"/>
      <c r="AW706" s="699"/>
      <c r="AX706" s="109"/>
      <c r="AY706" s="699"/>
      <c r="AZ706" s="106"/>
      <c r="BA706" s="699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  <c r="BY706" s="106"/>
      <c r="BZ706" s="106"/>
      <c r="CE706" s="699"/>
    </row>
    <row r="707" spans="1:12295" s="52" customFormat="1" ht="139.5" customHeight="1" x14ac:dyDescent="0.25">
      <c r="B707" s="203" t="s">
        <v>15</v>
      </c>
      <c r="C707" s="99" t="s">
        <v>530</v>
      </c>
      <c r="D707" s="168">
        <f t="shared" si="1304"/>
        <v>1027174.4693400001</v>
      </c>
      <c r="E707" s="168">
        <f>E708+E709</f>
        <v>1027174.4693400001</v>
      </c>
      <c r="F707" s="168"/>
      <c r="G707" s="168"/>
      <c r="H707" s="168"/>
      <c r="I707" s="168"/>
      <c r="J707" s="168">
        <f>M707-E707</f>
        <v>0</v>
      </c>
      <c r="K707" s="168">
        <f t="shared" si="1305"/>
        <v>1027174.4693400001</v>
      </c>
      <c r="L707" s="699">
        <f t="shared" si="1294"/>
        <v>1</v>
      </c>
      <c r="M707" s="168">
        <f>M708+M709</f>
        <v>1027174.4693400001</v>
      </c>
      <c r="N707" s="699">
        <f>M707/E707</f>
        <v>1</v>
      </c>
      <c r="O707" s="632"/>
      <c r="P707" s="687"/>
      <c r="Q707" s="632"/>
      <c r="R707" s="687"/>
      <c r="S707" s="632"/>
      <c r="T707" s="687"/>
      <c r="U707" s="632"/>
      <c r="V707" s="632"/>
      <c r="W707" s="632"/>
      <c r="X707" s="632"/>
      <c r="Y707" s="632"/>
      <c r="Z707" s="632"/>
      <c r="AA707" s="632"/>
      <c r="AB707" s="632"/>
      <c r="AC707" s="632"/>
      <c r="AD707" s="687"/>
      <c r="AE707" s="168">
        <f>AG707</f>
        <v>370329.11069</v>
      </c>
      <c r="AF707" s="699">
        <f t="shared" si="1295"/>
        <v>0.36053184901290525</v>
      </c>
      <c r="AG707" s="168">
        <f>AG708+AG709</f>
        <v>370329.11069</v>
      </c>
      <c r="AH707" s="699">
        <f t="shared" si="1302"/>
        <v>0.36053184901290525</v>
      </c>
      <c r="AI707" s="111"/>
      <c r="AJ707" s="114"/>
      <c r="AK707" s="632"/>
      <c r="AL707" s="687"/>
      <c r="AM707" s="632"/>
      <c r="AN707" s="687"/>
      <c r="AO707" s="632"/>
      <c r="AP707" s="632">
        <f>AT707-AG707</f>
        <v>656845.35865000007</v>
      </c>
      <c r="AQ707" s="687"/>
      <c r="AR707" s="168">
        <f>AT707</f>
        <v>1027174.4693400001</v>
      </c>
      <c r="AS707" s="699">
        <f t="shared" si="1297"/>
        <v>1</v>
      </c>
      <c r="AT707" s="168">
        <f>AT708+AT709</f>
        <v>1027174.4693400001</v>
      </c>
      <c r="AU707" s="699">
        <f t="shared" si="1306"/>
        <v>1</v>
      </c>
      <c r="AV707" s="632"/>
      <c r="AW707" s="699"/>
      <c r="AX707" s="168"/>
      <c r="AY707" s="699"/>
      <c r="AZ707" s="632"/>
      <c r="BA707" s="699"/>
      <c r="BB707" s="632"/>
      <c r="BC707" s="632"/>
      <c r="BD707" s="632"/>
      <c r="BE707" s="632"/>
      <c r="BF707" s="632"/>
      <c r="BG707" s="632"/>
      <c r="BH707" s="632"/>
      <c r="BI707" s="632"/>
      <c r="BJ707" s="632"/>
      <c r="BK707" s="632"/>
      <c r="BL707" s="632"/>
      <c r="BM707" s="632"/>
      <c r="BN707" s="632"/>
      <c r="BO707" s="632"/>
      <c r="BP707" s="632"/>
      <c r="BQ707" s="632"/>
      <c r="BR707" s="632"/>
      <c r="BS707" s="632"/>
      <c r="BT707" s="632"/>
      <c r="BU707" s="632"/>
      <c r="BV707" s="558"/>
      <c r="BW707" s="558"/>
      <c r="BX707" s="558"/>
      <c r="BY707" s="558"/>
      <c r="BZ707" s="558"/>
      <c r="CE707" s="699"/>
    </row>
    <row r="708" spans="1:12295" s="54" customFormat="1" ht="99" customHeight="1" x14ac:dyDescent="0.2">
      <c r="B708" s="206"/>
      <c r="C708" s="559" t="s">
        <v>393</v>
      </c>
      <c r="D708" s="109">
        <f t="shared" si="1304"/>
        <v>673973</v>
      </c>
      <c r="E708" s="109">
        <v>673973</v>
      </c>
      <c r="F708" s="109"/>
      <c r="G708" s="109"/>
      <c r="H708" s="109"/>
      <c r="I708" s="109"/>
      <c r="J708" s="109">
        <f>K708-D708</f>
        <v>0</v>
      </c>
      <c r="K708" s="109">
        <f t="shared" si="1305"/>
        <v>673973</v>
      </c>
      <c r="L708" s="699">
        <f t="shared" si="1294"/>
        <v>1</v>
      </c>
      <c r="M708" s="109">
        <f>E708</f>
        <v>673973</v>
      </c>
      <c r="N708" s="699">
        <f t="shared" ref="N708:N710" si="1312">M708/E708</f>
        <v>1</v>
      </c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9">
        <f t="shared" ref="AE708:AE709" si="1313">AG708</f>
        <v>78156.307520000002</v>
      </c>
      <c r="AF708" s="699">
        <f t="shared" si="1295"/>
        <v>0.11596355865887803</v>
      </c>
      <c r="AG708" s="109">
        <f>78156.30752</f>
        <v>78156.307520000002</v>
      </c>
      <c r="AH708" s="699">
        <f t="shared" si="1302"/>
        <v>0.11596355865887803</v>
      </c>
      <c r="AI708" s="116"/>
      <c r="AJ708" s="116"/>
      <c r="AK708" s="106"/>
      <c r="AL708" s="106"/>
      <c r="AM708" s="106"/>
      <c r="AN708" s="106"/>
      <c r="AO708" s="106"/>
      <c r="AP708" s="106"/>
      <c r="AQ708" s="106"/>
      <c r="AR708" s="109">
        <f t="shared" ref="AR708:AR709" si="1314">AT708</f>
        <v>673973</v>
      </c>
      <c r="AS708" s="699">
        <f t="shared" si="1297"/>
        <v>1</v>
      </c>
      <c r="AT708" s="109">
        <f>D708</f>
        <v>673973</v>
      </c>
      <c r="AU708" s="699">
        <f t="shared" si="1306"/>
        <v>1</v>
      </c>
      <c r="AV708" s="106"/>
      <c r="AW708" s="699"/>
      <c r="AX708" s="109"/>
      <c r="AY708" s="699"/>
      <c r="AZ708" s="106"/>
      <c r="BA708" s="699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  <c r="BY708" s="106"/>
      <c r="BZ708" s="106"/>
      <c r="CE708" s="699"/>
    </row>
    <row r="709" spans="1:12295" s="54" customFormat="1" ht="54.75" customHeight="1" x14ac:dyDescent="0.2">
      <c r="B709" s="206"/>
      <c r="C709" s="559" t="s">
        <v>464</v>
      </c>
      <c r="D709" s="109">
        <f t="shared" si="1304"/>
        <v>353201.46934000001</v>
      </c>
      <c r="E709" s="109">
        <v>353201.46934000001</v>
      </c>
      <c r="F709" s="109"/>
      <c r="G709" s="109"/>
      <c r="H709" s="109"/>
      <c r="I709" s="109"/>
      <c r="J709" s="109">
        <v>0</v>
      </c>
      <c r="K709" s="109">
        <f t="shared" si="1305"/>
        <v>353201.46934000001</v>
      </c>
      <c r="L709" s="699">
        <f t="shared" si="1294"/>
        <v>1</v>
      </c>
      <c r="M709" s="109">
        <f>E709</f>
        <v>353201.46934000001</v>
      </c>
      <c r="N709" s="699">
        <f t="shared" si="1312"/>
        <v>1</v>
      </c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9">
        <f t="shared" si="1313"/>
        <v>292172.80316999997</v>
      </c>
      <c r="AF709" s="699">
        <f t="shared" si="1295"/>
        <v>0.82721287574471436</v>
      </c>
      <c r="AG709" s="109">
        <f>370329.11069-AG708</f>
        <v>292172.80316999997</v>
      </c>
      <c r="AH709" s="699">
        <f t="shared" si="1302"/>
        <v>0.82721287574471436</v>
      </c>
      <c r="AI709" s="116"/>
      <c r="AJ709" s="116"/>
      <c r="AK709" s="106"/>
      <c r="AL709" s="106"/>
      <c r="AM709" s="106"/>
      <c r="AN709" s="106"/>
      <c r="AO709" s="106"/>
      <c r="AP709" s="106"/>
      <c r="AQ709" s="106"/>
      <c r="AR709" s="109">
        <f t="shared" si="1314"/>
        <v>353201.46934000001</v>
      </c>
      <c r="AS709" s="699">
        <f t="shared" si="1297"/>
        <v>1</v>
      </c>
      <c r="AT709" s="109">
        <f>D709</f>
        <v>353201.46934000001</v>
      </c>
      <c r="AU709" s="699">
        <f t="shared" si="1306"/>
        <v>1</v>
      </c>
      <c r="AV709" s="106"/>
      <c r="AW709" s="699"/>
      <c r="AX709" s="109"/>
      <c r="AY709" s="699"/>
      <c r="AZ709" s="106"/>
      <c r="BA709" s="699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  <c r="BY709" s="106"/>
      <c r="BZ709" s="106"/>
      <c r="CE709" s="699"/>
    </row>
    <row r="710" spans="1:12295" s="54" customFormat="1" ht="164.25" customHeight="1" x14ac:dyDescent="0.2">
      <c r="B710" s="206" t="s">
        <v>12</v>
      </c>
      <c r="C710" s="99" t="s">
        <v>515</v>
      </c>
      <c r="D710" s="168">
        <f>E710</f>
        <v>119028.93975000001</v>
      </c>
      <c r="E710" s="168">
        <v>119028.93975000001</v>
      </c>
      <c r="F710" s="109"/>
      <c r="G710" s="109"/>
      <c r="H710" s="109"/>
      <c r="I710" s="109"/>
      <c r="J710" s="109"/>
      <c r="K710" s="168">
        <f t="shared" si="1305"/>
        <v>27011</v>
      </c>
      <c r="L710" s="699">
        <f t="shared" si="1294"/>
        <v>0.22692800638846317</v>
      </c>
      <c r="M710" s="168">
        <v>27011</v>
      </c>
      <c r="N710" s="699">
        <f t="shared" si="1312"/>
        <v>0.22692800638846317</v>
      </c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68">
        <f>AG710</f>
        <v>27013.984120000001</v>
      </c>
      <c r="AF710" s="699">
        <f t="shared" ref="AF710" si="1315">AE710/D710</f>
        <v>0.22695307693018413</v>
      </c>
      <c r="AG710" s="168">
        <v>27013.984120000001</v>
      </c>
      <c r="AH710" s="699">
        <f t="shared" ref="AH710" si="1316">AG710/E710</f>
        <v>0.22695307693018413</v>
      </c>
      <c r="AI710" s="116"/>
      <c r="AJ710" s="116"/>
      <c r="AK710" s="106"/>
      <c r="AL710" s="106"/>
      <c r="AM710" s="106"/>
      <c r="AN710" s="106"/>
      <c r="AO710" s="106"/>
      <c r="AP710" s="106"/>
      <c r="AQ710" s="106"/>
      <c r="AR710" s="168">
        <f>AT710</f>
        <v>119028.93975000001</v>
      </c>
      <c r="AS710" s="699">
        <f t="shared" ref="AS710" si="1317">AR710/D710</f>
        <v>1</v>
      </c>
      <c r="AT710" s="240">
        <f>D710</f>
        <v>119028.93975000001</v>
      </c>
      <c r="AU710" s="699">
        <f t="shared" ref="AU710" si="1318">AT710/E710</f>
        <v>1</v>
      </c>
      <c r="AV710" s="106"/>
      <c r="AW710" s="699"/>
      <c r="AX710" s="109"/>
      <c r="AY710" s="699"/>
      <c r="AZ710" s="106"/>
      <c r="BA710" s="699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  <c r="BY710" s="106"/>
      <c r="BZ710" s="106"/>
      <c r="CE710" s="699"/>
    </row>
    <row r="711" spans="1:12295" s="52" customFormat="1" ht="87" customHeight="1" x14ac:dyDescent="0.25">
      <c r="B711" s="203" t="s">
        <v>13</v>
      </c>
      <c r="C711" s="99" t="s">
        <v>531</v>
      </c>
      <c r="D711" s="168">
        <f t="shared" si="1304"/>
        <v>68582.645179999992</v>
      </c>
      <c r="E711" s="168">
        <f>E712+E713</f>
        <v>68582.645179999992</v>
      </c>
      <c r="F711" s="168"/>
      <c r="G711" s="168"/>
      <c r="H711" s="168"/>
      <c r="I711" s="168"/>
      <c r="J711" s="168">
        <f>M711-E711</f>
        <v>-42074.793549999988</v>
      </c>
      <c r="K711" s="168">
        <f t="shared" si="1305"/>
        <v>26507.851630000001</v>
      </c>
      <c r="L711" s="699">
        <f t="shared" si="1294"/>
        <v>0.3865096127515682</v>
      </c>
      <c r="M711" s="168">
        <v>26507.851630000001</v>
      </c>
      <c r="N711" s="699">
        <f>M711/E711</f>
        <v>0.3865096127515682</v>
      </c>
      <c r="O711" s="632"/>
      <c r="P711" s="687"/>
      <c r="Q711" s="632"/>
      <c r="R711" s="687"/>
      <c r="S711" s="632"/>
      <c r="T711" s="687"/>
      <c r="U711" s="632"/>
      <c r="V711" s="632"/>
      <c r="W711" s="632"/>
      <c r="X711" s="632"/>
      <c r="Y711" s="632"/>
      <c r="Z711" s="632"/>
      <c r="AA711" s="632"/>
      <c r="AB711" s="632"/>
      <c r="AC711" s="632"/>
      <c r="AD711" s="687"/>
      <c r="AE711" s="168">
        <f>AG711</f>
        <v>18734.266790000001</v>
      </c>
      <c r="AF711" s="699">
        <f t="shared" si="1295"/>
        <v>0.27316337450721823</v>
      </c>
      <c r="AG711" s="168">
        <f>AG712+AG713</f>
        <v>18734.266790000001</v>
      </c>
      <c r="AH711" s="699">
        <f t="shared" si="1302"/>
        <v>0.27316337450721823</v>
      </c>
      <c r="AI711" s="111"/>
      <c r="AJ711" s="114"/>
      <c r="AK711" s="632"/>
      <c r="AL711" s="687"/>
      <c r="AM711" s="632"/>
      <c r="AN711" s="687"/>
      <c r="AO711" s="632"/>
      <c r="AP711" s="632">
        <v>0</v>
      </c>
      <c r="AQ711" s="687"/>
      <c r="AR711" s="168">
        <f>AT711</f>
        <v>68582.645179999992</v>
      </c>
      <c r="AS711" s="699">
        <f t="shared" si="1297"/>
        <v>1</v>
      </c>
      <c r="AT711" s="240">
        <f>D711</f>
        <v>68582.645179999992</v>
      </c>
      <c r="AU711" s="699">
        <f t="shared" si="1306"/>
        <v>1</v>
      </c>
      <c r="AV711" s="632"/>
      <c r="AW711" s="699"/>
      <c r="AX711" s="168"/>
      <c r="AY711" s="699"/>
      <c r="AZ711" s="632"/>
      <c r="BA711" s="699"/>
      <c r="BB711" s="632"/>
      <c r="BC711" s="632"/>
      <c r="BD711" s="632"/>
      <c r="BE711" s="632"/>
      <c r="BF711" s="632"/>
      <c r="BG711" s="632"/>
      <c r="BH711" s="632"/>
      <c r="BI711" s="632"/>
      <c r="BJ711" s="632"/>
      <c r="BK711" s="632"/>
      <c r="BL711" s="632"/>
      <c r="BM711" s="632"/>
      <c r="BN711" s="632"/>
      <c r="BO711" s="632"/>
      <c r="BP711" s="632"/>
      <c r="BQ711" s="632"/>
      <c r="BR711" s="632"/>
      <c r="BS711" s="632"/>
      <c r="BT711" s="632"/>
      <c r="BU711" s="632"/>
      <c r="BV711" s="558"/>
      <c r="BW711" s="558"/>
      <c r="BX711" s="558"/>
      <c r="BY711" s="558"/>
      <c r="BZ711" s="558"/>
      <c r="CE711" s="699"/>
    </row>
    <row r="712" spans="1:12295" s="54" customFormat="1" ht="56.25" customHeight="1" x14ac:dyDescent="0.2">
      <c r="B712" s="206"/>
      <c r="C712" s="559" t="s">
        <v>465</v>
      </c>
      <c r="D712" s="109">
        <f t="shared" si="1304"/>
        <v>45000</v>
      </c>
      <c r="E712" s="109">
        <v>45000</v>
      </c>
      <c r="F712" s="109"/>
      <c r="G712" s="109"/>
      <c r="H712" s="109"/>
      <c r="I712" s="109"/>
      <c r="J712" s="109"/>
      <c r="K712" s="109">
        <f t="shared" si="1305"/>
        <v>8456.044249999999</v>
      </c>
      <c r="L712" s="699">
        <f t="shared" si="1294"/>
        <v>0.18791209444444443</v>
      </c>
      <c r="M712" s="109">
        <f>M711-M713</f>
        <v>8456.044249999999</v>
      </c>
      <c r="N712" s="699">
        <f t="shared" ref="N712:N713" si="1319">M712/E712</f>
        <v>0.18791209444444443</v>
      </c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9">
        <f t="shared" ref="AE712:AE713" si="1320">AG712</f>
        <v>682.45941000000005</v>
      </c>
      <c r="AF712" s="699">
        <f t="shared" si="1295"/>
        <v>1.5165764666666668E-2</v>
      </c>
      <c r="AG712" s="109">
        <v>682.45941000000005</v>
      </c>
      <c r="AH712" s="699">
        <f t="shared" si="1302"/>
        <v>1.5165764666666668E-2</v>
      </c>
      <c r="AI712" s="116"/>
      <c r="AJ712" s="116"/>
      <c r="AK712" s="106"/>
      <c r="AL712" s="106"/>
      <c r="AM712" s="106"/>
      <c r="AN712" s="106"/>
      <c r="AO712" s="106"/>
      <c r="AP712" s="106"/>
      <c r="AQ712" s="106"/>
      <c r="AR712" s="109">
        <f>AT712</f>
        <v>3219.29405</v>
      </c>
      <c r="AS712" s="699">
        <f t="shared" si="1297"/>
        <v>7.153986777777778E-2</v>
      </c>
      <c r="AT712" s="109">
        <v>3219.29405</v>
      </c>
      <c r="AU712" s="699">
        <f t="shared" si="1306"/>
        <v>7.153986777777778E-2</v>
      </c>
      <c r="AV712" s="106"/>
      <c r="AW712" s="699"/>
      <c r="AX712" s="109"/>
      <c r="AY712" s="699" t="e">
        <f t="shared" ref="AY712:AY760" si="1321">AX712/G712</f>
        <v>#DIV/0!</v>
      </c>
      <c r="AZ712" s="106"/>
      <c r="BA712" s="699" t="e">
        <f t="shared" ref="BA712:BA760" si="1322">AZ712/H712</f>
        <v>#DIV/0!</v>
      </c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>
        <f t="shared" si="1309"/>
        <v>45000</v>
      </c>
      <c r="BO712" s="106">
        <v>45000</v>
      </c>
      <c r="BP712" s="106"/>
      <c r="BQ712" s="106"/>
      <c r="BR712" s="106"/>
      <c r="BS712" s="106"/>
      <c r="BT712" s="106"/>
      <c r="BU712" s="106">
        <f>BV712</f>
        <v>45000</v>
      </c>
      <c r="BV712" s="106">
        <v>45000</v>
      </c>
      <c r="BW712" s="106"/>
      <c r="BX712" s="106"/>
      <c r="BY712" s="106"/>
      <c r="BZ712" s="106"/>
      <c r="CE712" s="699" t="e">
        <f t="shared" si="1272"/>
        <v>#DIV/0!</v>
      </c>
    </row>
    <row r="713" spans="1:12295" s="54" customFormat="1" ht="54.75" customHeight="1" x14ac:dyDescent="0.2">
      <c r="B713" s="206"/>
      <c r="C713" s="559" t="s">
        <v>464</v>
      </c>
      <c r="D713" s="109">
        <f t="shared" si="1304"/>
        <v>23582.64518</v>
      </c>
      <c r="E713" s="109">
        <v>23582.64518</v>
      </c>
      <c r="F713" s="109"/>
      <c r="G713" s="109"/>
      <c r="H713" s="109"/>
      <c r="I713" s="109"/>
      <c r="J713" s="109"/>
      <c r="K713" s="109">
        <f t="shared" si="1305"/>
        <v>18051.807380000002</v>
      </c>
      <c r="L713" s="699">
        <f t="shared" si="1294"/>
        <v>0.76546999890026768</v>
      </c>
      <c r="M713" s="109">
        <f>AE713</f>
        <v>18051.807380000002</v>
      </c>
      <c r="N713" s="699">
        <f t="shared" si="1319"/>
        <v>0.76546999890026768</v>
      </c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9">
        <f t="shared" si="1320"/>
        <v>18051.807380000002</v>
      </c>
      <c r="AF713" s="699">
        <f t="shared" si="1295"/>
        <v>0.76546999890026768</v>
      </c>
      <c r="AG713" s="109">
        <f>18734.26679-AG712</f>
        <v>18051.807380000002</v>
      </c>
      <c r="AH713" s="699">
        <f t="shared" si="1302"/>
        <v>0.76546999890026768</v>
      </c>
      <c r="AI713" s="116"/>
      <c r="AJ713" s="116"/>
      <c r="AK713" s="106"/>
      <c r="AL713" s="106"/>
      <c r="AM713" s="106"/>
      <c r="AN713" s="106"/>
      <c r="AO713" s="106"/>
      <c r="AP713" s="106"/>
      <c r="AQ713" s="106"/>
      <c r="AR713" s="109">
        <f>AT713</f>
        <v>9484.4861899999996</v>
      </c>
      <c r="AS713" s="699">
        <f t="shared" si="1297"/>
        <v>0.40218076121688057</v>
      </c>
      <c r="AT713" s="109">
        <v>9484.4861899999996</v>
      </c>
      <c r="AU713" s="699">
        <f t="shared" si="1306"/>
        <v>0.40218076121688057</v>
      </c>
      <c r="AV713" s="106"/>
      <c r="AW713" s="699"/>
      <c r="AX713" s="109"/>
      <c r="AY713" s="699" t="e">
        <f t="shared" si="1321"/>
        <v>#DIV/0!</v>
      </c>
      <c r="AZ713" s="106"/>
      <c r="BA713" s="699" t="e">
        <f t="shared" si="1322"/>
        <v>#DIV/0!</v>
      </c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>
        <f t="shared" si="1309"/>
        <v>11284.979880000001</v>
      </c>
      <c r="BO713" s="106">
        <v>11284.979880000001</v>
      </c>
      <c r="BP713" s="106"/>
      <c r="BQ713" s="106"/>
      <c r="BR713" s="106"/>
      <c r="BS713" s="106"/>
      <c r="BT713" s="106"/>
      <c r="BU713" s="106">
        <f>BV713</f>
        <v>23582.64518</v>
      </c>
      <c r="BV713" s="106">
        <v>23582.64518</v>
      </c>
      <c r="BW713" s="106"/>
      <c r="BX713" s="106"/>
      <c r="BY713" s="106"/>
      <c r="BZ713" s="106"/>
      <c r="CE713" s="699" t="e">
        <f t="shared" si="1272"/>
        <v>#DIV/0!</v>
      </c>
    </row>
    <row r="714" spans="1:12295" s="70" customFormat="1" ht="127.5" customHeight="1" x14ac:dyDescent="0.3">
      <c r="A714" s="203" t="s">
        <v>11</v>
      </c>
      <c r="B714" s="529" t="s">
        <v>14</v>
      </c>
      <c r="C714" s="99" t="s">
        <v>450</v>
      </c>
      <c r="D714" s="168">
        <f t="shared" ref="D714:D732" si="1323">E714+G714+H714+I714</f>
        <v>323394.53177</v>
      </c>
      <c r="E714" s="168">
        <f>E716+E718</f>
        <v>0</v>
      </c>
      <c r="F714" s="168"/>
      <c r="G714" s="168">
        <v>323394.53177</v>
      </c>
      <c r="H714" s="168"/>
      <c r="I714" s="168"/>
      <c r="J714" s="168">
        <f>K714-D714</f>
        <v>-288625.54543</v>
      </c>
      <c r="K714" s="168">
        <f>M714+Q714</f>
        <v>34768.986339999996</v>
      </c>
      <c r="L714" s="699">
        <f t="shared" si="1294"/>
        <v>0.10751259815588933</v>
      </c>
      <c r="M714" s="168">
        <f>M716+M718</f>
        <v>0</v>
      </c>
      <c r="N714" s="687"/>
      <c r="O714" s="632"/>
      <c r="P714" s="687"/>
      <c r="Q714" s="632">
        <f>Q716+Q718</f>
        <v>34768.986339999996</v>
      </c>
      <c r="R714" s="750">
        <f t="shared" ref="R714:R715" si="1324">Q714/G714</f>
        <v>0.10751259815588933</v>
      </c>
      <c r="S714" s="632"/>
      <c r="T714" s="687"/>
      <c r="U714" s="632"/>
      <c r="V714" s="632">
        <f t="shared" ref="V714" si="1325">W714</f>
        <v>0</v>
      </c>
      <c r="W714" s="632"/>
      <c r="X714" s="632"/>
      <c r="Y714" s="632"/>
      <c r="Z714" s="632">
        <f t="shared" ref="Z714" si="1326">AA714</f>
        <v>130000</v>
      </c>
      <c r="AA714" s="632">
        <f>AA716+AA718</f>
        <v>130000</v>
      </c>
      <c r="AB714" s="632"/>
      <c r="AC714" s="632"/>
      <c r="AD714" s="687"/>
      <c r="AE714" s="168">
        <f t="shared" ref="AE714:AE732" si="1327">AG714+AK714+AM714+AO714</f>
        <v>302404.82183999999</v>
      </c>
      <c r="AF714" s="699">
        <f t="shared" si="1295"/>
        <v>0.93509565602386868</v>
      </c>
      <c r="AG714" s="168">
        <f>SUM(AG716:AG718)</f>
        <v>0</v>
      </c>
      <c r="AH714" s="699"/>
      <c r="AI714" s="632"/>
      <c r="AJ714" s="687"/>
      <c r="AK714" s="632">
        <f>AK716+AK718</f>
        <v>302404.82183999999</v>
      </c>
      <c r="AL714" s="699">
        <f>AK714/D714</f>
        <v>0.93509565602386868</v>
      </c>
      <c r="AM714" s="632"/>
      <c r="AN714" s="687"/>
      <c r="AO714" s="632"/>
      <c r="AP714" s="632">
        <f>AR714-AE714</f>
        <v>197.58580000000075</v>
      </c>
      <c r="AQ714" s="687"/>
      <c r="AR714" s="168">
        <f t="shared" ref="AR714:AR732" si="1328">AT714+AX714+AZ714+BB714</f>
        <v>302602.40763999999</v>
      </c>
      <c r="AS714" s="699">
        <f t="shared" si="1297"/>
        <v>0.93570663048567726</v>
      </c>
      <c r="AT714" s="168">
        <f>AT716+AT718</f>
        <v>0</v>
      </c>
      <c r="AU714" s="699">
        <f>AT714/D714</f>
        <v>0</v>
      </c>
      <c r="AV714" s="632"/>
      <c r="AW714" s="699"/>
      <c r="AX714" s="168">
        <f>AX716+AX718</f>
        <v>302602.40763999999</v>
      </c>
      <c r="AY714" s="699">
        <f t="shared" si="1321"/>
        <v>0.93570663048567726</v>
      </c>
      <c r="AZ714" s="632"/>
      <c r="BA714" s="699"/>
      <c r="BB714" s="632"/>
      <c r="BC714" s="632"/>
      <c r="BD714" s="632"/>
      <c r="BE714" s="632"/>
      <c r="BF714" s="632"/>
      <c r="BG714" s="632"/>
      <c r="BH714" s="632"/>
      <c r="BI714" s="632"/>
      <c r="BJ714" s="632"/>
      <c r="BK714" s="632"/>
      <c r="BL714" s="632"/>
      <c r="BM714" s="632"/>
      <c r="BN714" s="632"/>
      <c r="BO714" s="632"/>
      <c r="BP714" s="632"/>
      <c r="BQ714" s="632"/>
      <c r="BR714" s="632"/>
      <c r="BS714" s="632"/>
      <c r="BT714" s="632"/>
      <c r="BU714" s="632"/>
      <c r="BV714" s="511"/>
      <c r="BW714" s="515"/>
      <c r="BX714" s="615"/>
      <c r="BY714" s="511"/>
      <c r="BZ714" s="226"/>
      <c r="CA714" s="511"/>
      <c r="CB714" s="511"/>
      <c r="CC714" s="511"/>
      <c r="CD714" s="511"/>
      <c r="CE714" s="699"/>
      <c r="CF714" s="511"/>
      <c r="CG714" s="511"/>
      <c r="CH714" s="511"/>
      <c r="CI714" s="511"/>
      <c r="CJ714" s="511"/>
      <c r="CK714" s="511"/>
      <c r="CL714" s="511"/>
      <c r="CM714" s="511"/>
      <c r="CN714" s="511"/>
      <c r="CO714" s="89"/>
      <c r="CP714" s="89"/>
      <c r="CQ714" s="89"/>
      <c r="CR714" s="89"/>
      <c r="CS714" s="89"/>
      <c r="CT714" s="511"/>
      <c r="CU714" s="511"/>
      <c r="CV714" s="89"/>
      <c r="CW714" s="89"/>
      <c r="CX714" s="511"/>
      <c r="CY714" s="511"/>
      <c r="CZ714" s="89"/>
      <c r="DA714" s="89"/>
      <c r="DB714" s="511"/>
      <c r="DC714" s="511"/>
      <c r="DD714" s="511"/>
      <c r="DE714" s="511"/>
      <c r="DF714" s="511"/>
      <c r="DG714" s="511"/>
      <c r="DH714" s="511"/>
      <c r="DI714" s="89"/>
      <c r="DJ714" s="89"/>
      <c r="DK714" s="511"/>
      <c r="DL714" s="511"/>
      <c r="DM714" s="89"/>
      <c r="DN714" s="89"/>
      <c r="DO714" s="511"/>
      <c r="DP714" s="511"/>
      <c r="DQ714" s="511"/>
      <c r="DR714" s="511"/>
      <c r="DS714" s="511"/>
      <c r="DT714" s="203"/>
      <c r="DU714" s="107"/>
      <c r="DV714" s="511"/>
      <c r="DW714" s="511"/>
      <c r="DX714" s="511"/>
      <c r="DY714" s="511"/>
      <c r="DZ714" s="511"/>
      <c r="EA714" s="511"/>
      <c r="EB714" s="511"/>
      <c r="EC714" s="168"/>
      <c r="ED714" s="168"/>
      <c r="EE714" s="168"/>
      <c r="EF714" s="168"/>
      <c r="EG714" s="168"/>
      <c r="EH714" s="168"/>
      <c r="EI714" s="168"/>
      <c r="EJ714" s="168"/>
      <c r="EK714" s="168"/>
      <c r="EL714" s="168"/>
      <c r="EM714" s="168"/>
      <c r="EN714" s="168"/>
      <c r="EO714" s="168"/>
      <c r="EP714" s="168"/>
      <c r="EQ714" s="168"/>
      <c r="ER714" s="168"/>
      <c r="ES714" s="168"/>
      <c r="ET714" s="168"/>
      <c r="EU714" s="168"/>
      <c r="EV714" s="168"/>
      <c r="EW714" s="168"/>
      <c r="EX714" s="168"/>
      <c r="EY714" s="168"/>
      <c r="EZ714" s="168"/>
      <c r="FA714" s="168"/>
      <c r="FB714" s="168"/>
      <c r="FC714" s="168"/>
      <c r="FD714" s="168"/>
      <c r="FE714" s="168"/>
      <c r="FF714" s="168"/>
      <c r="FG714" s="168"/>
      <c r="FH714" s="168"/>
      <c r="FI714" s="168"/>
      <c r="FJ714" s="168"/>
      <c r="FK714" s="168"/>
      <c r="FL714" s="168"/>
      <c r="FM714" s="168"/>
      <c r="FN714" s="168"/>
      <c r="FO714" s="168"/>
      <c r="FP714" s="168"/>
      <c r="FQ714" s="168"/>
      <c r="FR714" s="168"/>
      <c r="FS714" s="168"/>
      <c r="FT714" s="168"/>
      <c r="FU714" s="511"/>
      <c r="FV714" s="511"/>
      <c r="FW714" s="511"/>
      <c r="FX714" s="511"/>
      <c r="FY714" s="511"/>
      <c r="FZ714" s="511"/>
      <c r="GA714" s="511"/>
      <c r="GB714" s="511"/>
      <c r="GC714" s="511"/>
      <c r="GD714" s="511"/>
      <c r="GE714" s="511"/>
      <c r="GF714" s="511"/>
      <c r="GG714" s="511"/>
      <c r="GH714" s="511"/>
      <c r="GI714" s="511"/>
      <c r="GJ714" s="511"/>
      <c r="GK714" s="511"/>
      <c r="GL714" s="511"/>
      <c r="GM714" s="511"/>
      <c r="GN714" s="511"/>
      <c r="GO714" s="511"/>
      <c r="GP714" s="511"/>
      <c r="GQ714" s="511"/>
      <c r="GR714" s="511"/>
      <c r="GS714" s="89"/>
      <c r="GT714" s="89"/>
      <c r="GU714" s="89"/>
      <c r="GV714" s="89"/>
      <c r="GW714" s="89"/>
      <c r="GX714" s="511"/>
      <c r="GY714" s="511"/>
      <c r="GZ714" s="89"/>
      <c r="HA714" s="89"/>
      <c r="HB714" s="511"/>
      <c r="HC714" s="511"/>
      <c r="HD714" s="89"/>
      <c r="HE714" s="89"/>
      <c r="HF714" s="511"/>
      <c r="HG714" s="511"/>
      <c r="HH714" s="511"/>
      <c r="HI714" s="511"/>
      <c r="HJ714" s="511"/>
      <c r="HK714" s="511"/>
      <c r="HL714" s="511"/>
      <c r="HM714" s="89"/>
      <c r="HN714" s="89"/>
      <c r="HO714" s="511"/>
      <c r="HP714" s="511"/>
      <c r="HQ714" s="89"/>
      <c r="HR714" s="89"/>
      <c r="HS714" s="511"/>
      <c r="HT714" s="511"/>
      <c r="HU714" s="511"/>
      <c r="HV714" s="511"/>
      <c r="HW714" s="511"/>
      <c r="HX714" s="203"/>
      <c r="HY714" s="107"/>
      <c r="HZ714" s="511"/>
      <c r="IA714" s="511"/>
      <c r="IB714" s="511"/>
      <c r="IC714" s="511"/>
      <c r="ID714" s="511"/>
      <c r="IE714" s="511"/>
      <c r="IF714" s="511"/>
      <c r="IG714" s="168"/>
      <c r="IH714" s="168"/>
      <c r="II714" s="168"/>
      <c r="IJ714" s="168"/>
      <c r="IK714" s="168"/>
      <c r="IL714" s="168"/>
      <c r="IM714" s="168"/>
      <c r="IN714" s="168"/>
      <c r="IO714" s="168"/>
      <c r="IP714" s="168"/>
      <c r="IQ714" s="168"/>
      <c r="IR714" s="168"/>
      <c r="IS714" s="168"/>
      <c r="IT714" s="168"/>
      <c r="IU714" s="168"/>
      <c r="IV714" s="168"/>
      <c r="IW714" s="168"/>
      <c r="IX714" s="168"/>
      <c r="IY714" s="168"/>
      <c r="IZ714" s="168"/>
      <c r="JA714" s="168"/>
      <c r="JB714" s="168"/>
      <c r="JC714" s="168"/>
      <c r="JD714" s="168"/>
      <c r="JE714" s="168"/>
      <c r="JF714" s="168"/>
      <c r="JG714" s="168"/>
      <c r="JH714" s="168"/>
      <c r="JI714" s="168"/>
      <c r="JJ714" s="168"/>
      <c r="JK714" s="168"/>
      <c r="JL714" s="168"/>
      <c r="JM714" s="168"/>
      <c r="JN714" s="168"/>
      <c r="JO714" s="168"/>
      <c r="JP714" s="168"/>
      <c r="JQ714" s="168"/>
      <c r="JR714" s="168"/>
      <c r="JS714" s="168"/>
      <c r="JT714" s="168"/>
      <c r="JU714" s="168"/>
      <c r="JV714" s="168"/>
      <c r="JW714" s="168"/>
      <c r="JX714" s="168"/>
      <c r="JY714" s="511"/>
      <c r="JZ714" s="511"/>
      <c r="KA714" s="511"/>
      <c r="KB714" s="511"/>
      <c r="KC714" s="511"/>
      <c r="KD714" s="511"/>
      <c r="KE714" s="511"/>
      <c r="KF714" s="511"/>
      <c r="KG714" s="511"/>
      <c r="KH714" s="511"/>
      <c r="KI714" s="511"/>
      <c r="KJ714" s="511"/>
      <c r="KK714" s="511"/>
      <c r="KL714" s="511"/>
      <c r="KM714" s="511"/>
      <c r="KN714" s="511"/>
      <c r="KO714" s="511"/>
      <c r="KP714" s="511"/>
      <c r="KQ714" s="511"/>
      <c r="KR714" s="511"/>
      <c r="KS714" s="511"/>
      <c r="KT714" s="511"/>
      <c r="KU714" s="511"/>
      <c r="KV714" s="511"/>
      <c r="KW714" s="89"/>
      <c r="KX714" s="89"/>
      <c r="KY714" s="89"/>
      <c r="KZ714" s="89"/>
      <c r="LA714" s="89"/>
      <c r="LB714" s="511"/>
      <c r="LC714" s="511"/>
      <c r="LD714" s="89"/>
      <c r="LE714" s="89"/>
      <c r="LF714" s="511"/>
      <c r="LG714" s="511"/>
      <c r="LH714" s="89"/>
      <c r="LI714" s="89"/>
      <c r="LJ714" s="511"/>
      <c r="LK714" s="511"/>
      <c r="LL714" s="511"/>
      <c r="LM714" s="511"/>
      <c r="LN714" s="511"/>
      <c r="LO714" s="511"/>
      <c r="LP714" s="511"/>
      <c r="LQ714" s="89"/>
      <c r="LR714" s="89"/>
      <c r="LS714" s="511"/>
      <c r="LT714" s="511"/>
      <c r="LU714" s="89"/>
      <c r="LV714" s="89"/>
      <c r="LW714" s="511"/>
      <c r="LX714" s="511"/>
      <c r="LY714" s="511"/>
      <c r="LZ714" s="511"/>
      <c r="MA714" s="511"/>
      <c r="MB714" s="203"/>
      <c r="MC714" s="107"/>
      <c r="MD714" s="511"/>
      <c r="ME714" s="511"/>
      <c r="MF714" s="511"/>
      <c r="MG714" s="511"/>
      <c r="MH714" s="511"/>
      <c r="MI714" s="511"/>
      <c r="MJ714" s="511"/>
      <c r="MK714" s="168"/>
      <c r="ML714" s="168"/>
      <c r="MM714" s="168"/>
      <c r="MN714" s="168"/>
      <c r="MO714" s="168"/>
      <c r="MP714" s="168"/>
      <c r="MQ714" s="168"/>
      <c r="MR714" s="168"/>
      <c r="MS714" s="168"/>
      <c r="MT714" s="168"/>
      <c r="MU714" s="168"/>
      <c r="MV714" s="168"/>
      <c r="MW714" s="168"/>
      <c r="MX714" s="168"/>
      <c r="MY714" s="168"/>
      <c r="MZ714" s="168"/>
      <c r="NA714" s="168"/>
      <c r="NB714" s="168"/>
      <c r="NC714" s="168"/>
      <c r="ND714" s="168"/>
      <c r="NE714" s="168"/>
      <c r="NF714" s="168"/>
      <c r="NG714" s="168"/>
      <c r="NH714" s="168"/>
      <c r="NI714" s="168"/>
      <c r="NJ714" s="168"/>
      <c r="NK714" s="168"/>
      <c r="NL714" s="168"/>
      <c r="NM714" s="168"/>
      <c r="NN714" s="168"/>
      <c r="NO714" s="168"/>
      <c r="NP714" s="168"/>
      <c r="NQ714" s="168"/>
      <c r="NR714" s="168"/>
      <c r="NS714" s="168"/>
      <c r="NT714" s="168"/>
      <c r="NU714" s="168"/>
      <c r="NV714" s="168"/>
      <c r="NW714" s="168"/>
      <c r="NX714" s="168"/>
      <c r="NY714" s="168"/>
      <c r="NZ714" s="168"/>
      <c r="OA714" s="168"/>
      <c r="OB714" s="168"/>
      <c r="OC714" s="511"/>
      <c r="OD714" s="511"/>
      <c r="OE714" s="511"/>
      <c r="OF714" s="511"/>
      <c r="OG714" s="511"/>
      <c r="OH714" s="511"/>
      <c r="OI714" s="511"/>
      <c r="OJ714" s="511"/>
      <c r="OK714" s="511"/>
      <c r="OL714" s="511"/>
      <c r="OM714" s="511"/>
      <c r="ON714" s="511"/>
      <c r="OO714" s="511"/>
      <c r="OP714" s="511"/>
      <c r="OQ714" s="511"/>
      <c r="OR714" s="511"/>
      <c r="OS714" s="511"/>
      <c r="OT714" s="511"/>
      <c r="OU714" s="511"/>
      <c r="OV714" s="511"/>
      <c r="OW714" s="511"/>
      <c r="OX714" s="511"/>
      <c r="OY714" s="511"/>
      <c r="OZ714" s="511"/>
      <c r="PA714" s="89"/>
      <c r="PB714" s="89"/>
      <c r="PC714" s="89"/>
      <c r="PD714" s="89"/>
      <c r="PE714" s="89"/>
      <c r="PF714" s="511"/>
      <c r="PG714" s="511"/>
      <c r="PH714" s="89"/>
      <c r="PI714" s="89"/>
      <c r="PJ714" s="511"/>
      <c r="PK714" s="511"/>
      <c r="PL714" s="89"/>
      <c r="PM714" s="89"/>
      <c r="PN714" s="511"/>
      <c r="PO714" s="511"/>
      <c r="PP714" s="511"/>
      <c r="PQ714" s="511"/>
      <c r="PR714" s="511"/>
      <c r="PS714" s="511"/>
      <c r="PT714" s="511"/>
      <c r="PU714" s="89"/>
      <c r="PV714" s="89"/>
      <c r="PW714" s="511"/>
      <c r="PX714" s="511"/>
      <c r="PY714" s="89"/>
      <c r="PZ714" s="89"/>
      <c r="QA714" s="511"/>
      <c r="QB714" s="511"/>
      <c r="QC714" s="511"/>
      <c r="QD714" s="511"/>
      <c r="QE714" s="511"/>
      <c r="QF714" s="203"/>
      <c r="QG714" s="107"/>
      <c r="QH714" s="511"/>
      <c r="QI714" s="511"/>
      <c r="QJ714" s="511"/>
      <c r="QK714" s="511"/>
      <c r="QL714" s="511"/>
      <c r="QM714" s="511"/>
      <c r="QN714" s="511"/>
      <c r="QO714" s="168"/>
      <c r="QP714" s="168"/>
      <c r="QQ714" s="168"/>
      <c r="QR714" s="168"/>
      <c r="QS714" s="168"/>
      <c r="QT714" s="168"/>
      <c r="QU714" s="168"/>
      <c r="QV714" s="168"/>
      <c r="QW714" s="168"/>
      <c r="QX714" s="168"/>
      <c r="QY714" s="168"/>
      <c r="QZ714" s="168"/>
      <c r="RA714" s="168"/>
      <c r="RB714" s="168"/>
      <c r="RC714" s="168"/>
      <c r="RD714" s="168"/>
      <c r="RE714" s="168"/>
      <c r="RF714" s="168"/>
      <c r="RG714" s="168"/>
      <c r="RH714" s="168"/>
      <c r="RI714" s="168"/>
      <c r="RJ714" s="168"/>
      <c r="RK714" s="168"/>
      <c r="RL714" s="168"/>
      <c r="RM714" s="168"/>
      <c r="RN714" s="168"/>
      <c r="RO714" s="168"/>
      <c r="RP714" s="168"/>
      <c r="RQ714" s="168"/>
      <c r="RR714" s="168"/>
      <c r="RS714" s="168"/>
      <c r="RT714" s="168"/>
      <c r="RU714" s="168"/>
      <c r="RV714" s="168"/>
      <c r="RW714" s="168"/>
      <c r="RX714" s="168"/>
      <c r="RY714" s="168"/>
      <c r="RZ714" s="168"/>
      <c r="SA714" s="168"/>
      <c r="SB714" s="168"/>
      <c r="SC714" s="168"/>
      <c r="SD714" s="168"/>
      <c r="SE714" s="168"/>
      <c r="SF714" s="168"/>
      <c r="SG714" s="511"/>
      <c r="SH714" s="511"/>
      <c r="SI714" s="511"/>
      <c r="SJ714" s="511"/>
      <c r="SK714" s="511"/>
      <c r="SL714" s="511"/>
      <c r="SM714" s="511"/>
      <c r="SN714" s="511"/>
      <c r="SO714" s="511"/>
      <c r="SP714" s="511"/>
      <c r="SQ714" s="511"/>
      <c r="SR714" s="511"/>
      <c r="SS714" s="511"/>
      <c r="ST714" s="511"/>
      <c r="SU714" s="511"/>
      <c r="SV714" s="511"/>
      <c r="SW714" s="511"/>
      <c r="SX714" s="511"/>
      <c r="SY714" s="511"/>
      <c r="SZ714" s="511"/>
      <c r="TA714" s="511"/>
      <c r="TB714" s="511"/>
      <c r="TC714" s="511"/>
      <c r="TD714" s="511"/>
      <c r="TE714" s="89"/>
      <c r="TF714" s="89"/>
      <c r="TG714" s="89"/>
      <c r="TH714" s="89"/>
      <c r="TI714" s="89"/>
      <c r="TJ714" s="511"/>
      <c r="TK714" s="511"/>
      <c r="TL714" s="89"/>
      <c r="TM714" s="89"/>
      <c r="TN714" s="511"/>
      <c r="TO714" s="511"/>
      <c r="TP714" s="89"/>
      <c r="TQ714" s="89"/>
      <c r="TR714" s="511"/>
      <c r="TS714" s="511"/>
      <c r="TT714" s="511"/>
      <c r="TU714" s="511"/>
      <c r="TV714" s="511"/>
      <c r="TW714" s="511"/>
      <c r="TX714" s="511"/>
      <c r="TY714" s="89"/>
      <c r="TZ714" s="89"/>
      <c r="UA714" s="511"/>
      <c r="UB714" s="511"/>
      <c r="UC714" s="89"/>
      <c r="UD714" s="89"/>
      <c r="UE714" s="511"/>
      <c r="UF714" s="511"/>
      <c r="UG714" s="511"/>
      <c r="UH714" s="511"/>
      <c r="UI714" s="511"/>
      <c r="UJ714" s="203"/>
      <c r="UK714" s="107"/>
      <c r="UL714" s="511"/>
      <c r="UM714" s="511"/>
      <c r="UN714" s="511"/>
      <c r="UO714" s="511"/>
      <c r="UP714" s="511"/>
      <c r="UQ714" s="511"/>
      <c r="UR714" s="511"/>
      <c r="US714" s="168"/>
      <c r="UT714" s="168"/>
      <c r="UU714" s="168"/>
      <c r="UV714" s="168"/>
      <c r="UW714" s="168"/>
      <c r="UX714" s="168"/>
      <c r="UY714" s="168"/>
      <c r="UZ714" s="168"/>
      <c r="VA714" s="168"/>
      <c r="VB714" s="168"/>
      <c r="VC714" s="168"/>
      <c r="VD714" s="168"/>
      <c r="VE714" s="168"/>
      <c r="VF714" s="168"/>
      <c r="VG714" s="168"/>
      <c r="VH714" s="168"/>
      <c r="VI714" s="168"/>
      <c r="VJ714" s="168"/>
      <c r="VK714" s="168"/>
      <c r="VL714" s="168"/>
      <c r="VM714" s="168"/>
      <c r="VN714" s="168"/>
      <c r="VO714" s="168"/>
      <c r="VP714" s="168"/>
      <c r="VQ714" s="168"/>
      <c r="VR714" s="168"/>
      <c r="VS714" s="168"/>
      <c r="VT714" s="168"/>
      <c r="VU714" s="168"/>
      <c r="VV714" s="168"/>
      <c r="VW714" s="168"/>
      <c r="VX714" s="168"/>
      <c r="VY714" s="168"/>
      <c r="VZ714" s="168"/>
      <c r="WA714" s="168"/>
      <c r="WB714" s="168"/>
      <c r="WC714" s="168"/>
      <c r="WD714" s="168"/>
      <c r="WE714" s="168"/>
      <c r="WF714" s="168"/>
      <c r="WG714" s="168"/>
      <c r="WH714" s="168"/>
      <c r="WI714" s="168"/>
      <c r="WJ714" s="168"/>
      <c r="WK714" s="511"/>
      <c r="WL714" s="511"/>
      <c r="WM714" s="511"/>
      <c r="WN714" s="511"/>
      <c r="WO714" s="511"/>
      <c r="WP714" s="511"/>
      <c r="WQ714" s="511"/>
      <c r="WR714" s="511"/>
      <c r="WS714" s="511"/>
      <c r="WT714" s="511"/>
      <c r="WU714" s="511"/>
      <c r="WV714" s="511"/>
      <c r="WW714" s="511"/>
      <c r="WX714" s="511"/>
      <c r="WY714" s="511"/>
      <c r="WZ714" s="511"/>
      <c r="XA714" s="511"/>
      <c r="XB714" s="511"/>
      <c r="XC714" s="511"/>
      <c r="XD714" s="511"/>
      <c r="XE714" s="511"/>
      <c r="XF714" s="511"/>
      <c r="XG714" s="511"/>
      <c r="XH714" s="511"/>
      <c r="XI714" s="89"/>
      <c r="XJ714" s="89"/>
      <c r="XK714" s="89"/>
      <c r="XL714" s="89"/>
      <c r="XM714" s="89"/>
      <c r="XN714" s="511"/>
      <c r="XO714" s="511"/>
      <c r="XP714" s="89"/>
      <c r="XQ714" s="89"/>
      <c r="XR714" s="511"/>
      <c r="XS714" s="511"/>
      <c r="XT714" s="89"/>
      <c r="XU714" s="89"/>
      <c r="XV714" s="511"/>
      <c r="XW714" s="511"/>
      <c r="XX714" s="511"/>
      <c r="XY714" s="511"/>
      <c r="XZ714" s="511"/>
      <c r="YA714" s="511"/>
      <c r="YB714" s="511"/>
      <c r="YC714" s="89"/>
      <c r="YD714" s="89"/>
      <c r="YE714" s="511"/>
      <c r="YF714" s="511"/>
      <c r="YG714" s="89"/>
      <c r="YH714" s="89"/>
      <c r="YI714" s="511"/>
      <c r="YJ714" s="511"/>
      <c r="YK714" s="511"/>
      <c r="YL714" s="511"/>
      <c r="YM714" s="511"/>
      <c r="YN714" s="203"/>
      <c r="YO714" s="107"/>
      <c r="YP714" s="511"/>
      <c r="YQ714" s="511"/>
      <c r="YR714" s="511"/>
      <c r="YS714" s="511"/>
      <c r="YT714" s="511"/>
      <c r="YU714" s="511"/>
      <c r="YV714" s="511"/>
      <c r="YW714" s="168"/>
      <c r="YX714" s="168"/>
      <c r="YY714" s="168"/>
      <c r="YZ714" s="168"/>
      <c r="ZA714" s="168"/>
      <c r="ZB714" s="168"/>
      <c r="ZC714" s="168"/>
      <c r="ZD714" s="168"/>
      <c r="ZE714" s="168"/>
      <c r="ZF714" s="168"/>
      <c r="ZG714" s="168"/>
      <c r="ZH714" s="168"/>
      <c r="ZI714" s="168"/>
      <c r="ZJ714" s="168"/>
      <c r="ZK714" s="168"/>
      <c r="ZL714" s="168"/>
      <c r="ZM714" s="168"/>
      <c r="ZN714" s="168"/>
      <c r="ZO714" s="168"/>
      <c r="ZP714" s="168"/>
      <c r="ZQ714" s="168"/>
      <c r="ZR714" s="168"/>
      <c r="ZS714" s="168"/>
      <c r="ZT714" s="168"/>
      <c r="ZU714" s="168"/>
      <c r="ZV714" s="168"/>
      <c r="ZW714" s="168"/>
      <c r="ZX714" s="168"/>
      <c r="ZY714" s="168"/>
      <c r="ZZ714" s="168"/>
      <c r="AAA714" s="168"/>
      <c r="AAB714" s="168"/>
      <c r="AAC714" s="168"/>
      <c r="AAD714" s="168"/>
      <c r="AAE714" s="168"/>
      <c r="AAF714" s="168"/>
      <c r="AAG714" s="168"/>
      <c r="AAH714" s="168"/>
      <c r="AAI714" s="168"/>
      <c r="AAJ714" s="168"/>
      <c r="AAK714" s="168"/>
      <c r="AAL714" s="168"/>
      <c r="AAM714" s="168"/>
      <c r="AAN714" s="168"/>
      <c r="AAO714" s="511"/>
      <c r="AAP714" s="511"/>
      <c r="AAQ714" s="511"/>
      <c r="AAR714" s="511"/>
      <c r="AAS714" s="511"/>
      <c r="AAT714" s="511"/>
      <c r="AAU714" s="511"/>
      <c r="AAV714" s="511"/>
      <c r="AAW714" s="511"/>
      <c r="AAX714" s="511"/>
      <c r="AAY714" s="511"/>
      <c r="AAZ714" s="511"/>
      <c r="ABA714" s="511"/>
      <c r="ABB714" s="511"/>
      <c r="ABC714" s="511"/>
      <c r="ABD714" s="511"/>
      <c r="ABE714" s="511"/>
      <c r="ABF714" s="511"/>
      <c r="ABG714" s="511"/>
      <c r="ABH714" s="511"/>
      <c r="ABI714" s="511"/>
      <c r="ABJ714" s="511"/>
      <c r="ABK714" s="511"/>
      <c r="ABL714" s="511"/>
      <c r="ABM714" s="89"/>
      <c r="ABN714" s="89"/>
      <c r="ABO714" s="89"/>
      <c r="ABP714" s="89"/>
      <c r="ABQ714" s="89"/>
      <c r="ABR714" s="511"/>
      <c r="ABS714" s="511"/>
      <c r="ABT714" s="89"/>
      <c r="ABU714" s="89"/>
      <c r="ABV714" s="511"/>
      <c r="ABW714" s="511"/>
      <c r="ABX714" s="89"/>
      <c r="ABY714" s="89"/>
      <c r="ABZ714" s="511"/>
      <c r="ACA714" s="511"/>
      <c r="ACB714" s="511"/>
      <c r="ACC714" s="511"/>
      <c r="ACD714" s="511"/>
      <c r="ACE714" s="511"/>
      <c r="ACF714" s="511"/>
      <c r="ACG714" s="89"/>
      <c r="ACH714" s="89"/>
      <c r="ACI714" s="511"/>
      <c r="ACJ714" s="511"/>
      <c r="ACK714" s="89"/>
      <c r="ACL714" s="89"/>
      <c r="ACM714" s="511"/>
      <c r="ACN714" s="511"/>
      <c r="ACO714" s="511"/>
      <c r="ACP714" s="511"/>
      <c r="ACQ714" s="511"/>
      <c r="ACR714" s="203"/>
      <c r="ACS714" s="107"/>
      <c r="ACT714" s="511"/>
      <c r="ACU714" s="511"/>
      <c r="ACV714" s="511"/>
      <c r="ACW714" s="511"/>
      <c r="ACX714" s="511"/>
      <c r="ACY714" s="511"/>
      <c r="ACZ714" s="511"/>
      <c r="ADA714" s="168"/>
      <c r="ADB714" s="168"/>
      <c r="ADC714" s="168"/>
      <c r="ADD714" s="168"/>
      <c r="ADE714" s="168"/>
      <c r="ADF714" s="168"/>
      <c r="ADG714" s="168"/>
      <c r="ADH714" s="168"/>
      <c r="ADI714" s="168"/>
      <c r="ADJ714" s="168"/>
      <c r="ADK714" s="168"/>
      <c r="ADL714" s="168"/>
      <c r="ADM714" s="168"/>
      <c r="ADN714" s="168"/>
      <c r="ADO714" s="168"/>
      <c r="ADP714" s="168"/>
      <c r="ADQ714" s="168"/>
      <c r="ADR714" s="168"/>
      <c r="ADS714" s="168"/>
      <c r="ADT714" s="168"/>
      <c r="ADU714" s="168"/>
      <c r="ADV714" s="168"/>
      <c r="ADW714" s="168"/>
      <c r="ADX714" s="168"/>
      <c r="ADY714" s="168"/>
      <c r="ADZ714" s="168"/>
      <c r="AEA714" s="168"/>
      <c r="AEB714" s="168"/>
      <c r="AEC714" s="168"/>
      <c r="AED714" s="168"/>
      <c r="AEE714" s="168"/>
      <c r="AEF714" s="168"/>
      <c r="AEG714" s="168"/>
      <c r="AEH714" s="168"/>
      <c r="AEI714" s="168"/>
      <c r="AEJ714" s="168"/>
      <c r="AEK714" s="168"/>
      <c r="AEL714" s="168"/>
      <c r="AEM714" s="168"/>
      <c r="AEN714" s="168"/>
      <c r="AEO714" s="168"/>
      <c r="AEP714" s="168"/>
      <c r="AEQ714" s="168"/>
      <c r="AER714" s="168"/>
      <c r="AES714" s="511"/>
      <c r="AET714" s="511"/>
      <c r="AEU714" s="511"/>
      <c r="AEV714" s="511"/>
      <c r="AEW714" s="511"/>
      <c r="AEX714" s="511"/>
      <c r="AEY714" s="511"/>
      <c r="AEZ714" s="511"/>
      <c r="AFA714" s="511"/>
      <c r="AFB714" s="511"/>
      <c r="AFC714" s="511"/>
      <c r="AFD714" s="511"/>
      <c r="AFE714" s="511"/>
      <c r="AFF714" s="511"/>
      <c r="AFG714" s="511"/>
      <c r="AFH714" s="511"/>
      <c r="AFI714" s="511"/>
      <c r="AFJ714" s="511"/>
      <c r="AFK714" s="511"/>
      <c r="AFL714" s="511"/>
      <c r="AFM714" s="511"/>
      <c r="AFN714" s="511"/>
      <c r="AFO714" s="511"/>
      <c r="AFP714" s="511"/>
      <c r="AFQ714" s="89"/>
      <c r="AFR714" s="89"/>
      <c r="AFS714" s="89"/>
      <c r="AFT714" s="89"/>
      <c r="AFU714" s="89"/>
      <c r="AFV714" s="511"/>
      <c r="AFW714" s="511"/>
      <c r="AFX714" s="89"/>
      <c r="AFY714" s="89"/>
      <c r="AFZ714" s="511"/>
      <c r="AGA714" s="511"/>
      <c r="AGB714" s="89"/>
      <c r="AGC714" s="89"/>
      <c r="AGD714" s="511"/>
      <c r="AGE714" s="511"/>
      <c r="AGF714" s="511"/>
      <c r="AGG714" s="511"/>
      <c r="AGH714" s="511"/>
      <c r="AGI714" s="511"/>
      <c r="AGJ714" s="511"/>
      <c r="AGK714" s="89"/>
      <c r="AGL714" s="89"/>
      <c r="AGM714" s="511"/>
      <c r="AGN714" s="511"/>
      <c r="AGO714" s="89"/>
      <c r="AGP714" s="89"/>
      <c r="AGQ714" s="511"/>
      <c r="AGR714" s="511"/>
      <c r="AGS714" s="511"/>
      <c r="AGT714" s="511"/>
      <c r="AGU714" s="511"/>
      <c r="AGV714" s="203"/>
      <c r="AGW714" s="107"/>
      <c r="AGX714" s="511"/>
      <c r="AGY714" s="511"/>
      <c r="AGZ714" s="511"/>
      <c r="AHA714" s="511"/>
      <c r="AHB714" s="511"/>
      <c r="AHC714" s="511"/>
      <c r="AHD714" s="511"/>
      <c r="AHE714" s="168"/>
      <c r="AHF714" s="168"/>
      <c r="AHG714" s="168"/>
      <c r="AHH714" s="168"/>
      <c r="AHI714" s="168"/>
      <c r="AHJ714" s="168"/>
      <c r="AHK714" s="168"/>
      <c r="AHL714" s="168"/>
      <c r="AHM714" s="168"/>
      <c r="AHN714" s="168"/>
      <c r="AHO714" s="168"/>
      <c r="AHP714" s="168"/>
      <c r="AHQ714" s="168"/>
      <c r="AHR714" s="168"/>
      <c r="AHS714" s="168"/>
      <c r="AHT714" s="168"/>
      <c r="AHU714" s="168"/>
      <c r="AHV714" s="168"/>
      <c r="AHW714" s="168"/>
      <c r="AHX714" s="168"/>
      <c r="AHY714" s="168"/>
      <c r="AHZ714" s="168"/>
      <c r="AIA714" s="168"/>
      <c r="AIB714" s="168"/>
      <c r="AIC714" s="168"/>
      <c r="AID714" s="168"/>
      <c r="AIE714" s="168"/>
      <c r="AIF714" s="168"/>
      <c r="AIG714" s="168"/>
      <c r="AIH714" s="168"/>
      <c r="AII714" s="168"/>
      <c r="AIJ714" s="168"/>
      <c r="AIK714" s="168"/>
      <c r="AIL714" s="168"/>
      <c r="AIM714" s="168"/>
      <c r="AIN714" s="168"/>
      <c r="AIO714" s="168"/>
      <c r="AIP714" s="168"/>
      <c r="AIQ714" s="168"/>
      <c r="AIR714" s="168"/>
      <c r="AIS714" s="168"/>
      <c r="AIT714" s="168"/>
      <c r="AIU714" s="168"/>
      <c r="AIV714" s="168"/>
      <c r="AIW714" s="511"/>
      <c r="AIX714" s="511"/>
      <c r="AIY714" s="511"/>
      <c r="AIZ714" s="511"/>
      <c r="AJA714" s="511"/>
      <c r="AJB714" s="511"/>
      <c r="AJC714" s="511"/>
      <c r="AJD714" s="511"/>
      <c r="AJE714" s="511"/>
      <c r="AJF714" s="511"/>
      <c r="AJG714" s="511"/>
      <c r="AJH714" s="511"/>
      <c r="AJI714" s="511"/>
      <c r="AJJ714" s="511"/>
      <c r="AJK714" s="511"/>
      <c r="AJL714" s="511"/>
      <c r="AJM714" s="511"/>
      <c r="AJN714" s="511"/>
      <c r="AJO714" s="511"/>
      <c r="AJP714" s="511"/>
      <c r="AJQ714" s="511"/>
      <c r="AJR714" s="511"/>
      <c r="AJS714" s="511"/>
      <c r="AJT714" s="511"/>
      <c r="AJU714" s="89"/>
      <c r="AJV714" s="89"/>
      <c r="AJW714" s="89"/>
      <c r="AJX714" s="89"/>
      <c r="AJY714" s="89"/>
      <c r="AJZ714" s="511"/>
      <c r="AKA714" s="511"/>
      <c r="AKB714" s="89"/>
      <c r="AKC714" s="89"/>
      <c r="AKD714" s="511"/>
      <c r="AKE714" s="511"/>
      <c r="AKF714" s="89"/>
      <c r="AKG714" s="89"/>
      <c r="AKH714" s="511"/>
      <c r="AKI714" s="511"/>
      <c r="AKJ714" s="511"/>
      <c r="AKK714" s="511"/>
      <c r="AKL714" s="511"/>
      <c r="AKM714" s="511"/>
      <c r="AKN714" s="511"/>
      <c r="AKO714" s="89"/>
      <c r="AKP714" s="89"/>
      <c r="AKQ714" s="511"/>
      <c r="AKR714" s="511"/>
      <c r="AKS714" s="89"/>
      <c r="AKT714" s="89"/>
      <c r="AKU714" s="511"/>
      <c r="AKV714" s="511"/>
      <c r="AKW714" s="511"/>
      <c r="AKX714" s="511"/>
      <c r="AKY714" s="511"/>
      <c r="AKZ714" s="203"/>
      <c r="ALA714" s="107"/>
      <c r="ALB714" s="511"/>
      <c r="ALC714" s="511"/>
      <c r="ALD714" s="511"/>
      <c r="ALE714" s="511"/>
      <c r="ALF714" s="511"/>
      <c r="ALG714" s="511"/>
      <c r="ALH714" s="511"/>
      <c r="ALI714" s="168"/>
      <c r="ALJ714" s="168"/>
      <c r="ALK714" s="168"/>
      <c r="ALL714" s="168"/>
      <c r="ALM714" s="168"/>
      <c r="ALN714" s="168"/>
      <c r="ALO714" s="168"/>
      <c r="ALP714" s="168"/>
      <c r="ALQ714" s="168"/>
      <c r="ALR714" s="168"/>
      <c r="ALS714" s="168"/>
      <c r="ALT714" s="168"/>
      <c r="ALU714" s="168"/>
      <c r="ALV714" s="168"/>
      <c r="ALW714" s="168"/>
      <c r="ALX714" s="168"/>
      <c r="ALY714" s="168"/>
      <c r="ALZ714" s="168"/>
      <c r="AMA714" s="168"/>
      <c r="AMB714" s="168"/>
      <c r="AMC714" s="168"/>
      <c r="AMD714" s="168"/>
      <c r="AME714" s="168"/>
      <c r="AMF714" s="168"/>
      <c r="AMG714" s="168"/>
      <c r="AMH714" s="168"/>
      <c r="AMI714" s="168"/>
      <c r="AMJ714" s="168"/>
      <c r="AMK714" s="168"/>
      <c r="AML714" s="168"/>
      <c r="AMM714" s="168"/>
      <c r="AMN714" s="168"/>
      <c r="AMO714" s="168"/>
      <c r="AMP714" s="168"/>
      <c r="AMQ714" s="168"/>
      <c r="AMR714" s="168"/>
      <c r="AMS714" s="168"/>
      <c r="AMT714" s="168"/>
      <c r="AMU714" s="168"/>
      <c r="AMV714" s="168"/>
      <c r="AMW714" s="168"/>
      <c r="AMX714" s="168"/>
      <c r="AMY714" s="168"/>
      <c r="AMZ714" s="168"/>
      <c r="ANA714" s="511"/>
      <c r="ANB714" s="511"/>
      <c r="ANC714" s="511"/>
      <c r="AND714" s="511"/>
      <c r="ANE714" s="511"/>
      <c r="ANF714" s="511"/>
      <c r="ANG714" s="511"/>
      <c r="ANH714" s="511"/>
      <c r="ANI714" s="511"/>
      <c r="ANJ714" s="511"/>
      <c r="ANK714" s="511"/>
      <c r="ANL714" s="511"/>
      <c r="ANM714" s="511"/>
      <c r="ANN714" s="511"/>
      <c r="ANO714" s="511"/>
      <c r="ANP714" s="511"/>
      <c r="ANQ714" s="511"/>
      <c r="ANR714" s="511"/>
      <c r="ANS714" s="511"/>
      <c r="ANT714" s="511"/>
      <c r="ANU714" s="511"/>
      <c r="ANV714" s="511"/>
      <c r="ANW714" s="511"/>
      <c r="ANX714" s="511"/>
      <c r="ANY714" s="89"/>
      <c r="ANZ714" s="89"/>
      <c r="AOA714" s="89"/>
      <c r="AOB714" s="89"/>
      <c r="AOC714" s="89"/>
      <c r="AOD714" s="511"/>
      <c r="AOE714" s="511"/>
      <c r="AOF714" s="89"/>
      <c r="AOG714" s="89"/>
      <c r="AOH714" s="511"/>
      <c r="AOI714" s="511"/>
      <c r="AOJ714" s="89"/>
      <c r="AOK714" s="89"/>
      <c r="AOL714" s="511"/>
      <c r="AOM714" s="511"/>
      <c r="AON714" s="511"/>
      <c r="AOO714" s="511"/>
      <c r="AOP714" s="511"/>
      <c r="AOQ714" s="511"/>
      <c r="AOR714" s="511"/>
      <c r="AOS714" s="89"/>
      <c r="AOT714" s="89"/>
      <c r="AOU714" s="511"/>
      <c r="AOV714" s="511"/>
      <c r="AOW714" s="89"/>
      <c r="AOX714" s="89"/>
      <c r="AOY714" s="511"/>
      <c r="AOZ714" s="511"/>
      <c r="APA714" s="511"/>
      <c r="APB714" s="511"/>
      <c r="APC714" s="511"/>
      <c r="APD714" s="203"/>
      <c r="APE714" s="107"/>
      <c r="APF714" s="511"/>
      <c r="APG714" s="511"/>
      <c r="APH714" s="511"/>
      <c r="API714" s="511"/>
      <c r="APJ714" s="511"/>
      <c r="APK714" s="511"/>
      <c r="APL714" s="511"/>
      <c r="APM714" s="168"/>
      <c r="APN714" s="168"/>
      <c r="APO714" s="168"/>
      <c r="APP714" s="168"/>
      <c r="APQ714" s="168"/>
      <c r="APR714" s="168"/>
      <c r="APS714" s="168"/>
      <c r="APT714" s="168"/>
      <c r="APU714" s="168"/>
      <c r="APV714" s="168"/>
      <c r="APW714" s="168"/>
      <c r="APX714" s="168"/>
      <c r="APY714" s="168"/>
      <c r="APZ714" s="168"/>
      <c r="AQA714" s="168"/>
      <c r="AQB714" s="168"/>
      <c r="AQC714" s="168"/>
      <c r="AQD714" s="168"/>
      <c r="AQE714" s="168"/>
      <c r="AQF714" s="168"/>
      <c r="AQG714" s="168"/>
      <c r="AQH714" s="168"/>
      <c r="AQI714" s="168"/>
      <c r="AQJ714" s="168"/>
      <c r="AQK714" s="168"/>
      <c r="AQL714" s="168"/>
      <c r="AQM714" s="168"/>
      <c r="AQN714" s="168"/>
      <c r="AQO714" s="168"/>
      <c r="AQP714" s="168"/>
      <c r="AQQ714" s="168"/>
      <c r="AQR714" s="168"/>
      <c r="AQS714" s="168"/>
      <c r="AQT714" s="168"/>
      <c r="AQU714" s="168"/>
      <c r="AQV714" s="168"/>
      <c r="AQW714" s="168"/>
      <c r="AQX714" s="168"/>
      <c r="AQY714" s="168"/>
      <c r="AQZ714" s="168"/>
      <c r="ARA714" s="168"/>
      <c r="ARB714" s="168"/>
      <c r="ARC714" s="168"/>
      <c r="ARD714" s="168"/>
      <c r="ARE714" s="511"/>
      <c r="ARF714" s="511"/>
      <c r="ARG714" s="511"/>
      <c r="ARH714" s="511"/>
      <c r="ARI714" s="511"/>
      <c r="ARJ714" s="511"/>
      <c r="ARK714" s="511"/>
      <c r="ARL714" s="511"/>
      <c r="ARM714" s="511"/>
      <c r="ARN714" s="511"/>
      <c r="ARO714" s="511"/>
      <c r="ARP714" s="511"/>
      <c r="ARQ714" s="511"/>
      <c r="ARR714" s="511"/>
      <c r="ARS714" s="511"/>
      <c r="ART714" s="511"/>
      <c r="ARU714" s="511"/>
      <c r="ARV714" s="511"/>
      <c r="ARW714" s="511"/>
      <c r="ARX714" s="511"/>
      <c r="ARY714" s="511"/>
      <c r="ARZ714" s="511"/>
      <c r="ASA714" s="511"/>
      <c r="ASB714" s="511"/>
      <c r="ASC714" s="89"/>
      <c r="ASD714" s="89"/>
      <c r="ASE714" s="89"/>
      <c r="ASF714" s="89"/>
      <c r="ASG714" s="89"/>
      <c r="ASH714" s="511"/>
      <c r="ASI714" s="511"/>
      <c r="ASJ714" s="89"/>
      <c r="ASK714" s="89"/>
      <c r="ASL714" s="511"/>
      <c r="ASM714" s="511"/>
      <c r="ASN714" s="89"/>
      <c r="ASO714" s="89"/>
      <c r="ASP714" s="511"/>
      <c r="ASQ714" s="511"/>
      <c r="ASR714" s="511"/>
      <c r="ASS714" s="511"/>
      <c r="AST714" s="511"/>
      <c r="ASU714" s="511"/>
      <c r="ASV714" s="511"/>
      <c r="ASW714" s="89"/>
      <c r="ASX714" s="89"/>
      <c r="ASY714" s="511"/>
      <c r="ASZ714" s="511"/>
      <c r="ATA714" s="89"/>
      <c r="ATB714" s="89"/>
      <c r="ATC714" s="511"/>
      <c r="ATD714" s="511"/>
      <c r="ATE714" s="511"/>
      <c r="ATF714" s="511"/>
      <c r="ATG714" s="511"/>
      <c r="ATH714" s="203"/>
      <c r="ATI714" s="107"/>
      <c r="ATJ714" s="511"/>
      <c r="ATK714" s="511"/>
      <c r="ATL714" s="511"/>
      <c r="ATM714" s="511"/>
      <c r="ATN714" s="511"/>
      <c r="ATO714" s="511"/>
      <c r="ATP714" s="511"/>
      <c r="ATQ714" s="168"/>
      <c r="ATR714" s="168"/>
      <c r="ATS714" s="168"/>
      <c r="ATT714" s="168"/>
      <c r="ATU714" s="168"/>
      <c r="ATV714" s="168"/>
      <c r="ATW714" s="168"/>
      <c r="ATX714" s="168"/>
      <c r="ATY714" s="168"/>
      <c r="ATZ714" s="168"/>
      <c r="AUA714" s="168"/>
      <c r="AUB714" s="168"/>
      <c r="AUC714" s="168"/>
      <c r="AUD714" s="168"/>
      <c r="AUE714" s="168"/>
      <c r="AUF714" s="168"/>
      <c r="AUG714" s="168"/>
      <c r="AUH714" s="168"/>
      <c r="AUI714" s="168"/>
      <c r="AUJ714" s="168"/>
      <c r="AUK714" s="168"/>
      <c r="AUL714" s="168"/>
      <c r="AUM714" s="168"/>
      <c r="AUN714" s="168"/>
      <c r="AUO714" s="168"/>
      <c r="AUP714" s="168"/>
      <c r="AUQ714" s="168"/>
      <c r="AUR714" s="168"/>
      <c r="AUS714" s="168"/>
      <c r="AUT714" s="168"/>
      <c r="AUU714" s="168"/>
      <c r="AUV714" s="168"/>
      <c r="AUW714" s="168"/>
      <c r="AUX714" s="168"/>
      <c r="AUY714" s="168"/>
      <c r="AUZ714" s="168"/>
      <c r="AVA714" s="168"/>
      <c r="AVB714" s="168"/>
      <c r="AVC714" s="168"/>
      <c r="AVD714" s="168"/>
      <c r="AVE714" s="168"/>
      <c r="AVF714" s="168"/>
      <c r="AVG714" s="168"/>
      <c r="AVH714" s="168"/>
      <c r="AVI714" s="511"/>
      <c r="AVJ714" s="511"/>
      <c r="AVK714" s="511"/>
      <c r="AVL714" s="511"/>
      <c r="AVM714" s="511"/>
      <c r="AVN714" s="511"/>
      <c r="AVO714" s="511"/>
      <c r="AVP714" s="511"/>
      <c r="AVQ714" s="511"/>
      <c r="AVR714" s="511"/>
      <c r="AVS714" s="511"/>
      <c r="AVT714" s="511"/>
      <c r="AVU714" s="511"/>
      <c r="AVV714" s="511"/>
      <c r="AVW714" s="511"/>
      <c r="AVX714" s="511"/>
      <c r="AVY714" s="511"/>
      <c r="AVZ714" s="511"/>
      <c r="AWA714" s="511"/>
      <c r="AWB714" s="511"/>
      <c r="AWC714" s="511"/>
      <c r="AWD714" s="511"/>
      <c r="AWE714" s="511"/>
      <c r="AWF714" s="511"/>
      <c r="AWG714" s="89"/>
      <c r="AWH714" s="89"/>
      <c r="AWI714" s="89"/>
      <c r="AWJ714" s="89"/>
      <c r="AWK714" s="89"/>
      <c r="AWL714" s="511"/>
      <c r="AWM714" s="511"/>
      <c r="AWN714" s="89"/>
      <c r="AWO714" s="89"/>
      <c r="AWP714" s="511"/>
      <c r="AWQ714" s="511"/>
      <c r="AWR714" s="89"/>
      <c r="AWS714" s="89"/>
      <c r="AWT714" s="511"/>
      <c r="AWU714" s="511"/>
      <c r="AWV714" s="511"/>
      <c r="AWW714" s="511"/>
      <c r="AWX714" s="511"/>
      <c r="AWY714" s="511"/>
      <c r="AWZ714" s="511"/>
      <c r="AXA714" s="89"/>
      <c r="AXB714" s="89"/>
      <c r="AXC714" s="511"/>
      <c r="AXD714" s="511"/>
      <c r="AXE714" s="89"/>
      <c r="AXF714" s="89"/>
      <c r="AXG714" s="511"/>
      <c r="AXH714" s="511"/>
      <c r="AXI714" s="511"/>
      <c r="AXJ714" s="511"/>
      <c r="AXK714" s="511"/>
      <c r="AXL714" s="203"/>
      <c r="AXM714" s="107"/>
      <c r="AXN714" s="511"/>
      <c r="AXO714" s="511"/>
      <c r="AXP714" s="511"/>
      <c r="AXQ714" s="511"/>
      <c r="AXR714" s="511"/>
      <c r="AXS714" s="511"/>
      <c r="AXT714" s="511"/>
      <c r="AXU714" s="168"/>
      <c r="AXV714" s="168"/>
      <c r="AXW714" s="168"/>
      <c r="AXX714" s="168"/>
      <c r="AXY714" s="168"/>
      <c r="AXZ714" s="168"/>
      <c r="AYA714" s="168"/>
      <c r="AYB714" s="168"/>
      <c r="AYC714" s="168"/>
      <c r="AYD714" s="168"/>
      <c r="AYE714" s="168"/>
      <c r="AYF714" s="168"/>
      <c r="AYG714" s="168"/>
      <c r="AYH714" s="168"/>
      <c r="AYI714" s="168"/>
      <c r="AYJ714" s="168"/>
      <c r="AYK714" s="168"/>
      <c r="AYL714" s="168"/>
      <c r="AYM714" s="168"/>
      <c r="AYN714" s="168"/>
      <c r="AYO714" s="168"/>
      <c r="AYP714" s="168"/>
      <c r="AYQ714" s="168"/>
      <c r="AYR714" s="168"/>
      <c r="AYS714" s="168"/>
      <c r="AYT714" s="168"/>
      <c r="AYU714" s="168"/>
      <c r="AYV714" s="168"/>
      <c r="AYW714" s="168"/>
      <c r="AYX714" s="168"/>
      <c r="AYY714" s="168"/>
      <c r="AYZ714" s="168"/>
      <c r="AZA714" s="168"/>
      <c r="AZB714" s="168"/>
      <c r="AZC714" s="168"/>
      <c r="AZD714" s="168"/>
      <c r="AZE714" s="168"/>
      <c r="AZF714" s="168"/>
      <c r="AZG714" s="168"/>
      <c r="AZH714" s="168"/>
      <c r="AZI714" s="168"/>
      <c r="AZJ714" s="168"/>
      <c r="AZK714" s="168"/>
      <c r="AZL714" s="168"/>
      <c r="AZM714" s="511"/>
      <c r="AZN714" s="511"/>
      <c r="AZO714" s="511"/>
      <c r="AZP714" s="511"/>
      <c r="AZQ714" s="511"/>
      <c r="AZR714" s="511"/>
      <c r="AZS714" s="511"/>
      <c r="AZT714" s="511"/>
      <c r="AZU714" s="511"/>
      <c r="AZV714" s="511"/>
      <c r="AZW714" s="511"/>
      <c r="AZX714" s="511"/>
      <c r="AZY714" s="511"/>
      <c r="AZZ714" s="511"/>
      <c r="BAA714" s="511"/>
      <c r="BAB714" s="511"/>
      <c r="BAC714" s="511"/>
      <c r="BAD714" s="511"/>
      <c r="BAE714" s="511"/>
      <c r="BAF714" s="511"/>
      <c r="BAG714" s="511"/>
      <c r="BAH714" s="511"/>
      <c r="BAI714" s="511"/>
      <c r="BAJ714" s="511"/>
      <c r="BAK714" s="89"/>
      <c r="BAL714" s="89"/>
      <c r="BAM714" s="89"/>
      <c r="BAN714" s="89"/>
      <c r="BAO714" s="89"/>
      <c r="BAP714" s="511"/>
      <c r="BAQ714" s="511"/>
      <c r="BAR714" s="89"/>
      <c r="BAS714" s="89"/>
      <c r="BAT714" s="511"/>
      <c r="BAU714" s="511"/>
      <c r="BAV714" s="89"/>
      <c r="BAW714" s="89"/>
      <c r="BAX714" s="511"/>
      <c r="BAY714" s="511"/>
      <c r="BAZ714" s="511"/>
      <c r="BBA714" s="511"/>
      <c r="BBB714" s="511"/>
      <c r="BBC714" s="511"/>
      <c r="BBD714" s="511"/>
      <c r="BBE714" s="89"/>
      <c r="BBF714" s="89"/>
      <c r="BBG714" s="511"/>
      <c r="BBH714" s="511"/>
      <c r="BBI714" s="89"/>
      <c r="BBJ714" s="89"/>
      <c r="BBK714" s="511"/>
      <c r="BBL714" s="511"/>
      <c r="BBM714" s="511"/>
      <c r="BBN714" s="511"/>
      <c r="BBO714" s="511"/>
      <c r="BBP714" s="203"/>
      <c r="BBQ714" s="107"/>
      <c r="BBR714" s="511"/>
      <c r="BBS714" s="511"/>
      <c r="BBT714" s="511"/>
      <c r="BBU714" s="511"/>
      <c r="BBV714" s="511"/>
      <c r="BBW714" s="511"/>
      <c r="BBX714" s="511"/>
      <c r="BBY714" s="168"/>
      <c r="BBZ714" s="168"/>
      <c r="BCA714" s="168"/>
      <c r="BCB714" s="168"/>
      <c r="BCC714" s="168"/>
      <c r="BCD714" s="168"/>
      <c r="BCE714" s="168"/>
      <c r="BCF714" s="168"/>
      <c r="BCG714" s="168"/>
      <c r="BCH714" s="168"/>
      <c r="BCI714" s="168"/>
      <c r="BCJ714" s="168"/>
      <c r="BCK714" s="168"/>
      <c r="BCL714" s="168"/>
      <c r="BCM714" s="168"/>
      <c r="BCN714" s="168"/>
      <c r="BCO714" s="168"/>
      <c r="BCP714" s="168"/>
      <c r="BCQ714" s="168"/>
      <c r="BCR714" s="168"/>
      <c r="BCS714" s="168"/>
      <c r="BCT714" s="168"/>
      <c r="BCU714" s="168"/>
      <c r="BCV714" s="168"/>
      <c r="BCW714" s="168"/>
      <c r="BCX714" s="168"/>
      <c r="BCY714" s="168"/>
      <c r="BCZ714" s="168"/>
      <c r="BDA714" s="168"/>
      <c r="BDB714" s="168"/>
      <c r="BDC714" s="168"/>
      <c r="BDD714" s="168"/>
      <c r="BDE714" s="168"/>
      <c r="BDF714" s="168"/>
      <c r="BDG714" s="168"/>
      <c r="BDH714" s="168"/>
      <c r="BDI714" s="168"/>
      <c r="BDJ714" s="168"/>
      <c r="BDK714" s="168"/>
      <c r="BDL714" s="168"/>
      <c r="BDM714" s="168"/>
      <c r="BDN714" s="168"/>
      <c r="BDO714" s="168"/>
      <c r="BDP714" s="168"/>
      <c r="BDQ714" s="511"/>
      <c r="BDR714" s="511"/>
      <c r="BDS714" s="511"/>
      <c r="BDT714" s="511"/>
      <c r="BDU714" s="511"/>
      <c r="BDV714" s="511"/>
      <c r="BDW714" s="511"/>
      <c r="BDX714" s="511"/>
      <c r="BDY714" s="511"/>
      <c r="BDZ714" s="511"/>
      <c r="BEA714" s="511"/>
      <c r="BEB714" s="511"/>
      <c r="BEC714" s="511"/>
      <c r="BED714" s="511"/>
      <c r="BEE714" s="511"/>
      <c r="BEF714" s="511"/>
      <c r="BEG714" s="511"/>
      <c r="BEH714" s="511"/>
      <c r="BEI714" s="511"/>
      <c r="BEJ714" s="511"/>
      <c r="BEK714" s="511"/>
      <c r="BEL714" s="511"/>
      <c r="BEM714" s="511"/>
      <c r="BEN714" s="511"/>
      <c r="BEO714" s="89"/>
      <c r="BEP714" s="89"/>
      <c r="BEQ714" s="89"/>
      <c r="BER714" s="89"/>
      <c r="BES714" s="89"/>
      <c r="BET714" s="511"/>
      <c r="BEU714" s="511"/>
      <c r="BEV714" s="89"/>
      <c r="BEW714" s="89"/>
      <c r="BEX714" s="511"/>
      <c r="BEY714" s="511"/>
      <c r="BEZ714" s="89"/>
      <c r="BFA714" s="89"/>
      <c r="BFB714" s="511"/>
      <c r="BFC714" s="511"/>
      <c r="BFD714" s="511"/>
      <c r="BFE714" s="511"/>
      <c r="BFF714" s="511"/>
      <c r="BFG714" s="511"/>
      <c r="BFH714" s="511"/>
      <c r="BFI714" s="89"/>
      <c r="BFJ714" s="89"/>
      <c r="BFK714" s="511"/>
      <c r="BFL714" s="511"/>
      <c r="BFM714" s="89"/>
      <c r="BFN714" s="89"/>
      <c r="BFO714" s="511"/>
      <c r="BFP714" s="511"/>
      <c r="BFQ714" s="511"/>
      <c r="BFR714" s="511"/>
      <c r="BFS714" s="511"/>
      <c r="BFT714" s="203"/>
      <c r="BFU714" s="107"/>
      <c r="BFV714" s="511"/>
      <c r="BFW714" s="511"/>
      <c r="BFX714" s="511"/>
      <c r="BFY714" s="511"/>
      <c r="BFZ714" s="511"/>
      <c r="BGA714" s="511"/>
      <c r="BGB714" s="511"/>
      <c r="BGC714" s="168"/>
      <c r="BGD714" s="168"/>
      <c r="BGE714" s="168"/>
      <c r="BGF714" s="168"/>
      <c r="BGG714" s="168"/>
      <c r="BGH714" s="168"/>
      <c r="BGI714" s="168"/>
      <c r="BGJ714" s="168"/>
      <c r="BGK714" s="168"/>
      <c r="BGL714" s="168"/>
      <c r="BGM714" s="168"/>
      <c r="BGN714" s="168"/>
      <c r="BGO714" s="168"/>
      <c r="BGP714" s="168"/>
      <c r="BGQ714" s="168"/>
      <c r="BGR714" s="168"/>
      <c r="BGS714" s="168"/>
      <c r="BGT714" s="168"/>
      <c r="BGU714" s="168"/>
      <c r="BGV714" s="168"/>
      <c r="BGW714" s="168"/>
      <c r="BGX714" s="168"/>
      <c r="BGY714" s="168"/>
      <c r="BGZ714" s="168"/>
      <c r="BHA714" s="168"/>
      <c r="BHB714" s="168"/>
      <c r="BHC714" s="168"/>
      <c r="BHD714" s="168"/>
      <c r="BHE714" s="168"/>
      <c r="BHF714" s="168"/>
      <c r="BHG714" s="168"/>
      <c r="BHH714" s="168"/>
      <c r="BHI714" s="168"/>
      <c r="BHJ714" s="168"/>
      <c r="BHK714" s="168"/>
      <c r="BHL714" s="168"/>
      <c r="BHM714" s="168"/>
      <c r="BHN714" s="168"/>
      <c r="BHO714" s="168"/>
      <c r="BHP714" s="168"/>
      <c r="BHQ714" s="168"/>
      <c r="BHR714" s="168"/>
      <c r="BHS714" s="168"/>
      <c r="BHT714" s="168"/>
      <c r="BHU714" s="511"/>
      <c r="BHV714" s="511"/>
      <c r="BHW714" s="511"/>
      <c r="BHX714" s="511"/>
      <c r="BHY714" s="511"/>
      <c r="BHZ714" s="511"/>
      <c r="BIA714" s="511"/>
      <c r="BIB714" s="511"/>
      <c r="BIC714" s="511"/>
      <c r="BID714" s="511"/>
      <c r="BIE714" s="511"/>
      <c r="BIF714" s="511"/>
      <c r="BIG714" s="511"/>
      <c r="BIH714" s="511"/>
      <c r="BII714" s="511"/>
      <c r="BIJ714" s="511"/>
      <c r="BIK714" s="511"/>
      <c r="BIL714" s="511"/>
      <c r="BIM714" s="511"/>
      <c r="BIN714" s="511"/>
      <c r="BIO714" s="511"/>
      <c r="BIP714" s="511"/>
      <c r="BIQ714" s="511"/>
      <c r="BIR714" s="511"/>
      <c r="BIS714" s="89"/>
      <c r="BIT714" s="89"/>
      <c r="BIU714" s="89"/>
      <c r="BIV714" s="89"/>
      <c r="BIW714" s="89"/>
      <c r="BIX714" s="511"/>
      <c r="BIY714" s="511"/>
      <c r="BIZ714" s="89"/>
      <c r="BJA714" s="89"/>
      <c r="BJB714" s="511"/>
      <c r="BJC714" s="511"/>
      <c r="BJD714" s="89"/>
      <c r="BJE714" s="89"/>
      <c r="BJF714" s="511"/>
      <c r="BJG714" s="511"/>
      <c r="BJH714" s="511"/>
      <c r="BJI714" s="511"/>
      <c r="BJJ714" s="511"/>
      <c r="BJK714" s="511"/>
      <c r="BJL714" s="511"/>
      <c r="BJM714" s="89"/>
      <c r="BJN714" s="89"/>
      <c r="BJO714" s="511"/>
      <c r="BJP714" s="511"/>
      <c r="BJQ714" s="89"/>
      <c r="BJR714" s="89"/>
      <c r="BJS714" s="511"/>
      <c r="BJT714" s="511"/>
      <c r="BJU714" s="511"/>
      <c r="BJV714" s="511"/>
      <c r="BJW714" s="511"/>
      <c r="BJX714" s="203"/>
      <c r="BJY714" s="107"/>
      <c r="BJZ714" s="511"/>
      <c r="BKA714" s="511"/>
      <c r="BKB714" s="511"/>
      <c r="BKC714" s="511"/>
      <c r="BKD714" s="511"/>
      <c r="BKE714" s="511"/>
      <c r="BKF714" s="511"/>
      <c r="BKG714" s="168"/>
      <c r="BKH714" s="168"/>
      <c r="BKI714" s="168"/>
      <c r="BKJ714" s="168"/>
      <c r="BKK714" s="168"/>
      <c r="BKL714" s="168"/>
      <c r="BKM714" s="168"/>
      <c r="BKN714" s="168"/>
      <c r="BKO714" s="168"/>
      <c r="BKP714" s="168"/>
      <c r="BKQ714" s="168"/>
      <c r="BKR714" s="168"/>
      <c r="BKS714" s="168"/>
      <c r="BKT714" s="168"/>
      <c r="BKU714" s="168"/>
      <c r="BKV714" s="168"/>
      <c r="BKW714" s="168"/>
      <c r="BKX714" s="168"/>
      <c r="BKY714" s="168"/>
      <c r="BKZ714" s="168"/>
      <c r="BLA714" s="168"/>
      <c r="BLB714" s="168"/>
      <c r="BLC714" s="168"/>
      <c r="BLD714" s="168"/>
      <c r="BLE714" s="168"/>
      <c r="BLF714" s="168"/>
      <c r="BLG714" s="168"/>
      <c r="BLH714" s="168"/>
      <c r="BLI714" s="168"/>
      <c r="BLJ714" s="168"/>
      <c r="BLK714" s="168"/>
      <c r="BLL714" s="168"/>
      <c r="BLM714" s="168"/>
      <c r="BLN714" s="168"/>
      <c r="BLO714" s="168"/>
      <c r="BLP714" s="168"/>
      <c r="BLQ714" s="168"/>
      <c r="BLR714" s="168"/>
      <c r="BLS714" s="168"/>
      <c r="BLT714" s="168"/>
      <c r="BLU714" s="168"/>
      <c r="BLV714" s="168"/>
      <c r="BLW714" s="168"/>
      <c r="BLX714" s="168"/>
      <c r="BLY714" s="511"/>
      <c r="BLZ714" s="511"/>
      <c r="BMA714" s="511"/>
      <c r="BMB714" s="511"/>
      <c r="BMC714" s="511"/>
      <c r="BMD714" s="511"/>
      <c r="BME714" s="511"/>
      <c r="BMF714" s="511"/>
      <c r="BMG714" s="511"/>
      <c r="BMH714" s="511"/>
      <c r="BMI714" s="511"/>
      <c r="BMJ714" s="511"/>
      <c r="BMK714" s="511"/>
      <c r="BML714" s="511"/>
      <c r="BMM714" s="511"/>
      <c r="BMN714" s="511"/>
      <c r="BMO714" s="511"/>
      <c r="BMP714" s="511"/>
      <c r="BMQ714" s="511"/>
      <c r="BMR714" s="511"/>
      <c r="BMS714" s="511"/>
      <c r="BMT714" s="511"/>
      <c r="BMU714" s="511"/>
      <c r="BMV714" s="511"/>
      <c r="BMW714" s="89"/>
      <c r="BMX714" s="89"/>
      <c r="BMY714" s="89"/>
      <c r="BMZ714" s="89"/>
      <c r="BNA714" s="89"/>
      <c r="BNB714" s="511"/>
      <c r="BNC714" s="511"/>
      <c r="BND714" s="89"/>
      <c r="BNE714" s="89"/>
      <c r="BNF714" s="511"/>
      <c r="BNG714" s="511"/>
      <c r="BNH714" s="89"/>
      <c r="BNI714" s="89"/>
      <c r="BNJ714" s="511"/>
      <c r="BNK714" s="511"/>
      <c r="BNL714" s="511"/>
      <c r="BNM714" s="511"/>
      <c r="BNN714" s="511"/>
      <c r="BNO714" s="511"/>
      <c r="BNP714" s="511"/>
      <c r="BNQ714" s="89"/>
      <c r="BNR714" s="89"/>
      <c r="BNS714" s="511"/>
      <c r="BNT714" s="511"/>
      <c r="BNU714" s="89"/>
      <c r="BNV714" s="89"/>
      <c r="BNW714" s="511"/>
      <c r="BNX714" s="511"/>
      <c r="BNY714" s="511"/>
      <c r="BNZ714" s="511"/>
      <c r="BOA714" s="511"/>
      <c r="BOB714" s="203"/>
      <c r="BOC714" s="107"/>
      <c r="BOD714" s="511"/>
      <c r="BOE714" s="511"/>
      <c r="BOF714" s="511"/>
      <c r="BOG714" s="511"/>
      <c r="BOH714" s="511"/>
      <c r="BOI714" s="511"/>
      <c r="BOJ714" s="511"/>
      <c r="BOK714" s="168"/>
      <c r="BOL714" s="168"/>
      <c r="BOM714" s="168"/>
      <c r="BON714" s="168"/>
      <c r="BOO714" s="168"/>
      <c r="BOP714" s="168"/>
      <c r="BOQ714" s="168"/>
      <c r="BOR714" s="168"/>
      <c r="BOS714" s="168"/>
      <c r="BOT714" s="168"/>
      <c r="BOU714" s="168"/>
      <c r="BOV714" s="168"/>
      <c r="BOW714" s="168"/>
      <c r="BOX714" s="168"/>
      <c r="BOY714" s="168"/>
      <c r="BOZ714" s="168"/>
      <c r="BPA714" s="168"/>
      <c r="BPB714" s="168"/>
      <c r="BPC714" s="168"/>
      <c r="BPD714" s="168"/>
      <c r="BPE714" s="168"/>
      <c r="BPF714" s="168"/>
      <c r="BPG714" s="168"/>
      <c r="BPH714" s="168"/>
      <c r="BPI714" s="168"/>
      <c r="BPJ714" s="168"/>
      <c r="BPK714" s="168"/>
      <c r="BPL714" s="168"/>
      <c r="BPM714" s="168"/>
      <c r="BPN714" s="168"/>
      <c r="BPO714" s="168"/>
      <c r="BPP714" s="168"/>
      <c r="BPQ714" s="168"/>
      <c r="BPR714" s="168"/>
      <c r="BPS714" s="168"/>
      <c r="BPT714" s="168"/>
      <c r="BPU714" s="168"/>
      <c r="BPV714" s="168"/>
      <c r="BPW714" s="168"/>
      <c r="BPX714" s="168"/>
      <c r="BPY714" s="168"/>
      <c r="BPZ714" s="168"/>
      <c r="BQA714" s="168"/>
      <c r="BQB714" s="168"/>
      <c r="BQC714" s="511"/>
      <c r="BQD714" s="511"/>
      <c r="BQE714" s="511"/>
      <c r="BQF714" s="511"/>
      <c r="BQG714" s="511"/>
      <c r="BQH714" s="511"/>
      <c r="BQI714" s="511"/>
      <c r="BQJ714" s="511"/>
      <c r="BQK714" s="511"/>
      <c r="BQL714" s="511"/>
      <c r="BQM714" s="511"/>
      <c r="BQN714" s="511"/>
      <c r="BQO714" s="511"/>
      <c r="BQP714" s="511"/>
      <c r="BQQ714" s="511"/>
      <c r="BQR714" s="511"/>
      <c r="BQS714" s="511"/>
      <c r="BQT714" s="511"/>
      <c r="BQU714" s="511"/>
      <c r="BQV714" s="511"/>
      <c r="BQW714" s="511"/>
      <c r="BQX714" s="511"/>
      <c r="BQY714" s="511"/>
      <c r="BQZ714" s="511"/>
      <c r="BRA714" s="89"/>
      <c r="BRB714" s="89"/>
      <c r="BRC714" s="89"/>
      <c r="BRD714" s="89"/>
      <c r="BRE714" s="89"/>
      <c r="BRF714" s="511"/>
      <c r="BRG714" s="511"/>
      <c r="BRH714" s="89"/>
      <c r="BRI714" s="89"/>
      <c r="BRJ714" s="511"/>
      <c r="BRK714" s="511"/>
      <c r="BRL714" s="89"/>
      <c r="BRM714" s="89"/>
      <c r="BRN714" s="511"/>
      <c r="BRO714" s="511"/>
      <c r="BRP714" s="511"/>
      <c r="BRQ714" s="511"/>
      <c r="BRR714" s="511"/>
      <c r="BRS714" s="511"/>
      <c r="BRT714" s="511"/>
      <c r="BRU714" s="89"/>
      <c r="BRV714" s="89"/>
      <c r="BRW714" s="511"/>
      <c r="BRX714" s="511"/>
      <c r="BRY714" s="89"/>
      <c r="BRZ714" s="89"/>
      <c r="BSA714" s="511"/>
      <c r="BSB714" s="511"/>
      <c r="BSC714" s="511"/>
      <c r="BSD714" s="511"/>
      <c r="BSE714" s="511"/>
      <c r="BSF714" s="203"/>
      <c r="BSG714" s="107"/>
      <c r="BSH714" s="511"/>
      <c r="BSI714" s="511"/>
      <c r="BSJ714" s="511"/>
      <c r="BSK714" s="511"/>
      <c r="BSL714" s="511"/>
      <c r="BSM714" s="511"/>
      <c r="BSN714" s="511"/>
      <c r="BSO714" s="168"/>
      <c r="BSP714" s="168"/>
      <c r="BSQ714" s="168"/>
      <c r="BSR714" s="168"/>
      <c r="BSS714" s="168"/>
      <c r="BST714" s="168"/>
      <c r="BSU714" s="168"/>
      <c r="BSV714" s="168"/>
      <c r="BSW714" s="168"/>
      <c r="BSX714" s="168"/>
      <c r="BSY714" s="168"/>
      <c r="BSZ714" s="168"/>
      <c r="BTA714" s="168"/>
      <c r="BTB714" s="168"/>
      <c r="BTC714" s="168"/>
      <c r="BTD714" s="168"/>
      <c r="BTE714" s="168"/>
      <c r="BTF714" s="168"/>
      <c r="BTG714" s="168"/>
      <c r="BTH714" s="168"/>
      <c r="BTI714" s="168"/>
      <c r="BTJ714" s="168"/>
      <c r="BTK714" s="168"/>
      <c r="BTL714" s="168"/>
      <c r="BTM714" s="168"/>
      <c r="BTN714" s="168"/>
      <c r="BTO714" s="168"/>
      <c r="BTP714" s="168"/>
      <c r="BTQ714" s="168"/>
      <c r="BTR714" s="168"/>
      <c r="BTS714" s="168"/>
      <c r="BTT714" s="168"/>
      <c r="BTU714" s="168"/>
      <c r="BTV714" s="168"/>
      <c r="BTW714" s="168"/>
      <c r="BTX714" s="168"/>
      <c r="BTY714" s="168"/>
      <c r="BTZ714" s="168"/>
      <c r="BUA714" s="168"/>
      <c r="BUB714" s="168"/>
      <c r="BUC714" s="168"/>
      <c r="BUD714" s="168"/>
      <c r="BUE714" s="168"/>
      <c r="BUF714" s="168"/>
      <c r="BUG714" s="511"/>
      <c r="BUH714" s="511"/>
      <c r="BUI714" s="511"/>
      <c r="BUJ714" s="511"/>
      <c r="BUK714" s="511"/>
      <c r="BUL714" s="511"/>
      <c r="BUM714" s="511"/>
      <c r="BUN714" s="511"/>
      <c r="BUO714" s="511"/>
      <c r="BUP714" s="511"/>
      <c r="BUQ714" s="511"/>
      <c r="BUR714" s="511"/>
      <c r="BUS714" s="511"/>
      <c r="BUT714" s="511"/>
      <c r="BUU714" s="511"/>
      <c r="BUV714" s="511"/>
      <c r="BUW714" s="511"/>
      <c r="BUX714" s="511"/>
      <c r="BUY714" s="511"/>
      <c r="BUZ714" s="511"/>
      <c r="BVA714" s="511"/>
      <c r="BVB714" s="511"/>
      <c r="BVC714" s="511"/>
      <c r="BVD714" s="511"/>
      <c r="BVE714" s="89"/>
      <c r="BVF714" s="89"/>
      <c r="BVG714" s="89"/>
      <c r="BVH714" s="89"/>
      <c r="BVI714" s="89"/>
      <c r="BVJ714" s="511"/>
      <c r="BVK714" s="511"/>
      <c r="BVL714" s="89"/>
      <c r="BVM714" s="89"/>
      <c r="BVN714" s="511"/>
      <c r="BVO714" s="511"/>
      <c r="BVP714" s="89"/>
      <c r="BVQ714" s="89"/>
      <c r="BVR714" s="511"/>
      <c r="BVS714" s="511"/>
      <c r="BVT714" s="511"/>
      <c r="BVU714" s="511"/>
      <c r="BVV714" s="511"/>
      <c r="BVW714" s="511"/>
      <c r="BVX714" s="511"/>
      <c r="BVY714" s="89"/>
      <c r="BVZ714" s="89"/>
      <c r="BWA714" s="511"/>
      <c r="BWB714" s="511"/>
      <c r="BWC714" s="89"/>
      <c r="BWD714" s="89"/>
      <c r="BWE714" s="511"/>
      <c r="BWF714" s="511"/>
      <c r="BWG714" s="511"/>
      <c r="BWH714" s="511"/>
      <c r="BWI714" s="511"/>
      <c r="BWJ714" s="203"/>
      <c r="BWK714" s="107"/>
      <c r="BWL714" s="511"/>
      <c r="BWM714" s="511"/>
      <c r="BWN714" s="511"/>
      <c r="BWO714" s="511"/>
      <c r="BWP714" s="511"/>
      <c r="BWQ714" s="511"/>
      <c r="BWR714" s="511"/>
      <c r="BWS714" s="168"/>
      <c r="BWT714" s="168"/>
      <c r="BWU714" s="168"/>
      <c r="BWV714" s="168"/>
      <c r="BWW714" s="168"/>
      <c r="BWX714" s="168"/>
      <c r="BWY714" s="168"/>
      <c r="BWZ714" s="168"/>
      <c r="BXA714" s="168"/>
      <c r="BXB714" s="168"/>
      <c r="BXC714" s="168"/>
      <c r="BXD714" s="168"/>
      <c r="BXE714" s="168"/>
      <c r="BXF714" s="168"/>
      <c r="BXG714" s="168"/>
      <c r="BXH714" s="168"/>
      <c r="BXI714" s="168"/>
      <c r="BXJ714" s="168"/>
      <c r="BXK714" s="168"/>
      <c r="BXL714" s="168"/>
      <c r="BXM714" s="168"/>
      <c r="BXN714" s="168"/>
      <c r="BXO714" s="168"/>
      <c r="BXP714" s="168"/>
      <c r="BXQ714" s="168"/>
      <c r="BXR714" s="168"/>
      <c r="BXS714" s="168"/>
      <c r="BXT714" s="168"/>
      <c r="BXU714" s="168"/>
      <c r="BXV714" s="168"/>
      <c r="BXW714" s="168"/>
      <c r="BXX714" s="168"/>
      <c r="BXY714" s="168"/>
      <c r="BXZ714" s="168"/>
      <c r="BYA714" s="168"/>
      <c r="BYB714" s="168"/>
      <c r="BYC714" s="168"/>
      <c r="BYD714" s="168"/>
      <c r="BYE714" s="168"/>
      <c r="BYF714" s="168"/>
      <c r="BYG714" s="168"/>
      <c r="BYH714" s="168"/>
      <c r="BYI714" s="168"/>
      <c r="BYJ714" s="168"/>
      <c r="BYK714" s="511"/>
      <c r="BYL714" s="511"/>
      <c r="BYM714" s="511"/>
      <c r="BYN714" s="511"/>
      <c r="BYO714" s="511"/>
      <c r="BYP714" s="511"/>
      <c r="BYQ714" s="511"/>
      <c r="BYR714" s="511"/>
      <c r="BYS714" s="511"/>
      <c r="BYT714" s="511"/>
      <c r="BYU714" s="511"/>
      <c r="BYV714" s="511"/>
      <c r="BYW714" s="511"/>
      <c r="BYX714" s="511"/>
      <c r="BYY714" s="511"/>
      <c r="BYZ714" s="511"/>
      <c r="BZA714" s="511"/>
      <c r="BZB714" s="511"/>
      <c r="BZC714" s="511"/>
      <c r="BZD714" s="511"/>
      <c r="BZE714" s="511"/>
      <c r="BZF714" s="511"/>
      <c r="BZG714" s="511"/>
      <c r="BZH714" s="511"/>
      <c r="BZI714" s="89"/>
      <c r="BZJ714" s="89"/>
      <c r="BZK714" s="89"/>
      <c r="BZL714" s="89"/>
      <c r="BZM714" s="89"/>
      <c r="BZN714" s="511"/>
      <c r="BZO714" s="511"/>
      <c r="BZP714" s="89"/>
      <c r="BZQ714" s="89"/>
      <c r="BZR714" s="511"/>
      <c r="BZS714" s="511"/>
      <c r="BZT714" s="89"/>
      <c r="BZU714" s="89"/>
      <c r="BZV714" s="511"/>
      <c r="BZW714" s="511"/>
      <c r="BZX714" s="511"/>
      <c r="BZY714" s="511"/>
      <c r="BZZ714" s="511"/>
      <c r="CAA714" s="511"/>
      <c r="CAB714" s="511"/>
      <c r="CAC714" s="89"/>
      <c r="CAD714" s="89"/>
      <c r="CAE714" s="511"/>
      <c r="CAF714" s="511"/>
      <c r="CAG714" s="89"/>
      <c r="CAH714" s="89"/>
      <c r="CAI714" s="511"/>
      <c r="CAJ714" s="511"/>
      <c r="CAK714" s="511"/>
      <c r="CAL714" s="511"/>
      <c r="CAM714" s="511"/>
      <c r="CAN714" s="203"/>
      <c r="CAO714" s="107"/>
      <c r="CAP714" s="511"/>
      <c r="CAQ714" s="511"/>
      <c r="CAR714" s="511"/>
      <c r="CAS714" s="511"/>
      <c r="CAT714" s="511"/>
      <c r="CAU714" s="511"/>
      <c r="CAV714" s="511"/>
      <c r="CAW714" s="168"/>
      <c r="CAX714" s="168"/>
      <c r="CAY714" s="168"/>
      <c r="CAZ714" s="168"/>
      <c r="CBA714" s="168"/>
      <c r="CBB714" s="168"/>
      <c r="CBC714" s="168"/>
      <c r="CBD714" s="168"/>
      <c r="CBE714" s="168"/>
      <c r="CBF714" s="168"/>
      <c r="CBG714" s="168"/>
      <c r="CBH714" s="168"/>
      <c r="CBI714" s="168"/>
      <c r="CBJ714" s="168"/>
      <c r="CBK714" s="168"/>
      <c r="CBL714" s="168"/>
      <c r="CBM714" s="168"/>
      <c r="CBN714" s="168"/>
      <c r="CBO714" s="168"/>
      <c r="CBP714" s="168"/>
      <c r="CBQ714" s="168"/>
      <c r="CBR714" s="168"/>
      <c r="CBS714" s="168"/>
      <c r="CBT714" s="168"/>
      <c r="CBU714" s="168"/>
      <c r="CBV714" s="168"/>
      <c r="CBW714" s="168"/>
      <c r="CBX714" s="168"/>
      <c r="CBY714" s="168"/>
      <c r="CBZ714" s="168"/>
      <c r="CCA714" s="168"/>
      <c r="CCB714" s="168"/>
      <c r="CCC714" s="168"/>
      <c r="CCD714" s="168"/>
      <c r="CCE714" s="168"/>
      <c r="CCF714" s="168"/>
      <c r="CCG714" s="168"/>
      <c r="CCH714" s="168"/>
      <c r="CCI714" s="168"/>
      <c r="CCJ714" s="168"/>
      <c r="CCK714" s="168"/>
      <c r="CCL714" s="168"/>
      <c r="CCM714" s="168"/>
      <c r="CCN714" s="168"/>
      <c r="CCO714" s="511"/>
      <c r="CCP714" s="511"/>
      <c r="CCQ714" s="511"/>
      <c r="CCR714" s="511"/>
      <c r="CCS714" s="511"/>
      <c r="CCT714" s="511"/>
      <c r="CCU714" s="511"/>
      <c r="CCV714" s="511"/>
      <c r="CCW714" s="511"/>
      <c r="CCX714" s="511"/>
      <c r="CCY714" s="511"/>
      <c r="CCZ714" s="511"/>
      <c r="CDA714" s="511"/>
      <c r="CDB714" s="511"/>
      <c r="CDC714" s="511"/>
      <c r="CDD714" s="511"/>
      <c r="CDE714" s="511"/>
      <c r="CDF714" s="511"/>
      <c r="CDG714" s="511"/>
      <c r="CDH714" s="511"/>
      <c r="CDI714" s="511"/>
      <c r="CDJ714" s="511"/>
      <c r="CDK714" s="511"/>
      <c r="CDL714" s="511"/>
      <c r="CDM714" s="89"/>
      <c r="CDN714" s="89"/>
      <c r="CDO714" s="89"/>
      <c r="CDP714" s="89"/>
      <c r="CDQ714" s="89"/>
      <c r="CDR714" s="511"/>
      <c r="CDS714" s="511"/>
      <c r="CDT714" s="89"/>
      <c r="CDU714" s="89"/>
      <c r="CDV714" s="511"/>
      <c r="CDW714" s="511"/>
      <c r="CDX714" s="89"/>
      <c r="CDY714" s="89"/>
      <c r="CDZ714" s="511"/>
      <c r="CEA714" s="511"/>
      <c r="CEB714" s="511"/>
      <c r="CEC714" s="511"/>
      <c r="CED714" s="511"/>
      <c r="CEE714" s="511"/>
      <c r="CEF714" s="511"/>
      <c r="CEG714" s="89"/>
      <c r="CEH714" s="89"/>
      <c r="CEI714" s="511"/>
      <c r="CEJ714" s="511"/>
      <c r="CEK714" s="89"/>
      <c r="CEL714" s="89"/>
      <c r="CEM714" s="511"/>
      <c r="CEN714" s="511"/>
      <c r="CEO714" s="511"/>
      <c r="CEP714" s="511"/>
      <c r="CEQ714" s="511"/>
      <c r="CER714" s="203"/>
      <c r="CES714" s="107"/>
      <c r="CET714" s="511"/>
      <c r="CEU714" s="511"/>
      <c r="CEV714" s="511"/>
      <c r="CEW714" s="511"/>
      <c r="CEX714" s="511"/>
      <c r="CEY714" s="511"/>
      <c r="CEZ714" s="511"/>
      <c r="CFA714" s="168"/>
      <c r="CFB714" s="168"/>
      <c r="CFC714" s="168"/>
      <c r="CFD714" s="168"/>
      <c r="CFE714" s="168"/>
      <c r="CFF714" s="168"/>
      <c r="CFG714" s="168"/>
      <c r="CFH714" s="168"/>
      <c r="CFI714" s="168"/>
      <c r="CFJ714" s="168"/>
      <c r="CFK714" s="168"/>
      <c r="CFL714" s="168"/>
      <c r="CFM714" s="168"/>
      <c r="CFN714" s="168"/>
      <c r="CFO714" s="168"/>
      <c r="CFP714" s="168"/>
      <c r="CFQ714" s="168"/>
      <c r="CFR714" s="168"/>
      <c r="CFS714" s="168"/>
      <c r="CFT714" s="168"/>
      <c r="CFU714" s="168"/>
      <c r="CFV714" s="168"/>
      <c r="CFW714" s="168"/>
      <c r="CFX714" s="168"/>
      <c r="CFY714" s="168"/>
      <c r="CFZ714" s="168"/>
      <c r="CGA714" s="168"/>
      <c r="CGB714" s="168"/>
      <c r="CGC714" s="168"/>
      <c r="CGD714" s="168"/>
      <c r="CGE714" s="168"/>
      <c r="CGF714" s="168"/>
      <c r="CGG714" s="168"/>
      <c r="CGH714" s="168"/>
      <c r="CGI714" s="168"/>
      <c r="CGJ714" s="168"/>
      <c r="CGK714" s="168"/>
      <c r="CGL714" s="168"/>
      <c r="CGM714" s="168"/>
      <c r="CGN714" s="168"/>
      <c r="CGO714" s="168"/>
      <c r="CGP714" s="168"/>
      <c r="CGQ714" s="168"/>
      <c r="CGR714" s="168"/>
      <c r="CGS714" s="511"/>
      <c r="CGT714" s="511"/>
      <c r="CGU714" s="511"/>
      <c r="CGV714" s="511"/>
      <c r="CGW714" s="511"/>
      <c r="CGX714" s="511"/>
      <c r="CGY714" s="511"/>
      <c r="CGZ714" s="511"/>
      <c r="CHA714" s="511"/>
      <c r="CHB714" s="511"/>
      <c r="CHC714" s="511"/>
      <c r="CHD714" s="511"/>
      <c r="CHE714" s="511"/>
      <c r="CHF714" s="511"/>
      <c r="CHG714" s="511"/>
      <c r="CHH714" s="511"/>
      <c r="CHI714" s="511"/>
      <c r="CHJ714" s="511"/>
      <c r="CHK714" s="511"/>
      <c r="CHL714" s="511"/>
      <c r="CHM714" s="511"/>
      <c r="CHN714" s="511"/>
      <c r="CHO714" s="511"/>
      <c r="CHP714" s="511"/>
      <c r="CHQ714" s="89"/>
      <c r="CHR714" s="89"/>
      <c r="CHS714" s="89"/>
      <c r="CHT714" s="89"/>
      <c r="CHU714" s="89"/>
      <c r="CHV714" s="511"/>
      <c r="CHW714" s="511"/>
      <c r="CHX714" s="89"/>
      <c r="CHY714" s="89"/>
      <c r="CHZ714" s="511"/>
      <c r="CIA714" s="511"/>
      <c r="CIB714" s="89"/>
      <c r="CIC714" s="89"/>
      <c r="CID714" s="511"/>
      <c r="CIE714" s="511"/>
      <c r="CIF714" s="511"/>
      <c r="CIG714" s="511"/>
      <c r="CIH714" s="511"/>
      <c r="CII714" s="511"/>
      <c r="CIJ714" s="511"/>
      <c r="CIK714" s="89"/>
      <c r="CIL714" s="89"/>
      <c r="CIM714" s="511"/>
      <c r="CIN714" s="511"/>
      <c r="CIO714" s="89"/>
      <c r="CIP714" s="89"/>
      <c r="CIQ714" s="511"/>
      <c r="CIR714" s="511"/>
      <c r="CIS714" s="511"/>
      <c r="CIT714" s="511"/>
      <c r="CIU714" s="511"/>
      <c r="CIV714" s="203"/>
      <c r="CIW714" s="107"/>
      <c r="CIX714" s="511"/>
      <c r="CIY714" s="511"/>
      <c r="CIZ714" s="511"/>
      <c r="CJA714" s="511"/>
      <c r="CJB714" s="511"/>
      <c r="CJC714" s="511"/>
      <c r="CJD714" s="511"/>
      <c r="CJE714" s="168"/>
      <c r="CJF714" s="168"/>
      <c r="CJG714" s="168"/>
      <c r="CJH714" s="168"/>
      <c r="CJI714" s="168"/>
      <c r="CJJ714" s="168"/>
      <c r="CJK714" s="168"/>
      <c r="CJL714" s="168"/>
      <c r="CJM714" s="168"/>
      <c r="CJN714" s="168"/>
      <c r="CJO714" s="168"/>
      <c r="CJP714" s="168"/>
      <c r="CJQ714" s="168"/>
      <c r="CJR714" s="168"/>
      <c r="CJS714" s="168"/>
      <c r="CJT714" s="168"/>
      <c r="CJU714" s="168"/>
      <c r="CJV714" s="168"/>
      <c r="CJW714" s="168"/>
      <c r="CJX714" s="168"/>
      <c r="CJY714" s="168"/>
      <c r="CJZ714" s="168"/>
      <c r="CKA714" s="168"/>
      <c r="CKB714" s="168"/>
      <c r="CKC714" s="168"/>
      <c r="CKD714" s="168"/>
      <c r="CKE714" s="168"/>
      <c r="CKF714" s="168"/>
      <c r="CKG714" s="168"/>
      <c r="CKH714" s="168"/>
      <c r="CKI714" s="168"/>
      <c r="CKJ714" s="168"/>
      <c r="CKK714" s="168"/>
      <c r="CKL714" s="168"/>
      <c r="CKM714" s="168"/>
      <c r="CKN714" s="168"/>
      <c r="CKO714" s="168"/>
      <c r="CKP714" s="168"/>
      <c r="CKQ714" s="168"/>
      <c r="CKR714" s="168"/>
      <c r="CKS714" s="168"/>
      <c r="CKT714" s="168"/>
      <c r="CKU714" s="168"/>
      <c r="CKV714" s="168"/>
      <c r="CKW714" s="511"/>
      <c r="CKX714" s="511"/>
      <c r="CKY714" s="511"/>
      <c r="CKZ714" s="511"/>
      <c r="CLA714" s="511"/>
      <c r="CLB714" s="511"/>
      <c r="CLC714" s="511"/>
      <c r="CLD714" s="511"/>
      <c r="CLE714" s="511"/>
      <c r="CLF714" s="511"/>
      <c r="CLG714" s="511"/>
      <c r="CLH714" s="511"/>
      <c r="CLI714" s="511"/>
      <c r="CLJ714" s="511"/>
      <c r="CLK714" s="511"/>
      <c r="CLL714" s="511"/>
      <c r="CLM714" s="511"/>
      <c r="CLN714" s="511"/>
      <c r="CLO714" s="511"/>
      <c r="CLP714" s="511"/>
      <c r="CLQ714" s="511"/>
      <c r="CLR714" s="511"/>
      <c r="CLS714" s="511"/>
      <c r="CLT714" s="511"/>
      <c r="CLU714" s="89"/>
      <c r="CLV714" s="89"/>
      <c r="CLW714" s="89"/>
      <c r="CLX714" s="89"/>
      <c r="CLY714" s="89"/>
      <c r="CLZ714" s="511"/>
      <c r="CMA714" s="511"/>
      <c r="CMB714" s="89"/>
      <c r="CMC714" s="89"/>
      <c r="CMD714" s="511"/>
      <c r="CME714" s="511"/>
      <c r="CMF714" s="89"/>
      <c r="CMG714" s="89"/>
      <c r="CMH714" s="511"/>
      <c r="CMI714" s="511"/>
      <c r="CMJ714" s="511"/>
      <c r="CMK714" s="511"/>
      <c r="CML714" s="511"/>
      <c r="CMM714" s="511"/>
      <c r="CMN714" s="511"/>
      <c r="CMO714" s="89"/>
      <c r="CMP714" s="89"/>
      <c r="CMQ714" s="511"/>
      <c r="CMR714" s="511"/>
      <c r="CMS714" s="89"/>
      <c r="CMT714" s="89"/>
      <c r="CMU714" s="511"/>
      <c r="CMV714" s="511"/>
      <c r="CMW714" s="511"/>
      <c r="CMX714" s="511"/>
      <c r="CMY714" s="511"/>
      <c r="CMZ714" s="203"/>
      <c r="CNA714" s="107"/>
      <c r="CNB714" s="511"/>
      <c r="CNC714" s="511"/>
      <c r="CND714" s="511"/>
      <c r="CNE714" s="511"/>
      <c r="CNF714" s="511"/>
      <c r="CNG714" s="511"/>
      <c r="CNH714" s="511"/>
      <c r="CNI714" s="168"/>
      <c r="CNJ714" s="168"/>
      <c r="CNK714" s="168"/>
      <c r="CNL714" s="168"/>
      <c r="CNM714" s="168"/>
      <c r="CNN714" s="168"/>
      <c r="CNO714" s="168"/>
      <c r="CNP714" s="168"/>
      <c r="CNQ714" s="168"/>
      <c r="CNR714" s="168"/>
      <c r="CNS714" s="168"/>
      <c r="CNT714" s="168"/>
      <c r="CNU714" s="168"/>
      <c r="CNV714" s="168"/>
      <c r="CNW714" s="168"/>
      <c r="CNX714" s="168"/>
      <c r="CNY714" s="168"/>
      <c r="CNZ714" s="168"/>
      <c r="COA714" s="168"/>
      <c r="COB714" s="168"/>
      <c r="COC714" s="168"/>
      <c r="COD714" s="168"/>
      <c r="COE714" s="168"/>
      <c r="COF714" s="168"/>
      <c r="COG714" s="168"/>
      <c r="COH714" s="168"/>
      <c r="COI714" s="168"/>
      <c r="COJ714" s="168"/>
      <c r="COK714" s="168"/>
      <c r="COL714" s="168"/>
      <c r="COM714" s="168"/>
      <c r="CON714" s="168"/>
      <c r="COO714" s="168"/>
      <c r="COP714" s="168"/>
      <c r="COQ714" s="168"/>
      <c r="COR714" s="168"/>
      <c r="COS714" s="168"/>
      <c r="COT714" s="168"/>
      <c r="COU714" s="168"/>
      <c r="COV714" s="168"/>
      <c r="COW714" s="168"/>
      <c r="COX714" s="168"/>
      <c r="COY714" s="168"/>
      <c r="COZ714" s="168"/>
      <c r="CPA714" s="511"/>
      <c r="CPB714" s="511"/>
      <c r="CPC714" s="511"/>
      <c r="CPD714" s="511"/>
      <c r="CPE714" s="511"/>
      <c r="CPF714" s="511"/>
      <c r="CPG714" s="511"/>
      <c r="CPH714" s="511"/>
      <c r="CPI714" s="511"/>
      <c r="CPJ714" s="511"/>
      <c r="CPK714" s="511"/>
      <c r="CPL714" s="511"/>
      <c r="CPM714" s="511"/>
      <c r="CPN714" s="511"/>
      <c r="CPO714" s="511"/>
      <c r="CPP714" s="511"/>
      <c r="CPQ714" s="511"/>
      <c r="CPR714" s="511"/>
      <c r="CPS714" s="511"/>
      <c r="CPT714" s="511"/>
      <c r="CPU714" s="511"/>
      <c r="CPV714" s="511"/>
      <c r="CPW714" s="511"/>
      <c r="CPX714" s="511"/>
      <c r="CPY714" s="89"/>
      <c r="CPZ714" s="89"/>
      <c r="CQA714" s="89"/>
      <c r="CQB714" s="89"/>
      <c r="CQC714" s="89"/>
      <c r="CQD714" s="511"/>
      <c r="CQE714" s="511"/>
      <c r="CQF714" s="89"/>
      <c r="CQG714" s="89"/>
      <c r="CQH714" s="511"/>
      <c r="CQI714" s="511"/>
      <c r="CQJ714" s="89"/>
      <c r="CQK714" s="89"/>
      <c r="CQL714" s="511"/>
      <c r="CQM714" s="511"/>
      <c r="CQN714" s="511"/>
      <c r="CQO714" s="511"/>
      <c r="CQP714" s="511"/>
      <c r="CQQ714" s="511"/>
      <c r="CQR714" s="511"/>
      <c r="CQS714" s="89"/>
      <c r="CQT714" s="89"/>
      <c r="CQU714" s="511"/>
      <c r="CQV714" s="511"/>
      <c r="CQW714" s="89"/>
      <c r="CQX714" s="89"/>
      <c r="CQY714" s="511"/>
      <c r="CQZ714" s="511"/>
      <c r="CRA714" s="511"/>
      <c r="CRB714" s="511"/>
      <c r="CRC714" s="511"/>
      <c r="CRD714" s="203"/>
      <c r="CRE714" s="107"/>
      <c r="CRF714" s="511"/>
      <c r="CRG714" s="511"/>
      <c r="CRH714" s="511"/>
      <c r="CRI714" s="511"/>
      <c r="CRJ714" s="511"/>
      <c r="CRK714" s="511"/>
      <c r="CRL714" s="511"/>
      <c r="CRM714" s="168"/>
      <c r="CRN714" s="168"/>
      <c r="CRO714" s="168"/>
      <c r="CRP714" s="168"/>
      <c r="CRQ714" s="168"/>
      <c r="CRR714" s="168"/>
      <c r="CRS714" s="168"/>
      <c r="CRT714" s="168"/>
      <c r="CRU714" s="168"/>
      <c r="CRV714" s="168"/>
      <c r="CRW714" s="168"/>
      <c r="CRX714" s="168"/>
      <c r="CRY714" s="168"/>
      <c r="CRZ714" s="168"/>
      <c r="CSA714" s="168"/>
      <c r="CSB714" s="168"/>
      <c r="CSC714" s="168"/>
      <c r="CSD714" s="168"/>
      <c r="CSE714" s="168"/>
      <c r="CSF714" s="168"/>
      <c r="CSG714" s="168"/>
      <c r="CSH714" s="168"/>
      <c r="CSI714" s="168"/>
      <c r="CSJ714" s="168"/>
      <c r="CSK714" s="168"/>
      <c r="CSL714" s="168"/>
      <c r="CSM714" s="168"/>
      <c r="CSN714" s="168"/>
      <c r="CSO714" s="168"/>
      <c r="CSP714" s="168"/>
      <c r="CSQ714" s="168"/>
      <c r="CSR714" s="168"/>
      <c r="CSS714" s="168"/>
      <c r="CST714" s="168"/>
      <c r="CSU714" s="168"/>
      <c r="CSV714" s="168"/>
      <c r="CSW714" s="168"/>
      <c r="CSX714" s="168"/>
      <c r="CSY714" s="168"/>
      <c r="CSZ714" s="168"/>
      <c r="CTA714" s="168"/>
      <c r="CTB714" s="168"/>
      <c r="CTC714" s="168"/>
      <c r="CTD714" s="168"/>
      <c r="CTE714" s="511"/>
      <c r="CTF714" s="511"/>
      <c r="CTG714" s="511"/>
      <c r="CTH714" s="511"/>
      <c r="CTI714" s="511"/>
      <c r="CTJ714" s="511"/>
      <c r="CTK714" s="511"/>
      <c r="CTL714" s="511"/>
      <c r="CTM714" s="511"/>
      <c r="CTN714" s="511"/>
      <c r="CTO714" s="511"/>
      <c r="CTP714" s="511"/>
      <c r="CTQ714" s="511"/>
      <c r="CTR714" s="511"/>
      <c r="CTS714" s="511"/>
      <c r="CTT714" s="511"/>
      <c r="CTU714" s="511"/>
      <c r="CTV714" s="511"/>
      <c r="CTW714" s="511"/>
      <c r="CTX714" s="511"/>
      <c r="CTY714" s="511"/>
      <c r="CTZ714" s="511"/>
      <c r="CUA714" s="511"/>
      <c r="CUB714" s="511"/>
      <c r="CUC714" s="89"/>
      <c r="CUD714" s="89"/>
      <c r="CUE714" s="89"/>
      <c r="CUF714" s="89"/>
      <c r="CUG714" s="89"/>
      <c r="CUH714" s="511"/>
      <c r="CUI714" s="511"/>
      <c r="CUJ714" s="89"/>
      <c r="CUK714" s="89"/>
      <c r="CUL714" s="511"/>
      <c r="CUM714" s="511"/>
      <c r="CUN714" s="89"/>
      <c r="CUO714" s="89"/>
      <c r="CUP714" s="511"/>
      <c r="CUQ714" s="511"/>
      <c r="CUR714" s="511"/>
      <c r="CUS714" s="511"/>
      <c r="CUT714" s="511"/>
      <c r="CUU714" s="511"/>
      <c r="CUV714" s="511"/>
      <c r="CUW714" s="89"/>
      <c r="CUX714" s="89"/>
      <c r="CUY714" s="511"/>
      <c r="CUZ714" s="511"/>
      <c r="CVA714" s="89"/>
      <c r="CVB714" s="89"/>
      <c r="CVC714" s="511"/>
      <c r="CVD714" s="511"/>
      <c r="CVE714" s="511"/>
      <c r="CVF714" s="511"/>
      <c r="CVG714" s="511"/>
      <c r="CVH714" s="203"/>
      <c r="CVI714" s="107"/>
      <c r="CVJ714" s="511"/>
      <c r="CVK714" s="511"/>
      <c r="CVL714" s="511"/>
      <c r="CVM714" s="511"/>
      <c r="CVN714" s="511"/>
      <c r="CVO714" s="511"/>
      <c r="CVP714" s="511"/>
      <c r="CVQ714" s="168"/>
      <c r="CVR714" s="168"/>
      <c r="CVS714" s="168"/>
      <c r="CVT714" s="168"/>
      <c r="CVU714" s="168"/>
      <c r="CVV714" s="168"/>
      <c r="CVW714" s="168"/>
      <c r="CVX714" s="168"/>
      <c r="CVY714" s="168"/>
      <c r="CVZ714" s="168"/>
      <c r="CWA714" s="168"/>
      <c r="CWB714" s="168"/>
      <c r="CWC714" s="168"/>
      <c r="CWD714" s="168"/>
      <c r="CWE714" s="168"/>
      <c r="CWF714" s="168"/>
      <c r="CWG714" s="168"/>
      <c r="CWH714" s="168"/>
      <c r="CWI714" s="168"/>
      <c r="CWJ714" s="168"/>
      <c r="CWK714" s="168"/>
      <c r="CWL714" s="168"/>
      <c r="CWM714" s="168"/>
      <c r="CWN714" s="168"/>
      <c r="CWO714" s="168"/>
      <c r="CWP714" s="168"/>
      <c r="CWQ714" s="168"/>
      <c r="CWR714" s="168"/>
      <c r="CWS714" s="168"/>
      <c r="CWT714" s="168"/>
      <c r="CWU714" s="168"/>
      <c r="CWV714" s="168"/>
      <c r="CWW714" s="168"/>
      <c r="CWX714" s="168"/>
      <c r="CWY714" s="168"/>
      <c r="CWZ714" s="168"/>
      <c r="CXA714" s="168"/>
      <c r="CXB714" s="168"/>
      <c r="CXC714" s="168"/>
      <c r="CXD714" s="168"/>
      <c r="CXE714" s="168"/>
      <c r="CXF714" s="168"/>
      <c r="CXG714" s="168"/>
      <c r="CXH714" s="168"/>
      <c r="CXI714" s="511"/>
      <c r="CXJ714" s="511"/>
      <c r="CXK714" s="511"/>
      <c r="CXL714" s="511"/>
      <c r="CXM714" s="511"/>
      <c r="CXN714" s="511"/>
      <c r="CXO714" s="511"/>
      <c r="CXP714" s="511"/>
      <c r="CXQ714" s="511"/>
      <c r="CXR714" s="511"/>
      <c r="CXS714" s="511"/>
      <c r="CXT714" s="511"/>
      <c r="CXU714" s="511"/>
      <c r="CXV714" s="511"/>
      <c r="CXW714" s="511"/>
      <c r="CXX714" s="511"/>
      <c r="CXY714" s="511"/>
      <c r="CXZ714" s="511"/>
      <c r="CYA714" s="511"/>
      <c r="CYB714" s="511"/>
      <c r="CYC714" s="511"/>
      <c r="CYD714" s="511"/>
      <c r="CYE714" s="511"/>
      <c r="CYF714" s="511"/>
      <c r="CYG714" s="89"/>
      <c r="CYH714" s="89"/>
      <c r="CYI714" s="89"/>
      <c r="CYJ714" s="89"/>
      <c r="CYK714" s="89"/>
      <c r="CYL714" s="511"/>
      <c r="CYM714" s="511"/>
      <c r="CYN714" s="89"/>
      <c r="CYO714" s="89"/>
      <c r="CYP714" s="511"/>
      <c r="CYQ714" s="511"/>
      <c r="CYR714" s="89"/>
      <c r="CYS714" s="89"/>
      <c r="CYT714" s="511"/>
      <c r="CYU714" s="511"/>
      <c r="CYV714" s="511"/>
      <c r="CYW714" s="511"/>
      <c r="CYX714" s="511"/>
      <c r="CYY714" s="511"/>
      <c r="CYZ714" s="511"/>
      <c r="CZA714" s="89"/>
      <c r="CZB714" s="89"/>
      <c r="CZC714" s="511"/>
      <c r="CZD714" s="511"/>
      <c r="CZE714" s="89"/>
      <c r="CZF714" s="89"/>
      <c r="CZG714" s="511"/>
      <c r="CZH714" s="511"/>
      <c r="CZI714" s="511"/>
      <c r="CZJ714" s="511"/>
      <c r="CZK714" s="511"/>
      <c r="CZL714" s="203"/>
      <c r="CZM714" s="107"/>
      <c r="CZN714" s="511"/>
      <c r="CZO714" s="511"/>
      <c r="CZP714" s="511"/>
      <c r="CZQ714" s="511"/>
      <c r="CZR714" s="511"/>
      <c r="CZS714" s="511"/>
      <c r="CZT714" s="511"/>
      <c r="CZU714" s="168"/>
      <c r="CZV714" s="168"/>
      <c r="CZW714" s="168"/>
      <c r="CZX714" s="168"/>
      <c r="CZY714" s="168"/>
      <c r="CZZ714" s="168"/>
      <c r="DAA714" s="168"/>
      <c r="DAB714" s="168"/>
      <c r="DAC714" s="168"/>
      <c r="DAD714" s="168"/>
      <c r="DAE714" s="168"/>
      <c r="DAF714" s="168"/>
      <c r="DAG714" s="168"/>
      <c r="DAH714" s="168"/>
      <c r="DAI714" s="168"/>
      <c r="DAJ714" s="168"/>
      <c r="DAK714" s="168"/>
      <c r="DAL714" s="168"/>
      <c r="DAM714" s="168"/>
      <c r="DAN714" s="168"/>
      <c r="DAO714" s="168"/>
      <c r="DAP714" s="168"/>
      <c r="DAQ714" s="168"/>
      <c r="DAR714" s="168"/>
      <c r="DAS714" s="168"/>
      <c r="DAT714" s="168"/>
      <c r="DAU714" s="168"/>
      <c r="DAV714" s="168"/>
      <c r="DAW714" s="168"/>
      <c r="DAX714" s="168"/>
      <c r="DAY714" s="168"/>
      <c r="DAZ714" s="168"/>
      <c r="DBA714" s="168"/>
      <c r="DBB714" s="168"/>
      <c r="DBC714" s="168"/>
      <c r="DBD714" s="168"/>
      <c r="DBE714" s="168"/>
      <c r="DBF714" s="168"/>
      <c r="DBG714" s="168"/>
      <c r="DBH714" s="168"/>
      <c r="DBI714" s="168"/>
      <c r="DBJ714" s="168"/>
      <c r="DBK714" s="168"/>
      <c r="DBL714" s="168"/>
      <c r="DBM714" s="511"/>
      <c r="DBN714" s="511"/>
      <c r="DBO714" s="511"/>
      <c r="DBP714" s="511"/>
      <c r="DBQ714" s="511"/>
      <c r="DBR714" s="511"/>
      <c r="DBS714" s="511"/>
      <c r="DBT714" s="511"/>
      <c r="DBU714" s="511"/>
      <c r="DBV714" s="511"/>
      <c r="DBW714" s="511"/>
      <c r="DBX714" s="511"/>
      <c r="DBY714" s="511"/>
      <c r="DBZ714" s="511"/>
      <c r="DCA714" s="511"/>
      <c r="DCB714" s="511"/>
      <c r="DCC714" s="511"/>
      <c r="DCD714" s="511"/>
      <c r="DCE714" s="511"/>
      <c r="DCF714" s="511"/>
      <c r="DCG714" s="511"/>
      <c r="DCH714" s="511"/>
      <c r="DCI714" s="511"/>
      <c r="DCJ714" s="511"/>
      <c r="DCK714" s="89"/>
      <c r="DCL714" s="89"/>
      <c r="DCM714" s="89"/>
      <c r="DCN714" s="89"/>
      <c r="DCO714" s="89"/>
      <c r="DCP714" s="511"/>
      <c r="DCQ714" s="511"/>
      <c r="DCR714" s="89"/>
      <c r="DCS714" s="89"/>
      <c r="DCT714" s="511"/>
      <c r="DCU714" s="511"/>
      <c r="DCV714" s="89"/>
      <c r="DCW714" s="89"/>
      <c r="DCX714" s="511"/>
      <c r="DCY714" s="511"/>
      <c r="DCZ714" s="511"/>
      <c r="DDA714" s="511"/>
      <c r="DDB714" s="511"/>
      <c r="DDC714" s="511"/>
      <c r="DDD714" s="511"/>
      <c r="DDE714" s="89"/>
      <c r="DDF714" s="89"/>
      <c r="DDG714" s="511"/>
      <c r="DDH714" s="511"/>
      <c r="DDI714" s="89"/>
      <c r="DDJ714" s="89"/>
      <c r="DDK714" s="511"/>
      <c r="DDL714" s="511"/>
      <c r="DDM714" s="511"/>
      <c r="DDN714" s="511"/>
      <c r="DDO714" s="511"/>
      <c r="DDP714" s="203"/>
      <c r="DDQ714" s="107"/>
      <c r="DDR714" s="511"/>
      <c r="DDS714" s="511"/>
      <c r="DDT714" s="511"/>
      <c r="DDU714" s="511"/>
      <c r="DDV714" s="511"/>
      <c r="DDW714" s="511"/>
      <c r="DDX714" s="511"/>
      <c r="DDY714" s="168"/>
      <c r="DDZ714" s="168"/>
      <c r="DEA714" s="168"/>
      <c r="DEB714" s="168"/>
      <c r="DEC714" s="168"/>
      <c r="DED714" s="168"/>
      <c r="DEE714" s="168"/>
      <c r="DEF714" s="168"/>
      <c r="DEG714" s="168"/>
      <c r="DEH714" s="168"/>
      <c r="DEI714" s="168"/>
      <c r="DEJ714" s="168"/>
      <c r="DEK714" s="168"/>
      <c r="DEL714" s="168"/>
      <c r="DEM714" s="168"/>
      <c r="DEN714" s="168"/>
      <c r="DEO714" s="168"/>
      <c r="DEP714" s="168"/>
      <c r="DEQ714" s="168"/>
      <c r="DER714" s="168"/>
      <c r="DES714" s="168"/>
      <c r="DET714" s="168"/>
      <c r="DEU714" s="168"/>
      <c r="DEV714" s="168"/>
      <c r="DEW714" s="168"/>
      <c r="DEX714" s="168"/>
      <c r="DEY714" s="168"/>
      <c r="DEZ714" s="168"/>
      <c r="DFA714" s="168"/>
      <c r="DFB714" s="168"/>
      <c r="DFC714" s="168"/>
      <c r="DFD714" s="168"/>
      <c r="DFE714" s="168"/>
      <c r="DFF714" s="168"/>
      <c r="DFG714" s="168"/>
      <c r="DFH714" s="168"/>
      <c r="DFI714" s="168"/>
      <c r="DFJ714" s="168"/>
      <c r="DFK714" s="168"/>
      <c r="DFL714" s="168"/>
      <c r="DFM714" s="168"/>
      <c r="DFN714" s="168"/>
      <c r="DFO714" s="168"/>
      <c r="DFP714" s="168"/>
      <c r="DFQ714" s="511"/>
      <c r="DFR714" s="511"/>
      <c r="DFS714" s="511"/>
      <c r="DFT714" s="511"/>
      <c r="DFU714" s="511"/>
      <c r="DFV714" s="511"/>
      <c r="DFW714" s="511"/>
      <c r="DFX714" s="511"/>
      <c r="DFY714" s="511"/>
      <c r="DFZ714" s="511"/>
      <c r="DGA714" s="511"/>
      <c r="DGB714" s="511"/>
      <c r="DGC714" s="511"/>
      <c r="DGD714" s="511"/>
      <c r="DGE714" s="511"/>
      <c r="DGF714" s="511"/>
      <c r="DGG714" s="511"/>
      <c r="DGH714" s="511"/>
      <c r="DGI714" s="511"/>
      <c r="DGJ714" s="511"/>
      <c r="DGK714" s="511"/>
      <c r="DGL714" s="511"/>
      <c r="DGM714" s="511"/>
      <c r="DGN714" s="511"/>
      <c r="DGO714" s="89"/>
      <c r="DGP714" s="89"/>
      <c r="DGQ714" s="89"/>
      <c r="DGR714" s="89"/>
      <c r="DGS714" s="89"/>
      <c r="DGT714" s="511"/>
      <c r="DGU714" s="511"/>
      <c r="DGV714" s="89"/>
      <c r="DGW714" s="89"/>
      <c r="DGX714" s="511"/>
      <c r="DGY714" s="511"/>
      <c r="DGZ714" s="89"/>
      <c r="DHA714" s="89"/>
      <c r="DHB714" s="511"/>
      <c r="DHC714" s="511"/>
      <c r="DHD714" s="511"/>
      <c r="DHE714" s="511"/>
      <c r="DHF714" s="511"/>
      <c r="DHG714" s="511"/>
      <c r="DHH714" s="511"/>
      <c r="DHI714" s="89"/>
      <c r="DHJ714" s="89"/>
      <c r="DHK714" s="511"/>
      <c r="DHL714" s="511"/>
      <c r="DHM714" s="89"/>
      <c r="DHN714" s="89"/>
      <c r="DHO714" s="511"/>
      <c r="DHP714" s="511"/>
      <c r="DHQ714" s="511"/>
      <c r="DHR714" s="511"/>
      <c r="DHS714" s="511"/>
      <c r="DHT714" s="203"/>
      <c r="DHU714" s="107"/>
      <c r="DHV714" s="511"/>
      <c r="DHW714" s="511"/>
      <c r="DHX714" s="511"/>
      <c r="DHY714" s="511"/>
      <c r="DHZ714" s="511"/>
      <c r="DIA714" s="511"/>
      <c r="DIB714" s="511"/>
      <c r="DIC714" s="168"/>
      <c r="DID714" s="168"/>
      <c r="DIE714" s="168"/>
      <c r="DIF714" s="168"/>
      <c r="DIG714" s="168"/>
      <c r="DIH714" s="168"/>
      <c r="DII714" s="168"/>
      <c r="DIJ714" s="168"/>
      <c r="DIK714" s="168"/>
      <c r="DIL714" s="168"/>
      <c r="DIM714" s="168"/>
      <c r="DIN714" s="168"/>
      <c r="DIO714" s="168"/>
      <c r="DIP714" s="168"/>
      <c r="DIQ714" s="168"/>
      <c r="DIR714" s="168"/>
      <c r="DIS714" s="168"/>
      <c r="DIT714" s="168"/>
      <c r="DIU714" s="168"/>
      <c r="DIV714" s="168"/>
      <c r="DIW714" s="168"/>
      <c r="DIX714" s="168"/>
      <c r="DIY714" s="168"/>
      <c r="DIZ714" s="168"/>
      <c r="DJA714" s="168"/>
      <c r="DJB714" s="168"/>
      <c r="DJC714" s="168"/>
      <c r="DJD714" s="168"/>
      <c r="DJE714" s="168"/>
      <c r="DJF714" s="168"/>
      <c r="DJG714" s="168"/>
      <c r="DJH714" s="168"/>
      <c r="DJI714" s="168"/>
      <c r="DJJ714" s="168"/>
      <c r="DJK714" s="168"/>
      <c r="DJL714" s="168"/>
      <c r="DJM714" s="168"/>
      <c r="DJN714" s="168"/>
      <c r="DJO714" s="168"/>
      <c r="DJP714" s="168"/>
      <c r="DJQ714" s="168"/>
      <c r="DJR714" s="168"/>
      <c r="DJS714" s="168"/>
      <c r="DJT714" s="168"/>
      <c r="DJU714" s="511"/>
      <c r="DJV714" s="511"/>
      <c r="DJW714" s="511"/>
      <c r="DJX714" s="511"/>
      <c r="DJY714" s="511"/>
      <c r="DJZ714" s="511"/>
      <c r="DKA714" s="511"/>
      <c r="DKB714" s="511"/>
      <c r="DKC714" s="511"/>
      <c r="DKD714" s="511"/>
      <c r="DKE714" s="511"/>
      <c r="DKF714" s="511"/>
      <c r="DKG714" s="511"/>
      <c r="DKH714" s="511"/>
      <c r="DKI714" s="511"/>
      <c r="DKJ714" s="511"/>
      <c r="DKK714" s="511"/>
      <c r="DKL714" s="511"/>
      <c r="DKM714" s="511"/>
      <c r="DKN714" s="511"/>
      <c r="DKO714" s="511"/>
      <c r="DKP714" s="511"/>
      <c r="DKQ714" s="511"/>
      <c r="DKR714" s="511"/>
      <c r="DKS714" s="89"/>
      <c r="DKT714" s="89"/>
      <c r="DKU714" s="89"/>
      <c r="DKV714" s="89"/>
      <c r="DKW714" s="89"/>
      <c r="DKX714" s="511"/>
      <c r="DKY714" s="511"/>
      <c r="DKZ714" s="89"/>
      <c r="DLA714" s="89"/>
      <c r="DLB714" s="511"/>
      <c r="DLC714" s="511"/>
      <c r="DLD714" s="89"/>
      <c r="DLE714" s="89"/>
      <c r="DLF714" s="511"/>
      <c r="DLG714" s="511"/>
      <c r="DLH714" s="511"/>
      <c r="DLI714" s="511"/>
      <c r="DLJ714" s="511"/>
      <c r="DLK714" s="511"/>
      <c r="DLL714" s="511"/>
      <c r="DLM714" s="89"/>
      <c r="DLN714" s="89"/>
      <c r="DLO714" s="511"/>
      <c r="DLP714" s="511"/>
      <c r="DLQ714" s="89"/>
      <c r="DLR714" s="89"/>
      <c r="DLS714" s="511"/>
      <c r="DLT714" s="511"/>
      <c r="DLU714" s="511"/>
      <c r="DLV714" s="511"/>
      <c r="DLW714" s="511"/>
      <c r="DLX714" s="203"/>
      <c r="DLY714" s="107"/>
      <c r="DLZ714" s="511"/>
      <c r="DMA714" s="511"/>
      <c r="DMB714" s="511"/>
      <c r="DMC714" s="511"/>
      <c r="DMD714" s="511"/>
      <c r="DME714" s="511"/>
      <c r="DMF714" s="511"/>
      <c r="DMG714" s="168"/>
      <c r="DMH714" s="168"/>
      <c r="DMI714" s="168"/>
      <c r="DMJ714" s="168"/>
      <c r="DMK714" s="168"/>
      <c r="DML714" s="168"/>
      <c r="DMM714" s="168"/>
      <c r="DMN714" s="168"/>
      <c r="DMO714" s="168"/>
      <c r="DMP714" s="168"/>
      <c r="DMQ714" s="168"/>
      <c r="DMR714" s="168"/>
      <c r="DMS714" s="168"/>
      <c r="DMT714" s="168"/>
      <c r="DMU714" s="168"/>
      <c r="DMV714" s="168"/>
      <c r="DMW714" s="168"/>
      <c r="DMX714" s="168"/>
      <c r="DMY714" s="168"/>
      <c r="DMZ714" s="168"/>
      <c r="DNA714" s="168"/>
      <c r="DNB714" s="168"/>
      <c r="DNC714" s="168"/>
      <c r="DND714" s="168"/>
      <c r="DNE714" s="168"/>
      <c r="DNF714" s="168"/>
      <c r="DNG714" s="168"/>
      <c r="DNH714" s="168"/>
      <c r="DNI714" s="168"/>
      <c r="DNJ714" s="168"/>
      <c r="DNK714" s="168"/>
      <c r="DNL714" s="168"/>
      <c r="DNM714" s="168"/>
      <c r="DNN714" s="168"/>
      <c r="DNO714" s="168"/>
      <c r="DNP714" s="168"/>
      <c r="DNQ714" s="168"/>
      <c r="DNR714" s="168"/>
      <c r="DNS714" s="168"/>
      <c r="DNT714" s="168"/>
      <c r="DNU714" s="168"/>
      <c r="DNV714" s="168"/>
      <c r="DNW714" s="168"/>
      <c r="DNX714" s="168"/>
      <c r="DNY714" s="511"/>
      <c r="DNZ714" s="511"/>
      <c r="DOA714" s="511"/>
      <c r="DOB714" s="511"/>
      <c r="DOC714" s="511"/>
      <c r="DOD714" s="511"/>
      <c r="DOE714" s="511"/>
      <c r="DOF714" s="511"/>
      <c r="DOG714" s="511"/>
      <c r="DOH714" s="511"/>
      <c r="DOI714" s="511"/>
      <c r="DOJ714" s="511"/>
      <c r="DOK714" s="511"/>
      <c r="DOL714" s="511"/>
      <c r="DOM714" s="511"/>
      <c r="DON714" s="511"/>
      <c r="DOO714" s="511"/>
      <c r="DOP714" s="511"/>
      <c r="DOQ714" s="511"/>
      <c r="DOR714" s="511"/>
      <c r="DOS714" s="511"/>
      <c r="DOT714" s="511"/>
      <c r="DOU714" s="511"/>
      <c r="DOV714" s="511"/>
      <c r="DOW714" s="89"/>
      <c r="DOX714" s="89"/>
      <c r="DOY714" s="89"/>
      <c r="DOZ714" s="89"/>
      <c r="DPA714" s="89"/>
      <c r="DPB714" s="511"/>
      <c r="DPC714" s="511"/>
      <c r="DPD714" s="89"/>
      <c r="DPE714" s="89"/>
      <c r="DPF714" s="511"/>
      <c r="DPG714" s="511"/>
      <c r="DPH714" s="89"/>
      <c r="DPI714" s="89"/>
      <c r="DPJ714" s="511"/>
      <c r="DPK714" s="511"/>
      <c r="DPL714" s="511"/>
      <c r="DPM714" s="511"/>
      <c r="DPN714" s="511"/>
      <c r="DPO714" s="511"/>
      <c r="DPP714" s="511"/>
      <c r="DPQ714" s="89"/>
      <c r="DPR714" s="89"/>
      <c r="DPS714" s="511"/>
      <c r="DPT714" s="511"/>
      <c r="DPU714" s="89"/>
      <c r="DPV714" s="89"/>
      <c r="DPW714" s="511"/>
      <c r="DPX714" s="511"/>
      <c r="DPY714" s="511"/>
      <c r="DPZ714" s="511"/>
      <c r="DQA714" s="511"/>
      <c r="DQB714" s="203"/>
      <c r="DQC714" s="107"/>
      <c r="DQD714" s="511"/>
      <c r="DQE714" s="511"/>
      <c r="DQF714" s="511"/>
      <c r="DQG714" s="511"/>
      <c r="DQH714" s="511"/>
      <c r="DQI714" s="511"/>
      <c r="DQJ714" s="511"/>
      <c r="DQK714" s="168"/>
      <c r="DQL714" s="168"/>
      <c r="DQM714" s="168"/>
      <c r="DQN714" s="168"/>
      <c r="DQO714" s="168"/>
      <c r="DQP714" s="168"/>
      <c r="DQQ714" s="168"/>
      <c r="DQR714" s="168"/>
      <c r="DQS714" s="168"/>
      <c r="DQT714" s="168"/>
      <c r="DQU714" s="168"/>
      <c r="DQV714" s="168"/>
      <c r="DQW714" s="168"/>
      <c r="DQX714" s="168"/>
      <c r="DQY714" s="168"/>
      <c r="DQZ714" s="168"/>
      <c r="DRA714" s="168"/>
      <c r="DRB714" s="168"/>
      <c r="DRC714" s="168"/>
      <c r="DRD714" s="168"/>
      <c r="DRE714" s="168"/>
      <c r="DRF714" s="168"/>
      <c r="DRG714" s="168"/>
      <c r="DRH714" s="168"/>
      <c r="DRI714" s="168"/>
      <c r="DRJ714" s="168"/>
      <c r="DRK714" s="168"/>
      <c r="DRL714" s="168"/>
      <c r="DRM714" s="168"/>
      <c r="DRN714" s="168"/>
      <c r="DRO714" s="168"/>
      <c r="DRP714" s="168"/>
      <c r="DRQ714" s="168"/>
      <c r="DRR714" s="168"/>
      <c r="DRS714" s="168"/>
      <c r="DRT714" s="168"/>
      <c r="DRU714" s="168"/>
      <c r="DRV714" s="168"/>
      <c r="DRW714" s="168"/>
      <c r="DRX714" s="168"/>
      <c r="DRY714" s="168"/>
      <c r="DRZ714" s="168"/>
      <c r="DSA714" s="168"/>
      <c r="DSB714" s="168"/>
      <c r="DSC714" s="511"/>
      <c r="DSD714" s="511"/>
      <c r="DSE714" s="511"/>
      <c r="DSF714" s="511"/>
      <c r="DSG714" s="511"/>
      <c r="DSH714" s="511"/>
      <c r="DSI714" s="511"/>
      <c r="DSJ714" s="511"/>
      <c r="DSK714" s="511"/>
      <c r="DSL714" s="511"/>
      <c r="DSM714" s="511"/>
      <c r="DSN714" s="511"/>
      <c r="DSO714" s="511"/>
      <c r="DSP714" s="511"/>
      <c r="DSQ714" s="511"/>
      <c r="DSR714" s="511"/>
      <c r="DSS714" s="511"/>
      <c r="DST714" s="511"/>
      <c r="DSU714" s="511"/>
      <c r="DSV714" s="511"/>
      <c r="DSW714" s="511"/>
      <c r="DSX714" s="511"/>
      <c r="DSY714" s="511"/>
      <c r="DSZ714" s="511"/>
      <c r="DTA714" s="89"/>
      <c r="DTB714" s="89"/>
      <c r="DTC714" s="89"/>
      <c r="DTD714" s="89"/>
      <c r="DTE714" s="89"/>
      <c r="DTF714" s="511"/>
      <c r="DTG714" s="511"/>
      <c r="DTH714" s="89"/>
      <c r="DTI714" s="89"/>
      <c r="DTJ714" s="511"/>
      <c r="DTK714" s="511"/>
      <c r="DTL714" s="89"/>
      <c r="DTM714" s="89"/>
      <c r="DTN714" s="511"/>
      <c r="DTO714" s="511"/>
      <c r="DTP714" s="511"/>
      <c r="DTQ714" s="511"/>
      <c r="DTR714" s="511"/>
      <c r="DTS714" s="511"/>
      <c r="DTT714" s="511"/>
      <c r="DTU714" s="89"/>
      <c r="DTV714" s="89"/>
      <c r="DTW714" s="511"/>
      <c r="DTX714" s="511"/>
      <c r="DTY714" s="89"/>
      <c r="DTZ714" s="89"/>
      <c r="DUA714" s="511"/>
      <c r="DUB714" s="511"/>
      <c r="DUC714" s="511"/>
      <c r="DUD714" s="511"/>
      <c r="DUE714" s="511"/>
      <c r="DUF714" s="203"/>
      <c r="DUG714" s="107"/>
      <c r="DUH714" s="511"/>
      <c r="DUI714" s="511"/>
      <c r="DUJ714" s="511"/>
      <c r="DUK714" s="511"/>
      <c r="DUL714" s="511"/>
      <c r="DUM714" s="511"/>
      <c r="DUN714" s="511"/>
      <c r="DUO714" s="168"/>
      <c r="DUP714" s="168"/>
      <c r="DUQ714" s="168"/>
      <c r="DUR714" s="168"/>
      <c r="DUS714" s="168"/>
      <c r="DUT714" s="168"/>
      <c r="DUU714" s="168"/>
      <c r="DUV714" s="168"/>
      <c r="DUW714" s="168"/>
      <c r="DUX714" s="168"/>
      <c r="DUY714" s="168"/>
      <c r="DUZ714" s="168"/>
      <c r="DVA714" s="168"/>
      <c r="DVB714" s="168"/>
      <c r="DVC714" s="168"/>
      <c r="DVD714" s="168"/>
      <c r="DVE714" s="168"/>
      <c r="DVF714" s="168"/>
      <c r="DVG714" s="168"/>
      <c r="DVH714" s="168"/>
      <c r="DVI714" s="168"/>
      <c r="DVJ714" s="168"/>
      <c r="DVK714" s="168"/>
      <c r="DVL714" s="168"/>
      <c r="DVM714" s="168"/>
      <c r="DVN714" s="168"/>
      <c r="DVO714" s="168"/>
      <c r="DVP714" s="168"/>
      <c r="DVQ714" s="168"/>
      <c r="DVR714" s="168"/>
      <c r="DVS714" s="168"/>
      <c r="DVT714" s="168"/>
      <c r="DVU714" s="168"/>
      <c r="DVV714" s="168"/>
      <c r="DVW714" s="168"/>
      <c r="DVX714" s="168"/>
      <c r="DVY714" s="168"/>
      <c r="DVZ714" s="168"/>
      <c r="DWA714" s="168"/>
      <c r="DWB714" s="168"/>
      <c r="DWC714" s="168"/>
      <c r="DWD714" s="168"/>
      <c r="DWE714" s="168"/>
      <c r="DWF714" s="168"/>
      <c r="DWG714" s="511"/>
      <c r="DWH714" s="511"/>
      <c r="DWI714" s="511"/>
      <c r="DWJ714" s="511"/>
      <c r="DWK714" s="511"/>
      <c r="DWL714" s="511"/>
      <c r="DWM714" s="511"/>
      <c r="DWN714" s="511"/>
      <c r="DWO714" s="511"/>
      <c r="DWP714" s="511"/>
      <c r="DWQ714" s="511"/>
      <c r="DWR714" s="511"/>
      <c r="DWS714" s="511"/>
      <c r="DWT714" s="511"/>
      <c r="DWU714" s="511"/>
      <c r="DWV714" s="511"/>
      <c r="DWW714" s="511"/>
      <c r="DWX714" s="511"/>
      <c r="DWY714" s="511"/>
      <c r="DWZ714" s="511"/>
      <c r="DXA714" s="511"/>
      <c r="DXB714" s="511"/>
      <c r="DXC714" s="511"/>
      <c r="DXD714" s="511"/>
      <c r="DXE714" s="89"/>
      <c r="DXF714" s="89"/>
      <c r="DXG714" s="89"/>
      <c r="DXH714" s="89"/>
      <c r="DXI714" s="89"/>
      <c r="DXJ714" s="511"/>
      <c r="DXK714" s="511"/>
      <c r="DXL714" s="89"/>
      <c r="DXM714" s="89"/>
      <c r="DXN714" s="511"/>
      <c r="DXO714" s="511"/>
      <c r="DXP714" s="89"/>
      <c r="DXQ714" s="89"/>
      <c r="DXR714" s="511"/>
      <c r="DXS714" s="511"/>
      <c r="DXT714" s="511"/>
      <c r="DXU714" s="511"/>
      <c r="DXV714" s="511"/>
      <c r="DXW714" s="511"/>
      <c r="DXX714" s="511"/>
      <c r="DXY714" s="89"/>
      <c r="DXZ714" s="89"/>
      <c r="DYA714" s="511"/>
      <c r="DYB714" s="511"/>
      <c r="DYC714" s="89"/>
      <c r="DYD714" s="89"/>
      <c r="DYE714" s="511"/>
      <c r="DYF714" s="511"/>
      <c r="DYG714" s="511"/>
      <c r="DYH714" s="511"/>
      <c r="DYI714" s="511"/>
      <c r="DYJ714" s="203"/>
      <c r="DYK714" s="107"/>
      <c r="DYL714" s="511"/>
      <c r="DYM714" s="511"/>
      <c r="DYN714" s="511"/>
      <c r="DYO714" s="511"/>
      <c r="DYP714" s="511"/>
      <c r="DYQ714" s="511"/>
      <c r="DYR714" s="511"/>
      <c r="DYS714" s="168"/>
      <c r="DYT714" s="168"/>
      <c r="DYU714" s="168"/>
      <c r="DYV714" s="168"/>
      <c r="DYW714" s="168"/>
      <c r="DYX714" s="168"/>
      <c r="DYY714" s="168"/>
      <c r="DYZ714" s="168"/>
      <c r="DZA714" s="168"/>
      <c r="DZB714" s="168"/>
      <c r="DZC714" s="168"/>
      <c r="DZD714" s="168"/>
      <c r="DZE714" s="168"/>
      <c r="DZF714" s="168"/>
      <c r="DZG714" s="168"/>
      <c r="DZH714" s="168"/>
      <c r="DZI714" s="168"/>
      <c r="DZJ714" s="168"/>
      <c r="DZK714" s="168"/>
      <c r="DZL714" s="168"/>
      <c r="DZM714" s="168"/>
      <c r="DZN714" s="168"/>
      <c r="DZO714" s="168"/>
      <c r="DZP714" s="168"/>
      <c r="DZQ714" s="168"/>
      <c r="DZR714" s="168"/>
      <c r="DZS714" s="168"/>
      <c r="DZT714" s="168"/>
      <c r="DZU714" s="168"/>
      <c r="DZV714" s="168"/>
      <c r="DZW714" s="168"/>
      <c r="DZX714" s="168"/>
      <c r="DZY714" s="168"/>
      <c r="DZZ714" s="168"/>
      <c r="EAA714" s="168"/>
      <c r="EAB714" s="168"/>
      <c r="EAC714" s="168"/>
      <c r="EAD714" s="168"/>
      <c r="EAE714" s="168"/>
      <c r="EAF714" s="168"/>
      <c r="EAG714" s="168"/>
      <c r="EAH714" s="168"/>
      <c r="EAI714" s="168"/>
      <c r="EAJ714" s="168"/>
      <c r="EAK714" s="511"/>
      <c r="EAL714" s="511"/>
      <c r="EAM714" s="511"/>
      <c r="EAN714" s="511"/>
      <c r="EAO714" s="511"/>
      <c r="EAP714" s="511"/>
      <c r="EAQ714" s="511"/>
      <c r="EAR714" s="511"/>
      <c r="EAS714" s="511"/>
      <c r="EAT714" s="511"/>
      <c r="EAU714" s="511"/>
      <c r="EAV714" s="511"/>
      <c r="EAW714" s="511"/>
      <c r="EAX714" s="511"/>
      <c r="EAY714" s="511"/>
      <c r="EAZ714" s="511"/>
      <c r="EBA714" s="511"/>
      <c r="EBB714" s="511"/>
      <c r="EBC714" s="511"/>
      <c r="EBD714" s="511"/>
      <c r="EBE714" s="511"/>
      <c r="EBF714" s="511"/>
      <c r="EBG714" s="511"/>
      <c r="EBH714" s="511"/>
      <c r="EBI714" s="89"/>
      <c r="EBJ714" s="89"/>
      <c r="EBK714" s="89"/>
      <c r="EBL714" s="89"/>
      <c r="EBM714" s="89"/>
      <c r="EBN714" s="511"/>
      <c r="EBO714" s="511"/>
      <c r="EBP714" s="89"/>
      <c r="EBQ714" s="89"/>
      <c r="EBR714" s="511"/>
      <c r="EBS714" s="511"/>
      <c r="EBT714" s="89"/>
      <c r="EBU714" s="89"/>
      <c r="EBV714" s="511"/>
      <c r="EBW714" s="511"/>
      <c r="EBX714" s="511"/>
      <c r="EBY714" s="511"/>
      <c r="EBZ714" s="511"/>
      <c r="ECA714" s="511"/>
      <c r="ECB714" s="511"/>
      <c r="ECC714" s="89"/>
      <c r="ECD714" s="89"/>
      <c r="ECE714" s="511"/>
      <c r="ECF714" s="511"/>
      <c r="ECG714" s="89"/>
      <c r="ECH714" s="89"/>
      <c r="ECI714" s="511"/>
      <c r="ECJ714" s="511"/>
      <c r="ECK714" s="511"/>
      <c r="ECL714" s="511"/>
      <c r="ECM714" s="511"/>
      <c r="ECN714" s="203"/>
      <c r="ECO714" s="107"/>
      <c r="ECP714" s="511"/>
      <c r="ECQ714" s="511"/>
      <c r="ECR714" s="511"/>
      <c r="ECS714" s="511"/>
      <c r="ECT714" s="511"/>
      <c r="ECU714" s="511"/>
      <c r="ECV714" s="511"/>
      <c r="ECW714" s="168"/>
      <c r="ECX714" s="168"/>
      <c r="ECY714" s="168"/>
      <c r="ECZ714" s="168"/>
      <c r="EDA714" s="168"/>
      <c r="EDB714" s="168"/>
      <c r="EDC714" s="168"/>
      <c r="EDD714" s="168"/>
      <c r="EDE714" s="168"/>
      <c r="EDF714" s="168"/>
      <c r="EDG714" s="168"/>
      <c r="EDH714" s="168"/>
      <c r="EDI714" s="168"/>
      <c r="EDJ714" s="168"/>
      <c r="EDK714" s="168"/>
      <c r="EDL714" s="168"/>
      <c r="EDM714" s="168"/>
      <c r="EDN714" s="168"/>
      <c r="EDO714" s="168"/>
      <c r="EDP714" s="168"/>
      <c r="EDQ714" s="168"/>
      <c r="EDR714" s="168"/>
      <c r="EDS714" s="168"/>
      <c r="EDT714" s="168"/>
      <c r="EDU714" s="168"/>
      <c r="EDV714" s="168"/>
      <c r="EDW714" s="168"/>
      <c r="EDX714" s="168"/>
      <c r="EDY714" s="168"/>
      <c r="EDZ714" s="168"/>
      <c r="EEA714" s="168"/>
      <c r="EEB714" s="168"/>
      <c r="EEC714" s="168"/>
      <c r="EED714" s="168"/>
      <c r="EEE714" s="168"/>
      <c r="EEF714" s="168"/>
      <c r="EEG714" s="168"/>
      <c r="EEH714" s="168"/>
      <c r="EEI714" s="168"/>
      <c r="EEJ714" s="168"/>
      <c r="EEK714" s="168"/>
      <c r="EEL714" s="168"/>
      <c r="EEM714" s="168"/>
      <c r="EEN714" s="168"/>
      <c r="EEO714" s="511"/>
      <c r="EEP714" s="511"/>
      <c r="EEQ714" s="511"/>
      <c r="EER714" s="511"/>
      <c r="EES714" s="511"/>
      <c r="EET714" s="511"/>
      <c r="EEU714" s="511"/>
      <c r="EEV714" s="511"/>
      <c r="EEW714" s="511"/>
      <c r="EEX714" s="511"/>
      <c r="EEY714" s="511"/>
      <c r="EEZ714" s="511"/>
      <c r="EFA714" s="511"/>
      <c r="EFB714" s="511"/>
      <c r="EFC714" s="511"/>
      <c r="EFD714" s="511"/>
      <c r="EFE714" s="511"/>
      <c r="EFF714" s="511"/>
      <c r="EFG714" s="511"/>
      <c r="EFH714" s="511"/>
      <c r="EFI714" s="511"/>
      <c r="EFJ714" s="511"/>
      <c r="EFK714" s="511"/>
      <c r="EFL714" s="511"/>
      <c r="EFM714" s="89"/>
      <c r="EFN714" s="89"/>
      <c r="EFO714" s="89"/>
      <c r="EFP714" s="89"/>
      <c r="EFQ714" s="89"/>
      <c r="EFR714" s="511"/>
      <c r="EFS714" s="511"/>
      <c r="EFT714" s="89"/>
      <c r="EFU714" s="89"/>
      <c r="EFV714" s="511"/>
      <c r="EFW714" s="511"/>
      <c r="EFX714" s="89"/>
      <c r="EFY714" s="89"/>
      <c r="EFZ714" s="511"/>
      <c r="EGA714" s="511"/>
      <c r="EGB714" s="511"/>
      <c r="EGC714" s="511"/>
      <c r="EGD714" s="511"/>
      <c r="EGE714" s="511"/>
      <c r="EGF714" s="511"/>
      <c r="EGG714" s="89"/>
      <c r="EGH714" s="89"/>
      <c r="EGI714" s="511"/>
      <c r="EGJ714" s="511"/>
      <c r="EGK714" s="89"/>
      <c r="EGL714" s="89"/>
      <c r="EGM714" s="511"/>
      <c r="EGN714" s="511"/>
      <c r="EGO714" s="511"/>
      <c r="EGP714" s="511"/>
      <c r="EGQ714" s="511"/>
      <c r="EGR714" s="203"/>
      <c r="EGS714" s="107"/>
      <c r="EGT714" s="511"/>
      <c r="EGU714" s="511"/>
      <c r="EGV714" s="511"/>
      <c r="EGW714" s="511"/>
      <c r="EGX714" s="511"/>
      <c r="EGY714" s="511"/>
      <c r="EGZ714" s="511"/>
      <c r="EHA714" s="168"/>
      <c r="EHB714" s="168"/>
      <c r="EHC714" s="168"/>
      <c r="EHD714" s="168"/>
      <c r="EHE714" s="168"/>
      <c r="EHF714" s="168"/>
      <c r="EHG714" s="168"/>
      <c r="EHH714" s="168"/>
      <c r="EHI714" s="168"/>
      <c r="EHJ714" s="168"/>
      <c r="EHK714" s="168"/>
      <c r="EHL714" s="168"/>
      <c r="EHM714" s="168"/>
      <c r="EHN714" s="168"/>
      <c r="EHO714" s="168"/>
      <c r="EHP714" s="168"/>
      <c r="EHQ714" s="168"/>
      <c r="EHR714" s="168"/>
      <c r="EHS714" s="168"/>
      <c r="EHT714" s="168"/>
      <c r="EHU714" s="168"/>
      <c r="EHV714" s="168"/>
      <c r="EHW714" s="168"/>
      <c r="EHX714" s="168"/>
      <c r="EHY714" s="168"/>
      <c r="EHZ714" s="168"/>
      <c r="EIA714" s="168"/>
      <c r="EIB714" s="168"/>
      <c r="EIC714" s="168"/>
      <c r="EID714" s="168"/>
      <c r="EIE714" s="168"/>
      <c r="EIF714" s="168"/>
      <c r="EIG714" s="168"/>
      <c r="EIH714" s="168"/>
      <c r="EII714" s="168"/>
      <c r="EIJ714" s="168"/>
      <c r="EIK714" s="168"/>
      <c r="EIL714" s="168"/>
      <c r="EIM714" s="168"/>
      <c r="EIN714" s="168"/>
      <c r="EIO714" s="168"/>
      <c r="EIP714" s="168"/>
      <c r="EIQ714" s="168"/>
      <c r="EIR714" s="168"/>
      <c r="EIS714" s="511"/>
      <c r="EIT714" s="511"/>
      <c r="EIU714" s="511"/>
      <c r="EIV714" s="511"/>
      <c r="EIW714" s="511"/>
      <c r="EIX714" s="511"/>
      <c r="EIY714" s="511"/>
      <c r="EIZ714" s="511"/>
      <c r="EJA714" s="511"/>
      <c r="EJB714" s="511"/>
      <c r="EJC714" s="511"/>
      <c r="EJD714" s="511"/>
      <c r="EJE714" s="511"/>
      <c r="EJF714" s="511"/>
      <c r="EJG714" s="511"/>
      <c r="EJH714" s="511"/>
      <c r="EJI714" s="511"/>
      <c r="EJJ714" s="511"/>
      <c r="EJK714" s="511"/>
      <c r="EJL714" s="511"/>
      <c r="EJM714" s="511"/>
      <c r="EJN714" s="511"/>
      <c r="EJO714" s="511"/>
      <c r="EJP714" s="511"/>
      <c r="EJQ714" s="89"/>
      <c r="EJR714" s="89"/>
      <c r="EJS714" s="89"/>
      <c r="EJT714" s="89"/>
      <c r="EJU714" s="89"/>
      <c r="EJV714" s="511"/>
      <c r="EJW714" s="511"/>
      <c r="EJX714" s="89"/>
      <c r="EJY714" s="89"/>
      <c r="EJZ714" s="511"/>
      <c r="EKA714" s="511"/>
      <c r="EKB714" s="89"/>
      <c r="EKC714" s="89"/>
      <c r="EKD714" s="511"/>
      <c r="EKE714" s="511"/>
      <c r="EKF714" s="511"/>
      <c r="EKG714" s="511"/>
      <c r="EKH714" s="511"/>
      <c r="EKI714" s="511"/>
      <c r="EKJ714" s="511"/>
      <c r="EKK714" s="89"/>
      <c r="EKL714" s="89"/>
      <c r="EKM714" s="511"/>
      <c r="EKN714" s="511"/>
      <c r="EKO714" s="89"/>
      <c r="EKP714" s="89"/>
      <c r="EKQ714" s="511"/>
      <c r="EKR714" s="511"/>
      <c r="EKS714" s="511"/>
      <c r="EKT714" s="511"/>
      <c r="EKU714" s="511"/>
      <c r="EKV714" s="203"/>
      <c r="EKW714" s="107"/>
      <c r="EKX714" s="511"/>
      <c r="EKY714" s="511"/>
      <c r="EKZ714" s="511"/>
      <c r="ELA714" s="511"/>
      <c r="ELB714" s="511"/>
      <c r="ELC714" s="511"/>
      <c r="ELD714" s="511"/>
      <c r="ELE714" s="168"/>
      <c r="ELF714" s="168"/>
      <c r="ELG714" s="168"/>
      <c r="ELH714" s="168"/>
      <c r="ELI714" s="168"/>
      <c r="ELJ714" s="168"/>
      <c r="ELK714" s="168"/>
      <c r="ELL714" s="168"/>
      <c r="ELM714" s="168"/>
      <c r="ELN714" s="168"/>
      <c r="ELO714" s="168"/>
      <c r="ELP714" s="168"/>
      <c r="ELQ714" s="168"/>
      <c r="ELR714" s="168"/>
      <c r="ELS714" s="168"/>
      <c r="ELT714" s="168"/>
      <c r="ELU714" s="168"/>
      <c r="ELV714" s="168"/>
      <c r="ELW714" s="168"/>
      <c r="ELX714" s="168"/>
      <c r="ELY714" s="168"/>
      <c r="ELZ714" s="168"/>
      <c r="EMA714" s="168"/>
      <c r="EMB714" s="168"/>
      <c r="EMC714" s="168"/>
      <c r="EMD714" s="168"/>
      <c r="EME714" s="168"/>
      <c r="EMF714" s="168"/>
      <c r="EMG714" s="168"/>
      <c r="EMH714" s="168"/>
      <c r="EMI714" s="168"/>
      <c r="EMJ714" s="168"/>
      <c r="EMK714" s="168"/>
      <c r="EML714" s="168"/>
      <c r="EMM714" s="168"/>
      <c r="EMN714" s="168"/>
      <c r="EMO714" s="168"/>
      <c r="EMP714" s="168"/>
      <c r="EMQ714" s="168"/>
      <c r="EMR714" s="168"/>
      <c r="EMS714" s="168"/>
      <c r="EMT714" s="168"/>
      <c r="EMU714" s="168"/>
      <c r="EMV714" s="168"/>
      <c r="EMW714" s="511"/>
      <c r="EMX714" s="511"/>
      <c r="EMY714" s="511"/>
      <c r="EMZ714" s="511"/>
      <c r="ENA714" s="511"/>
      <c r="ENB714" s="511"/>
      <c r="ENC714" s="511"/>
      <c r="END714" s="511"/>
      <c r="ENE714" s="511"/>
      <c r="ENF714" s="511"/>
      <c r="ENG714" s="511"/>
      <c r="ENH714" s="511"/>
      <c r="ENI714" s="511"/>
      <c r="ENJ714" s="511"/>
      <c r="ENK714" s="511"/>
      <c r="ENL714" s="511"/>
      <c r="ENM714" s="511"/>
      <c r="ENN714" s="511"/>
      <c r="ENO714" s="511"/>
      <c r="ENP714" s="511"/>
      <c r="ENQ714" s="511"/>
      <c r="ENR714" s="511"/>
      <c r="ENS714" s="511"/>
      <c r="ENT714" s="511"/>
      <c r="ENU714" s="89"/>
      <c r="ENV714" s="89"/>
      <c r="ENW714" s="89"/>
      <c r="ENX714" s="89"/>
      <c r="ENY714" s="89"/>
      <c r="ENZ714" s="511"/>
      <c r="EOA714" s="511"/>
      <c r="EOB714" s="89"/>
      <c r="EOC714" s="89"/>
      <c r="EOD714" s="511"/>
      <c r="EOE714" s="511"/>
      <c r="EOF714" s="89"/>
      <c r="EOG714" s="89"/>
      <c r="EOH714" s="511"/>
      <c r="EOI714" s="511"/>
      <c r="EOJ714" s="511"/>
      <c r="EOK714" s="511"/>
      <c r="EOL714" s="511"/>
      <c r="EOM714" s="511"/>
      <c r="EON714" s="511"/>
      <c r="EOO714" s="89"/>
      <c r="EOP714" s="89"/>
      <c r="EOQ714" s="511"/>
      <c r="EOR714" s="511"/>
      <c r="EOS714" s="89"/>
      <c r="EOT714" s="89"/>
      <c r="EOU714" s="511"/>
      <c r="EOV714" s="511"/>
      <c r="EOW714" s="511"/>
      <c r="EOX714" s="511"/>
      <c r="EOY714" s="511"/>
      <c r="EOZ714" s="203"/>
      <c r="EPA714" s="107"/>
      <c r="EPB714" s="511"/>
      <c r="EPC714" s="511"/>
      <c r="EPD714" s="511"/>
      <c r="EPE714" s="511"/>
      <c r="EPF714" s="511"/>
      <c r="EPG714" s="511"/>
      <c r="EPH714" s="511"/>
      <c r="EPI714" s="168"/>
      <c r="EPJ714" s="168"/>
      <c r="EPK714" s="168"/>
      <c r="EPL714" s="168"/>
      <c r="EPM714" s="168"/>
      <c r="EPN714" s="168"/>
      <c r="EPO714" s="168"/>
      <c r="EPP714" s="168"/>
      <c r="EPQ714" s="168"/>
      <c r="EPR714" s="168"/>
      <c r="EPS714" s="168"/>
      <c r="EPT714" s="168"/>
      <c r="EPU714" s="168"/>
      <c r="EPV714" s="168"/>
      <c r="EPW714" s="168"/>
      <c r="EPX714" s="168"/>
      <c r="EPY714" s="168"/>
      <c r="EPZ714" s="168"/>
      <c r="EQA714" s="168"/>
      <c r="EQB714" s="168"/>
      <c r="EQC714" s="168"/>
      <c r="EQD714" s="168"/>
      <c r="EQE714" s="168"/>
      <c r="EQF714" s="168"/>
      <c r="EQG714" s="168"/>
      <c r="EQH714" s="168"/>
      <c r="EQI714" s="168"/>
      <c r="EQJ714" s="168"/>
      <c r="EQK714" s="168"/>
      <c r="EQL714" s="168"/>
      <c r="EQM714" s="168"/>
      <c r="EQN714" s="168"/>
      <c r="EQO714" s="168"/>
      <c r="EQP714" s="168"/>
      <c r="EQQ714" s="168"/>
      <c r="EQR714" s="168"/>
      <c r="EQS714" s="168"/>
      <c r="EQT714" s="168"/>
      <c r="EQU714" s="168"/>
      <c r="EQV714" s="168"/>
      <c r="EQW714" s="168"/>
      <c r="EQX714" s="168"/>
      <c r="EQY714" s="168"/>
      <c r="EQZ714" s="168"/>
      <c r="ERA714" s="511"/>
      <c r="ERB714" s="511"/>
      <c r="ERC714" s="511"/>
      <c r="ERD714" s="511"/>
      <c r="ERE714" s="511"/>
      <c r="ERF714" s="511"/>
      <c r="ERG714" s="511"/>
      <c r="ERH714" s="511"/>
      <c r="ERI714" s="511"/>
      <c r="ERJ714" s="511"/>
      <c r="ERK714" s="511"/>
      <c r="ERL714" s="511"/>
      <c r="ERM714" s="511"/>
      <c r="ERN714" s="511"/>
      <c r="ERO714" s="511"/>
      <c r="ERP714" s="511"/>
      <c r="ERQ714" s="511"/>
      <c r="ERR714" s="511"/>
      <c r="ERS714" s="511"/>
      <c r="ERT714" s="511"/>
      <c r="ERU714" s="511"/>
      <c r="ERV714" s="511"/>
      <c r="ERW714" s="511"/>
      <c r="ERX714" s="511"/>
      <c r="ERY714" s="89"/>
      <c r="ERZ714" s="89"/>
      <c r="ESA714" s="89"/>
      <c r="ESB714" s="89"/>
      <c r="ESC714" s="89"/>
      <c r="ESD714" s="511"/>
      <c r="ESE714" s="511"/>
      <c r="ESF714" s="89"/>
      <c r="ESG714" s="89"/>
      <c r="ESH714" s="511"/>
      <c r="ESI714" s="511"/>
      <c r="ESJ714" s="89"/>
      <c r="ESK714" s="89"/>
      <c r="ESL714" s="511"/>
      <c r="ESM714" s="511"/>
      <c r="ESN714" s="511"/>
      <c r="ESO714" s="511"/>
      <c r="ESP714" s="511"/>
      <c r="ESQ714" s="511"/>
      <c r="ESR714" s="511"/>
      <c r="ESS714" s="89"/>
      <c r="EST714" s="89"/>
      <c r="ESU714" s="511"/>
      <c r="ESV714" s="511"/>
      <c r="ESW714" s="89"/>
      <c r="ESX714" s="89"/>
      <c r="ESY714" s="511"/>
      <c r="ESZ714" s="511"/>
      <c r="ETA714" s="511"/>
      <c r="ETB714" s="511"/>
      <c r="ETC714" s="511"/>
      <c r="ETD714" s="203"/>
      <c r="ETE714" s="107"/>
      <c r="ETF714" s="511"/>
      <c r="ETG714" s="511"/>
      <c r="ETH714" s="511"/>
      <c r="ETI714" s="511"/>
      <c r="ETJ714" s="511"/>
      <c r="ETK714" s="511"/>
      <c r="ETL714" s="511"/>
      <c r="ETM714" s="168"/>
      <c r="ETN714" s="168"/>
      <c r="ETO714" s="168"/>
      <c r="ETP714" s="168"/>
      <c r="ETQ714" s="168"/>
      <c r="ETR714" s="168"/>
      <c r="ETS714" s="168"/>
      <c r="ETT714" s="168"/>
      <c r="ETU714" s="168"/>
      <c r="ETV714" s="168"/>
      <c r="ETW714" s="168"/>
      <c r="ETX714" s="168"/>
      <c r="ETY714" s="168"/>
      <c r="ETZ714" s="168"/>
      <c r="EUA714" s="168"/>
      <c r="EUB714" s="168"/>
      <c r="EUC714" s="168"/>
      <c r="EUD714" s="168"/>
      <c r="EUE714" s="168"/>
      <c r="EUF714" s="168"/>
      <c r="EUG714" s="168"/>
      <c r="EUH714" s="168"/>
      <c r="EUI714" s="168"/>
      <c r="EUJ714" s="168"/>
      <c r="EUK714" s="168"/>
      <c r="EUL714" s="168"/>
      <c r="EUM714" s="168"/>
      <c r="EUN714" s="168"/>
      <c r="EUO714" s="168"/>
      <c r="EUP714" s="168"/>
      <c r="EUQ714" s="168"/>
      <c r="EUR714" s="168"/>
      <c r="EUS714" s="168"/>
      <c r="EUT714" s="168"/>
      <c r="EUU714" s="168"/>
      <c r="EUV714" s="168"/>
      <c r="EUW714" s="168"/>
      <c r="EUX714" s="168"/>
      <c r="EUY714" s="168"/>
      <c r="EUZ714" s="168"/>
      <c r="EVA714" s="168"/>
      <c r="EVB714" s="168"/>
      <c r="EVC714" s="168"/>
      <c r="EVD714" s="168"/>
      <c r="EVE714" s="511"/>
      <c r="EVF714" s="511"/>
      <c r="EVG714" s="511"/>
      <c r="EVH714" s="511"/>
      <c r="EVI714" s="511"/>
      <c r="EVJ714" s="511"/>
      <c r="EVK714" s="511"/>
      <c r="EVL714" s="511"/>
      <c r="EVM714" s="511"/>
      <c r="EVN714" s="511"/>
      <c r="EVO714" s="511"/>
      <c r="EVP714" s="511"/>
      <c r="EVQ714" s="511"/>
      <c r="EVR714" s="511"/>
      <c r="EVS714" s="511"/>
      <c r="EVT714" s="511"/>
      <c r="EVU714" s="511"/>
      <c r="EVV714" s="511"/>
      <c r="EVW714" s="511"/>
      <c r="EVX714" s="511"/>
      <c r="EVY714" s="511"/>
      <c r="EVZ714" s="511"/>
      <c r="EWA714" s="511"/>
      <c r="EWB714" s="511"/>
      <c r="EWC714" s="89"/>
      <c r="EWD714" s="89"/>
      <c r="EWE714" s="89"/>
      <c r="EWF714" s="89"/>
      <c r="EWG714" s="89"/>
      <c r="EWH714" s="511"/>
      <c r="EWI714" s="511"/>
      <c r="EWJ714" s="89"/>
      <c r="EWK714" s="89"/>
      <c r="EWL714" s="511"/>
      <c r="EWM714" s="511"/>
      <c r="EWN714" s="89"/>
      <c r="EWO714" s="89"/>
      <c r="EWP714" s="511"/>
      <c r="EWQ714" s="511"/>
      <c r="EWR714" s="511"/>
      <c r="EWS714" s="511"/>
      <c r="EWT714" s="511"/>
      <c r="EWU714" s="511"/>
      <c r="EWV714" s="511"/>
      <c r="EWW714" s="89"/>
      <c r="EWX714" s="89"/>
      <c r="EWY714" s="511"/>
      <c r="EWZ714" s="511"/>
      <c r="EXA714" s="89"/>
      <c r="EXB714" s="89"/>
      <c r="EXC714" s="511"/>
      <c r="EXD714" s="511"/>
      <c r="EXE714" s="511"/>
      <c r="EXF714" s="511"/>
      <c r="EXG714" s="511"/>
      <c r="EXH714" s="203"/>
      <c r="EXI714" s="107"/>
      <c r="EXJ714" s="511"/>
      <c r="EXK714" s="511"/>
      <c r="EXL714" s="511"/>
      <c r="EXM714" s="511"/>
      <c r="EXN714" s="511"/>
      <c r="EXO714" s="511"/>
      <c r="EXP714" s="511"/>
      <c r="EXQ714" s="168"/>
      <c r="EXR714" s="168"/>
      <c r="EXS714" s="168"/>
      <c r="EXT714" s="168"/>
      <c r="EXU714" s="168"/>
      <c r="EXV714" s="168"/>
      <c r="EXW714" s="168"/>
      <c r="EXX714" s="168"/>
      <c r="EXY714" s="168"/>
      <c r="EXZ714" s="168"/>
      <c r="EYA714" s="168"/>
      <c r="EYB714" s="168"/>
      <c r="EYC714" s="168"/>
      <c r="EYD714" s="168"/>
      <c r="EYE714" s="168"/>
      <c r="EYF714" s="168"/>
      <c r="EYG714" s="168"/>
      <c r="EYH714" s="168"/>
      <c r="EYI714" s="168"/>
      <c r="EYJ714" s="168"/>
      <c r="EYK714" s="168"/>
      <c r="EYL714" s="168"/>
      <c r="EYM714" s="168"/>
      <c r="EYN714" s="168"/>
      <c r="EYO714" s="168"/>
      <c r="EYP714" s="168"/>
      <c r="EYQ714" s="168"/>
      <c r="EYR714" s="168"/>
      <c r="EYS714" s="168"/>
      <c r="EYT714" s="168"/>
      <c r="EYU714" s="168"/>
      <c r="EYV714" s="168"/>
      <c r="EYW714" s="168"/>
      <c r="EYX714" s="168"/>
      <c r="EYY714" s="168"/>
      <c r="EYZ714" s="168"/>
      <c r="EZA714" s="168"/>
      <c r="EZB714" s="168"/>
      <c r="EZC714" s="168"/>
      <c r="EZD714" s="168"/>
      <c r="EZE714" s="168"/>
      <c r="EZF714" s="168"/>
      <c r="EZG714" s="168"/>
      <c r="EZH714" s="168"/>
      <c r="EZI714" s="511"/>
      <c r="EZJ714" s="511"/>
      <c r="EZK714" s="511"/>
      <c r="EZL714" s="511"/>
      <c r="EZM714" s="511"/>
      <c r="EZN714" s="511"/>
      <c r="EZO714" s="511"/>
      <c r="EZP714" s="511"/>
      <c r="EZQ714" s="511"/>
      <c r="EZR714" s="511"/>
      <c r="EZS714" s="511"/>
      <c r="EZT714" s="511"/>
      <c r="EZU714" s="511"/>
      <c r="EZV714" s="511"/>
      <c r="EZW714" s="511"/>
      <c r="EZX714" s="511"/>
      <c r="EZY714" s="511"/>
      <c r="EZZ714" s="511"/>
      <c r="FAA714" s="511"/>
      <c r="FAB714" s="511"/>
      <c r="FAC714" s="511"/>
      <c r="FAD714" s="511"/>
      <c r="FAE714" s="511"/>
      <c r="FAF714" s="511"/>
      <c r="FAG714" s="89"/>
      <c r="FAH714" s="89"/>
      <c r="FAI714" s="89"/>
      <c r="FAJ714" s="89"/>
      <c r="FAK714" s="89"/>
      <c r="FAL714" s="511"/>
      <c r="FAM714" s="511"/>
      <c r="FAN714" s="89"/>
      <c r="FAO714" s="89"/>
      <c r="FAP714" s="511"/>
      <c r="FAQ714" s="511"/>
      <c r="FAR714" s="89"/>
      <c r="FAS714" s="89"/>
      <c r="FAT714" s="511"/>
      <c r="FAU714" s="511"/>
      <c r="FAV714" s="511"/>
      <c r="FAW714" s="511"/>
      <c r="FAX714" s="511"/>
      <c r="FAY714" s="511"/>
      <c r="FAZ714" s="511"/>
      <c r="FBA714" s="89"/>
      <c r="FBB714" s="89"/>
      <c r="FBC714" s="511"/>
      <c r="FBD714" s="511"/>
      <c r="FBE714" s="89"/>
      <c r="FBF714" s="89"/>
      <c r="FBG714" s="511"/>
      <c r="FBH714" s="511"/>
      <c r="FBI714" s="511"/>
      <c r="FBJ714" s="511"/>
      <c r="FBK714" s="511"/>
      <c r="FBL714" s="203"/>
      <c r="FBM714" s="107"/>
      <c r="FBN714" s="511"/>
      <c r="FBO714" s="511"/>
      <c r="FBP714" s="511"/>
      <c r="FBQ714" s="511"/>
      <c r="FBR714" s="511"/>
      <c r="FBS714" s="511"/>
      <c r="FBT714" s="511"/>
      <c r="FBU714" s="168"/>
      <c r="FBV714" s="168"/>
      <c r="FBW714" s="168"/>
      <c r="FBX714" s="168"/>
      <c r="FBY714" s="168"/>
      <c r="FBZ714" s="168"/>
      <c r="FCA714" s="168"/>
      <c r="FCB714" s="168"/>
      <c r="FCC714" s="168"/>
      <c r="FCD714" s="168"/>
      <c r="FCE714" s="168"/>
      <c r="FCF714" s="168"/>
      <c r="FCG714" s="168"/>
      <c r="FCH714" s="168"/>
      <c r="FCI714" s="168"/>
      <c r="FCJ714" s="168"/>
      <c r="FCK714" s="168"/>
      <c r="FCL714" s="168"/>
      <c r="FCM714" s="168"/>
      <c r="FCN714" s="168"/>
      <c r="FCO714" s="168"/>
      <c r="FCP714" s="168"/>
      <c r="FCQ714" s="168"/>
      <c r="FCR714" s="168"/>
      <c r="FCS714" s="168"/>
      <c r="FCT714" s="168"/>
      <c r="FCU714" s="168"/>
      <c r="FCV714" s="168"/>
      <c r="FCW714" s="168"/>
      <c r="FCX714" s="168"/>
      <c r="FCY714" s="168"/>
      <c r="FCZ714" s="168"/>
      <c r="FDA714" s="168"/>
      <c r="FDB714" s="168"/>
      <c r="FDC714" s="168"/>
      <c r="FDD714" s="168"/>
      <c r="FDE714" s="168"/>
      <c r="FDF714" s="168"/>
      <c r="FDG714" s="168"/>
      <c r="FDH714" s="168"/>
      <c r="FDI714" s="168"/>
      <c r="FDJ714" s="168"/>
      <c r="FDK714" s="168"/>
      <c r="FDL714" s="168"/>
      <c r="FDM714" s="511"/>
      <c r="FDN714" s="511"/>
      <c r="FDO714" s="511"/>
      <c r="FDP714" s="511"/>
      <c r="FDQ714" s="511"/>
      <c r="FDR714" s="511"/>
      <c r="FDS714" s="511"/>
      <c r="FDT714" s="511"/>
      <c r="FDU714" s="511"/>
      <c r="FDV714" s="511"/>
      <c r="FDW714" s="511"/>
      <c r="FDX714" s="511"/>
      <c r="FDY714" s="511"/>
      <c r="FDZ714" s="511"/>
      <c r="FEA714" s="511"/>
      <c r="FEB714" s="511"/>
      <c r="FEC714" s="511"/>
      <c r="FED714" s="511"/>
      <c r="FEE714" s="511"/>
      <c r="FEF714" s="511"/>
      <c r="FEG714" s="511"/>
      <c r="FEH714" s="511"/>
      <c r="FEI714" s="511"/>
      <c r="FEJ714" s="511"/>
      <c r="FEK714" s="89"/>
      <c r="FEL714" s="89"/>
      <c r="FEM714" s="89"/>
      <c r="FEN714" s="89"/>
      <c r="FEO714" s="89"/>
      <c r="FEP714" s="511"/>
      <c r="FEQ714" s="511"/>
      <c r="FER714" s="89"/>
      <c r="FES714" s="89"/>
      <c r="FET714" s="511"/>
      <c r="FEU714" s="511"/>
      <c r="FEV714" s="89"/>
      <c r="FEW714" s="89"/>
      <c r="FEX714" s="511"/>
      <c r="FEY714" s="511"/>
      <c r="FEZ714" s="511"/>
      <c r="FFA714" s="511"/>
      <c r="FFB714" s="511"/>
      <c r="FFC714" s="511"/>
      <c r="FFD714" s="511"/>
      <c r="FFE714" s="89"/>
      <c r="FFF714" s="89"/>
      <c r="FFG714" s="511"/>
      <c r="FFH714" s="511"/>
      <c r="FFI714" s="89"/>
      <c r="FFJ714" s="89"/>
      <c r="FFK714" s="511"/>
      <c r="FFL714" s="511"/>
      <c r="FFM714" s="511"/>
      <c r="FFN714" s="511"/>
      <c r="FFO714" s="511"/>
      <c r="FFP714" s="203"/>
      <c r="FFQ714" s="107"/>
      <c r="FFR714" s="511"/>
      <c r="FFS714" s="511"/>
      <c r="FFT714" s="511"/>
      <c r="FFU714" s="511"/>
      <c r="FFV714" s="511"/>
      <c r="FFW714" s="511"/>
      <c r="FFX714" s="511"/>
      <c r="FFY714" s="168"/>
      <c r="FFZ714" s="168"/>
      <c r="FGA714" s="168"/>
      <c r="FGB714" s="168"/>
      <c r="FGC714" s="168"/>
      <c r="FGD714" s="168"/>
      <c r="FGE714" s="168"/>
      <c r="FGF714" s="168"/>
      <c r="FGG714" s="168"/>
      <c r="FGH714" s="168"/>
      <c r="FGI714" s="168"/>
      <c r="FGJ714" s="168"/>
      <c r="FGK714" s="168"/>
      <c r="FGL714" s="168"/>
      <c r="FGM714" s="168"/>
      <c r="FGN714" s="168"/>
      <c r="FGO714" s="168"/>
      <c r="FGP714" s="168"/>
      <c r="FGQ714" s="168"/>
      <c r="FGR714" s="168"/>
      <c r="FGS714" s="168"/>
      <c r="FGT714" s="168"/>
      <c r="FGU714" s="168"/>
      <c r="FGV714" s="168"/>
      <c r="FGW714" s="168"/>
      <c r="FGX714" s="168"/>
      <c r="FGY714" s="168"/>
      <c r="FGZ714" s="168"/>
      <c r="FHA714" s="168"/>
      <c r="FHB714" s="168"/>
      <c r="FHC714" s="168"/>
      <c r="FHD714" s="168"/>
      <c r="FHE714" s="168"/>
      <c r="FHF714" s="168"/>
      <c r="FHG714" s="168"/>
      <c r="FHH714" s="168"/>
      <c r="FHI714" s="168"/>
      <c r="FHJ714" s="168"/>
      <c r="FHK714" s="168"/>
      <c r="FHL714" s="168"/>
      <c r="FHM714" s="168"/>
      <c r="FHN714" s="168"/>
      <c r="FHO714" s="168"/>
      <c r="FHP714" s="168"/>
      <c r="FHQ714" s="511"/>
      <c r="FHR714" s="511"/>
      <c r="FHS714" s="511"/>
      <c r="FHT714" s="511"/>
      <c r="FHU714" s="511"/>
      <c r="FHV714" s="511"/>
      <c r="FHW714" s="511"/>
      <c r="FHX714" s="511"/>
      <c r="FHY714" s="511"/>
      <c r="FHZ714" s="511"/>
      <c r="FIA714" s="511"/>
      <c r="FIB714" s="511"/>
      <c r="FIC714" s="511"/>
      <c r="FID714" s="511"/>
      <c r="FIE714" s="511"/>
      <c r="FIF714" s="511"/>
      <c r="FIG714" s="511"/>
      <c r="FIH714" s="511"/>
      <c r="FII714" s="511"/>
      <c r="FIJ714" s="511"/>
      <c r="FIK714" s="511"/>
      <c r="FIL714" s="511"/>
      <c r="FIM714" s="511"/>
      <c r="FIN714" s="511"/>
      <c r="FIO714" s="89"/>
      <c r="FIP714" s="89"/>
      <c r="FIQ714" s="89"/>
      <c r="FIR714" s="89"/>
      <c r="FIS714" s="89"/>
      <c r="FIT714" s="511"/>
      <c r="FIU714" s="511"/>
      <c r="FIV714" s="89"/>
      <c r="FIW714" s="89"/>
      <c r="FIX714" s="511"/>
      <c r="FIY714" s="511"/>
      <c r="FIZ714" s="89"/>
      <c r="FJA714" s="89"/>
      <c r="FJB714" s="511"/>
      <c r="FJC714" s="511"/>
      <c r="FJD714" s="511"/>
      <c r="FJE714" s="511"/>
      <c r="FJF714" s="511"/>
      <c r="FJG714" s="511"/>
      <c r="FJH714" s="511"/>
      <c r="FJI714" s="89"/>
      <c r="FJJ714" s="89"/>
      <c r="FJK714" s="511"/>
      <c r="FJL714" s="511"/>
      <c r="FJM714" s="89"/>
      <c r="FJN714" s="89"/>
      <c r="FJO714" s="511"/>
      <c r="FJP714" s="511"/>
      <c r="FJQ714" s="511"/>
      <c r="FJR714" s="511"/>
      <c r="FJS714" s="511"/>
      <c r="FJT714" s="203"/>
      <c r="FJU714" s="107"/>
      <c r="FJV714" s="511"/>
      <c r="FJW714" s="511"/>
      <c r="FJX714" s="511"/>
      <c r="FJY714" s="511"/>
      <c r="FJZ714" s="511"/>
      <c r="FKA714" s="511"/>
      <c r="FKB714" s="511"/>
      <c r="FKC714" s="168"/>
      <c r="FKD714" s="168"/>
      <c r="FKE714" s="168"/>
      <c r="FKF714" s="168"/>
      <c r="FKG714" s="168"/>
      <c r="FKH714" s="168"/>
      <c r="FKI714" s="168"/>
      <c r="FKJ714" s="168"/>
      <c r="FKK714" s="168"/>
      <c r="FKL714" s="168"/>
      <c r="FKM714" s="168"/>
      <c r="FKN714" s="168"/>
      <c r="FKO714" s="168"/>
      <c r="FKP714" s="168"/>
      <c r="FKQ714" s="168"/>
      <c r="FKR714" s="168"/>
      <c r="FKS714" s="168"/>
      <c r="FKT714" s="168"/>
      <c r="FKU714" s="168"/>
      <c r="FKV714" s="168"/>
      <c r="FKW714" s="168"/>
      <c r="FKX714" s="168"/>
      <c r="FKY714" s="168"/>
      <c r="FKZ714" s="168"/>
      <c r="FLA714" s="168"/>
      <c r="FLB714" s="168"/>
      <c r="FLC714" s="168"/>
      <c r="FLD714" s="168"/>
      <c r="FLE714" s="168"/>
      <c r="FLF714" s="168"/>
      <c r="FLG714" s="168"/>
      <c r="FLH714" s="168"/>
      <c r="FLI714" s="168"/>
      <c r="FLJ714" s="168"/>
      <c r="FLK714" s="168"/>
      <c r="FLL714" s="168"/>
      <c r="FLM714" s="168"/>
      <c r="FLN714" s="168"/>
      <c r="FLO714" s="168"/>
      <c r="FLP714" s="168"/>
      <c r="FLQ714" s="168"/>
      <c r="FLR714" s="168"/>
      <c r="FLS714" s="168"/>
      <c r="FLT714" s="168"/>
      <c r="FLU714" s="511"/>
      <c r="FLV714" s="511"/>
      <c r="FLW714" s="511"/>
      <c r="FLX714" s="511"/>
      <c r="FLY714" s="511"/>
      <c r="FLZ714" s="511"/>
      <c r="FMA714" s="511"/>
      <c r="FMB714" s="511"/>
      <c r="FMC714" s="511"/>
      <c r="FMD714" s="511"/>
      <c r="FME714" s="511"/>
      <c r="FMF714" s="511"/>
      <c r="FMG714" s="511"/>
      <c r="FMH714" s="511"/>
      <c r="FMI714" s="511"/>
      <c r="FMJ714" s="511"/>
      <c r="FMK714" s="511"/>
      <c r="FML714" s="511"/>
      <c r="FMM714" s="511"/>
      <c r="FMN714" s="511"/>
      <c r="FMO714" s="511"/>
      <c r="FMP714" s="511"/>
      <c r="FMQ714" s="511"/>
      <c r="FMR714" s="511"/>
      <c r="FMS714" s="89"/>
      <c r="FMT714" s="89"/>
      <c r="FMU714" s="89"/>
      <c r="FMV714" s="89"/>
      <c r="FMW714" s="89"/>
      <c r="FMX714" s="511"/>
      <c r="FMY714" s="511"/>
      <c r="FMZ714" s="89"/>
      <c r="FNA714" s="89"/>
      <c r="FNB714" s="511"/>
      <c r="FNC714" s="511"/>
      <c r="FND714" s="89"/>
      <c r="FNE714" s="89"/>
      <c r="FNF714" s="511"/>
      <c r="FNG714" s="511"/>
      <c r="FNH714" s="511"/>
      <c r="FNI714" s="511"/>
      <c r="FNJ714" s="511"/>
      <c r="FNK714" s="511"/>
      <c r="FNL714" s="511"/>
      <c r="FNM714" s="89"/>
      <c r="FNN714" s="89"/>
      <c r="FNO714" s="511"/>
      <c r="FNP714" s="511"/>
      <c r="FNQ714" s="89"/>
      <c r="FNR714" s="89"/>
      <c r="FNS714" s="511"/>
      <c r="FNT714" s="511"/>
      <c r="FNU714" s="511"/>
      <c r="FNV714" s="511"/>
      <c r="FNW714" s="511"/>
      <c r="FNX714" s="203"/>
      <c r="FNY714" s="107"/>
      <c r="FNZ714" s="511"/>
      <c r="FOA714" s="511"/>
      <c r="FOB714" s="511"/>
      <c r="FOC714" s="511"/>
      <c r="FOD714" s="511"/>
      <c r="FOE714" s="511"/>
      <c r="FOF714" s="511"/>
      <c r="FOG714" s="168"/>
      <c r="FOH714" s="168"/>
      <c r="FOI714" s="168"/>
      <c r="FOJ714" s="168"/>
      <c r="FOK714" s="168"/>
      <c r="FOL714" s="168"/>
      <c r="FOM714" s="168"/>
      <c r="FON714" s="168"/>
      <c r="FOO714" s="168"/>
      <c r="FOP714" s="168"/>
      <c r="FOQ714" s="168"/>
      <c r="FOR714" s="168"/>
      <c r="FOS714" s="168"/>
      <c r="FOT714" s="168"/>
      <c r="FOU714" s="168"/>
      <c r="FOV714" s="168"/>
      <c r="FOW714" s="168"/>
      <c r="FOX714" s="168"/>
      <c r="FOY714" s="168"/>
      <c r="FOZ714" s="168"/>
      <c r="FPA714" s="168"/>
      <c r="FPB714" s="168"/>
      <c r="FPC714" s="168"/>
      <c r="FPD714" s="168"/>
      <c r="FPE714" s="168"/>
      <c r="FPF714" s="168"/>
      <c r="FPG714" s="168"/>
      <c r="FPH714" s="168"/>
      <c r="FPI714" s="168"/>
      <c r="FPJ714" s="168"/>
      <c r="FPK714" s="168"/>
      <c r="FPL714" s="168"/>
      <c r="FPM714" s="168"/>
      <c r="FPN714" s="168"/>
      <c r="FPO714" s="168"/>
      <c r="FPP714" s="168"/>
      <c r="FPQ714" s="168"/>
      <c r="FPR714" s="168"/>
      <c r="FPS714" s="168"/>
      <c r="FPT714" s="168"/>
      <c r="FPU714" s="168"/>
      <c r="FPV714" s="168"/>
      <c r="FPW714" s="168"/>
      <c r="FPX714" s="168"/>
      <c r="FPY714" s="511"/>
      <c r="FPZ714" s="511"/>
      <c r="FQA714" s="511"/>
      <c r="FQB714" s="511"/>
      <c r="FQC714" s="511"/>
      <c r="FQD714" s="511"/>
      <c r="FQE714" s="511"/>
      <c r="FQF714" s="511"/>
      <c r="FQG714" s="511"/>
      <c r="FQH714" s="511"/>
      <c r="FQI714" s="511"/>
      <c r="FQJ714" s="511"/>
      <c r="FQK714" s="511"/>
      <c r="FQL714" s="511"/>
      <c r="FQM714" s="511"/>
      <c r="FQN714" s="511"/>
      <c r="FQO714" s="511"/>
      <c r="FQP714" s="511"/>
      <c r="FQQ714" s="511"/>
      <c r="FQR714" s="511"/>
      <c r="FQS714" s="511"/>
      <c r="FQT714" s="511"/>
      <c r="FQU714" s="511"/>
      <c r="FQV714" s="511"/>
      <c r="FQW714" s="89"/>
      <c r="FQX714" s="89"/>
      <c r="FQY714" s="89"/>
      <c r="FQZ714" s="89"/>
      <c r="FRA714" s="89"/>
      <c r="FRB714" s="511"/>
      <c r="FRC714" s="511"/>
      <c r="FRD714" s="89"/>
      <c r="FRE714" s="89"/>
      <c r="FRF714" s="511"/>
      <c r="FRG714" s="511"/>
      <c r="FRH714" s="89"/>
      <c r="FRI714" s="89"/>
      <c r="FRJ714" s="511"/>
      <c r="FRK714" s="511"/>
      <c r="FRL714" s="511"/>
      <c r="FRM714" s="511"/>
      <c r="FRN714" s="511"/>
      <c r="FRO714" s="511"/>
      <c r="FRP714" s="511"/>
      <c r="FRQ714" s="89"/>
      <c r="FRR714" s="89"/>
      <c r="FRS714" s="511"/>
      <c r="FRT714" s="511"/>
      <c r="FRU714" s="89"/>
      <c r="FRV714" s="89"/>
      <c r="FRW714" s="511"/>
      <c r="FRX714" s="511"/>
      <c r="FRY714" s="511"/>
      <c r="FRZ714" s="511"/>
      <c r="FSA714" s="511"/>
      <c r="FSB714" s="203"/>
      <c r="FSC714" s="107"/>
      <c r="FSD714" s="511"/>
      <c r="FSE714" s="511"/>
      <c r="FSF714" s="511"/>
      <c r="FSG714" s="511"/>
      <c r="FSH714" s="511"/>
      <c r="FSI714" s="511"/>
      <c r="FSJ714" s="511"/>
      <c r="FSK714" s="168"/>
      <c r="FSL714" s="168"/>
      <c r="FSM714" s="168"/>
      <c r="FSN714" s="168"/>
      <c r="FSO714" s="168"/>
      <c r="FSP714" s="168"/>
      <c r="FSQ714" s="168"/>
      <c r="FSR714" s="168"/>
      <c r="FSS714" s="168"/>
      <c r="FST714" s="168"/>
      <c r="FSU714" s="168"/>
      <c r="FSV714" s="168"/>
      <c r="FSW714" s="168"/>
      <c r="FSX714" s="168"/>
      <c r="FSY714" s="168"/>
      <c r="FSZ714" s="168"/>
      <c r="FTA714" s="168"/>
      <c r="FTB714" s="168"/>
      <c r="FTC714" s="168"/>
      <c r="FTD714" s="168"/>
      <c r="FTE714" s="168"/>
      <c r="FTF714" s="168"/>
      <c r="FTG714" s="168"/>
      <c r="FTH714" s="168"/>
      <c r="FTI714" s="168"/>
      <c r="FTJ714" s="168"/>
      <c r="FTK714" s="168"/>
      <c r="FTL714" s="168"/>
      <c r="FTM714" s="168"/>
      <c r="FTN714" s="168"/>
      <c r="FTO714" s="168"/>
      <c r="FTP714" s="168"/>
      <c r="FTQ714" s="168"/>
      <c r="FTR714" s="168"/>
      <c r="FTS714" s="168"/>
      <c r="FTT714" s="168"/>
      <c r="FTU714" s="168"/>
      <c r="FTV714" s="168"/>
      <c r="FTW714" s="168"/>
      <c r="FTX714" s="168"/>
      <c r="FTY714" s="168"/>
      <c r="FTZ714" s="168"/>
      <c r="FUA714" s="168"/>
      <c r="FUB714" s="168"/>
      <c r="FUC714" s="511"/>
      <c r="FUD714" s="511"/>
      <c r="FUE714" s="511"/>
      <c r="FUF714" s="511"/>
      <c r="FUG714" s="511"/>
      <c r="FUH714" s="511"/>
      <c r="FUI714" s="511"/>
      <c r="FUJ714" s="511"/>
      <c r="FUK714" s="511"/>
      <c r="FUL714" s="511"/>
      <c r="FUM714" s="511"/>
      <c r="FUN714" s="511"/>
      <c r="FUO714" s="511"/>
      <c r="FUP714" s="511"/>
      <c r="FUQ714" s="511"/>
      <c r="FUR714" s="511"/>
      <c r="FUS714" s="511"/>
      <c r="FUT714" s="511"/>
      <c r="FUU714" s="511"/>
      <c r="FUV714" s="511"/>
      <c r="FUW714" s="511"/>
      <c r="FUX714" s="511"/>
      <c r="FUY714" s="511"/>
      <c r="FUZ714" s="511"/>
      <c r="FVA714" s="89"/>
      <c r="FVB714" s="89"/>
      <c r="FVC714" s="89"/>
      <c r="FVD714" s="89"/>
      <c r="FVE714" s="89"/>
      <c r="FVF714" s="511"/>
      <c r="FVG714" s="511"/>
      <c r="FVH714" s="89"/>
      <c r="FVI714" s="89"/>
      <c r="FVJ714" s="511"/>
      <c r="FVK714" s="511"/>
      <c r="FVL714" s="89"/>
      <c r="FVM714" s="89"/>
      <c r="FVN714" s="511"/>
      <c r="FVO714" s="511"/>
      <c r="FVP714" s="511"/>
      <c r="FVQ714" s="511"/>
      <c r="FVR714" s="511"/>
      <c r="FVS714" s="511"/>
      <c r="FVT714" s="511"/>
      <c r="FVU714" s="89"/>
      <c r="FVV714" s="89"/>
      <c r="FVW714" s="511"/>
      <c r="FVX714" s="511"/>
      <c r="FVY714" s="89"/>
      <c r="FVZ714" s="89"/>
      <c r="FWA714" s="511"/>
      <c r="FWB714" s="511"/>
      <c r="FWC714" s="511"/>
      <c r="FWD714" s="511"/>
      <c r="FWE714" s="511"/>
      <c r="FWF714" s="203"/>
      <c r="FWG714" s="107"/>
      <c r="FWH714" s="511"/>
      <c r="FWI714" s="511"/>
      <c r="FWJ714" s="511"/>
      <c r="FWK714" s="511"/>
      <c r="FWL714" s="511"/>
      <c r="FWM714" s="511"/>
      <c r="FWN714" s="511"/>
      <c r="FWO714" s="168"/>
      <c r="FWP714" s="168"/>
      <c r="FWQ714" s="168"/>
      <c r="FWR714" s="168"/>
      <c r="FWS714" s="168"/>
      <c r="FWT714" s="168"/>
      <c r="FWU714" s="168"/>
      <c r="FWV714" s="168"/>
      <c r="FWW714" s="168"/>
      <c r="FWX714" s="168"/>
      <c r="FWY714" s="168"/>
      <c r="FWZ714" s="168"/>
      <c r="FXA714" s="168"/>
      <c r="FXB714" s="168"/>
      <c r="FXC714" s="168"/>
      <c r="FXD714" s="168"/>
      <c r="FXE714" s="168"/>
      <c r="FXF714" s="168"/>
      <c r="FXG714" s="168"/>
      <c r="FXH714" s="168"/>
      <c r="FXI714" s="168"/>
      <c r="FXJ714" s="168"/>
      <c r="FXK714" s="168"/>
      <c r="FXL714" s="168"/>
      <c r="FXM714" s="168"/>
      <c r="FXN714" s="168"/>
      <c r="FXO714" s="168"/>
      <c r="FXP714" s="168"/>
      <c r="FXQ714" s="168"/>
      <c r="FXR714" s="168"/>
      <c r="FXS714" s="168"/>
      <c r="FXT714" s="168"/>
      <c r="FXU714" s="168"/>
      <c r="FXV714" s="168"/>
      <c r="FXW714" s="168"/>
      <c r="FXX714" s="168"/>
      <c r="FXY714" s="168"/>
      <c r="FXZ714" s="168"/>
      <c r="FYA714" s="168"/>
      <c r="FYB714" s="168"/>
      <c r="FYC714" s="168"/>
      <c r="FYD714" s="168"/>
      <c r="FYE714" s="168"/>
      <c r="FYF714" s="168"/>
      <c r="FYG714" s="511"/>
      <c r="FYH714" s="511"/>
      <c r="FYI714" s="511"/>
      <c r="FYJ714" s="511"/>
      <c r="FYK714" s="511"/>
      <c r="FYL714" s="511"/>
      <c r="FYM714" s="511"/>
      <c r="FYN714" s="511"/>
      <c r="FYO714" s="511"/>
      <c r="FYP714" s="511"/>
      <c r="FYQ714" s="511"/>
      <c r="FYR714" s="511"/>
      <c r="FYS714" s="511"/>
      <c r="FYT714" s="511"/>
      <c r="FYU714" s="511"/>
      <c r="FYV714" s="511"/>
      <c r="FYW714" s="511"/>
      <c r="FYX714" s="511"/>
      <c r="FYY714" s="511"/>
      <c r="FYZ714" s="511"/>
      <c r="FZA714" s="511"/>
      <c r="FZB714" s="511"/>
      <c r="FZC714" s="511"/>
      <c r="FZD714" s="511"/>
      <c r="FZE714" s="89"/>
      <c r="FZF714" s="89"/>
      <c r="FZG714" s="89"/>
      <c r="FZH714" s="89"/>
      <c r="FZI714" s="89"/>
      <c r="FZJ714" s="511"/>
      <c r="FZK714" s="511"/>
      <c r="FZL714" s="89"/>
      <c r="FZM714" s="89"/>
      <c r="FZN714" s="511"/>
      <c r="FZO714" s="511"/>
      <c r="FZP714" s="89"/>
      <c r="FZQ714" s="89"/>
      <c r="FZR714" s="511"/>
      <c r="FZS714" s="511"/>
      <c r="FZT714" s="511"/>
      <c r="FZU714" s="511"/>
      <c r="FZV714" s="511"/>
      <c r="FZW714" s="511"/>
      <c r="FZX714" s="511"/>
      <c r="FZY714" s="89"/>
      <c r="FZZ714" s="89"/>
      <c r="GAA714" s="511"/>
      <c r="GAB714" s="511"/>
      <c r="GAC714" s="89"/>
      <c r="GAD714" s="89"/>
      <c r="GAE714" s="511"/>
      <c r="GAF714" s="511"/>
      <c r="GAG714" s="511"/>
      <c r="GAH714" s="511"/>
      <c r="GAI714" s="511"/>
      <c r="GAJ714" s="203"/>
      <c r="GAK714" s="107"/>
      <c r="GAL714" s="511"/>
      <c r="GAM714" s="511"/>
      <c r="GAN714" s="511"/>
      <c r="GAO714" s="511"/>
      <c r="GAP714" s="511"/>
      <c r="GAQ714" s="511"/>
      <c r="GAR714" s="511"/>
      <c r="GAS714" s="168"/>
      <c r="GAT714" s="168"/>
      <c r="GAU714" s="168"/>
      <c r="GAV714" s="168"/>
      <c r="GAW714" s="168"/>
      <c r="GAX714" s="168"/>
      <c r="GAY714" s="168"/>
      <c r="GAZ714" s="168"/>
      <c r="GBA714" s="168"/>
      <c r="GBB714" s="168"/>
      <c r="GBC714" s="168"/>
      <c r="GBD714" s="168"/>
      <c r="GBE714" s="168"/>
      <c r="GBF714" s="168"/>
      <c r="GBG714" s="168"/>
      <c r="GBH714" s="168"/>
      <c r="GBI714" s="168"/>
      <c r="GBJ714" s="168"/>
      <c r="GBK714" s="168"/>
      <c r="GBL714" s="168"/>
      <c r="GBM714" s="168"/>
      <c r="GBN714" s="168"/>
      <c r="GBO714" s="168"/>
      <c r="GBP714" s="168"/>
      <c r="GBQ714" s="168"/>
      <c r="GBR714" s="168"/>
      <c r="GBS714" s="168"/>
      <c r="GBT714" s="168"/>
      <c r="GBU714" s="168"/>
      <c r="GBV714" s="168"/>
      <c r="GBW714" s="168"/>
      <c r="GBX714" s="168"/>
      <c r="GBY714" s="168"/>
      <c r="GBZ714" s="168"/>
      <c r="GCA714" s="168"/>
      <c r="GCB714" s="168"/>
      <c r="GCC714" s="168"/>
      <c r="GCD714" s="168"/>
      <c r="GCE714" s="168"/>
      <c r="GCF714" s="168"/>
      <c r="GCG714" s="168"/>
      <c r="GCH714" s="168"/>
      <c r="GCI714" s="168"/>
      <c r="GCJ714" s="168"/>
      <c r="GCK714" s="511"/>
      <c r="GCL714" s="511"/>
      <c r="GCM714" s="511"/>
      <c r="GCN714" s="511"/>
      <c r="GCO714" s="511"/>
      <c r="GCP714" s="511"/>
      <c r="GCQ714" s="511"/>
      <c r="GCR714" s="511"/>
      <c r="GCS714" s="511"/>
      <c r="GCT714" s="511"/>
      <c r="GCU714" s="511"/>
      <c r="GCV714" s="511"/>
      <c r="GCW714" s="511"/>
      <c r="GCX714" s="511"/>
      <c r="GCY714" s="511"/>
      <c r="GCZ714" s="511"/>
      <c r="GDA714" s="511"/>
      <c r="GDB714" s="511"/>
      <c r="GDC714" s="511"/>
      <c r="GDD714" s="511"/>
      <c r="GDE714" s="511"/>
      <c r="GDF714" s="511"/>
      <c r="GDG714" s="511"/>
      <c r="GDH714" s="511"/>
      <c r="GDI714" s="89"/>
      <c r="GDJ714" s="89"/>
      <c r="GDK714" s="89"/>
      <c r="GDL714" s="89"/>
      <c r="GDM714" s="89"/>
      <c r="GDN714" s="511"/>
      <c r="GDO714" s="511"/>
      <c r="GDP714" s="89"/>
      <c r="GDQ714" s="89"/>
      <c r="GDR714" s="511"/>
      <c r="GDS714" s="511"/>
      <c r="GDT714" s="89"/>
      <c r="GDU714" s="89"/>
      <c r="GDV714" s="511"/>
      <c r="GDW714" s="511"/>
      <c r="GDX714" s="511"/>
      <c r="GDY714" s="511"/>
      <c r="GDZ714" s="511"/>
      <c r="GEA714" s="511"/>
      <c r="GEB714" s="511"/>
      <c r="GEC714" s="89"/>
      <c r="GED714" s="89"/>
      <c r="GEE714" s="511"/>
      <c r="GEF714" s="511"/>
      <c r="GEG714" s="89"/>
      <c r="GEH714" s="89"/>
      <c r="GEI714" s="511"/>
      <c r="GEJ714" s="511"/>
      <c r="GEK714" s="511"/>
      <c r="GEL714" s="511"/>
      <c r="GEM714" s="511"/>
      <c r="GEN714" s="203"/>
      <c r="GEO714" s="107"/>
      <c r="GEP714" s="511"/>
      <c r="GEQ714" s="511"/>
      <c r="GER714" s="511"/>
      <c r="GES714" s="511"/>
      <c r="GET714" s="511"/>
      <c r="GEU714" s="511"/>
      <c r="GEV714" s="511"/>
      <c r="GEW714" s="168"/>
      <c r="GEX714" s="168"/>
      <c r="GEY714" s="168"/>
      <c r="GEZ714" s="168"/>
      <c r="GFA714" s="168"/>
      <c r="GFB714" s="168"/>
      <c r="GFC714" s="168"/>
      <c r="GFD714" s="168"/>
      <c r="GFE714" s="168"/>
      <c r="GFF714" s="168"/>
      <c r="GFG714" s="168"/>
      <c r="GFH714" s="168"/>
      <c r="GFI714" s="168"/>
      <c r="GFJ714" s="168"/>
      <c r="GFK714" s="168"/>
      <c r="GFL714" s="168"/>
      <c r="GFM714" s="168"/>
      <c r="GFN714" s="168"/>
      <c r="GFO714" s="168"/>
      <c r="GFP714" s="168"/>
      <c r="GFQ714" s="168"/>
      <c r="GFR714" s="168"/>
      <c r="GFS714" s="168"/>
      <c r="GFT714" s="168"/>
      <c r="GFU714" s="168"/>
      <c r="GFV714" s="168"/>
      <c r="GFW714" s="168"/>
      <c r="GFX714" s="168"/>
      <c r="GFY714" s="168"/>
      <c r="GFZ714" s="168"/>
      <c r="GGA714" s="168"/>
      <c r="GGB714" s="168"/>
      <c r="GGC714" s="168"/>
      <c r="GGD714" s="168"/>
      <c r="GGE714" s="168"/>
      <c r="GGF714" s="168"/>
      <c r="GGG714" s="168"/>
      <c r="GGH714" s="168"/>
      <c r="GGI714" s="168"/>
      <c r="GGJ714" s="168"/>
      <c r="GGK714" s="168"/>
      <c r="GGL714" s="168"/>
      <c r="GGM714" s="168"/>
      <c r="GGN714" s="168"/>
      <c r="GGO714" s="511"/>
      <c r="GGP714" s="511"/>
      <c r="GGQ714" s="511"/>
      <c r="GGR714" s="511"/>
      <c r="GGS714" s="511"/>
      <c r="GGT714" s="511"/>
      <c r="GGU714" s="511"/>
      <c r="GGV714" s="511"/>
      <c r="GGW714" s="511"/>
      <c r="GGX714" s="511"/>
      <c r="GGY714" s="511"/>
      <c r="GGZ714" s="511"/>
      <c r="GHA714" s="511"/>
      <c r="GHB714" s="511"/>
      <c r="GHC714" s="511"/>
      <c r="GHD714" s="511"/>
      <c r="GHE714" s="511"/>
      <c r="GHF714" s="511"/>
      <c r="GHG714" s="511"/>
      <c r="GHH714" s="511"/>
      <c r="GHI714" s="511"/>
      <c r="GHJ714" s="511"/>
      <c r="GHK714" s="511"/>
      <c r="GHL714" s="511"/>
      <c r="GHM714" s="89"/>
      <c r="GHN714" s="89"/>
      <c r="GHO714" s="89"/>
      <c r="GHP714" s="89"/>
      <c r="GHQ714" s="89"/>
      <c r="GHR714" s="511"/>
      <c r="GHS714" s="511"/>
      <c r="GHT714" s="89"/>
      <c r="GHU714" s="89"/>
      <c r="GHV714" s="511"/>
      <c r="GHW714" s="511"/>
      <c r="GHX714" s="89"/>
      <c r="GHY714" s="89"/>
      <c r="GHZ714" s="511"/>
      <c r="GIA714" s="511"/>
      <c r="GIB714" s="511"/>
      <c r="GIC714" s="511"/>
      <c r="GID714" s="511"/>
      <c r="GIE714" s="511"/>
      <c r="GIF714" s="511"/>
      <c r="GIG714" s="89"/>
      <c r="GIH714" s="89"/>
      <c r="GII714" s="511"/>
      <c r="GIJ714" s="511"/>
      <c r="GIK714" s="89"/>
      <c r="GIL714" s="89"/>
      <c r="GIM714" s="511"/>
      <c r="GIN714" s="511"/>
      <c r="GIO714" s="511"/>
      <c r="GIP714" s="511"/>
      <c r="GIQ714" s="511"/>
      <c r="GIR714" s="203"/>
      <c r="GIS714" s="107"/>
      <c r="GIT714" s="511"/>
      <c r="GIU714" s="511"/>
      <c r="GIV714" s="511"/>
      <c r="GIW714" s="511"/>
      <c r="GIX714" s="511"/>
      <c r="GIY714" s="511"/>
      <c r="GIZ714" s="511"/>
      <c r="GJA714" s="168"/>
      <c r="GJB714" s="168"/>
      <c r="GJC714" s="168"/>
      <c r="GJD714" s="168"/>
      <c r="GJE714" s="168"/>
      <c r="GJF714" s="168"/>
      <c r="GJG714" s="168"/>
      <c r="GJH714" s="168"/>
      <c r="GJI714" s="168"/>
      <c r="GJJ714" s="168"/>
      <c r="GJK714" s="168"/>
      <c r="GJL714" s="168"/>
      <c r="GJM714" s="168"/>
      <c r="GJN714" s="168"/>
      <c r="GJO714" s="168"/>
      <c r="GJP714" s="168"/>
      <c r="GJQ714" s="168"/>
      <c r="GJR714" s="168"/>
      <c r="GJS714" s="168"/>
      <c r="GJT714" s="168"/>
      <c r="GJU714" s="168"/>
      <c r="GJV714" s="168"/>
      <c r="GJW714" s="168"/>
      <c r="GJX714" s="168"/>
      <c r="GJY714" s="168"/>
      <c r="GJZ714" s="168"/>
      <c r="GKA714" s="168"/>
      <c r="GKB714" s="168"/>
      <c r="GKC714" s="168"/>
      <c r="GKD714" s="168"/>
      <c r="GKE714" s="168"/>
      <c r="GKF714" s="168"/>
      <c r="GKG714" s="168"/>
      <c r="GKH714" s="168"/>
      <c r="GKI714" s="168"/>
      <c r="GKJ714" s="168"/>
      <c r="GKK714" s="168"/>
      <c r="GKL714" s="168"/>
      <c r="GKM714" s="168"/>
      <c r="GKN714" s="168"/>
      <c r="GKO714" s="168"/>
      <c r="GKP714" s="168"/>
      <c r="GKQ714" s="168"/>
      <c r="GKR714" s="168"/>
      <c r="GKS714" s="511"/>
      <c r="GKT714" s="511"/>
      <c r="GKU714" s="511"/>
      <c r="GKV714" s="511"/>
      <c r="GKW714" s="511"/>
      <c r="GKX714" s="511"/>
      <c r="GKY714" s="511"/>
      <c r="GKZ714" s="511"/>
      <c r="GLA714" s="511"/>
      <c r="GLB714" s="511"/>
      <c r="GLC714" s="511"/>
      <c r="GLD714" s="511"/>
      <c r="GLE714" s="511"/>
      <c r="GLF714" s="511"/>
      <c r="GLG714" s="511"/>
      <c r="GLH714" s="511"/>
      <c r="GLI714" s="511"/>
      <c r="GLJ714" s="511"/>
      <c r="GLK714" s="511"/>
      <c r="GLL714" s="511"/>
      <c r="GLM714" s="511"/>
      <c r="GLN714" s="511"/>
      <c r="GLO714" s="511"/>
      <c r="GLP714" s="511"/>
      <c r="GLQ714" s="89"/>
      <c r="GLR714" s="89"/>
      <c r="GLS714" s="89"/>
      <c r="GLT714" s="89"/>
      <c r="GLU714" s="89"/>
      <c r="GLV714" s="511"/>
      <c r="GLW714" s="511"/>
      <c r="GLX714" s="89"/>
      <c r="GLY714" s="89"/>
      <c r="GLZ714" s="511"/>
      <c r="GMA714" s="511"/>
      <c r="GMB714" s="89"/>
      <c r="GMC714" s="89"/>
      <c r="GMD714" s="511"/>
      <c r="GME714" s="511"/>
      <c r="GMF714" s="511"/>
      <c r="GMG714" s="511"/>
      <c r="GMH714" s="511"/>
      <c r="GMI714" s="511"/>
      <c r="GMJ714" s="511"/>
      <c r="GMK714" s="89"/>
      <c r="GML714" s="89"/>
      <c r="GMM714" s="511"/>
      <c r="GMN714" s="511"/>
      <c r="GMO714" s="89"/>
      <c r="GMP714" s="89"/>
      <c r="GMQ714" s="511"/>
      <c r="GMR714" s="511"/>
      <c r="GMS714" s="511"/>
      <c r="GMT714" s="511"/>
      <c r="GMU714" s="511"/>
      <c r="GMV714" s="203"/>
      <c r="GMW714" s="107"/>
      <c r="GMX714" s="511"/>
      <c r="GMY714" s="511"/>
      <c r="GMZ714" s="511"/>
      <c r="GNA714" s="511"/>
      <c r="GNB714" s="511"/>
      <c r="GNC714" s="511"/>
      <c r="GND714" s="511"/>
      <c r="GNE714" s="168"/>
      <c r="GNF714" s="168"/>
      <c r="GNG714" s="168"/>
      <c r="GNH714" s="168"/>
      <c r="GNI714" s="168"/>
      <c r="GNJ714" s="168"/>
      <c r="GNK714" s="168"/>
      <c r="GNL714" s="168"/>
      <c r="GNM714" s="168"/>
      <c r="GNN714" s="168"/>
      <c r="GNO714" s="168"/>
      <c r="GNP714" s="168"/>
      <c r="GNQ714" s="168"/>
      <c r="GNR714" s="168"/>
      <c r="GNS714" s="168"/>
      <c r="GNT714" s="168"/>
      <c r="GNU714" s="168"/>
      <c r="GNV714" s="168"/>
      <c r="GNW714" s="168"/>
      <c r="GNX714" s="168"/>
      <c r="GNY714" s="168"/>
      <c r="GNZ714" s="168"/>
      <c r="GOA714" s="168"/>
      <c r="GOB714" s="168"/>
      <c r="GOC714" s="168"/>
      <c r="GOD714" s="168"/>
      <c r="GOE714" s="168"/>
      <c r="GOF714" s="168"/>
      <c r="GOG714" s="168"/>
      <c r="GOH714" s="168"/>
      <c r="GOI714" s="168"/>
      <c r="GOJ714" s="168"/>
      <c r="GOK714" s="168"/>
      <c r="GOL714" s="168"/>
      <c r="GOM714" s="168"/>
      <c r="GON714" s="168"/>
      <c r="GOO714" s="168"/>
      <c r="GOP714" s="168"/>
      <c r="GOQ714" s="168"/>
      <c r="GOR714" s="168"/>
      <c r="GOS714" s="168"/>
      <c r="GOT714" s="168"/>
      <c r="GOU714" s="168"/>
      <c r="GOV714" s="168"/>
      <c r="GOW714" s="511"/>
      <c r="GOX714" s="511"/>
      <c r="GOY714" s="511"/>
      <c r="GOZ714" s="511"/>
      <c r="GPA714" s="511"/>
      <c r="GPB714" s="511"/>
      <c r="GPC714" s="511"/>
      <c r="GPD714" s="511"/>
      <c r="GPE714" s="511"/>
      <c r="GPF714" s="511"/>
      <c r="GPG714" s="511"/>
      <c r="GPH714" s="511"/>
      <c r="GPI714" s="511"/>
      <c r="GPJ714" s="511"/>
      <c r="GPK714" s="511"/>
      <c r="GPL714" s="511"/>
      <c r="GPM714" s="511"/>
      <c r="GPN714" s="511"/>
      <c r="GPO714" s="511"/>
      <c r="GPP714" s="511"/>
      <c r="GPQ714" s="511"/>
      <c r="GPR714" s="511"/>
      <c r="GPS714" s="511"/>
      <c r="GPT714" s="511"/>
      <c r="GPU714" s="89"/>
      <c r="GPV714" s="89"/>
      <c r="GPW714" s="89"/>
      <c r="GPX714" s="89"/>
      <c r="GPY714" s="89"/>
      <c r="GPZ714" s="511"/>
      <c r="GQA714" s="511"/>
      <c r="GQB714" s="89"/>
      <c r="GQC714" s="89"/>
      <c r="GQD714" s="511"/>
      <c r="GQE714" s="511"/>
      <c r="GQF714" s="89"/>
      <c r="GQG714" s="89"/>
      <c r="GQH714" s="511"/>
      <c r="GQI714" s="511"/>
      <c r="GQJ714" s="511"/>
      <c r="GQK714" s="511"/>
      <c r="GQL714" s="511"/>
      <c r="GQM714" s="511"/>
      <c r="GQN714" s="511"/>
      <c r="GQO714" s="89"/>
      <c r="GQP714" s="89"/>
      <c r="GQQ714" s="511"/>
      <c r="GQR714" s="511"/>
      <c r="GQS714" s="89"/>
      <c r="GQT714" s="89"/>
      <c r="GQU714" s="511"/>
      <c r="GQV714" s="511"/>
      <c r="GQW714" s="511"/>
      <c r="GQX714" s="511"/>
      <c r="GQY714" s="511"/>
      <c r="GQZ714" s="203"/>
      <c r="GRA714" s="107"/>
      <c r="GRB714" s="511"/>
      <c r="GRC714" s="511"/>
      <c r="GRD714" s="511"/>
      <c r="GRE714" s="511"/>
      <c r="GRF714" s="511"/>
      <c r="GRG714" s="511"/>
      <c r="GRH714" s="511"/>
      <c r="GRI714" s="168"/>
      <c r="GRJ714" s="168"/>
      <c r="GRK714" s="168"/>
      <c r="GRL714" s="168"/>
      <c r="GRM714" s="168"/>
      <c r="GRN714" s="168"/>
      <c r="GRO714" s="168"/>
      <c r="GRP714" s="168"/>
      <c r="GRQ714" s="168"/>
      <c r="GRR714" s="168"/>
      <c r="GRS714" s="168"/>
      <c r="GRT714" s="168"/>
      <c r="GRU714" s="168"/>
      <c r="GRV714" s="168"/>
      <c r="GRW714" s="168"/>
      <c r="GRX714" s="168"/>
      <c r="GRY714" s="168"/>
      <c r="GRZ714" s="168"/>
      <c r="GSA714" s="168"/>
      <c r="GSB714" s="168"/>
      <c r="GSC714" s="168"/>
      <c r="GSD714" s="168"/>
      <c r="GSE714" s="168"/>
      <c r="GSF714" s="168"/>
      <c r="GSG714" s="168"/>
      <c r="GSH714" s="168"/>
      <c r="GSI714" s="168"/>
      <c r="GSJ714" s="168"/>
      <c r="GSK714" s="168"/>
      <c r="GSL714" s="168"/>
      <c r="GSM714" s="168"/>
      <c r="GSN714" s="168"/>
      <c r="GSO714" s="168"/>
      <c r="GSP714" s="168"/>
      <c r="GSQ714" s="168"/>
      <c r="GSR714" s="168"/>
      <c r="GSS714" s="168"/>
      <c r="GST714" s="168"/>
      <c r="GSU714" s="168"/>
      <c r="GSV714" s="168"/>
      <c r="GSW714" s="168"/>
      <c r="GSX714" s="168"/>
      <c r="GSY714" s="168"/>
      <c r="GSZ714" s="168"/>
      <c r="GTA714" s="511"/>
      <c r="GTB714" s="511"/>
      <c r="GTC714" s="511"/>
      <c r="GTD714" s="511"/>
      <c r="GTE714" s="511"/>
      <c r="GTF714" s="511"/>
      <c r="GTG714" s="511"/>
      <c r="GTH714" s="511"/>
      <c r="GTI714" s="511"/>
      <c r="GTJ714" s="511"/>
      <c r="GTK714" s="511"/>
      <c r="GTL714" s="511"/>
      <c r="GTM714" s="511"/>
      <c r="GTN714" s="511"/>
      <c r="GTO714" s="511"/>
      <c r="GTP714" s="511"/>
      <c r="GTQ714" s="511"/>
      <c r="GTR714" s="511"/>
      <c r="GTS714" s="511"/>
      <c r="GTT714" s="511"/>
      <c r="GTU714" s="511"/>
      <c r="GTV714" s="511"/>
      <c r="GTW714" s="511"/>
      <c r="GTX714" s="511"/>
      <c r="GTY714" s="89"/>
      <c r="GTZ714" s="89"/>
      <c r="GUA714" s="89"/>
      <c r="GUB714" s="89"/>
      <c r="GUC714" s="89"/>
      <c r="GUD714" s="511"/>
      <c r="GUE714" s="511"/>
      <c r="GUF714" s="89"/>
      <c r="GUG714" s="89"/>
      <c r="GUH714" s="511"/>
      <c r="GUI714" s="511"/>
      <c r="GUJ714" s="89"/>
      <c r="GUK714" s="89"/>
      <c r="GUL714" s="511"/>
      <c r="GUM714" s="511"/>
      <c r="GUN714" s="511"/>
      <c r="GUO714" s="511"/>
      <c r="GUP714" s="511"/>
      <c r="GUQ714" s="511"/>
      <c r="GUR714" s="511"/>
      <c r="GUS714" s="89"/>
      <c r="GUT714" s="89"/>
      <c r="GUU714" s="511"/>
      <c r="GUV714" s="511"/>
      <c r="GUW714" s="89"/>
      <c r="GUX714" s="89"/>
      <c r="GUY714" s="511"/>
      <c r="GUZ714" s="511"/>
      <c r="GVA714" s="511"/>
      <c r="GVB714" s="511"/>
      <c r="GVC714" s="511"/>
      <c r="GVD714" s="203"/>
      <c r="GVE714" s="107"/>
      <c r="GVF714" s="511"/>
      <c r="GVG714" s="511"/>
      <c r="GVH714" s="511"/>
      <c r="GVI714" s="511"/>
      <c r="GVJ714" s="511"/>
      <c r="GVK714" s="511"/>
      <c r="GVL714" s="511"/>
      <c r="GVM714" s="168"/>
      <c r="GVN714" s="168"/>
      <c r="GVO714" s="168"/>
      <c r="GVP714" s="168"/>
      <c r="GVQ714" s="168"/>
      <c r="GVR714" s="168"/>
      <c r="GVS714" s="168"/>
      <c r="GVT714" s="168"/>
      <c r="GVU714" s="168"/>
      <c r="GVV714" s="168"/>
      <c r="GVW714" s="168"/>
      <c r="GVX714" s="168"/>
      <c r="GVY714" s="168"/>
      <c r="GVZ714" s="168"/>
      <c r="GWA714" s="168"/>
      <c r="GWB714" s="168"/>
      <c r="GWC714" s="168"/>
      <c r="GWD714" s="168"/>
      <c r="GWE714" s="168"/>
      <c r="GWF714" s="168"/>
      <c r="GWG714" s="168"/>
      <c r="GWH714" s="168"/>
      <c r="GWI714" s="168"/>
      <c r="GWJ714" s="168"/>
      <c r="GWK714" s="168"/>
      <c r="GWL714" s="168"/>
      <c r="GWM714" s="168"/>
      <c r="GWN714" s="168"/>
      <c r="GWO714" s="168"/>
      <c r="GWP714" s="168"/>
      <c r="GWQ714" s="168"/>
      <c r="GWR714" s="168"/>
      <c r="GWS714" s="168"/>
      <c r="GWT714" s="168"/>
      <c r="GWU714" s="168"/>
      <c r="GWV714" s="168"/>
      <c r="GWW714" s="168"/>
      <c r="GWX714" s="168"/>
      <c r="GWY714" s="168"/>
      <c r="GWZ714" s="168"/>
      <c r="GXA714" s="168"/>
      <c r="GXB714" s="168"/>
      <c r="GXC714" s="168"/>
      <c r="GXD714" s="168"/>
      <c r="GXE714" s="511"/>
      <c r="GXF714" s="511"/>
      <c r="GXG714" s="511"/>
      <c r="GXH714" s="511"/>
      <c r="GXI714" s="511"/>
      <c r="GXJ714" s="511"/>
      <c r="GXK714" s="511"/>
      <c r="GXL714" s="511"/>
      <c r="GXM714" s="511"/>
      <c r="GXN714" s="511"/>
      <c r="GXO714" s="511"/>
      <c r="GXP714" s="511"/>
      <c r="GXQ714" s="511"/>
      <c r="GXR714" s="511"/>
      <c r="GXS714" s="511"/>
      <c r="GXT714" s="511"/>
      <c r="GXU714" s="511"/>
      <c r="GXV714" s="511"/>
      <c r="GXW714" s="511"/>
      <c r="GXX714" s="511"/>
      <c r="GXY714" s="511"/>
      <c r="GXZ714" s="511"/>
      <c r="GYA714" s="511"/>
      <c r="GYB714" s="511"/>
      <c r="GYC714" s="89"/>
      <c r="GYD714" s="89"/>
      <c r="GYE714" s="89"/>
      <c r="GYF714" s="89"/>
      <c r="GYG714" s="89"/>
      <c r="GYH714" s="511"/>
      <c r="GYI714" s="511"/>
      <c r="GYJ714" s="89"/>
      <c r="GYK714" s="89"/>
      <c r="GYL714" s="511"/>
      <c r="GYM714" s="511"/>
      <c r="GYN714" s="89"/>
      <c r="GYO714" s="89"/>
      <c r="GYP714" s="511"/>
      <c r="GYQ714" s="511"/>
      <c r="GYR714" s="511"/>
      <c r="GYS714" s="511"/>
      <c r="GYT714" s="511"/>
      <c r="GYU714" s="511"/>
      <c r="GYV714" s="511"/>
      <c r="GYW714" s="89"/>
      <c r="GYX714" s="89"/>
      <c r="GYY714" s="511"/>
      <c r="GYZ714" s="511"/>
      <c r="GZA714" s="89"/>
      <c r="GZB714" s="89"/>
      <c r="GZC714" s="511"/>
      <c r="GZD714" s="511"/>
      <c r="GZE714" s="511"/>
      <c r="GZF714" s="511"/>
      <c r="GZG714" s="511"/>
      <c r="GZH714" s="203"/>
      <c r="GZI714" s="107"/>
      <c r="GZJ714" s="511"/>
      <c r="GZK714" s="511"/>
      <c r="GZL714" s="511"/>
      <c r="GZM714" s="511"/>
      <c r="GZN714" s="511"/>
      <c r="GZO714" s="511"/>
      <c r="GZP714" s="511"/>
      <c r="GZQ714" s="168"/>
      <c r="GZR714" s="168"/>
      <c r="GZS714" s="168"/>
      <c r="GZT714" s="168"/>
      <c r="GZU714" s="168"/>
      <c r="GZV714" s="168"/>
      <c r="GZW714" s="168"/>
      <c r="GZX714" s="168"/>
      <c r="GZY714" s="168"/>
      <c r="GZZ714" s="168"/>
      <c r="HAA714" s="168"/>
      <c r="HAB714" s="168"/>
      <c r="HAC714" s="168"/>
      <c r="HAD714" s="168"/>
      <c r="HAE714" s="168"/>
      <c r="HAF714" s="168"/>
      <c r="HAG714" s="168"/>
      <c r="HAH714" s="168"/>
      <c r="HAI714" s="168"/>
      <c r="HAJ714" s="168"/>
      <c r="HAK714" s="168"/>
      <c r="HAL714" s="168"/>
      <c r="HAM714" s="168"/>
      <c r="HAN714" s="168"/>
      <c r="HAO714" s="168"/>
      <c r="HAP714" s="168"/>
      <c r="HAQ714" s="168"/>
      <c r="HAR714" s="168"/>
      <c r="HAS714" s="168"/>
      <c r="HAT714" s="168"/>
      <c r="HAU714" s="168"/>
      <c r="HAV714" s="168"/>
      <c r="HAW714" s="168"/>
      <c r="HAX714" s="168"/>
      <c r="HAY714" s="168"/>
      <c r="HAZ714" s="168"/>
      <c r="HBA714" s="168"/>
      <c r="HBB714" s="168"/>
      <c r="HBC714" s="168"/>
      <c r="HBD714" s="168"/>
      <c r="HBE714" s="168"/>
      <c r="HBF714" s="168"/>
      <c r="HBG714" s="168"/>
      <c r="HBH714" s="168"/>
      <c r="HBI714" s="511"/>
      <c r="HBJ714" s="511"/>
      <c r="HBK714" s="511"/>
      <c r="HBL714" s="511"/>
      <c r="HBM714" s="511"/>
      <c r="HBN714" s="511"/>
      <c r="HBO714" s="511"/>
      <c r="HBP714" s="511"/>
      <c r="HBQ714" s="511"/>
      <c r="HBR714" s="511"/>
      <c r="HBS714" s="511"/>
      <c r="HBT714" s="511"/>
      <c r="HBU714" s="511"/>
      <c r="HBV714" s="511"/>
      <c r="HBW714" s="511"/>
      <c r="HBX714" s="511"/>
      <c r="HBY714" s="511"/>
      <c r="HBZ714" s="511"/>
      <c r="HCA714" s="511"/>
      <c r="HCB714" s="511"/>
      <c r="HCC714" s="511"/>
      <c r="HCD714" s="511"/>
      <c r="HCE714" s="511"/>
      <c r="HCF714" s="511"/>
      <c r="HCG714" s="89"/>
      <c r="HCH714" s="89"/>
      <c r="HCI714" s="89"/>
      <c r="HCJ714" s="89"/>
      <c r="HCK714" s="89"/>
      <c r="HCL714" s="511"/>
      <c r="HCM714" s="511"/>
      <c r="HCN714" s="89"/>
      <c r="HCO714" s="89"/>
      <c r="HCP714" s="511"/>
      <c r="HCQ714" s="511"/>
      <c r="HCR714" s="89"/>
      <c r="HCS714" s="89"/>
      <c r="HCT714" s="511"/>
      <c r="HCU714" s="511"/>
      <c r="HCV714" s="511"/>
      <c r="HCW714" s="511"/>
      <c r="HCX714" s="511"/>
      <c r="HCY714" s="511"/>
      <c r="HCZ714" s="511"/>
      <c r="HDA714" s="89"/>
      <c r="HDB714" s="89"/>
      <c r="HDC714" s="511"/>
      <c r="HDD714" s="511"/>
      <c r="HDE714" s="89"/>
      <c r="HDF714" s="89"/>
      <c r="HDG714" s="511"/>
      <c r="HDH714" s="511"/>
      <c r="HDI714" s="511"/>
      <c r="HDJ714" s="511"/>
      <c r="HDK714" s="511"/>
      <c r="HDL714" s="203"/>
      <c r="HDM714" s="107"/>
      <c r="HDN714" s="511"/>
      <c r="HDO714" s="511"/>
      <c r="HDP714" s="511"/>
      <c r="HDQ714" s="511"/>
      <c r="HDR714" s="511"/>
      <c r="HDS714" s="511"/>
      <c r="HDT714" s="511"/>
      <c r="HDU714" s="168"/>
      <c r="HDV714" s="168"/>
      <c r="HDW714" s="168"/>
      <c r="HDX714" s="168"/>
      <c r="HDY714" s="168"/>
      <c r="HDZ714" s="168"/>
      <c r="HEA714" s="168"/>
      <c r="HEB714" s="168"/>
      <c r="HEC714" s="168"/>
      <c r="HED714" s="168"/>
      <c r="HEE714" s="168"/>
      <c r="HEF714" s="168"/>
      <c r="HEG714" s="168"/>
      <c r="HEH714" s="168"/>
      <c r="HEI714" s="168"/>
      <c r="HEJ714" s="168"/>
      <c r="HEK714" s="168"/>
      <c r="HEL714" s="168"/>
      <c r="HEM714" s="168"/>
      <c r="HEN714" s="168"/>
      <c r="HEO714" s="168"/>
      <c r="HEP714" s="168"/>
      <c r="HEQ714" s="168"/>
      <c r="HER714" s="168"/>
      <c r="HES714" s="168"/>
      <c r="HET714" s="168"/>
      <c r="HEU714" s="168"/>
      <c r="HEV714" s="168"/>
      <c r="HEW714" s="168"/>
      <c r="HEX714" s="168"/>
      <c r="HEY714" s="168"/>
      <c r="HEZ714" s="168"/>
      <c r="HFA714" s="168"/>
      <c r="HFB714" s="168"/>
      <c r="HFC714" s="168"/>
      <c r="HFD714" s="168"/>
      <c r="HFE714" s="168"/>
      <c r="HFF714" s="168"/>
      <c r="HFG714" s="168"/>
      <c r="HFH714" s="168"/>
      <c r="HFI714" s="168"/>
      <c r="HFJ714" s="168"/>
      <c r="HFK714" s="168"/>
      <c r="HFL714" s="168"/>
      <c r="HFM714" s="511"/>
      <c r="HFN714" s="511"/>
      <c r="HFO714" s="511"/>
      <c r="HFP714" s="511"/>
      <c r="HFQ714" s="511"/>
      <c r="HFR714" s="511"/>
      <c r="HFS714" s="511"/>
      <c r="HFT714" s="511"/>
      <c r="HFU714" s="511"/>
      <c r="HFV714" s="511"/>
      <c r="HFW714" s="511"/>
      <c r="HFX714" s="511"/>
      <c r="HFY714" s="511"/>
      <c r="HFZ714" s="511"/>
      <c r="HGA714" s="511"/>
      <c r="HGB714" s="511"/>
      <c r="HGC714" s="511"/>
      <c r="HGD714" s="511"/>
      <c r="HGE714" s="511"/>
      <c r="HGF714" s="511"/>
      <c r="HGG714" s="511"/>
      <c r="HGH714" s="511"/>
      <c r="HGI714" s="511"/>
      <c r="HGJ714" s="511"/>
      <c r="HGK714" s="89"/>
      <c r="HGL714" s="89"/>
      <c r="HGM714" s="89"/>
      <c r="HGN714" s="89"/>
      <c r="HGO714" s="89"/>
      <c r="HGP714" s="511"/>
      <c r="HGQ714" s="511"/>
      <c r="HGR714" s="89"/>
      <c r="HGS714" s="89"/>
      <c r="HGT714" s="511"/>
      <c r="HGU714" s="511"/>
      <c r="HGV714" s="89"/>
      <c r="HGW714" s="89"/>
      <c r="HGX714" s="511"/>
      <c r="HGY714" s="511"/>
      <c r="HGZ714" s="511"/>
      <c r="HHA714" s="511"/>
      <c r="HHB714" s="511"/>
      <c r="HHC714" s="511"/>
      <c r="HHD714" s="511"/>
      <c r="HHE714" s="89"/>
      <c r="HHF714" s="89"/>
      <c r="HHG714" s="511"/>
      <c r="HHH714" s="511"/>
      <c r="HHI714" s="89"/>
      <c r="HHJ714" s="89"/>
      <c r="HHK714" s="511"/>
      <c r="HHL714" s="511"/>
      <c r="HHM714" s="511"/>
      <c r="HHN714" s="511"/>
      <c r="HHO714" s="511"/>
      <c r="HHP714" s="203"/>
      <c r="HHQ714" s="107"/>
      <c r="HHR714" s="511"/>
      <c r="HHS714" s="511"/>
      <c r="HHT714" s="511"/>
      <c r="HHU714" s="511"/>
      <c r="HHV714" s="511"/>
      <c r="HHW714" s="511"/>
      <c r="HHX714" s="511"/>
      <c r="HHY714" s="168"/>
      <c r="HHZ714" s="168"/>
      <c r="HIA714" s="168"/>
      <c r="HIB714" s="168"/>
      <c r="HIC714" s="168"/>
      <c r="HID714" s="168"/>
      <c r="HIE714" s="168"/>
      <c r="HIF714" s="168"/>
      <c r="HIG714" s="168"/>
      <c r="HIH714" s="168"/>
      <c r="HII714" s="168"/>
      <c r="HIJ714" s="168"/>
      <c r="HIK714" s="168"/>
      <c r="HIL714" s="168"/>
      <c r="HIM714" s="168"/>
      <c r="HIN714" s="168"/>
      <c r="HIO714" s="168"/>
      <c r="HIP714" s="168"/>
      <c r="HIQ714" s="168"/>
      <c r="HIR714" s="168"/>
      <c r="HIS714" s="168"/>
      <c r="HIT714" s="168"/>
      <c r="HIU714" s="168"/>
      <c r="HIV714" s="168"/>
      <c r="HIW714" s="168"/>
      <c r="HIX714" s="168"/>
      <c r="HIY714" s="168"/>
      <c r="HIZ714" s="168"/>
      <c r="HJA714" s="168"/>
      <c r="HJB714" s="168"/>
      <c r="HJC714" s="168"/>
      <c r="HJD714" s="168"/>
      <c r="HJE714" s="168"/>
      <c r="HJF714" s="168"/>
      <c r="HJG714" s="168"/>
      <c r="HJH714" s="168"/>
      <c r="HJI714" s="168"/>
      <c r="HJJ714" s="168"/>
      <c r="HJK714" s="168"/>
      <c r="HJL714" s="168"/>
      <c r="HJM714" s="168"/>
      <c r="HJN714" s="168"/>
      <c r="HJO714" s="168"/>
      <c r="HJP714" s="168"/>
      <c r="HJQ714" s="511"/>
      <c r="HJR714" s="511"/>
      <c r="HJS714" s="511"/>
      <c r="HJT714" s="511"/>
      <c r="HJU714" s="511"/>
      <c r="HJV714" s="511"/>
      <c r="HJW714" s="511"/>
      <c r="HJX714" s="511"/>
      <c r="HJY714" s="511"/>
      <c r="HJZ714" s="511"/>
      <c r="HKA714" s="511"/>
      <c r="HKB714" s="511"/>
      <c r="HKC714" s="511"/>
      <c r="HKD714" s="511"/>
      <c r="HKE714" s="511"/>
      <c r="HKF714" s="511"/>
      <c r="HKG714" s="511"/>
      <c r="HKH714" s="511"/>
      <c r="HKI714" s="511"/>
      <c r="HKJ714" s="511"/>
      <c r="HKK714" s="511"/>
      <c r="HKL714" s="511"/>
      <c r="HKM714" s="511"/>
      <c r="HKN714" s="511"/>
      <c r="HKO714" s="89"/>
      <c r="HKP714" s="89"/>
      <c r="HKQ714" s="89"/>
      <c r="HKR714" s="89"/>
      <c r="HKS714" s="89"/>
      <c r="HKT714" s="511"/>
      <c r="HKU714" s="511"/>
      <c r="HKV714" s="89"/>
      <c r="HKW714" s="89"/>
      <c r="HKX714" s="511"/>
      <c r="HKY714" s="511"/>
      <c r="HKZ714" s="89"/>
      <c r="HLA714" s="89"/>
      <c r="HLB714" s="511"/>
      <c r="HLC714" s="511"/>
      <c r="HLD714" s="511"/>
      <c r="HLE714" s="511"/>
      <c r="HLF714" s="511"/>
      <c r="HLG714" s="511"/>
      <c r="HLH714" s="511"/>
      <c r="HLI714" s="89"/>
      <c r="HLJ714" s="89"/>
      <c r="HLK714" s="511"/>
      <c r="HLL714" s="511"/>
      <c r="HLM714" s="89"/>
      <c r="HLN714" s="89"/>
      <c r="HLO714" s="511"/>
      <c r="HLP714" s="511"/>
      <c r="HLQ714" s="511"/>
      <c r="HLR714" s="511"/>
      <c r="HLS714" s="511"/>
      <c r="HLT714" s="203"/>
      <c r="HLU714" s="107"/>
      <c r="HLV714" s="511"/>
      <c r="HLW714" s="511"/>
      <c r="HLX714" s="511"/>
      <c r="HLY714" s="511"/>
      <c r="HLZ714" s="511"/>
      <c r="HMA714" s="511"/>
      <c r="HMB714" s="511"/>
      <c r="HMC714" s="168"/>
      <c r="HMD714" s="168"/>
      <c r="HME714" s="168"/>
      <c r="HMF714" s="168"/>
      <c r="HMG714" s="168"/>
      <c r="HMH714" s="168"/>
      <c r="HMI714" s="168"/>
      <c r="HMJ714" s="168"/>
      <c r="HMK714" s="168"/>
      <c r="HML714" s="168"/>
      <c r="HMM714" s="168"/>
      <c r="HMN714" s="168"/>
      <c r="HMO714" s="168"/>
      <c r="HMP714" s="168"/>
      <c r="HMQ714" s="168"/>
      <c r="HMR714" s="168"/>
      <c r="HMS714" s="168"/>
      <c r="HMT714" s="168"/>
      <c r="HMU714" s="168"/>
      <c r="HMV714" s="168"/>
      <c r="HMW714" s="168"/>
      <c r="HMX714" s="168"/>
      <c r="HMY714" s="168"/>
      <c r="HMZ714" s="168"/>
      <c r="HNA714" s="168"/>
      <c r="HNB714" s="168"/>
      <c r="HNC714" s="168"/>
      <c r="HND714" s="168"/>
      <c r="HNE714" s="168"/>
      <c r="HNF714" s="168"/>
      <c r="HNG714" s="168"/>
      <c r="HNH714" s="168"/>
      <c r="HNI714" s="168"/>
      <c r="HNJ714" s="168"/>
      <c r="HNK714" s="168"/>
      <c r="HNL714" s="168"/>
      <c r="HNM714" s="168"/>
      <c r="HNN714" s="168"/>
      <c r="HNO714" s="168"/>
      <c r="HNP714" s="168"/>
      <c r="HNQ714" s="168"/>
      <c r="HNR714" s="168"/>
      <c r="HNS714" s="168"/>
      <c r="HNT714" s="168"/>
      <c r="HNU714" s="511"/>
      <c r="HNV714" s="511"/>
      <c r="HNW714" s="511"/>
      <c r="HNX714" s="511"/>
      <c r="HNY714" s="511"/>
      <c r="HNZ714" s="511"/>
      <c r="HOA714" s="511"/>
      <c r="HOB714" s="511"/>
      <c r="HOC714" s="511"/>
      <c r="HOD714" s="511"/>
      <c r="HOE714" s="511"/>
      <c r="HOF714" s="511"/>
      <c r="HOG714" s="511"/>
      <c r="HOH714" s="511"/>
      <c r="HOI714" s="511"/>
      <c r="HOJ714" s="511"/>
      <c r="HOK714" s="511"/>
      <c r="HOL714" s="511"/>
      <c r="HOM714" s="511"/>
      <c r="HON714" s="511"/>
      <c r="HOO714" s="511"/>
      <c r="HOP714" s="511"/>
      <c r="HOQ714" s="511"/>
      <c r="HOR714" s="511"/>
      <c r="HOS714" s="89"/>
      <c r="HOT714" s="89"/>
      <c r="HOU714" s="89"/>
      <c r="HOV714" s="89"/>
      <c r="HOW714" s="89"/>
      <c r="HOX714" s="511"/>
      <c r="HOY714" s="511"/>
      <c r="HOZ714" s="89"/>
      <c r="HPA714" s="89"/>
      <c r="HPB714" s="511"/>
      <c r="HPC714" s="511"/>
      <c r="HPD714" s="89"/>
      <c r="HPE714" s="89"/>
      <c r="HPF714" s="511"/>
      <c r="HPG714" s="511"/>
      <c r="HPH714" s="511"/>
      <c r="HPI714" s="511"/>
      <c r="HPJ714" s="511"/>
      <c r="HPK714" s="511"/>
      <c r="HPL714" s="511"/>
      <c r="HPM714" s="89"/>
      <c r="HPN714" s="89"/>
      <c r="HPO714" s="511"/>
      <c r="HPP714" s="511"/>
      <c r="HPQ714" s="89"/>
      <c r="HPR714" s="89"/>
      <c r="HPS714" s="511"/>
      <c r="HPT714" s="511"/>
      <c r="HPU714" s="511"/>
      <c r="HPV714" s="511"/>
      <c r="HPW714" s="511"/>
      <c r="HPX714" s="203"/>
      <c r="HPY714" s="107"/>
      <c r="HPZ714" s="511"/>
      <c r="HQA714" s="511"/>
      <c r="HQB714" s="511"/>
      <c r="HQC714" s="511"/>
      <c r="HQD714" s="511"/>
      <c r="HQE714" s="511"/>
      <c r="HQF714" s="511"/>
      <c r="HQG714" s="168"/>
      <c r="HQH714" s="168"/>
      <c r="HQI714" s="168"/>
      <c r="HQJ714" s="168"/>
      <c r="HQK714" s="168"/>
      <c r="HQL714" s="168"/>
      <c r="HQM714" s="168"/>
      <c r="HQN714" s="168"/>
      <c r="HQO714" s="168"/>
      <c r="HQP714" s="168"/>
      <c r="HQQ714" s="168"/>
      <c r="HQR714" s="168"/>
      <c r="HQS714" s="168"/>
      <c r="HQT714" s="168"/>
      <c r="HQU714" s="168"/>
      <c r="HQV714" s="168"/>
      <c r="HQW714" s="168"/>
      <c r="HQX714" s="168"/>
      <c r="HQY714" s="168"/>
      <c r="HQZ714" s="168"/>
      <c r="HRA714" s="168"/>
      <c r="HRB714" s="168"/>
      <c r="HRC714" s="168"/>
      <c r="HRD714" s="168"/>
      <c r="HRE714" s="168"/>
      <c r="HRF714" s="168"/>
      <c r="HRG714" s="168"/>
      <c r="HRH714" s="168"/>
      <c r="HRI714" s="168"/>
      <c r="HRJ714" s="168"/>
      <c r="HRK714" s="168"/>
      <c r="HRL714" s="168"/>
      <c r="HRM714" s="168"/>
      <c r="HRN714" s="168"/>
      <c r="HRO714" s="168"/>
      <c r="HRP714" s="168"/>
      <c r="HRQ714" s="168"/>
      <c r="HRR714" s="168"/>
      <c r="HRS714" s="168"/>
      <c r="HRT714" s="168"/>
      <c r="HRU714" s="168"/>
      <c r="HRV714" s="168"/>
      <c r="HRW714" s="168"/>
      <c r="HRX714" s="168"/>
      <c r="HRY714" s="511"/>
      <c r="HRZ714" s="511"/>
      <c r="HSA714" s="511"/>
      <c r="HSB714" s="511"/>
      <c r="HSC714" s="511"/>
      <c r="HSD714" s="511"/>
      <c r="HSE714" s="511"/>
      <c r="HSF714" s="511"/>
      <c r="HSG714" s="511"/>
      <c r="HSH714" s="511"/>
      <c r="HSI714" s="511"/>
      <c r="HSJ714" s="511"/>
      <c r="HSK714" s="511"/>
      <c r="HSL714" s="511"/>
      <c r="HSM714" s="511"/>
      <c r="HSN714" s="511"/>
      <c r="HSO714" s="511"/>
      <c r="HSP714" s="511"/>
      <c r="HSQ714" s="511"/>
      <c r="HSR714" s="511"/>
      <c r="HSS714" s="511"/>
      <c r="HST714" s="511"/>
      <c r="HSU714" s="511"/>
      <c r="HSV714" s="511"/>
      <c r="HSW714" s="89"/>
      <c r="HSX714" s="89"/>
      <c r="HSY714" s="89"/>
      <c r="HSZ714" s="89"/>
      <c r="HTA714" s="89"/>
      <c r="HTB714" s="511"/>
      <c r="HTC714" s="511"/>
      <c r="HTD714" s="89"/>
      <c r="HTE714" s="89"/>
      <c r="HTF714" s="511"/>
      <c r="HTG714" s="511"/>
      <c r="HTH714" s="89"/>
      <c r="HTI714" s="89"/>
      <c r="HTJ714" s="511"/>
      <c r="HTK714" s="511"/>
      <c r="HTL714" s="511"/>
      <c r="HTM714" s="511"/>
      <c r="HTN714" s="511"/>
      <c r="HTO714" s="511"/>
      <c r="HTP714" s="511"/>
      <c r="HTQ714" s="89"/>
      <c r="HTR714" s="89"/>
      <c r="HTS714" s="511"/>
      <c r="HTT714" s="511"/>
      <c r="HTU714" s="89"/>
      <c r="HTV714" s="89"/>
      <c r="HTW714" s="511"/>
      <c r="HTX714" s="511"/>
      <c r="HTY714" s="511"/>
      <c r="HTZ714" s="511"/>
      <c r="HUA714" s="511"/>
      <c r="HUB714" s="203"/>
      <c r="HUC714" s="107"/>
      <c r="HUD714" s="511"/>
      <c r="HUE714" s="511"/>
      <c r="HUF714" s="511"/>
      <c r="HUG714" s="511"/>
      <c r="HUH714" s="511"/>
      <c r="HUI714" s="511"/>
      <c r="HUJ714" s="511"/>
      <c r="HUK714" s="168"/>
      <c r="HUL714" s="168"/>
      <c r="HUM714" s="168"/>
      <c r="HUN714" s="168"/>
      <c r="HUO714" s="168"/>
      <c r="HUP714" s="168"/>
      <c r="HUQ714" s="168"/>
      <c r="HUR714" s="168"/>
      <c r="HUS714" s="168"/>
      <c r="HUT714" s="168"/>
      <c r="HUU714" s="168"/>
      <c r="HUV714" s="168"/>
      <c r="HUW714" s="168"/>
      <c r="HUX714" s="168"/>
      <c r="HUY714" s="168"/>
      <c r="HUZ714" s="168"/>
      <c r="HVA714" s="168"/>
      <c r="HVB714" s="168"/>
      <c r="HVC714" s="168"/>
      <c r="HVD714" s="168"/>
      <c r="HVE714" s="168"/>
      <c r="HVF714" s="168"/>
      <c r="HVG714" s="168"/>
      <c r="HVH714" s="168"/>
      <c r="HVI714" s="168"/>
      <c r="HVJ714" s="168"/>
      <c r="HVK714" s="168"/>
      <c r="HVL714" s="168"/>
      <c r="HVM714" s="168"/>
      <c r="HVN714" s="168"/>
      <c r="HVO714" s="168"/>
      <c r="HVP714" s="168"/>
      <c r="HVQ714" s="168"/>
      <c r="HVR714" s="168"/>
      <c r="HVS714" s="168"/>
      <c r="HVT714" s="168"/>
      <c r="HVU714" s="168"/>
      <c r="HVV714" s="168"/>
      <c r="HVW714" s="168"/>
      <c r="HVX714" s="168"/>
      <c r="HVY714" s="168"/>
      <c r="HVZ714" s="168"/>
      <c r="HWA714" s="168"/>
      <c r="HWB714" s="168"/>
      <c r="HWC714" s="511"/>
      <c r="HWD714" s="511"/>
      <c r="HWE714" s="511"/>
      <c r="HWF714" s="511"/>
      <c r="HWG714" s="511"/>
      <c r="HWH714" s="511"/>
      <c r="HWI714" s="511"/>
      <c r="HWJ714" s="511"/>
      <c r="HWK714" s="511"/>
      <c r="HWL714" s="511"/>
      <c r="HWM714" s="511"/>
      <c r="HWN714" s="511"/>
      <c r="HWO714" s="511"/>
      <c r="HWP714" s="511"/>
      <c r="HWQ714" s="511"/>
      <c r="HWR714" s="511"/>
      <c r="HWS714" s="511"/>
      <c r="HWT714" s="511"/>
      <c r="HWU714" s="511"/>
      <c r="HWV714" s="511"/>
      <c r="HWW714" s="511"/>
      <c r="HWX714" s="511"/>
      <c r="HWY714" s="511"/>
      <c r="HWZ714" s="511"/>
      <c r="HXA714" s="89"/>
      <c r="HXB714" s="89"/>
      <c r="HXC714" s="89"/>
      <c r="HXD714" s="89"/>
      <c r="HXE714" s="89"/>
      <c r="HXF714" s="511"/>
      <c r="HXG714" s="511"/>
      <c r="HXH714" s="89"/>
      <c r="HXI714" s="89"/>
      <c r="HXJ714" s="511"/>
      <c r="HXK714" s="511"/>
      <c r="HXL714" s="89"/>
      <c r="HXM714" s="89"/>
      <c r="HXN714" s="511"/>
      <c r="HXO714" s="511"/>
      <c r="HXP714" s="511"/>
      <c r="HXQ714" s="511"/>
      <c r="HXR714" s="511"/>
      <c r="HXS714" s="511"/>
      <c r="HXT714" s="511"/>
      <c r="HXU714" s="89"/>
      <c r="HXV714" s="89"/>
      <c r="HXW714" s="511"/>
      <c r="HXX714" s="511"/>
      <c r="HXY714" s="89"/>
      <c r="HXZ714" s="89"/>
      <c r="HYA714" s="511"/>
      <c r="HYB714" s="511"/>
      <c r="HYC714" s="511"/>
      <c r="HYD714" s="511"/>
      <c r="HYE714" s="511"/>
      <c r="HYF714" s="203"/>
      <c r="HYG714" s="107"/>
      <c r="HYH714" s="511"/>
      <c r="HYI714" s="511"/>
      <c r="HYJ714" s="511"/>
      <c r="HYK714" s="511"/>
      <c r="HYL714" s="511"/>
      <c r="HYM714" s="511"/>
      <c r="HYN714" s="511"/>
      <c r="HYO714" s="168"/>
      <c r="HYP714" s="168"/>
      <c r="HYQ714" s="168"/>
      <c r="HYR714" s="168"/>
      <c r="HYS714" s="168"/>
      <c r="HYT714" s="168"/>
      <c r="HYU714" s="168"/>
      <c r="HYV714" s="168"/>
      <c r="HYW714" s="168"/>
      <c r="HYX714" s="168"/>
      <c r="HYY714" s="168"/>
      <c r="HYZ714" s="168"/>
      <c r="HZA714" s="168"/>
      <c r="HZB714" s="168"/>
      <c r="HZC714" s="168"/>
      <c r="HZD714" s="168"/>
      <c r="HZE714" s="168"/>
      <c r="HZF714" s="168"/>
      <c r="HZG714" s="168"/>
      <c r="HZH714" s="168"/>
      <c r="HZI714" s="168"/>
      <c r="HZJ714" s="168"/>
      <c r="HZK714" s="168"/>
      <c r="HZL714" s="168"/>
      <c r="HZM714" s="168"/>
      <c r="HZN714" s="168"/>
      <c r="HZO714" s="168"/>
      <c r="HZP714" s="168"/>
      <c r="HZQ714" s="168"/>
      <c r="HZR714" s="168"/>
      <c r="HZS714" s="168"/>
      <c r="HZT714" s="168"/>
      <c r="HZU714" s="168"/>
      <c r="HZV714" s="168"/>
      <c r="HZW714" s="168"/>
      <c r="HZX714" s="168"/>
      <c r="HZY714" s="168"/>
      <c r="HZZ714" s="168"/>
      <c r="IAA714" s="168"/>
      <c r="IAB714" s="168"/>
      <c r="IAC714" s="168"/>
      <c r="IAD714" s="168"/>
      <c r="IAE714" s="168"/>
      <c r="IAF714" s="168"/>
      <c r="IAG714" s="511"/>
      <c r="IAH714" s="511"/>
      <c r="IAI714" s="511"/>
      <c r="IAJ714" s="511"/>
      <c r="IAK714" s="511"/>
      <c r="IAL714" s="511"/>
      <c r="IAM714" s="511"/>
      <c r="IAN714" s="511"/>
      <c r="IAO714" s="511"/>
      <c r="IAP714" s="511"/>
      <c r="IAQ714" s="511"/>
      <c r="IAR714" s="511"/>
      <c r="IAS714" s="511"/>
      <c r="IAT714" s="511"/>
      <c r="IAU714" s="511"/>
      <c r="IAV714" s="511"/>
      <c r="IAW714" s="511"/>
      <c r="IAX714" s="511"/>
      <c r="IAY714" s="511"/>
      <c r="IAZ714" s="511"/>
      <c r="IBA714" s="511"/>
      <c r="IBB714" s="511"/>
      <c r="IBC714" s="511"/>
      <c r="IBD714" s="511"/>
      <c r="IBE714" s="89"/>
      <c r="IBF714" s="89"/>
      <c r="IBG714" s="89"/>
      <c r="IBH714" s="89"/>
      <c r="IBI714" s="89"/>
      <c r="IBJ714" s="511"/>
      <c r="IBK714" s="511"/>
      <c r="IBL714" s="89"/>
      <c r="IBM714" s="89"/>
      <c r="IBN714" s="511"/>
      <c r="IBO714" s="511"/>
      <c r="IBP714" s="89"/>
      <c r="IBQ714" s="89"/>
      <c r="IBR714" s="511"/>
      <c r="IBS714" s="511"/>
      <c r="IBT714" s="511"/>
      <c r="IBU714" s="511"/>
      <c r="IBV714" s="511"/>
      <c r="IBW714" s="511"/>
      <c r="IBX714" s="511"/>
      <c r="IBY714" s="89"/>
      <c r="IBZ714" s="89"/>
      <c r="ICA714" s="511"/>
      <c r="ICB714" s="511"/>
      <c r="ICC714" s="89"/>
      <c r="ICD714" s="89"/>
      <c r="ICE714" s="511"/>
      <c r="ICF714" s="511"/>
      <c r="ICG714" s="511"/>
      <c r="ICH714" s="511"/>
      <c r="ICI714" s="511"/>
      <c r="ICJ714" s="203"/>
      <c r="ICK714" s="107"/>
      <c r="ICL714" s="511"/>
      <c r="ICM714" s="511"/>
      <c r="ICN714" s="511"/>
      <c r="ICO714" s="511"/>
      <c r="ICP714" s="511"/>
      <c r="ICQ714" s="511"/>
      <c r="ICR714" s="511"/>
      <c r="ICS714" s="168"/>
      <c r="ICT714" s="168"/>
      <c r="ICU714" s="168"/>
      <c r="ICV714" s="168"/>
      <c r="ICW714" s="168"/>
      <c r="ICX714" s="168"/>
      <c r="ICY714" s="168"/>
      <c r="ICZ714" s="168"/>
      <c r="IDA714" s="168"/>
      <c r="IDB714" s="168"/>
      <c r="IDC714" s="168"/>
      <c r="IDD714" s="168"/>
      <c r="IDE714" s="168"/>
      <c r="IDF714" s="168"/>
      <c r="IDG714" s="168"/>
      <c r="IDH714" s="168"/>
      <c r="IDI714" s="168"/>
      <c r="IDJ714" s="168"/>
      <c r="IDK714" s="168"/>
      <c r="IDL714" s="168"/>
      <c r="IDM714" s="168"/>
      <c r="IDN714" s="168"/>
      <c r="IDO714" s="168"/>
      <c r="IDP714" s="168"/>
      <c r="IDQ714" s="168"/>
      <c r="IDR714" s="168"/>
      <c r="IDS714" s="168"/>
      <c r="IDT714" s="168"/>
      <c r="IDU714" s="168"/>
      <c r="IDV714" s="168"/>
      <c r="IDW714" s="168"/>
      <c r="IDX714" s="168"/>
      <c r="IDY714" s="168"/>
      <c r="IDZ714" s="168"/>
      <c r="IEA714" s="168"/>
      <c r="IEB714" s="168"/>
      <c r="IEC714" s="168"/>
      <c r="IED714" s="168"/>
      <c r="IEE714" s="168"/>
      <c r="IEF714" s="168"/>
      <c r="IEG714" s="168"/>
      <c r="IEH714" s="168"/>
      <c r="IEI714" s="168"/>
      <c r="IEJ714" s="168"/>
      <c r="IEK714" s="511"/>
      <c r="IEL714" s="511"/>
      <c r="IEM714" s="511"/>
      <c r="IEN714" s="511"/>
      <c r="IEO714" s="511"/>
      <c r="IEP714" s="511"/>
      <c r="IEQ714" s="511"/>
      <c r="IER714" s="511"/>
      <c r="IES714" s="511"/>
      <c r="IET714" s="511"/>
      <c r="IEU714" s="511"/>
      <c r="IEV714" s="511"/>
      <c r="IEW714" s="511"/>
      <c r="IEX714" s="511"/>
      <c r="IEY714" s="511"/>
      <c r="IEZ714" s="511"/>
      <c r="IFA714" s="511"/>
      <c r="IFB714" s="511"/>
      <c r="IFC714" s="511"/>
      <c r="IFD714" s="511"/>
      <c r="IFE714" s="511"/>
      <c r="IFF714" s="511"/>
      <c r="IFG714" s="511"/>
      <c r="IFH714" s="511"/>
      <c r="IFI714" s="89"/>
      <c r="IFJ714" s="89"/>
      <c r="IFK714" s="89"/>
      <c r="IFL714" s="89"/>
      <c r="IFM714" s="89"/>
      <c r="IFN714" s="511"/>
      <c r="IFO714" s="511"/>
      <c r="IFP714" s="89"/>
      <c r="IFQ714" s="89"/>
      <c r="IFR714" s="511"/>
      <c r="IFS714" s="511"/>
      <c r="IFT714" s="89"/>
      <c r="IFU714" s="89"/>
      <c r="IFV714" s="511"/>
      <c r="IFW714" s="511"/>
      <c r="IFX714" s="511"/>
      <c r="IFY714" s="511"/>
      <c r="IFZ714" s="511"/>
      <c r="IGA714" s="511"/>
      <c r="IGB714" s="511"/>
      <c r="IGC714" s="89"/>
      <c r="IGD714" s="89"/>
      <c r="IGE714" s="511"/>
      <c r="IGF714" s="511"/>
      <c r="IGG714" s="89"/>
      <c r="IGH714" s="89"/>
      <c r="IGI714" s="511"/>
      <c r="IGJ714" s="511"/>
      <c r="IGK714" s="511"/>
      <c r="IGL714" s="511"/>
      <c r="IGM714" s="511"/>
      <c r="IGN714" s="203"/>
      <c r="IGO714" s="107"/>
      <c r="IGP714" s="511"/>
      <c r="IGQ714" s="511"/>
      <c r="IGR714" s="511"/>
      <c r="IGS714" s="511"/>
      <c r="IGT714" s="511"/>
      <c r="IGU714" s="511"/>
      <c r="IGV714" s="511"/>
      <c r="IGW714" s="168"/>
      <c r="IGX714" s="168"/>
      <c r="IGY714" s="168"/>
      <c r="IGZ714" s="168"/>
      <c r="IHA714" s="168"/>
      <c r="IHB714" s="168"/>
      <c r="IHC714" s="168"/>
      <c r="IHD714" s="168"/>
      <c r="IHE714" s="168"/>
      <c r="IHF714" s="168"/>
      <c r="IHG714" s="168"/>
      <c r="IHH714" s="168"/>
      <c r="IHI714" s="168"/>
      <c r="IHJ714" s="168"/>
      <c r="IHK714" s="168"/>
      <c r="IHL714" s="168"/>
      <c r="IHM714" s="168"/>
      <c r="IHN714" s="168"/>
      <c r="IHO714" s="168"/>
      <c r="IHP714" s="168"/>
      <c r="IHQ714" s="168"/>
      <c r="IHR714" s="168"/>
      <c r="IHS714" s="168"/>
      <c r="IHT714" s="168"/>
      <c r="IHU714" s="168"/>
      <c r="IHV714" s="168"/>
      <c r="IHW714" s="168"/>
      <c r="IHX714" s="168"/>
      <c r="IHY714" s="168"/>
      <c r="IHZ714" s="168"/>
      <c r="IIA714" s="168"/>
      <c r="IIB714" s="168"/>
      <c r="IIC714" s="168"/>
      <c r="IID714" s="168"/>
      <c r="IIE714" s="168"/>
      <c r="IIF714" s="168"/>
      <c r="IIG714" s="168"/>
      <c r="IIH714" s="168"/>
      <c r="III714" s="168"/>
      <c r="IIJ714" s="168"/>
      <c r="IIK714" s="168"/>
      <c r="IIL714" s="168"/>
      <c r="IIM714" s="168"/>
      <c r="IIN714" s="168"/>
      <c r="IIO714" s="511"/>
      <c r="IIP714" s="511"/>
      <c r="IIQ714" s="511"/>
      <c r="IIR714" s="511"/>
      <c r="IIS714" s="511"/>
      <c r="IIT714" s="511"/>
      <c r="IIU714" s="511"/>
      <c r="IIV714" s="511"/>
      <c r="IIW714" s="511"/>
      <c r="IIX714" s="511"/>
      <c r="IIY714" s="511"/>
      <c r="IIZ714" s="511"/>
      <c r="IJA714" s="511"/>
      <c r="IJB714" s="511"/>
      <c r="IJC714" s="511"/>
      <c r="IJD714" s="511"/>
      <c r="IJE714" s="511"/>
      <c r="IJF714" s="511"/>
      <c r="IJG714" s="511"/>
      <c r="IJH714" s="511"/>
      <c r="IJI714" s="511"/>
      <c r="IJJ714" s="511"/>
      <c r="IJK714" s="511"/>
      <c r="IJL714" s="511"/>
      <c r="IJM714" s="89"/>
      <c r="IJN714" s="89"/>
      <c r="IJO714" s="89"/>
      <c r="IJP714" s="89"/>
      <c r="IJQ714" s="89"/>
      <c r="IJR714" s="511"/>
      <c r="IJS714" s="511"/>
      <c r="IJT714" s="89"/>
      <c r="IJU714" s="89"/>
      <c r="IJV714" s="511"/>
      <c r="IJW714" s="511"/>
      <c r="IJX714" s="89"/>
      <c r="IJY714" s="89"/>
      <c r="IJZ714" s="511"/>
      <c r="IKA714" s="511"/>
      <c r="IKB714" s="511"/>
      <c r="IKC714" s="511"/>
      <c r="IKD714" s="511"/>
      <c r="IKE714" s="511"/>
      <c r="IKF714" s="511"/>
      <c r="IKG714" s="89"/>
      <c r="IKH714" s="89"/>
      <c r="IKI714" s="511"/>
      <c r="IKJ714" s="511"/>
      <c r="IKK714" s="89"/>
      <c r="IKL714" s="89"/>
      <c r="IKM714" s="511"/>
      <c r="IKN714" s="511"/>
      <c r="IKO714" s="511"/>
      <c r="IKP714" s="511"/>
      <c r="IKQ714" s="511"/>
      <c r="IKR714" s="203"/>
      <c r="IKS714" s="107"/>
      <c r="IKT714" s="511"/>
      <c r="IKU714" s="511"/>
      <c r="IKV714" s="511"/>
      <c r="IKW714" s="511"/>
      <c r="IKX714" s="511"/>
      <c r="IKY714" s="511"/>
      <c r="IKZ714" s="511"/>
      <c r="ILA714" s="168"/>
      <c r="ILB714" s="168"/>
      <c r="ILC714" s="168"/>
      <c r="ILD714" s="168"/>
      <c r="ILE714" s="168"/>
      <c r="ILF714" s="168"/>
      <c r="ILG714" s="168"/>
      <c r="ILH714" s="168"/>
      <c r="ILI714" s="168"/>
      <c r="ILJ714" s="168"/>
      <c r="ILK714" s="168"/>
      <c r="ILL714" s="168"/>
      <c r="ILM714" s="168"/>
      <c r="ILN714" s="168"/>
      <c r="ILO714" s="168"/>
      <c r="ILP714" s="168"/>
      <c r="ILQ714" s="168"/>
      <c r="ILR714" s="168"/>
      <c r="ILS714" s="168"/>
      <c r="ILT714" s="168"/>
      <c r="ILU714" s="168"/>
      <c r="ILV714" s="168"/>
      <c r="ILW714" s="168"/>
      <c r="ILX714" s="168"/>
      <c r="ILY714" s="168"/>
      <c r="ILZ714" s="168"/>
      <c r="IMA714" s="168"/>
      <c r="IMB714" s="168"/>
      <c r="IMC714" s="168"/>
      <c r="IMD714" s="168"/>
      <c r="IME714" s="168"/>
      <c r="IMF714" s="168"/>
      <c r="IMG714" s="168"/>
      <c r="IMH714" s="168"/>
      <c r="IMI714" s="168"/>
      <c r="IMJ714" s="168"/>
      <c r="IMK714" s="168"/>
      <c r="IML714" s="168"/>
      <c r="IMM714" s="168"/>
      <c r="IMN714" s="168"/>
      <c r="IMO714" s="168"/>
      <c r="IMP714" s="168"/>
      <c r="IMQ714" s="168"/>
      <c r="IMR714" s="168"/>
      <c r="IMS714" s="511"/>
      <c r="IMT714" s="511"/>
      <c r="IMU714" s="511"/>
      <c r="IMV714" s="511"/>
      <c r="IMW714" s="511"/>
      <c r="IMX714" s="511"/>
      <c r="IMY714" s="511"/>
      <c r="IMZ714" s="511"/>
      <c r="INA714" s="511"/>
      <c r="INB714" s="511"/>
      <c r="INC714" s="511"/>
      <c r="IND714" s="511"/>
      <c r="INE714" s="511"/>
      <c r="INF714" s="511"/>
      <c r="ING714" s="511"/>
      <c r="INH714" s="511"/>
      <c r="INI714" s="511"/>
      <c r="INJ714" s="511"/>
      <c r="INK714" s="511"/>
      <c r="INL714" s="511"/>
      <c r="INM714" s="511"/>
      <c r="INN714" s="511"/>
      <c r="INO714" s="511"/>
      <c r="INP714" s="511"/>
      <c r="INQ714" s="89"/>
      <c r="INR714" s="89"/>
      <c r="INS714" s="89"/>
      <c r="INT714" s="89"/>
      <c r="INU714" s="89"/>
      <c r="INV714" s="511"/>
      <c r="INW714" s="511"/>
      <c r="INX714" s="89"/>
      <c r="INY714" s="89"/>
      <c r="INZ714" s="511"/>
      <c r="IOA714" s="511"/>
      <c r="IOB714" s="89"/>
      <c r="IOC714" s="89"/>
      <c r="IOD714" s="511"/>
      <c r="IOE714" s="511"/>
      <c r="IOF714" s="511"/>
      <c r="IOG714" s="511"/>
      <c r="IOH714" s="511"/>
      <c r="IOI714" s="511"/>
      <c r="IOJ714" s="511"/>
      <c r="IOK714" s="89"/>
      <c r="IOL714" s="89"/>
      <c r="IOM714" s="511"/>
      <c r="ION714" s="511"/>
      <c r="IOO714" s="89"/>
      <c r="IOP714" s="89"/>
      <c r="IOQ714" s="511"/>
      <c r="IOR714" s="511"/>
      <c r="IOS714" s="511"/>
      <c r="IOT714" s="511"/>
      <c r="IOU714" s="511"/>
      <c r="IOV714" s="203"/>
      <c r="IOW714" s="107"/>
      <c r="IOX714" s="511"/>
      <c r="IOY714" s="511"/>
      <c r="IOZ714" s="511"/>
      <c r="IPA714" s="511"/>
      <c r="IPB714" s="511"/>
      <c r="IPC714" s="511"/>
      <c r="IPD714" s="511"/>
      <c r="IPE714" s="168"/>
      <c r="IPF714" s="168"/>
      <c r="IPG714" s="168"/>
      <c r="IPH714" s="168"/>
      <c r="IPI714" s="168"/>
      <c r="IPJ714" s="168"/>
      <c r="IPK714" s="168"/>
      <c r="IPL714" s="168"/>
      <c r="IPM714" s="168"/>
      <c r="IPN714" s="168"/>
      <c r="IPO714" s="168"/>
      <c r="IPP714" s="168"/>
      <c r="IPQ714" s="168"/>
      <c r="IPR714" s="168"/>
      <c r="IPS714" s="168"/>
      <c r="IPT714" s="168"/>
      <c r="IPU714" s="168"/>
      <c r="IPV714" s="168"/>
      <c r="IPW714" s="168"/>
      <c r="IPX714" s="168"/>
      <c r="IPY714" s="168"/>
      <c r="IPZ714" s="168"/>
      <c r="IQA714" s="168"/>
      <c r="IQB714" s="168"/>
      <c r="IQC714" s="168"/>
      <c r="IQD714" s="168"/>
      <c r="IQE714" s="168"/>
      <c r="IQF714" s="168"/>
      <c r="IQG714" s="168"/>
      <c r="IQH714" s="168"/>
      <c r="IQI714" s="168"/>
      <c r="IQJ714" s="168"/>
      <c r="IQK714" s="168"/>
      <c r="IQL714" s="168"/>
      <c r="IQM714" s="168"/>
      <c r="IQN714" s="168"/>
      <c r="IQO714" s="168"/>
      <c r="IQP714" s="168"/>
      <c r="IQQ714" s="168"/>
      <c r="IQR714" s="168"/>
      <c r="IQS714" s="168"/>
      <c r="IQT714" s="168"/>
      <c r="IQU714" s="168"/>
      <c r="IQV714" s="168"/>
      <c r="IQW714" s="511"/>
      <c r="IQX714" s="511"/>
      <c r="IQY714" s="511"/>
      <c r="IQZ714" s="511"/>
      <c r="IRA714" s="511"/>
      <c r="IRB714" s="511"/>
      <c r="IRC714" s="511"/>
      <c r="IRD714" s="511"/>
      <c r="IRE714" s="511"/>
      <c r="IRF714" s="511"/>
      <c r="IRG714" s="511"/>
      <c r="IRH714" s="511"/>
      <c r="IRI714" s="511"/>
      <c r="IRJ714" s="511"/>
      <c r="IRK714" s="511"/>
      <c r="IRL714" s="511"/>
      <c r="IRM714" s="511"/>
      <c r="IRN714" s="511"/>
      <c r="IRO714" s="511"/>
      <c r="IRP714" s="511"/>
      <c r="IRQ714" s="511"/>
      <c r="IRR714" s="511"/>
      <c r="IRS714" s="511"/>
      <c r="IRT714" s="511"/>
      <c r="IRU714" s="89"/>
      <c r="IRV714" s="89"/>
      <c r="IRW714" s="89"/>
      <c r="IRX714" s="89"/>
      <c r="IRY714" s="89"/>
      <c r="IRZ714" s="511"/>
      <c r="ISA714" s="511"/>
      <c r="ISB714" s="89"/>
      <c r="ISC714" s="89"/>
      <c r="ISD714" s="511"/>
      <c r="ISE714" s="511"/>
      <c r="ISF714" s="89"/>
      <c r="ISG714" s="89"/>
      <c r="ISH714" s="511"/>
      <c r="ISI714" s="511"/>
      <c r="ISJ714" s="511"/>
      <c r="ISK714" s="511"/>
      <c r="ISL714" s="511"/>
      <c r="ISM714" s="511"/>
      <c r="ISN714" s="511"/>
      <c r="ISO714" s="89"/>
      <c r="ISP714" s="89"/>
      <c r="ISQ714" s="511"/>
      <c r="ISR714" s="511"/>
      <c r="ISS714" s="89"/>
      <c r="IST714" s="89"/>
      <c r="ISU714" s="511"/>
      <c r="ISV714" s="511"/>
      <c r="ISW714" s="511"/>
      <c r="ISX714" s="511"/>
      <c r="ISY714" s="511"/>
      <c r="ISZ714" s="203"/>
      <c r="ITA714" s="107"/>
      <c r="ITB714" s="511"/>
      <c r="ITC714" s="511"/>
      <c r="ITD714" s="511"/>
      <c r="ITE714" s="511"/>
      <c r="ITF714" s="511"/>
      <c r="ITG714" s="511"/>
      <c r="ITH714" s="511"/>
      <c r="ITI714" s="168"/>
      <c r="ITJ714" s="168"/>
      <c r="ITK714" s="168"/>
      <c r="ITL714" s="168"/>
      <c r="ITM714" s="168"/>
      <c r="ITN714" s="168"/>
      <c r="ITO714" s="168"/>
      <c r="ITP714" s="168"/>
      <c r="ITQ714" s="168"/>
      <c r="ITR714" s="168"/>
      <c r="ITS714" s="168"/>
      <c r="ITT714" s="168"/>
      <c r="ITU714" s="168"/>
      <c r="ITV714" s="168"/>
      <c r="ITW714" s="168"/>
      <c r="ITX714" s="168"/>
      <c r="ITY714" s="168"/>
      <c r="ITZ714" s="168"/>
      <c r="IUA714" s="168"/>
      <c r="IUB714" s="168"/>
      <c r="IUC714" s="168"/>
      <c r="IUD714" s="168"/>
      <c r="IUE714" s="168"/>
      <c r="IUF714" s="168"/>
      <c r="IUG714" s="168"/>
      <c r="IUH714" s="168"/>
      <c r="IUI714" s="168"/>
      <c r="IUJ714" s="168"/>
      <c r="IUK714" s="168"/>
      <c r="IUL714" s="168"/>
      <c r="IUM714" s="168"/>
      <c r="IUN714" s="168"/>
      <c r="IUO714" s="168"/>
      <c r="IUP714" s="168"/>
      <c r="IUQ714" s="168"/>
      <c r="IUR714" s="168"/>
      <c r="IUS714" s="168"/>
      <c r="IUT714" s="168"/>
      <c r="IUU714" s="168"/>
      <c r="IUV714" s="168"/>
      <c r="IUW714" s="168"/>
      <c r="IUX714" s="168"/>
      <c r="IUY714" s="168"/>
      <c r="IUZ714" s="168"/>
      <c r="IVA714" s="511"/>
      <c r="IVB714" s="511"/>
      <c r="IVC714" s="511"/>
      <c r="IVD714" s="511"/>
      <c r="IVE714" s="511"/>
      <c r="IVF714" s="511"/>
      <c r="IVG714" s="511"/>
      <c r="IVH714" s="511"/>
      <c r="IVI714" s="511"/>
      <c r="IVJ714" s="511"/>
      <c r="IVK714" s="511"/>
      <c r="IVL714" s="511"/>
      <c r="IVM714" s="511"/>
      <c r="IVN714" s="511"/>
      <c r="IVO714" s="511"/>
      <c r="IVP714" s="511"/>
      <c r="IVQ714" s="511"/>
      <c r="IVR714" s="511"/>
      <c r="IVS714" s="511"/>
      <c r="IVT714" s="511"/>
      <c r="IVU714" s="511"/>
      <c r="IVV714" s="511"/>
      <c r="IVW714" s="511"/>
      <c r="IVX714" s="511"/>
      <c r="IVY714" s="89"/>
      <c r="IVZ714" s="89"/>
      <c r="IWA714" s="89"/>
      <c r="IWB714" s="89"/>
      <c r="IWC714" s="89"/>
      <c r="IWD714" s="511"/>
      <c r="IWE714" s="511"/>
      <c r="IWF714" s="89"/>
      <c r="IWG714" s="89"/>
      <c r="IWH714" s="511"/>
      <c r="IWI714" s="511"/>
      <c r="IWJ714" s="89"/>
      <c r="IWK714" s="89"/>
      <c r="IWL714" s="511"/>
      <c r="IWM714" s="511"/>
      <c r="IWN714" s="511"/>
      <c r="IWO714" s="511"/>
      <c r="IWP714" s="511"/>
      <c r="IWQ714" s="511"/>
      <c r="IWR714" s="511"/>
      <c r="IWS714" s="89"/>
      <c r="IWT714" s="89"/>
      <c r="IWU714" s="511"/>
      <c r="IWV714" s="511"/>
      <c r="IWW714" s="89"/>
      <c r="IWX714" s="89"/>
      <c r="IWY714" s="511"/>
      <c r="IWZ714" s="511"/>
      <c r="IXA714" s="511"/>
      <c r="IXB714" s="511"/>
      <c r="IXC714" s="511"/>
      <c r="IXD714" s="203"/>
      <c r="IXE714" s="107"/>
      <c r="IXF714" s="511"/>
      <c r="IXG714" s="511"/>
      <c r="IXH714" s="511"/>
      <c r="IXI714" s="511"/>
      <c r="IXJ714" s="511"/>
      <c r="IXK714" s="511"/>
      <c r="IXL714" s="511"/>
      <c r="IXM714" s="168"/>
      <c r="IXN714" s="168"/>
      <c r="IXO714" s="168"/>
      <c r="IXP714" s="168"/>
      <c r="IXQ714" s="168"/>
      <c r="IXR714" s="168"/>
      <c r="IXS714" s="168"/>
      <c r="IXT714" s="168"/>
      <c r="IXU714" s="168"/>
      <c r="IXV714" s="168"/>
      <c r="IXW714" s="168"/>
      <c r="IXX714" s="168"/>
      <c r="IXY714" s="168"/>
      <c r="IXZ714" s="168"/>
      <c r="IYA714" s="168"/>
      <c r="IYB714" s="168"/>
      <c r="IYC714" s="168"/>
      <c r="IYD714" s="168"/>
      <c r="IYE714" s="168"/>
      <c r="IYF714" s="168"/>
      <c r="IYG714" s="168"/>
      <c r="IYH714" s="168"/>
      <c r="IYI714" s="168"/>
      <c r="IYJ714" s="168"/>
      <c r="IYK714" s="168"/>
      <c r="IYL714" s="168"/>
      <c r="IYM714" s="168"/>
      <c r="IYN714" s="168"/>
      <c r="IYO714" s="168"/>
      <c r="IYP714" s="168"/>
      <c r="IYQ714" s="168"/>
      <c r="IYR714" s="168"/>
      <c r="IYS714" s="168"/>
      <c r="IYT714" s="168"/>
      <c r="IYU714" s="168"/>
      <c r="IYV714" s="168"/>
      <c r="IYW714" s="168"/>
      <c r="IYX714" s="168"/>
      <c r="IYY714" s="168"/>
      <c r="IYZ714" s="168"/>
      <c r="IZA714" s="168"/>
      <c r="IZB714" s="168"/>
      <c r="IZC714" s="168"/>
      <c r="IZD714" s="168"/>
      <c r="IZE714" s="511"/>
      <c r="IZF714" s="511"/>
      <c r="IZG714" s="511"/>
      <c r="IZH714" s="511"/>
      <c r="IZI714" s="511"/>
      <c r="IZJ714" s="511"/>
      <c r="IZK714" s="511"/>
      <c r="IZL714" s="511"/>
      <c r="IZM714" s="511"/>
      <c r="IZN714" s="511"/>
      <c r="IZO714" s="511"/>
      <c r="IZP714" s="511"/>
      <c r="IZQ714" s="511"/>
      <c r="IZR714" s="511"/>
      <c r="IZS714" s="511"/>
      <c r="IZT714" s="511"/>
      <c r="IZU714" s="511"/>
      <c r="IZV714" s="511"/>
      <c r="IZW714" s="511"/>
      <c r="IZX714" s="511"/>
      <c r="IZY714" s="511"/>
      <c r="IZZ714" s="511"/>
      <c r="JAA714" s="511"/>
      <c r="JAB714" s="511"/>
      <c r="JAC714" s="89"/>
      <c r="JAD714" s="89"/>
      <c r="JAE714" s="89"/>
      <c r="JAF714" s="89"/>
      <c r="JAG714" s="89"/>
      <c r="JAH714" s="511"/>
      <c r="JAI714" s="511"/>
      <c r="JAJ714" s="89"/>
      <c r="JAK714" s="89"/>
      <c r="JAL714" s="511"/>
      <c r="JAM714" s="511"/>
      <c r="JAN714" s="89"/>
      <c r="JAO714" s="89"/>
      <c r="JAP714" s="511"/>
      <c r="JAQ714" s="511"/>
      <c r="JAR714" s="511"/>
      <c r="JAS714" s="511"/>
      <c r="JAT714" s="511"/>
      <c r="JAU714" s="511"/>
      <c r="JAV714" s="511"/>
      <c r="JAW714" s="89"/>
      <c r="JAX714" s="89"/>
      <c r="JAY714" s="511"/>
      <c r="JAZ714" s="511"/>
      <c r="JBA714" s="89"/>
      <c r="JBB714" s="89"/>
      <c r="JBC714" s="511"/>
      <c r="JBD714" s="511"/>
      <c r="JBE714" s="511"/>
      <c r="JBF714" s="511"/>
      <c r="JBG714" s="511"/>
      <c r="JBH714" s="203"/>
      <c r="JBI714" s="107"/>
      <c r="JBJ714" s="511"/>
      <c r="JBK714" s="511"/>
      <c r="JBL714" s="511"/>
      <c r="JBM714" s="511"/>
      <c r="JBN714" s="511"/>
      <c r="JBO714" s="511"/>
      <c r="JBP714" s="511"/>
      <c r="JBQ714" s="168"/>
      <c r="JBR714" s="168"/>
      <c r="JBS714" s="168"/>
      <c r="JBT714" s="168"/>
      <c r="JBU714" s="168"/>
      <c r="JBV714" s="168"/>
      <c r="JBW714" s="168"/>
      <c r="JBX714" s="168"/>
      <c r="JBY714" s="168"/>
      <c r="JBZ714" s="168"/>
      <c r="JCA714" s="168"/>
      <c r="JCB714" s="168"/>
      <c r="JCC714" s="168"/>
      <c r="JCD714" s="168"/>
      <c r="JCE714" s="168"/>
      <c r="JCF714" s="168"/>
      <c r="JCG714" s="168"/>
      <c r="JCH714" s="168"/>
      <c r="JCI714" s="168"/>
      <c r="JCJ714" s="168"/>
      <c r="JCK714" s="168"/>
      <c r="JCL714" s="168"/>
      <c r="JCM714" s="168"/>
      <c r="JCN714" s="168"/>
      <c r="JCO714" s="168"/>
      <c r="JCP714" s="168"/>
      <c r="JCQ714" s="168"/>
      <c r="JCR714" s="168"/>
      <c r="JCS714" s="168"/>
      <c r="JCT714" s="168"/>
      <c r="JCU714" s="168"/>
      <c r="JCV714" s="168"/>
      <c r="JCW714" s="168"/>
      <c r="JCX714" s="168"/>
      <c r="JCY714" s="168"/>
      <c r="JCZ714" s="168"/>
      <c r="JDA714" s="168"/>
      <c r="JDB714" s="168"/>
      <c r="JDC714" s="168"/>
      <c r="JDD714" s="168"/>
      <c r="JDE714" s="168"/>
      <c r="JDF714" s="168"/>
      <c r="JDG714" s="168"/>
      <c r="JDH714" s="168"/>
      <c r="JDI714" s="511"/>
      <c r="JDJ714" s="511"/>
      <c r="JDK714" s="511"/>
      <c r="JDL714" s="511"/>
      <c r="JDM714" s="511"/>
      <c r="JDN714" s="511"/>
      <c r="JDO714" s="511"/>
      <c r="JDP714" s="511"/>
      <c r="JDQ714" s="511"/>
      <c r="JDR714" s="511"/>
      <c r="JDS714" s="511"/>
      <c r="JDT714" s="511"/>
      <c r="JDU714" s="511"/>
      <c r="JDV714" s="511"/>
      <c r="JDW714" s="511"/>
      <c r="JDX714" s="511"/>
      <c r="JDY714" s="511"/>
      <c r="JDZ714" s="511"/>
      <c r="JEA714" s="511"/>
      <c r="JEB714" s="511"/>
      <c r="JEC714" s="511"/>
      <c r="JED714" s="511"/>
      <c r="JEE714" s="511"/>
      <c r="JEF714" s="511"/>
      <c r="JEG714" s="89"/>
      <c r="JEH714" s="89"/>
      <c r="JEI714" s="89"/>
      <c r="JEJ714" s="89"/>
      <c r="JEK714" s="89"/>
      <c r="JEL714" s="511"/>
      <c r="JEM714" s="511"/>
      <c r="JEN714" s="89"/>
      <c r="JEO714" s="89"/>
      <c r="JEP714" s="511"/>
      <c r="JEQ714" s="511"/>
      <c r="JER714" s="89"/>
      <c r="JES714" s="89"/>
      <c r="JET714" s="511"/>
      <c r="JEU714" s="511"/>
      <c r="JEV714" s="511"/>
      <c r="JEW714" s="511"/>
      <c r="JEX714" s="511"/>
      <c r="JEY714" s="511"/>
      <c r="JEZ714" s="511"/>
      <c r="JFA714" s="89"/>
      <c r="JFB714" s="89"/>
      <c r="JFC714" s="511"/>
      <c r="JFD714" s="511"/>
      <c r="JFE714" s="89"/>
      <c r="JFF714" s="89"/>
      <c r="JFG714" s="511"/>
      <c r="JFH714" s="511"/>
      <c r="JFI714" s="511"/>
      <c r="JFJ714" s="511"/>
      <c r="JFK714" s="511"/>
      <c r="JFL714" s="203"/>
      <c r="JFM714" s="107"/>
      <c r="JFN714" s="511"/>
      <c r="JFO714" s="511"/>
      <c r="JFP714" s="511"/>
      <c r="JFQ714" s="511"/>
      <c r="JFR714" s="511"/>
      <c r="JFS714" s="511"/>
      <c r="JFT714" s="511"/>
      <c r="JFU714" s="168"/>
      <c r="JFV714" s="168"/>
      <c r="JFW714" s="168"/>
      <c r="JFX714" s="168"/>
      <c r="JFY714" s="168"/>
      <c r="JFZ714" s="168"/>
      <c r="JGA714" s="168"/>
      <c r="JGB714" s="168"/>
      <c r="JGC714" s="168"/>
      <c r="JGD714" s="168"/>
      <c r="JGE714" s="168"/>
      <c r="JGF714" s="168"/>
      <c r="JGG714" s="168"/>
      <c r="JGH714" s="168"/>
      <c r="JGI714" s="168"/>
      <c r="JGJ714" s="168"/>
      <c r="JGK714" s="168"/>
      <c r="JGL714" s="168"/>
      <c r="JGM714" s="168"/>
      <c r="JGN714" s="168"/>
      <c r="JGO714" s="168"/>
      <c r="JGP714" s="168"/>
      <c r="JGQ714" s="168"/>
      <c r="JGR714" s="168"/>
      <c r="JGS714" s="168"/>
      <c r="JGT714" s="168"/>
      <c r="JGU714" s="168"/>
      <c r="JGV714" s="168"/>
      <c r="JGW714" s="168"/>
      <c r="JGX714" s="168"/>
      <c r="JGY714" s="168"/>
      <c r="JGZ714" s="168"/>
      <c r="JHA714" s="168"/>
      <c r="JHB714" s="168"/>
      <c r="JHC714" s="168"/>
      <c r="JHD714" s="168"/>
      <c r="JHE714" s="168"/>
      <c r="JHF714" s="168"/>
      <c r="JHG714" s="168"/>
      <c r="JHH714" s="168"/>
      <c r="JHI714" s="168"/>
      <c r="JHJ714" s="168"/>
      <c r="JHK714" s="168"/>
      <c r="JHL714" s="168"/>
      <c r="JHM714" s="511"/>
      <c r="JHN714" s="511"/>
      <c r="JHO714" s="511"/>
      <c r="JHP714" s="511"/>
      <c r="JHQ714" s="511"/>
      <c r="JHR714" s="511"/>
      <c r="JHS714" s="511"/>
      <c r="JHT714" s="511"/>
      <c r="JHU714" s="511"/>
      <c r="JHV714" s="511"/>
      <c r="JHW714" s="511"/>
      <c r="JHX714" s="511"/>
      <c r="JHY714" s="511"/>
      <c r="JHZ714" s="511"/>
      <c r="JIA714" s="511"/>
      <c r="JIB714" s="511"/>
      <c r="JIC714" s="511"/>
      <c r="JID714" s="511"/>
      <c r="JIE714" s="511"/>
      <c r="JIF714" s="511"/>
      <c r="JIG714" s="511"/>
      <c r="JIH714" s="511"/>
      <c r="JII714" s="511"/>
      <c r="JIJ714" s="511"/>
      <c r="JIK714" s="89"/>
      <c r="JIL714" s="89"/>
      <c r="JIM714" s="89"/>
      <c r="JIN714" s="89"/>
      <c r="JIO714" s="89"/>
      <c r="JIP714" s="511"/>
      <c r="JIQ714" s="511"/>
      <c r="JIR714" s="89"/>
      <c r="JIS714" s="89"/>
      <c r="JIT714" s="511"/>
      <c r="JIU714" s="511"/>
      <c r="JIV714" s="89"/>
      <c r="JIW714" s="89"/>
      <c r="JIX714" s="511"/>
      <c r="JIY714" s="511"/>
      <c r="JIZ714" s="511"/>
      <c r="JJA714" s="511"/>
      <c r="JJB714" s="511"/>
      <c r="JJC714" s="511"/>
      <c r="JJD714" s="511"/>
      <c r="JJE714" s="89"/>
      <c r="JJF714" s="89"/>
      <c r="JJG714" s="511"/>
      <c r="JJH714" s="511"/>
      <c r="JJI714" s="89"/>
      <c r="JJJ714" s="89"/>
      <c r="JJK714" s="511"/>
      <c r="JJL714" s="511"/>
      <c r="JJM714" s="511"/>
      <c r="JJN714" s="511"/>
      <c r="JJO714" s="511"/>
      <c r="JJP714" s="203"/>
      <c r="JJQ714" s="107"/>
      <c r="JJR714" s="511"/>
      <c r="JJS714" s="511"/>
      <c r="JJT714" s="511"/>
      <c r="JJU714" s="511"/>
      <c r="JJV714" s="511"/>
      <c r="JJW714" s="511"/>
      <c r="JJX714" s="511"/>
      <c r="JJY714" s="168"/>
      <c r="JJZ714" s="168"/>
      <c r="JKA714" s="168"/>
      <c r="JKB714" s="168"/>
      <c r="JKC714" s="168"/>
      <c r="JKD714" s="168"/>
      <c r="JKE714" s="168"/>
      <c r="JKF714" s="168"/>
      <c r="JKG714" s="168"/>
      <c r="JKH714" s="168"/>
      <c r="JKI714" s="168"/>
      <c r="JKJ714" s="168"/>
      <c r="JKK714" s="168"/>
      <c r="JKL714" s="168"/>
      <c r="JKM714" s="168"/>
      <c r="JKN714" s="168"/>
      <c r="JKO714" s="168"/>
      <c r="JKP714" s="168"/>
      <c r="JKQ714" s="168"/>
      <c r="JKR714" s="168"/>
      <c r="JKS714" s="168"/>
      <c r="JKT714" s="168"/>
      <c r="JKU714" s="168"/>
      <c r="JKV714" s="168"/>
      <c r="JKW714" s="168"/>
      <c r="JKX714" s="168"/>
      <c r="JKY714" s="168"/>
      <c r="JKZ714" s="168"/>
      <c r="JLA714" s="168"/>
      <c r="JLB714" s="168"/>
      <c r="JLC714" s="168"/>
      <c r="JLD714" s="168"/>
      <c r="JLE714" s="168"/>
      <c r="JLF714" s="168"/>
      <c r="JLG714" s="168"/>
      <c r="JLH714" s="168"/>
      <c r="JLI714" s="168"/>
      <c r="JLJ714" s="168"/>
      <c r="JLK714" s="168"/>
      <c r="JLL714" s="168"/>
      <c r="JLM714" s="168"/>
      <c r="JLN714" s="168"/>
      <c r="JLO714" s="168"/>
      <c r="JLP714" s="168"/>
      <c r="JLQ714" s="511"/>
      <c r="JLR714" s="511"/>
      <c r="JLS714" s="511"/>
      <c r="JLT714" s="511"/>
      <c r="JLU714" s="511"/>
      <c r="JLV714" s="511"/>
      <c r="JLW714" s="511"/>
      <c r="JLX714" s="511"/>
      <c r="JLY714" s="511"/>
      <c r="JLZ714" s="511"/>
      <c r="JMA714" s="511"/>
      <c r="JMB714" s="511"/>
      <c r="JMC714" s="511"/>
      <c r="JMD714" s="511"/>
      <c r="JME714" s="511"/>
      <c r="JMF714" s="511"/>
      <c r="JMG714" s="511"/>
      <c r="JMH714" s="511"/>
      <c r="JMI714" s="511"/>
      <c r="JMJ714" s="511"/>
      <c r="JMK714" s="511"/>
      <c r="JML714" s="511"/>
      <c r="JMM714" s="511"/>
      <c r="JMN714" s="511"/>
      <c r="JMO714" s="89"/>
      <c r="JMP714" s="89"/>
      <c r="JMQ714" s="89"/>
      <c r="JMR714" s="89"/>
      <c r="JMS714" s="89"/>
      <c r="JMT714" s="511"/>
      <c r="JMU714" s="511"/>
      <c r="JMV714" s="89"/>
      <c r="JMW714" s="89"/>
      <c r="JMX714" s="511"/>
      <c r="JMY714" s="511"/>
      <c r="JMZ714" s="89"/>
      <c r="JNA714" s="89"/>
      <c r="JNB714" s="511"/>
      <c r="JNC714" s="511"/>
      <c r="JND714" s="511"/>
      <c r="JNE714" s="511"/>
      <c r="JNF714" s="511"/>
      <c r="JNG714" s="511"/>
      <c r="JNH714" s="511"/>
      <c r="JNI714" s="89"/>
      <c r="JNJ714" s="89"/>
      <c r="JNK714" s="511"/>
      <c r="JNL714" s="511"/>
      <c r="JNM714" s="89"/>
      <c r="JNN714" s="89"/>
      <c r="JNO714" s="511"/>
      <c r="JNP714" s="511"/>
      <c r="JNQ714" s="511"/>
      <c r="JNR714" s="511"/>
      <c r="JNS714" s="511"/>
      <c r="JNT714" s="203"/>
      <c r="JNU714" s="107"/>
      <c r="JNV714" s="511"/>
      <c r="JNW714" s="511"/>
      <c r="JNX714" s="511"/>
      <c r="JNY714" s="511"/>
      <c r="JNZ714" s="511"/>
      <c r="JOA714" s="511"/>
      <c r="JOB714" s="511"/>
      <c r="JOC714" s="168"/>
      <c r="JOD714" s="168"/>
      <c r="JOE714" s="168"/>
      <c r="JOF714" s="168"/>
      <c r="JOG714" s="168"/>
      <c r="JOH714" s="168"/>
      <c r="JOI714" s="168"/>
      <c r="JOJ714" s="168"/>
      <c r="JOK714" s="168"/>
      <c r="JOL714" s="168"/>
      <c r="JOM714" s="168"/>
      <c r="JON714" s="168"/>
      <c r="JOO714" s="168"/>
      <c r="JOP714" s="168"/>
      <c r="JOQ714" s="168"/>
      <c r="JOR714" s="168"/>
      <c r="JOS714" s="168"/>
      <c r="JOT714" s="168"/>
      <c r="JOU714" s="168"/>
      <c r="JOV714" s="168"/>
      <c r="JOW714" s="168"/>
      <c r="JOX714" s="168"/>
      <c r="JOY714" s="168"/>
      <c r="JOZ714" s="168"/>
      <c r="JPA714" s="168"/>
      <c r="JPB714" s="168"/>
      <c r="JPC714" s="168"/>
      <c r="JPD714" s="168"/>
      <c r="JPE714" s="168"/>
      <c r="JPF714" s="168"/>
      <c r="JPG714" s="168"/>
      <c r="JPH714" s="168"/>
      <c r="JPI714" s="168"/>
      <c r="JPJ714" s="168"/>
      <c r="JPK714" s="168"/>
      <c r="JPL714" s="168"/>
      <c r="JPM714" s="168"/>
      <c r="JPN714" s="168"/>
      <c r="JPO714" s="168"/>
      <c r="JPP714" s="168"/>
      <c r="JPQ714" s="168"/>
      <c r="JPR714" s="168"/>
      <c r="JPS714" s="168"/>
      <c r="JPT714" s="168"/>
      <c r="JPU714" s="511"/>
      <c r="JPV714" s="511"/>
      <c r="JPW714" s="511"/>
      <c r="JPX714" s="511"/>
      <c r="JPY714" s="511"/>
      <c r="JPZ714" s="511"/>
      <c r="JQA714" s="511"/>
      <c r="JQB714" s="511"/>
      <c r="JQC714" s="511"/>
      <c r="JQD714" s="511"/>
      <c r="JQE714" s="511"/>
      <c r="JQF714" s="511"/>
      <c r="JQG714" s="511"/>
      <c r="JQH714" s="511"/>
      <c r="JQI714" s="511"/>
      <c r="JQJ714" s="511"/>
      <c r="JQK714" s="511"/>
      <c r="JQL714" s="511"/>
      <c r="JQM714" s="511"/>
      <c r="JQN714" s="511"/>
      <c r="JQO714" s="511"/>
      <c r="JQP714" s="511"/>
      <c r="JQQ714" s="511"/>
      <c r="JQR714" s="511"/>
      <c r="JQS714" s="89"/>
      <c r="JQT714" s="89"/>
      <c r="JQU714" s="89"/>
      <c r="JQV714" s="89"/>
      <c r="JQW714" s="89"/>
      <c r="JQX714" s="511"/>
      <c r="JQY714" s="511"/>
      <c r="JQZ714" s="89"/>
      <c r="JRA714" s="89"/>
      <c r="JRB714" s="511"/>
      <c r="JRC714" s="511"/>
      <c r="JRD714" s="89"/>
      <c r="JRE714" s="89"/>
      <c r="JRF714" s="511"/>
      <c r="JRG714" s="511"/>
      <c r="JRH714" s="511"/>
      <c r="JRI714" s="511"/>
      <c r="JRJ714" s="511"/>
      <c r="JRK714" s="511"/>
      <c r="JRL714" s="511"/>
      <c r="JRM714" s="89"/>
      <c r="JRN714" s="89"/>
      <c r="JRO714" s="511"/>
      <c r="JRP714" s="511"/>
      <c r="JRQ714" s="89"/>
      <c r="JRR714" s="89"/>
      <c r="JRS714" s="511"/>
      <c r="JRT714" s="511"/>
      <c r="JRU714" s="511"/>
      <c r="JRV714" s="511"/>
      <c r="JRW714" s="511"/>
      <c r="JRX714" s="203"/>
      <c r="JRY714" s="107"/>
      <c r="JRZ714" s="511"/>
      <c r="JSA714" s="511"/>
      <c r="JSB714" s="511"/>
      <c r="JSC714" s="511"/>
      <c r="JSD714" s="511"/>
      <c r="JSE714" s="511"/>
      <c r="JSF714" s="511"/>
      <c r="JSG714" s="168"/>
      <c r="JSH714" s="168"/>
      <c r="JSI714" s="168"/>
      <c r="JSJ714" s="168"/>
      <c r="JSK714" s="168"/>
      <c r="JSL714" s="168"/>
      <c r="JSM714" s="168"/>
      <c r="JSN714" s="168"/>
      <c r="JSO714" s="168"/>
      <c r="JSP714" s="168"/>
      <c r="JSQ714" s="168"/>
      <c r="JSR714" s="168"/>
      <c r="JSS714" s="168"/>
      <c r="JST714" s="168"/>
      <c r="JSU714" s="168"/>
      <c r="JSV714" s="168"/>
      <c r="JSW714" s="168"/>
      <c r="JSX714" s="168"/>
      <c r="JSY714" s="168"/>
      <c r="JSZ714" s="168"/>
      <c r="JTA714" s="168"/>
      <c r="JTB714" s="168"/>
      <c r="JTC714" s="168"/>
      <c r="JTD714" s="168"/>
      <c r="JTE714" s="168"/>
      <c r="JTF714" s="168"/>
      <c r="JTG714" s="168"/>
      <c r="JTH714" s="168"/>
      <c r="JTI714" s="168"/>
      <c r="JTJ714" s="168"/>
      <c r="JTK714" s="168"/>
      <c r="JTL714" s="168"/>
      <c r="JTM714" s="168"/>
      <c r="JTN714" s="168"/>
      <c r="JTO714" s="168"/>
      <c r="JTP714" s="168"/>
      <c r="JTQ714" s="168"/>
      <c r="JTR714" s="168"/>
      <c r="JTS714" s="168"/>
      <c r="JTT714" s="168"/>
      <c r="JTU714" s="168"/>
      <c r="JTV714" s="168"/>
      <c r="JTW714" s="168"/>
      <c r="JTX714" s="168"/>
      <c r="JTY714" s="511"/>
      <c r="JTZ714" s="511"/>
      <c r="JUA714" s="511"/>
      <c r="JUB714" s="511"/>
      <c r="JUC714" s="511"/>
      <c r="JUD714" s="511"/>
      <c r="JUE714" s="511"/>
      <c r="JUF714" s="511"/>
      <c r="JUG714" s="511"/>
      <c r="JUH714" s="511"/>
      <c r="JUI714" s="511"/>
      <c r="JUJ714" s="511"/>
      <c r="JUK714" s="511"/>
      <c r="JUL714" s="511"/>
      <c r="JUM714" s="511"/>
      <c r="JUN714" s="511"/>
      <c r="JUO714" s="511"/>
      <c r="JUP714" s="511"/>
      <c r="JUQ714" s="511"/>
      <c r="JUR714" s="511"/>
      <c r="JUS714" s="511"/>
      <c r="JUT714" s="511"/>
      <c r="JUU714" s="511"/>
      <c r="JUV714" s="511"/>
      <c r="JUW714" s="89"/>
      <c r="JUX714" s="89"/>
      <c r="JUY714" s="89"/>
      <c r="JUZ714" s="89"/>
      <c r="JVA714" s="89"/>
      <c r="JVB714" s="511"/>
      <c r="JVC714" s="511"/>
      <c r="JVD714" s="89"/>
      <c r="JVE714" s="89"/>
      <c r="JVF714" s="511"/>
      <c r="JVG714" s="511"/>
      <c r="JVH714" s="89"/>
      <c r="JVI714" s="89"/>
      <c r="JVJ714" s="511"/>
      <c r="JVK714" s="511"/>
      <c r="JVL714" s="511"/>
      <c r="JVM714" s="511"/>
      <c r="JVN714" s="511"/>
      <c r="JVO714" s="511"/>
      <c r="JVP714" s="511"/>
      <c r="JVQ714" s="89"/>
      <c r="JVR714" s="89"/>
      <c r="JVS714" s="511"/>
      <c r="JVT714" s="511"/>
      <c r="JVU714" s="89"/>
      <c r="JVV714" s="89"/>
      <c r="JVW714" s="511"/>
      <c r="JVX714" s="511"/>
      <c r="JVY714" s="511"/>
      <c r="JVZ714" s="511"/>
      <c r="JWA714" s="511"/>
      <c r="JWB714" s="203"/>
      <c r="JWC714" s="107"/>
      <c r="JWD714" s="511"/>
      <c r="JWE714" s="511"/>
      <c r="JWF714" s="511"/>
      <c r="JWG714" s="511"/>
      <c r="JWH714" s="511"/>
      <c r="JWI714" s="511"/>
      <c r="JWJ714" s="511"/>
      <c r="JWK714" s="168"/>
      <c r="JWL714" s="168"/>
      <c r="JWM714" s="168"/>
      <c r="JWN714" s="168"/>
      <c r="JWO714" s="168"/>
      <c r="JWP714" s="168"/>
      <c r="JWQ714" s="168"/>
      <c r="JWR714" s="168"/>
      <c r="JWS714" s="168"/>
      <c r="JWT714" s="168"/>
      <c r="JWU714" s="168"/>
      <c r="JWV714" s="168"/>
      <c r="JWW714" s="168"/>
      <c r="JWX714" s="168"/>
      <c r="JWY714" s="168"/>
      <c r="JWZ714" s="168"/>
      <c r="JXA714" s="168"/>
      <c r="JXB714" s="168"/>
      <c r="JXC714" s="168"/>
      <c r="JXD714" s="168"/>
      <c r="JXE714" s="168"/>
      <c r="JXF714" s="168"/>
      <c r="JXG714" s="168"/>
      <c r="JXH714" s="168"/>
      <c r="JXI714" s="168"/>
      <c r="JXJ714" s="168"/>
      <c r="JXK714" s="168"/>
      <c r="JXL714" s="168"/>
      <c r="JXM714" s="168"/>
      <c r="JXN714" s="168"/>
      <c r="JXO714" s="168"/>
      <c r="JXP714" s="168"/>
      <c r="JXQ714" s="168"/>
      <c r="JXR714" s="168"/>
      <c r="JXS714" s="168"/>
      <c r="JXT714" s="168"/>
      <c r="JXU714" s="168"/>
      <c r="JXV714" s="168"/>
      <c r="JXW714" s="168"/>
      <c r="JXX714" s="168"/>
      <c r="JXY714" s="168"/>
      <c r="JXZ714" s="168"/>
      <c r="JYA714" s="168"/>
      <c r="JYB714" s="168"/>
      <c r="JYC714" s="511"/>
      <c r="JYD714" s="511"/>
      <c r="JYE714" s="511"/>
      <c r="JYF714" s="511"/>
      <c r="JYG714" s="511"/>
      <c r="JYH714" s="511"/>
      <c r="JYI714" s="511"/>
      <c r="JYJ714" s="511"/>
      <c r="JYK714" s="511"/>
      <c r="JYL714" s="511"/>
      <c r="JYM714" s="511"/>
      <c r="JYN714" s="511"/>
      <c r="JYO714" s="511"/>
      <c r="JYP714" s="511"/>
      <c r="JYQ714" s="511"/>
      <c r="JYR714" s="511"/>
      <c r="JYS714" s="511"/>
      <c r="JYT714" s="511"/>
      <c r="JYU714" s="511"/>
      <c r="JYV714" s="511"/>
      <c r="JYW714" s="511"/>
      <c r="JYX714" s="511"/>
      <c r="JYY714" s="511"/>
      <c r="JYZ714" s="511"/>
      <c r="JZA714" s="89"/>
      <c r="JZB714" s="89"/>
      <c r="JZC714" s="89"/>
      <c r="JZD714" s="89"/>
      <c r="JZE714" s="89"/>
      <c r="JZF714" s="511"/>
      <c r="JZG714" s="511"/>
      <c r="JZH714" s="89"/>
      <c r="JZI714" s="89"/>
      <c r="JZJ714" s="511"/>
      <c r="JZK714" s="511"/>
      <c r="JZL714" s="89"/>
      <c r="JZM714" s="89"/>
      <c r="JZN714" s="511"/>
      <c r="JZO714" s="511"/>
      <c r="JZP714" s="511"/>
      <c r="JZQ714" s="511"/>
      <c r="JZR714" s="511"/>
      <c r="JZS714" s="511"/>
      <c r="JZT714" s="511"/>
      <c r="JZU714" s="89"/>
      <c r="JZV714" s="89"/>
      <c r="JZW714" s="511"/>
      <c r="JZX714" s="511"/>
      <c r="JZY714" s="89"/>
      <c r="JZZ714" s="89"/>
      <c r="KAA714" s="511"/>
      <c r="KAB714" s="511"/>
      <c r="KAC714" s="511"/>
      <c r="KAD714" s="511"/>
      <c r="KAE714" s="511"/>
      <c r="KAF714" s="203"/>
      <c r="KAG714" s="107"/>
      <c r="KAH714" s="511"/>
      <c r="KAI714" s="511"/>
      <c r="KAJ714" s="511"/>
      <c r="KAK714" s="511"/>
      <c r="KAL714" s="511"/>
      <c r="KAM714" s="511"/>
      <c r="KAN714" s="511"/>
      <c r="KAO714" s="168"/>
      <c r="KAP714" s="168"/>
      <c r="KAQ714" s="168"/>
      <c r="KAR714" s="168"/>
      <c r="KAS714" s="168"/>
      <c r="KAT714" s="168"/>
      <c r="KAU714" s="168"/>
      <c r="KAV714" s="168"/>
      <c r="KAW714" s="168"/>
      <c r="KAX714" s="168"/>
      <c r="KAY714" s="168"/>
      <c r="KAZ714" s="168"/>
      <c r="KBA714" s="168"/>
      <c r="KBB714" s="168"/>
      <c r="KBC714" s="168"/>
      <c r="KBD714" s="168"/>
      <c r="KBE714" s="168"/>
      <c r="KBF714" s="168"/>
      <c r="KBG714" s="168"/>
      <c r="KBH714" s="168"/>
      <c r="KBI714" s="168"/>
      <c r="KBJ714" s="168"/>
      <c r="KBK714" s="168"/>
      <c r="KBL714" s="168"/>
      <c r="KBM714" s="168"/>
      <c r="KBN714" s="168"/>
      <c r="KBO714" s="168"/>
      <c r="KBP714" s="168"/>
      <c r="KBQ714" s="168"/>
      <c r="KBR714" s="168"/>
      <c r="KBS714" s="168"/>
      <c r="KBT714" s="168"/>
      <c r="KBU714" s="168"/>
      <c r="KBV714" s="168"/>
      <c r="KBW714" s="168"/>
      <c r="KBX714" s="168"/>
      <c r="KBY714" s="168"/>
      <c r="KBZ714" s="168"/>
      <c r="KCA714" s="168"/>
      <c r="KCB714" s="168"/>
      <c r="KCC714" s="168"/>
      <c r="KCD714" s="168"/>
      <c r="KCE714" s="168"/>
      <c r="KCF714" s="168"/>
      <c r="KCG714" s="511"/>
      <c r="KCH714" s="511"/>
      <c r="KCI714" s="511"/>
      <c r="KCJ714" s="511"/>
      <c r="KCK714" s="511"/>
      <c r="KCL714" s="511"/>
      <c r="KCM714" s="511"/>
      <c r="KCN714" s="511"/>
      <c r="KCO714" s="511"/>
      <c r="KCP714" s="511"/>
      <c r="KCQ714" s="511"/>
      <c r="KCR714" s="511"/>
      <c r="KCS714" s="511"/>
      <c r="KCT714" s="511"/>
      <c r="KCU714" s="511"/>
      <c r="KCV714" s="511"/>
      <c r="KCW714" s="511"/>
      <c r="KCX714" s="511"/>
      <c r="KCY714" s="511"/>
      <c r="KCZ714" s="511"/>
      <c r="KDA714" s="511"/>
      <c r="KDB714" s="511"/>
      <c r="KDC714" s="511"/>
      <c r="KDD714" s="511"/>
      <c r="KDE714" s="89"/>
      <c r="KDF714" s="89"/>
      <c r="KDG714" s="89"/>
      <c r="KDH714" s="89"/>
      <c r="KDI714" s="89"/>
      <c r="KDJ714" s="511"/>
      <c r="KDK714" s="511"/>
      <c r="KDL714" s="89"/>
      <c r="KDM714" s="89"/>
      <c r="KDN714" s="511"/>
      <c r="KDO714" s="511"/>
      <c r="KDP714" s="89"/>
      <c r="KDQ714" s="89"/>
      <c r="KDR714" s="511"/>
      <c r="KDS714" s="511"/>
      <c r="KDT714" s="511"/>
      <c r="KDU714" s="511"/>
      <c r="KDV714" s="511"/>
      <c r="KDW714" s="511"/>
      <c r="KDX714" s="511"/>
      <c r="KDY714" s="89"/>
      <c r="KDZ714" s="89"/>
      <c r="KEA714" s="511"/>
      <c r="KEB714" s="511"/>
      <c r="KEC714" s="89"/>
      <c r="KED714" s="89"/>
      <c r="KEE714" s="511"/>
      <c r="KEF714" s="511"/>
      <c r="KEG714" s="511"/>
      <c r="KEH714" s="511"/>
      <c r="KEI714" s="511"/>
      <c r="KEJ714" s="203"/>
      <c r="KEK714" s="107"/>
      <c r="KEL714" s="511"/>
      <c r="KEM714" s="511"/>
      <c r="KEN714" s="511"/>
      <c r="KEO714" s="511"/>
      <c r="KEP714" s="511"/>
      <c r="KEQ714" s="511"/>
      <c r="KER714" s="511"/>
      <c r="KES714" s="168"/>
      <c r="KET714" s="168"/>
      <c r="KEU714" s="168"/>
      <c r="KEV714" s="168"/>
      <c r="KEW714" s="168"/>
      <c r="KEX714" s="168"/>
      <c r="KEY714" s="168"/>
      <c r="KEZ714" s="168"/>
      <c r="KFA714" s="168"/>
      <c r="KFB714" s="168"/>
      <c r="KFC714" s="168"/>
      <c r="KFD714" s="168"/>
      <c r="KFE714" s="168"/>
      <c r="KFF714" s="168"/>
      <c r="KFG714" s="168"/>
      <c r="KFH714" s="168"/>
      <c r="KFI714" s="168"/>
      <c r="KFJ714" s="168"/>
      <c r="KFK714" s="168"/>
      <c r="KFL714" s="168"/>
      <c r="KFM714" s="168"/>
      <c r="KFN714" s="168"/>
      <c r="KFO714" s="168"/>
      <c r="KFP714" s="168"/>
      <c r="KFQ714" s="168"/>
      <c r="KFR714" s="168"/>
      <c r="KFS714" s="168"/>
      <c r="KFT714" s="168"/>
      <c r="KFU714" s="168"/>
      <c r="KFV714" s="168"/>
      <c r="KFW714" s="168"/>
      <c r="KFX714" s="168"/>
      <c r="KFY714" s="168"/>
      <c r="KFZ714" s="168"/>
      <c r="KGA714" s="168"/>
      <c r="KGB714" s="168"/>
      <c r="KGC714" s="168"/>
      <c r="KGD714" s="168"/>
      <c r="KGE714" s="168"/>
      <c r="KGF714" s="168"/>
      <c r="KGG714" s="168"/>
      <c r="KGH714" s="168"/>
      <c r="KGI714" s="168"/>
      <c r="KGJ714" s="168"/>
      <c r="KGK714" s="511"/>
      <c r="KGL714" s="511"/>
      <c r="KGM714" s="511"/>
      <c r="KGN714" s="511"/>
      <c r="KGO714" s="511"/>
      <c r="KGP714" s="511"/>
      <c r="KGQ714" s="511"/>
      <c r="KGR714" s="511"/>
      <c r="KGS714" s="511"/>
      <c r="KGT714" s="511"/>
      <c r="KGU714" s="511"/>
      <c r="KGV714" s="511"/>
      <c r="KGW714" s="511"/>
      <c r="KGX714" s="511"/>
      <c r="KGY714" s="511"/>
      <c r="KGZ714" s="511"/>
      <c r="KHA714" s="511"/>
      <c r="KHB714" s="511"/>
      <c r="KHC714" s="511"/>
      <c r="KHD714" s="511"/>
      <c r="KHE714" s="511"/>
      <c r="KHF714" s="511"/>
      <c r="KHG714" s="511"/>
      <c r="KHH714" s="511"/>
      <c r="KHI714" s="89"/>
      <c r="KHJ714" s="89"/>
      <c r="KHK714" s="89"/>
      <c r="KHL714" s="89"/>
      <c r="KHM714" s="89"/>
      <c r="KHN714" s="511"/>
      <c r="KHO714" s="511"/>
      <c r="KHP714" s="89"/>
      <c r="KHQ714" s="89"/>
      <c r="KHR714" s="511"/>
      <c r="KHS714" s="511"/>
      <c r="KHT714" s="89"/>
      <c r="KHU714" s="89"/>
      <c r="KHV714" s="511"/>
      <c r="KHW714" s="511"/>
      <c r="KHX714" s="511"/>
      <c r="KHY714" s="511"/>
      <c r="KHZ714" s="511"/>
      <c r="KIA714" s="511"/>
      <c r="KIB714" s="511"/>
      <c r="KIC714" s="89"/>
      <c r="KID714" s="89"/>
      <c r="KIE714" s="511"/>
      <c r="KIF714" s="511"/>
      <c r="KIG714" s="89"/>
      <c r="KIH714" s="89"/>
      <c r="KII714" s="511"/>
      <c r="KIJ714" s="511"/>
      <c r="KIK714" s="511"/>
      <c r="KIL714" s="511"/>
      <c r="KIM714" s="511"/>
      <c r="KIN714" s="203"/>
      <c r="KIO714" s="107"/>
      <c r="KIP714" s="511"/>
      <c r="KIQ714" s="511"/>
      <c r="KIR714" s="511"/>
      <c r="KIS714" s="511"/>
      <c r="KIT714" s="511"/>
      <c r="KIU714" s="511"/>
      <c r="KIV714" s="511"/>
      <c r="KIW714" s="168"/>
      <c r="KIX714" s="168"/>
      <c r="KIY714" s="168"/>
      <c r="KIZ714" s="168"/>
      <c r="KJA714" s="168"/>
      <c r="KJB714" s="168"/>
      <c r="KJC714" s="168"/>
      <c r="KJD714" s="168"/>
      <c r="KJE714" s="168"/>
      <c r="KJF714" s="168"/>
      <c r="KJG714" s="168"/>
      <c r="KJH714" s="168"/>
      <c r="KJI714" s="168"/>
      <c r="KJJ714" s="168"/>
      <c r="KJK714" s="168"/>
      <c r="KJL714" s="168"/>
      <c r="KJM714" s="168"/>
      <c r="KJN714" s="168"/>
      <c r="KJO714" s="168"/>
      <c r="KJP714" s="168"/>
      <c r="KJQ714" s="168"/>
      <c r="KJR714" s="168"/>
      <c r="KJS714" s="168"/>
      <c r="KJT714" s="168"/>
      <c r="KJU714" s="168"/>
      <c r="KJV714" s="168"/>
      <c r="KJW714" s="168"/>
      <c r="KJX714" s="168"/>
      <c r="KJY714" s="168"/>
      <c r="KJZ714" s="168"/>
      <c r="KKA714" s="168"/>
      <c r="KKB714" s="168"/>
      <c r="KKC714" s="168"/>
      <c r="KKD714" s="168"/>
      <c r="KKE714" s="168"/>
      <c r="KKF714" s="168"/>
      <c r="KKG714" s="168"/>
      <c r="KKH714" s="168"/>
      <c r="KKI714" s="168"/>
      <c r="KKJ714" s="168"/>
      <c r="KKK714" s="168"/>
      <c r="KKL714" s="168"/>
      <c r="KKM714" s="168"/>
      <c r="KKN714" s="168"/>
      <c r="KKO714" s="511"/>
      <c r="KKP714" s="511"/>
      <c r="KKQ714" s="511"/>
      <c r="KKR714" s="511"/>
      <c r="KKS714" s="511"/>
      <c r="KKT714" s="511"/>
      <c r="KKU714" s="511"/>
      <c r="KKV714" s="511"/>
      <c r="KKW714" s="511"/>
      <c r="KKX714" s="511"/>
      <c r="KKY714" s="511"/>
      <c r="KKZ714" s="511"/>
      <c r="KLA714" s="511"/>
      <c r="KLB714" s="511"/>
      <c r="KLC714" s="511"/>
      <c r="KLD714" s="511"/>
      <c r="KLE714" s="511"/>
      <c r="KLF714" s="511"/>
      <c r="KLG714" s="511"/>
      <c r="KLH714" s="511"/>
      <c r="KLI714" s="511"/>
      <c r="KLJ714" s="511"/>
      <c r="KLK714" s="511"/>
      <c r="KLL714" s="511"/>
      <c r="KLM714" s="89"/>
      <c r="KLN714" s="89"/>
      <c r="KLO714" s="89"/>
      <c r="KLP714" s="89"/>
      <c r="KLQ714" s="89"/>
      <c r="KLR714" s="511"/>
      <c r="KLS714" s="511"/>
      <c r="KLT714" s="89"/>
      <c r="KLU714" s="89"/>
      <c r="KLV714" s="511"/>
      <c r="KLW714" s="511"/>
      <c r="KLX714" s="89"/>
      <c r="KLY714" s="89"/>
      <c r="KLZ714" s="511"/>
      <c r="KMA714" s="511"/>
      <c r="KMB714" s="511"/>
      <c r="KMC714" s="511"/>
      <c r="KMD714" s="511"/>
      <c r="KME714" s="511"/>
      <c r="KMF714" s="511"/>
      <c r="KMG714" s="89"/>
      <c r="KMH714" s="89"/>
      <c r="KMI714" s="511"/>
      <c r="KMJ714" s="511"/>
      <c r="KMK714" s="89"/>
      <c r="KML714" s="89"/>
      <c r="KMM714" s="511"/>
      <c r="KMN714" s="511"/>
      <c r="KMO714" s="511"/>
      <c r="KMP714" s="511"/>
      <c r="KMQ714" s="511"/>
      <c r="KMR714" s="203"/>
      <c r="KMS714" s="107"/>
      <c r="KMT714" s="511"/>
      <c r="KMU714" s="511"/>
      <c r="KMV714" s="511"/>
      <c r="KMW714" s="511"/>
      <c r="KMX714" s="511"/>
      <c r="KMY714" s="511"/>
      <c r="KMZ714" s="511"/>
      <c r="KNA714" s="168"/>
      <c r="KNB714" s="168"/>
      <c r="KNC714" s="168"/>
      <c r="KND714" s="168"/>
      <c r="KNE714" s="168"/>
      <c r="KNF714" s="168"/>
      <c r="KNG714" s="168"/>
      <c r="KNH714" s="168"/>
      <c r="KNI714" s="168"/>
      <c r="KNJ714" s="168"/>
      <c r="KNK714" s="168"/>
      <c r="KNL714" s="168"/>
      <c r="KNM714" s="168"/>
      <c r="KNN714" s="168"/>
      <c r="KNO714" s="168"/>
      <c r="KNP714" s="168"/>
      <c r="KNQ714" s="168"/>
      <c r="KNR714" s="168"/>
      <c r="KNS714" s="168"/>
      <c r="KNT714" s="168"/>
      <c r="KNU714" s="168"/>
      <c r="KNV714" s="168"/>
      <c r="KNW714" s="168"/>
      <c r="KNX714" s="168"/>
      <c r="KNY714" s="168"/>
      <c r="KNZ714" s="168"/>
      <c r="KOA714" s="168"/>
      <c r="KOB714" s="168"/>
      <c r="KOC714" s="168"/>
      <c r="KOD714" s="168"/>
      <c r="KOE714" s="168"/>
      <c r="KOF714" s="168"/>
      <c r="KOG714" s="168"/>
      <c r="KOH714" s="168"/>
      <c r="KOI714" s="168"/>
      <c r="KOJ714" s="168"/>
      <c r="KOK714" s="168"/>
      <c r="KOL714" s="168"/>
      <c r="KOM714" s="168"/>
      <c r="KON714" s="168"/>
      <c r="KOO714" s="168"/>
      <c r="KOP714" s="168"/>
      <c r="KOQ714" s="168"/>
      <c r="KOR714" s="168"/>
      <c r="KOS714" s="511"/>
      <c r="KOT714" s="511"/>
      <c r="KOU714" s="511"/>
      <c r="KOV714" s="511"/>
      <c r="KOW714" s="511"/>
      <c r="KOX714" s="511"/>
      <c r="KOY714" s="511"/>
      <c r="KOZ714" s="511"/>
      <c r="KPA714" s="511"/>
      <c r="KPB714" s="511"/>
      <c r="KPC714" s="511"/>
      <c r="KPD714" s="511"/>
      <c r="KPE714" s="511"/>
      <c r="KPF714" s="511"/>
      <c r="KPG714" s="511"/>
      <c r="KPH714" s="511"/>
      <c r="KPI714" s="511"/>
      <c r="KPJ714" s="511"/>
      <c r="KPK714" s="511"/>
      <c r="KPL714" s="511"/>
      <c r="KPM714" s="511"/>
      <c r="KPN714" s="511"/>
      <c r="KPO714" s="511"/>
      <c r="KPP714" s="511"/>
      <c r="KPQ714" s="89"/>
      <c r="KPR714" s="89"/>
      <c r="KPS714" s="89"/>
      <c r="KPT714" s="89"/>
      <c r="KPU714" s="89"/>
      <c r="KPV714" s="511"/>
      <c r="KPW714" s="511"/>
      <c r="KPX714" s="89"/>
      <c r="KPY714" s="89"/>
      <c r="KPZ714" s="511"/>
      <c r="KQA714" s="511"/>
      <c r="KQB714" s="89"/>
      <c r="KQC714" s="89"/>
      <c r="KQD714" s="511"/>
      <c r="KQE714" s="511"/>
      <c r="KQF714" s="511"/>
      <c r="KQG714" s="511"/>
      <c r="KQH714" s="511"/>
      <c r="KQI714" s="511"/>
      <c r="KQJ714" s="511"/>
      <c r="KQK714" s="89"/>
      <c r="KQL714" s="89"/>
      <c r="KQM714" s="511"/>
      <c r="KQN714" s="511"/>
      <c r="KQO714" s="89"/>
      <c r="KQP714" s="89"/>
      <c r="KQQ714" s="511"/>
      <c r="KQR714" s="511"/>
      <c r="KQS714" s="511"/>
      <c r="KQT714" s="511"/>
      <c r="KQU714" s="511"/>
      <c r="KQV714" s="203"/>
      <c r="KQW714" s="107"/>
      <c r="KQX714" s="511"/>
      <c r="KQY714" s="511"/>
      <c r="KQZ714" s="511"/>
      <c r="KRA714" s="511"/>
      <c r="KRB714" s="511"/>
      <c r="KRC714" s="511"/>
      <c r="KRD714" s="511"/>
      <c r="KRE714" s="168"/>
      <c r="KRF714" s="168"/>
      <c r="KRG714" s="168"/>
      <c r="KRH714" s="168"/>
      <c r="KRI714" s="168"/>
      <c r="KRJ714" s="168"/>
      <c r="KRK714" s="168"/>
      <c r="KRL714" s="168"/>
      <c r="KRM714" s="168"/>
      <c r="KRN714" s="168"/>
      <c r="KRO714" s="168"/>
      <c r="KRP714" s="168"/>
      <c r="KRQ714" s="168"/>
      <c r="KRR714" s="168"/>
      <c r="KRS714" s="168"/>
      <c r="KRT714" s="168"/>
      <c r="KRU714" s="168"/>
      <c r="KRV714" s="168"/>
      <c r="KRW714" s="168"/>
      <c r="KRX714" s="168"/>
      <c r="KRY714" s="168"/>
      <c r="KRZ714" s="168"/>
      <c r="KSA714" s="168"/>
      <c r="KSB714" s="168"/>
      <c r="KSC714" s="168"/>
      <c r="KSD714" s="168"/>
      <c r="KSE714" s="168"/>
      <c r="KSF714" s="168"/>
      <c r="KSG714" s="168"/>
      <c r="KSH714" s="168"/>
      <c r="KSI714" s="168"/>
      <c r="KSJ714" s="168"/>
      <c r="KSK714" s="168"/>
      <c r="KSL714" s="168"/>
      <c r="KSM714" s="168"/>
      <c r="KSN714" s="168"/>
      <c r="KSO714" s="168"/>
      <c r="KSP714" s="168"/>
      <c r="KSQ714" s="168"/>
      <c r="KSR714" s="168"/>
      <c r="KSS714" s="168"/>
      <c r="KST714" s="168"/>
      <c r="KSU714" s="168"/>
      <c r="KSV714" s="168"/>
      <c r="KSW714" s="511"/>
      <c r="KSX714" s="511"/>
      <c r="KSY714" s="511"/>
      <c r="KSZ714" s="511"/>
      <c r="KTA714" s="511"/>
      <c r="KTB714" s="511"/>
      <c r="KTC714" s="511"/>
      <c r="KTD714" s="511"/>
      <c r="KTE714" s="511"/>
      <c r="KTF714" s="511"/>
      <c r="KTG714" s="511"/>
      <c r="KTH714" s="511"/>
      <c r="KTI714" s="511"/>
      <c r="KTJ714" s="511"/>
      <c r="KTK714" s="511"/>
      <c r="KTL714" s="511"/>
      <c r="KTM714" s="511"/>
      <c r="KTN714" s="511"/>
      <c r="KTO714" s="511"/>
      <c r="KTP714" s="511"/>
      <c r="KTQ714" s="511"/>
      <c r="KTR714" s="511"/>
      <c r="KTS714" s="511"/>
      <c r="KTT714" s="511"/>
      <c r="KTU714" s="89"/>
      <c r="KTV714" s="89"/>
      <c r="KTW714" s="89"/>
      <c r="KTX714" s="89"/>
      <c r="KTY714" s="89"/>
      <c r="KTZ714" s="511"/>
      <c r="KUA714" s="511"/>
      <c r="KUB714" s="89"/>
      <c r="KUC714" s="89"/>
      <c r="KUD714" s="511"/>
      <c r="KUE714" s="511"/>
      <c r="KUF714" s="89"/>
      <c r="KUG714" s="89"/>
      <c r="KUH714" s="511"/>
      <c r="KUI714" s="511"/>
      <c r="KUJ714" s="511"/>
      <c r="KUK714" s="511"/>
      <c r="KUL714" s="511"/>
      <c r="KUM714" s="511"/>
      <c r="KUN714" s="511"/>
      <c r="KUO714" s="89"/>
      <c r="KUP714" s="89"/>
      <c r="KUQ714" s="511"/>
      <c r="KUR714" s="511"/>
      <c r="KUS714" s="89"/>
      <c r="KUT714" s="89"/>
      <c r="KUU714" s="511"/>
      <c r="KUV714" s="511"/>
      <c r="KUW714" s="511"/>
      <c r="KUX714" s="511"/>
      <c r="KUY714" s="511"/>
      <c r="KUZ714" s="203"/>
      <c r="KVA714" s="107"/>
      <c r="KVB714" s="511"/>
      <c r="KVC714" s="511"/>
      <c r="KVD714" s="511"/>
      <c r="KVE714" s="511"/>
      <c r="KVF714" s="511"/>
      <c r="KVG714" s="511"/>
      <c r="KVH714" s="511"/>
      <c r="KVI714" s="168"/>
      <c r="KVJ714" s="168"/>
      <c r="KVK714" s="168"/>
      <c r="KVL714" s="168"/>
      <c r="KVM714" s="168"/>
      <c r="KVN714" s="168"/>
      <c r="KVO714" s="168"/>
      <c r="KVP714" s="168"/>
      <c r="KVQ714" s="168"/>
      <c r="KVR714" s="168"/>
      <c r="KVS714" s="168"/>
      <c r="KVT714" s="168"/>
      <c r="KVU714" s="168"/>
      <c r="KVV714" s="168"/>
      <c r="KVW714" s="168"/>
      <c r="KVX714" s="168"/>
      <c r="KVY714" s="168"/>
      <c r="KVZ714" s="168"/>
      <c r="KWA714" s="168"/>
      <c r="KWB714" s="168"/>
      <c r="KWC714" s="168"/>
      <c r="KWD714" s="168"/>
      <c r="KWE714" s="168"/>
      <c r="KWF714" s="168"/>
      <c r="KWG714" s="168"/>
      <c r="KWH714" s="168"/>
      <c r="KWI714" s="168"/>
      <c r="KWJ714" s="168"/>
      <c r="KWK714" s="168"/>
      <c r="KWL714" s="168"/>
      <c r="KWM714" s="168"/>
      <c r="KWN714" s="168"/>
      <c r="KWO714" s="168"/>
      <c r="KWP714" s="168"/>
      <c r="KWQ714" s="168"/>
      <c r="KWR714" s="168"/>
      <c r="KWS714" s="168"/>
      <c r="KWT714" s="168"/>
      <c r="KWU714" s="168"/>
      <c r="KWV714" s="168"/>
      <c r="KWW714" s="168"/>
      <c r="KWX714" s="168"/>
      <c r="KWY714" s="168"/>
      <c r="KWZ714" s="168"/>
      <c r="KXA714" s="511"/>
      <c r="KXB714" s="511"/>
      <c r="KXC714" s="511"/>
      <c r="KXD714" s="511"/>
      <c r="KXE714" s="511"/>
      <c r="KXF714" s="511"/>
      <c r="KXG714" s="511"/>
      <c r="KXH714" s="511"/>
      <c r="KXI714" s="511"/>
      <c r="KXJ714" s="511"/>
      <c r="KXK714" s="511"/>
      <c r="KXL714" s="511"/>
      <c r="KXM714" s="511"/>
      <c r="KXN714" s="511"/>
      <c r="KXO714" s="511"/>
      <c r="KXP714" s="511"/>
      <c r="KXQ714" s="511"/>
      <c r="KXR714" s="511"/>
      <c r="KXS714" s="511"/>
      <c r="KXT714" s="511"/>
      <c r="KXU714" s="511"/>
      <c r="KXV714" s="511"/>
      <c r="KXW714" s="511"/>
      <c r="KXX714" s="511"/>
      <c r="KXY714" s="89"/>
      <c r="KXZ714" s="89"/>
      <c r="KYA714" s="89"/>
      <c r="KYB714" s="89"/>
      <c r="KYC714" s="89"/>
      <c r="KYD714" s="511"/>
      <c r="KYE714" s="511"/>
      <c r="KYF714" s="89"/>
      <c r="KYG714" s="89"/>
      <c r="KYH714" s="511"/>
      <c r="KYI714" s="511"/>
      <c r="KYJ714" s="89"/>
      <c r="KYK714" s="89"/>
      <c r="KYL714" s="511"/>
      <c r="KYM714" s="511"/>
      <c r="KYN714" s="511"/>
      <c r="KYO714" s="511"/>
      <c r="KYP714" s="511"/>
      <c r="KYQ714" s="511"/>
      <c r="KYR714" s="511"/>
      <c r="KYS714" s="89"/>
      <c r="KYT714" s="89"/>
      <c r="KYU714" s="511"/>
      <c r="KYV714" s="511"/>
      <c r="KYW714" s="89"/>
      <c r="KYX714" s="89"/>
      <c r="KYY714" s="511"/>
      <c r="KYZ714" s="511"/>
      <c r="KZA714" s="511"/>
      <c r="KZB714" s="511"/>
      <c r="KZC714" s="511"/>
      <c r="KZD714" s="203"/>
      <c r="KZE714" s="107"/>
      <c r="KZF714" s="511"/>
      <c r="KZG714" s="511"/>
      <c r="KZH714" s="511"/>
      <c r="KZI714" s="511"/>
      <c r="KZJ714" s="511"/>
      <c r="KZK714" s="511"/>
      <c r="KZL714" s="511"/>
      <c r="KZM714" s="168"/>
      <c r="KZN714" s="168"/>
      <c r="KZO714" s="168"/>
      <c r="KZP714" s="168"/>
      <c r="KZQ714" s="168"/>
      <c r="KZR714" s="168"/>
      <c r="KZS714" s="168"/>
      <c r="KZT714" s="168"/>
      <c r="KZU714" s="168"/>
      <c r="KZV714" s="168"/>
      <c r="KZW714" s="168"/>
      <c r="KZX714" s="168"/>
      <c r="KZY714" s="168"/>
      <c r="KZZ714" s="168"/>
      <c r="LAA714" s="168"/>
      <c r="LAB714" s="168"/>
      <c r="LAC714" s="168"/>
      <c r="LAD714" s="168"/>
      <c r="LAE714" s="168"/>
      <c r="LAF714" s="168"/>
      <c r="LAG714" s="168"/>
      <c r="LAH714" s="168"/>
      <c r="LAI714" s="168"/>
      <c r="LAJ714" s="168"/>
      <c r="LAK714" s="168"/>
      <c r="LAL714" s="168"/>
      <c r="LAM714" s="168"/>
      <c r="LAN714" s="168"/>
      <c r="LAO714" s="168"/>
      <c r="LAP714" s="168"/>
      <c r="LAQ714" s="168"/>
      <c r="LAR714" s="168"/>
      <c r="LAS714" s="168"/>
      <c r="LAT714" s="168"/>
      <c r="LAU714" s="168"/>
      <c r="LAV714" s="168"/>
      <c r="LAW714" s="168"/>
      <c r="LAX714" s="168"/>
      <c r="LAY714" s="168"/>
      <c r="LAZ714" s="168"/>
      <c r="LBA714" s="168"/>
      <c r="LBB714" s="168"/>
      <c r="LBC714" s="168"/>
      <c r="LBD714" s="168"/>
      <c r="LBE714" s="511"/>
      <c r="LBF714" s="511"/>
      <c r="LBG714" s="511"/>
      <c r="LBH714" s="511"/>
      <c r="LBI714" s="511"/>
      <c r="LBJ714" s="511"/>
      <c r="LBK714" s="511"/>
      <c r="LBL714" s="511"/>
      <c r="LBM714" s="511"/>
      <c r="LBN714" s="511"/>
      <c r="LBO714" s="511"/>
      <c r="LBP714" s="511"/>
      <c r="LBQ714" s="511"/>
      <c r="LBR714" s="511"/>
      <c r="LBS714" s="511"/>
      <c r="LBT714" s="511"/>
      <c r="LBU714" s="511"/>
      <c r="LBV714" s="511"/>
      <c r="LBW714" s="511"/>
      <c r="LBX714" s="511"/>
      <c r="LBY714" s="511"/>
      <c r="LBZ714" s="511"/>
      <c r="LCA714" s="511"/>
      <c r="LCB714" s="511"/>
      <c r="LCC714" s="89"/>
      <c r="LCD714" s="89"/>
      <c r="LCE714" s="89"/>
      <c r="LCF714" s="89"/>
      <c r="LCG714" s="89"/>
      <c r="LCH714" s="511"/>
      <c r="LCI714" s="511"/>
      <c r="LCJ714" s="89"/>
      <c r="LCK714" s="89"/>
      <c r="LCL714" s="511"/>
      <c r="LCM714" s="511"/>
      <c r="LCN714" s="89"/>
      <c r="LCO714" s="89"/>
      <c r="LCP714" s="511"/>
      <c r="LCQ714" s="511"/>
      <c r="LCR714" s="511"/>
      <c r="LCS714" s="511"/>
      <c r="LCT714" s="511"/>
      <c r="LCU714" s="511"/>
      <c r="LCV714" s="511"/>
      <c r="LCW714" s="89"/>
      <c r="LCX714" s="89"/>
      <c r="LCY714" s="511"/>
      <c r="LCZ714" s="511"/>
      <c r="LDA714" s="89"/>
      <c r="LDB714" s="89"/>
      <c r="LDC714" s="511"/>
      <c r="LDD714" s="511"/>
      <c r="LDE714" s="511"/>
      <c r="LDF714" s="511"/>
      <c r="LDG714" s="511"/>
      <c r="LDH714" s="203"/>
      <c r="LDI714" s="107"/>
      <c r="LDJ714" s="511"/>
      <c r="LDK714" s="511"/>
      <c r="LDL714" s="511"/>
      <c r="LDM714" s="511"/>
      <c r="LDN714" s="511"/>
      <c r="LDO714" s="511"/>
      <c r="LDP714" s="511"/>
      <c r="LDQ714" s="168"/>
      <c r="LDR714" s="168"/>
      <c r="LDS714" s="168"/>
      <c r="LDT714" s="168"/>
      <c r="LDU714" s="168"/>
      <c r="LDV714" s="168"/>
      <c r="LDW714" s="168"/>
      <c r="LDX714" s="168"/>
      <c r="LDY714" s="168"/>
      <c r="LDZ714" s="168"/>
      <c r="LEA714" s="168"/>
      <c r="LEB714" s="168"/>
      <c r="LEC714" s="168"/>
      <c r="LED714" s="168"/>
      <c r="LEE714" s="168"/>
      <c r="LEF714" s="168"/>
      <c r="LEG714" s="168"/>
      <c r="LEH714" s="168"/>
      <c r="LEI714" s="168"/>
      <c r="LEJ714" s="168"/>
      <c r="LEK714" s="168"/>
      <c r="LEL714" s="168"/>
      <c r="LEM714" s="168"/>
      <c r="LEN714" s="168"/>
      <c r="LEO714" s="168"/>
      <c r="LEP714" s="168"/>
      <c r="LEQ714" s="168"/>
      <c r="LER714" s="168"/>
      <c r="LES714" s="168"/>
      <c r="LET714" s="168"/>
      <c r="LEU714" s="168"/>
      <c r="LEV714" s="168"/>
      <c r="LEW714" s="168"/>
      <c r="LEX714" s="168"/>
      <c r="LEY714" s="168"/>
      <c r="LEZ714" s="168"/>
      <c r="LFA714" s="168"/>
      <c r="LFB714" s="168"/>
      <c r="LFC714" s="168"/>
      <c r="LFD714" s="168"/>
      <c r="LFE714" s="168"/>
      <c r="LFF714" s="168"/>
      <c r="LFG714" s="168"/>
      <c r="LFH714" s="168"/>
      <c r="LFI714" s="511"/>
      <c r="LFJ714" s="511"/>
      <c r="LFK714" s="511"/>
      <c r="LFL714" s="511"/>
      <c r="LFM714" s="511"/>
      <c r="LFN714" s="511"/>
      <c r="LFO714" s="511"/>
      <c r="LFP714" s="511"/>
      <c r="LFQ714" s="511"/>
      <c r="LFR714" s="511"/>
      <c r="LFS714" s="511"/>
      <c r="LFT714" s="511"/>
      <c r="LFU714" s="511"/>
      <c r="LFV714" s="511"/>
      <c r="LFW714" s="511"/>
      <c r="LFX714" s="511"/>
      <c r="LFY714" s="511"/>
      <c r="LFZ714" s="511"/>
      <c r="LGA714" s="511"/>
      <c r="LGB714" s="511"/>
      <c r="LGC714" s="511"/>
      <c r="LGD714" s="511"/>
      <c r="LGE714" s="511"/>
      <c r="LGF714" s="511"/>
      <c r="LGG714" s="89"/>
      <c r="LGH714" s="89"/>
      <c r="LGI714" s="89"/>
      <c r="LGJ714" s="89"/>
      <c r="LGK714" s="89"/>
      <c r="LGL714" s="511"/>
      <c r="LGM714" s="511"/>
      <c r="LGN714" s="89"/>
      <c r="LGO714" s="89"/>
      <c r="LGP714" s="511"/>
      <c r="LGQ714" s="511"/>
      <c r="LGR714" s="89"/>
      <c r="LGS714" s="89"/>
      <c r="LGT714" s="511"/>
      <c r="LGU714" s="511"/>
      <c r="LGV714" s="511"/>
      <c r="LGW714" s="511"/>
      <c r="LGX714" s="511"/>
      <c r="LGY714" s="511"/>
      <c r="LGZ714" s="511"/>
      <c r="LHA714" s="89"/>
      <c r="LHB714" s="89"/>
      <c r="LHC714" s="511"/>
      <c r="LHD714" s="511"/>
      <c r="LHE714" s="89"/>
      <c r="LHF714" s="89"/>
      <c r="LHG714" s="511"/>
      <c r="LHH714" s="511"/>
      <c r="LHI714" s="511"/>
      <c r="LHJ714" s="511"/>
      <c r="LHK714" s="511"/>
      <c r="LHL714" s="203"/>
      <c r="LHM714" s="107"/>
      <c r="LHN714" s="511"/>
      <c r="LHO714" s="511"/>
      <c r="LHP714" s="511"/>
      <c r="LHQ714" s="511"/>
      <c r="LHR714" s="511"/>
      <c r="LHS714" s="511"/>
      <c r="LHT714" s="511"/>
      <c r="LHU714" s="168"/>
      <c r="LHV714" s="168"/>
      <c r="LHW714" s="168"/>
      <c r="LHX714" s="168"/>
      <c r="LHY714" s="168"/>
      <c r="LHZ714" s="168"/>
      <c r="LIA714" s="168"/>
      <c r="LIB714" s="168"/>
      <c r="LIC714" s="168"/>
      <c r="LID714" s="168"/>
      <c r="LIE714" s="168"/>
      <c r="LIF714" s="168"/>
      <c r="LIG714" s="168"/>
      <c r="LIH714" s="168"/>
      <c r="LII714" s="168"/>
      <c r="LIJ714" s="168"/>
      <c r="LIK714" s="168"/>
      <c r="LIL714" s="168"/>
      <c r="LIM714" s="168"/>
      <c r="LIN714" s="168"/>
      <c r="LIO714" s="168"/>
      <c r="LIP714" s="168"/>
      <c r="LIQ714" s="168"/>
      <c r="LIR714" s="168"/>
      <c r="LIS714" s="168"/>
      <c r="LIT714" s="168"/>
      <c r="LIU714" s="168"/>
      <c r="LIV714" s="168"/>
      <c r="LIW714" s="168"/>
      <c r="LIX714" s="168"/>
      <c r="LIY714" s="168"/>
      <c r="LIZ714" s="168"/>
      <c r="LJA714" s="168"/>
      <c r="LJB714" s="168"/>
      <c r="LJC714" s="168"/>
      <c r="LJD714" s="168"/>
      <c r="LJE714" s="168"/>
      <c r="LJF714" s="168"/>
      <c r="LJG714" s="168"/>
      <c r="LJH714" s="168"/>
      <c r="LJI714" s="168"/>
      <c r="LJJ714" s="168"/>
      <c r="LJK714" s="168"/>
      <c r="LJL714" s="168"/>
      <c r="LJM714" s="511"/>
      <c r="LJN714" s="511"/>
      <c r="LJO714" s="511"/>
      <c r="LJP714" s="511"/>
      <c r="LJQ714" s="511"/>
      <c r="LJR714" s="511"/>
      <c r="LJS714" s="511"/>
      <c r="LJT714" s="511"/>
      <c r="LJU714" s="511"/>
      <c r="LJV714" s="511"/>
      <c r="LJW714" s="511"/>
      <c r="LJX714" s="511"/>
      <c r="LJY714" s="511"/>
      <c r="LJZ714" s="511"/>
      <c r="LKA714" s="511"/>
      <c r="LKB714" s="511"/>
      <c r="LKC714" s="511"/>
      <c r="LKD714" s="511"/>
      <c r="LKE714" s="511"/>
      <c r="LKF714" s="511"/>
      <c r="LKG714" s="511"/>
      <c r="LKH714" s="511"/>
      <c r="LKI714" s="511"/>
      <c r="LKJ714" s="511"/>
      <c r="LKK714" s="89"/>
      <c r="LKL714" s="89"/>
      <c r="LKM714" s="89"/>
      <c r="LKN714" s="89"/>
      <c r="LKO714" s="89"/>
      <c r="LKP714" s="511"/>
      <c r="LKQ714" s="511"/>
      <c r="LKR714" s="89"/>
      <c r="LKS714" s="89"/>
      <c r="LKT714" s="511"/>
      <c r="LKU714" s="511"/>
      <c r="LKV714" s="89"/>
      <c r="LKW714" s="89"/>
      <c r="LKX714" s="511"/>
      <c r="LKY714" s="511"/>
      <c r="LKZ714" s="511"/>
      <c r="LLA714" s="511"/>
      <c r="LLB714" s="511"/>
      <c r="LLC714" s="511"/>
      <c r="LLD714" s="511"/>
      <c r="LLE714" s="89"/>
      <c r="LLF714" s="89"/>
      <c r="LLG714" s="511"/>
      <c r="LLH714" s="511"/>
      <c r="LLI714" s="89"/>
      <c r="LLJ714" s="89"/>
      <c r="LLK714" s="511"/>
      <c r="LLL714" s="511"/>
      <c r="LLM714" s="511"/>
      <c r="LLN714" s="511"/>
      <c r="LLO714" s="511"/>
      <c r="LLP714" s="203"/>
      <c r="LLQ714" s="107"/>
      <c r="LLR714" s="511"/>
      <c r="LLS714" s="511"/>
      <c r="LLT714" s="511"/>
      <c r="LLU714" s="511"/>
      <c r="LLV714" s="511"/>
      <c r="LLW714" s="511"/>
      <c r="LLX714" s="511"/>
      <c r="LLY714" s="168"/>
      <c r="LLZ714" s="168"/>
      <c r="LMA714" s="168"/>
      <c r="LMB714" s="168"/>
      <c r="LMC714" s="168"/>
      <c r="LMD714" s="168"/>
      <c r="LME714" s="168"/>
      <c r="LMF714" s="168"/>
      <c r="LMG714" s="168"/>
      <c r="LMH714" s="168"/>
      <c r="LMI714" s="168"/>
      <c r="LMJ714" s="168"/>
      <c r="LMK714" s="168"/>
      <c r="LML714" s="168"/>
      <c r="LMM714" s="168"/>
      <c r="LMN714" s="168"/>
      <c r="LMO714" s="168"/>
      <c r="LMP714" s="168"/>
      <c r="LMQ714" s="168"/>
      <c r="LMR714" s="168"/>
      <c r="LMS714" s="168"/>
      <c r="LMT714" s="168"/>
      <c r="LMU714" s="168"/>
      <c r="LMV714" s="168"/>
      <c r="LMW714" s="168"/>
      <c r="LMX714" s="168"/>
      <c r="LMY714" s="168"/>
      <c r="LMZ714" s="168"/>
      <c r="LNA714" s="168"/>
      <c r="LNB714" s="168"/>
      <c r="LNC714" s="168"/>
      <c r="LND714" s="168"/>
      <c r="LNE714" s="168"/>
      <c r="LNF714" s="168"/>
      <c r="LNG714" s="168"/>
      <c r="LNH714" s="168"/>
      <c r="LNI714" s="168"/>
      <c r="LNJ714" s="168"/>
      <c r="LNK714" s="168"/>
      <c r="LNL714" s="168"/>
      <c r="LNM714" s="168"/>
      <c r="LNN714" s="168"/>
      <c r="LNO714" s="168"/>
      <c r="LNP714" s="168"/>
      <c r="LNQ714" s="511"/>
      <c r="LNR714" s="511"/>
      <c r="LNS714" s="511"/>
      <c r="LNT714" s="511"/>
      <c r="LNU714" s="511"/>
      <c r="LNV714" s="511"/>
      <c r="LNW714" s="511"/>
      <c r="LNX714" s="511"/>
      <c r="LNY714" s="511"/>
      <c r="LNZ714" s="511"/>
      <c r="LOA714" s="511"/>
      <c r="LOB714" s="511"/>
      <c r="LOC714" s="511"/>
      <c r="LOD714" s="511"/>
      <c r="LOE714" s="511"/>
      <c r="LOF714" s="511"/>
      <c r="LOG714" s="511"/>
      <c r="LOH714" s="511"/>
      <c r="LOI714" s="511"/>
      <c r="LOJ714" s="511"/>
      <c r="LOK714" s="511"/>
      <c r="LOL714" s="511"/>
      <c r="LOM714" s="511"/>
      <c r="LON714" s="511"/>
      <c r="LOO714" s="89"/>
      <c r="LOP714" s="89"/>
      <c r="LOQ714" s="89"/>
      <c r="LOR714" s="89"/>
      <c r="LOS714" s="89"/>
      <c r="LOT714" s="511"/>
      <c r="LOU714" s="511"/>
      <c r="LOV714" s="89"/>
      <c r="LOW714" s="89"/>
      <c r="LOX714" s="511"/>
      <c r="LOY714" s="511"/>
      <c r="LOZ714" s="89"/>
      <c r="LPA714" s="89"/>
      <c r="LPB714" s="511"/>
      <c r="LPC714" s="511"/>
      <c r="LPD714" s="511"/>
      <c r="LPE714" s="511"/>
      <c r="LPF714" s="511"/>
      <c r="LPG714" s="511"/>
      <c r="LPH714" s="511"/>
      <c r="LPI714" s="89"/>
      <c r="LPJ714" s="89"/>
      <c r="LPK714" s="511"/>
      <c r="LPL714" s="511"/>
      <c r="LPM714" s="89"/>
      <c r="LPN714" s="89"/>
      <c r="LPO714" s="511"/>
      <c r="LPP714" s="511"/>
      <c r="LPQ714" s="511"/>
      <c r="LPR714" s="511"/>
      <c r="LPS714" s="511"/>
      <c r="LPT714" s="203"/>
      <c r="LPU714" s="107"/>
      <c r="LPV714" s="511"/>
      <c r="LPW714" s="511"/>
      <c r="LPX714" s="511"/>
      <c r="LPY714" s="511"/>
      <c r="LPZ714" s="511"/>
      <c r="LQA714" s="511"/>
      <c r="LQB714" s="511"/>
      <c r="LQC714" s="168"/>
      <c r="LQD714" s="168"/>
      <c r="LQE714" s="168"/>
      <c r="LQF714" s="168"/>
      <c r="LQG714" s="168"/>
      <c r="LQH714" s="168"/>
      <c r="LQI714" s="168"/>
      <c r="LQJ714" s="168"/>
      <c r="LQK714" s="168"/>
      <c r="LQL714" s="168"/>
      <c r="LQM714" s="168"/>
      <c r="LQN714" s="168"/>
      <c r="LQO714" s="168"/>
      <c r="LQP714" s="168"/>
      <c r="LQQ714" s="168"/>
      <c r="LQR714" s="168"/>
      <c r="LQS714" s="168"/>
      <c r="LQT714" s="168"/>
      <c r="LQU714" s="168"/>
      <c r="LQV714" s="168"/>
      <c r="LQW714" s="168"/>
      <c r="LQX714" s="168"/>
      <c r="LQY714" s="168"/>
      <c r="LQZ714" s="168"/>
      <c r="LRA714" s="168"/>
      <c r="LRB714" s="168"/>
      <c r="LRC714" s="168"/>
      <c r="LRD714" s="168"/>
      <c r="LRE714" s="168"/>
      <c r="LRF714" s="168"/>
      <c r="LRG714" s="168"/>
      <c r="LRH714" s="168"/>
      <c r="LRI714" s="168"/>
      <c r="LRJ714" s="168"/>
      <c r="LRK714" s="168"/>
      <c r="LRL714" s="168"/>
      <c r="LRM714" s="168"/>
      <c r="LRN714" s="168"/>
      <c r="LRO714" s="168"/>
      <c r="LRP714" s="168"/>
      <c r="LRQ714" s="168"/>
      <c r="LRR714" s="168"/>
      <c r="LRS714" s="168"/>
      <c r="LRT714" s="168"/>
      <c r="LRU714" s="511"/>
      <c r="LRV714" s="511"/>
      <c r="LRW714" s="511"/>
      <c r="LRX714" s="511"/>
      <c r="LRY714" s="511"/>
      <c r="LRZ714" s="511"/>
      <c r="LSA714" s="511"/>
      <c r="LSB714" s="511"/>
      <c r="LSC714" s="511"/>
      <c r="LSD714" s="511"/>
      <c r="LSE714" s="511"/>
      <c r="LSF714" s="511"/>
      <c r="LSG714" s="511"/>
      <c r="LSH714" s="511"/>
      <c r="LSI714" s="511"/>
      <c r="LSJ714" s="511"/>
      <c r="LSK714" s="511"/>
      <c r="LSL714" s="511"/>
      <c r="LSM714" s="511"/>
      <c r="LSN714" s="511"/>
      <c r="LSO714" s="511"/>
      <c r="LSP714" s="511"/>
      <c r="LSQ714" s="511"/>
      <c r="LSR714" s="511"/>
      <c r="LSS714" s="89"/>
      <c r="LST714" s="89"/>
      <c r="LSU714" s="89"/>
      <c r="LSV714" s="89"/>
      <c r="LSW714" s="89"/>
      <c r="LSX714" s="511"/>
      <c r="LSY714" s="511"/>
      <c r="LSZ714" s="89"/>
      <c r="LTA714" s="89"/>
      <c r="LTB714" s="511"/>
      <c r="LTC714" s="511"/>
      <c r="LTD714" s="89"/>
      <c r="LTE714" s="89"/>
      <c r="LTF714" s="511"/>
      <c r="LTG714" s="511"/>
      <c r="LTH714" s="511"/>
      <c r="LTI714" s="511"/>
      <c r="LTJ714" s="511"/>
      <c r="LTK714" s="511"/>
      <c r="LTL714" s="511"/>
      <c r="LTM714" s="89"/>
      <c r="LTN714" s="89"/>
      <c r="LTO714" s="511"/>
      <c r="LTP714" s="511"/>
      <c r="LTQ714" s="89"/>
      <c r="LTR714" s="89"/>
      <c r="LTS714" s="511"/>
      <c r="LTT714" s="511"/>
      <c r="LTU714" s="511"/>
      <c r="LTV714" s="511"/>
      <c r="LTW714" s="511"/>
      <c r="LTX714" s="203"/>
      <c r="LTY714" s="107"/>
      <c r="LTZ714" s="511"/>
      <c r="LUA714" s="511"/>
      <c r="LUB714" s="511"/>
      <c r="LUC714" s="511"/>
      <c r="LUD714" s="511"/>
      <c r="LUE714" s="511"/>
      <c r="LUF714" s="511"/>
      <c r="LUG714" s="168"/>
      <c r="LUH714" s="168"/>
      <c r="LUI714" s="168"/>
      <c r="LUJ714" s="168"/>
      <c r="LUK714" s="168"/>
      <c r="LUL714" s="168"/>
      <c r="LUM714" s="168"/>
      <c r="LUN714" s="168"/>
      <c r="LUO714" s="168"/>
      <c r="LUP714" s="168"/>
      <c r="LUQ714" s="168"/>
      <c r="LUR714" s="168"/>
      <c r="LUS714" s="168"/>
      <c r="LUT714" s="168"/>
      <c r="LUU714" s="168"/>
      <c r="LUV714" s="168"/>
      <c r="LUW714" s="168"/>
      <c r="LUX714" s="168"/>
      <c r="LUY714" s="168"/>
      <c r="LUZ714" s="168"/>
      <c r="LVA714" s="168"/>
      <c r="LVB714" s="168"/>
      <c r="LVC714" s="168"/>
      <c r="LVD714" s="168"/>
      <c r="LVE714" s="168"/>
      <c r="LVF714" s="168"/>
      <c r="LVG714" s="168"/>
      <c r="LVH714" s="168"/>
      <c r="LVI714" s="168"/>
      <c r="LVJ714" s="168"/>
      <c r="LVK714" s="168"/>
      <c r="LVL714" s="168"/>
      <c r="LVM714" s="168"/>
      <c r="LVN714" s="168"/>
      <c r="LVO714" s="168"/>
      <c r="LVP714" s="168"/>
      <c r="LVQ714" s="168"/>
      <c r="LVR714" s="168"/>
      <c r="LVS714" s="168"/>
      <c r="LVT714" s="168"/>
      <c r="LVU714" s="168"/>
      <c r="LVV714" s="168"/>
      <c r="LVW714" s="168"/>
      <c r="LVX714" s="168"/>
      <c r="LVY714" s="511"/>
      <c r="LVZ714" s="511"/>
      <c r="LWA714" s="511"/>
      <c r="LWB714" s="511"/>
      <c r="LWC714" s="511"/>
      <c r="LWD714" s="511"/>
      <c r="LWE714" s="511"/>
      <c r="LWF714" s="511"/>
      <c r="LWG714" s="511"/>
      <c r="LWH714" s="511"/>
      <c r="LWI714" s="511"/>
      <c r="LWJ714" s="511"/>
      <c r="LWK714" s="511"/>
      <c r="LWL714" s="511"/>
      <c r="LWM714" s="511"/>
      <c r="LWN714" s="511"/>
      <c r="LWO714" s="511"/>
      <c r="LWP714" s="511"/>
      <c r="LWQ714" s="511"/>
      <c r="LWR714" s="511"/>
      <c r="LWS714" s="511"/>
      <c r="LWT714" s="511"/>
      <c r="LWU714" s="511"/>
      <c r="LWV714" s="511"/>
      <c r="LWW714" s="89"/>
      <c r="LWX714" s="89"/>
      <c r="LWY714" s="89"/>
      <c r="LWZ714" s="89"/>
      <c r="LXA714" s="89"/>
      <c r="LXB714" s="511"/>
      <c r="LXC714" s="511"/>
      <c r="LXD714" s="89"/>
      <c r="LXE714" s="89"/>
      <c r="LXF714" s="511"/>
      <c r="LXG714" s="511"/>
      <c r="LXH714" s="89"/>
      <c r="LXI714" s="89"/>
      <c r="LXJ714" s="511"/>
      <c r="LXK714" s="511"/>
      <c r="LXL714" s="511"/>
      <c r="LXM714" s="511"/>
      <c r="LXN714" s="511"/>
      <c r="LXO714" s="511"/>
      <c r="LXP714" s="511"/>
      <c r="LXQ714" s="89"/>
      <c r="LXR714" s="89"/>
      <c r="LXS714" s="511"/>
      <c r="LXT714" s="511"/>
      <c r="LXU714" s="89"/>
      <c r="LXV714" s="89"/>
      <c r="LXW714" s="511"/>
      <c r="LXX714" s="511"/>
      <c r="LXY714" s="511"/>
      <c r="LXZ714" s="511"/>
      <c r="LYA714" s="511"/>
      <c r="LYB714" s="203"/>
      <c r="LYC714" s="107"/>
      <c r="LYD714" s="511"/>
      <c r="LYE714" s="511"/>
      <c r="LYF714" s="511"/>
      <c r="LYG714" s="511"/>
      <c r="LYH714" s="511"/>
      <c r="LYI714" s="511"/>
      <c r="LYJ714" s="511"/>
      <c r="LYK714" s="168"/>
      <c r="LYL714" s="168"/>
      <c r="LYM714" s="168"/>
      <c r="LYN714" s="168"/>
      <c r="LYO714" s="168"/>
      <c r="LYP714" s="168"/>
      <c r="LYQ714" s="168"/>
      <c r="LYR714" s="168"/>
      <c r="LYS714" s="168"/>
      <c r="LYT714" s="168"/>
      <c r="LYU714" s="168"/>
      <c r="LYV714" s="168"/>
      <c r="LYW714" s="168"/>
      <c r="LYX714" s="168"/>
      <c r="LYY714" s="168"/>
      <c r="LYZ714" s="168"/>
      <c r="LZA714" s="168"/>
      <c r="LZB714" s="168"/>
      <c r="LZC714" s="168"/>
      <c r="LZD714" s="168"/>
      <c r="LZE714" s="168"/>
      <c r="LZF714" s="168"/>
      <c r="LZG714" s="168"/>
      <c r="LZH714" s="168"/>
      <c r="LZI714" s="168"/>
      <c r="LZJ714" s="168"/>
      <c r="LZK714" s="168"/>
      <c r="LZL714" s="168"/>
      <c r="LZM714" s="168"/>
      <c r="LZN714" s="168"/>
      <c r="LZO714" s="168"/>
      <c r="LZP714" s="168"/>
      <c r="LZQ714" s="168"/>
      <c r="LZR714" s="168"/>
      <c r="LZS714" s="168"/>
      <c r="LZT714" s="168"/>
      <c r="LZU714" s="168"/>
      <c r="LZV714" s="168"/>
      <c r="LZW714" s="168"/>
      <c r="LZX714" s="168"/>
      <c r="LZY714" s="168"/>
      <c r="LZZ714" s="168"/>
      <c r="MAA714" s="168"/>
      <c r="MAB714" s="168"/>
      <c r="MAC714" s="511"/>
      <c r="MAD714" s="511"/>
      <c r="MAE714" s="511"/>
      <c r="MAF714" s="511"/>
      <c r="MAG714" s="511"/>
      <c r="MAH714" s="511"/>
      <c r="MAI714" s="511"/>
      <c r="MAJ714" s="511"/>
      <c r="MAK714" s="511"/>
      <c r="MAL714" s="511"/>
      <c r="MAM714" s="511"/>
      <c r="MAN714" s="511"/>
      <c r="MAO714" s="511"/>
      <c r="MAP714" s="511"/>
      <c r="MAQ714" s="511"/>
      <c r="MAR714" s="511"/>
      <c r="MAS714" s="511"/>
      <c r="MAT714" s="511"/>
      <c r="MAU714" s="511"/>
      <c r="MAV714" s="511"/>
      <c r="MAW714" s="511"/>
      <c r="MAX714" s="511"/>
      <c r="MAY714" s="511"/>
      <c r="MAZ714" s="511"/>
      <c r="MBA714" s="89"/>
      <c r="MBB714" s="89"/>
      <c r="MBC714" s="89"/>
      <c r="MBD714" s="89"/>
      <c r="MBE714" s="89"/>
      <c r="MBF714" s="511"/>
      <c r="MBG714" s="511"/>
      <c r="MBH714" s="89"/>
      <c r="MBI714" s="89"/>
      <c r="MBJ714" s="511"/>
      <c r="MBK714" s="511"/>
      <c r="MBL714" s="89"/>
      <c r="MBM714" s="89"/>
      <c r="MBN714" s="511"/>
      <c r="MBO714" s="511"/>
      <c r="MBP714" s="511"/>
      <c r="MBQ714" s="511"/>
      <c r="MBR714" s="511"/>
      <c r="MBS714" s="511"/>
      <c r="MBT714" s="511"/>
      <c r="MBU714" s="89"/>
      <c r="MBV714" s="89"/>
      <c r="MBW714" s="511"/>
      <c r="MBX714" s="511"/>
      <c r="MBY714" s="89"/>
      <c r="MBZ714" s="89"/>
      <c r="MCA714" s="511"/>
      <c r="MCB714" s="511"/>
      <c r="MCC714" s="511"/>
      <c r="MCD714" s="511"/>
      <c r="MCE714" s="511"/>
      <c r="MCF714" s="203"/>
      <c r="MCG714" s="107"/>
      <c r="MCH714" s="511"/>
      <c r="MCI714" s="511"/>
      <c r="MCJ714" s="511"/>
      <c r="MCK714" s="511"/>
      <c r="MCL714" s="511"/>
      <c r="MCM714" s="511"/>
      <c r="MCN714" s="511"/>
      <c r="MCO714" s="168"/>
      <c r="MCP714" s="168"/>
      <c r="MCQ714" s="168"/>
      <c r="MCR714" s="168"/>
      <c r="MCS714" s="168"/>
      <c r="MCT714" s="168"/>
      <c r="MCU714" s="168"/>
      <c r="MCV714" s="168"/>
      <c r="MCW714" s="168"/>
      <c r="MCX714" s="168"/>
      <c r="MCY714" s="168"/>
      <c r="MCZ714" s="168"/>
      <c r="MDA714" s="168"/>
      <c r="MDB714" s="168"/>
      <c r="MDC714" s="168"/>
      <c r="MDD714" s="168"/>
      <c r="MDE714" s="168"/>
      <c r="MDF714" s="168"/>
      <c r="MDG714" s="168"/>
      <c r="MDH714" s="168"/>
      <c r="MDI714" s="168"/>
      <c r="MDJ714" s="168"/>
      <c r="MDK714" s="168"/>
      <c r="MDL714" s="168"/>
      <c r="MDM714" s="168"/>
      <c r="MDN714" s="168"/>
      <c r="MDO714" s="168"/>
      <c r="MDP714" s="168"/>
      <c r="MDQ714" s="168"/>
      <c r="MDR714" s="168"/>
      <c r="MDS714" s="168"/>
      <c r="MDT714" s="168"/>
      <c r="MDU714" s="168"/>
      <c r="MDV714" s="168"/>
      <c r="MDW714" s="168"/>
      <c r="MDX714" s="168"/>
      <c r="MDY714" s="168"/>
      <c r="MDZ714" s="168"/>
      <c r="MEA714" s="168"/>
      <c r="MEB714" s="168"/>
      <c r="MEC714" s="168"/>
      <c r="MED714" s="168"/>
      <c r="MEE714" s="168"/>
      <c r="MEF714" s="168"/>
      <c r="MEG714" s="511"/>
      <c r="MEH714" s="511"/>
      <c r="MEI714" s="511"/>
      <c r="MEJ714" s="511"/>
      <c r="MEK714" s="511"/>
      <c r="MEL714" s="511"/>
      <c r="MEM714" s="511"/>
      <c r="MEN714" s="511"/>
      <c r="MEO714" s="511"/>
      <c r="MEP714" s="511"/>
      <c r="MEQ714" s="511"/>
      <c r="MER714" s="511"/>
      <c r="MES714" s="511"/>
      <c r="MET714" s="511"/>
      <c r="MEU714" s="511"/>
      <c r="MEV714" s="511"/>
      <c r="MEW714" s="511"/>
      <c r="MEX714" s="511"/>
      <c r="MEY714" s="511"/>
      <c r="MEZ714" s="511"/>
      <c r="MFA714" s="511"/>
      <c r="MFB714" s="511"/>
      <c r="MFC714" s="511"/>
      <c r="MFD714" s="511"/>
      <c r="MFE714" s="89"/>
      <c r="MFF714" s="89"/>
      <c r="MFG714" s="89"/>
      <c r="MFH714" s="89"/>
      <c r="MFI714" s="89"/>
      <c r="MFJ714" s="511"/>
      <c r="MFK714" s="511"/>
      <c r="MFL714" s="89"/>
      <c r="MFM714" s="89"/>
      <c r="MFN714" s="511"/>
      <c r="MFO714" s="511"/>
      <c r="MFP714" s="89"/>
      <c r="MFQ714" s="89"/>
      <c r="MFR714" s="511"/>
      <c r="MFS714" s="511"/>
      <c r="MFT714" s="511"/>
      <c r="MFU714" s="511"/>
      <c r="MFV714" s="511"/>
      <c r="MFW714" s="511"/>
      <c r="MFX714" s="511"/>
      <c r="MFY714" s="89"/>
      <c r="MFZ714" s="89"/>
      <c r="MGA714" s="511"/>
      <c r="MGB714" s="511"/>
      <c r="MGC714" s="89"/>
      <c r="MGD714" s="89"/>
      <c r="MGE714" s="511"/>
      <c r="MGF714" s="511"/>
      <c r="MGG714" s="511"/>
      <c r="MGH714" s="511"/>
      <c r="MGI714" s="511"/>
      <c r="MGJ714" s="203"/>
      <c r="MGK714" s="107"/>
      <c r="MGL714" s="511"/>
      <c r="MGM714" s="511"/>
      <c r="MGN714" s="511"/>
      <c r="MGO714" s="511"/>
      <c r="MGP714" s="511"/>
      <c r="MGQ714" s="511"/>
      <c r="MGR714" s="511"/>
      <c r="MGS714" s="168"/>
      <c r="MGT714" s="168"/>
      <c r="MGU714" s="168"/>
      <c r="MGV714" s="168"/>
      <c r="MGW714" s="168"/>
      <c r="MGX714" s="168"/>
      <c r="MGY714" s="168"/>
      <c r="MGZ714" s="168"/>
      <c r="MHA714" s="168"/>
      <c r="MHB714" s="168"/>
      <c r="MHC714" s="168"/>
      <c r="MHD714" s="168"/>
      <c r="MHE714" s="168"/>
      <c r="MHF714" s="168"/>
      <c r="MHG714" s="168"/>
      <c r="MHH714" s="168"/>
      <c r="MHI714" s="168"/>
      <c r="MHJ714" s="168"/>
      <c r="MHK714" s="168"/>
      <c r="MHL714" s="168"/>
      <c r="MHM714" s="168"/>
      <c r="MHN714" s="168"/>
      <c r="MHO714" s="168"/>
      <c r="MHP714" s="168"/>
      <c r="MHQ714" s="168"/>
      <c r="MHR714" s="168"/>
      <c r="MHS714" s="168"/>
      <c r="MHT714" s="168"/>
      <c r="MHU714" s="168"/>
      <c r="MHV714" s="168"/>
      <c r="MHW714" s="168"/>
      <c r="MHX714" s="168"/>
      <c r="MHY714" s="168"/>
      <c r="MHZ714" s="168"/>
      <c r="MIA714" s="168"/>
      <c r="MIB714" s="168"/>
      <c r="MIC714" s="168"/>
      <c r="MID714" s="168"/>
      <c r="MIE714" s="168"/>
      <c r="MIF714" s="168"/>
      <c r="MIG714" s="168"/>
      <c r="MIH714" s="168"/>
      <c r="MII714" s="168"/>
      <c r="MIJ714" s="168"/>
      <c r="MIK714" s="511"/>
      <c r="MIL714" s="511"/>
      <c r="MIM714" s="511"/>
      <c r="MIN714" s="511"/>
      <c r="MIO714" s="511"/>
      <c r="MIP714" s="511"/>
      <c r="MIQ714" s="511"/>
      <c r="MIR714" s="511"/>
      <c r="MIS714" s="511"/>
      <c r="MIT714" s="511"/>
      <c r="MIU714" s="511"/>
      <c r="MIV714" s="511"/>
      <c r="MIW714" s="511"/>
      <c r="MIX714" s="511"/>
      <c r="MIY714" s="511"/>
      <c r="MIZ714" s="511"/>
      <c r="MJA714" s="511"/>
      <c r="MJB714" s="511"/>
      <c r="MJC714" s="511"/>
      <c r="MJD714" s="511"/>
      <c r="MJE714" s="511"/>
      <c r="MJF714" s="511"/>
      <c r="MJG714" s="511"/>
      <c r="MJH714" s="511"/>
      <c r="MJI714" s="89"/>
      <c r="MJJ714" s="89"/>
      <c r="MJK714" s="89"/>
      <c r="MJL714" s="89"/>
      <c r="MJM714" s="89"/>
      <c r="MJN714" s="511"/>
      <c r="MJO714" s="511"/>
      <c r="MJP714" s="89"/>
      <c r="MJQ714" s="89"/>
      <c r="MJR714" s="511"/>
      <c r="MJS714" s="511"/>
      <c r="MJT714" s="89"/>
      <c r="MJU714" s="89"/>
      <c r="MJV714" s="511"/>
      <c r="MJW714" s="511"/>
      <c r="MJX714" s="511"/>
      <c r="MJY714" s="511"/>
      <c r="MJZ714" s="511"/>
      <c r="MKA714" s="511"/>
      <c r="MKB714" s="511"/>
      <c r="MKC714" s="89"/>
      <c r="MKD714" s="89"/>
      <c r="MKE714" s="511"/>
      <c r="MKF714" s="511"/>
      <c r="MKG714" s="89"/>
      <c r="MKH714" s="89"/>
      <c r="MKI714" s="511"/>
      <c r="MKJ714" s="511"/>
      <c r="MKK714" s="511"/>
      <c r="MKL714" s="511"/>
      <c r="MKM714" s="511"/>
      <c r="MKN714" s="203"/>
      <c r="MKO714" s="107"/>
      <c r="MKP714" s="511"/>
      <c r="MKQ714" s="511"/>
      <c r="MKR714" s="511"/>
      <c r="MKS714" s="511"/>
      <c r="MKT714" s="511"/>
      <c r="MKU714" s="511"/>
      <c r="MKV714" s="511"/>
      <c r="MKW714" s="168"/>
      <c r="MKX714" s="168"/>
      <c r="MKY714" s="168"/>
      <c r="MKZ714" s="168"/>
      <c r="MLA714" s="168"/>
      <c r="MLB714" s="168"/>
      <c r="MLC714" s="168"/>
      <c r="MLD714" s="168"/>
      <c r="MLE714" s="168"/>
      <c r="MLF714" s="168"/>
      <c r="MLG714" s="168"/>
      <c r="MLH714" s="168"/>
      <c r="MLI714" s="168"/>
      <c r="MLJ714" s="168"/>
      <c r="MLK714" s="168"/>
      <c r="MLL714" s="168"/>
      <c r="MLM714" s="168"/>
      <c r="MLN714" s="168"/>
      <c r="MLO714" s="168"/>
      <c r="MLP714" s="168"/>
      <c r="MLQ714" s="168"/>
      <c r="MLR714" s="168"/>
      <c r="MLS714" s="168"/>
      <c r="MLT714" s="168"/>
      <c r="MLU714" s="168"/>
      <c r="MLV714" s="168"/>
      <c r="MLW714" s="168"/>
      <c r="MLX714" s="168"/>
      <c r="MLY714" s="168"/>
      <c r="MLZ714" s="168"/>
      <c r="MMA714" s="168"/>
      <c r="MMB714" s="168"/>
      <c r="MMC714" s="168"/>
      <c r="MMD714" s="168"/>
      <c r="MME714" s="168"/>
      <c r="MMF714" s="168"/>
      <c r="MMG714" s="168"/>
      <c r="MMH714" s="168"/>
      <c r="MMI714" s="168"/>
      <c r="MMJ714" s="168"/>
      <c r="MMK714" s="168"/>
      <c r="MML714" s="168"/>
      <c r="MMM714" s="168"/>
      <c r="MMN714" s="168"/>
      <c r="MMO714" s="511"/>
      <c r="MMP714" s="511"/>
      <c r="MMQ714" s="511"/>
      <c r="MMR714" s="511"/>
      <c r="MMS714" s="511"/>
      <c r="MMT714" s="511"/>
      <c r="MMU714" s="511"/>
      <c r="MMV714" s="511"/>
      <c r="MMW714" s="511"/>
      <c r="MMX714" s="511"/>
      <c r="MMY714" s="511"/>
      <c r="MMZ714" s="511"/>
      <c r="MNA714" s="511"/>
      <c r="MNB714" s="511"/>
      <c r="MNC714" s="511"/>
      <c r="MND714" s="511"/>
      <c r="MNE714" s="511"/>
      <c r="MNF714" s="511"/>
      <c r="MNG714" s="511"/>
      <c r="MNH714" s="511"/>
      <c r="MNI714" s="511"/>
      <c r="MNJ714" s="511"/>
      <c r="MNK714" s="511"/>
      <c r="MNL714" s="511"/>
      <c r="MNM714" s="89"/>
      <c r="MNN714" s="89"/>
      <c r="MNO714" s="89"/>
      <c r="MNP714" s="89"/>
      <c r="MNQ714" s="89"/>
      <c r="MNR714" s="511"/>
      <c r="MNS714" s="511"/>
      <c r="MNT714" s="89"/>
      <c r="MNU714" s="89"/>
      <c r="MNV714" s="511"/>
      <c r="MNW714" s="511"/>
      <c r="MNX714" s="89"/>
      <c r="MNY714" s="89"/>
      <c r="MNZ714" s="511"/>
      <c r="MOA714" s="511"/>
      <c r="MOB714" s="511"/>
      <c r="MOC714" s="511"/>
      <c r="MOD714" s="511"/>
      <c r="MOE714" s="511"/>
      <c r="MOF714" s="511"/>
      <c r="MOG714" s="89"/>
      <c r="MOH714" s="89"/>
      <c r="MOI714" s="511"/>
      <c r="MOJ714" s="511"/>
      <c r="MOK714" s="89"/>
      <c r="MOL714" s="89"/>
      <c r="MOM714" s="511"/>
      <c r="MON714" s="511"/>
      <c r="MOO714" s="511"/>
      <c r="MOP714" s="511"/>
      <c r="MOQ714" s="511"/>
      <c r="MOR714" s="203"/>
      <c r="MOS714" s="107"/>
      <c r="MOT714" s="511"/>
      <c r="MOU714" s="511"/>
      <c r="MOV714" s="511"/>
      <c r="MOW714" s="511"/>
      <c r="MOX714" s="511"/>
      <c r="MOY714" s="511"/>
      <c r="MOZ714" s="511"/>
      <c r="MPA714" s="168"/>
      <c r="MPB714" s="168"/>
      <c r="MPC714" s="168"/>
      <c r="MPD714" s="168"/>
      <c r="MPE714" s="168"/>
      <c r="MPF714" s="168"/>
      <c r="MPG714" s="168"/>
      <c r="MPH714" s="168"/>
      <c r="MPI714" s="168"/>
      <c r="MPJ714" s="168"/>
      <c r="MPK714" s="168"/>
      <c r="MPL714" s="168"/>
      <c r="MPM714" s="168"/>
      <c r="MPN714" s="168"/>
      <c r="MPO714" s="168"/>
      <c r="MPP714" s="168"/>
      <c r="MPQ714" s="168"/>
      <c r="MPR714" s="168"/>
      <c r="MPS714" s="168"/>
      <c r="MPT714" s="168"/>
      <c r="MPU714" s="168"/>
      <c r="MPV714" s="168"/>
      <c r="MPW714" s="168"/>
      <c r="MPX714" s="168"/>
      <c r="MPY714" s="168"/>
      <c r="MPZ714" s="168"/>
      <c r="MQA714" s="168"/>
      <c r="MQB714" s="168"/>
      <c r="MQC714" s="168"/>
      <c r="MQD714" s="168"/>
      <c r="MQE714" s="168"/>
      <c r="MQF714" s="168"/>
      <c r="MQG714" s="168"/>
      <c r="MQH714" s="168"/>
      <c r="MQI714" s="168"/>
      <c r="MQJ714" s="168"/>
      <c r="MQK714" s="168"/>
      <c r="MQL714" s="168"/>
      <c r="MQM714" s="168"/>
      <c r="MQN714" s="168"/>
      <c r="MQO714" s="168"/>
      <c r="MQP714" s="168"/>
      <c r="MQQ714" s="168"/>
      <c r="MQR714" s="168"/>
      <c r="MQS714" s="511"/>
      <c r="MQT714" s="511"/>
      <c r="MQU714" s="511"/>
      <c r="MQV714" s="511"/>
      <c r="MQW714" s="511"/>
      <c r="MQX714" s="511"/>
      <c r="MQY714" s="511"/>
      <c r="MQZ714" s="511"/>
      <c r="MRA714" s="511"/>
      <c r="MRB714" s="511"/>
      <c r="MRC714" s="511"/>
      <c r="MRD714" s="511"/>
      <c r="MRE714" s="511"/>
      <c r="MRF714" s="511"/>
      <c r="MRG714" s="511"/>
      <c r="MRH714" s="511"/>
      <c r="MRI714" s="511"/>
      <c r="MRJ714" s="511"/>
      <c r="MRK714" s="511"/>
      <c r="MRL714" s="511"/>
      <c r="MRM714" s="511"/>
      <c r="MRN714" s="511"/>
      <c r="MRO714" s="511"/>
      <c r="MRP714" s="511"/>
      <c r="MRQ714" s="89"/>
      <c r="MRR714" s="89"/>
      <c r="MRS714" s="89"/>
      <c r="MRT714" s="89"/>
      <c r="MRU714" s="89"/>
      <c r="MRV714" s="511"/>
      <c r="MRW714" s="511"/>
      <c r="MRX714" s="89"/>
      <c r="MRY714" s="89"/>
      <c r="MRZ714" s="511"/>
      <c r="MSA714" s="511"/>
      <c r="MSB714" s="89"/>
      <c r="MSC714" s="89"/>
      <c r="MSD714" s="511"/>
      <c r="MSE714" s="511"/>
      <c r="MSF714" s="511"/>
      <c r="MSG714" s="511"/>
      <c r="MSH714" s="511"/>
      <c r="MSI714" s="511"/>
      <c r="MSJ714" s="511"/>
      <c r="MSK714" s="89"/>
      <c r="MSL714" s="89"/>
      <c r="MSM714" s="511"/>
      <c r="MSN714" s="511"/>
      <c r="MSO714" s="89"/>
      <c r="MSP714" s="89"/>
      <c r="MSQ714" s="511"/>
      <c r="MSR714" s="511"/>
      <c r="MSS714" s="511"/>
      <c r="MST714" s="511"/>
      <c r="MSU714" s="511"/>
      <c r="MSV714" s="203"/>
      <c r="MSW714" s="107"/>
      <c r="MSX714" s="511"/>
      <c r="MSY714" s="511"/>
      <c r="MSZ714" s="511"/>
      <c r="MTA714" s="511"/>
      <c r="MTB714" s="511"/>
      <c r="MTC714" s="511"/>
      <c r="MTD714" s="511"/>
      <c r="MTE714" s="168"/>
      <c r="MTF714" s="168"/>
      <c r="MTG714" s="168"/>
      <c r="MTH714" s="168"/>
      <c r="MTI714" s="168"/>
      <c r="MTJ714" s="168"/>
      <c r="MTK714" s="168"/>
      <c r="MTL714" s="168"/>
      <c r="MTM714" s="168"/>
      <c r="MTN714" s="168"/>
      <c r="MTO714" s="168"/>
      <c r="MTP714" s="168"/>
      <c r="MTQ714" s="168"/>
      <c r="MTR714" s="168"/>
      <c r="MTS714" s="168"/>
      <c r="MTT714" s="168"/>
      <c r="MTU714" s="168"/>
      <c r="MTV714" s="168"/>
      <c r="MTW714" s="168"/>
      <c r="MTX714" s="168"/>
      <c r="MTY714" s="168"/>
      <c r="MTZ714" s="168"/>
      <c r="MUA714" s="168"/>
      <c r="MUB714" s="168"/>
      <c r="MUC714" s="168"/>
      <c r="MUD714" s="168"/>
      <c r="MUE714" s="168"/>
      <c r="MUF714" s="168"/>
      <c r="MUG714" s="168"/>
      <c r="MUH714" s="168"/>
      <c r="MUI714" s="168"/>
      <c r="MUJ714" s="168"/>
      <c r="MUK714" s="168"/>
      <c r="MUL714" s="168"/>
      <c r="MUM714" s="168"/>
      <c r="MUN714" s="168"/>
      <c r="MUO714" s="168"/>
      <c r="MUP714" s="168"/>
      <c r="MUQ714" s="168"/>
      <c r="MUR714" s="168"/>
      <c r="MUS714" s="168"/>
      <c r="MUT714" s="168"/>
      <c r="MUU714" s="168"/>
      <c r="MUV714" s="168"/>
      <c r="MUW714" s="511"/>
      <c r="MUX714" s="511"/>
      <c r="MUY714" s="511"/>
      <c r="MUZ714" s="511"/>
      <c r="MVA714" s="511"/>
      <c r="MVB714" s="511"/>
      <c r="MVC714" s="511"/>
      <c r="MVD714" s="511"/>
      <c r="MVE714" s="511"/>
      <c r="MVF714" s="511"/>
      <c r="MVG714" s="511"/>
      <c r="MVH714" s="511"/>
      <c r="MVI714" s="511"/>
      <c r="MVJ714" s="511"/>
      <c r="MVK714" s="511"/>
      <c r="MVL714" s="511"/>
      <c r="MVM714" s="511"/>
      <c r="MVN714" s="511"/>
      <c r="MVO714" s="511"/>
      <c r="MVP714" s="511"/>
      <c r="MVQ714" s="511"/>
      <c r="MVR714" s="511"/>
      <c r="MVS714" s="511"/>
      <c r="MVT714" s="511"/>
      <c r="MVU714" s="89"/>
      <c r="MVV714" s="89"/>
      <c r="MVW714" s="89"/>
      <c r="MVX714" s="89"/>
      <c r="MVY714" s="89"/>
      <c r="MVZ714" s="511"/>
      <c r="MWA714" s="511"/>
      <c r="MWB714" s="89"/>
      <c r="MWC714" s="89"/>
      <c r="MWD714" s="511"/>
      <c r="MWE714" s="511"/>
      <c r="MWF714" s="89"/>
      <c r="MWG714" s="89"/>
      <c r="MWH714" s="511"/>
      <c r="MWI714" s="511"/>
      <c r="MWJ714" s="511"/>
      <c r="MWK714" s="511"/>
      <c r="MWL714" s="511"/>
      <c r="MWM714" s="511"/>
      <c r="MWN714" s="511"/>
      <c r="MWO714" s="89"/>
      <c r="MWP714" s="89"/>
      <c r="MWQ714" s="511"/>
      <c r="MWR714" s="511"/>
      <c r="MWS714" s="89"/>
      <c r="MWT714" s="89"/>
      <c r="MWU714" s="511"/>
      <c r="MWV714" s="511"/>
      <c r="MWW714" s="511"/>
      <c r="MWX714" s="511"/>
      <c r="MWY714" s="511"/>
      <c r="MWZ714" s="203"/>
      <c r="MXA714" s="107"/>
      <c r="MXB714" s="511"/>
      <c r="MXC714" s="511"/>
      <c r="MXD714" s="511"/>
      <c r="MXE714" s="511"/>
      <c r="MXF714" s="511"/>
      <c r="MXG714" s="511"/>
      <c r="MXH714" s="511"/>
      <c r="MXI714" s="168"/>
      <c r="MXJ714" s="168"/>
      <c r="MXK714" s="168"/>
      <c r="MXL714" s="168"/>
      <c r="MXM714" s="168"/>
      <c r="MXN714" s="168"/>
      <c r="MXO714" s="168"/>
      <c r="MXP714" s="168"/>
      <c r="MXQ714" s="168"/>
      <c r="MXR714" s="168"/>
      <c r="MXS714" s="168"/>
      <c r="MXT714" s="168"/>
      <c r="MXU714" s="168"/>
      <c r="MXV714" s="168"/>
      <c r="MXW714" s="168"/>
      <c r="MXX714" s="168"/>
      <c r="MXY714" s="168"/>
      <c r="MXZ714" s="168"/>
      <c r="MYA714" s="168"/>
      <c r="MYB714" s="168"/>
      <c r="MYC714" s="168"/>
      <c r="MYD714" s="168"/>
      <c r="MYE714" s="168"/>
      <c r="MYF714" s="168"/>
      <c r="MYG714" s="168"/>
      <c r="MYH714" s="168"/>
      <c r="MYI714" s="168"/>
      <c r="MYJ714" s="168"/>
      <c r="MYK714" s="168"/>
      <c r="MYL714" s="168"/>
      <c r="MYM714" s="168"/>
      <c r="MYN714" s="168"/>
      <c r="MYO714" s="168"/>
      <c r="MYP714" s="168"/>
      <c r="MYQ714" s="168"/>
      <c r="MYR714" s="168"/>
      <c r="MYS714" s="168"/>
      <c r="MYT714" s="168"/>
      <c r="MYU714" s="168"/>
      <c r="MYV714" s="168"/>
      <c r="MYW714" s="168"/>
      <c r="MYX714" s="168"/>
      <c r="MYY714" s="168"/>
      <c r="MYZ714" s="168"/>
      <c r="MZA714" s="511"/>
      <c r="MZB714" s="511"/>
      <c r="MZC714" s="511"/>
      <c r="MZD714" s="511"/>
      <c r="MZE714" s="511"/>
      <c r="MZF714" s="511"/>
      <c r="MZG714" s="511"/>
      <c r="MZH714" s="511"/>
      <c r="MZI714" s="511"/>
      <c r="MZJ714" s="511"/>
      <c r="MZK714" s="511"/>
      <c r="MZL714" s="511"/>
      <c r="MZM714" s="511"/>
      <c r="MZN714" s="511"/>
      <c r="MZO714" s="511"/>
      <c r="MZP714" s="511"/>
      <c r="MZQ714" s="511"/>
      <c r="MZR714" s="511"/>
      <c r="MZS714" s="511"/>
      <c r="MZT714" s="511"/>
      <c r="MZU714" s="511"/>
      <c r="MZV714" s="511"/>
      <c r="MZW714" s="511"/>
      <c r="MZX714" s="511"/>
      <c r="MZY714" s="89"/>
      <c r="MZZ714" s="89"/>
      <c r="NAA714" s="89"/>
      <c r="NAB714" s="89"/>
      <c r="NAC714" s="89"/>
      <c r="NAD714" s="511"/>
      <c r="NAE714" s="511"/>
      <c r="NAF714" s="89"/>
      <c r="NAG714" s="89"/>
      <c r="NAH714" s="511"/>
      <c r="NAI714" s="511"/>
      <c r="NAJ714" s="89"/>
      <c r="NAK714" s="89"/>
      <c r="NAL714" s="511"/>
      <c r="NAM714" s="511"/>
      <c r="NAN714" s="511"/>
      <c r="NAO714" s="511"/>
      <c r="NAP714" s="511"/>
      <c r="NAQ714" s="511"/>
      <c r="NAR714" s="511"/>
      <c r="NAS714" s="89"/>
      <c r="NAT714" s="89"/>
      <c r="NAU714" s="511"/>
      <c r="NAV714" s="511"/>
      <c r="NAW714" s="89"/>
      <c r="NAX714" s="89"/>
      <c r="NAY714" s="511"/>
      <c r="NAZ714" s="511"/>
      <c r="NBA714" s="511"/>
      <c r="NBB714" s="511"/>
      <c r="NBC714" s="511"/>
      <c r="NBD714" s="203"/>
      <c r="NBE714" s="107"/>
      <c r="NBF714" s="511"/>
      <c r="NBG714" s="511"/>
      <c r="NBH714" s="511"/>
      <c r="NBI714" s="511"/>
      <c r="NBJ714" s="511"/>
      <c r="NBK714" s="511"/>
      <c r="NBL714" s="511"/>
      <c r="NBM714" s="168"/>
      <c r="NBN714" s="168"/>
      <c r="NBO714" s="168"/>
      <c r="NBP714" s="168"/>
      <c r="NBQ714" s="168"/>
      <c r="NBR714" s="168"/>
      <c r="NBS714" s="168"/>
      <c r="NBT714" s="168"/>
      <c r="NBU714" s="168"/>
      <c r="NBV714" s="168"/>
      <c r="NBW714" s="168"/>
      <c r="NBX714" s="168"/>
      <c r="NBY714" s="168"/>
      <c r="NBZ714" s="168"/>
      <c r="NCA714" s="168"/>
      <c r="NCB714" s="168"/>
      <c r="NCC714" s="168"/>
      <c r="NCD714" s="168"/>
      <c r="NCE714" s="168"/>
      <c r="NCF714" s="168"/>
      <c r="NCG714" s="168"/>
      <c r="NCH714" s="168"/>
      <c r="NCI714" s="168"/>
      <c r="NCJ714" s="168"/>
      <c r="NCK714" s="168"/>
      <c r="NCL714" s="168"/>
      <c r="NCM714" s="168"/>
      <c r="NCN714" s="168"/>
      <c r="NCO714" s="168"/>
      <c r="NCP714" s="168"/>
      <c r="NCQ714" s="168"/>
      <c r="NCR714" s="168"/>
      <c r="NCS714" s="168"/>
      <c r="NCT714" s="168"/>
      <c r="NCU714" s="168"/>
      <c r="NCV714" s="168"/>
      <c r="NCW714" s="168"/>
      <c r="NCX714" s="168"/>
      <c r="NCY714" s="168"/>
      <c r="NCZ714" s="168"/>
      <c r="NDA714" s="168"/>
      <c r="NDB714" s="168"/>
      <c r="NDC714" s="168"/>
      <c r="NDD714" s="168"/>
      <c r="NDE714" s="511"/>
      <c r="NDF714" s="511"/>
      <c r="NDG714" s="511"/>
      <c r="NDH714" s="511"/>
      <c r="NDI714" s="511"/>
      <c r="NDJ714" s="511"/>
      <c r="NDK714" s="511"/>
      <c r="NDL714" s="511"/>
      <c r="NDM714" s="511"/>
      <c r="NDN714" s="511"/>
      <c r="NDO714" s="511"/>
      <c r="NDP714" s="511"/>
      <c r="NDQ714" s="511"/>
      <c r="NDR714" s="511"/>
      <c r="NDS714" s="511"/>
      <c r="NDT714" s="511"/>
      <c r="NDU714" s="511"/>
      <c r="NDV714" s="511"/>
      <c r="NDW714" s="511"/>
      <c r="NDX714" s="511"/>
      <c r="NDY714" s="511"/>
      <c r="NDZ714" s="511"/>
      <c r="NEA714" s="511"/>
      <c r="NEB714" s="511"/>
      <c r="NEC714" s="89"/>
      <c r="NED714" s="89"/>
      <c r="NEE714" s="89"/>
      <c r="NEF714" s="89"/>
      <c r="NEG714" s="89"/>
      <c r="NEH714" s="511"/>
      <c r="NEI714" s="511"/>
      <c r="NEJ714" s="89"/>
      <c r="NEK714" s="89"/>
      <c r="NEL714" s="511"/>
      <c r="NEM714" s="511"/>
      <c r="NEN714" s="89"/>
      <c r="NEO714" s="89"/>
      <c r="NEP714" s="511"/>
      <c r="NEQ714" s="511"/>
      <c r="NER714" s="511"/>
      <c r="NES714" s="511"/>
      <c r="NET714" s="511"/>
      <c r="NEU714" s="511"/>
      <c r="NEV714" s="511"/>
      <c r="NEW714" s="89"/>
      <c r="NEX714" s="89"/>
      <c r="NEY714" s="511"/>
      <c r="NEZ714" s="511"/>
      <c r="NFA714" s="89"/>
      <c r="NFB714" s="89"/>
      <c r="NFC714" s="511"/>
      <c r="NFD714" s="511"/>
      <c r="NFE714" s="511"/>
      <c r="NFF714" s="511"/>
      <c r="NFG714" s="511"/>
      <c r="NFH714" s="203"/>
      <c r="NFI714" s="107"/>
      <c r="NFJ714" s="511"/>
      <c r="NFK714" s="511"/>
      <c r="NFL714" s="511"/>
      <c r="NFM714" s="511"/>
      <c r="NFN714" s="511"/>
      <c r="NFO714" s="511"/>
      <c r="NFP714" s="511"/>
      <c r="NFQ714" s="168"/>
      <c r="NFR714" s="168"/>
      <c r="NFS714" s="168"/>
      <c r="NFT714" s="168"/>
      <c r="NFU714" s="168"/>
      <c r="NFV714" s="168"/>
      <c r="NFW714" s="168"/>
      <c r="NFX714" s="168"/>
      <c r="NFY714" s="168"/>
      <c r="NFZ714" s="168"/>
      <c r="NGA714" s="168"/>
      <c r="NGB714" s="168"/>
      <c r="NGC714" s="168"/>
      <c r="NGD714" s="168"/>
      <c r="NGE714" s="168"/>
      <c r="NGF714" s="168"/>
      <c r="NGG714" s="168"/>
      <c r="NGH714" s="168"/>
      <c r="NGI714" s="168"/>
      <c r="NGJ714" s="168"/>
      <c r="NGK714" s="168"/>
      <c r="NGL714" s="168"/>
      <c r="NGM714" s="168"/>
      <c r="NGN714" s="168"/>
      <c r="NGO714" s="168"/>
      <c r="NGP714" s="168"/>
      <c r="NGQ714" s="168"/>
      <c r="NGR714" s="168"/>
      <c r="NGS714" s="168"/>
      <c r="NGT714" s="168"/>
      <c r="NGU714" s="168"/>
      <c r="NGV714" s="168"/>
      <c r="NGW714" s="168"/>
      <c r="NGX714" s="168"/>
      <c r="NGY714" s="168"/>
      <c r="NGZ714" s="168"/>
      <c r="NHA714" s="168"/>
      <c r="NHB714" s="168"/>
      <c r="NHC714" s="168"/>
      <c r="NHD714" s="168"/>
      <c r="NHE714" s="168"/>
      <c r="NHF714" s="168"/>
      <c r="NHG714" s="168"/>
      <c r="NHH714" s="168"/>
      <c r="NHI714" s="511"/>
      <c r="NHJ714" s="511"/>
      <c r="NHK714" s="511"/>
      <c r="NHL714" s="511"/>
      <c r="NHM714" s="511"/>
      <c r="NHN714" s="511"/>
      <c r="NHO714" s="511"/>
      <c r="NHP714" s="511"/>
      <c r="NHQ714" s="511"/>
      <c r="NHR714" s="511"/>
      <c r="NHS714" s="511"/>
      <c r="NHT714" s="511"/>
      <c r="NHU714" s="511"/>
      <c r="NHV714" s="511"/>
      <c r="NHW714" s="511"/>
      <c r="NHX714" s="511"/>
      <c r="NHY714" s="511"/>
      <c r="NHZ714" s="511"/>
      <c r="NIA714" s="511"/>
      <c r="NIB714" s="511"/>
      <c r="NIC714" s="511"/>
      <c r="NID714" s="511"/>
      <c r="NIE714" s="511"/>
      <c r="NIF714" s="511"/>
      <c r="NIG714" s="89"/>
      <c r="NIH714" s="89"/>
      <c r="NII714" s="89"/>
      <c r="NIJ714" s="89"/>
      <c r="NIK714" s="89"/>
      <c r="NIL714" s="511"/>
      <c r="NIM714" s="511"/>
      <c r="NIN714" s="89"/>
      <c r="NIO714" s="89"/>
      <c r="NIP714" s="511"/>
      <c r="NIQ714" s="511"/>
      <c r="NIR714" s="89"/>
      <c r="NIS714" s="89"/>
      <c r="NIT714" s="511"/>
      <c r="NIU714" s="511"/>
      <c r="NIV714" s="511"/>
      <c r="NIW714" s="511"/>
      <c r="NIX714" s="511"/>
      <c r="NIY714" s="511"/>
      <c r="NIZ714" s="511"/>
      <c r="NJA714" s="89"/>
      <c r="NJB714" s="89"/>
      <c r="NJC714" s="511"/>
      <c r="NJD714" s="511"/>
      <c r="NJE714" s="89"/>
      <c r="NJF714" s="89"/>
      <c r="NJG714" s="511"/>
      <c r="NJH714" s="511"/>
      <c r="NJI714" s="511"/>
      <c r="NJJ714" s="511"/>
      <c r="NJK714" s="511"/>
      <c r="NJL714" s="203"/>
      <c r="NJM714" s="107"/>
      <c r="NJN714" s="511"/>
      <c r="NJO714" s="511"/>
      <c r="NJP714" s="511"/>
      <c r="NJQ714" s="511"/>
      <c r="NJR714" s="511"/>
      <c r="NJS714" s="511"/>
      <c r="NJT714" s="511"/>
      <c r="NJU714" s="168"/>
      <c r="NJV714" s="168"/>
      <c r="NJW714" s="168"/>
      <c r="NJX714" s="168"/>
      <c r="NJY714" s="168"/>
      <c r="NJZ714" s="168"/>
      <c r="NKA714" s="168"/>
      <c r="NKB714" s="168"/>
      <c r="NKC714" s="168"/>
      <c r="NKD714" s="168"/>
      <c r="NKE714" s="168"/>
      <c r="NKF714" s="168"/>
      <c r="NKG714" s="168"/>
      <c r="NKH714" s="168"/>
      <c r="NKI714" s="168"/>
      <c r="NKJ714" s="168"/>
      <c r="NKK714" s="168"/>
      <c r="NKL714" s="168"/>
      <c r="NKM714" s="168"/>
      <c r="NKN714" s="168"/>
      <c r="NKO714" s="168"/>
      <c r="NKP714" s="168"/>
      <c r="NKQ714" s="168"/>
      <c r="NKR714" s="168"/>
      <c r="NKS714" s="168"/>
      <c r="NKT714" s="168"/>
      <c r="NKU714" s="168"/>
      <c r="NKV714" s="168"/>
      <c r="NKW714" s="168"/>
      <c r="NKX714" s="168"/>
      <c r="NKY714" s="168"/>
      <c r="NKZ714" s="168"/>
      <c r="NLA714" s="168"/>
      <c r="NLB714" s="168"/>
      <c r="NLC714" s="168"/>
      <c r="NLD714" s="168"/>
      <c r="NLE714" s="168"/>
      <c r="NLF714" s="168"/>
      <c r="NLG714" s="168"/>
      <c r="NLH714" s="168"/>
      <c r="NLI714" s="168"/>
      <c r="NLJ714" s="168"/>
      <c r="NLK714" s="168"/>
      <c r="NLL714" s="168"/>
      <c r="NLM714" s="511"/>
      <c r="NLN714" s="511"/>
      <c r="NLO714" s="511"/>
      <c r="NLP714" s="511"/>
      <c r="NLQ714" s="511"/>
      <c r="NLR714" s="511"/>
      <c r="NLS714" s="511"/>
      <c r="NLT714" s="511"/>
      <c r="NLU714" s="511"/>
      <c r="NLV714" s="511"/>
      <c r="NLW714" s="511"/>
      <c r="NLX714" s="511"/>
      <c r="NLY714" s="511"/>
      <c r="NLZ714" s="511"/>
      <c r="NMA714" s="511"/>
      <c r="NMB714" s="511"/>
      <c r="NMC714" s="511"/>
      <c r="NMD714" s="511"/>
      <c r="NME714" s="511"/>
      <c r="NMF714" s="511"/>
      <c r="NMG714" s="511"/>
      <c r="NMH714" s="511"/>
      <c r="NMI714" s="511"/>
      <c r="NMJ714" s="511"/>
      <c r="NMK714" s="89"/>
      <c r="NML714" s="89"/>
      <c r="NMM714" s="89"/>
      <c r="NMN714" s="89"/>
      <c r="NMO714" s="89"/>
      <c r="NMP714" s="511"/>
      <c r="NMQ714" s="511"/>
      <c r="NMR714" s="89"/>
      <c r="NMS714" s="89"/>
      <c r="NMT714" s="511"/>
      <c r="NMU714" s="511"/>
      <c r="NMV714" s="89"/>
      <c r="NMW714" s="89"/>
      <c r="NMX714" s="511"/>
      <c r="NMY714" s="511"/>
      <c r="NMZ714" s="511"/>
      <c r="NNA714" s="511"/>
      <c r="NNB714" s="511"/>
      <c r="NNC714" s="511"/>
      <c r="NND714" s="511"/>
      <c r="NNE714" s="89"/>
      <c r="NNF714" s="89"/>
      <c r="NNG714" s="511"/>
      <c r="NNH714" s="511"/>
      <c r="NNI714" s="89"/>
      <c r="NNJ714" s="89"/>
      <c r="NNK714" s="511"/>
      <c r="NNL714" s="511"/>
      <c r="NNM714" s="511"/>
      <c r="NNN714" s="511"/>
      <c r="NNO714" s="511"/>
      <c r="NNP714" s="203"/>
      <c r="NNQ714" s="107"/>
      <c r="NNR714" s="511"/>
      <c r="NNS714" s="511"/>
      <c r="NNT714" s="511"/>
      <c r="NNU714" s="511"/>
      <c r="NNV714" s="511"/>
      <c r="NNW714" s="511"/>
      <c r="NNX714" s="511"/>
      <c r="NNY714" s="168"/>
      <c r="NNZ714" s="168"/>
      <c r="NOA714" s="168"/>
      <c r="NOB714" s="168"/>
      <c r="NOC714" s="168"/>
      <c r="NOD714" s="168"/>
      <c r="NOE714" s="168"/>
      <c r="NOF714" s="168"/>
      <c r="NOG714" s="168"/>
      <c r="NOH714" s="168"/>
      <c r="NOI714" s="168"/>
      <c r="NOJ714" s="168"/>
      <c r="NOK714" s="168"/>
      <c r="NOL714" s="168"/>
      <c r="NOM714" s="168"/>
      <c r="NON714" s="168"/>
      <c r="NOO714" s="168"/>
      <c r="NOP714" s="168"/>
      <c r="NOQ714" s="168"/>
      <c r="NOR714" s="168"/>
      <c r="NOS714" s="168"/>
      <c r="NOT714" s="168"/>
      <c r="NOU714" s="168"/>
      <c r="NOV714" s="168"/>
      <c r="NOW714" s="168"/>
      <c r="NOX714" s="168"/>
      <c r="NOY714" s="168"/>
      <c r="NOZ714" s="168"/>
      <c r="NPA714" s="168"/>
      <c r="NPB714" s="168"/>
      <c r="NPC714" s="168"/>
      <c r="NPD714" s="168"/>
      <c r="NPE714" s="168"/>
      <c r="NPF714" s="168"/>
      <c r="NPG714" s="168"/>
      <c r="NPH714" s="168"/>
      <c r="NPI714" s="168"/>
      <c r="NPJ714" s="168"/>
      <c r="NPK714" s="168"/>
      <c r="NPL714" s="168"/>
      <c r="NPM714" s="168"/>
      <c r="NPN714" s="168"/>
      <c r="NPO714" s="168"/>
      <c r="NPP714" s="168"/>
      <c r="NPQ714" s="511"/>
      <c r="NPR714" s="511"/>
      <c r="NPS714" s="511"/>
      <c r="NPT714" s="511"/>
      <c r="NPU714" s="511"/>
      <c r="NPV714" s="511"/>
      <c r="NPW714" s="511"/>
      <c r="NPX714" s="511"/>
      <c r="NPY714" s="511"/>
      <c r="NPZ714" s="511"/>
      <c r="NQA714" s="511"/>
      <c r="NQB714" s="511"/>
      <c r="NQC714" s="511"/>
      <c r="NQD714" s="511"/>
      <c r="NQE714" s="511"/>
      <c r="NQF714" s="511"/>
      <c r="NQG714" s="511"/>
      <c r="NQH714" s="511"/>
      <c r="NQI714" s="511"/>
      <c r="NQJ714" s="511"/>
      <c r="NQK714" s="511"/>
      <c r="NQL714" s="511"/>
      <c r="NQM714" s="511"/>
      <c r="NQN714" s="511"/>
      <c r="NQO714" s="89"/>
      <c r="NQP714" s="89"/>
      <c r="NQQ714" s="89"/>
      <c r="NQR714" s="89"/>
      <c r="NQS714" s="89"/>
      <c r="NQT714" s="511"/>
      <c r="NQU714" s="511"/>
      <c r="NQV714" s="89"/>
      <c r="NQW714" s="89"/>
      <c r="NQX714" s="511"/>
      <c r="NQY714" s="511"/>
      <c r="NQZ714" s="89"/>
      <c r="NRA714" s="89"/>
      <c r="NRB714" s="511"/>
      <c r="NRC714" s="511"/>
      <c r="NRD714" s="511"/>
      <c r="NRE714" s="511"/>
      <c r="NRF714" s="511"/>
      <c r="NRG714" s="511"/>
      <c r="NRH714" s="511"/>
      <c r="NRI714" s="89"/>
      <c r="NRJ714" s="89"/>
      <c r="NRK714" s="511"/>
      <c r="NRL714" s="511"/>
      <c r="NRM714" s="89"/>
      <c r="NRN714" s="89"/>
      <c r="NRO714" s="511"/>
      <c r="NRP714" s="511"/>
      <c r="NRQ714" s="511"/>
      <c r="NRR714" s="511"/>
      <c r="NRS714" s="511"/>
      <c r="NRT714" s="203"/>
      <c r="NRU714" s="107"/>
      <c r="NRV714" s="511"/>
      <c r="NRW714" s="511"/>
      <c r="NRX714" s="511"/>
      <c r="NRY714" s="511"/>
      <c r="NRZ714" s="511"/>
      <c r="NSA714" s="511"/>
      <c r="NSB714" s="511"/>
      <c r="NSC714" s="168"/>
      <c r="NSD714" s="168"/>
      <c r="NSE714" s="168"/>
      <c r="NSF714" s="168"/>
      <c r="NSG714" s="168"/>
      <c r="NSH714" s="168"/>
      <c r="NSI714" s="168"/>
      <c r="NSJ714" s="168"/>
      <c r="NSK714" s="168"/>
      <c r="NSL714" s="168"/>
      <c r="NSM714" s="168"/>
      <c r="NSN714" s="168"/>
      <c r="NSO714" s="168"/>
      <c r="NSP714" s="168"/>
      <c r="NSQ714" s="168"/>
      <c r="NSR714" s="168"/>
      <c r="NSS714" s="168"/>
      <c r="NST714" s="168"/>
      <c r="NSU714" s="168"/>
      <c r="NSV714" s="168"/>
      <c r="NSW714" s="168"/>
      <c r="NSX714" s="168"/>
      <c r="NSY714" s="168"/>
      <c r="NSZ714" s="168"/>
      <c r="NTA714" s="168"/>
      <c r="NTB714" s="168"/>
      <c r="NTC714" s="168"/>
      <c r="NTD714" s="168"/>
      <c r="NTE714" s="168"/>
      <c r="NTF714" s="168"/>
      <c r="NTG714" s="168"/>
      <c r="NTH714" s="168"/>
      <c r="NTI714" s="168"/>
      <c r="NTJ714" s="168"/>
      <c r="NTK714" s="168"/>
      <c r="NTL714" s="168"/>
      <c r="NTM714" s="168"/>
      <c r="NTN714" s="168"/>
      <c r="NTO714" s="168"/>
      <c r="NTP714" s="168"/>
      <c r="NTQ714" s="168"/>
      <c r="NTR714" s="168"/>
      <c r="NTS714" s="168"/>
      <c r="NTT714" s="168"/>
      <c r="NTU714" s="511"/>
      <c r="NTV714" s="511"/>
      <c r="NTW714" s="511"/>
      <c r="NTX714" s="511"/>
      <c r="NTY714" s="511"/>
      <c r="NTZ714" s="511"/>
      <c r="NUA714" s="511"/>
      <c r="NUB714" s="511"/>
      <c r="NUC714" s="511"/>
      <c r="NUD714" s="511"/>
      <c r="NUE714" s="511"/>
      <c r="NUF714" s="511"/>
      <c r="NUG714" s="511"/>
      <c r="NUH714" s="511"/>
      <c r="NUI714" s="511"/>
      <c r="NUJ714" s="511"/>
      <c r="NUK714" s="511"/>
      <c r="NUL714" s="511"/>
      <c r="NUM714" s="511"/>
      <c r="NUN714" s="511"/>
      <c r="NUO714" s="511"/>
      <c r="NUP714" s="511"/>
      <c r="NUQ714" s="511"/>
      <c r="NUR714" s="511"/>
      <c r="NUS714" s="89"/>
      <c r="NUT714" s="89"/>
      <c r="NUU714" s="89"/>
      <c r="NUV714" s="89"/>
      <c r="NUW714" s="89"/>
      <c r="NUX714" s="511"/>
      <c r="NUY714" s="511"/>
      <c r="NUZ714" s="89"/>
      <c r="NVA714" s="89"/>
      <c r="NVB714" s="511"/>
      <c r="NVC714" s="511"/>
      <c r="NVD714" s="89"/>
      <c r="NVE714" s="89"/>
      <c r="NVF714" s="511"/>
      <c r="NVG714" s="511"/>
      <c r="NVH714" s="511"/>
      <c r="NVI714" s="511"/>
      <c r="NVJ714" s="511"/>
      <c r="NVK714" s="511"/>
      <c r="NVL714" s="511"/>
      <c r="NVM714" s="89"/>
      <c r="NVN714" s="89"/>
      <c r="NVO714" s="511"/>
      <c r="NVP714" s="511"/>
      <c r="NVQ714" s="89"/>
      <c r="NVR714" s="89"/>
      <c r="NVS714" s="511"/>
      <c r="NVT714" s="511"/>
      <c r="NVU714" s="511"/>
      <c r="NVV714" s="511"/>
      <c r="NVW714" s="511"/>
      <c r="NVX714" s="203"/>
      <c r="NVY714" s="107"/>
      <c r="NVZ714" s="511"/>
      <c r="NWA714" s="511"/>
      <c r="NWB714" s="511"/>
      <c r="NWC714" s="511"/>
      <c r="NWD714" s="511"/>
      <c r="NWE714" s="511"/>
      <c r="NWF714" s="511"/>
      <c r="NWG714" s="168"/>
      <c r="NWH714" s="168"/>
      <c r="NWI714" s="168"/>
      <c r="NWJ714" s="168"/>
      <c r="NWK714" s="168"/>
      <c r="NWL714" s="168"/>
      <c r="NWM714" s="168"/>
      <c r="NWN714" s="168"/>
      <c r="NWO714" s="168"/>
      <c r="NWP714" s="168"/>
      <c r="NWQ714" s="168"/>
      <c r="NWR714" s="168"/>
      <c r="NWS714" s="168"/>
      <c r="NWT714" s="168"/>
      <c r="NWU714" s="168"/>
      <c r="NWV714" s="168"/>
      <c r="NWW714" s="168"/>
      <c r="NWX714" s="168"/>
      <c r="NWY714" s="168"/>
      <c r="NWZ714" s="168"/>
      <c r="NXA714" s="168"/>
      <c r="NXB714" s="168"/>
      <c r="NXC714" s="168"/>
      <c r="NXD714" s="168"/>
      <c r="NXE714" s="168"/>
      <c r="NXF714" s="168"/>
      <c r="NXG714" s="168"/>
      <c r="NXH714" s="168"/>
      <c r="NXI714" s="168"/>
      <c r="NXJ714" s="168"/>
      <c r="NXK714" s="168"/>
      <c r="NXL714" s="168"/>
      <c r="NXM714" s="168"/>
      <c r="NXN714" s="168"/>
      <c r="NXO714" s="168"/>
      <c r="NXP714" s="168"/>
      <c r="NXQ714" s="168"/>
      <c r="NXR714" s="168"/>
      <c r="NXS714" s="168"/>
      <c r="NXT714" s="168"/>
      <c r="NXU714" s="168"/>
      <c r="NXV714" s="168"/>
      <c r="NXW714" s="168"/>
      <c r="NXX714" s="168"/>
      <c r="NXY714" s="511"/>
      <c r="NXZ714" s="511"/>
      <c r="NYA714" s="511"/>
      <c r="NYB714" s="511"/>
      <c r="NYC714" s="511"/>
      <c r="NYD714" s="511"/>
      <c r="NYE714" s="511"/>
      <c r="NYF714" s="511"/>
      <c r="NYG714" s="511"/>
      <c r="NYH714" s="511"/>
      <c r="NYI714" s="511"/>
      <c r="NYJ714" s="511"/>
      <c r="NYK714" s="511"/>
      <c r="NYL714" s="511"/>
      <c r="NYM714" s="511"/>
      <c r="NYN714" s="511"/>
      <c r="NYO714" s="511"/>
      <c r="NYP714" s="511"/>
      <c r="NYQ714" s="511"/>
      <c r="NYR714" s="511"/>
      <c r="NYS714" s="511"/>
      <c r="NYT714" s="511"/>
      <c r="NYU714" s="511"/>
      <c r="NYV714" s="511"/>
      <c r="NYW714" s="89"/>
      <c r="NYX714" s="89"/>
      <c r="NYY714" s="89"/>
      <c r="NYZ714" s="89"/>
      <c r="NZA714" s="89"/>
      <c r="NZB714" s="511"/>
      <c r="NZC714" s="511"/>
      <c r="NZD714" s="89"/>
      <c r="NZE714" s="89"/>
      <c r="NZF714" s="511"/>
      <c r="NZG714" s="511"/>
      <c r="NZH714" s="89"/>
      <c r="NZI714" s="89"/>
      <c r="NZJ714" s="511"/>
      <c r="NZK714" s="511"/>
      <c r="NZL714" s="511"/>
      <c r="NZM714" s="511"/>
      <c r="NZN714" s="511"/>
      <c r="NZO714" s="511"/>
      <c r="NZP714" s="511"/>
      <c r="NZQ714" s="89"/>
      <c r="NZR714" s="89"/>
      <c r="NZS714" s="511"/>
      <c r="NZT714" s="511"/>
      <c r="NZU714" s="89"/>
      <c r="NZV714" s="89"/>
      <c r="NZW714" s="511"/>
      <c r="NZX714" s="511"/>
      <c r="NZY714" s="511"/>
      <c r="NZZ714" s="511"/>
      <c r="OAA714" s="511"/>
      <c r="OAB714" s="203"/>
      <c r="OAC714" s="107"/>
      <c r="OAD714" s="511"/>
      <c r="OAE714" s="511"/>
      <c r="OAF714" s="511"/>
      <c r="OAG714" s="511"/>
      <c r="OAH714" s="511"/>
      <c r="OAI714" s="511"/>
      <c r="OAJ714" s="511"/>
      <c r="OAK714" s="168"/>
      <c r="OAL714" s="168"/>
      <c r="OAM714" s="168"/>
      <c r="OAN714" s="168"/>
      <c r="OAO714" s="168"/>
      <c r="OAP714" s="168"/>
      <c r="OAQ714" s="168"/>
      <c r="OAR714" s="168"/>
      <c r="OAS714" s="168"/>
      <c r="OAT714" s="168"/>
      <c r="OAU714" s="168"/>
      <c r="OAV714" s="168"/>
      <c r="OAW714" s="168"/>
      <c r="OAX714" s="168"/>
      <c r="OAY714" s="168"/>
      <c r="OAZ714" s="168"/>
      <c r="OBA714" s="168"/>
      <c r="OBB714" s="168"/>
      <c r="OBC714" s="168"/>
      <c r="OBD714" s="168"/>
      <c r="OBE714" s="168"/>
      <c r="OBF714" s="168"/>
      <c r="OBG714" s="168"/>
      <c r="OBH714" s="168"/>
      <c r="OBI714" s="168"/>
      <c r="OBJ714" s="168"/>
      <c r="OBK714" s="168"/>
      <c r="OBL714" s="168"/>
      <c r="OBM714" s="168"/>
      <c r="OBN714" s="168"/>
      <c r="OBO714" s="168"/>
      <c r="OBP714" s="168"/>
      <c r="OBQ714" s="168"/>
      <c r="OBR714" s="168"/>
      <c r="OBS714" s="168"/>
      <c r="OBT714" s="168"/>
      <c r="OBU714" s="168"/>
      <c r="OBV714" s="168"/>
      <c r="OBW714" s="168"/>
      <c r="OBX714" s="168"/>
      <c r="OBY714" s="168"/>
      <c r="OBZ714" s="168"/>
      <c r="OCA714" s="168"/>
      <c r="OCB714" s="168"/>
      <c r="OCC714" s="511"/>
      <c r="OCD714" s="511"/>
      <c r="OCE714" s="511"/>
      <c r="OCF714" s="511"/>
      <c r="OCG714" s="511"/>
      <c r="OCH714" s="511"/>
      <c r="OCI714" s="511"/>
      <c r="OCJ714" s="511"/>
      <c r="OCK714" s="511"/>
      <c r="OCL714" s="511"/>
      <c r="OCM714" s="511"/>
      <c r="OCN714" s="511"/>
      <c r="OCO714" s="511"/>
      <c r="OCP714" s="511"/>
      <c r="OCQ714" s="511"/>
      <c r="OCR714" s="511"/>
      <c r="OCS714" s="511"/>
      <c r="OCT714" s="511"/>
      <c r="OCU714" s="511"/>
      <c r="OCV714" s="511"/>
      <c r="OCW714" s="511"/>
      <c r="OCX714" s="511"/>
      <c r="OCY714" s="511"/>
      <c r="OCZ714" s="511"/>
      <c r="ODA714" s="89"/>
      <c r="ODB714" s="89"/>
      <c r="ODC714" s="89"/>
      <c r="ODD714" s="89"/>
      <c r="ODE714" s="89"/>
      <c r="ODF714" s="511"/>
      <c r="ODG714" s="511"/>
      <c r="ODH714" s="89"/>
      <c r="ODI714" s="89"/>
      <c r="ODJ714" s="511"/>
      <c r="ODK714" s="511"/>
      <c r="ODL714" s="89"/>
      <c r="ODM714" s="89"/>
      <c r="ODN714" s="511"/>
      <c r="ODO714" s="511"/>
      <c r="ODP714" s="511"/>
      <c r="ODQ714" s="511"/>
      <c r="ODR714" s="511"/>
      <c r="ODS714" s="511"/>
      <c r="ODT714" s="511"/>
      <c r="ODU714" s="89"/>
      <c r="ODV714" s="89"/>
      <c r="ODW714" s="511"/>
      <c r="ODX714" s="511"/>
      <c r="ODY714" s="89"/>
      <c r="ODZ714" s="89"/>
      <c r="OEA714" s="511"/>
      <c r="OEB714" s="511"/>
      <c r="OEC714" s="511"/>
      <c r="OED714" s="511"/>
      <c r="OEE714" s="511"/>
      <c r="OEF714" s="203"/>
      <c r="OEG714" s="107"/>
      <c r="OEH714" s="511"/>
      <c r="OEI714" s="511"/>
      <c r="OEJ714" s="511"/>
      <c r="OEK714" s="511"/>
      <c r="OEL714" s="511"/>
      <c r="OEM714" s="511"/>
      <c r="OEN714" s="511"/>
      <c r="OEO714" s="168"/>
      <c r="OEP714" s="168"/>
      <c r="OEQ714" s="168"/>
      <c r="OER714" s="168"/>
      <c r="OES714" s="168"/>
      <c r="OET714" s="168"/>
      <c r="OEU714" s="168"/>
      <c r="OEV714" s="168"/>
      <c r="OEW714" s="168"/>
      <c r="OEX714" s="168"/>
      <c r="OEY714" s="168"/>
      <c r="OEZ714" s="168"/>
      <c r="OFA714" s="168"/>
      <c r="OFB714" s="168"/>
      <c r="OFC714" s="168"/>
      <c r="OFD714" s="168"/>
      <c r="OFE714" s="168"/>
      <c r="OFF714" s="168"/>
      <c r="OFG714" s="168"/>
      <c r="OFH714" s="168"/>
      <c r="OFI714" s="168"/>
      <c r="OFJ714" s="168"/>
      <c r="OFK714" s="168"/>
      <c r="OFL714" s="168"/>
      <c r="OFM714" s="168"/>
      <c r="OFN714" s="168"/>
      <c r="OFO714" s="168"/>
      <c r="OFP714" s="168"/>
      <c r="OFQ714" s="168"/>
      <c r="OFR714" s="168"/>
      <c r="OFS714" s="168"/>
      <c r="OFT714" s="168"/>
      <c r="OFU714" s="168"/>
      <c r="OFV714" s="168"/>
      <c r="OFW714" s="168"/>
      <c r="OFX714" s="168"/>
      <c r="OFY714" s="168"/>
      <c r="OFZ714" s="168"/>
      <c r="OGA714" s="168"/>
      <c r="OGB714" s="168"/>
      <c r="OGC714" s="168"/>
      <c r="OGD714" s="168"/>
      <c r="OGE714" s="168"/>
      <c r="OGF714" s="168"/>
      <c r="OGG714" s="511"/>
      <c r="OGH714" s="511"/>
      <c r="OGI714" s="511"/>
      <c r="OGJ714" s="511"/>
      <c r="OGK714" s="511"/>
      <c r="OGL714" s="511"/>
      <c r="OGM714" s="511"/>
      <c r="OGN714" s="511"/>
      <c r="OGO714" s="511"/>
      <c r="OGP714" s="511"/>
      <c r="OGQ714" s="511"/>
      <c r="OGR714" s="511"/>
      <c r="OGS714" s="511"/>
      <c r="OGT714" s="511"/>
      <c r="OGU714" s="511"/>
      <c r="OGV714" s="511"/>
      <c r="OGW714" s="511"/>
      <c r="OGX714" s="511"/>
      <c r="OGY714" s="511"/>
      <c r="OGZ714" s="511"/>
      <c r="OHA714" s="511"/>
      <c r="OHB714" s="511"/>
      <c r="OHC714" s="511"/>
      <c r="OHD714" s="511"/>
      <c r="OHE714" s="89"/>
      <c r="OHF714" s="89"/>
      <c r="OHG714" s="89"/>
      <c r="OHH714" s="89"/>
      <c r="OHI714" s="89"/>
      <c r="OHJ714" s="511"/>
      <c r="OHK714" s="511"/>
      <c r="OHL714" s="89"/>
      <c r="OHM714" s="89"/>
      <c r="OHN714" s="511"/>
      <c r="OHO714" s="511"/>
      <c r="OHP714" s="89"/>
      <c r="OHQ714" s="89"/>
      <c r="OHR714" s="511"/>
      <c r="OHS714" s="511"/>
      <c r="OHT714" s="511"/>
      <c r="OHU714" s="511"/>
      <c r="OHV714" s="511"/>
      <c r="OHW714" s="511"/>
      <c r="OHX714" s="511"/>
      <c r="OHY714" s="89"/>
      <c r="OHZ714" s="89"/>
      <c r="OIA714" s="511"/>
      <c r="OIB714" s="511"/>
      <c r="OIC714" s="89"/>
      <c r="OID714" s="89"/>
      <c r="OIE714" s="511"/>
      <c r="OIF714" s="511"/>
      <c r="OIG714" s="511"/>
      <c r="OIH714" s="511"/>
      <c r="OII714" s="511"/>
      <c r="OIJ714" s="203"/>
      <c r="OIK714" s="107"/>
      <c r="OIL714" s="511"/>
      <c r="OIM714" s="511"/>
      <c r="OIN714" s="511"/>
      <c r="OIO714" s="511"/>
      <c r="OIP714" s="511"/>
      <c r="OIQ714" s="511"/>
      <c r="OIR714" s="511"/>
      <c r="OIS714" s="168"/>
      <c r="OIT714" s="168"/>
      <c r="OIU714" s="168"/>
      <c r="OIV714" s="168"/>
      <c r="OIW714" s="168"/>
      <c r="OIX714" s="168"/>
      <c r="OIY714" s="168"/>
      <c r="OIZ714" s="168"/>
      <c r="OJA714" s="168"/>
      <c r="OJB714" s="168"/>
      <c r="OJC714" s="168"/>
      <c r="OJD714" s="168"/>
      <c r="OJE714" s="168"/>
      <c r="OJF714" s="168"/>
      <c r="OJG714" s="168"/>
      <c r="OJH714" s="168"/>
      <c r="OJI714" s="168"/>
      <c r="OJJ714" s="168"/>
      <c r="OJK714" s="168"/>
      <c r="OJL714" s="168"/>
      <c r="OJM714" s="168"/>
      <c r="OJN714" s="168"/>
      <c r="OJO714" s="168"/>
      <c r="OJP714" s="168"/>
      <c r="OJQ714" s="168"/>
      <c r="OJR714" s="168"/>
      <c r="OJS714" s="168"/>
      <c r="OJT714" s="168"/>
      <c r="OJU714" s="168"/>
      <c r="OJV714" s="168"/>
      <c r="OJW714" s="168"/>
      <c r="OJX714" s="168"/>
      <c r="OJY714" s="168"/>
      <c r="OJZ714" s="168"/>
      <c r="OKA714" s="168"/>
      <c r="OKB714" s="168"/>
      <c r="OKC714" s="168"/>
      <c r="OKD714" s="168"/>
      <c r="OKE714" s="168"/>
      <c r="OKF714" s="168"/>
      <c r="OKG714" s="168"/>
      <c r="OKH714" s="168"/>
      <c r="OKI714" s="168"/>
      <c r="OKJ714" s="168"/>
      <c r="OKK714" s="511"/>
      <c r="OKL714" s="511"/>
      <c r="OKM714" s="511"/>
      <c r="OKN714" s="511"/>
      <c r="OKO714" s="511"/>
      <c r="OKP714" s="511"/>
      <c r="OKQ714" s="511"/>
      <c r="OKR714" s="511"/>
      <c r="OKS714" s="511"/>
      <c r="OKT714" s="511"/>
      <c r="OKU714" s="511"/>
      <c r="OKV714" s="511"/>
      <c r="OKW714" s="511"/>
      <c r="OKX714" s="511"/>
      <c r="OKY714" s="511"/>
      <c r="OKZ714" s="511"/>
      <c r="OLA714" s="511"/>
      <c r="OLB714" s="511"/>
      <c r="OLC714" s="511"/>
      <c r="OLD714" s="511"/>
      <c r="OLE714" s="511"/>
      <c r="OLF714" s="511"/>
      <c r="OLG714" s="511"/>
      <c r="OLH714" s="511"/>
      <c r="OLI714" s="89"/>
      <c r="OLJ714" s="89"/>
      <c r="OLK714" s="89"/>
      <c r="OLL714" s="89"/>
      <c r="OLM714" s="89"/>
      <c r="OLN714" s="511"/>
      <c r="OLO714" s="511"/>
      <c r="OLP714" s="89"/>
      <c r="OLQ714" s="89"/>
      <c r="OLR714" s="511"/>
      <c r="OLS714" s="511"/>
      <c r="OLT714" s="89"/>
      <c r="OLU714" s="89"/>
      <c r="OLV714" s="511"/>
      <c r="OLW714" s="511"/>
      <c r="OLX714" s="511"/>
      <c r="OLY714" s="511"/>
      <c r="OLZ714" s="511"/>
      <c r="OMA714" s="511"/>
      <c r="OMB714" s="511"/>
      <c r="OMC714" s="89"/>
      <c r="OMD714" s="89"/>
      <c r="OME714" s="511"/>
      <c r="OMF714" s="511"/>
      <c r="OMG714" s="89"/>
      <c r="OMH714" s="89"/>
      <c r="OMI714" s="511"/>
      <c r="OMJ714" s="511"/>
      <c r="OMK714" s="511"/>
      <c r="OML714" s="511"/>
      <c r="OMM714" s="511"/>
      <c r="OMN714" s="203"/>
      <c r="OMO714" s="107"/>
      <c r="OMP714" s="511"/>
      <c r="OMQ714" s="511"/>
      <c r="OMR714" s="511"/>
      <c r="OMS714" s="511"/>
      <c r="OMT714" s="511"/>
      <c r="OMU714" s="511"/>
      <c r="OMV714" s="511"/>
      <c r="OMW714" s="168"/>
      <c r="OMX714" s="168"/>
      <c r="OMY714" s="168"/>
      <c r="OMZ714" s="168"/>
      <c r="ONA714" s="168"/>
      <c r="ONB714" s="168"/>
      <c r="ONC714" s="168"/>
      <c r="OND714" s="168"/>
      <c r="ONE714" s="168"/>
      <c r="ONF714" s="168"/>
      <c r="ONG714" s="168"/>
      <c r="ONH714" s="168"/>
      <c r="ONI714" s="168"/>
      <c r="ONJ714" s="168"/>
      <c r="ONK714" s="168"/>
      <c r="ONL714" s="168"/>
      <c r="ONM714" s="168"/>
      <c r="ONN714" s="168"/>
      <c r="ONO714" s="168"/>
      <c r="ONP714" s="168"/>
      <c r="ONQ714" s="168"/>
      <c r="ONR714" s="168"/>
      <c r="ONS714" s="168"/>
      <c r="ONT714" s="168"/>
      <c r="ONU714" s="168"/>
      <c r="ONV714" s="168"/>
      <c r="ONW714" s="168"/>
      <c r="ONX714" s="168"/>
      <c r="ONY714" s="168"/>
      <c r="ONZ714" s="168"/>
      <c r="OOA714" s="168"/>
      <c r="OOB714" s="168"/>
      <c r="OOC714" s="168"/>
      <c r="OOD714" s="168"/>
      <c r="OOE714" s="168"/>
      <c r="OOF714" s="168"/>
      <c r="OOG714" s="168"/>
      <c r="OOH714" s="168"/>
      <c r="OOI714" s="168"/>
      <c r="OOJ714" s="168"/>
      <c r="OOK714" s="168"/>
      <c r="OOL714" s="168"/>
      <c r="OOM714" s="168"/>
      <c r="OON714" s="168"/>
      <c r="OOO714" s="511"/>
      <c r="OOP714" s="511"/>
      <c r="OOQ714" s="511"/>
      <c r="OOR714" s="511"/>
      <c r="OOS714" s="511"/>
      <c r="OOT714" s="511"/>
      <c r="OOU714" s="511"/>
      <c r="OOV714" s="511"/>
      <c r="OOW714" s="511"/>
      <c r="OOX714" s="511"/>
      <c r="OOY714" s="511"/>
      <c r="OOZ714" s="511"/>
      <c r="OPA714" s="511"/>
      <c r="OPB714" s="511"/>
      <c r="OPC714" s="511"/>
      <c r="OPD714" s="511"/>
      <c r="OPE714" s="511"/>
      <c r="OPF714" s="511"/>
      <c r="OPG714" s="511"/>
      <c r="OPH714" s="511"/>
      <c r="OPI714" s="511"/>
      <c r="OPJ714" s="511"/>
      <c r="OPK714" s="511"/>
      <c r="OPL714" s="511"/>
      <c r="OPM714" s="89"/>
      <c r="OPN714" s="89"/>
      <c r="OPO714" s="89"/>
      <c r="OPP714" s="89"/>
      <c r="OPQ714" s="89"/>
      <c r="OPR714" s="511"/>
      <c r="OPS714" s="511"/>
      <c r="OPT714" s="89"/>
      <c r="OPU714" s="89"/>
      <c r="OPV714" s="511"/>
      <c r="OPW714" s="511"/>
      <c r="OPX714" s="89"/>
      <c r="OPY714" s="89"/>
      <c r="OPZ714" s="511"/>
      <c r="OQA714" s="511"/>
      <c r="OQB714" s="511"/>
      <c r="OQC714" s="511"/>
      <c r="OQD714" s="511"/>
      <c r="OQE714" s="511"/>
      <c r="OQF714" s="511"/>
      <c r="OQG714" s="89"/>
      <c r="OQH714" s="89"/>
      <c r="OQI714" s="511"/>
      <c r="OQJ714" s="511"/>
      <c r="OQK714" s="89"/>
      <c r="OQL714" s="89"/>
      <c r="OQM714" s="511"/>
      <c r="OQN714" s="511"/>
      <c r="OQO714" s="511"/>
      <c r="OQP714" s="511"/>
      <c r="OQQ714" s="511"/>
      <c r="OQR714" s="203"/>
      <c r="OQS714" s="107"/>
      <c r="OQT714" s="511"/>
      <c r="OQU714" s="511"/>
      <c r="OQV714" s="511"/>
      <c r="OQW714" s="511"/>
      <c r="OQX714" s="511"/>
      <c r="OQY714" s="511"/>
      <c r="OQZ714" s="511"/>
      <c r="ORA714" s="168"/>
      <c r="ORB714" s="168"/>
      <c r="ORC714" s="168"/>
      <c r="ORD714" s="168"/>
      <c r="ORE714" s="168"/>
      <c r="ORF714" s="168"/>
      <c r="ORG714" s="168"/>
      <c r="ORH714" s="168"/>
      <c r="ORI714" s="168"/>
      <c r="ORJ714" s="168"/>
      <c r="ORK714" s="168"/>
      <c r="ORL714" s="168"/>
      <c r="ORM714" s="168"/>
      <c r="ORN714" s="168"/>
      <c r="ORO714" s="168"/>
      <c r="ORP714" s="168"/>
      <c r="ORQ714" s="168"/>
      <c r="ORR714" s="168"/>
      <c r="ORS714" s="168"/>
      <c r="ORT714" s="168"/>
      <c r="ORU714" s="168"/>
      <c r="ORV714" s="168"/>
      <c r="ORW714" s="168"/>
      <c r="ORX714" s="168"/>
      <c r="ORY714" s="168"/>
      <c r="ORZ714" s="168"/>
      <c r="OSA714" s="168"/>
      <c r="OSB714" s="168"/>
      <c r="OSC714" s="168"/>
      <c r="OSD714" s="168"/>
      <c r="OSE714" s="168"/>
      <c r="OSF714" s="168"/>
      <c r="OSG714" s="168"/>
      <c r="OSH714" s="168"/>
      <c r="OSI714" s="168"/>
      <c r="OSJ714" s="168"/>
      <c r="OSK714" s="168"/>
      <c r="OSL714" s="168"/>
      <c r="OSM714" s="168"/>
      <c r="OSN714" s="168"/>
      <c r="OSO714" s="168"/>
      <c r="OSP714" s="168"/>
      <c r="OSQ714" s="168"/>
      <c r="OSR714" s="168"/>
      <c r="OSS714" s="511"/>
      <c r="OST714" s="511"/>
      <c r="OSU714" s="511"/>
      <c r="OSV714" s="511"/>
      <c r="OSW714" s="511"/>
      <c r="OSX714" s="511"/>
      <c r="OSY714" s="511"/>
      <c r="OSZ714" s="511"/>
      <c r="OTA714" s="511"/>
      <c r="OTB714" s="511"/>
      <c r="OTC714" s="511"/>
      <c r="OTD714" s="511"/>
      <c r="OTE714" s="511"/>
      <c r="OTF714" s="511"/>
      <c r="OTG714" s="511"/>
      <c r="OTH714" s="511"/>
      <c r="OTI714" s="511"/>
      <c r="OTJ714" s="511"/>
      <c r="OTK714" s="511"/>
      <c r="OTL714" s="511"/>
      <c r="OTM714" s="511"/>
      <c r="OTN714" s="511"/>
      <c r="OTO714" s="511"/>
      <c r="OTP714" s="511"/>
      <c r="OTQ714" s="89"/>
      <c r="OTR714" s="89"/>
      <c r="OTS714" s="89"/>
      <c r="OTT714" s="89"/>
      <c r="OTU714" s="89"/>
      <c r="OTV714" s="511"/>
      <c r="OTW714" s="511"/>
      <c r="OTX714" s="89"/>
      <c r="OTY714" s="89"/>
      <c r="OTZ714" s="511"/>
      <c r="OUA714" s="511"/>
      <c r="OUB714" s="89"/>
      <c r="OUC714" s="89"/>
      <c r="OUD714" s="511"/>
      <c r="OUE714" s="511"/>
      <c r="OUF714" s="511"/>
      <c r="OUG714" s="511"/>
      <c r="OUH714" s="511"/>
      <c r="OUI714" s="511"/>
      <c r="OUJ714" s="511"/>
      <c r="OUK714" s="89"/>
      <c r="OUL714" s="89"/>
      <c r="OUM714" s="511"/>
      <c r="OUN714" s="511"/>
      <c r="OUO714" s="89"/>
      <c r="OUP714" s="89"/>
      <c r="OUQ714" s="511"/>
      <c r="OUR714" s="511"/>
      <c r="OUS714" s="511"/>
      <c r="OUT714" s="511"/>
      <c r="OUU714" s="511"/>
      <c r="OUV714" s="203"/>
      <c r="OUW714" s="107"/>
      <c r="OUX714" s="511"/>
      <c r="OUY714" s="511"/>
      <c r="OUZ714" s="511"/>
      <c r="OVA714" s="511"/>
      <c r="OVB714" s="511"/>
      <c r="OVC714" s="511"/>
      <c r="OVD714" s="511"/>
      <c r="OVE714" s="168"/>
      <c r="OVF714" s="168"/>
      <c r="OVG714" s="168"/>
      <c r="OVH714" s="168"/>
      <c r="OVI714" s="168"/>
      <c r="OVJ714" s="168"/>
      <c r="OVK714" s="168"/>
      <c r="OVL714" s="168"/>
      <c r="OVM714" s="168"/>
      <c r="OVN714" s="168"/>
      <c r="OVO714" s="168"/>
      <c r="OVP714" s="168"/>
      <c r="OVQ714" s="168"/>
      <c r="OVR714" s="168"/>
      <c r="OVS714" s="168"/>
      <c r="OVT714" s="168"/>
      <c r="OVU714" s="168"/>
      <c r="OVV714" s="168"/>
      <c r="OVW714" s="168"/>
      <c r="OVX714" s="168"/>
      <c r="OVY714" s="168"/>
      <c r="OVZ714" s="168"/>
      <c r="OWA714" s="168"/>
      <c r="OWB714" s="168"/>
      <c r="OWC714" s="168"/>
      <c r="OWD714" s="168"/>
      <c r="OWE714" s="168"/>
      <c r="OWF714" s="168"/>
      <c r="OWG714" s="168"/>
      <c r="OWH714" s="168"/>
      <c r="OWI714" s="168"/>
      <c r="OWJ714" s="168"/>
      <c r="OWK714" s="168"/>
      <c r="OWL714" s="168"/>
      <c r="OWM714" s="168"/>
      <c r="OWN714" s="168"/>
      <c r="OWO714" s="168"/>
      <c r="OWP714" s="168"/>
      <c r="OWQ714" s="168"/>
      <c r="OWR714" s="168"/>
      <c r="OWS714" s="168"/>
      <c r="OWT714" s="168"/>
      <c r="OWU714" s="168"/>
      <c r="OWV714" s="168"/>
      <c r="OWW714" s="511"/>
      <c r="OWX714" s="511"/>
      <c r="OWY714" s="511"/>
      <c r="OWZ714" s="511"/>
      <c r="OXA714" s="511"/>
      <c r="OXB714" s="511"/>
      <c r="OXC714" s="511"/>
      <c r="OXD714" s="511"/>
      <c r="OXE714" s="511"/>
      <c r="OXF714" s="511"/>
      <c r="OXG714" s="511"/>
      <c r="OXH714" s="511"/>
      <c r="OXI714" s="511"/>
      <c r="OXJ714" s="511"/>
      <c r="OXK714" s="511"/>
      <c r="OXL714" s="511"/>
      <c r="OXM714" s="511"/>
      <c r="OXN714" s="511"/>
      <c r="OXO714" s="511"/>
      <c r="OXP714" s="511"/>
      <c r="OXQ714" s="511"/>
      <c r="OXR714" s="511"/>
      <c r="OXS714" s="511"/>
      <c r="OXT714" s="511"/>
      <c r="OXU714" s="89"/>
      <c r="OXV714" s="89"/>
      <c r="OXW714" s="89"/>
      <c r="OXX714" s="89"/>
      <c r="OXY714" s="89"/>
      <c r="OXZ714" s="511"/>
      <c r="OYA714" s="511"/>
      <c r="OYB714" s="89"/>
      <c r="OYC714" s="89"/>
      <c r="OYD714" s="511"/>
      <c r="OYE714" s="511"/>
      <c r="OYF714" s="89"/>
      <c r="OYG714" s="89"/>
      <c r="OYH714" s="511"/>
      <c r="OYI714" s="511"/>
      <c r="OYJ714" s="511"/>
      <c r="OYK714" s="511"/>
      <c r="OYL714" s="511"/>
      <c r="OYM714" s="511"/>
      <c r="OYN714" s="511"/>
      <c r="OYO714" s="89"/>
      <c r="OYP714" s="89"/>
      <c r="OYQ714" s="511"/>
      <c r="OYR714" s="511"/>
      <c r="OYS714" s="89"/>
      <c r="OYT714" s="89"/>
      <c r="OYU714" s="511"/>
      <c r="OYV714" s="511"/>
      <c r="OYW714" s="511"/>
      <c r="OYX714" s="511"/>
      <c r="OYY714" s="511"/>
      <c r="OYZ714" s="203"/>
      <c r="OZA714" s="107"/>
      <c r="OZB714" s="511"/>
      <c r="OZC714" s="511"/>
      <c r="OZD714" s="511"/>
      <c r="OZE714" s="511"/>
      <c r="OZF714" s="511"/>
      <c r="OZG714" s="511"/>
      <c r="OZH714" s="511"/>
      <c r="OZI714" s="168"/>
      <c r="OZJ714" s="168"/>
      <c r="OZK714" s="168"/>
      <c r="OZL714" s="168"/>
      <c r="OZM714" s="168"/>
      <c r="OZN714" s="168"/>
      <c r="OZO714" s="168"/>
      <c r="OZP714" s="168"/>
      <c r="OZQ714" s="168"/>
      <c r="OZR714" s="168"/>
      <c r="OZS714" s="168"/>
      <c r="OZT714" s="168"/>
      <c r="OZU714" s="168"/>
      <c r="OZV714" s="168"/>
      <c r="OZW714" s="168"/>
      <c r="OZX714" s="168"/>
      <c r="OZY714" s="168"/>
      <c r="OZZ714" s="168"/>
      <c r="PAA714" s="168"/>
      <c r="PAB714" s="168"/>
      <c r="PAC714" s="168"/>
      <c r="PAD714" s="168"/>
      <c r="PAE714" s="168"/>
      <c r="PAF714" s="168"/>
      <c r="PAG714" s="168"/>
      <c r="PAH714" s="168"/>
      <c r="PAI714" s="168"/>
      <c r="PAJ714" s="168"/>
      <c r="PAK714" s="168"/>
      <c r="PAL714" s="168"/>
      <c r="PAM714" s="168"/>
      <c r="PAN714" s="168"/>
      <c r="PAO714" s="168"/>
      <c r="PAP714" s="168"/>
      <c r="PAQ714" s="168"/>
      <c r="PAR714" s="168"/>
      <c r="PAS714" s="168"/>
      <c r="PAT714" s="168"/>
      <c r="PAU714" s="168"/>
      <c r="PAV714" s="168"/>
      <c r="PAW714" s="168"/>
      <c r="PAX714" s="168"/>
      <c r="PAY714" s="168"/>
      <c r="PAZ714" s="168"/>
      <c r="PBA714" s="511"/>
      <c r="PBB714" s="511"/>
      <c r="PBC714" s="511"/>
      <c r="PBD714" s="511"/>
      <c r="PBE714" s="511"/>
      <c r="PBF714" s="511"/>
      <c r="PBG714" s="511"/>
      <c r="PBH714" s="511"/>
      <c r="PBI714" s="511"/>
      <c r="PBJ714" s="511"/>
      <c r="PBK714" s="511"/>
      <c r="PBL714" s="511"/>
      <c r="PBM714" s="511"/>
      <c r="PBN714" s="511"/>
      <c r="PBO714" s="511"/>
      <c r="PBP714" s="511"/>
      <c r="PBQ714" s="511"/>
      <c r="PBR714" s="511"/>
      <c r="PBS714" s="511"/>
      <c r="PBT714" s="511"/>
      <c r="PBU714" s="511"/>
      <c r="PBV714" s="511"/>
      <c r="PBW714" s="511"/>
      <c r="PBX714" s="511"/>
      <c r="PBY714" s="89"/>
      <c r="PBZ714" s="89"/>
      <c r="PCA714" s="89"/>
      <c r="PCB714" s="89"/>
      <c r="PCC714" s="89"/>
      <c r="PCD714" s="511"/>
      <c r="PCE714" s="511"/>
      <c r="PCF714" s="89"/>
      <c r="PCG714" s="89"/>
      <c r="PCH714" s="511"/>
      <c r="PCI714" s="511"/>
      <c r="PCJ714" s="89"/>
      <c r="PCK714" s="89"/>
      <c r="PCL714" s="511"/>
      <c r="PCM714" s="511"/>
      <c r="PCN714" s="511"/>
      <c r="PCO714" s="511"/>
      <c r="PCP714" s="511"/>
      <c r="PCQ714" s="511"/>
      <c r="PCR714" s="511"/>
      <c r="PCS714" s="89"/>
      <c r="PCT714" s="89"/>
      <c r="PCU714" s="511"/>
      <c r="PCV714" s="511"/>
      <c r="PCW714" s="89"/>
      <c r="PCX714" s="89"/>
      <c r="PCY714" s="511"/>
      <c r="PCZ714" s="511"/>
      <c r="PDA714" s="511"/>
      <c r="PDB714" s="511"/>
      <c r="PDC714" s="511"/>
      <c r="PDD714" s="203"/>
      <c r="PDE714" s="107"/>
      <c r="PDF714" s="511"/>
      <c r="PDG714" s="511"/>
      <c r="PDH714" s="511"/>
      <c r="PDI714" s="511"/>
      <c r="PDJ714" s="511"/>
      <c r="PDK714" s="511"/>
      <c r="PDL714" s="511"/>
      <c r="PDM714" s="168"/>
      <c r="PDN714" s="168"/>
      <c r="PDO714" s="168"/>
      <c r="PDP714" s="168"/>
      <c r="PDQ714" s="168"/>
      <c r="PDR714" s="168"/>
      <c r="PDS714" s="168"/>
      <c r="PDT714" s="168"/>
      <c r="PDU714" s="168"/>
      <c r="PDV714" s="168"/>
      <c r="PDW714" s="168"/>
      <c r="PDX714" s="168"/>
      <c r="PDY714" s="168"/>
      <c r="PDZ714" s="168"/>
      <c r="PEA714" s="168"/>
      <c r="PEB714" s="168"/>
      <c r="PEC714" s="168"/>
      <c r="PED714" s="168"/>
      <c r="PEE714" s="168"/>
      <c r="PEF714" s="168"/>
      <c r="PEG714" s="168"/>
      <c r="PEH714" s="168"/>
      <c r="PEI714" s="168"/>
      <c r="PEJ714" s="168"/>
      <c r="PEK714" s="168"/>
      <c r="PEL714" s="168"/>
      <c r="PEM714" s="168"/>
      <c r="PEN714" s="168"/>
      <c r="PEO714" s="168"/>
      <c r="PEP714" s="168"/>
      <c r="PEQ714" s="168"/>
      <c r="PER714" s="168"/>
      <c r="PES714" s="168"/>
      <c r="PET714" s="168"/>
      <c r="PEU714" s="168"/>
      <c r="PEV714" s="168"/>
      <c r="PEW714" s="168"/>
      <c r="PEX714" s="168"/>
      <c r="PEY714" s="168"/>
      <c r="PEZ714" s="168"/>
      <c r="PFA714" s="168"/>
      <c r="PFB714" s="168"/>
      <c r="PFC714" s="168"/>
      <c r="PFD714" s="168"/>
      <c r="PFE714" s="511"/>
      <c r="PFF714" s="511"/>
      <c r="PFG714" s="511"/>
      <c r="PFH714" s="511"/>
      <c r="PFI714" s="511"/>
      <c r="PFJ714" s="511"/>
      <c r="PFK714" s="511"/>
      <c r="PFL714" s="511"/>
      <c r="PFM714" s="511"/>
      <c r="PFN714" s="511"/>
      <c r="PFO714" s="511"/>
      <c r="PFP714" s="511"/>
      <c r="PFQ714" s="511"/>
      <c r="PFR714" s="511"/>
      <c r="PFS714" s="511"/>
      <c r="PFT714" s="511"/>
      <c r="PFU714" s="511"/>
      <c r="PFV714" s="511"/>
      <c r="PFW714" s="511"/>
      <c r="PFX714" s="511"/>
      <c r="PFY714" s="511"/>
      <c r="PFZ714" s="511"/>
      <c r="PGA714" s="511"/>
      <c r="PGB714" s="511"/>
      <c r="PGC714" s="89"/>
      <c r="PGD714" s="89"/>
      <c r="PGE714" s="89"/>
      <c r="PGF714" s="89"/>
      <c r="PGG714" s="89"/>
      <c r="PGH714" s="511"/>
      <c r="PGI714" s="511"/>
      <c r="PGJ714" s="89"/>
      <c r="PGK714" s="89"/>
      <c r="PGL714" s="511"/>
      <c r="PGM714" s="511"/>
      <c r="PGN714" s="89"/>
      <c r="PGO714" s="89"/>
      <c r="PGP714" s="511"/>
      <c r="PGQ714" s="511"/>
      <c r="PGR714" s="511"/>
      <c r="PGS714" s="511"/>
      <c r="PGT714" s="511"/>
      <c r="PGU714" s="511"/>
      <c r="PGV714" s="511"/>
      <c r="PGW714" s="89"/>
      <c r="PGX714" s="89"/>
      <c r="PGY714" s="511"/>
      <c r="PGZ714" s="511"/>
      <c r="PHA714" s="89"/>
      <c r="PHB714" s="89"/>
      <c r="PHC714" s="511"/>
      <c r="PHD714" s="511"/>
      <c r="PHE714" s="511"/>
      <c r="PHF714" s="511"/>
      <c r="PHG714" s="511"/>
      <c r="PHH714" s="203"/>
      <c r="PHI714" s="107"/>
      <c r="PHJ714" s="511"/>
      <c r="PHK714" s="511"/>
      <c r="PHL714" s="511"/>
      <c r="PHM714" s="511"/>
      <c r="PHN714" s="511"/>
      <c r="PHO714" s="511"/>
      <c r="PHP714" s="511"/>
      <c r="PHQ714" s="168"/>
      <c r="PHR714" s="168"/>
      <c r="PHS714" s="168"/>
      <c r="PHT714" s="168"/>
      <c r="PHU714" s="168"/>
      <c r="PHV714" s="168"/>
      <c r="PHW714" s="168"/>
      <c r="PHX714" s="168"/>
      <c r="PHY714" s="168"/>
      <c r="PHZ714" s="168"/>
      <c r="PIA714" s="168"/>
      <c r="PIB714" s="168"/>
      <c r="PIC714" s="168"/>
      <c r="PID714" s="168"/>
      <c r="PIE714" s="168"/>
      <c r="PIF714" s="168"/>
      <c r="PIG714" s="168"/>
      <c r="PIH714" s="168"/>
      <c r="PII714" s="168"/>
      <c r="PIJ714" s="168"/>
      <c r="PIK714" s="168"/>
      <c r="PIL714" s="168"/>
      <c r="PIM714" s="168"/>
      <c r="PIN714" s="168"/>
      <c r="PIO714" s="168"/>
      <c r="PIP714" s="168"/>
      <c r="PIQ714" s="168"/>
      <c r="PIR714" s="168"/>
      <c r="PIS714" s="168"/>
      <c r="PIT714" s="168"/>
      <c r="PIU714" s="168"/>
      <c r="PIV714" s="168"/>
      <c r="PIW714" s="168"/>
      <c r="PIX714" s="168"/>
      <c r="PIY714" s="168"/>
      <c r="PIZ714" s="168"/>
      <c r="PJA714" s="168"/>
      <c r="PJB714" s="168"/>
      <c r="PJC714" s="168"/>
      <c r="PJD714" s="168"/>
      <c r="PJE714" s="168"/>
      <c r="PJF714" s="168"/>
      <c r="PJG714" s="168"/>
      <c r="PJH714" s="168"/>
      <c r="PJI714" s="511"/>
      <c r="PJJ714" s="511"/>
      <c r="PJK714" s="511"/>
      <c r="PJL714" s="511"/>
      <c r="PJM714" s="511"/>
      <c r="PJN714" s="511"/>
      <c r="PJO714" s="511"/>
      <c r="PJP714" s="511"/>
      <c r="PJQ714" s="511"/>
      <c r="PJR714" s="511"/>
      <c r="PJS714" s="511"/>
      <c r="PJT714" s="511"/>
      <c r="PJU714" s="511"/>
      <c r="PJV714" s="511"/>
      <c r="PJW714" s="511"/>
      <c r="PJX714" s="511"/>
      <c r="PJY714" s="511"/>
      <c r="PJZ714" s="511"/>
      <c r="PKA714" s="511"/>
      <c r="PKB714" s="511"/>
      <c r="PKC714" s="511"/>
      <c r="PKD714" s="511"/>
      <c r="PKE714" s="511"/>
      <c r="PKF714" s="511"/>
      <c r="PKG714" s="89"/>
      <c r="PKH714" s="89"/>
      <c r="PKI714" s="89"/>
      <c r="PKJ714" s="89"/>
      <c r="PKK714" s="89"/>
      <c r="PKL714" s="511"/>
      <c r="PKM714" s="511"/>
      <c r="PKN714" s="89"/>
      <c r="PKO714" s="89"/>
      <c r="PKP714" s="511"/>
      <c r="PKQ714" s="511"/>
      <c r="PKR714" s="89"/>
      <c r="PKS714" s="89"/>
      <c r="PKT714" s="511"/>
      <c r="PKU714" s="511"/>
      <c r="PKV714" s="511"/>
      <c r="PKW714" s="511"/>
      <c r="PKX714" s="511"/>
      <c r="PKY714" s="511"/>
      <c r="PKZ714" s="511"/>
      <c r="PLA714" s="89"/>
      <c r="PLB714" s="89"/>
      <c r="PLC714" s="511"/>
      <c r="PLD714" s="511"/>
      <c r="PLE714" s="89"/>
      <c r="PLF714" s="89"/>
      <c r="PLG714" s="511"/>
      <c r="PLH714" s="511"/>
      <c r="PLI714" s="511"/>
      <c r="PLJ714" s="511"/>
      <c r="PLK714" s="511"/>
      <c r="PLL714" s="203"/>
      <c r="PLM714" s="107"/>
      <c r="PLN714" s="511"/>
      <c r="PLO714" s="511"/>
      <c r="PLP714" s="511"/>
      <c r="PLQ714" s="511"/>
      <c r="PLR714" s="511"/>
      <c r="PLS714" s="511"/>
      <c r="PLT714" s="511"/>
      <c r="PLU714" s="168"/>
      <c r="PLV714" s="168"/>
      <c r="PLW714" s="168"/>
      <c r="PLX714" s="168"/>
      <c r="PLY714" s="168"/>
      <c r="PLZ714" s="168"/>
      <c r="PMA714" s="168"/>
      <c r="PMB714" s="168"/>
      <c r="PMC714" s="168"/>
      <c r="PMD714" s="168"/>
      <c r="PME714" s="168"/>
      <c r="PMF714" s="168"/>
      <c r="PMG714" s="168"/>
      <c r="PMH714" s="168"/>
      <c r="PMI714" s="168"/>
      <c r="PMJ714" s="168"/>
      <c r="PMK714" s="168"/>
      <c r="PML714" s="168"/>
      <c r="PMM714" s="168"/>
      <c r="PMN714" s="168"/>
      <c r="PMO714" s="168"/>
      <c r="PMP714" s="168"/>
      <c r="PMQ714" s="168"/>
      <c r="PMR714" s="168"/>
      <c r="PMS714" s="168"/>
      <c r="PMT714" s="168"/>
      <c r="PMU714" s="168"/>
      <c r="PMV714" s="168"/>
      <c r="PMW714" s="168"/>
      <c r="PMX714" s="168"/>
      <c r="PMY714" s="168"/>
      <c r="PMZ714" s="168"/>
      <c r="PNA714" s="168"/>
      <c r="PNB714" s="168"/>
      <c r="PNC714" s="168"/>
      <c r="PND714" s="168"/>
      <c r="PNE714" s="168"/>
      <c r="PNF714" s="168"/>
      <c r="PNG714" s="168"/>
      <c r="PNH714" s="168"/>
      <c r="PNI714" s="168"/>
      <c r="PNJ714" s="168"/>
      <c r="PNK714" s="168"/>
      <c r="PNL714" s="168"/>
      <c r="PNM714" s="511"/>
      <c r="PNN714" s="511"/>
      <c r="PNO714" s="511"/>
      <c r="PNP714" s="511"/>
      <c r="PNQ714" s="511"/>
      <c r="PNR714" s="511"/>
      <c r="PNS714" s="511"/>
      <c r="PNT714" s="511"/>
      <c r="PNU714" s="511"/>
      <c r="PNV714" s="511"/>
      <c r="PNW714" s="511"/>
      <c r="PNX714" s="511"/>
      <c r="PNY714" s="511"/>
      <c r="PNZ714" s="511"/>
      <c r="POA714" s="511"/>
      <c r="POB714" s="511"/>
      <c r="POC714" s="511"/>
      <c r="POD714" s="511"/>
      <c r="POE714" s="511"/>
      <c r="POF714" s="511"/>
      <c r="POG714" s="511"/>
      <c r="POH714" s="511"/>
      <c r="POI714" s="511"/>
      <c r="POJ714" s="511"/>
      <c r="POK714" s="89"/>
      <c r="POL714" s="89"/>
      <c r="POM714" s="89"/>
      <c r="PON714" s="89"/>
      <c r="POO714" s="89"/>
      <c r="POP714" s="511"/>
      <c r="POQ714" s="511"/>
      <c r="POR714" s="89"/>
      <c r="POS714" s="89"/>
      <c r="POT714" s="511"/>
      <c r="POU714" s="511"/>
      <c r="POV714" s="89"/>
      <c r="POW714" s="89"/>
      <c r="POX714" s="511"/>
      <c r="POY714" s="511"/>
      <c r="POZ714" s="511"/>
      <c r="PPA714" s="511"/>
      <c r="PPB714" s="511"/>
      <c r="PPC714" s="511"/>
      <c r="PPD714" s="511"/>
      <c r="PPE714" s="89"/>
      <c r="PPF714" s="89"/>
      <c r="PPG714" s="511"/>
      <c r="PPH714" s="511"/>
      <c r="PPI714" s="89"/>
      <c r="PPJ714" s="89"/>
      <c r="PPK714" s="511"/>
      <c r="PPL714" s="511"/>
      <c r="PPM714" s="511"/>
      <c r="PPN714" s="511"/>
      <c r="PPO714" s="511"/>
      <c r="PPP714" s="203"/>
      <c r="PPQ714" s="107"/>
      <c r="PPR714" s="511"/>
      <c r="PPS714" s="511"/>
      <c r="PPT714" s="511"/>
      <c r="PPU714" s="511"/>
      <c r="PPV714" s="511"/>
      <c r="PPW714" s="511"/>
      <c r="PPX714" s="511"/>
      <c r="PPY714" s="168"/>
      <c r="PPZ714" s="168"/>
      <c r="PQA714" s="168"/>
      <c r="PQB714" s="168"/>
      <c r="PQC714" s="168"/>
      <c r="PQD714" s="168"/>
      <c r="PQE714" s="168"/>
      <c r="PQF714" s="168"/>
      <c r="PQG714" s="168"/>
      <c r="PQH714" s="168"/>
      <c r="PQI714" s="168"/>
      <c r="PQJ714" s="168"/>
      <c r="PQK714" s="168"/>
      <c r="PQL714" s="168"/>
      <c r="PQM714" s="168"/>
      <c r="PQN714" s="168"/>
      <c r="PQO714" s="168"/>
      <c r="PQP714" s="168"/>
      <c r="PQQ714" s="168"/>
      <c r="PQR714" s="168"/>
      <c r="PQS714" s="168"/>
      <c r="PQT714" s="168"/>
      <c r="PQU714" s="168"/>
      <c r="PQV714" s="168"/>
      <c r="PQW714" s="168"/>
      <c r="PQX714" s="168"/>
      <c r="PQY714" s="168"/>
      <c r="PQZ714" s="168"/>
      <c r="PRA714" s="168"/>
      <c r="PRB714" s="168"/>
      <c r="PRC714" s="168"/>
      <c r="PRD714" s="168"/>
      <c r="PRE714" s="168"/>
      <c r="PRF714" s="168"/>
      <c r="PRG714" s="168"/>
      <c r="PRH714" s="168"/>
      <c r="PRI714" s="168"/>
      <c r="PRJ714" s="168"/>
      <c r="PRK714" s="168"/>
      <c r="PRL714" s="168"/>
      <c r="PRM714" s="168"/>
      <c r="PRN714" s="168"/>
      <c r="PRO714" s="168"/>
      <c r="PRP714" s="168"/>
      <c r="PRQ714" s="511"/>
      <c r="PRR714" s="511"/>
      <c r="PRS714" s="511"/>
      <c r="PRT714" s="511"/>
      <c r="PRU714" s="511"/>
      <c r="PRV714" s="511"/>
      <c r="PRW714" s="511"/>
      <c r="PRX714" s="511"/>
      <c r="PRY714" s="511"/>
      <c r="PRZ714" s="511"/>
      <c r="PSA714" s="511"/>
      <c r="PSB714" s="511"/>
      <c r="PSC714" s="511"/>
      <c r="PSD714" s="511"/>
      <c r="PSE714" s="511"/>
      <c r="PSF714" s="511"/>
      <c r="PSG714" s="511"/>
      <c r="PSH714" s="511"/>
      <c r="PSI714" s="511"/>
      <c r="PSJ714" s="511"/>
      <c r="PSK714" s="511"/>
      <c r="PSL714" s="511"/>
      <c r="PSM714" s="511"/>
      <c r="PSN714" s="511"/>
      <c r="PSO714" s="89"/>
      <c r="PSP714" s="89"/>
      <c r="PSQ714" s="89"/>
      <c r="PSR714" s="89"/>
      <c r="PSS714" s="89"/>
      <c r="PST714" s="511"/>
      <c r="PSU714" s="511"/>
      <c r="PSV714" s="89"/>
      <c r="PSW714" s="89"/>
      <c r="PSX714" s="511"/>
      <c r="PSY714" s="511"/>
      <c r="PSZ714" s="89"/>
      <c r="PTA714" s="89"/>
      <c r="PTB714" s="511"/>
      <c r="PTC714" s="511"/>
      <c r="PTD714" s="511"/>
      <c r="PTE714" s="511"/>
      <c r="PTF714" s="511"/>
      <c r="PTG714" s="511"/>
      <c r="PTH714" s="511"/>
      <c r="PTI714" s="89"/>
      <c r="PTJ714" s="89"/>
      <c r="PTK714" s="511"/>
      <c r="PTL714" s="511"/>
      <c r="PTM714" s="89"/>
      <c r="PTN714" s="89"/>
      <c r="PTO714" s="511"/>
      <c r="PTP714" s="511"/>
      <c r="PTQ714" s="511"/>
      <c r="PTR714" s="511"/>
      <c r="PTS714" s="511"/>
      <c r="PTT714" s="203"/>
      <c r="PTU714" s="107"/>
      <c r="PTV714" s="511"/>
      <c r="PTW714" s="511"/>
      <c r="PTX714" s="511"/>
      <c r="PTY714" s="511"/>
      <c r="PTZ714" s="511"/>
      <c r="PUA714" s="511"/>
      <c r="PUB714" s="511"/>
      <c r="PUC714" s="168"/>
      <c r="PUD714" s="168"/>
      <c r="PUE714" s="168"/>
      <c r="PUF714" s="168"/>
      <c r="PUG714" s="168"/>
      <c r="PUH714" s="168"/>
      <c r="PUI714" s="168"/>
      <c r="PUJ714" s="168"/>
      <c r="PUK714" s="168"/>
      <c r="PUL714" s="168"/>
      <c r="PUM714" s="168"/>
      <c r="PUN714" s="168"/>
      <c r="PUO714" s="168"/>
      <c r="PUP714" s="168"/>
      <c r="PUQ714" s="168"/>
      <c r="PUR714" s="168"/>
      <c r="PUS714" s="168"/>
      <c r="PUT714" s="168"/>
      <c r="PUU714" s="168"/>
      <c r="PUV714" s="168"/>
      <c r="PUW714" s="168"/>
      <c r="PUX714" s="168"/>
      <c r="PUY714" s="168"/>
      <c r="PUZ714" s="168"/>
      <c r="PVA714" s="168"/>
      <c r="PVB714" s="168"/>
      <c r="PVC714" s="168"/>
      <c r="PVD714" s="168"/>
      <c r="PVE714" s="168"/>
      <c r="PVF714" s="168"/>
      <c r="PVG714" s="168"/>
      <c r="PVH714" s="168"/>
      <c r="PVI714" s="168"/>
      <c r="PVJ714" s="168"/>
      <c r="PVK714" s="168"/>
      <c r="PVL714" s="168"/>
      <c r="PVM714" s="168"/>
      <c r="PVN714" s="168"/>
      <c r="PVO714" s="168"/>
      <c r="PVP714" s="168"/>
      <c r="PVQ714" s="168"/>
      <c r="PVR714" s="168"/>
      <c r="PVS714" s="168"/>
      <c r="PVT714" s="168"/>
      <c r="PVU714" s="511"/>
      <c r="PVV714" s="511"/>
      <c r="PVW714" s="511"/>
      <c r="PVX714" s="511"/>
      <c r="PVY714" s="511"/>
      <c r="PVZ714" s="511"/>
      <c r="PWA714" s="511"/>
      <c r="PWB714" s="511"/>
      <c r="PWC714" s="511"/>
      <c r="PWD714" s="511"/>
      <c r="PWE714" s="511"/>
      <c r="PWF714" s="511"/>
      <c r="PWG714" s="511"/>
      <c r="PWH714" s="511"/>
      <c r="PWI714" s="511"/>
      <c r="PWJ714" s="511"/>
      <c r="PWK714" s="511"/>
      <c r="PWL714" s="511"/>
      <c r="PWM714" s="511"/>
      <c r="PWN714" s="511"/>
      <c r="PWO714" s="511"/>
      <c r="PWP714" s="511"/>
      <c r="PWQ714" s="511"/>
      <c r="PWR714" s="511"/>
      <c r="PWS714" s="89"/>
      <c r="PWT714" s="89"/>
      <c r="PWU714" s="89"/>
      <c r="PWV714" s="89"/>
      <c r="PWW714" s="89"/>
      <c r="PWX714" s="511"/>
      <c r="PWY714" s="511"/>
      <c r="PWZ714" s="89"/>
      <c r="PXA714" s="89"/>
      <c r="PXB714" s="511"/>
      <c r="PXC714" s="511"/>
      <c r="PXD714" s="89"/>
      <c r="PXE714" s="89"/>
      <c r="PXF714" s="511"/>
      <c r="PXG714" s="511"/>
      <c r="PXH714" s="511"/>
      <c r="PXI714" s="511"/>
      <c r="PXJ714" s="511"/>
      <c r="PXK714" s="511"/>
      <c r="PXL714" s="511"/>
      <c r="PXM714" s="89"/>
      <c r="PXN714" s="89"/>
      <c r="PXO714" s="511"/>
      <c r="PXP714" s="511"/>
      <c r="PXQ714" s="89"/>
      <c r="PXR714" s="89"/>
      <c r="PXS714" s="511"/>
      <c r="PXT714" s="511"/>
      <c r="PXU714" s="511"/>
      <c r="PXV714" s="511"/>
      <c r="PXW714" s="511"/>
      <c r="PXX714" s="203"/>
      <c r="PXY714" s="107"/>
      <c r="PXZ714" s="511"/>
      <c r="PYA714" s="511"/>
      <c r="PYB714" s="511"/>
      <c r="PYC714" s="511"/>
      <c r="PYD714" s="511"/>
      <c r="PYE714" s="511"/>
      <c r="PYF714" s="511"/>
      <c r="PYG714" s="168"/>
      <c r="PYH714" s="168"/>
      <c r="PYI714" s="168"/>
      <c r="PYJ714" s="168"/>
      <c r="PYK714" s="168"/>
      <c r="PYL714" s="168"/>
      <c r="PYM714" s="168"/>
      <c r="PYN714" s="168"/>
      <c r="PYO714" s="168"/>
      <c r="PYP714" s="168"/>
      <c r="PYQ714" s="168"/>
      <c r="PYR714" s="168"/>
      <c r="PYS714" s="168"/>
      <c r="PYT714" s="168"/>
      <c r="PYU714" s="168"/>
      <c r="PYV714" s="168"/>
      <c r="PYW714" s="168"/>
      <c r="PYX714" s="168"/>
      <c r="PYY714" s="168"/>
      <c r="PYZ714" s="168"/>
      <c r="PZA714" s="168"/>
      <c r="PZB714" s="168"/>
      <c r="PZC714" s="168"/>
      <c r="PZD714" s="168"/>
      <c r="PZE714" s="168"/>
      <c r="PZF714" s="168"/>
      <c r="PZG714" s="168"/>
      <c r="PZH714" s="168"/>
      <c r="PZI714" s="168"/>
      <c r="PZJ714" s="168"/>
      <c r="PZK714" s="168"/>
      <c r="PZL714" s="168"/>
      <c r="PZM714" s="168"/>
      <c r="PZN714" s="168"/>
      <c r="PZO714" s="168"/>
      <c r="PZP714" s="168"/>
      <c r="PZQ714" s="168"/>
      <c r="PZR714" s="168"/>
      <c r="PZS714" s="168"/>
      <c r="PZT714" s="168"/>
      <c r="PZU714" s="168"/>
      <c r="PZV714" s="168"/>
      <c r="PZW714" s="168"/>
      <c r="PZX714" s="168"/>
      <c r="PZY714" s="511"/>
      <c r="PZZ714" s="511"/>
      <c r="QAA714" s="511"/>
      <c r="QAB714" s="511"/>
      <c r="QAC714" s="511"/>
      <c r="QAD714" s="511"/>
      <c r="QAE714" s="511"/>
      <c r="QAF714" s="511"/>
      <c r="QAG714" s="511"/>
      <c r="QAH714" s="511"/>
      <c r="QAI714" s="511"/>
      <c r="QAJ714" s="511"/>
      <c r="QAK714" s="511"/>
      <c r="QAL714" s="511"/>
      <c r="QAM714" s="511"/>
      <c r="QAN714" s="511"/>
      <c r="QAO714" s="511"/>
      <c r="QAP714" s="511"/>
      <c r="QAQ714" s="511"/>
      <c r="QAR714" s="511"/>
      <c r="QAS714" s="511"/>
      <c r="QAT714" s="511"/>
      <c r="QAU714" s="511"/>
      <c r="QAV714" s="511"/>
      <c r="QAW714" s="89"/>
      <c r="QAX714" s="89"/>
      <c r="QAY714" s="89"/>
      <c r="QAZ714" s="89"/>
      <c r="QBA714" s="89"/>
      <c r="QBB714" s="511"/>
      <c r="QBC714" s="511"/>
      <c r="QBD714" s="89"/>
      <c r="QBE714" s="89"/>
      <c r="QBF714" s="511"/>
      <c r="QBG714" s="511"/>
      <c r="QBH714" s="89"/>
      <c r="QBI714" s="89"/>
      <c r="QBJ714" s="511"/>
      <c r="QBK714" s="511"/>
      <c r="QBL714" s="511"/>
      <c r="QBM714" s="511"/>
      <c r="QBN714" s="511"/>
      <c r="QBO714" s="511"/>
      <c r="QBP714" s="511"/>
      <c r="QBQ714" s="89"/>
      <c r="QBR714" s="89"/>
      <c r="QBS714" s="511"/>
      <c r="QBT714" s="511"/>
      <c r="QBU714" s="89"/>
      <c r="QBV714" s="89"/>
      <c r="QBW714" s="511"/>
      <c r="QBX714" s="511"/>
      <c r="QBY714" s="511"/>
      <c r="QBZ714" s="511"/>
      <c r="QCA714" s="511"/>
      <c r="QCB714" s="203"/>
      <c r="QCC714" s="107"/>
      <c r="QCD714" s="511"/>
      <c r="QCE714" s="511"/>
      <c r="QCF714" s="511"/>
      <c r="QCG714" s="511"/>
      <c r="QCH714" s="511"/>
      <c r="QCI714" s="511"/>
      <c r="QCJ714" s="511"/>
      <c r="QCK714" s="168"/>
      <c r="QCL714" s="168"/>
      <c r="QCM714" s="168"/>
      <c r="QCN714" s="168"/>
      <c r="QCO714" s="168"/>
      <c r="QCP714" s="168"/>
      <c r="QCQ714" s="168"/>
      <c r="QCR714" s="168"/>
      <c r="QCS714" s="168"/>
      <c r="QCT714" s="168"/>
      <c r="QCU714" s="168"/>
      <c r="QCV714" s="168"/>
      <c r="QCW714" s="168"/>
      <c r="QCX714" s="168"/>
      <c r="QCY714" s="168"/>
      <c r="QCZ714" s="168"/>
      <c r="QDA714" s="168"/>
      <c r="QDB714" s="168"/>
      <c r="QDC714" s="168"/>
      <c r="QDD714" s="168"/>
      <c r="QDE714" s="168"/>
      <c r="QDF714" s="168"/>
      <c r="QDG714" s="168"/>
      <c r="QDH714" s="168"/>
      <c r="QDI714" s="168"/>
      <c r="QDJ714" s="168"/>
      <c r="QDK714" s="168"/>
      <c r="QDL714" s="168"/>
      <c r="QDM714" s="168"/>
      <c r="QDN714" s="168"/>
      <c r="QDO714" s="168"/>
      <c r="QDP714" s="168"/>
      <c r="QDQ714" s="168"/>
      <c r="QDR714" s="168"/>
      <c r="QDS714" s="168"/>
      <c r="QDT714" s="168"/>
      <c r="QDU714" s="168"/>
      <c r="QDV714" s="168"/>
      <c r="QDW714" s="168"/>
      <c r="QDX714" s="168"/>
      <c r="QDY714" s="168"/>
      <c r="QDZ714" s="168"/>
      <c r="QEA714" s="168"/>
      <c r="QEB714" s="168"/>
      <c r="QEC714" s="511"/>
      <c r="QED714" s="511"/>
      <c r="QEE714" s="511"/>
      <c r="QEF714" s="511"/>
      <c r="QEG714" s="511"/>
      <c r="QEH714" s="511"/>
      <c r="QEI714" s="511"/>
      <c r="QEJ714" s="511"/>
      <c r="QEK714" s="511"/>
      <c r="QEL714" s="511"/>
      <c r="QEM714" s="511"/>
      <c r="QEN714" s="511"/>
      <c r="QEO714" s="511"/>
      <c r="QEP714" s="511"/>
      <c r="QEQ714" s="511"/>
      <c r="QER714" s="511"/>
      <c r="QES714" s="511"/>
      <c r="QET714" s="511"/>
      <c r="QEU714" s="511"/>
      <c r="QEV714" s="511"/>
      <c r="QEW714" s="511"/>
      <c r="QEX714" s="511"/>
      <c r="QEY714" s="511"/>
      <c r="QEZ714" s="511"/>
      <c r="QFA714" s="89"/>
      <c r="QFB714" s="89"/>
      <c r="QFC714" s="89"/>
      <c r="QFD714" s="89"/>
      <c r="QFE714" s="89"/>
      <c r="QFF714" s="511"/>
      <c r="QFG714" s="511"/>
      <c r="QFH714" s="89"/>
      <c r="QFI714" s="89"/>
      <c r="QFJ714" s="511"/>
      <c r="QFK714" s="511"/>
      <c r="QFL714" s="89"/>
      <c r="QFM714" s="89"/>
      <c r="QFN714" s="511"/>
      <c r="QFO714" s="511"/>
      <c r="QFP714" s="511"/>
      <c r="QFQ714" s="511"/>
      <c r="QFR714" s="511"/>
      <c r="QFS714" s="511"/>
      <c r="QFT714" s="511"/>
      <c r="QFU714" s="89"/>
      <c r="QFV714" s="89"/>
      <c r="QFW714" s="511"/>
      <c r="QFX714" s="511"/>
      <c r="QFY714" s="89"/>
      <c r="QFZ714" s="89"/>
      <c r="QGA714" s="511"/>
      <c r="QGB714" s="511"/>
      <c r="QGC714" s="511"/>
      <c r="QGD714" s="511"/>
      <c r="QGE714" s="511"/>
      <c r="QGF714" s="203"/>
      <c r="QGG714" s="107"/>
      <c r="QGH714" s="511"/>
      <c r="QGI714" s="511"/>
      <c r="QGJ714" s="511"/>
      <c r="QGK714" s="511"/>
      <c r="QGL714" s="511"/>
      <c r="QGM714" s="511"/>
      <c r="QGN714" s="511"/>
      <c r="QGO714" s="168"/>
      <c r="QGP714" s="168"/>
      <c r="QGQ714" s="168"/>
      <c r="QGR714" s="168"/>
      <c r="QGS714" s="168"/>
      <c r="QGT714" s="168"/>
      <c r="QGU714" s="168"/>
      <c r="QGV714" s="168"/>
      <c r="QGW714" s="168"/>
      <c r="QGX714" s="168"/>
      <c r="QGY714" s="168"/>
      <c r="QGZ714" s="168"/>
      <c r="QHA714" s="168"/>
      <c r="QHB714" s="168"/>
      <c r="QHC714" s="168"/>
      <c r="QHD714" s="168"/>
      <c r="QHE714" s="168"/>
      <c r="QHF714" s="168"/>
      <c r="QHG714" s="168"/>
      <c r="QHH714" s="168"/>
      <c r="QHI714" s="168"/>
      <c r="QHJ714" s="168"/>
      <c r="QHK714" s="168"/>
      <c r="QHL714" s="168"/>
      <c r="QHM714" s="168"/>
      <c r="QHN714" s="168"/>
      <c r="QHO714" s="168"/>
      <c r="QHP714" s="168"/>
      <c r="QHQ714" s="168"/>
      <c r="QHR714" s="168"/>
      <c r="QHS714" s="168"/>
      <c r="QHT714" s="168"/>
      <c r="QHU714" s="168"/>
      <c r="QHV714" s="168"/>
      <c r="QHW714" s="168"/>
      <c r="QHX714" s="168"/>
      <c r="QHY714" s="168"/>
      <c r="QHZ714" s="168"/>
      <c r="QIA714" s="168"/>
      <c r="QIB714" s="168"/>
      <c r="QIC714" s="168"/>
      <c r="QID714" s="168"/>
      <c r="QIE714" s="168"/>
      <c r="QIF714" s="168"/>
      <c r="QIG714" s="511"/>
      <c r="QIH714" s="511"/>
      <c r="QII714" s="511"/>
      <c r="QIJ714" s="511"/>
      <c r="QIK714" s="511"/>
      <c r="QIL714" s="511"/>
      <c r="QIM714" s="511"/>
      <c r="QIN714" s="511"/>
      <c r="QIO714" s="511"/>
      <c r="QIP714" s="511"/>
      <c r="QIQ714" s="511"/>
      <c r="QIR714" s="511"/>
      <c r="QIS714" s="511"/>
      <c r="QIT714" s="511"/>
      <c r="QIU714" s="511"/>
      <c r="QIV714" s="511"/>
      <c r="QIW714" s="511"/>
      <c r="QIX714" s="511"/>
      <c r="QIY714" s="511"/>
      <c r="QIZ714" s="511"/>
      <c r="QJA714" s="511"/>
      <c r="QJB714" s="511"/>
      <c r="QJC714" s="511"/>
      <c r="QJD714" s="511"/>
      <c r="QJE714" s="89"/>
      <c r="QJF714" s="89"/>
      <c r="QJG714" s="89"/>
      <c r="QJH714" s="89"/>
      <c r="QJI714" s="89"/>
      <c r="QJJ714" s="511"/>
      <c r="QJK714" s="511"/>
      <c r="QJL714" s="89"/>
      <c r="QJM714" s="89"/>
      <c r="QJN714" s="511"/>
      <c r="QJO714" s="511"/>
      <c r="QJP714" s="89"/>
      <c r="QJQ714" s="89"/>
      <c r="QJR714" s="511"/>
      <c r="QJS714" s="511"/>
      <c r="QJT714" s="511"/>
      <c r="QJU714" s="511"/>
      <c r="QJV714" s="511"/>
      <c r="QJW714" s="511"/>
      <c r="QJX714" s="511"/>
      <c r="QJY714" s="89"/>
      <c r="QJZ714" s="89"/>
      <c r="QKA714" s="511"/>
      <c r="QKB714" s="511"/>
      <c r="QKC714" s="89"/>
      <c r="QKD714" s="89"/>
      <c r="QKE714" s="511"/>
      <c r="QKF714" s="511"/>
      <c r="QKG714" s="511"/>
      <c r="QKH714" s="511"/>
      <c r="QKI714" s="511"/>
      <c r="QKJ714" s="203"/>
      <c r="QKK714" s="107"/>
      <c r="QKL714" s="511"/>
      <c r="QKM714" s="511"/>
      <c r="QKN714" s="511"/>
      <c r="QKO714" s="511"/>
      <c r="QKP714" s="511"/>
      <c r="QKQ714" s="511"/>
      <c r="QKR714" s="511"/>
      <c r="QKS714" s="168"/>
      <c r="QKT714" s="168"/>
      <c r="QKU714" s="168"/>
      <c r="QKV714" s="168"/>
      <c r="QKW714" s="168"/>
      <c r="QKX714" s="168"/>
      <c r="QKY714" s="168"/>
      <c r="QKZ714" s="168"/>
      <c r="QLA714" s="168"/>
      <c r="QLB714" s="168"/>
      <c r="QLC714" s="168"/>
      <c r="QLD714" s="168"/>
      <c r="QLE714" s="168"/>
      <c r="QLF714" s="168"/>
      <c r="QLG714" s="168"/>
      <c r="QLH714" s="168"/>
      <c r="QLI714" s="168"/>
      <c r="QLJ714" s="168"/>
      <c r="QLK714" s="168"/>
      <c r="QLL714" s="168"/>
      <c r="QLM714" s="168"/>
      <c r="QLN714" s="168"/>
      <c r="QLO714" s="168"/>
      <c r="QLP714" s="168"/>
      <c r="QLQ714" s="168"/>
      <c r="QLR714" s="168"/>
      <c r="QLS714" s="168"/>
      <c r="QLT714" s="168"/>
      <c r="QLU714" s="168"/>
      <c r="QLV714" s="168"/>
      <c r="QLW714" s="168"/>
      <c r="QLX714" s="168"/>
      <c r="QLY714" s="168"/>
      <c r="QLZ714" s="168"/>
      <c r="QMA714" s="168"/>
      <c r="QMB714" s="168"/>
      <c r="QMC714" s="168"/>
      <c r="QMD714" s="168"/>
      <c r="QME714" s="168"/>
      <c r="QMF714" s="168"/>
      <c r="QMG714" s="168"/>
      <c r="QMH714" s="168"/>
      <c r="QMI714" s="168"/>
      <c r="QMJ714" s="168"/>
      <c r="QMK714" s="511"/>
      <c r="QML714" s="511"/>
      <c r="QMM714" s="511"/>
      <c r="QMN714" s="511"/>
      <c r="QMO714" s="511"/>
      <c r="QMP714" s="511"/>
      <c r="QMQ714" s="511"/>
      <c r="QMR714" s="511"/>
      <c r="QMS714" s="511"/>
      <c r="QMT714" s="511"/>
      <c r="QMU714" s="511"/>
      <c r="QMV714" s="511"/>
      <c r="QMW714" s="511"/>
      <c r="QMX714" s="511"/>
      <c r="QMY714" s="511"/>
      <c r="QMZ714" s="511"/>
      <c r="QNA714" s="511"/>
      <c r="QNB714" s="511"/>
      <c r="QNC714" s="511"/>
      <c r="QND714" s="511"/>
      <c r="QNE714" s="511"/>
      <c r="QNF714" s="511"/>
      <c r="QNG714" s="511"/>
      <c r="QNH714" s="511"/>
      <c r="QNI714" s="89"/>
      <c r="QNJ714" s="89"/>
      <c r="QNK714" s="89"/>
      <c r="QNL714" s="89"/>
      <c r="QNM714" s="89"/>
      <c r="QNN714" s="511"/>
      <c r="QNO714" s="511"/>
      <c r="QNP714" s="89"/>
      <c r="QNQ714" s="89"/>
      <c r="QNR714" s="511"/>
      <c r="QNS714" s="511"/>
      <c r="QNT714" s="89"/>
      <c r="QNU714" s="89"/>
      <c r="QNV714" s="511"/>
      <c r="QNW714" s="511"/>
      <c r="QNX714" s="511"/>
      <c r="QNY714" s="511"/>
      <c r="QNZ714" s="511"/>
      <c r="QOA714" s="511"/>
      <c r="QOB714" s="511"/>
      <c r="QOC714" s="89"/>
      <c r="QOD714" s="89"/>
      <c r="QOE714" s="511"/>
      <c r="QOF714" s="511"/>
      <c r="QOG714" s="89"/>
      <c r="QOH714" s="89"/>
      <c r="QOI714" s="511"/>
      <c r="QOJ714" s="511"/>
      <c r="QOK714" s="511"/>
      <c r="QOL714" s="511"/>
      <c r="QOM714" s="511"/>
      <c r="QON714" s="203"/>
      <c r="QOO714" s="107"/>
      <c r="QOP714" s="511"/>
      <c r="QOQ714" s="511"/>
      <c r="QOR714" s="511"/>
      <c r="QOS714" s="511"/>
      <c r="QOT714" s="511"/>
      <c r="QOU714" s="511"/>
      <c r="QOV714" s="511"/>
      <c r="QOW714" s="168"/>
      <c r="QOX714" s="168"/>
      <c r="QOY714" s="168"/>
      <c r="QOZ714" s="168"/>
      <c r="QPA714" s="168"/>
      <c r="QPB714" s="168"/>
      <c r="QPC714" s="168"/>
      <c r="QPD714" s="168"/>
      <c r="QPE714" s="168"/>
      <c r="QPF714" s="168"/>
      <c r="QPG714" s="168"/>
      <c r="QPH714" s="168"/>
      <c r="QPI714" s="168"/>
      <c r="QPJ714" s="168"/>
      <c r="QPK714" s="168"/>
      <c r="QPL714" s="168"/>
      <c r="QPM714" s="168"/>
      <c r="QPN714" s="168"/>
      <c r="QPO714" s="168"/>
      <c r="QPP714" s="168"/>
      <c r="QPQ714" s="168"/>
      <c r="QPR714" s="168"/>
      <c r="QPS714" s="168"/>
      <c r="QPT714" s="168"/>
      <c r="QPU714" s="168"/>
      <c r="QPV714" s="168"/>
      <c r="QPW714" s="168"/>
      <c r="QPX714" s="168"/>
      <c r="QPY714" s="168"/>
      <c r="QPZ714" s="168"/>
      <c r="QQA714" s="168"/>
      <c r="QQB714" s="168"/>
      <c r="QQC714" s="168"/>
      <c r="QQD714" s="168"/>
      <c r="QQE714" s="168"/>
      <c r="QQF714" s="168"/>
      <c r="QQG714" s="168"/>
      <c r="QQH714" s="168"/>
      <c r="QQI714" s="168"/>
      <c r="QQJ714" s="168"/>
      <c r="QQK714" s="168"/>
      <c r="QQL714" s="168"/>
      <c r="QQM714" s="168"/>
      <c r="QQN714" s="168"/>
      <c r="QQO714" s="511"/>
      <c r="QQP714" s="511"/>
      <c r="QQQ714" s="511"/>
      <c r="QQR714" s="511"/>
      <c r="QQS714" s="511"/>
      <c r="QQT714" s="511"/>
      <c r="QQU714" s="511"/>
      <c r="QQV714" s="511"/>
      <c r="QQW714" s="511"/>
      <c r="QQX714" s="511"/>
      <c r="QQY714" s="511"/>
      <c r="QQZ714" s="511"/>
      <c r="QRA714" s="511"/>
      <c r="QRB714" s="511"/>
      <c r="QRC714" s="511"/>
      <c r="QRD714" s="511"/>
      <c r="QRE714" s="511"/>
      <c r="QRF714" s="511"/>
      <c r="QRG714" s="511"/>
      <c r="QRH714" s="511"/>
      <c r="QRI714" s="511"/>
      <c r="QRJ714" s="511"/>
      <c r="QRK714" s="511"/>
      <c r="QRL714" s="511"/>
      <c r="QRM714" s="89"/>
      <c r="QRN714" s="89"/>
      <c r="QRO714" s="89"/>
      <c r="QRP714" s="89"/>
      <c r="QRQ714" s="89"/>
      <c r="QRR714" s="511"/>
      <c r="QRS714" s="511"/>
      <c r="QRT714" s="89"/>
      <c r="QRU714" s="89"/>
      <c r="QRV714" s="511"/>
      <c r="QRW714" s="511"/>
      <c r="QRX714" s="89"/>
      <c r="QRY714" s="89"/>
      <c r="QRZ714" s="511"/>
      <c r="QSA714" s="511"/>
      <c r="QSB714" s="511"/>
      <c r="QSC714" s="511"/>
      <c r="QSD714" s="511"/>
      <c r="QSE714" s="511"/>
      <c r="QSF714" s="511"/>
      <c r="QSG714" s="89"/>
      <c r="QSH714" s="89"/>
      <c r="QSI714" s="511"/>
      <c r="QSJ714" s="511"/>
      <c r="QSK714" s="89"/>
      <c r="QSL714" s="89"/>
      <c r="QSM714" s="511"/>
      <c r="QSN714" s="511"/>
      <c r="QSO714" s="511"/>
      <c r="QSP714" s="511"/>
      <c r="QSQ714" s="511"/>
      <c r="QSR714" s="203"/>
      <c r="QSS714" s="107"/>
      <c r="QST714" s="511"/>
      <c r="QSU714" s="511"/>
      <c r="QSV714" s="511"/>
      <c r="QSW714" s="511"/>
      <c r="QSX714" s="511"/>
      <c r="QSY714" s="511"/>
      <c r="QSZ714" s="511"/>
      <c r="QTA714" s="168"/>
      <c r="QTB714" s="168"/>
      <c r="QTC714" s="168"/>
      <c r="QTD714" s="168"/>
      <c r="QTE714" s="168"/>
      <c r="QTF714" s="168"/>
      <c r="QTG714" s="168"/>
      <c r="QTH714" s="168"/>
      <c r="QTI714" s="168"/>
      <c r="QTJ714" s="168"/>
      <c r="QTK714" s="168"/>
      <c r="QTL714" s="168"/>
      <c r="QTM714" s="168"/>
      <c r="QTN714" s="168"/>
      <c r="QTO714" s="168"/>
      <c r="QTP714" s="168"/>
      <c r="QTQ714" s="168"/>
      <c r="QTR714" s="168"/>
      <c r="QTS714" s="168"/>
      <c r="QTT714" s="168"/>
      <c r="QTU714" s="168"/>
      <c r="QTV714" s="168"/>
      <c r="QTW714" s="168"/>
      <c r="QTX714" s="168"/>
      <c r="QTY714" s="168"/>
      <c r="QTZ714" s="168"/>
      <c r="QUA714" s="168"/>
      <c r="QUB714" s="168"/>
      <c r="QUC714" s="168"/>
      <c r="QUD714" s="168"/>
      <c r="QUE714" s="168"/>
      <c r="QUF714" s="168"/>
      <c r="QUG714" s="168"/>
      <c r="QUH714" s="168"/>
      <c r="QUI714" s="168"/>
      <c r="QUJ714" s="168"/>
      <c r="QUK714" s="168"/>
      <c r="QUL714" s="168"/>
      <c r="QUM714" s="168"/>
      <c r="QUN714" s="168"/>
      <c r="QUO714" s="168"/>
      <c r="QUP714" s="168"/>
      <c r="QUQ714" s="168"/>
      <c r="QUR714" s="168"/>
      <c r="QUS714" s="511"/>
      <c r="QUT714" s="511"/>
      <c r="QUU714" s="511"/>
      <c r="QUV714" s="511"/>
      <c r="QUW714" s="511"/>
      <c r="QUX714" s="511"/>
      <c r="QUY714" s="511"/>
      <c r="QUZ714" s="511"/>
      <c r="QVA714" s="511"/>
      <c r="QVB714" s="511"/>
      <c r="QVC714" s="511"/>
      <c r="QVD714" s="511"/>
      <c r="QVE714" s="511"/>
      <c r="QVF714" s="511"/>
      <c r="QVG714" s="511"/>
      <c r="QVH714" s="511"/>
      <c r="QVI714" s="511"/>
      <c r="QVJ714" s="511"/>
      <c r="QVK714" s="511"/>
      <c r="QVL714" s="511"/>
      <c r="QVM714" s="511"/>
      <c r="QVN714" s="511"/>
      <c r="QVO714" s="511"/>
      <c r="QVP714" s="511"/>
      <c r="QVQ714" s="89"/>
      <c r="QVR714" s="89"/>
      <c r="QVS714" s="89"/>
      <c r="QVT714" s="89"/>
      <c r="QVU714" s="89"/>
      <c r="QVV714" s="511"/>
      <c r="QVW714" s="511"/>
      <c r="QVX714" s="89"/>
      <c r="QVY714" s="89"/>
      <c r="QVZ714" s="511"/>
      <c r="QWA714" s="511"/>
      <c r="QWB714" s="89"/>
      <c r="QWC714" s="89"/>
      <c r="QWD714" s="511"/>
      <c r="QWE714" s="511"/>
      <c r="QWF714" s="511"/>
      <c r="QWG714" s="511"/>
      <c r="QWH714" s="511"/>
      <c r="QWI714" s="511"/>
      <c r="QWJ714" s="511"/>
      <c r="QWK714" s="89"/>
      <c r="QWL714" s="89"/>
      <c r="QWM714" s="511"/>
      <c r="QWN714" s="511"/>
      <c r="QWO714" s="89"/>
      <c r="QWP714" s="89"/>
      <c r="QWQ714" s="511"/>
      <c r="QWR714" s="511"/>
      <c r="QWS714" s="511"/>
      <c r="QWT714" s="511"/>
      <c r="QWU714" s="511"/>
      <c r="QWV714" s="203"/>
      <c r="QWW714" s="107"/>
      <c r="QWX714" s="511"/>
      <c r="QWY714" s="511"/>
      <c r="QWZ714" s="511"/>
      <c r="QXA714" s="511"/>
      <c r="QXB714" s="511"/>
      <c r="QXC714" s="511"/>
      <c r="QXD714" s="511"/>
      <c r="QXE714" s="168"/>
      <c r="QXF714" s="168"/>
      <c r="QXG714" s="168"/>
      <c r="QXH714" s="168"/>
      <c r="QXI714" s="168"/>
      <c r="QXJ714" s="168"/>
      <c r="QXK714" s="168"/>
      <c r="QXL714" s="168"/>
      <c r="QXM714" s="168"/>
      <c r="QXN714" s="168"/>
      <c r="QXO714" s="168"/>
      <c r="QXP714" s="168"/>
      <c r="QXQ714" s="168"/>
      <c r="QXR714" s="168"/>
      <c r="QXS714" s="168"/>
      <c r="QXT714" s="168"/>
      <c r="QXU714" s="168"/>
      <c r="QXV714" s="168"/>
      <c r="QXW714" s="168"/>
      <c r="QXX714" s="168"/>
      <c r="QXY714" s="168"/>
      <c r="QXZ714" s="168"/>
      <c r="QYA714" s="168"/>
      <c r="QYB714" s="168"/>
      <c r="QYC714" s="168"/>
      <c r="QYD714" s="168"/>
      <c r="QYE714" s="168"/>
      <c r="QYF714" s="168"/>
      <c r="QYG714" s="168"/>
      <c r="QYH714" s="168"/>
      <c r="QYI714" s="168"/>
      <c r="QYJ714" s="168"/>
      <c r="QYK714" s="168"/>
      <c r="QYL714" s="168"/>
      <c r="QYM714" s="168"/>
      <c r="QYN714" s="168"/>
      <c r="QYO714" s="168"/>
      <c r="QYP714" s="168"/>
      <c r="QYQ714" s="168"/>
      <c r="QYR714" s="168"/>
      <c r="QYS714" s="168"/>
      <c r="QYT714" s="168"/>
      <c r="QYU714" s="168"/>
      <c r="QYV714" s="168"/>
      <c r="QYW714" s="511"/>
      <c r="QYX714" s="511"/>
      <c r="QYY714" s="511"/>
      <c r="QYZ714" s="511"/>
      <c r="QZA714" s="511"/>
      <c r="QZB714" s="511"/>
      <c r="QZC714" s="511"/>
      <c r="QZD714" s="511"/>
      <c r="QZE714" s="511"/>
      <c r="QZF714" s="511"/>
      <c r="QZG714" s="511"/>
      <c r="QZH714" s="511"/>
      <c r="QZI714" s="511"/>
      <c r="QZJ714" s="511"/>
      <c r="QZK714" s="511"/>
      <c r="QZL714" s="511"/>
      <c r="QZM714" s="511"/>
      <c r="QZN714" s="511"/>
      <c r="QZO714" s="511"/>
      <c r="QZP714" s="511"/>
      <c r="QZQ714" s="511"/>
      <c r="QZR714" s="511"/>
      <c r="QZS714" s="511"/>
      <c r="QZT714" s="511"/>
      <c r="QZU714" s="89"/>
      <c r="QZV714" s="89"/>
      <c r="QZW714" s="89"/>
      <c r="QZX714" s="89"/>
      <c r="QZY714" s="89"/>
      <c r="QZZ714" s="511"/>
      <c r="RAA714" s="511"/>
      <c r="RAB714" s="89"/>
      <c r="RAC714" s="89"/>
      <c r="RAD714" s="511"/>
      <c r="RAE714" s="511"/>
      <c r="RAF714" s="89"/>
      <c r="RAG714" s="89"/>
      <c r="RAH714" s="511"/>
      <c r="RAI714" s="511"/>
      <c r="RAJ714" s="511"/>
      <c r="RAK714" s="511"/>
      <c r="RAL714" s="511"/>
      <c r="RAM714" s="511"/>
      <c r="RAN714" s="511"/>
      <c r="RAO714" s="89"/>
      <c r="RAP714" s="89"/>
      <c r="RAQ714" s="511"/>
      <c r="RAR714" s="511"/>
      <c r="RAS714" s="89"/>
      <c r="RAT714" s="89"/>
      <c r="RAU714" s="511"/>
      <c r="RAV714" s="511"/>
      <c r="RAW714" s="511"/>
      <c r="RAX714" s="511"/>
      <c r="RAY714" s="511"/>
      <c r="RAZ714" s="203"/>
      <c r="RBA714" s="107"/>
      <c r="RBB714" s="511"/>
      <c r="RBC714" s="511"/>
      <c r="RBD714" s="511"/>
      <c r="RBE714" s="511"/>
      <c r="RBF714" s="511"/>
      <c r="RBG714" s="511"/>
      <c r="RBH714" s="511"/>
      <c r="RBI714" s="168"/>
      <c r="RBJ714" s="168"/>
      <c r="RBK714" s="168"/>
      <c r="RBL714" s="168"/>
      <c r="RBM714" s="168"/>
      <c r="RBN714" s="168"/>
      <c r="RBO714" s="168"/>
      <c r="RBP714" s="168"/>
      <c r="RBQ714" s="168"/>
      <c r="RBR714" s="168"/>
      <c r="RBS714" s="168"/>
      <c r="RBT714" s="168"/>
      <c r="RBU714" s="168"/>
      <c r="RBV714" s="168"/>
      <c r="RBW714" s="168"/>
      <c r="RBX714" s="168"/>
      <c r="RBY714" s="168"/>
      <c r="RBZ714" s="168"/>
      <c r="RCA714" s="168"/>
      <c r="RCB714" s="168"/>
      <c r="RCC714" s="168"/>
      <c r="RCD714" s="168"/>
      <c r="RCE714" s="168"/>
      <c r="RCF714" s="168"/>
      <c r="RCG714" s="168"/>
      <c r="RCH714" s="168"/>
      <c r="RCI714" s="168"/>
      <c r="RCJ714" s="168"/>
      <c r="RCK714" s="168"/>
      <c r="RCL714" s="168"/>
      <c r="RCM714" s="168"/>
      <c r="RCN714" s="168"/>
      <c r="RCO714" s="168"/>
      <c r="RCP714" s="168"/>
      <c r="RCQ714" s="168"/>
      <c r="RCR714" s="168"/>
      <c r="RCS714" s="168"/>
      <c r="RCT714" s="168"/>
      <c r="RCU714" s="168"/>
      <c r="RCV714" s="168"/>
      <c r="RCW714" s="168"/>
      <c r="RCX714" s="168"/>
      <c r="RCY714" s="168"/>
      <c r="RCZ714" s="168"/>
      <c r="RDA714" s="511"/>
      <c r="RDB714" s="511"/>
      <c r="RDC714" s="511"/>
      <c r="RDD714" s="511"/>
      <c r="RDE714" s="511"/>
      <c r="RDF714" s="511"/>
      <c r="RDG714" s="511"/>
      <c r="RDH714" s="511"/>
      <c r="RDI714" s="511"/>
      <c r="RDJ714" s="511"/>
      <c r="RDK714" s="511"/>
      <c r="RDL714" s="511"/>
      <c r="RDM714" s="511"/>
      <c r="RDN714" s="511"/>
      <c r="RDO714" s="511"/>
      <c r="RDP714" s="511"/>
      <c r="RDQ714" s="511"/>
      <c r="RDR714" s="511"/>
      <c r="RDS714" s="511"/>
      <c r="RDT714" s="511"/>
      <c r="RDU714" s="511"/>
      <c r="RDV714" s="511"/>
      <c r="RDW714" s="511"/>
    </row>
    <row r="715" spans="1:12295" s="60" customFormat="1" ht="28.5" hidden="1" customHeight="1" x14ac:dyDescent="0.25">
      <c r="A715" s="144"/>
      <c r="B715" s="529" t="s">
        <v>178</v>
      </c>
      <c r="C715" s="117" t="s">
        <v>104</v>
      </c>
      <c r="D715" s="168">
        <f t="shared" si="1323"/>
        <v>0</v>
      </c>
      <c r="E715" s="240"/>
      <c r="F715" s="240"/>
      <c r="G715" s="240"/>
      <c r="H715" s="241"/>
      <c r="I715" s="241"/>
      <c r="J715" s="240">
        <f t="shared" ref="J715" si="1329">K715</f>
        <v>0</v>
      </c>
      <c r="K715" s="168">
        <f t="shared" ref="K715:K732" si="1330">M715+Q715</f>
        <v>0</v>
      </c>
      <c r="L715" s="699" t="e">
        <f t="shared" si="1294"/>
        <v>#DIV/0!</v>
      </c>
      <c r="M715" s="240"/>
      <c r="N715" s="114"/>
      <c r="O715" s="111"/>
      <c r="P715" s="114"/>
      <c r="Q715" s="111"/>
      <c r="R715" s="750" t="e">
        <f t="shared" si="1324"/>
        <v>#DIV/0!</v>
      </c>
      <c r="S715" s="43"/>
      <c r="T715" s="41"/>
      <c r="U715" s="43"/>
      <c r="V715" s="43">
        <f t="shared" ref="V715:V777" si="1331">W715+X715+Y715</f>
        <v>0</v>
      </c>
      <c r="W715" s="43"/>
      <c r="X715" s="43"/>
      <c r="Y715" s="43"/>
      <c r="Z715" s="43">
        <f t="shared" ref="Z715:Z775" si="1332">AA715+AB715+AC715</f>
        <v>0</v>
      </c>
      <c r="AA715" s="43">
        <f>E715</f>
        <v>0</v>
      </c>
      <c r="AB715" s="43"/>
      <c r="AC715" s="43"/>
      <c r="AD715" s="41"/>
      <c r="AE715" s="168">
        <f t="shared" ref="AE715:AE722" si="1333">AG715+AK715+AM715+AO715</f>
        <v>0</v>
      </c>
      <c r="AF715" s="699" t="e">
        <f t="shared" ref="AF715:AF722" si="1334">AE715/D715</f>
        <v>#DIV/0!</v>
      </c>
      <c r="AG715" s="240"/>
      <c r="AH715" s="699"/>
      <c r="AI715" s="111"/>
      <c r="AJ715" s="114"/>
      <c r="AK715" s="111"/>
      <c r="AL715" s="699" t="e">
        <f t="shared" ref="AL715:AL718" si="1335">AK715/D715</f>
        <v>#DIV/0!</v>
      </c>
      <c r="AM715" s="43"/>
      <c r="AN715" s="41"/>
      <c r="AO715" s="43"/>
      <c r="AP715" s="632"/>
      <c r="AQ715" s="687"/>
      <c r="AR715" s="168">
        <f t="shared" si="1328"/>
        <v>0</v>
      </c>
      <c r="AS715" s="699" t="e">
        <f t="shared" si="1297"/>
        <v>#DIV/0!</v>
      </c>
      <c r="AT715" s="240"/>
      <c r="AU715" s="699"/>
      <c r="AV715" s="111"/>
      <c r="AW715" s="699"/>
      <c r="AX715" s="240"/>
      <c r="AY715" s="699" t="e">
        <f t="shared" si="1321"/>
        <v>#DIV/0!</v>
      </c>
      <c r="AZ715" s="43"/>
      <c r="BA715" s="699"/>
      <c r="BB715" s="43"/>
      <c r="BC715" s="43"/>
      <c r="BD715" s="43"/>
      <c r="BE715" s="111"/>
      <c r="BF715" s="111"/>
      <c r="BG715" s="111"/>
      <c r="BH715" s="43"/>
      <c r="BI715" s="43"/>
      <c r="BJ715" s="632"/>
      <c r="BK715" s="43"/>
      <c r="BL715" s="43"/>
      <c r="BM715" s="43"/>
      <c r="BN715" s="632"/>
      <c r="BO715" s="111"/>
      <c r="BP715" s="111"/>
      <c r="BQ715" s="111"/>
      <c r="BR715" s="43"/>
      <c r="BS715" s="43"/>
      <c r="BT715" s="632"/>
      <c r="BU715" s="632"/>
      <c r="BV715" s="111"/>
      <c r="BW715" s="111"/>
      <c r="BX715" s="111"/>
      <c r="BY715" s="43"/>
      <c r="BZ715" s="43"/>
      <c r="CE715" s="699"/>
    </row>
    <row r="716" spans="1:12295" s="37" customFormat="1" ht="42" hidden="1" customHeight="1" x14ac:dyDescent="0.25">
      <c r="A716" s="149"/>
      <c r="B716" s="606"/>
      <c r="C716" s="115" t="s">
        <v>105</v>
      </c>
      <c r="D716" s="109">
        <f t="shared" si="1323"/>
        <v>174076.59125999999</v>
      </c>
      <c r="E716" s="171"/>
      <c r="F716" s="171"/>
      <c r="G716" s="171">
        <v>174076.59125999999</v>
      </c>
      <c r="H716" s="172"/>
      <c r="I716" s="172"/>
      <c r="J716" s="171">
        <f>K716-D716</f>
        <v>-172773.36036999998</v>
      </c>
      <c r="K716" s="109">
        <f t="shared" si="1330"/>
        <v>1303.23089</v>
      </c>
      <c r="L716" s="699">
        <f t="shared" si="1294"/>
        <v>7.4865372797511898E-3</v>
      </c>
      <c r="M716" s="171"/>
      <c r="N716" s="116"/>
      <c r="O716" s="116"/>
      <c r="P716" s="116"/>
      <c r="Q716" s="116">
        <v>1303.23089</v>
      </c>
      <c r="R716" s="750">
        <f>Q716/G716</f>
        <v>7.4865372797511898E-3</v>
      </c>
      <c r="S716" s="35"/>
      <c r="T716" s="35"/>
      <c r="U716" s="35"/>
      <c r="V716" s="116">
        <f t="shared" si="1331"/>
        <v>125000</v>
      </c>
      <c r="W716" s="116">
        <f>AA716-E716</f>
        <v>125000</v>
      </c>
      <c r="X716" s="35"/>
      <c r="Y716" s="35"/>
      <c r="Z716" s="116">
        <f t="shared" si="1332"/>
        <v>125000</v>
      </c>
      <c r="AA716" s="116">
        <f>E716+125000</f>
        <v>125000</v>
      </c>
      <c r="AB716" s="35"/>
      <c r="AC716" s="35"/>
      <c r="AD716" s="35"/>
      <c r="AE716" s="168">
        <f t="shared" si="1333"/>
        <v>268769.16313</v>
      </c>
      <c r="AF716" s="699">
        <f t="shared" si="1334"/>
        <v>1.543970738308907</v>
      </c>
      <c r="AG716" s="171"/>
      <c r="AH716" s="699"/>
      <c r="AI716" s="116"/>
      <c r="AJ716" s="116"/>
      <c r="AK716" s="116">
        <v>268769.16313</v>
      </c>
      <c r="AL716" s="699">
        <f t="shared" si="1335"/>
        <v>1.543970738308907</v>
      </c>
      <c r="AM716" s="35"/>
      <c r="AN716" s="35"/>
      <c r="AO716" s="35"/>
      <c r="AP716" s="106">
        <f>AR716-AE716</f>
        <v>-95940.28443</v>
      </c>
      <c r="AQ716" s="106"/>
      <c r="AR716" s="109">
        <f t="shared" si="1328"/>
        <v>172828.8787</v>
      </c>
      <c r="AS716" s="699">
        <f t="shared" si="1297"/>
        <v>0.99283239319561123</v>
      </c>
      <c r="AT716" s="171"/>
      <c r="AU716" s="699">
        <f>AT716/D716</f>
        <v>0</v>
      </c>
      <c r="AV716" s="116"/>
      <c r="AW716" s="699"/>
      <c r="AX716" s="171">
        <v>172828.8787</v>
      </c>
      <c r="AY716" s="699">
        <f t="shared" si="1321"/>
        <v>0.99283239319561123</v>
      </c>
      <c r="AZ716" s="35"/>
      <c r="BA716" s="699"/>
      <c r="BB716" s="35"/>
      <c r="BC716" s="35"/>
      <c r="BD716" s="35"/>
      <c r="BE716" s="116"/>
      <c r="BF716" s="116"/>
      <c r="BG716" s="116"/>
      <c r="BH716" s="35"/>
      <c r="BI716" s="35"/>
      <c r="BJ716" s="106"/>
      <c r="BK716" s="35"/>
      <c r="BL716" s="35"/>
      <c r="BM716" s="35"/>
      <c r="BN716" s="106"/>
      <c r="BO716" s="116"/>
      <c r="BP716" s="116"/>
      <c r="BQ716" s="116"/>
      <c r="BR716" s="35"/>
      <c r="BS716" s="35"/>
      <c r="BT716" s="106"/>
      <c r="BU716" s="106"/>
      <c r="BV716" s="116"/>
      <c r="BW716" s="116"/>
      <c r="BX716" s="116"/>
      <c r="BY716" s="35"/>
      <c r="BZ716" s="35"/>
      <c r="CE716" s="699"/>
    </row>
    <row r="717" spans="1:12295" s="37" customFormat="1" ht="31.5" hidden="1" customHeight="1" x14ac:dyDescent="0.25">
      <c r="A717" s="149"/>
      <c r="B717" s="606"/>
      <c r="C717" s="115" t="s">
        <v>106</v>
      </c>
      <c r="D717" s="109">
        <f t="shared" si="1323"/>
        <v>0</v>
      </c>
      <c r="E717" s="171"/>
      <c r="F717" s="171"/>
      <c r="G717" s="171"/>
      <c r="H717" s="172"/>
      <c r="I717" s="172"/>
      <c r="J717" s="171">
        <f t="shared" ref="J717:J718" si="1336">K717-D717</f>
        <v>0</v>
      </c>
      <c r="K717" s="109">
        <f t="shared" si="1330"/>
        <v>0</v>
      </c>
      <c r="L717" s="699" t="e">
        <f t="shared" si="1294"/>
        <v>#DIV/0!</v>
      </c>
      <c r="M717" s="171"/>
      <c r="N717" s="116"/>
      <c r="O717" s="116"/>
      <c r="P717" s="116"/>
      <c r="Q717" s="116"/>
      <c r="R717" s="750" t="e">
        <f t="shared" ref="R717:R719" si="1337">Q717/G717</f>
        <v>#DIV/0!</v>
      </c>
      <c r="S717" s="35"/>
      <c r="T717" s="35"/>
      <c r="U717" s="35"/>
      <c r="V717" s="35">
        <f t="shared" si="1331"/>
        <v>0</v>
      </c>
      <c r="W717" s="116">
        <f>AA717-E717</f>
        <v>0</v>
      </c>
      <c r="X717" s="35"/>
      <c r="Y717" s="35"/>
      <c r="Z717" s="116">
        <f t="shared" si="1332"/>
        <v>0</v>
      </c>
      <c r="AA717" s="116">
        <f>E717</f>
        <v>0</v>
      </c>
      <c r="AB717" s="35"/>
      <c r="AC717" s="35"/>
      <c r="AD717" s="35"/>
      <c r="AE717" s="168">
        <f t="shared" si="1333"/>
        <v>0</v>
      </c>
      <c r="AF717" s="699" t="e">
        <f t="shared" si="1334"/>
        <v>#DIV/0!</v>
      </c>
      <c r="AG717" s="171"/>
      <c r="AH717" s="699"/>
      <c r="AI717" s="116"/>
      <c r="AJ717" s="116"/>
      <c r="AK717" s="116"/>
      <c r="AL717" s="699" t="e">
        <f t="shared" si="1335"/>
        <v>#DIV/0!</v>
      </c>
      <c r="AM717" s="35"/>
      <c r="AN717" s="35"/>
      <c r="AO717" s="35"/>
      <c r="AP717" s="106">
        <f t="shared" ref="AP717:AP718" si="1338">AR717-AE717</f>
        <v>0</v>
      </c>
      <c r="AQ717" s="106"/>
      <c r="AR717" s="109">
        <f t="shared" si="1328"/>
        <v>0</v>
      </c>
      <c r="AS717" s="699" t="e">
        <f t="shared" si="1297"/>
        <v>#DIV/0!</v>
      </c>
      <c r="AT717" s="171"/>
      <c r="AU717" s="699" t="e">
        <f t="shared" ref="AU717:AU718" si="1339">AT717/D717</f>
        <v>#DIV/0!</v>
      </c>
      <c r="AV717" s="116"/>
      <c r="AW717" s="699"/>
      <c r="AX717" s="171"/>
      <c r="AY717" s="699" t="e">
        <f t="shared" si="1321"/>
        <v>#DIV/0!</v>
      </c>
      <c r="AZ717" s="35"/>
      <c r="BA717" s="699"/>
      <c r="BB717" s="35"/>
      <c r="BC717" s="35"/>
      <c r="BD717" s="35"/>
      <c r="BE717" s="116"/>
      <c r="BF717" s="116"/>
      <c r="BG717" s="116"/>
      <c r="BH717" s="35"/>
      <c r="BI717" s="35"/>
      <c r="BJ717" s="106"/>
      <c r="BK717" s="35"/>
      <c r="BL717" s="35"/>
      <c r="BM717" s="35"/>
      <c r="BN717" s="106"/>
      <c r="BO717" s="116"/>
      <c r="BP717" s="116"/>
      <c r="BQ717" s="116"/>
      <c r="BR717" s="35"/>
      <c r="BS717" s="35"/>
      <c r="BT717" s="106"/>
      <c r="BU717" s="106"/>
      <c r="BV717" s="116"/>
      <c r="BW717" s="116"/>
      <c r="BX717" s="116"/>
      <c r="BY717" s="35"/>
      <c r="BZ717" s="35"/>
      <c r="CE717" s="699"/>
    </row>
    <row r="718" spans="1:12295" s="37" customFormat="1" ht="43.5" hidden="1" customHeight="1" x14ac:dyDescent="0.25">
      <c r="A718" s="149"/>
      <c r="B718" s="606"/>
      <c r="C718" s="115" t="s">
        <v>47</v>
      </c>
      <c r="D718" s="109">
        <f t="shared" si="1323"/>
        <v>149317.94050999999</v>
      </c>
      <c r="E718" s="171"/>
      <c r="F718" s="171"/>
      <c r="G718" s="171">
        <v>149317.94050999999</v>
      </c>
      <c r="H718" s="172"/>
      <c r="I718" s="172"/>
      <c r="J718" s="171">
        <f t="shared" si="1336"/>
        <v>-115852.18505999999</v>
      </c>
      <c r="K718" s="109">
        <f t="shared" si="1330"/>
        <v>33465.755449999997</v>
      </c>
      <c r="L718" s="699">
        <f t="shared" si="1294"/>
        <v>0.22412414299110131</v>
      </c>
      <c r="M718" s="171"/>
      <c r="N718" s="116"/>
      <c r="O718" s="116"/>
      <c r="P718" s="116"/>
      <c r="Q718" s="116">
        <v>33465.755449999997</v>
      </c>
      <c r="R718" s="750">
        <f t="shared" si="1337"/>
        <v>0.22412414299110131</v>
      </c>
      <c r="S718" s="35"/>
      <c r="T718" s="35"/>
      <c r="U718" s="35"/>
      <c r="V718" s="116">
        <f t="shared" si="1331"/>
        <v>5000</v>
      </c>
      <c r="W718" s="116">
        <f>AA718-E718</f>
        <v>5000</v>
      </c>
      <c r="X718" s="35"/>
      <c r="Y718" s="35"/>
      <c r="Z718" s="116">
        <f t="shared" si="1332"/>
        <v>5000</v>
      </c>
      <c r="AA718" s="116">
        <f>E718+5000</f>
        <v>5000</v>
      </c>
      <c r="AB718" s="35"/>
      <c r="AC718" s="35"/>
      <c r="AD718" s="35"/>
      <c r="AE718" s="168">
        <f t="shared" si="1333"/>
        <v>33635.658710000003</v>
      </c>
      <c r="AF718" s="699">
        <f t="shared" si="1334"/>
        <v>0.22526200532311377</v>
      </c>
      <c r="AG718" s="171"/>
      <c r="AH718" s="699"/>
      <c r="AI718" s="116"/>
      <c r="AJ718" s="116"/>
      <c r="AK718" s="116">
        <v>33635.658710000003</v>
      </c>
      <c r="AL718" s="699">
        <f t="shared" si="1335"/>
        <v>0.22526200532311377</v>
      </c>
      <c r="AM718" s="35"/>
      <c r="AN718" s="35"/>
      <c r="AO718" s="35"/>
      <c r="AP718" s="106">
        <f t="shared" si="1338"/>
        <v>96137.87023</v>
      </c>
      <c r="AQ718" s="106"/>
      <c r="AR718" s="109">
        <f t="shared" si="1328"/>
        <v>129773.52894</v>
      </c>
      <c r="AS718" s="699">
        <f t="shared" si="1297"/>
        <v>0.86910875208132765</v>
      </c>
      <c r="AT718" s="171"/>
      <c r="AU718" s="699">
        <f t="shared" si="1339"/>
        <v>0</v>
      </c>
      <c r="AV718" s="116"/>
      <c r="AW718" s="699"/>
      <c r="AX718" s="171">
        <v>129773.52894</v>
      </c>
      <c r="AY718" s="699">
        <f t="shared" si="1321"/>
        <v>0.86910875208132765</v>
      </c>
      <c r="AZ718" s="35"/>
      <c r="BA718" s="699"/>
      <c r="BB718" s="35"/>
      <c r="BC718" s="35"/>
      <c r="BD718" s="35"/>
      <c r="BE718" s="116"/>
      <c r="BF718" s="116"/>
      <c r="BG718" s="116"/>
      <c r="BH718" s="35"/>
      <c r="BI718" s="35"/>
      <c r="BJ718" s="116"/>
      <c r="BK718" s="116"/>
      <c r="BL718" s="35"/>
      <c r="BM718" s="35"/>
      <c r="BN718" s="106"/>
      <c r="BO718" s="116"/>
      <c r="BP718" s="116"/>
      <c r="BQ718" s="116"/>
      <c r="BR718" s="35"/>
      <c r="BS718" s="35"/>
      <c r="BT718" s="106"/>
      <c r="BU718" s="106"/>
      <c r="BV718" s="116"/>
      <c r="BW718" s="116"/>
      <c r="BX718" s="116"/>
      <c r="BY718" s="35"/>
      <c r="BZ718" s="35"/>
      <c r="CE718" s="699"/>
    </row>
    <row r="719" spans="1:12295" s="60" customFormat="1" ht="54" hidden="1" customHeight="1" x14ac:dyDescent="0.25">
      <c r="B719" s="529" t="s">
        <v>178</v>
      </c>
      <c r="C719" s="117" t="s">
        <v>107</v>
      </c>
      <c r="D719" s="168">
        <f t="shared" si="1323"/>
        <v>0</v>
      </c>
      <c r="E719" s="241"/>
      <c r="F719" s="241"/>
      <c r="G719" s="241"/>
      <c r="H719" s="241"/>
      <c r="I719" s="241"/>
      <c r="J719" s="171">
        <f t="shared" ref="J719:J723" si="1340">K719-D719</f>
        <v>0</v>
      </c>
      <c r="K719" s="168">
        <f t="shared" si="1330"/>
        <v>0</v>
      </c>
      <c r="L719" s="699" t="e">
        <f t="shared" si="1294"/>
        <v>#DIV/0!</v>
      </c>
      <c r="M719" s="241"/>
      <c r="N719" s="41"/>
      <c r="O719" s="43"/>
      <c r="P719" s="41"/>
      <c r="Q719" s="43"/>
      <c r="R719" s="750" t="e">
        <f t="shared" si="1337"/>
        <v>#DIV/0!</v>
      </c>
      <c r="S719" s="43"/>
      <c r="T719" s="41"/>
      <c r="U719" s="43"/>
      <c r="V719" s="43">
        <f t="shared" si="1331"/>
        <v>0</v>
      </c>
      <c r="W719" s="43"/>
      <c r="X719" s="43"/>
      <c r="Y719" s="43"/>
      <c r="Z719" s="43">
        <f t="shared" si="1332"/>
        <v>0</v>
      </c>
      <c r="AA719" s="43">
        <f>E719</f>
        <v>0</v>
      </c>
      <c r="AB719" s="43"/>
      <c r="AC719" s="43"/>
      <c r="AD719" s="41"/>
      <c r="AE719" s="168">
        <f t="shared" si="1333"/>
        <v>0</v>
      </c>
      <c r="AF719" s="699" t="e">
        <f t="shared" si="1334"/>
        <v>#DIV/0!</v>
      </c>
      <c r="AG719" s="241"/>
      <c r="AH719" s="699" t="e">
        <f t="shared" si="1302"/>
        <v>#DIV/0!</v>
      </c>
      <c r="AI719" s="43"/>
      <c r="AJ719" s="41"/>
      <c r="AK719" s="43"/>
      <c r="AL719" s="41"/>
      <c r="AM719" s="43"/>
      <c r="AN719" s="41"/>
      <c r="AO719" s="43"/>
      <c r="AP719" s="632"/>
      <c r="AQ719" s="687"/>
      <c r="AR719" s="168">
        <f t="shared" si="1328"/>
        <v>0</v>
      </c>
      <c r="AS719" s="699" t="e">
        <f t="shared" si="1297"/>
        <v>#DIV/0!</v>
      </c>
      <c r="AT719" s="241">
        <f>U719+W719</f>
        <v>0</v>
      </c>
      <c r="AU719" s="699" t="e">
        <f t="shared" si="1306"/>
        <v>#DIV/0!</v>
      </c>
      <c r="AV719" s="43"/>
      <c r="AW719" s="699" t="e">
        <f t="shared" ref="AW719:AW760" si="1341">AV719/F719</f>
        <v>#DIV/0!</v>
      </c>
      <c r="AX719" s="241"/>
      <c r="AY719" s="699" t="e">
        <f t="shared" si="1321"/>
        <v>#DIV/0!</v>
      </c>
      <c r="AZ719" s="43"/>
      <c r="BA719" s="699" t="e">
        <f t="shared" si="1322"/>
        <v>#DIV/0!</v>
      </c>
      <c r="BB719" s="43"/>
      <c r="BC719" s="43">
        <f t="shared" ref="BC719:BC756" si="1342">AM719</f>
        <v>0</v>
      </c>
      <c r="BD719" s="43">
        <f t="shared" ref="BD719:BD756" si="1343">AO719</f>
        <v>0</v>
      </c>
      <c r="BE719" s="111">
        <f t="shared" ref="BE719:BE726" si="1344">BF719+BG719+BH719+BI719</f>
        <v>0</v>
      </c>
      <c r="BF719" s="43">
        <f>V719+AC719</f>
        <v>0</v>
      </c>
      <c r="BG719" s="43"/>
      <c r="BH719" s="43"/>
      <c r="BI719" s="43"/>
      <c r="BJ719" s="632">
        <f t="shared" ref="BJ719:BJ756" si="1345">BK719+BL719+BM719</f>
        <v>0</v>
      </c>
      <c r="BK719" s="43"/>
      <c r="BL719" s="43"/>
      <c r="BM719" s="43"/>
      <c r="BN719" s="632">
        <f t="shared" ref="BN719:BN732" si="1346">BO719+BQ719</f>
        <v>0</v>
      </c>
      <c r="BO719" s="43">
        <f t="shared" ref="BO719:BO721" si="1347">BF719</f>
        <v>0</v>
      </c>
      <c r="BP719" s="43"/>
      <c r="BQ719" s="43"/>
      <c r="BR719" s="43">
        <f t="shared" ref="BR719:BR756" si="1348">BH719</f>
        <v>0</v>
      </c>
      <c r="BS719" s="43">
        <f t="shared" ref="BS719:BS730" si="1349">BI719</f>
        <v>0</v>
      </c>
      <c r="BT719" s="632"/>
      <c r="BU719" s="632">
        <f t="shared" ref="BU719:BU732" si="1350">BV719+BX719+BY719+BZ719</f>
        <v>0</v>
      </c>
      <c r="BV719" s="43">
        <f>BF719+BM719</f>
        <v>0</v>
      </c>
      <c r="BW719" s="43"/>
      <c r="BX719" s="43"/>
      <c r="BY719" s="43"/>
      <c r="BZ719" s="43"/>
      <c r="CE719" s="699" t="e">
        <f t="shared" si="1272"/>
        <v>#DIV/0!</v>
      </c>
    </row>
    <row r="720" spans="1:12295" s="60" customFormat="1" ht="24.75" hidden="1" customHeight="1" x14ac:dyDescent="0.25">
      <c r="B720" s="529" t="s">
        <v>178</v>
      </c>
      <c r="C720" s="143" t="s">
        <v>108</v>
      </c>
      <c r="D720" s="168">
        <f t="shared" si="1323"/>
        <v>0</v>
      </c>
      <c r="E720" s="246">
        <v>0</v>
      </c>
      <c r="F720" s="246"/>
      <c r="G720" s="246"/>
      <c r="H720" s="246"/>
      <c r="I720" s="246"/>
      <c r="J720" s="171">
        <f t="shared" si="1340"/>
        <v>0</v>
      </c>
      <c r="K720" s="168">
        <f t="shared" si="1330"/>
        <v>0</v>
      </c>
      <c r="L720" s="699" t="e">
        <f t="shared" si="1294"/>
        <v>#DIV/0!</v>
      </c>
      <c r="M720" s="246">
        <v>0</v>
      </c>
      <c r="N720" s="35"/>
      <c r="O720" s="303"/>
      <c r="P720" s="35"/>
      <c r="Q720" s="303"/>
      <c r="R720" s="35"/>
      <c r="S720" s="303"/>
      <c r="T720" s="35"/>
      <c r="U720" s="303"/>
      <c r="V720" s="43">
        <f t="shared" si="1331"/>
        <v>0</v>
      </c>
      <c r="W720" s="303"/>
      <c r="X720" s="303"/>
      <c r="Y720" s="303"/>
      <c r="Z720" s="43">
        <f t="shared" si="1332"/>
        <v>0</v>
      </c>
      <c r="AA720" s="43">
        <f>E720</f>
        <v>0</v>
      </c>
      <c r="AB720" s="303"/>
      <c r="AC720" s="303"/>
      <c r="AD720" s="35"/>
      <c r="AE720" s="168">
        <f t="shared" si="1333"/>
        <v>0</v>
      </c>
      <c r="AF720" s="699" t="e">
        <f t="shared" si="1334"/>
        <v>#DIV/0!</v>
      </c>
      <c r="AG720" s="246"/>
      <c r="AH720" s="699" t="e">
        <f t="shared" si="1302"/>
        <v>#DIV/0!</v>
      </c>
      <c r="AI720" s="303"/>
      <c r="AJ720" s="35"/>
      <c r="AK720" s="303"/>
      <c r="AL720" s="35"/>
      <c r="AM720" s="303"/>
      <c r="AN720" s="35"/>
      <c r="AO720" s="303"/>
      <c r="AP720" s="632"/>
      <c r="AQ720" s="687"/>
      <c r="AR720" s="168">
        <f t="shared" si="1328"/>
        <v>0</v>
      </c>
      <c r="AS720" s="699" t="e">
        <f t="shared" si="1297"/>
        <v>#DIV/0!</v>
      </c>
      <c r="AT720" s="246">
        <v>0</v>
      </c>
      <c r="AU720" s="699" t="e">
        <f t="shared" si="1306"/>
        <v>#DIV/0!</v>
      </c>
      <c r="AV720" s="303"/>
      <c r="AW720" s="699" t="e">
        <f t="shared" si="1341"/>
        <v>#DIV/0!</v>
      </c>
      <c r="AX720" s="246"/>
      <c r="AY720" s="699" t="e">
        <f t="shared" si="1321"/>
        <v>#DIV/0!</v>
      </c>
      <c r="AZ720" s="303"/>
      <c r="BA720" s="699" t="e">
        <f t="shared" si="1322"/>
        <v>#DIV/0!</v>
      </c>
      <c r="BB720" s="303"/>
      <c r="BC720" s="303">
        <f t="shared" si="1342"/>
        <v>0</v>
      </c>
      <c r="BD720" s="303">
        <f t="shared" si="1343"/>
        <v>0</v>
      </c>
      <c r="BE720" s="111">
        <f t="shared" si="1344"/>
        <v>0</v>
      </c>
      <c r="BF720" s="303">
        <v>0</v>
      </c>
      <c r="BG720" s="303"/>
      <c r="BH720" s="303"/>
      <c r="BI720" s="303"/>
      <c r="BJ720" s="632">
        <f t="shared" si="1345"/>
        <v>0</v>
      </c>
      <c r="BK720" s="303"/>
      <c r="BL720" s="303"/>
      <c r="BM720" s="303"/>
      <c r="BN720" s="632">
        <f t="shared" si="1346"/>
        <v>0</v>
      </c>
      <c r="BO720" s="303">
        <f t="shared" si="1347"/>
        <v>0</v>
      </c>
      <c r="BP720" s="303"/>
      <c r="BQ720" s="303"/>
      <c r="BR720" s="303">
        <f t="shared" si="1348"/>
        <v>0</v>
      </c>
      <c r="BS720" s="303">
        <f t="shared" si="1349"/>
        <v>0</v>
      </c>
      <c r="BT720" s="632"/>
      <c r="BU720" s="632">
        <f t="shared" si="1350"/>
        <v>0</v>
      </c>
      <c r="BV720" s="303">
        <v>0</v>
      </c>
      <c r="BW720" s="303"/>
      <c r="BX720" s="303"/>
      <c r="BY720" s="303"/>
      <c r="BZ720" s="303"/>
      <c r="CE720" s="699" t="e">
        <f t="shared" si="1272"/>
        <v>#DIV/0!</v>
      </c>
    </row>
    <row r="721" spans="1:12295" s="60" customFormat="1" ht="25.5" hidden="1" customHeight="1" x14ac:dyDescent="0.25">
      <c r="B721" s="529" t="s">
        <v>178</v>
      </c>
      <c r="C721" s="143" t="s">
        <v>109</v>
      </c>
      <c r="D721" s="168">
        <f t="shared" si="1323"/>
        <v>0</v>
      </c>
      <c r="E721" s="241"/>
      <c r="F721" s="241"/>
      <c r="G721" s="241"/>
      <c r="H721" s="241"/>
      <c r="I721" s="241"/>
      <c r="J721" s="171">
        <f t="shared" si="1340"/>
        <v>0</v>
      </c>
      <c r="K721" s="168">
        <f t="shared" si="1330"/>
        <v>0</v>
      </c>
      <c r="L721" s="699" t="e">
        <f t="shared" si="1294"/>
        <v>#DIV/0!</v>
      </c>
      <c r="M721" s="241"/>
      <c r="N721" s="41"/>
      <c r="O721" s="43"/>
      <c r="P721" s="41"/>
      <c r="Q721" s="43"/>
      <c r="R721" s="41"/>
      <c r="S721" s="43"/>
      <c r="T721" s="41"/>
      <c r="U721" s="43"/>
      <c r="V721" s="43">
        <f t="shared" si="1331"/>
        <v>0</v>
      </c>
      <c r="W721" s="43"/>
      <c r="X721" s="43"/>
      <c r="Y721" s="43"/>
      <c r="Z721" s="43">
        <f t="shared" si="1332"/>
        <v>0</v>
      </c>
      <c r="AA721" s="43">
        <f>E721</f>
        <v>0</v>
      </c>
      <c r="AB721" s="43"/>
      <c r="AC721" s="43"/>
      <c r="AD721" s="41"/>
      <c r="AE721" s="168">
        <f t="shared" si="1333"/>
        <v>0</v>
      </c>
      <c r="AF721" s="699" t="e">
        <f t="shared" si="1334"/>
        <v>#DIV/0!</v>
      </c>
      <c r="AG721" s="241"/>
      <c r="AH721" s="699" t="e">
        <f t="shared" si="1302"/>
        <v>#DIV/0!</v>
      </c>
      <c r="AI721" s="43"/>
      <c r="AJ721" s="41"/>
      <c r="AK721" s="43"/>
      <c r="AL721" s="41"/>
      <c r="AM721" s="43"/>
      <c r="AN721" s="41"/>
      <c r="AO721" s="43"/>
      <c r="AP721" s="632"/>
      <c r="AQ721" s="687"/>
      <c r="AR721" s="168">
        <f t="shared" si="1328"/>
        <v>0</v>
      </c>
      <c r="AS721" s="699" t="e">
        <f t="shared" si="1297"/>
        <v>#DIV/0!</v>
      </c>
      <c r="AT721" s="241"/>
      <c r="AU721" s="699" t="e">
        <f t="shared" si="1306"/>
        <v>#DIV/0!</v>
      </c>
      <c r="AV721" s="43"/>
      <c r="AW721" s="699" t="e">
        <f t="shared" si="1341"/>
        <v>#DIV/0!</v>
      </c>
      <c r="AX721" s="241"/>
      <c r="AY721" s="699" t="e">
        <f t="shared" si="1321"/>
        <v>#DIV/0!</v>
      </c>
      <c r="AZ721" s="43"/>
      <c r="BA721" s="699" t="e">
        <f t="shared" si="1322"/>
        <v>#DIV/0!</v>
      </c>
      <c r="BB721" s="43"/>
      <c r="BC721" s="43">
        <f t="shared" si="1342"/>
        <v>0</v>
      </c>
      <c r="BD721" s="43">
        <f t="shared" si="1343"/>
        <v>0</v>
      </c>
      <c r="BE721" s="111">
        <f t="shared" si="1344"/>
        <v>0</v>
      </c>
      <c r="BF721" s="43"/>
      <c r="BG721" s="43"/>
      <c r="BH721" s="43"/>
      <c r="BI721" s="43"/>
      <c r="BJ721" s="632">
        <f t="shared" si="1345"/>
        <v>0</v>
      </c>
      <c r="BK721" s="43"/>
      <c r="BL721" s="43"/>
      <c r="BM721" s="43"/>
      <c r="BN721" s="632">
        <f t="shared" si="1346"/>
        <v>0</v>
      </c>
      <c r="BO721" s="43">
        <f t="shared" si="1347"/>
        <v>0</v>
      </c>
      <c r="BP721" s="43"/>
      <c r="BQ721" s="43"/>
      <c r="BR721" s="43">
        <f t="shared" si="1348"/>
        <v>0</v>
      </c>
      <c r="BS721" s="43">
        <f t="shared" si="1349"/>
        <v>0</v>
      </c>
      <c r="BT721" s="632"/>
      <c r="BU721" s="632">
        <f t="shared" si="1350"/>
        <v>0</v>
      </c>
      <c r="BV721" s="43"/>
      <c r="BW721" s="43"/>
      <c r="BX721" s="43"/>
      <c r="BY721" s="43"/>
      <c r="BZ721" s="43"/>
      <c r="CE721" s="699" t="e">
        <f t="shared" si="1272"/>
        <v>#DIV/0!</v>
      </c>
    </row>
    <row r="722" spans="1:12295" s="60" customFormat="1" ht="177.75" customHeight="1" x14ac:dyDescent="0.25">
      <c r="B722" s="529" t="s">
        <v>287</v>
      </c>
      <c r="C722" s="99" t="s">
        <v>509</v>
      </c>
      <c r="D722" s="168">
        <f>G722</f>
        <v>986.52086999999995</v>
      </c>
      <c r="E722" s="168"/>
      <c r="F722" s="168"/>
      <c r="G722" s="168">
        <f>G723+G724</f>
        <v>986.52086999999995</v>
      </c>
      <c r="H722" s="241"/>
      <c r="I722" s="241"/>
      <c r="J722" s="171">
        <f t="shared" si="1340"/>
        <v>-835.93256999999994</v>
      </c>
      <c r="K722" s="168">
        <f>Q722</f>
        <v>150.5883</v>
      </c>
      <c r="L722" s="699">
        <f t="shared" si="1294"/>
        <v>0.15264583302733373</v>
      </c>
      <c r="M722" s="241"/>
      <c r="N722" s="41"/>
      <c r="O722" s="43"/>
      <c r="P722" s="41"/>
      <c r="Q722" s="764">
        <v>150.5883</v>
      </c>
      <c r="R722" s="750">
        <f t="shared" ref="R722:R723" si="1351">Q722/G722</f>
        <v>0.15264583302733373</v>
      </c>
      <c r="S722" s="43"/>
      <c r="T722" s="41"/>
      <c r="U722" s="43"/>
      <c r="V722" s="43"/>
      <c r="W722" s="43"/>
      <c r="X722" s="43"/>
      <c r="Y722" s="43"/>
      <c r="Z722" s="43"/>
      <c r="AA722" s="43"/>
      <c r="AB722" s="43"/>
      <c r="AC722" s="43"/>
      <c r="AD722" s="41"/>
      <c r="AE722" s="168">
        <f t="shared" si="1333"/>
        <v>0</v>
      </c>
      <c r="AF722" s="699">
        <f t="shared" si="1334"/>
        <v>0</v>
      </c>
      <c r="AG722" s="241"/>
      <c r="AH722" s="699"/>
      <c r="AI722" s="43"/>
      <c r="AJ722" s="41"/>
      <c r="AK722" s="43">
        <v>0</v>
      </c>
      <c r="AL722" s="696">
        <v>0</v>
      </c>
      <c r="AM722" s="43"/>
      <c r="AN722" s="41"/>
      <c r="AO722" s="43"/>
      <c r="AP722" s="690"/>
      <c r="AQ722" s="687"/>
      <c r="AR722" s="168">
        <f>AX722</f>
        <v>986.52086999999983</v>
      </c>
      <c r="AS722" s="699">
        <f t="shared" si="1297"/>
        <v>0.99999999999999989</v>
      </c>
      <c r="AT722" s="241"/>
      <c r="AU722" s="699"/>
      <c r="AV722" s="43"/>
      <c r="AW722" s="699"/>
      <c r="AX722" s="168">
        <f>AX723+AX724</f>
        <v>986.52086999999983</v>
      </c>
      <c r="AY722" s="699">
        <f>AX722/D722</f>
        <v>0.99999999999999989</v>
      </c>
      <c r="AZ722" s="43"/>
      <c r="BA722" s="699"/>
      <c r="BB722" s="43"/>
      <c r="BC722" s="43"/>
      <c r="BD722" s="43"/>
      <c r="BE722" s="111"/>
      <c r="BF722" s="43"/>
      <c r="BG722" s="43"/>
      <c r="BH722" s="43"/>
      <c r="BI722" s="43"/>
      <c r="BJ722" s="690"/>
      <c r="BK722" s="43"/>
      <c r="BL722" s="43"/>
      <c r="BM722" s="43"/>
      <c r="BN722" s="690"/>
      <c r="BO722" s="43"/>
      <c r="BP722" s="43"/>
      <c r="BQ722" s="43"/>
      <c r="BR722" s="43"/>
      <c r="BS722" s="43"/>
      <c r="BT722" s="690"/>
      <c r="BU722" s="690"/>
      <c r="BV722" s="43"/>
      <c r="BW722" s="43"/>
      <c r="BX722" s="43"/>
      <c r="BY722" s="43"/>
      <c r="BZ722" s="43"/>
      <c r="CE722" s="699"/>
    </row>
    <row r="723" spans="1:12295" s="37" customFormat="1" ht="25.5" hidden="1" customHeight="1" x14ac:dyDescent="0.25">
      <c r="B723" s="751"/>
      <c r="C723" s="115" t="s">
        <v>105</v>
      </c>
      <c r="D723" s="109">
        <f t="shared" ref="D723:D724" si="1352">G723</f>
        <v>152.17679999999999</v>
      </c>
      <c r="E723" s="109"/>
      <c r="F723" s="109"/>
      <c r="G723" s="109">
        <v>152.17679999999999</v>
      </c>
      <c r="H723" s="258"/>
      <c r="I723" s="258"/>
      <c r="J723" s="171">
        <f t="shared" si="1340"/>
        <v>-66.27476999999999</v>
      </c>
      <c r="K723" s="166">
        <f>Q723</f>
        <v>85.902029999999996</v>
      </c>
      <c r="L723" s="699">
        <f t="shared" si="1294"/>
        <v>0.56448834513539514</v>
      </c>
      <c r="M723" s="258"/>
      <c r="N723" s="41"/>
      <c r="O723" s="41"/>
      <c r="P723" s="41"/>
      <c r="Q723" s="111">
        <v>85.902029999999996</v>
      </c>
      <c r="R723" s="750">
        <f t="shared" si="1351"/>
        <v>0.56448834513539514</v>
      </c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166"/>
      <c r="AF723" s="699"/>
      <c r="AG723" s="258"/>
      <c r="AH723" s="699"/>
      <c r="AI723" s="41"/>
      <c r="AJ723" s="41"/>
      <c r="AK723" s="41"/>
      <c r="AL723" s="41"/>
      <c r="AM723" s="41"/>
      <c r="AN723" s="41"/>
      <c r="AO723" s="41"/>
      <c r="AP723" s="687"/>
      <c r="AQ723" s="687"/>
      <c r="AR723" s="166">
        <f>AX723</f>
        <v>152.17680000000001</v>
      </c>
      <c r="AS723" s="699">
        <f t="shared" si="1297"/>
        <v>1.0000000000000002</v>
      </c>
      <c r="AT723" s="258"/>
      <c r="AU723" s="699"/>
      <c r="AV723" s="41"/>
      <c r="AW723" s="699"/>
      <c r="AX723" s="166">
        <f>'[8]2 вариант'!$I$473+'[8]2 вариант'!$I$477+'[8]2 вариант'!$I$482</f>
        <v>152.17680000000001</v>
      </c>
      <c r="AY723" s="699">
        <f>AX723/D723</f>
        <v>1.0000000000000002</v>
      </c>
      <c r="AZ723" s="41"/>
      <c r="BA723" s="699"/>
      <c r="BB723" s="41"/>
      <c r="BC723" s="41"/>
      <c r="BD723" s="41"/>
      <c r="BE723" s="114"/>
      <c r="BF723" s="41"/>
      <c r="BG723" s="41"/>
      <c r="BH723" s="41"/>
      <c r="BI723" s="41"/>
      <c r="BJ723" s="687"/>
      <c r="BK723" s="41"/>
      <c r="BL723" s="41"/>
      <c r="BM723" s="41"/>
      <c r="BN723" s="687"/>
      <c r="BO723" s="41"/>
      <c r="BP723" s="41"/>
      <c r="BQ723" s="41"/>
      <c r="BR723" s="41"/>
      <c r="BS723" s="41"/>
      <c r="BT723" s="687"/>
      <c r="BU723" s="687"/>
      <c r="BV723" s="41"/>
      <c r="BW723" s="41"/>
      <c r="BX723" s="41"/>
      <c r="BY723" s="41"/>
      <c r="BZ723" s="41"/>
      <c r="CE723" s="699"/>
    </row>
    <row r="724" spans="1:12295" s="37" customFormat="1" ht="25.5" hidden="1" customHeight="1" x14ac:dyDescent="0.25">
      <c r="B724" s="751"/>
      <c r="C724" s="115" t="s">
        <v>508</v>
      </c>
      <c r="D724" s="109">
        <f t="shared" si="1352"/>
        <v>834.34406999999999</v>
      </c>
      <c r="E724" s="109"/>
      <c r="F724" s="109"/>
      <c r="G724" s="109">
        <v>834.34406999999999</v>
      </c>
      <c r="H724" s="258"/>
      <c r="I724" s="258"/>
      <c r="J724" s="171"/>
      <c r="K724" s="166">
        <f>Q724</f>
        <v>0</v>
      </c>
      <c r="L724" s="699">
        <f t="shared" si="1294"/>
        <v>0</v>
      </c>
      <c r="M724" s="258"/>
      <c r="N724" s="41"/>
      <c r="O724" s="41"/>
      <c r="P724" s="41"/>
      <c r="Q724" s="116"/>
      <c r="R724" s="750">
        <f>Q724/G724</f>
        <v>0</v>
      </c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166"/>
      <c r="AF724" s="699"/>
      <c r="AG724" s="258"/>
      <c r="AH724" s="699"/>
      <c r="AI724" s="41"/>
      <c r="AJ724" s="41"/>
      <c r="AK724" s="41"/>
      <c r="AL724" s="41"/>
      <c r="AM724" s="41"/>
      <c r="AN724" s="41"/>
      <c r="AO724" s="41"/>
      <c r="AP724" s="687"/>
      <c r="AQ724" s="687"/>
      <c r="AR724" s="166">
        <f>AX724</f>
        <v>834.34406999999987</v>
      </c>
      <c r="AS724" s="699">
        <f t="shared" si="1297"/>
        <v>0.99999999999999989</v>
      </c>
      <c r="AT724" s="258"/>
      <c r="AU724" s="699"/>
      <c r="AV724" s="41"/>
      <c r="AW724" s="699"/>
      <c r="AX724" s="166">
        <f>'[8]2 вариант'!$I$474+'[8]2 вариант'!$I$478+'[8]2 вариант'!$I$483</f>
        <v>834.34406999999987</v>
      </c>
      <c r="AY724" s="699">
        <f>AX724/D724</f>
        <v>0.99999999999999989</v>
      </c>
      <c r="AZ724" s="41"/>
      <c r="BA724" s="699"/>
      <c r="BB724" s="41"/>
      <c r="BC724" s="41"/>
      <c r="BD724" s="41"/>
      <c r="BE724" s="114"/>
      <c r="BF724" s="41"/>
      <c r="BG724" s="41"/>
      <c r="BH724" s="41"/>
      <c r="BI724" s="41"/>
      <c r="BJ724" s="687"/>
      <c r="BK724" s="41"/>
      <c r="BL724" s="41"/>
      <c r="BM724" s="41"/>
      <c r="BN724" s="687"/>
      <c r="BO724" s="41"/>
      <c r="BP724" s="41"/>
      <c r="BQ724" s="41"/>
      <c r="BR724" s="41"/>
      <c r="BS724" s="41"/>
      <c r="BT724" s="687"/>
      <c r="BU724" s="687"/>
      <c r="BV724" s="41"/>
      <c r="BW724" s="41"/>
      <c r="BX724" s="41"/>
      <c r="BY724" s="41"/>
      <c r="BZ724" s="41"/>
      <c r="CE724" s="699"/>
    </row>
    <row r="725" spans="1:12295" s="60" customFormat="1" ht="25.5" hidden="1" customHeight="1" x14ac:dyDescent="0.25">
      <c r="B725" s="529"/>
      <c r="C725" s="143"/>
      <c r="D725" s="168"/>
      <c r="E725" s="241"/>
      <c r="F725" s="241"/>
      <c r="G725" s="241"/>
      <c r="H725" s="241"/>
      <c r="I725" s="241"/>
      <c r="J725" s="171"/>
      <c r="K725" s="168"/>
      <c r="L725" s="699"/>
      <c r="M725" s="241"/>
      <c r="N725" s="41"/>
      <c r="O725" s="43"/>
      <c r="P725" s="41"/>
      <c r="Q725" s="43"/>
      <c r="R725" s="41"/>
      <c r="S725" s="43"/>
      <c r="T725" s="41"/>
      <c r="U725" s="43"/>
      <c r="V725" s="43"/>
      <c r="W725" s="43"/>
      <c r="X725" s="43"/>
      <c r="Y725" s="43"/>
      <c r="Z725" s="43"/>
      <c r="AA725" s="43"/>
      <c r="AB725" s="43"/>
      <c r="AC725" s="43"/>
      <c r="AD725" s="41"/>
      <c r="AE725" s="168"/>
      <c r="AF725" s="699"/>
      <c r="AG725" s="241"/>
      <c r="AH725" s="699"/>
      <c r="AI725" s="43"/>
      <c r="AJ725" s="41"/>
      <c r="AK725" s="43"/>
      <c r="AL725" s="41"/>
      <c r="AM725" s="43"/>
      <c r="AN725" s="41"/>
      <c r="AO725" s="43"/>
      <c r="AP725" s="690"/>
      <c r="AQ725" s="687"/>
      <c r="AR725" s="168"/>
      <c r="AS725" s="699"/>
      <c r="AT725" s="241"/>
      <c r="AU725" s="699"/>
      <c r="AV725" s="43"/>
      <c r="AW725" s="699"/>
      <c r="AX725" s="241"/>
      <c r="AY725" s="699"/>
      <c r="AZ725" s="43"/>
      <c r="BA725" s="699"/>
      <c r="BB725" s="43"/>
      <c r="BC725" s="43"/>
      <c r="BD725" s="43"/>
      <c r="BE725" s="111"/>
      <c r="BF725" s="43"/>
      <c r="BG725" s="43"/>
      <c r="BH725" s="43"/>
      <c r="BI725" s="43"/>
      <c r="BJ725" s="690"/>
      <c r="BK725" s="43"/>
      <c r="BL725" s="43"/>
      <c r="BM725" s="43"/>
      <c r="BN725" s="690"/>
      <c r="BO725" s="43"/>
      <c r="BP725" s="43"/>
      <c r="BQ725" s="43"/>
      <c r="BR725" s="43"/>
      <c r="BS725" s="43"/>
      <c r="BT725" s="690"/>
      <c r="BU725" s="690"/>
      <c r="BV725" s="43"/>
      <c r="BW725" s="43"/>
      <c r="BX725" s="43"/>
      <c r="BY725" s="43"/>
      <c r="BZ725" s="43"/>
      <c r="CE725" s="699"/>
    </row>
    <row r="726" spans="1:12295" s="64" customFormat="1" ht="114" hidden="1" customHeight="1" x14ac:dyDescent="0.2">
      <c r="B726" s="529" t="s">
        <v>6</v>
      </c>
      <c r="C726" s="117" t="s">
        <v>112</v>
      </c>
      <c r="D726" s="168">
        <f t="shared" si="1323"/>
        <v>0</v>
      </c>
      <c r="E726" s="168">
        <f>SUM(E729:E730)</f>
        <v>0</v>
      </c>
      <c r="F726" s="168"/>
      <c r="G726" s="168"/>
      <c r="H726" s="241"/>
      <c r="I726" s="33"/>
      <c r="J726" s="240">
        <f>K726</f>
        <v>0</v>
      </c>
      <c r="K726" s="168">
        <f t="shared" si="1330"/>
        <v>0</v>
      </c>
      <c r="L726" s="699" t="e">
        <f t="shared" si="1294"/>
        <v>#DIV/0!</v>
      </c>
      <c r="M726" s="168">
        <f>SUM(M729:M730)</f>
        <v>0</v>
      </c>
      <c r="N726" s="687"/>
      <c r="O726" s="632"/>
      <c r="P726" s="687"/>
      <c r="Q726" s="632"/>
      <c r="R726" s="687"/>
      <c r="S726" s="43"/>
      <c r="T726" s="41"/>
      <c r="U726" s="89"/>
      <c r="V726" s="632">
        <f t="shared" si="1331"/>
        <v>0</v>
      </c>
      <c r="W726" s="632"/>
      <c r="X726" s="89"/>
      <c r="Y726" s="89"/>
      <c r="Z726" s="632">
        <f t="shared" si="1332"/>
        <v>34418.638050000001</v>
      </c>
      <c r="AA726" s="632">
        <f>AA730</f>
        <v>34418.638050000001</v>
      </c>
      <c r="AB726" s="89"/>
      <c r="AC726" s="89"/>
      <c r="AD726" s="19"/>
      <c r="AE726" s="168">
        <f t="shared" si="1327"/>
        <v>0</v>
      </c>
      <c r="AF726" s="699" t="e">
        <f t="shared" si="1295"/>
        <v>#DIV/0!</v>
      </c>
      <c r="AG726" s="168">
        <f>SUM(AG729:AG730)</f>
        <v>0</v>
      </c>
      <c r="AH726" s="699" t="e">
        <f t="shared" si="1302"/>
        <v>#DIV/0!</v>
      </c>
      <c r="AI726" s="632"/>
      <c r="AJ726" s="687"/>
      <c r="AK726" s="632"/>
      <c r="AL726" s="687"/>
      <c r="AM726" s="43"/>
      <c r="AN726" s="41"/>
      <c r="AO726" s="89"/>
      <c r="AP726" s="632"/>
      <c r="AQ726" s="687"/>
      <c r="AR726" s="168">
        <f t="shared" si="1328"/>
        <v>0</v>
      </c>
      <c r="AS726" s="699" t="e">
        <f t="shared" si="1297"/>
        <v>#DIV/0!</v>
      </c>
      <c r="AT726" s="168">
        <f>SUM(AT729:AT730)</f>
        <v>0</v>
      </c>
      <c r="AU726" s="699" t="e">
        <f t="shared" si="1306"/>
        <v>#DIV/0!</v>
      </c>
      <c r="AV726" s="632"/>
      <c r="AW726" s="699" t="e">
        <f t="shared" si="1341"/>
        <v>#DIV/0!</v>
      </c>
      <c r="AX726" s="168"/>
      <c r="AY726" s="699" t="e">
        <f t="shared" si="1321"/>
        <v>#DIV/0!</v>
      </c>
      <c r="AZ726" s="43"/>
      <c r="BA726" s="699" t="e">
        <f t="shared" si="1322"/>
        <v>#DIV/0!</v>
      </c>
      <c r="BB726" s="89"/>
      <c r="BC726" s="43">
        <f t="shared" si="1342"/>
        <v>0</v>
      </c>
      <c r="BD726" s="89">
        <f t="shared" si="1343"/>
        <v>0</v>
      </c>
      <c r="BE726" s="111">
        <f t="shared" si="1344"/>
        <v>0</v>
      </c>
      <c r="BF726" s="632">
        <f>SUM(BF729:BF730)</f>
        <v>0</v>
      </c>
      <c r="BG726" s="632"/>
      <c r="BH726" s="43"/>
      <c r="BI726" s="89"/>
      <c r="BJ726" s="632">
        <f t="shared" si="1345"/>
        <v>0</v>
      </c>
      <c r="BK726" s="632">
        <f>BK730</f>
        <v>0</v>
      </c>
      <c r="BL726" s="89"/>
      <c r="BM726" s="89"/>
      <c r="BN726" s="632">
        <f t="shared" si="1346"/>
        <v>35000</v>
      </c>
      <c r="BO726" s="632">
        <f>BO730</f>
        <v>35000</v>
      </c>
      <c r="BP726" s="632"/>
      <c r="BQ726" s="632"/>
      <c r="BR726" s="43">
        <f t="shared" si="1348"/>
        <v>0</v>
      </c>
      <c r="BS726" s="89">
        <f t="shared" si="1349"/>
        <v>0</v>
      </c>
      <c r="BT726" s="632"/>
      <c r="BU726" s="632">
        <f t="shared" si="1350"/>
        <v>0</v>
      </c>
      <c r="BV726" s="511">
        <f>SUM(BV729:BV730)</f>
        <v>0</v>
      </c>
      <c r="BW726" s="515"/>
      <c r="BX726" s="511"/>
      <c r="BY726" s="43"/>
      <c r="BZ726" s="89"/>
      <c r="CE726" s="699" t="e">
        <f t="shared" si="1272"/>
        <v>#DIV/0!</v>
      </c>
    </row>
    <row r="727" spans="1:12295" s="37" customFormat="1" ht="36" hidden="1" customHeight="1" x14ac:dyDescent="0.25">
      <c r="B727" s="529"/>
      <c r="C727" s="115" t="s">
        <v>222</v>
      </c>
      <c r="D727" s="168">
        <f t="shared" si="1323"/>
        <v>0</v>
      </c>
      <c r="E727" s="171">
        <v>0</v>
      </c>
      <c r="F727" s="171"/>
      <c r="G727" s="171"/>
      <c r="H727" s="172"/>
      <c r="I727" s="172"/>
      <c r="J727" s="171">
        <f>K727</f>
        <v>0</v>
      </c>
      <c r="K727" s="168">
        <f t="shared" si="1330"/>
        <v>0</v>
      </c>
      <c r="L727" s="699" t="e">
        <f t="shared" si="1294"/>
        <v>#DIV/0!</v>
      </c>
      <c r="M727" s="171">
        <v>0</v>
      </c>
      <c r="N727" s="116"/>
      <c r="O727" s="116"/>
      <c r="P727" s="116"/>
      <c r="Q727" s="116"/>
      <c r="R727" s="116"/>
      <c r="S727" s="35"/>
      <c r="T727" s="35"/>
      <c r="U727" s="35"/>
      <c r="V727" s="43">
        <f t="shared" si="1331"/>
        <v>0</v>
      </c>
      <c r="W727" s="35"/>
      <c r="X727" s="35"/>
      <c r="Y727" s="35"/>
      <c r="Z727" s="116">
        <f t="shared" si="1332"/>
        <v>0</v>
      </c>
      <c r="AA727" s="116">
        <f>E727</f>
        <v>0</v>
      </c>
      <c r="AB727" s="35"/>
      <c r="AC727" s="35"/>
      <c r="AD727" s="35"/>
      <c r="AE727" s="168">
        <f t="shared" si="1327"/>
        <v>0</v>
      </c>
      <c r="AF727" s="699" t="e">
        <f t="shared" si="1295"/>
        <v>#DIV/0!</v>
      </c>
      <c r="AG727" s="171">
        <v>0</v>
      </c>
      <c r="AH727" s="699" t="e">
        <f t="shared" si="1302"/>
        <v>#DIV/0!</v>
      </c>
      <c r="AI727" s="116"/>
      <c r="AJ727" s="116"/>
      <c r="AK727" s="116"/>
      <c r="AL727" s="116"/>
      <c r="AM727" s="35"/>
      <c r="AN727" s="35"/>
      <c r="AO727" s="35"/>
      <c r="AP727" s="116"/>
      <c r="AQ727" s="116"/>
      <c r="AR727" s="168">
        <f t="shared" si="1328"/>
        <v>0</v>
      </c>
      <c r="AS727" s="699" t="e">
        <f t="shared" si="1297"/>
        <v>#DIV/0!</v>
      </c>
      <c r="AT727" s="171">
        <v>0</v>
      </c>
      <c r="AU727" s="699" t="e">
        <f t="shared" si="1306"/>
        <v>#DIV/0!</v>
      </c>
      <c r="AV727" s="116"/>
      <c r="AW727" s="699" t="e">
        <f t="shared" si="1341"/>
        <v>#DIV/0!</v>
      </c>
      <c r="AX727" s="171"/>
      <c r="AY727" s="699" t="e">
        <f t="shared" si="1321"/>
        <v>#DIV/0!</v>
      </c>
      <c r="AZ727" s="35"/>
      <c r="BA727" s="699" t="e">
        <f t="shared" si="1322"/>
        <v>#DIV/0!</v>
      </c>
      <c r="BB727" s="35"/>
      <c r="BC727" s="35">
        <f t="shared" si="1342"/>
        <v>0</v>
      </c>
      <c r="BD727" s="35">
        <f t="shared" si="1343"/>
        <v>0</v>
      </c>
      <c r="BE727" s="116">
        <f>BF727</f>
        <v>0</v>
      </c>
      <c r="BF727" s="116">
        <v>0</v>
      </c>
      <c r="BG727" s="116"/>
      <c r="BH727" s="35"/>
      <c r="BI727" s="35"/>
      <c r="BJ727" s="116">
        <f t="shared" si="1345"/>
        <v>0</v>
      </c>
      <c r="BK727" s="35"/>
      <c r="BL727" s="35"/>
      <c r="BM727" s="35"/>
      <c r="BN727" s="632">
        <f t="shared" si="1346"/>
        <v>0</v>
      </c>
      <c r="BO727" s="116">
        <f t="shared" ref="BO727:BO729" si="1353">BF727</f>
        <v>0</v>
      </c>
      <c r="BP727" s="116"/>
      <c r="BQ727" s="116"/>
      <c r="BR727" s="35">
        <f t="shared" si="1348"/>
        <v>0</v>
      </c>
      <c r="BS727" s="35">
        <f t="shared" si="1349"/>
        <v>0</v>
      </c>
      <c r="BT727" s="116"/>
      <c r="BU727" s="632">
        <f t="shared" si="1350"/>
        <v>0</v>
      </c>
      <c r="BV727" s="116">
        <v>0</v>
      </c>
      <c r="BW727" s="116"/>
      <c r="BX727" s="116"/>
      <c r="BY727" s="35"/>
      <c r="BZ727" s="35"/>
      <c r="CE727" s="699" t="e">
        <f t="shared" si="1272"/>
        <v>#DIV/0!</v>
      </c>
    </row>
    <row r="728" spans="1:12295" s="37" customFormat="1" ht="52.5" hidden="1" customHeight="1" x14ac:dyDescent="0.25">
      <c r="B728" s="529"/>
      <c r="C728" s="115" t="s">
        <v>232</v>
      </c>
      <c r="D728" s="168">
        <f t="shared" si="1323"/>
        <v>0</v>
      </c>
      <c r="E728" s="171">
        <v>0</v>
      </c>
      <c r="F728" s="171"/>
      <c r="G728" s="171"/>
      <c r="H728" s="258"/>
      <c r="I728" s="172"/>
      <c r="J728" s="844">
        <f t="shared" ref="J728" si="1354">K728</f>
        <v>0</v>
      </c>
      <c r="K728" s="168">
        <f t="shared" si="1330"/>
        <v>0</v>
      </c>
      <c r="L728" s="699" t="e">
        <f t="shared" si="1294"/>
        <v>#DIV/0!</v>
      </c>
      <c r="M728" s="171">
        <v>0</v>
      </c>
      <c r="N728" s="116"/>
      <c r="O728" s="116"/>
      <c r="P728" s="116"/>
      <c r="Q728" s="116"/>
      <c r="R728" s="116"/>
      <c r="S728" s="41"/>
      <c r="T728" s="41"/>
      <c r="U728" s="35"/>
      <c r="V728" s="43">
        <f t="shared" si="1331"/>
        <v>0</v>
      </c>
      <c r="W728" s="35"/>
      <c r="X728" s="35"/>
      <c r="Y728" s="35"/>
      <c r="Z728" s="116">
        <f t="shared" si="1332"/>
        <v>0</v>
      </c>
      <c r="AA728" s="116">
        <f>E728</f>
        <v>0</v>
      </c>
      <c r="AB728" s="35"/>
      <c r="AC728" s="35"/>
      <c r="AD728" s="35"/>
      <c r="AE728" s="168">
        <f t="shared" si="1327"/>
        <v>0</v>
      </c>
      <c r="AF728" s="699" t="e">
        <f t="shared" si="1295"/>
        <v>#DIV/0!</v>
      </c>
      <c r="AG728" s="171">
        <f>K728</f>
        <v>0</v>
      </c>
      <c r="AH728" s="699" t="e">
        <f t="shared" si="1302"/>
        <v>#DIV/0!</v>
      </c>
      <c r="AI728" s="116"/>
      <c r="AJ728" s="116"/>
      <c r="AK728" s="116"/>
      <c r="AL728" s="116"/>
      <c r="AM728" s="41"/>
      <c r="AN728" s="41"/>
      <c r="AO728" s="35"/>
      <c r="AP728" s="116"/>
      <c r="AQ728" s="116"/>
      <c r="AR728" s="168" t="e">
        <f t="shared" si="1328"/>
        <v>#REF!</v>
      </c>
      <c r="AS728" s="699" t="e">
        <f t="shared" si="1297"/>
        <v>#REF!</v>
      </c>
      <c r="AT728" s="171" t="e">
        <f>#REF!</f>
        <v>#REF!</v>
      </c>
      <c r="AU728" s="699" t="e">
        <f t="shared" si="1306"/>
        <v>#REF!</v>
      </c>
      <c r="AV728" s="116"/>
      <c r="AW728" s="699" t="e">
        <f t="shared" si="1341"/>
        <v>#DIV/0!</v>
      </c>
      <c r="AX728" s="171"/>
      <c r="AY728" s="699" t="e">
        <f t="shared" si="1321"/>
        <v>#DIV/0!</v>
      </c>
      <c r="AZ728" s="41"/>
      <c r="BA728" s="699" t="e">
        <f t="shared" si="1322"/>
        <v>#DIV/0!</v>
      </c>
      <c r="BB728" s="35"/>
      <c r="BC728" s="41">
        <f t="shared" si="1342"/>
        <v>0</v>
      </c>
      <c r="BD728" s="35">
        <f t="shared" si="1343"/>
        <v>0</v>
      </c>
      <c r="BE728" s="116">
        <f t="shared" ref="BE728" si="1355">BF728</f>
        <v>0</v>
      </c>
      <c r="BF728" s="116">
        <f>X728</f>
        <v>0</v>
      </c>
      <c r="BG728" s="116"/>
      <c r="BH728" s="41"/>
      <c r="BI728" s="35"/>
      <c r="BJ728" s="116">
        <f t="shared" si="1345"/>
        <v>0</v>
      </c>
      <c r="BK728" s="35"/>
      <c r="BL728" s="35"/>
      <c r="BM728" s="35"/>
      <c r="BN728" s="632">
        <f t="shared" si="1346"/>
        <v>0</v>
      </c>
      <c r="BO728" s="116">
        <f t="shared" si="1353"/>
        <v>0</v>
      </c>
      <c r="BP728" s="116"/>
      <c r="BQ728" s="116"/>
      <c r="BR728" s="41">
        <f t="shared" si="1348"/>
        <v>0</v>
      </c>
      <c r="BS728" s="35">
        <f t="shared" si="1349"/>
        <v>0</v>
      </c>
      <c r="BT728" s="116"/>
      <c r="BU728" s="632">
        <f t="shared" si="1350"/>
        <v>0</v>
      </c>
      <c r="BV728" s="116">
        <f>BH728</f>
        <v>0</v>
      </c>
      <c r="BW728" s="116"/>
      <c r="BX728" s="116"/>
      <c r="BY728" s="41"/>
      <c r="BZ728" s="35"/>
      <c r="CE728" s="699" t="e">
        <f t="shared" si="1272"/>
        <v>#DIV/0!</v>
      </c>
    </row>
    <row r="729" spans="1:12295" s="37" customFormat="1" ht="52.5" hidden="1" customHeight="1" x14ac:dyDescent="0.25">
      <c r="B729" s="529"/>
      <c r="C729" s="115" t="s">
        <v>105</v>
      </c>
      <c r="D729" s="168">
        <f t="shared" si="1323"/>
        <v>0</v>
      </c>
      <c r="E729" s="171"/>
      <c r="F729" s="171"/>
      <c r="G729" s="171"/>
      <c r="H729" s="258"/>
      <c r="I729" s="172"/>
      <c r="J729" s="844"/>
      <c r="K729" s="168">
        <f t="shared" si="1330"/>
        <v>0</v>
      </c>
      <c r="L729" s="699" t="e">
        <f t="shared" si="1294"/>
        <v>#DIV/0!</v>
      </c>
      <c r="M729" s="171"/>
      <c r="N729" s="116"/>
      <c r="O729" s="116"/>
      <c r="P729" s="116"/>
      <c r="Q729" s="116"/>
      <c r="R729" s="116"/>
      <c r="S729" s="41"/>
      <c r="T729" s="41"/>
      <c r="U729" s="35"/>
      <c r="V729" s="43">
        <f t="shared" si="1331"/>
        <v>0</v>
      </c>
      <c r="W729" s="35"/>
      <c r="X729" s="35"/>
      <c r="Y729" s="35"/>
      <c r="Z729" s="116">
        <f t="shared" si="1332"/>
        <v>0</v>
      </c>
      <c r="AA729" s="116">
        <f>E729</f>
        <v>0</v>
      </c>
      <c r="AB729" s="35"/>
      <c r="AC729" s="35"/>
      <c r="AD729" s="35"/>
      <c r="AE729" s="168">
        <f t="shared" si="1327"/>
        <v>0</v>
      </c>
      <c r="AF729" s="699" t="e">
        <f t="shared" si="1295"/>
        <v>#DIV/0!</v>
      </c>
      <c r="AG729" s="171"/>
      <c r="AH729" s="699" t="e">
        <f t="shared" si="1302"/>
        <v>#DIV/0!</v>
      </c>
      <c r="AI729" s="116"/>
      <c r="AJ729" s="116"/>
      <c r="AK729" s="116"/>
      <c r="AL729" s="116"/>
      <c r="AM729" s="41"/>
      <c r="AN729" s="41"/>
      <c r="AO729" s="35"/>
      <c r="AP729" s="116"/>
      <c r="AQ729" s="116"/>
      <c r="AR729" s="168">
        <f t="shared" si="1328"/>
        <v>0</v>
      </c>
      <c r="AS729" s="699" t="e">
        <f t="shared" si="1297"/>
        <v>#DIV/0!</v>
      </c>
      <c r="AT729" s="171"/>
      <c r="AU729" s="699" t="e">
        <f t="shared" si="1306"/>
        <v>#DIV/0!</v>
      </c>
      <c r="AV729" s="116"/>
      <c r="AW729" s="699" t="e">
        <f t="shared" si="1341"/>
        <v>#DIV/0!</v>
      </c>
      <c r="AX729" s="171"/>
      <c r="AY729" s="699" t="e">
        <f t="shared" si="1321"/>
        <v>#DIV/0!</v>
      </c>
      <c r="AZ729" s="41"/>
      <c r="BA729" s="699" t="e">
        <f t="shared" si="1322"/>
        <v>#DIV/0!</v>
      </c>
      <c r="BB729" s="35"/>
      <c r="BC729" s="41">
        <f t="shared" si="1342"/>
        <v>0</v>
      </c>
      <c r="BD729" s="35">
        <f t="shared" si="1343"/>
        <v>0</v>
      </c>
      <c r="BE729" s="116">
        <f>BF729</f>
        <v>0</v>
      </c>
      <c r="BF729" s="116"/>
      <c r="BG729" s="116"/>
      <c r="BH729" s="41"/>
      <c r="BI729" s="35"/>
      <c r="BJ729" s="116">
        <f t="shared" si="1345"/>
        <v>0</v>
      </c>
      <c r="BK729" s="35"/>
      <c r="BL729" s="35"/>
      <c r="BM729" s="35"/>
      <c r="BN729" s="632">
        <f t="shared" si="1346"/>
        <v>0</v>
      </c>
      <c r="BO729" s="116">
        <f t="shared" si="1353"/>
        <v>0</v>
      </c>
      <c r="BP729" s="116"/>
      <c r="BQ729" s="116"/>
      <c r="BR729" s="41">
        <f t="shared" si="1348"/>
        <v>0</v>
      </c>
      <c r="BS729" s="35">
        <f t="shared" si="1349"/>
        <v>0</v>
      </c>
      <c r="BT729" s="116"/>
      <c r="BU729" s="632">
        <f t="shared" si="1350"/>
        <v>0</v>
      </c>
      <c r="BV729" s="116"/>
      <c r="BW729" s="116"/>
      <c r="BX729" s="116"/>
      <c r="BY729" s="41"/>
      <c r="BZ729" s="35"/>
      <c r="CE729" s="699" t="e">
        <f t="shared" si="1272"/>
        <v>#DIV/0!</v>
      </c>
    </row>
    <row r="730" spans="1:12295" s="37" customFormat="1" ht="45.75" hidden="1" customHeight="1" x14ac:dyDescent="0.25">
      <c r="B730" s="529"/>
      <c r="C730" s="119" t="s">
        <v>111</v>
      </c>
      <c r="D730" s="168">
        <f t="shared" si="1323"/>
        <v>0</v>
      </c>
      <c r="E730" s="171"/>
      <c r="F730" s="171"/>
      <c r="G730" s="171"/>
      <c r="H730" s="172"/>
      <c r="I730" s="172"/>
      <c r="J730" s="171">
        <f t="shared" ref="J730" si="1356">K730</f>
        <v>0</v>
      </c>
      <c r="K730" s="168">
        <f t="shared" si="1330"/>
        <v>0</v>
      </c>
      <c r="L730" s="699" t="e">
        <f t="shared" si="1294"/>
        <v>#DIV/0!</v>
      </c>
      <c r="M730" s="171"/>
      <c r="N730" s="116"/>
      <c r="O730" s="116"/>
      <c r="P730" s="116"/>
      <c r="Q730" s="116"/>
      <c r="R730" s="116"/>
      <c r="S730" s="35"/>
      <c r="T730" s="35"/>
      <c r="U730" s="35"/>
      <c r="V730" s="116">
        <f t="shared" ref="V730" si="1357">W730+X730+Y730</f>
        <v>34418.638050000001</v>
      </c>
      <c r="W730" s="116">
        <f>AA730-E730</f>
        <v>34418.638050000001</v>
      </c>
      <c r="X730" s="35"/>
      <c r="Y730" s="35"/>
      <c r="Z730" s="116">
        <f t="shared" si="1332"/>
        <v>34418.638050000001</v>
      </c>
      <c r="AA730" s="116">
        <v>34418.638050000001</v>
      </c>
      <c r="AB730" s="35"/>
      <c r="AC730" s="35"/>
      <c r="AD730" s="35"/>
      <c r="AE730" s="168">
        <f t="shared" si="1327"/>
        <v>0</v>
      </c>
      <c r="AF730" s="699" t="e">
        <f t="shared" si="1295"/>
        <v>#DIV/0!</v>
      </c>
      <c r="AG730" s="171"/>
      <c r="AH730" s="699" t="e">
        <f t="shared" si="1302"/>
        <v>#DIV/0!</v>
      </c>
      <c r="AI730" s="116"/>
      <c r="AJ730" s="116"/>
      <c r="AK730" s="116"/>
      <c r="AL730" s="116"/>
      <c r="AM730" s="35"/>
      <c r="AN730" s="35"/>
      <c r="AO730" s="35"/>
      <c r="AP730" s="116"/>
      <c r="AQ730" s="116"/>
      <c r="AR730" s="168">
        <f t="shared" si="1328"/>
        <v>0</v>
      </c>
      <c r="AS730" s="699" t="e">
        <f t="shared" si="1297"/>
        <v>#DIV/0!</v>
      </c>
      <c r="AT730" s="171"/>
      <c r="AU730" s="699" t="e">
        <f t="shared" si="1306"/>
        <v>#DIV/0!</v>
      </c>
      <c r="AV730" s="116"/>
      <c r="AW730" s="699" t="e">
        <f t="shared" si="1341"/>
        <v>#DIV/0!</v>
      </c>
      <c r="AX730" s="171"/>
      <c r="AY730" s="699" t="e">
        <f t="shared" si="1321"/>
        <v>#DIV/0!</v>
      </c>
      <c r="AZ730" s="35"/>
      <c r="BA730" s="699" t="e">
        <f t="shared" si="1322"/>
        <v>#DIV/0!</v>
      </c>
      <c r="BB730" s="35"/>
      <c r="BC730" s="35">
        <f t="shared" si="1342"/>
        <v>0</v>
      </c>
      <c r="BD730" s="35">
        <f t="shared" si="1343"/>
        <v>0</v>
      </c>
      <c r="BE730" s="116">
        <f t="shared" ref="BE730" si="1358">BF730</f>
        <v>0</v>
      </c>
      <c r="BF730" s="116"/>
      <c r="BG730" s="116"/>
      <c r="BH730" s="35"/>
      <c r="BI730" s="35"/>
      <c r="BJ730" s="116">
        <f t="shared" si="1345"/>
        <v>0</v>
      </c>
      <c r="BK730" s="116"/>
      <c r="BL730" s="35"/>
      <c r="BM730" s="35"/>
      <c r="BN730" s="632">
        <f t="shared" si="1346"/>
        <v>35000</v>
      </c>
      <c r="BO730" s="116">
        <v>35000</v>
      </c>
      <c r="BP730" s="116"/>
      <c r="BQ730" s="116"/>
      <c r="BR730" s="35">
        <f t="shared" si="1348"/>
        <v>0</v>
      </c>
      <c r="BS730" s="35">
        <f t="shared" si="1349"/>
        <v>0</v>
      </c>
      <c r="BT730" s="116"/>
      <c r="BU730" s="632">
        <f t="shared" si="1350"/>
        <v>0</v>
      </c>
      <c r="BV730" s="116"/>
      <c r="BW730" s="116"/>
      <c r="BX730" s="116"/>
      <c r="BY730" s="35"/>
      <c r="BZ730" s="35"/>
      <c r="CE730" s="699" t="e">
        <f t="shared" si="1272"/>
        <v>#DIV/0!</v>
      </c>
    </row>
    <row r="731" spans="1:12295" s="259" customFormat="1" ht="144.75" hidden="1" customHeight="1" x14ac:dyDescent="0.25">
      <c r="B731" s="529" t="s">
        <v>8</v>
      </c>
      <c r="C731" s="260" t="s">
        <v>351</v>
      </c>
      <c r="D731" s="168">
        <f t="shared" si="1323"/>
        <v>1796991.85803</v>
      </c>
      <c r="E731" s="171"/>
      <c r="F731" s="171"/>
      <c r="G731" s="235"/>
      <c r="H731" s="235"/>
      <c r="I731" s="235">
        <f>I732</f>
        <v>1796991.85803</v>
      </c>
      <c r="J731" s="893"/>
      <c r="K731" s="168">
        <f t="shared" si="1330"/>
        <v>0</v>
      </c>
      <c r="L731" s="699">
        <f t="shared" si="1294"/>
        <v>0</v>
      </c>
      <c r="M731" s="171"/>
      <c r="N731" s="116"/>
      <c r="O731" s="116"/>
      <c r="P731" s="116"/>
      <c r="Q731" s="194"/>
      <c r="R731" s="114"/>
      <c r="S731" s="194"/>
      <c r="T731" s="114"/>
      <c r="U731" s="194">
        <f>U732</f>
        <v>463132.75484000001</v>
      </c>
      <c r="V731" s="530"/>
      <c r="W731" s="530"/>
      <c r="X731" s="531"/>
      <c r="Y731" s="531"/>
      <c r="Z731" s="530"/>
      <c r="AA731" s="530"/>
      <c r="AB731" s="531"/>
      <c r="AC731" s="531"/>
      <c r="AD731" s="35"/>
      <c r="AE731" s="168">
        <f t="shared" si="1327"/>
        <v>343416.78737999999</v>
      </c>
      <c r="AF731" s="699">
        <f t="shared" si="1295"/>
        <v>0.19110647933401309</v>
      </c>
      <c r="AG731" s="235"/>
      <c r="AH731" s="699" t="e">
        <f t="shared" si="1302"/>
        <v>#DIV/0!</v>
      </c>
      <c r="AI731" s="194"/>
      <c r="AJ731" s="114"/>
      <c r="AK731" s="194"/>
      <c r="AL731" s="114"/>
      <c r="AM731" s="194"/>
      <c r="AN731" s="114"/>
      <c r="AO731" s="194">
        <f>AO732</f>
        <v>343416.78737999999</v>
      </c>
      <c r="AP731" s="530"/>
      <c r="AQ731" s="116"/>
      <c r="AR731" s="168">
        <f t="shared" si="1328"/>
        <v>1796695.9195900001</v>
      </c>
      <c r="AS731" s="699">
        <f t="shared" si="1297"/>
        <v>0.99983531453485586</v>
      </c>
      <c r="AT731" s="235"/>
      <c r="AU731" s="699" t="e">
        <f t="shared" si="1306"/>
        <v>#DIV/0!</v>
      </c>
      <c r="AV731" s="194"/>
      <c r="AW731" s="699" t="e">
        <f t="shared" si="1341"/>
        <v>#DIV/0!</v>
      </c>
      <c r="AX731" s="235"/>
      <c r="AY731" s="699" t="e">
        <f t="shared" si="1321"/>
        <v>#DIV/0!</v>
      </c>
      <c r="AZ731" s="194"/>
      <c r="BA731" s="699" t="e">
        <f t="shared" si="1322"/>
        <v>#DIV/0!</v>
      </c>
      <c r="BB731" s="194">
        <f>BB732</f>
        <v>1796695.9195900001</v>
      </c>
      <c r="BC731" s="531"/>
      <c r="BD731" s="531"/>
      <c r="BE731" s="194">
        <f>BI731</f>
        <v>0</v>
      </c>
      <c r="BF731" s="194"/>
      <c r="BG731" s="194"/>
      <c r="BH731" s="194"/>
      <c r="BI731" s="194">
        <f>BI732</f>
        <v>0</v>
      </c>
      <c r="BJ731" s="530"/>
      <c r="BK731" s="530"/>
      <c r="BL731" s="531"/>
      <c r="BM731" s="531"/>
      <c r="BN731" s="632">
        <f t="shared" si="1346"/>
        <v>0</v>
      </c>
      <c r="BO731" s="530"/>
      <c r="BP731" s="530"/>
      <c r="BQ731" s="530"/>
      <c r="BR731" s="531"/>
      <c r="BS731" s="531"/>
      <c r="BT731" s="530"/>
      <c r="BU731" s="632">
        <f t="shared" si="1350"/>
        <v>0</v>
      </c>
      <c r="BV731" s="194"/>
      <c r="BW731" s="194"/>
      <c r="BX731" s="194"/>
      <c r="BY731" s="194"/>
      <c r="BZ731" s="194">
        <f>BZ732</f>
        <v>0</v>
      </c>
      <c r="CE731" s="699">
        <f t="shared" si="1272"/>
        <v>0.99983531453485586</v>
      </c>
    </row>
    <row r="732" spans="1:12295" s="45" customFormat="1" ht="54" hidden="1" customHeight="1" x14ac:dyDescent="0.25">
      <c r="B732" s="529"/>
      <c r="C732" s="97" t="s">
        <v>31</v>
      </c>
      <c r="D732" s="168">
        <f t="shared" si="1323"/>
        <v>1796991.85803</v>
      </c>
      <c r="E732" s="166">
        <f>E736+E746+E755</f>
        <v>0</v>
      </c>
      <c r="F732" s="166"/>
      <c r="G732" s="166"/>
      <c r="H732" s="166">
        <f>H461+H663+H673</f>
        <v>0</v>
      </c>
      <c r="I732" s="166">
        <f>I736</f>
        <v>1796991.85803</v>
      </c>
      <c r="J732" s="166">
        <f>K732+M732+Q732</f>
        <v>0</v>
      </c>
      <c r="K732" s="168">
        <f t="shared" si="1330"/>
        <v>0</v>
      </c>
      <c r="L732" s="699">
        <f t="shared" si="1294"/>
        <v>0</v>
      </c>
      <c r="M732" s="166">
        <f>M736+M746+M755</f>
        <v>0</v>
      </c>
      <c r="N732" s="687"/>
      <c r="O732" s="626"/>
      <c r="P732" s="687"/>
      <c r="Q732" s="626"/>
      <c r="R732" s="687"/>
      <c r="S732" s="626">
        <f>S461+S663+S673</f>
        <v>0</v>
      </c>
      <c r="T732" s="687"/>
      <c r="U732" s="626">
        <f>U736</f>
        <v>463132.75484000001</v>
      </c>
      <c r="V732" s="626">
        <f t="shared" ref="V732" si="1359">W732+X732+Y732</f>
        <v>0</v>
      </c>
      <c r="W732" s="626">
        <f>W461+W663+W675</f>
        <v>0</v>
      </c>
      <c r="X732" s="626"/>
      <c r="Y732" s="626"/>
      <c r="Z732" s="626">
        <f t="shared" ref="Z732" si="1360">AA732+AB732</f>
        <v>0</v>
      </c>
      <c r="AA732" s="626">
        <f>AA461+AA663+AA675</f>
        <v>0</v>
      </c>
      <c r="AB732" s="626">
        <f>H732</f>
        <v>0</v>
      </c>
      <c r="AC732" s="626"/>
      <c r="AD732" s="687"/>
      <c r="AE732" s="168">
        <f t="shared" si="1327"/>
        <v>343416.78737999999</v>
      </c>
      <c r="AF732" s="699">
        <f t="shared" si="1295"/>
        <v>0.19110647933401309</v>
      </c>
      <c r="AG732" s="166">
        <f>AG736+AG746+AG755</f>
        <v>0</v>
      </c>
      <c r="AH732" s="699" t="e">
        <f t="shared" si="1302"/>
        <v>#DIV/0!</v>
      </c>
      <c r="AI732" s="626"/>
      <c r="AJ732" s="687"/>
      <c r="AK732" s="626"/>
      <c r="AL732" s="687"/>
      <c r="AM732" s="626">
        <f>AM461+AM663+AM673</f>
        <v>0</v>
      </c>
      <c r="AN732" s="687"/>
      <c r="AO732" s="626">
        <f>AO736</f>
        <v>343416.78737999999</v>
      </c>
      <c r="AP732" s="626"/>
      <c r="AQ732" s="687"/>
      <c r="AR732" s="168">
        <f t="shared" si="1328"/>
        <v>1796695.9195900001</v>
      </c>
      <c r="AS732" s="699">
        <f t="shared" si="1297"/>
        <v>0.99983531453485586</v>
      </c>
      <c r="AT732" s="166">
        <f>AT736+AT746+AT755</f>
        <v>0</v>
      </c>
      <c r="AU732" s="699" t="e">
        <f t="shared" si="1306"/>
        <v>#DIV/0!</v>
      </c>
      <c r="AV732" s="626"/>
      <c r="AW732" s="699" t="e">
        <f t="shared" si="1341"/>
        <v>#DIV/0!</v>
      </c>
      <c r="AX732" s="166"/>
      <c r="AY732" s="699" t="e">
        <f t="shared" si="1321"/>
        <v>#DIV/0!</v>
      </c>
      <c r="AZ732" s="626">
        <f>AZ461+AZ663+AZ673</f>
        <v>0</v>
      </c>
      <c r="BA732" s="699" t="e">
        <f t="shared" si="1322"/>
        <v>#DIV/0!</v>
      </c>
      <c r="BB732" s="626">
        <f>BB736</f>
        <v>1796695.9195900001</v>
      </c>
      <c r="BC732" s="626"/>
      <c r="BD732" s="626"/>
      <c r="BE732" s="626">
        <f>BF732</f>
        <v>0</v>
      </c>
      <c r="BF732" s="626">
        <f>BF736+BF746+BF755</f>
        <v>0</v>
      </c>
      <c r="BG732" s="626"/>
      <c r="BH732" s="626">
        <f>BH461+BH663+BH673</f>
        <v>0</v>
      </c>
      <c r="BI732" s="626">
        <f>BI736</f>
        <v>0</v>
      </c>
      <c r="BJ732" s="626">
        <f t="shared" ref="BJ732" si="1361">BK732+BL732+BM732</f>
        <v>0</v>
      </c>
      <c r="BK732" s="626">
        <f>BK461+BK663+BK675</f>
        <v>0</v>
      </c>
      <c r="BL732" s="626"/>
      <c r="BM732" s="626"/>
      <c r="BN732" s="632">
        <f t="shared" si="1346"/>
        <v>0</v>
      </c>
      <c r="BO732" s="626">
        <f>BO461+BO663+BO675</f>
        <v>0</v>
      </c>
      <c r="BP732" s="626"/>
      <c r="BQ732" s="626"/>
      <c r="BR732" s="626"/>
      <c r="BS732" s="626"/>
      <c r="BT732" s="626"/>
      <c r="BU732" s="632">
        <f t="shared" si="1350"/>
        <v>0</v>
      </c>
      <c r="BV732" s="507">
        <f>BV736+BV746+BV755</f>
        <v>0</v>
      </c>
      <c r="BW732" s="522"/>
      <c r="BX732" s="507"/>
      <c r="BY732" s="507">
        <f>BY461+BY663+BY673</f>
        <v>0</v>
      </c>
      <c r="BZ732" s="507">
        <f>BZ736</f>
        <v>0</v>
      </c>
      <c r="CE732" s="699">
        <f t="shared" si="1272"/>
        <v>0.99983531453485586</v>
      </c>
    </row>
    <row r="733" spans="1:12295" s="52" customFormat="1" ht="156.75" customHeight="1" x14ac:dyDescent="0.25">
      <c r="B733" s="529" t="s">
        <v>358</v>
      </c>
      <c r="C733" s="99" t="s">
        <v>512</v>
      </c>
      <c r="D733" s="168">
        <f>E733+F733+G733+H733+I733</f>
        <v>7898037.5205899999</v>
      </c>
      <c r="E733" s="168">
        <f>3863898.66151-342192</f>
        <v>3521706.66151</v>
      </c>
      <c r="F733" s="168">
        <v>4034138.8590799998</v>
      </c>
      <c r="G733" s="168"/>
      <c r="H733" s="168"/>
      <c r="I733" s="168">
        <v>342192</v>
      </c>
      <c r="J733" s="168">
        <f>K733-D733</f>
        <v>-963527.58334999997</v>
      </c>
      <c r="K733" s="168">
        <f>M733+O733</f>
        <v>6934509.9372399999</v>
      </c>
      <c r="L733" s="696">
        <f t="shared" si="1294"/>
        <v>0.87800417751395765</v>
      </c>
      <c r="M733" s="168">
        <v>2900371.07816</v>
      </c>
      <c r="N733" s="696">
        <f>M733/E733</f>
        <v>0.82356975095603502</v>
      </c>
      <c r="O733" s="168">
        <v>4034138.8590799998</v>
      </c>
      <c r="P733" s="696">
        <f>O733/F733</f>
        <v>1</v>
      </c>
      <c r="Q733" s="835"/>
      <c r="R733" s="835"/>
      <c r="S733" s="835"/>
      <c r="T733" s="835"/>
      <c r="U733" s="835"/>
      <c r="V733" s="835"/>
      <c r="W733" s="835"/>
      <c r="X733" s="835"/>
      <c r="Y733" s="835"/>
      <c r="Z733" s="835"/>
      <c r="AA733" s="835"/>
      <c r="AB733" s="835"/>
      <c r="AC733" s="835"/>
      <c r="AD733" s="835"/>
      <c r="AE733" s="168">
        <f>AG733+AI733</f>
        <v>4499764.62237</v>
      </c>
      <c r="AF733" s="696">
        <f t="shared" si="1295"/>
        <v>0.56973198856541496</v>
      </c>
      <c r="AG733" s="168">
        <f>1769390.8491</f>
        <v>1769390.8491</v>
      </c>
      <c r="AH733" s="696">
        <f t="shared" si="1302"/>
        <v>0.50242425595473628</v>
      </c>
      <c r="AI733" s="1007">
        <f>2730373.77327</f>
        <v>2730373.7732699998</v>
      </c>
      <c r="AJ733" s="696">
        <f>AI733/F733</f>
        <v>0.67681700324333194</v>
      </c>
      <c r="AK733" s="835"/>
      <c r="AL733" s="835"/>
      <c r="AM733" s="835"/>
      <c r="AN733" s="835"/>
      <c r="AO733" s="835"/>
      <c r="AP733" s="835">
        <f>AR733-AE733</f>
        <v>3056080.8982199999</v>
      </c>
      <c r="AQ733" s="835"/>
      <c r="AR733" s="168">
        <f>AT733+AV733</f>
        <v>7555845.5205899999</v>
      </c>
      <c r="AS733" s="696">
        <f t="shared" si="1297"/>
        <v>0.95667379407759034</v>
      </c>
      <c r="AT733" s="168">
        <f>E733</f>
        <v>3521706.66151</v>
      </c>
      <c r="AU733" s="696">
        <f t="shared" si="1306"/>
        <v>1</v>
      </c>
      <c r="AV733" s="835">
        <f>F733</f>
        <v>4034138.8590799998</v>
      </c>
      <c r="AW733" s="696">
        <f t="shared" si="1341"/>
        <v>1</v>
      </c>
      <c r="AX733" s="168"/>
      <c r="AY733" s="696"/>
      <c r="AZ733" s="835"/>
      <c r="BA733" s="696"/>
      <c r="BB733" s="835"/>
      <c r="BC733" s="835"/>
      <c r="BD733" s="835"/>
      <c r="BE733" s="835"/>
      <c r="BF733" s="835"/>
      <c r="BG733" s="835"/>
      <c r="BH733" s="835"/>
      <c r="BI733" s="835"/>
      <c r="BJ733" s="835"/>
      <c r="BK733" s="835"/>
      <c r="BL733" s="835"/>
      <c r="BM733" s="835"/>
      <c r="BN733" s="835"/>
      <c r="BO733" s="835"/>
      <c r="BP733" s="835"/>
      <c r="BQ733" s="835"/>
      <c r="BR733" s="835"/>
      <c r="BS733" s="835"/>
      <c r="BT733" s="835"/>
      <c r="BU733" s="835"/>
      <c r="BV733" s="835"/>
      <c r="BW733" s="835"/>
      <c r="BX733" s="835"/>
      <c r="BY733" s="835"/>
      <c r="BZ733" s="835"/>
      <c r="CE733" s="696"/>
    </row>
    <row r="734" spans="1:12295" s="45" customFormat="1" ht="106.5" hidden="1" customHeight="1" x14ac:dyDescent="0.25">
      <c r="B734" s="529" t="s">
        <v>14</v>
      </c>
      <c r="C734" s="99" t="s">
        <v>512</v>
      </c>
      <c r="D734" s="168">
        <f t="shared" ref="D734:D735" si="1362">E734+F734</f>
        <v>0</v>
      </c>
      <c r="E734" s="168"/>
      <c r="F734" s="168"/>
      <c r="G734" s="168"/>
      <c r="H734" s="168"/>
      <c r="I734" s="168">
        <v>0</v>
      </c>
      <c r="J734" s="168">
        <v>0</v>
      </c>
      <c r="K734" s="168">
        <f t="shared" ref="K734:K735" si="1363">M734+O734</f>
        <v>971439.17405000003</v>
      </c>
      <c r="L734" s="699" t="e">
        <f t="shared" si="1294"/>
        <v>#DIV/0!</v>
      </c>
      <c r="M734" s="168">
        <v>971439.17405000003</v>
      </c>
      <c r="N734" s="696" t="e">
        <f t="shared" ref="N734:N735" si="1364">M734/E734</f>
        <v>#DIV/0!</v>
      </c>
      <c r="O734" s="665"/>
      <c r="P734" s="687"/>
      <c r="Q734" s="665"/>
      <c r="R734" s="687"/>
      <c r="S734" s="665"/>
      <c r="T734" s="687"/>
      <c r="U734" s="665">
        <v>0</v>
      </c>
      <c r="V734" s="665"/>
      <c r="W734" s="665"/>
      <c r="X734" s="665"/>
      <c r="Y734" s="665"/>
      <c r="Z734" s="665"/>
      <c r="AA734" s="665"/>
      <c r="AB734" s="665"/>
      <c r="AC734" s="665"/>
      <c r="AD734" s="687"/>
      <c r="AE734" s="168">
        <f t="shared" ref="AE734:AE735" si="1365">AG734</f>
        <v>0</v>
      </c>
      <c r="AF734" s="699" t="e">
        <f t="shared" si="1295"/>
        <v>#DIV/0!</v>
      </c>
      <c r="AG734" s="168"/>
      <c r="AH734" s="699" t="e">
        <f t="shared" si="1302"/>
        <v>#DIV/0!</v>
      </c>
      <c r="AI734" s="1007"/>
      <c r="AJ734" s="687"/>
      <c r="AK734" s="665"/>
      <c r="AL734" s="687"/>
      <c r="AM734" s="665"/>
      <c r="AN734" s="687"/>
      <c r="AO734" s="665"/>
      <c r="AP734" s="665">
        <v>0</v>
      </c>
      <c r="AQ734" s="687"/>
      <c r="AR734" s="766">
        <f t="shared" ref="AR734:AR735" si="1366">AT734</f>
        <v>0</v>
      </c>
      <c r="AS734" s="699" t="e">
        <f t="shared" si="1297"/>
        <v>#DIV/0!</v>
      </c>
      <c r="AT734" s="1005">
        <f t="shared" ref="AT734" si="1367">E734</f>
        <v>0</v>
      </c>
      <c r="AU734" s="699" t="e">
        <f t="shared" si="1306"/>
        <v>#DIV/0!</v>
      </c>
      <c r="AV734" s="626"/>
      <c r="AW734" s="699" t="e">
        <f t="shared" si="1341"/>
        <v>#DIV/0!</v>
      </c>
      <c r="AX734" s="166"/>
      <c r="AY734" s="699" t="e">
        <f t="shared" si="1321"/>
        <v>#DIV/0!</v>
      </c>
      <c r="AZ734" s="626"/>
      <c r="BA734" s="699" t="e">
        <f t="shared" si="1322"/>
        <v>#DIV/0!</v>
      </c>
      <c r="BB734" s="626"/>
      <c r="BC734" s="626"/>
      <c r="BD734" s="626"/>
      <c r="BE734" s="626"/>
      <c r="BF734" s="626"/>
      <c r="BG734" s="626"/>
      <c r="BH734" s="626"/>
      <c r="BI734" s="626"/>
      <c r="BJ734" s="626"/>
      <c r="BK734" s="626"/>
      <c r="BL734" s="626"/>
      <c r="BM734" s="626"/>
      <c r="BN734" s="632">
        <f t="shared" ref="BN734" si="1368">BO734+BR734+BS734</f>
        <v>800000</v>
      </c>
      <c r="BO734" s="632">
        <f t="shared" ref="BO734" si="1369">BF734</f>
        <v>0</v>
      </c>
      <c r="BP734" s="632"/>
      <c r="BQ734" s="632"/>
      <c r="BR734" s="632">
        <f t="shared" ref="BR734" si="1370">BH734</f>
        <v>0</v>
      </c>
      <c r="BS734" s="632">
        <v>800000</v>
      </c>
      <c r="BT734" s="665">
        <v>0</v>
      </c>
      <c r="BU734" s="632">
        <f t="shared" ref="BU734" si="1371">BV734+BY734+BZ734</f>
        <v>800000</v>
      </c>
      <c r="BV734" s="541">
        <f t="shared" ref="BV734" si="1372">BM734</f>
        <v>0</v>
      </c>
      <c r="BW734" s="541"/>
      <c r="BX734" s="541"/>
      <c r="BY734" s="541">
        <f t="shared" ref="BY734" si="1373">BO734</f>
        <v>0</v>
      </c>
      <c r="BZ734" s="541">
        <v>800000</v>
      </c>
      <c r="CE734" s="699" t="e">
        <f t="shared" si="1272"/>
        <v>#DIV/0!</v>
      </c>
    </row>
    <row r="735" spans="1:12295" s="52" customFormat="1" ht="172.5" customHeight="1" x14ac:dyDescent="0.25">
      <c r="B735" s="529" t="s">
        <v>442</v>
      </c>
      <c r="C735" s="99" t="s">
        <v>513</v>
      </c>
      <c r="D735" s="168">
        <f t="shared" si="1362"/>
        <v>16564.511050000001</v>
      </c>
      <c r="E735" s="168">
        <v>16564.511050000001</v>
      </c>
      <c r="F735" s="168"/>
      <c r="G735" s="168"/>
      <c r="H735" s="168"/>
      <c r="I735" s="168"/>
      <c r="J735" s="168"/>
      <c r="K735" s="168">
        <f t="shared" si="1363"/>
        <v>16564.511050000001</v>
      </c>
      <c r="L735" s="696">
        <f t="shared" si="1294"/>
        <v>1</v>
      </c>
      <c r="M735" s="168">
        <f>E735</f>
        <v>16564.511050000001</v>
      </c>
      <c r="N735" s="696">
        <f t="shared" si="1364"/>
        <v>1</v>
      </c>
      <c r="O735" s="835"/>
      <c r="P735" s="835"/>
      <c r="Q735" s="835"/>
      <c r="R735" s="835"/>
      <c r="S735" s="835"/>
      <c r="T735" s="835"/>
      <c r="U735" s="835"/>
      <c r="V735" s="835"/>
      <c r="W735" s="835"/>
      <c r="X735" s="835"/>
      <c r="Y735" s="835"/>
      <c r="Z735" s="835"/>
      <c r="AA735" s="835"/>
      <c r="AB735" s="835"/>
      <c r="AC735" s="835"/>
      <c r="AD735" s="835"/>
      <c r="AE735" s="168">
        <f t="shared" si="1365"/>
        <v>10129.86069</v>
      </c>
      <c r="AF735" s="696">
        <f t="shared" si="1295"/>
        <v>0.61153997600188736</v>
      </c>
      <c r="AG735" s="168">
        <v>10129.86069</v>
      </c>
      <c r="AH735" s="696">
        <f t="shared" si="1302"/>
        <v>0.61153997600188736</v>
      </c>
      <c r="AI735" s="168"/>
      <c r="AJ735" s="835"/>
      <c r="AK735" s="835"/>
      <c r="AL735" s="835"/>
      <c r="AM735" s="835"/>
      <c r="AN735" s="835"/>
      <c r="AO735" s="835"/>
      <c r="AP735" s="835"/>
      <c r="AQ735" s="835"/>
      <c r="AR735" s="168">
        <f t="shared" si="1366"/>
        <v>16564.511050000001</v>
      </c>
      <c r="AS735" s="696">
        <f t="shared" si="1297"/>
        <v>1</v>
      </c>
      <c r="AT735" s="168">
        <f>D735</f>
        <v>16564.511050000001</v>
      </c>
      <c r="AU735" s="696">
        <f t="shared" si="1306"/>
        <v>1</v>
      </c>
      <c r="AV735" s="835"/>
      <c r="AW735" s="696"/>
      <c r="AX735" s="168"/>
      <c r="AY735" s="696"/>
      <c r="AZ735" s="835"/>
      <c r="BA735" s="696"/>
      <c r="BB735" s="835"/>
      <c r="BC735" s="835"/>
      <c r="BD735" s="835"/>
      <c r="BE735" s="835"/>
      <c r="BF735" s="835"/>
      <c r="BG735" s="835"/>
      <c r="BH735" s="835"/>
      <c r="BI735" s="835"/>
      <c r="BJ735" s="835"/>
      <c r="BK735" s="835"/>
      <c r="BL735" s="835"/>
      <c r="BM735" s="835"/>
      <c r="BN735" s="835"/>
      <c r="BO735" s="835"/>
      <c r="BP735" s="835"/>
      <c r="BQ735" s="835"/>
      <c r="BR735" s="835"/>
      <c r="BS735" s="835"/>
      <c r="BT735" s="835"/>
      <c r="BU735" s="835"/>
      <c r="BV735" s="835"/>
      <c r="BW735" s="835"/>
      <c r="BX735" s="835"/>
      <c r="BY735" s="835"/>
      <c r="BZ735" s="835"/>
      <c r="CE735" s="696"/>
    </row>
    <row r="736" spans="1:12295" s="175" customFormat="1" ht="127.5" customHeight="1" x14ac:dyDescent="0.3">
      <c r="A736" s="203"/>
      <c r="B736" s="529" t="s">
        <v>445</v>
      </c>
      <c r="C736" s="99" t="s">
        <v>113</v>
      </c>
      <c r="D736" s="168">
        <f>I736</f>
        <v>1796991.85803</v>
      </c>
      <c r="E736" s="168"/>
      <c r="F736" s="168"/>
      <c r="G736" s="168"/>
      <c r="H736" s="168"/>
      <c r="I736" s="168">
        <v>1796991.85803</v>
      </c>
      <c r="J736" s="168">
        <f>U736-I736</f>
        <v>-1333859.1031899999</v>
      </c>
      <c r="K736" s="168">
        <f>U736</f>
        <v>463132.75484000001</v>
      </c>
      <c r="L736" s="696">
        <f t="shared" si="1294"/>
        <v>0.25772668516579789</v>
      </c>
      <c r="M736" s="168"/>
      <c r="N736" s="835"/>
      <c r="O736" s="835"/>
      <c r="P736" s="835"/>
      <c r="Q736" s="835"/>
      <c r="R736" s="835"/>
      <c r="S736" s="835"/>
      <c r="T736" s="835"/>
      <c r="U736" s="835">
        <v>463132.75484000001</v>
      </c>
      <c r="V736" s="835">
        <f t="shared" si="1331"/>
        <v>-1166324.1921000001</v>
      </c>
      <c r="W736" s="835"/>
      <c r="X736" s="835"/>
      <c r="Y736" s="835">
        <f>AC736-I736</f>
        <v>-1166324.1921000001</v>
      </c>
      <c r="Z736" s="835">
        <f t="shared" si="1332"/>
        <v>630667.66593000002</v>
      </c>
      <c r="AA736" s="835">
        <f>E736</f>
        <v>0</v>
      </c>
      <c r="AB736" s="835"/>
      <c r="AC736" s="835">
        <v>630667.66593000002</v>
      </c>
      <c r="AD736" s="696">
        <f>U736/I736</f>
        <v>0.25772668516579789</v>
      </c>
      <c r="AE736" s="168">
        <f>AO736</f>
        <v>343416.78737999999</v>
      </c>
      <c r="AF736" s="696">
        <f t="shared" si="1295"/>
        <v>0.19110647933401309</v>
      </c>
      <c r="AG736" s="168"/>
      <c r="AH736" s="696"/>
      <c r="AI736" s="835"/>
      <c r="AJ736" s="835"/>
      <c r="AK736" s="835"/>
      <c r="AL736" s="835"/>
      <c r="AM736" s="835"/>
      <c r="AN736" s="835"/>
      <c r="AO736" s="835">
        <v>343416.78737999999</v>
      </c>
      <c r="AP736" s="835">
        <f>AR736-AO736</f>
        <v>1453279.13221</v>
      </c>
      <c r="AQ736" s="696">
        <f>AO736/D736</f>
        <v>0.19110647933401309</v>
      </c>
      <c r="AR736" s="168">
        <f>BB736</f>
        <v>1796695.9195900001</v>
      </c>
      <c r="AS736" s="696">
        <f t="shared" si="1297"/>
        <v>0.99983531453485586</v>
      </c>
      <c r="AT736" s="168"/>
      <c r="AU736" s="696"/>
      <c r="AV736" s="835"/>
      <c r="AW736" s="696"/>
      <c r="AX736" s="168"/>
      <c r="AY736" s="696"/>
      <c r="AZ736" s="835"/>
      <c r="BA736" s="696"/>
      <c r="BB736" s="835">
        <v>1796695.9195900001</v>
      </c>
      <c r="BC736" s="835"/>
      <c r="BD736" s="835"/>
      <c r="BE736" s="835"/>
      <c r="BF736" s="835"/>
      <c r="BG736" s="835"/>
      <c r="BH736" s="835"/>
      <c r="BI736" s="835"/>
      <c r="BJ736" s="835"/>
      <c r="BK736" s="835"/>
      <c r="BL736" s="835"/>
      <c r="BM736" s="835"/>
      <c r="BN736" s="835"/>
      <c r="BO736" s="835"/>
      <c r="BP736" s="835"/>
      <c r="BQ736" s="835"/>
      <c r="BR736" s="835"/>
      <c r="BS736" s="835"/>
      <c r="BT736" s="835"/>
      <c r="BU736" s="835"/>
      <c r="BV736" s="835"/>
      <c r="BW736" s="835"/>
      <c r="BX736" s="835"/>
      <c r="BY736" s="835"/>
      <c r="BZ736" s="835"/>
      <c r="CA736" s="835"/>
      <c r="CB736" s="835"/>
      <c r="CC736" s="835"/>
      <c r="CD736" s="835"/>
      <c r="CE736" s="696">
        <f>BB736/D736</f>
        <v>0.99983531453485586</v>
      </c>
      <c r="CF736" s="835"/>
      <c r="CG736" s="835"/>
      <c r="CH736" s="835"/>
      <c r="CI736" s="835"/>
      <c r="CJ736" s="835"/>
      <c r="CK736" s="835"/>
      <c r="CL736" s="835"/>
      <c r="CM736" s="835"/>
      <c r="CN736" s="835"/>
      <c r="CO736" s="89"/>
      <c r="CP736" s="89"/>
      <c r="CQ736" s="89"/>
      <c r="CR736" s="89"/>
      <c r="CS736" s="89"/>
      <c r="CT736" s="835"/>
      <c r="CU736" s="835"/>
      <c r="CV736" s="89"/>
      <c r="CW736" s="89"/>
      <c r="CX736" s="835"/>
      <c r="CY736" s="835"/>
      <c r="CZ736" s="89"/>
      <c r="DA736" s="89"/>
      <c r="DB736" s="835"/>
      <c r="DC736" s="835"/>
      <c r="DD736" s="835"/>
      <c r="DE736" s="835"/>
      <c r="DF736" s="835"/>
      <c r="DG736" s="835"/>
      <c r="DH736" s="835"/>
      <c r="DI736" s="89"/>
      <c r="DJ736" s="89"/>
      <c r="DK736" s="835"/>
      <c r="DL736" s="835"/>
      <c r="DM736" s="89"/>
      <c r="DN736" s="89"/>
      <c r="DO736" s="835"/>
      <c r="DP736" s="835"/>
      <c r="DQ736" s="835"/>
      <c r="DR736" s="835"/>
      <c r="DS736" s="835"/>
      <c r="DT736" s="203"/>
      <c r="DU736" s="107"/>
      <c r="DV736" s="835"/>
      <c r="DW736" s="835"/>
      <c r="DX736" s="835"/>
      <c r="DY736" s="835"/>
      <c r="DZ736" s="835"/>
      <c r="EA736" s="835"/>
      <c r="EB736" s="835"/>
      <c r="EC736" s="168"/>
      <c r="ED736" s="168"/>
      <c r="EE736" s="168"/>
      <c r="EF736" s="168"/>
      <c r="EG736" s="168"/>
      <c r="EH736" s="168"/>
      <c r="EI736" s="168"/>
      <c r="EJ736" s="168"/>
      <c r="EK736" s="168"/>
      <c r="EL736" s="168"/>
      <c r="EM736" s="168"/>
      <c r="EN736" s="168"/>
      <c r="EO736" s="168"/>
      <c r="EP736" s="168"/>
      <c r="EQ736" s="168"/>
      <c r="ER736" s="168"/>
      <c r="ES736" s="168"/>
      <c r="ET736" s="168"/>
      <c r="EU736" s="168"/>
      <c r="EV736" s="168"/>
      <c r="EW736" s="168"/>
      <c r="EX736" s="168"/>
      <c r="EY736" s="168"/>
      <c r="EZ736" s="168"/>
      <c r="FA736" s="168"/>
      <c r="FB736" s="168"/>
      <c r="FC736" s="168"/>
      <c r="FD736" s="168"/>
      <c r="FE736" s="168"/>
      <c r="FF736" s="168"/>
      <c r="FG736" s="168"/>
      <c r="FH736" s="168"/>
      <c r="FI736" s="168"/>
      <c r="FJ736" s="168"/>
      <c r="FK736" s="168"/>
      <c r="FL736" s="168"/>
      <c r="FM736" s="168"/>
      <c r="FN736" s="168"/>
      <c r="FO736" s="168"/>
      <c r="FP736" s="168"/>
      <c r="FQ736" s="168"/>
      <c r="FR736" s="168"/>
      <c r="FS736" s="168"/>
      <c r="FT736" s="168"/>
      <c r="FU736" s="835"/>
      <c r="FV736" s="835"/>
      <c r="FW736" s="835"/>
      <c r="FX736" s="835"/>
      <c r="FY736" s="835"/>
      <c r="FZ736" s="835"/>
      <c r="GA736" s="835"/>
      <c r="GB736" s="835"/>
      <c r="GC736" s="835"/>
      <c r="GD736" s="835"/>
      <c r="GE736" s="835"/>
      <c r="GF736" s="835"/>
      <c r="GG736" s="835"/>
      <c r="GH736" s="835"/>
      <c r="GI736" s="835"/>
      <c r="GJ736" s="835"/>
      <c r="GK736" s="835"/>
      <c r="GL736" s="835"/>
      <c r="GM736" s="835"/>
      <c r="GN736" s="835"/>
      <c r="GO736" s="835"/>
      <c r="GP736" s="835"/>
      <c r="GQ736" s="835"/>
      <c r="GR736" s="835"/>
      <c r="GS736" s="89"/>
      <c r="GT736" s="89"/>
      <c r="GU736" s="89"/>
      <c r="GV736" s="89"/>
      <c r="GW736" s="89"/>
      <c r="GX736" s="835"/>
      <c r="GY736" s="835"/>
      <c r="GZ736" s="89"/>
      <c r="HA736" s="89"/>
      <c r="HB736" s="835"/>
      <c r="HC736" s="835"/>
      <c r="HD736" s="89"/>
      <c r="HE736" s="89"/>
      <c r="HF736" s="835"/>
      <c r="HG736" s="835"/>
      <c r="HH736" s="835"/>
      <c r="HI736" s="835"/>
      <c r="HJ736" s="835"/>
      <c r="HK736" s="835"/>
      <c r="HL736" s="835"/>
      <c r="HM736" s="89"/>
      <c r="HN736" s="89"/>
      <c r="HO736" s="835"/>
      <c r="HP736" s="835"/>
      <c r="HQ736" s="89"/>
      <c r="HR736" s="89"/>
      <c r="HS736" s="835"/>
      <c r="HT736" s="835"/>
      <c r="HU736" s="835"/>
      <c r="HV736" s="835"/>
      <c r="HW736" s="835"/>
      <c r="HX736" s="203"/>
      <c r="HY736" s="107"/>
      <c r="HZ736" s="835"/>
      <c r="IA736" s="835"/>
      <c r="IB736" s="835"/>
      <c r="IC736" s="835"/>
      <c r="ID736" s="835"/>
      <c r="IE736" s="835"/>
      <c r="IF736" s="835"/>
      <c r="IG736" s="168"/>
      <c r="IH736" s="168"/>
      <c r="II736" s="168"/>
      <c r="IJ736" s="168"/>
      <c r="IK736" s="168"/>
      <c r="IL736" s="168"/>
      <c r="IM736" s="168"/>
      <c r="IN736" s="168"/>
      <c r="IO736" s="168"/>
      <c r="IP736" s="168"/>
      <c r="IQ736" s="168"/>
      <c r="IR736" s="168"/>
      <c r="IS736" s="168"/>
      <c r="IT736" s="168"/>
      <c r="IU736" s="168"/>
      <c r="IV736" s="168"/>
      <c r="IW736" s="168"/>
      <c r="IX736" s="168"/>
      <c r="IY736" s="168"/>
      <c r="IZ736" s="168"/>
      <c r="JA736" s="168"/>
      <c r="JB736" s="168"/>
      <c r="JC736" s="168"/>
      <c r="JD736" s="168"/>
      <c r="JE736" s="168"/>
      <c r="JF736" s="168"/>
      <c r="JG736" s="168"/>
      <c r="JH736" s="168"/>
      <c r="JI736" s="168"/>
      <c r="JJ736" s="168"/>
      <c r="JK736" s="168"/>
      <c r="JL736" s="168"/>
      <c r="JM736" s="168"/>
      <c r="JN736" s="168"/>
      <c r="JO736" s="168"/>
      <c r="JP736" s="168"/>
      <c r="JQ736" s="168"/>
      <c r="JR736" s="168"/>
      <c r="JS736" s="168"/>
      <c r="JT736" s="168"/>
      <c r="JU736" s="168"/>
      <c r="JV736" s="168"/>
      <c r="JW736" s="168"/>
      <c r="JX736" s="168"/>
      <c r="JY736" s="835"/>
      <c r="JZ736" s="835"/>
      <c r="KA736" s="835"/>
      <c r="KB736" s="835"/>
      <c r="KC736" s="835"/>
      <c r="KD736" s="835"/>
      <c r="KE736" s="835"/>
      <c r="KF736" s="835"/>
      <c r="KG736" s="835"/>
      <c r="KH736" s="835"/>
      <c r="KI736" s="835"/>
      <c r="KJ736" s="835"/>
      <c r="KK736" s="835"/>
      <c r="KL736" s="835"/>
      <c r="KM736" s="835"/>
      <c r="KN736" s="835"/>
      <c r="KO736" s="835"/>
      <c r="KP736" s="835"/>
      <c r="KQ736" s="835"/>
      <c r="KR736" s="835"/>
      <c r="KS736" s="835"/>
      <c r="KT736" s="835"/>
      <c r="KU736" s="835"/>
      <c r="KV736" s="835"/>
      <c r="KW736" s="89"/>
      <c r="KX736" s="89"/>
      <c r="KY736" s="89"/>
      <c r="KZ736" s="89"/>
      <c r="LA736" s="89"/>
      <c r="LB736" s="835"/>
      <c r="LC736" s="835"/>
      <c r="LD736" s="89"/>
      <c r="LE736" s="89"/>
      <c r="LF736" s="835"/>
      <c r="LG736" s="835"/>
      <c r="LH736" s="89"/>
      <c r="LI736" s="89"/>
      <c r="LJ736" s="835"/>
      <c r="LK736" s="835"/>
      <c r="LL736" s="835"/>
      <c r="LM736" s="835"/>
      <c r="LN736" s="835"/>
      <c r="LO736" s="835"/>
      <c r="LP736" s="835"/>
      <c r="LQ736" s="89"/>
      <c r="LR736" s="89"/>
      <c r="LS736" s="835"/>
      <c r="LT736" s="835"/>
      <c r="LU736" s="89"/>
      <c r="LV736" s="89"/>
      <c r="LW736" s="835"/>
      <c r="LX736" s="835"/>
      <c r="LY736" s="835"/>
      <c r="LZ736" s="835"/>
      <c r="MA736" s="835"/>
      <c r="MB736" s="203"/>
      <c r="MC736" s="107"/>
      <c r="MD736" s="835"/>
      <c r="ME736" s="835"/>
      <c r="MF736" s="835"/>
      <c r="MG736" s="835"/>
      <c r="MH736" s="835"/>
      <c r="MI736" s="835"/>
      <c r="MJ736" s="835"/>
      <c r="MK736" s="168"/>
      <c r="ML736" s="168"/>
      <c r="MM736" s="168"/>
      <c r="MN736" s="168"/>
      <c r="MO736" s="168"/>
      <c r="MP736" s="168"/>
      <c r="MQ736" s="168"/>
      <c r="MR736" s="168"/>
      <c r="MS736" s="168"/>
      <c r="MT736" s="168"/>
      <c r="MU736" s="168"/>
      <c r="MV736" s="168"/>
      <c r="MW736" s="168"/>
      <c r="MX736" s="168"/>
      <c r="MY736" s="168"/>
      <c r="MZ736" s="168"/>
      <c r="NA736" s="168"/>
      <c r="NB736" s="168"/>
      <c r="NC736" s="168"/>
      <c r="ND736" s="168"/>
      <c r="NE736" s="168"/>
      <c r="NF736" s="168"/>
      <c r="NG736" s="168"/>
      <c r="NH736" s="168"/>
      <c r="NI736" s="168"/>
      <c r="NJ736" s="168"/>
      <c r="NK736" s="168"/>
      <c r="NL736" s="168"/>
      <c r="NM736" s="168"/>
      <c r="NN736" s="168"/>
      <c r="NO736" s="168"/>
      <c r="NP736" s="168"/>
      <c r="NQ736" s="168"/>
      <c r="NR736" s="168"/>
      <c r="NS736" s="168"/>
      <c r="NT736" s="168"/>
      <c r="NU736" s="168"/>
      <c r="NV736" s="168"/>
      <c r="NW736" s="168"/>
      <c r="NX736" s="168"/>
      <c r="NY736" s="168"/>
      <c r="NZ736" s="168"/>
      <c r="OA736" s="168"/>
      <c r="OB736" s="168"/>
      <c r="OC736" s="835"/>
      <c r="OD736" s="835"/>
      <c r="OE736" s="835"/>
      <c r="OF736" s="835"/>
      <c r="OG736" s="835"/>
      <c r="OH736" s="835"/>
      <c r="OI736" s="835"/>
      <c r="OJ736" s="835"/>
      <c r="OK736" s="835"/>
      <c r="OL736" s="835"/>
      <c r="OM736" s="835"/>
      <c r="ON736" s="835"/>
      <c r="OO736" s="835"/>
      <c r="OP736" s="835"/>
      <c r="OQ736" s="835"/>
      <c r="OR736" s="835"/>
      <c r="OS736" s="835"/>
      <c r="OT736" s="835"/>
      <c r="OU736" s="835"/>
      <c r="OV736" s="835"/>
      <c r="OW736" s="835"/>
      <c r="OX736" s="835"/>
      <c r="OY736" s="835"/>
      <c r="OZ736" s="835"/>
      <c r="PA736" s="89"/>
      <c r="PB736" s="89"/>
      <c r="PC736" s="89"/>
      <c r="PD736" s="89"/>
      <c r="PE736" s="89"/>
      <c r="PF736" s="835"/>
      <c r="PG736" s="835"/>
      <c r="PH736" s="89"/>
      <c r="PI736" s="89"/>
      <c r="PJ736" s="835"/>
      <c r="PK736" s="835"/>
      <c r="PL736" s="89"/>
      <c r="PM736" s="89"/>
      <c r="PN736" s="835"/>
      <c r="PO736" s="835"/>
      <c r="PP736" s="835"/>
      <c r="PQ736" s="835"/>
      <c r="PR736" s="835"/>
      <c r="PS736" s="835"/>
      <c r="PT736" s="835"/>
      <c r="PU736" s="89"/>
      <c r="PV736" s="89"/>
      <c r="PW736" s="835"/>
      <c r="PX736" s="835"/>
      <c r="PY736" s="89"/>
      <c r="PZ736" s="89"/>
      <c r="QA736" s="835"/>
      <c r="QB736" s="835"/>
      <c r="QC736" s="835"/>
      <c r="QD736" s="835"/>
      <c r="QE736" s="835"/>
      <c r="QF736" s="203"/>
      <c r="QG736" s="107"/>
      <c r="QH736" s="835"/>
      <c r="QI736" s="835"/>
      <c r="QJ736" s="835"/>
      <c r="QK736" s="835"/>
      <c r="QL736" s="835"/>
      <c r="QM736" s="835"/>
      <c r="QN736" s="835"/>
      <c r="QO736" s="168"/>
      <c r="QP736" s="168"/>
      <c r="QQ736" s="168"/>
      <c r="QR736" s="168"/>
      <c r="QS736" s="168"/>
      <c r="QT736" s="168"/>
      <c r="QU736" s="168"/>
      <c r="QV736" s="168"/>
      <c r="QW736" s="168"/>
      <c r="QX736" s="168"/>
      <c r="QY736" s="168"/>
      <c r="QZ736" s="168"/>
      <c r="RA736" s="168"/>
      <c r="RB736" s="168"/>
      <c r="RC736" s="168"/>
      <c r="RD736" s="168"/>
      <c r="RE736" s="168"/>
      <c r="RF736" s="168"/>
      <c r="RG736" s="168"/>
      <c r="RH736" s="168"/>
      <c r="RI736" s="168"/>
      <c r="RJ736" s="168"/>
      <c r="RK736" s="168"/>
      <c r="RL736" s="168"/>
      <c r="RM736" s="168"/>
      <c r="RN736" s="168"/>
      <c r="RO736" s="168"/>
      <c r="RP736" s="168"/>
      <c r="RQ736" s="168"/>
      <c r="RR736" s="168"/>
      <c r="RS736" s="168"/>
      <c r="RT736" s="168"/>
      <c r="RU736" s="168"/>
      <c r="RV736" s="168"/>
      <c r="RW736" s="168"/>
      <c r="RX736" s="168"/>
      <c r="RY736" s="168"/>
      <c r="RZ736" s="168"/>
      <c r="SA736" s="168"/>
      <c r="SB736" s="168"/>
      <c r="SC736" s="168"/>
      <c r="SD736" s="168"/>
      <c r="SE736" s="168"/>
      <c r="SF736" s="168"/>
      <c r="SG736" s="835"/>
      <c r="SH736" s="835"/>
      <c r="SI736" s="835"/>
      <c r="SJ736" s="835"/>
      <c r="SK736" s="835"/>
      <c r="SL736" s="835"/>
      <c r="SM736" s="835"/>
      <c r="SN736" s="835"/>
      <c r="SO736" s="835"/>
      <c r="SP736" s="835"/>
      <c r="SQ736" s="835"/>
      <c r="SR736" s="835"/>
      <c r="SS736" s="835"/>
      <c r="ST736" s="835"/>
      <c r="SU736" s="835"/>
      <c r="SV736" s="835"/>
      <c r="SW736" s="835"/>
      <c r="SX736" s="835"/>
      <c r="SY736" s="835"/>
      <c r="SZ736" s="835"/>
      <c r="TA736" s="835"/>
      <c r="TB736" s="835"/>
      <c r="TC736" s="835"/>
      <c r="TD736" s="835"/>
      <c r="TE736" s="89"/>
      <c r="TF736" s="89"/>
      <c r="TG736" s="89"/>
      <c r="TH736" s="89"/>
      <c r="TI736" s="89"/>
      <c r="TJ736" s="835"/>
      <c r="TK736" s="835"/>
      <c r="TL736" s="89"/>
      <c r="TM736" s="89"/>
      <c r="TN736" s="835"/>
      <c r="TO736" s="835"/>
      <c r="TP736" s="89"/>
      <c r="TQ736" s="89"/>
      <c r="TR736" s="835"/>
      <c r="TS736" s="835"/>
      <c r="TT736" s="835"/>
      <c r="TU736" s="835"/>
      <c r="TV736" s="835"/>
      <c r="TW736" s="835"/>
      <c r="TX736" s="835"/>
      <c r="TY736" s="89"/>
      <c r="TZ736" s="89"/>
      <c r="UA736" s="835"/>
      <c r="UB736" s="835"/>
      <c r="UC736" s="89"/>
      <c r="UD736" s="89"/>
      <c r="UE736" s="835"/>
      <c r="UF736" s="835"/>
      <c r="UG736" s="835"/>
      <c r="UH736" s="835"/>
      <c r="UI736" s="835"/>
      <c r="UJ736" s="203"/>
      <c r="UK736" s="107"/>
      <c r="UL736" s="835"/>
      <c r="UM736" s="835"/>
      <c r="UN736" s="835"/>
      <c r="UO736" s="835"/>
      <c r="UP736" s="835"/>
      <c r="UQ736" s="835"/>
      <c r="UR736" s="835"/>
      <c r="US736" s="168"/>
      <c r="UT736" s="168"/>
      <c r="UU736" s="168"/>
      <c r="UV736" s="168"/>
      <c r="UW736" s="168"/>
      <c r="UX736" s="168"/>
      <c r="UY736" s="168"/>
      <c r="UZ736" s="168"/>
      <c r="VA736" s="168"/>
      <c r="VB736" s="168"/>
      <c r="VC736" s="168"/>
      <c r="VD736" s="168"/>
      <c r="VE736" s="168"/>
      <c r="VF736" s="168"/>
      <c r="VG736" s="168"/>
      <c r="VH736" s="168"/>
      <c r="VI736" s="168"/>
      <c r="VJ736" s="168"/>
      <c r="VK736" s="168"/>
      <c r="VL736" s="168"/>
      <c r="VM736" s="168"/>
      <c r="VN736" s="168"/>
      <c r="VO736" s="168"/>
      <c r="VP736" s="168"/>
      <c r="VQ736" s="168"/>
      <c r="VR736" s="168"/>
      <c r="VS736" s="168"/>
      <c r="VT736" s="168"/>
      <c r="VU736" s="168"/>
      <c r="VV736" s="168"/>
      <c r="VW736" s="168"/>
      <c r="VX736" s="168"/>
      <c r="VY736" s="168"/>
      <c r="VZ736" s="168"/>
      <c r="WA736" s="168"/>
      <c r="WB736" s="168"/>
      <c r="WC736" s="168"/>
      <c r="WD736" s="168"/>
      <c r="WE736" s="168"/>
      <c r="WF736" s="168"/>
      <c r="WG736" s="168"/>
      <c r="WH736" s="168"/>
      <c r="WI736" s="168"/>
      <c r="WJ736" s="168"/>
      <c r="WK736" s="835"/>
      <c r="WL736" s="835"/>
      <c r="WM736" s="835"/>
      <c r="WN736" s="835"/>
      <c r="WO736" s="835"/>
      <c r="WP736" s="835"/>
      <c r="WQ736" s="835"/>
      <c r="WR736" s="835"/>
      <c r="WS736" s="835"/>
      <c r="WT736" s="835"/>
      <c r="WU736" s="835"/>
      <c r="WV736" s="835"/>
      <c r="WW736" s="835"/>
      <c r="WX736" s="835"/>
      <c r="WY736" s="835"/>
      <c r="WZ736" s="835"/>
      <c r="XA736" s="835"/>
      <c r="XB736" s="835"/>
      <c r="XC736" s="835"/>
      <c r="XD736" s="835"/>
      <c r="XE736" s="835"/>
      <c r="XF736" s="835"/>
      <c r="XG736" s="835"/>
      <c r="XH736" s="835"/>
      <c r="XI736" s="89"/>
      <c r="XJ736" s="89"/>
      <c r="XK736" s="89"/>
      <c r="XL736" s="89"/>
      <c r="XM736" s="89"/>
      <c r="XN736" s="835"/>
      <c r="XO736" s="835"/>
      <c r="XP736" s="89"/>
      <c r="XQ736" s="89"/>
      <c r="XR736" s="835"/>
      <c r="XS736" s="835"/>
      <c r="XT736" s="89"/>
      <c r="XU736" s="89"/>
      <c r="XV736" s="835"/>
      <c r="XW736" s="835"/>
      <c r="XX736" s="835"/>
      <c r="XY736" s="835"/>
      <c r="XZ736" s="835"/>
      <c r="YA736" s="835"/>
      <c r="YB736" s="835"/>
      <c r="YC736" s="89"/>
      <c r="YD736" s="89"/>
      <c r="YE736" s="835"/>
      <c r="YF736" s="835"/>
      <c r="YG736" s="89"/>
      <c r="YH736" s="89"/>
      <c r="YI736" s="835"/>
      <c r="YJ736" s="835"/>
      <c r="YK736" s="835"/>
      <c r="YL736" s="835"/>
      <c r="YM736" s="835"/>
      <c r="YN736" s="203"/>
      <c r="YO736" s="107"/>
      <c r="YP736" s="835"/>
      <c r="YQ736" s="835"/>
      <c r="YR736" s="835"/>
      <c r="YS736" s="835"/>
      <c r="YT736" s="835"/>
      <c r="YU736" s="835"/>
      <c r="YV736" s="835"/>
      <c r="YW736" s="168"/>
      <c r="YX736" s="168"/>
      <c r="YY736" s="168"/>
      <c r="YZ736" s="168"/>
      <c r="ZA736" s="168"/>
      <c r="ZB736" s="168"/>
      <c r="ZC736" s="168"/>
      <c r="ZD736" s="168"/>
      <c r="ZE736" s="168"/>
      <c r="ZF736" s="168"/>
      <c r="ZG736" s="168"/>
      <c r="ZH736" s="168"/>
      <c r="ZI736" s="168"/>
      <c r="ZJ736" s="168"/>
      <c r="ZK736" s="168"/>
      <c r="ZL736" s="168"/>
      <c r="ZM736" s="168"/>
      <c r="ZN736" s="168"/>
      <c r="ZO736" s="168"/>
      <c r="ZP736" s="168"/>
      <c r="ZQ736" s="168"/>
      <c r="ZR736" s="168"/>
      <c r="ZS736" s="168"/>
      <c r="ZT736" s="168"/>
      <c r="ZU736" s="168"/>
      <c r="ZV736" s="168"/>
      <c r="ZW736" s="168"/>
      <c r="ZX736" s="168"/>
      <c r="ZY736" s="168"/>
      <c r="ZZ736" s="168"/>
      <c r="AAA736" s="168"/>
      <c r="AAB736" s="168"/>
      <c r="AAC736" s="168"/>
      <c r="AAD736" s="168"/>
      <c r="AAE736" s="168"/>
      <c r="AAF736" s="168"/>
      <c r="AAG736" s="168"/>
      <c r="AAH736" s="168"/>
      <c r="AAI736" s="168"/>
      <c r="AAJ736" s="168"/>
      <c r="AAK736" s="168"/>
      <c r="AAL736" s="168"/>
      <c r="AAM736" s="168"/>
      <c r="AAN736" s="168"/>
      <c r="AAO736" s="835"/>
      <c r="AAP736" s="835"/>
      <c r="AAQ736" s="835"/>
      <c r="AAR736" s="835"/>
      <c r="AAS736" s="835"/>
      <c r="AAT736" s="835"/>
      <c r="AAU736" s="835"/>
      <c r="AAV736" s="835"/>
      <c r="AAW736" s="835"/>
      <c r="AAX736" s="835"/>
      <c r="AAY736" s="835"/>
      <c r="AAZ736" s="835"/>
      <c r="ABA736" s="835"/>
      <c r="ABB736" s="835"/>
      <c r="ABC736" s="835"/>
      <c r="ABD736" s="835"/>
      <c r="ABE736" s="835"/>
      <c r="ABF736" s="835"/>
      <c r="ABG736" s="835"/>
      <c r="ABH736" s="835"/>
      <c r="ABI736" s="835"/>
      <c r="ABJ736" s="835"/>
      <c r="ABK736" s="835"/>
      <c r="ABL736" s="835"/>
      <c r="ABM736" s="89"/>
      <c r="ABN736" s="89"/>
      <c r="ABO736" s="89"/>
      <c r="ABP736" s="89"/>
      <c r="ABQ736" s="89"/>
      <c r="ABR736" s="835"/>
      <c r="ABS736" s="835"/>
      <c r="ABT736" s="89"/>
      <c r="ABU736" s="89"/>
      <c r="ABV736" s="835"/>
      <c r="ABW736" s="835"/>
      <c r="ABX736" s="89"/>
      <c r="ABY736" s="89"/>
      <c r="ABZ736" s="835"/>
      <c r="ACA736" s="835"/>
      <c r="ACB736" s="835"/>
      <c r="ACC736" s="835"/>
      <c r="ACD736" s="835"/>
      <c r="ACE736" s="835"/>
      <c r="ACF736" s="835"/>
      <c r="ACG736" s="89"/>
      <c r="ACH736" s="89"/>
      <c r="ACI736" s="835"/>
      <c r="ACJ736" s="835"/>
      <c r="ACK736" s="89"/>
      <c r="ACL736" s="89"/>
      <c r="ACM736" s="835"/>
      <c r="ACN736" s="835"/>
      <c r="ACO736" s="835"/>
      <c r="ACP736" s="835"/>
      <c r="ACQ736" s="835"/>
      <c r="ACR736" s="203"/>
      <c r="ACS736" s="107"/>
      <c r="ACT736" s="835"/>
      <c r="ACU736" s="835"/>
      <c r="ACV736" s="835"/>
      <c r="ACW736" s="835"/>
      <c r="ACX736" s="835"/>
      <c r="ACY736" s="835"/>
      <c r="ACZ736" s="835"/>
      <c r="ADA736" s="168"/>
      <c r="ADB736" s="168"/>
      <c r="ADC736" s="168"/>
      <c r="ADD736" s="168"/>
      <c r="ADE736" s="168"/>
      <c r="ADF736" s="168"/>
      <c r="ADG736" s="168"/>
      <c r="ADH736" s="168"/>
      <c r="ADI736" s="168"/>
      <c r="ADJ736" s="168"/>
      <c r="ADK736" s="168"/>
      <c r="ADL736" s="168"/>
      <c r="ADM736" s="168"/>
      <c r="ADN736" s="168"/>
      <c r="ADO736" s="168"/>
      <c r="ADP736" s="168"/>
      <c r="ADQ736" s="168"/>
      <c r="ADR736" s="168"/>
      <c r="ADS736" s="168"/>
      <c r="ADT736" s="168"/>
      <c r="ADU736" s="168"/>
      <c r="ADV736" s="168"/>
      <c r="ADW736" s="168"/>
      <c r="ADX736" s="168"/>
      <c r="ADY736" s="168"/>
      <c r="ADZ736" s="168"/>
      <c r="AEA736" s="168"/>
      <c r="AEB736" s="168"/>
      <c r="AEC736" s="168"/>
      <c r="AED736" s="168"/>
      <c r="AEE736" s="168"/>
      <c r="AEF736" s="168"/>
      <c r="AEG736" s="168"/>
      <c r="AEH736" s="168"/>
      <c r="AEI736" s="168"/>
      <c r="AEJ736" s="168"/>
      <c r="AEK736" s="168"/>
      <c r="AEL736" s="168"/>
      <c r="AEM736" s="168"/>
      <c r="AEN736" s="168"/>
      <c r="AEO736" s="168"/>
      <c r="AEP736" s="168"/>
      <c r="AEQ736" s="168"/>
      <c r="AER736" s="168"/>
      <c r="AES736" s="835"/>
      <c r="AET736" s="835"/>
      <c r="AEU736" s="835"/>
      <c r="AEV736" s="835"/>
      <c r="AEW736" s="835"/>
      <c r="AEX736" s="835"/>
      <c r="AEY736" s="835"/>
      <c r="AEZ736" s="835"/>
      <c r="AFA736" s="835"/>
      <c r="AFB736" s="835"/>
      <c r="AFC736" s="835"/>
      <c r="AFD736" s="835"/>
      <c r="AFE736" s="835"/>
      <c r="AFF736" s="835"/>
      <c r="AFG736" s="835"/>
      <c r="AFH736" s="835"/>
      <c r="AFI736" s="835"/>
      <c r="AFJ736" s="835"/>
      <c r="AFK736" s="835"/>
      <c r="AFL736" s="835"/>
      <c r="AFM736" s="835"/>
      <c r="AFN736" s="835"/>
      <c r="AFO736" s="835"/>
      <c r="AFP736" s="835"/>
      <c r="AFQ736" s="89"/>
      <c r="AFR736" s="89"/>
      <c r="AFS736" s="89"/>
      <c r="AFT736" s="89"/>
      <c r="AFU736" s="89"/>
      <c r="AFV736" s="835"/>
      <c r="AFW736" s="835"/>
      <c r="AFX736" s="89"/>
      <c r="AFY736" s="89"/>
      <c r="AFZ736" s="835"/>
      <c r="AGA736" s="835"/>
      <c r="AGB736" s="89"/>
      <c r="AGC736" s="89"/>
      <c r="AGD736" s="835"/>
      <c r="AGE736" s="835"/>
      <c r="AGF736" s="835"/>
      <c r="AGG736" s="835"/>
      <c r="AGH736" s="835"/>
      <c r="AGI736" s="835"/>
      <c r="AGJ736" s="835"/>
      <c r="AGK736" s="89"/>
      <c r="AGL736" s="89"/>
      <c r="AGM736" s="835"/>
      <c r="AGN736" s="835"/>
      <c r="AGO736" s="89"/>
      <c r="AGP736" s="89"/>
      <c r="AGQ736" s="835"/>
      <c r="AGR736" s="835"/>
      <c r="AGS736" s="835"/>
      <c r="AGT736" s="835"/>
      <c r="AGU736" s="835"/>
      <c r="AGV736" s="203"/>
      <c r="AGW736" s="107"/>
      <c r="AGX736" s="835"/>
      <c r="AGY736" s="835"/>
      <c r="AGZ736" s="835"/>
      <c r="AHA736" s="835"/>
      <c r="AHB736" s="835"/>
      <c r="AHC736" s="835"/>
      <c r="AHD736" s="835"/>
      <c r="AHE736" s="168"/>
      <c r="AHF736" s="168"/>
      <c r="AHG736" s="168"/>
      <c r="AHH736" s="168"/>
      <c r="AHI736" s="168"/>
      <c r="AHJ736" s="168"/>
      <c r="AHK736" s="168"/>
      <c r="AHL736" s="168"/>
      <c r="AHM736" s="168"/>
      <c r="AHN736" s="168"/>
      <c r="AHO736" s="168"/>
      <c r="AHP736" s="168"/>
      <c r="AHQ736" s="168"/>
      <c r="AHR736" s="168"/>
      <c r="AHS736" s="168"/>
      <c r="AHT736" s="168"/>
      <c r="AHU736" s="168"/>
      <c r="AHV736" s="168"/>
      <c r="AHW736" s="168"/>
      <c r="AHX736" s="168"/>
      <c r="AHY736" s="168"/>
      <c r="AHZ736" s="168"/>
      <c r="AIA736" s="168"/>
      <c r="AIB736" s="168"/>
      <c r="AIC736" s="168"/>
      <c r="AID736" s="168"/>
      <c r="AIE736" s="168"/>
      <c r="AIF736" s="168"/>
      <c r="AIG736" s="168"/>
      <c r="AIH736" s="168"/>
      <c r="AII736" s="168"/>
      <c r="AIJ736" s="168"/>
      <c r="AIK736" s="168"/>
      <c r="AIL736" s="168"/>
      <c r="AIM736" s="168"/>
      <c r="AIN736" s="168"/>
      <c r="AIO736" s="168"/>
      <c r="AIP736" s="168"/>
      <c r="AIQ736" s="168"/>
      <c r="AIR736" s="168"/>
      <c r="AIS736" s="168"/>
      <c r="AIT736" s="168"/>
      <c r="AIU736" s="168"/>
      <c r="AIV736" s="168"/>
      <c r="AIW736" s="835"/>
      <c r="AIX736" s="835"/>
      <c r="AIY736" s="835"/>
      <c r="AIZ736" s="835"/>
      <c r="AJA736" s="835"/>
      <c r="AJB736" s="835"/>
      <c r="AJC736" s="835"/>
      <c r="AJD736" s="835"/>
      <c r="AJE736" s="835"/>
      <c r="AJF736" s="835"/>
      <c r="AJG736" s="835"/>
      <c r="AJH736" s="835"/>
      <c r="AJI736" s="835"/>
      <c r="AJJ736" s="835"/>
      <c r="AJK736" s="835"/>
      <c r="AJL736" s="835"/>
      <c r="AJM736" s="835"/>
      <c r="AJN736" s="835"/>
      <c r="AJO736" s="835"/>
      <c r="AJP736" s="835"/>
      <c r="AJQ736" s="835"/>
      <c r="AJR736" s="835"/>
      <c r="AJS736" s="835"/>
      <c r="AJT736" s="835"/>
      <c r="AJU736" s="89"/>
      <c r="AJV736" s="89"/>
      <c r="AJW736" s="89"/>
      <c r="AJX736" s="89"/>
      <c r="AJY736" s="89"/>
      <c r="AJZ736" s="835"/>
      <c r="AKA736" s="835"/>
      <c r="AKB736" s="89"/>
      <c r="AKC736" s="89"/>
      <c r="AKD736" s="835"/>
      <c r="AKE736" s="835"/>
      <c r="AKF736" s="89"/>
      <c r="AKG736" s="89"/>
      <c r="AKH736" s="835"/>
      <c r="AKI736" s="835"/>
      <c r="AKJ736" s="835"/>
      <c r="AKK736" s="835"/>
      <c r="AKL736" s="835"/>
      <c r="AKM736" s="835"/>
      <c r="AKN736" s="835"/>
      <c r="AKO736" s="89"/>
      <c r="AKP736" s="89"/>
      <c r="AKQ736" s="835"/>
      <c r="AKR736" s="835"/>
      <c r="AKS736" s="89"/>
      <c r="AKT736" s="89"/>
      <c r="AKU736" s="835"/>
      <c r="AKV736" s="835"/>
      <c r="AKW736" s="835"/>
      <c r="AKX736" s="835"/>
      <c r="AKY736" s="835"/>
      <c r="AKZ736" s="203"/>
      <c r="ALA736" s="107"/>
      <c r="ALB736" s="835"/>
      <c r="ALC736" s="835"/>
      <c r="ALD736" s="835"/>
      <c r="ALE736" s="835"/>
      <c r="ALF736" s="835"/>
      <c r="ALG736" s="835"/>
      <c r="ALH736" s="835"/>
      <c r="ALI736" s="168"/>
      <c r="ALJ736" s="168"/>
      <c r="ALK736" s="168"/>
      <c r="ALL736" s="168"/>
      <c r="ALM736" s="168"/>
      <c r="ALN736" s="168"/>
      <c r="ALO736" s="168"/>
      <c r="ALP736" s="168"/>
      <c r="ALQ736" s="168"/>
      <c r="ALR736" s="168"/>
      <c r="ALS736" s="168"/>
      <c r="ALT736" s="168"/>
      <c r="ALU736" s="168"/>
      <c r="ALV736" s="168"/>
      <c r="ALW736" s="168"/>
      <c r="ALX736" s="168"/>
      <c r="ALY736" s="168"/>
      <c r="ALZ736" s="168"/>
      <c r="AMA736" s="168"/>
      <c r="AMB736" s="168"/>
      <c r="AMC736" s="168"/>
      <c r="AMD736" s="168"/>
      <c r="AME736" s="168"/>
      <c r="AMF736" s="168"/>
      <c r="AMG736" s="168"/>
      <c r="AMH736" s="168"/>
      <c r="AMI736" s="168"/>
      <c r="AMJ736" s="168"/>
      <c r="AMK736" s="168"/>
      <c r="AML736" s="168"/>
      <c r="AMM736" s="168"/>
      <c r="AMN736" s="168"/>
      <c r="AMO736" s="168"/>
      <c r="AMP736" s="168"/>
      <c r="AMQ736" s="168"/>
      <c r="AMR736" s="168"/>
      <c r="AMS736" s="168"/>
      <c r="AMT736" s="168"/>
      <c r="AMU736" s="168"/>
      <c r="AMV736" s="168"/>
      <c r="AMW736" s="168"/>
      <c r="AMX736" s="168"/>
      <c r="AMY736" s="168"/>
      <c r="AMZ736" s="168"/>
      <c r="ANA736" s="835"/>
      <c r="ANB736" s="835"/>
      <c r="ANC736" s="835"/>
      <c r="AND736" s="835"/>
      <c r="ANE736" s="835"/>
      <c r="ANF736" s="835"/>
      <c r="ANG736" s="835"/>
      <c r="ANH736" s="835"/>
      <c r="ANI736" s="835"/>
      <c r="ANJ736" s="835"/>
      <c r="ANK736" s="835"/>
      <c r="ANL736" s="835"/>
      <c r="ANM736" s="835"/>
      <c r="ANN736" s="835"/>
      <c r="ANO736" s="835"/>
      <c r="ANP736" s="835"/>
      <c r="ANQ736" s="835"/>
      <c r="ANR736" s="835"/>
      <c r="ANS736" s="835"/>
      <c r="ANT736" s="835"/>
      <c r="ANU736" s="835"/>
      <c r="ANV736" s="835"/>
      <c r="ANW736" s="835"/>
      <c r="ANX736" s="835"/>
      <c r="ANY736" s="89"/>
      <c r="ANZ736" s="89"/>
      <c r="AOA736" s="89"/>
      <c r="AOB736" s="89"/>
      <c r="AOC736" s="89"/>
      <c r="AOD736" s="835"/>
      <c r="AOE736" s="835"/>
      <c r="AOF736" s="89"/>
      <c r="AOG736" s="89"/>
      <c r="AOH736" s="835"/>
      <c r="AOI736" s="835"/>
      <c r="AOJ736" s="89"/>
      <c r="AOK736" s="89"/>
      <c r="AOL736" s="835"/>
      <c r="AOM736" s="835"/>
      <c r="AON736" s="835"/>
      <c r="AOO736" s="835"/>
      <c r="AOP736" s="835"/>
      <c r="AOQ736" s="835"/>
      <c r="AOR736" s="835"/>
      <c r="AOS736" s="89"/>
      <c r="AOT736" s="89"/>
      <c r="AOU736" s="835"/>
      <c r="AOV736" s="835"/>
      <c r="AOW736" s="89"/>
      <c r="AOX736" s="89"/>
      <c r="AOY736" s="835"/>
      <c r="AOZ736" s="835"/>
      <c r="APA736" s="835"/>
      <c r="APB736" s="835"/>
      <c r="APC736" s="835"/>
      <c r="APD736" s="203"/>
      <c r="APE736" s="107"/>
      <c r="APF736" s="835"/>
      <c r="APG736" s="835"/>
      <c r="APH736" s="835"/>
      <c r="API736" s="835"/>
      <c r="APJ736" s="835"/>
      <c r="APK736" s="835"/>
      <c r="APL736" s="835"/>
      <c r="APM736" s="168"/>
      <c r="APN736" s="168"/>
      <c r="APO736" s="168"/>
      <c r="APP736" s="168"/>
      <c r="APQ736" s="168"/>
      <c r="APR736" s="168"/>
      <c r="APS736" s="168"/>
      <c r="APT736" s="168"/>
      <c r="APU736" s="168"/>
      <c r="APV736" s="168"/>
      <c r="APW736" s="168"/>
      <c r="APX736" s="168"/>
      <c r="APY736" s="168"/>
      <c r="APZ736" s="168"/>
      <c r="AQA736" s="168"/>
      <c r="AQB736" s="168"/>
      <c r="AQC736" s="168"/>
      <c r="AQD736" s="168"/>
      <c r="AQE736" s="168"/>
      <c r="AQF736" s="168"/>
      <c r="AQG736" s="168"/>
      <c r="AQH736" s="168"/>
      <c r="AQI736" s="168"/>
      <c r="AQJ736" s="168"/>
      <c r="AQK736" s="168"/>
      <c r="AQL736" s="168"/>
      <c r="AQM736" s="168"/>
      <c r="AQN736" s="168"/>
      <c r="AQO736" s="168"/>
      <c r="AQP736" s="168"/>
      <c r="AQQ736" s="168"/>
      <c r="AQR736" s="168"/>
      <c r="AQS736" s="168"/>
      <c r="AQT736" s="168"/>
      <c r="AQU736" s="168"/>
      <c r="AQV736" s="168"/>
      <c r="AQW736" s="168"/>
      <c r="AQX736" s="168"/>
      <c r="AQY736" s="168"/>
      <c r="AQZ736" s="168"/>
      <c r="ARA736" s="168"/>
      <c r="ARB736" s="168"/>
      <c r="ARC736" s="168"/>
      <c r="ARD736" s="168"/>
      <c r="ARE736" s="835"/>
      <c r="ARF736" s="835"/>
      <c r="ARG736" s="835"/>
      <c r="ARH736" s="835"/>
      <c r="ARI736" s="835"/>
      <c r="ARJ736" s="835"/>
      <c r="ARK736" s="835"/>
      <c r="ARL736" s="835"/>
      <c r="ARM736" s="835"/>
      <c r="ARN736" s="835"/>
      <c r="ARO736" s="835"/>
      <c r="ARP736" s="835"/>
      <c r="ARQ736" s="835"/>
      <c r="ARR736" s="835"/>
      <c r="ARS736" s="835"/>
      <c r="ART736" s="835"/>
      <c r="ARU736" s="835"/>
      <c r="ARV736" s="835"/>
      <c r="ARW736" s="835"/>
      <c r="ARX736" s="835"/>
      <c r="ARY736" s="835"/>
      <c r="ARZ736" s="835"/>
      <c r="ASA736" s="835"/>
      <c r="ASB736" s="835"/>
      <c r="ASC736" s="89"/>
      <c r="ASD736" s="89"/>
      <c r="ASE736" s="89"/>
      <c r="ASF736" s="89"/>
      <c r="ASG736" s="89"/>
      <c r="ASH736" s="835"/>
      <c r="ASI736" s="835"/>
      <c r="ASJ736" s="89"/>
      <c r="ASK736" s="89"/>
      <c r="ASL736" s="835"/>
      <c r="ASM736" s="835"/>
      <c r="ASN736" s="89"/>
      <c r="ASO736" s="89"/>
      <c r="ASP736" s="835"/>
      <c r="ASQ736" s="835"/>
      <c r="ASR736" s="835"/>
      <c r="ASS736" s="835"/>
      <c r="AST736" s="835"/>
      <c r="ASU736" s="835"/>
      <c r="ASV736" s="835"/>
      <c r="ASW736" s="89"/>
      <c r="ASX736" s="89"/>
      <c r="ASY736" s="835"/>
      <c r="ASZ736" s="835"/>
      <c r="ATA736" s="89"/>
      <c r="ATB736" s="89"/>
      <c r="ATC736" s="835"/>
      <c r="ATD736" s="835"/>
      <c r="ATE736" s="835"/>
      <c r="ATF736" s="835"/>
      <c r="ATG736" s="835"/>
      <c r="ATH736" s="203"/>
      <c r="ATI736" s="107"/>
      <c r="ATJ736" s="835"/>
      <c r="ATK736" s="835"/>
      <c r="ATL736" s="835"/>
      <c r="ATM736" s="835"/>
      <c r="ATN736" s="835"/>
      <c r="ATO736" s="835"/>
      <c r="ATP736" s="835"/>
      <c r="ATQ736" s="168"/>
      <c r="ATR736" s="168"/>
      <c r="ATS736" s="168"/>
      <c r="ATT736" s="168"/>
      <c r="ATU736" s="168"/>
      <c r="ATV736" s="168"/>
      <c r="ATW736" s="168"/>
      <c r="ATX736" s="168"/>
      <c r="ATY736" s="168"/>
      <c r="ATZ736" s="168"/>
      <c r="AUA736" s="168"/>
      <c r="AUB736" s="168"/>
      <c r="AUC736" s="168"/>
      <c r="AUD736" s="168"/>
      <c r="AUE736" s="168"/>
      <c r="AUF736" s="168"/>
      <c r="AUG736" s="168"/>
      <c r="AUH736" s="168"/>
      <c r="AUI736" s="168"/>
      <c r="AUJ736" s="168"/>
      <c r="AUK736" s="168"/>
      <c r="AUL736" s="168"/>
      <c r="AUM736" s="168"/>
      <c r="AUN736" s="168"/>
      <c r="AUO736" s="168"/>
      <c r="AUP736" s="168"/>
      <c r="AUQ736" s="168"/>
      <c r="AUR736" s="168"/>
      <c r="AUS736" s="168"/>
      <c r="AUT736" s="168"/>
      <c r="AUU736" s="168"/>
      <c r="AUV736" s="168"/>
      <c r="AUW736" s="168"/>
      <c r="AUX736" s="168"/>
      <c r="AUY736" s="168"/>
      <c r="AUZ736" s="168"/>
      <c r="AVA736" s="168"/>
      <c r="AVB736" s="168"/>
      <c r="AVC736" s="168"/>
      <c r="AVD736" s="168"/>
      <c r="AVE736" s="168"/>
      <c r="AVF736" s="168"/>
      <c r="AVG736" s="168"/>
      <c r="AVH736" s="168"/>
      <c r="AVI736" s="835"/>
      <c r="AVJ736" s="835"/>
      <c r="AVK736" s="835"/>
      <c r="AVL736" s="835"/>
      <c r="AVM736" s="835"/>
      <c r="AVN736" s="835"/>
      <c r="AVO736" s="835"/>
      <c r="AVP736" s="835"/>
      <c r="AVQ736" s="835"/>
      <c r="AVR736" s="835"/>
      <c r="AVS736" s="835"/>
      <c r="AVT736" s="835"/>
      <c r="AVU736" s="835"/>
      <c r="AVV736" s="835"/>
      <c r="AVW736" s="835"/>
      <c r="AVX736" s="835"/>
      <c r="AVY736" s="835"/>
      <c r="AVZ736" s="835"/>
      <c r="AWA736" s="835"/>
      <c r="AWB736" s="835"/>
      <c r="AWC736" s="835"/>
      <c r="AWD736" s="835"/>
      <c r="AWE736" s="835"/>
      <c r="AWF736" s="835"/>
      <c r="AWG736" s="89"/>
      <c r="AWH736" s="89"/>
      <c r="AWI736" s="89"/>
      <c r="AWJ736" s="89"/>
      <c r="AWK736" s="89"/>
      <c r="AWL736" s="835"/>
      <c r="AWM736" s="835"/>
      <c r="AWN736" s="89"/>
      <c r="AWO736" s="89"/>
      <c r="AWP736" s="835"/>
      <c r="AWQ736" s="835"/>
      <c r="AWR736" s="89"/>
      <c r="AWS736" s="89"/>
      <c r="AWT736" s="835"/>
      <c r="AWU736" s="835"/>
      <c r="AWV736" s="835"/>
      <c r="AWW736" s="835"/>
      <c r="AWX736" s="835"/>
      <c r="AWY736" s="835"/>
      <c r="AWZ736" s="835"/>
      <c r="AXA736" s="89"/>
      <c r="AXB736" s="89"/>
      <c r="AXC736" s="835"/>
      <c r="AXD736" s="835"/>
      <c r="AXE736" s="89"/>
      <c r="AXF736" s="89"/>
      <c r="AXG736" s="835"/>
      <c r="AXH736" s="835"/>
      <c r="AXI736" s="835"/>
      <c r="AXJ736" s="835"/>
      <c r="AXK736" s="835"/>
      <c r="AXL736" s="203"/>
      <c r="AXM736" s="107"/>
      <c r="AXN736" s="835"/>
      <c r="AXO736" s="835"/>
      <c r="AXP736" s="835"/>
      <c r="AXQ736" s="835"/>
      <c r="AXR736" s="835"/>
      <c r="AXS736" s="835"/>
      <c r="AXT736" s="835"/>
      <c r="AXU736" s="168"/>
      <c r="AXV736" s="168"/>
      <c r="AXW736" s="168"/>
      <c r="AXX736" s="168"/>
      <c r="AXY736" s="168"/>
      <c r="AXZ736" s="168"/>
      <c r="AYA736" s="168"/>
      <c r="AYB736" s="168"/>
      <c r="AYC736" s="168"/>
      <c r="AYD736" s="168"/>
      <c r="AYE736" s="168"/>
      <c r="AYF736" s="168"/>
      <c r="AYG736" s="168"/>
      <c r="AYH736" s="168"/>
      <c r="AYI736" s="168"/>
      <c r="AYJ736" s="168"/>
      <c r="AYK736" s="168"/>
      <c r="AYL736" s="168"/>
      <c r="AYM736" s="168"/>
      <c r="AYN736" s="168"/>
      <c r="AYO736" s="168"/>
      <c r="AYP736" s="168"/>
      <c r="AYQ736" s="168"/>
      <c r="AYR736" s="168"/>
      <c r="AYS736" s="168"/>
      <c r="AYT736" s="168"/>
      <c r="AYU736" s="168"/>
      <c r="AYV736" s="168"/>
      <c r="AYW736" s="168"/>
      <c r="AYX736" s="168"/>
      <c r="AYY736" s="168"/>
      <c r="AYZ736" s="168"/>
      <c r="AZA736" s="168"/>
      <c r="AZB736" s="168"/>
      <c r="AZC736" s="168"/>
      <c r="AZD736" s="168"/>
      <c r="AZE736" s="168"/>
      <c r="AZF736" s="168"/>
      <c r="AZG736" s="168"/>
      <c r="AZH736" s="168"/>
      <c r="AZI736" s="168"/>
      <c r="AZJ736" s="168"/>
      <c r="AZK736" s="168"/>
      <c r="AZL736" s="168"/>
      <c r="AZM736" s="835"/>
      <c r="AZN736" s="835"/>
      <c r="AZO736" s="835"/>
      <c r="AZP736" s="835"/>
      <c r="AZQ736" s="835"/>
      <c r="AZR736" s="835"/>
      <c r="AZS736" s="835"/>
      <c r="AZT736" s="835"/>
      <c r="AZU736" s="835"/>
      <c r="AZV736" s="835"/>
      <c r="AZW736" s="835"/>
      <c r="AZX736" s="835"/>
      <c r="AZY736" s="835"/>
      <c r="AZZ736" s="835"/>
      <c r="BAA736" s="835"/>
      <c r="BAB736" s="835"/>
      <c r="BAC736" s="835"/>
      <c r="BAD736" s="835"/>
      <c r="BAE736" s="835"/>
      <c r="BAF736" s="835"/>
      <c r="BAG736" s="835"/>
      <c r="BAH736" s="835"/>
      <c r="BAI736" s="835"/>
      <c r="BAJ736" s="835"/>
      <c r="BAK736" s="89"/>
      <c r="BAL736" s="89"/>
      <c r="BAM736" s="89"/>
      <c r="BAN736" s="89"/>
      <c r="BAO736" s="89"/>
      <c r="BAP736" s="835"/>
      <c r="BAQ736" s="835"/>
      <c r="BAR736" s="89"/>
      <c r="BAS736" s="89"/>
      <c r="BAT736" s="835"/>
      <c r="BAU736" s="835"/>
      <c r="BAV736" s="89"/>
      <c r="BAW736" s="89"/>
      <c r="BAX736" s="835"/>
      <c r="BAY736" s="835"/>
      <c r="BAZ736" s="835"/>
      <c r="BBA736" s="835"/>
      <c r="BBB736" s="835"/>
      <c r="BBC736" s="835"/>
      <c r="BBD736" s="835"/>
      <c r="BBE736" s="89"/>
      <c r="BBF736" s="89"/>
      <c r="BBG736" s="835"/>
      <c r="BBH736" s="835"/>
      <c r="BBI736" s="89"/>
      <c r="BBJ736" s="89"/>
      <c r="BBK736" s="835"/>
      <c r="BBL736" s="835"/>
      <c r="BBM736" s="835"/>
      <c r="BBN736" s="835"/>
      <c r="BBO736" s="835"/>
      <c r="BBP736" s="203"/>
      <c r="BBQ736" s="107"/>
      <c r="BBR736" s="835"/>
      <c r="BBS736" s="835"/>
      <c r="BBT736" s="835"/>
      <c r="BBU736" s="835"/>
      <c r="BBV736" s="835"/>
      <c r="BBW736" s="835"/>
      <c r="BBX736" s="835"/>
      <c r="BBY736" s="168"/>
      <c r="BBZ736" s="168"/>
      <c r="BCA736" s="168"/>
      <c r="BCB736" s="168"/>
      <c r="BCC736" s="168"/>
      <c r="BCD736" s="168"/>
      <c r="BCE736" s="168"/>
      <c r="BCF736" s="168"/>
      <c r="BCG736" s="168"/>
      <c r="BCH736" s="168"/>
      <c r="BCI736" s="168"/>
      <c r="BCJ736" s="168"/>
      <c r="BCK736" s="168"/>
      <c r="BCL736" s="168"/>
      <c r="BCM736" s="168"/>
      <c r="BCN736" s="168"/>
      <c r="BCO736" s="168"/>
      <c r="BCP736" s="168"/>
      <c r="BCQ736" s="168"/>
      <c r="BCR736" s="168"/>
      <c r="BCS736" s="168"/>
      <c r="BCT736" s="168"/>
      <c r="BCU736" s="168"/>
      <c r="BCV736" s="168"/>
      <c r="BCW736" s="168"/>
      <c r="BCX736" s="168"/>
      <c r="BCY736" s="168"/>
      <c r="BCZ736" s="168"/>
      <c r="BDA736" s="168"/>
      <c r="BDB736" s="168"/>
      <c r="BDC736" s="168"/>
      <c r="BDD736" s="168"/>
      <c r="BDE736" s="168"/>
      <c r="BDF736" s="168"/>
      <c r="BDG736" s="168"/>
      <c r="BDH736" s="168"/>
      <c r="BDI736" s="168"/>
      <c r="BDJ736" s="168"/>
      <c r="BDK736" s="168"/>
      <c r="BDL736" s="168"/>
      <c r="BDM736" s="168"/>
      <c r="BDN736" s="168"/>
      <c r="BDO736" s="168"/>
      <c r="BDP736" s="168"/>
      <c r="BDQ736" s="835"/>
      <c r="BDR736" s="835"/>
      <c r="BDS736" s="835"/>
      <c r="BDT736" s="835"/>
      <c r="BDU736" s="835"/>
      <c r="BDV736" s="835"/>
      <c r="BDW736" s="835"/>
      <c r="BDX736" s="835"/>
      <c r="BDY736" s="835"/>
      <c r="BDZ736" s="835"/>
      <c r="BEA736" s="835"/>
      <c r="BEB736" s="835"/>
      <c r="BEC736" s="835"/>
      <c r="BED736" s="835"/>
      <c r="BEE736" s="835"/>
      <c r="BEF736" s="835"/>
      <c r="BEG736" s="835"/>
      <c r="BEH736" s="835"/>
      <c r="BEI736" s="835"/>
      <c r="BEJ736" s="835"/>
      <c r="BEK736" s="835"/>
      <c r="BEL736" s="835"/>
      <c r="BEM736" s="835"/>
      <c r="BEN736" s="835"/>
      <c r="BEO736" s="89"/>
      <c r="BEP736" s="89"/>
      <c r="BEQ736" s="89"/>
      <c r="BER736" s="89"/>
      <c r="BES736" s="89"/>
      <c r="BET736" s="835"/>
      <c r="BEU736" s="835"/>
      <c r="BEV736" s="89"/>
      <c r="BEW736" s="89"/>
      <c r="BEX736" s="835"/>
      <c r="BEY736" s="835"/>
      <c r="BEZ736" s="89"/>
      <c r="BFA736" s="89"/>
      <c r="BFB736" s="835"/>
      <c r="BFC736" s="835"/>
      <c r="BFD736" s="835"/>
      <c r="BFE736" s="835"/>
      <c r="BFF736" s="835"/>
      <c r="BFG736" s="835"/>
      <c r="BFH736" s="835"/>
      <c r="BFI736" s="89"/>
      <c r="BFJ736" s="89"/>
      <c r="BFK736" s="835"/>
      <c r="BFL736" s="835"/>
      <c r="BFM736" s="89"/>
      <c r="BFN736" s="89"/>
      <c r="BFO736" s="835"/>
      <c r="BFP736" s="835"/>
      <c r="BFQ736" s="835"/>
      <c r="BFR736" s="835"/>
      <c r="BFS736" s="835"/>
      <c r="BFT736" s="203"/>
      <c r="BFU736" s="107"/>
      <c r="BFV736" s="835"/>
      <c r="BFW736" s="835"/>
      <c r="BFX736" s="835"/>
      <c r="BFY736" s="835"/>
      <c r="BFZ736" s="835"/>
      <c r="BGA736" s="835"/>
      <c r="BGB736" s="835"/>
      <c r="BGC736" s="168"/>
      <c r="BGD736" s="168"/>
      <c r="BGE736" s="168"/>
      <c r="BGF736" s="168"/>
      <c r="BGG736" s="168"/>
      <c r="BGH736" s="168"/>
      <c r="BGI736" s="168"/>
      <c r="BGJ736" s="168"/>
      <c r="BGK736" s="168"/>
      <c r="BGL736" s="168"/>
      <c r="BGM736" s="168"/>
      <c r="BGN736" s="168"/>
      <c r="BGO736" s="168"/>
      <c r="BGP736" s="168"/>
      <c r="BGQ736" s="168"/>
      <c r="BGR736" s="168"/>
      <c r="BGS736" s="168"/>
      <c r="BGT736" s="168"/>
      <c r="BGU736" s="168"/>
      <c r="BGV736" s="168"/>
      <c r="BGW736" s="168"/>
      <c r="BGX736" s="168"/>
      <c r="BGY736" s="168"/>
      <c r="BGZ736" s="168"/>
      <c r="BHA736" s="168"/>
      <c r="BHB736" s="168"/>
      <c r="BHC736" s="168"/>
      <c r="BHD736" s="168"/>
      <c r="BHE736" s="168"/>
      <c r="BHF736" s="168"/>
      <c r="BHG736" s="168"/>
      <c r="BHH736" s="168"/>
      <c r="BHI736" s="168"/>
      <c r="BHJ736" s="168"/>
      <c r="BHK736" s="168"/>
      <c r="BHL736" s="168"/>
      <c r="BHM736" s="168"/>
      <c r="BHN736" s="168"/>
      <c r="BHO736" s="168"/>
      <c r="BHP736" s="168"/>
      <c r="BHQ736" s="168"/>
      <c r="BHR736" s="168"/>
      <c r="BHS736" s="168"/>
      <c r="BHT736" s="168"/>
      <c r="BHU736" s="835"/>
      <c r="BHV736" s="835"/>
      <c r="BHW736" s="835"/>
      <c r="BHX736" s="835"/>
      <c r="BHY736" s="835"/>
      <c r="BHZ736" s="835"/>
      <c r="BIA736" s="835"/>
      <c r="BIB736" s="835"/>
      <c r="BIC736" s="835"/>
      <c r="BID736" s="835"/>
      <c r="BIE736" s="835"/>
      <c r="BIF736" s="835"/>
      <c r="BIG736" s="835"/>
      <c r="BIH736" s="835"/>
      <c r="BII736" s="835"/>
      <c r="BIJ736" s="835"/>
      <c r="BIK736" s="835"/>
      <c r="BIL736" s="835"/>
      <c r="BIM736" s="835"/>
      <c r="BIN736" s="835"/>
      <c r="BIO736" s="835"/>
      <c r="BIP736" s="835"/>
      <c r="BIQ736" s="835"/>
      <c r="BIR736" s="835"/>
      <c r="BIS736" s="89"/>
      <c r="BIT736" s="89"/>
      <c r="BIU736" s="89"/>
      <c r="BIV736" s="89"/>
      <c r="BIW736" s="89"/>
      <c r="BIX736" s="835"/>
      <c r="BIY736" s="835"/>
      <c r="BIZ736" s="89"/>
      <c r="BJA736" s="89"/>
      <c r="BJB736" s="835"/>
      <c r="BJC736" s="835"/>
      <c r="BJD736" s="89"/>
      <c r="BJE736" s="89"/>
      <c r="BJF736" s="835"/>
      <c r="BJG736" s="835"/>
      <c r="BJH736" s="835"/>
      <c r="BJI736" s="835"/>
      <c r="BJJ736" s="835"/>
      <c r="BJK736" s="835"/>
      <c r="BJL736" s="835"/>
      <c r="BJM736" s="89"/>
      <c r="BJN736" s="89"/>
      <c r="BJO736" s="835"/>
      <c r="BJP736" s="835"/>
      <c r="BJQ736" s="89"/>
      <c r="BJR736" s="89"/>
      <c r="BJS736" s="835"/>
      <c r="BJT736" s="835"/>
      <c r="BJU736" s="835"/>
      <c r="BJV736" s="835"/>
      <c r="BJW736" s="835"/>
      <c r="BJX736" s="203"/>
      <c r="BJY736" s="107"/>
      <c r="BJZ736" s="835"/>
      <c r="BKA736" s="835"/>
      <c r="BKB736" s="835"/>
      <c r="BKC736" s="835"/>
      <c r="BKD736" s="835"/>
      <c r="BKE736" s="835"/>
      <c r="BKF736" s="835"/>
      <c r="BKG736" s="168"/>
      <c r="BKH736" s="168"/>
      <c r="BKI736" s="168"/>
      <c r="BKJ736" s="168"/>
      <c r="BKK736" s="168"/>
      <c r="BKL736" s="168"/>
      <c r="BKM736" s="168"/>
      <c r="BKN736" s="168"/>
      <c r="BKO736" s="168"/>
      <c r="BKP736" s="168"/>
      <c r="BKQ736" s="168"/>
      <c r="BKR736" s="168"/>
      <c r="BKS736" s="168"/>
      <c r="BKT736" s="168"/>
      <c r="BKU736" s="168"/>
      <c r="BKV736" s="168"/>
      <c r="BKW736" s="168"/>
      <c r="BKX736" s="168"/>
      <c r="BKY736" s="168"/>
      <c r="BKZ736" s="168"/>
      <c r="BLA736" s="168"/>
      <c r="BLB736" s="168"/>
      <c r="BLC736" s="168"/>
      <c r="BLD736" s="168"/>
      <c r="BLE736" s="168"/>
      <c r="BLF736" s="168"/>
      <c r="BLG736" s="168"/>
      <c r="BLH736" s="168"/>
      <c r="BLI736" s="168"/>
      <c r="BLJ736" s="168"/>
      <c r="BLK736" s="168"/>
      <c r="BLL736" s="168"/>
      <c r="BLM736" s="168"/>
      <c r="BLN736" s="168"/>
      <c r="BLO736" s="168"/>
      <c r="BLP736" s="168"/>
      <c r="BLQ736" s="168"/>
      <c r="BLR736" s="168"/>
      <c r="BLS736" s="168"/>
      <c r="BLT736" s="168"/>
      <c r="BLU736" s="168"/>
      <c r="BLV736" s="168"/>
      <c r="BLW736" s="168"/>
      <c r="BLX736" s="168"/>
      <c r="BLY736" s="835"/>
      <c r="BLZ736" s="835"/>
      <c r="BMA736" s="835"/>
      <c r="BMB736" s="835"/>
      <c r="BMC736" s="835"/>
      <c r="BMD736" s="835"/>
      <c r="BME736" s="835"/>
      <c r="BMF736" s="835"/>
      <c r="BMG736" s="835"/>
      <c r="BMH736" s="835"/>
      <c r="BMI736" s="835"/>
      <c r="BMJ736" s="835"/>
      <c r="BMK736" s="835"/>
      <c r="BML736" s="835"/>
      <c r="BMM736" s="835"/>
      <c r="BMN736" s="835"/>
      <c r="BMO736" s="835"/>
      <c r="BMP736" s="835"/>
      <c r="BMQ736" s="835"/>
      <c r="BMR736" s="835"/>
      <c r="BMS736" s="835"/>
      <c r="BMT736" s="835"/>
      <c r="BMU736" s="835"/>
      <c r="BMV736" s="835"/>
      <c r="BMW736" s="89"/>
      <c r="BMX736" s="89"/>
      <c r="BMY736" s="89"/>
      <c r="BMZ736" s="89"/>
      <c r="BNA736" s="89"/>
      <c r="BNB736" s="835"/>
      <c r="BNC736" s="835"/>
      <c r="BND736" s="89"/>
      <c r="BNE736" s="89"/>
      <c r="BNF736" s="835"/>
      <c r="BNG736" s="835"/>
      <c r="BNH736" s="89"/>
      <c r="BNI736" s="89"/>
      <c r="BNJ736" s="835"/>
      <c r="BNK736" s="835"/>
      <c r="BNL736" s="835"/>
      <c r="BNM736" s="835"/>
      <c r="BNN736" s="835"/>
      <c r="BNO736" s="835"/>
      <c r="BNP736" s="835"/>
      <c r="BNQ736" s="89"/>
      <c r="BNR736" s="89"/>
      <c r="BNS736" s="835"/>
      <c r="BNT736" s="835"/>
      <c r="BNU736" s="89"/>
      <c r="BNV736" s="89"/>
      <c r="BNW736" s="835"/>
      <c r="BNX736" s="835"/>
      <c r="BNY736" s="835"/>
      <c r="BNZ736" s="835"/>
      <c r="BOA736" s="835"/>
      <c r="BOB736" s="203"/>
      <c r="BOC736" s="107"/>
      <c r="BOD736" s="835"/>
      <c r="BOE736" s="835"/>
      <c r="BOF736" s="835"/>
      <c r="BOG736" s="835"/>
      <c r="BOH736" s="835"/>
      <c r="BOI736" s="835"/>
      <c r="BOJ736" s="835"/>
      <c r="BOK736" s="168"/>
      <c r="BOL736" s="168"/>
      <c r="BOM736" s="168"/>
      <c r="BON736" s="168"/>
      <c r="BOO736" s="168"/>
      <c r="BOP736" s="168"/>
      <c r="BOQ736" s="168"/>
      <c r="BOR736" s="168"/>
      <c r="BOS736" s="168"/>
      <c r="BOT736" s="168"/>
      <c r="BOU736" s="168"/>
      <c r="BOV736" s="168"/>
      <c r="BOW736" s="168"/>
      <c r="BOX736" s="168"/>
      <c r="BOY736" s="168"/>
      <c r="BOZ736" s="168"/>
      <c r="BPA736" s="168"/>
      <c r="BPB736" s="168"/>
      <c r="BPC736" s="168"/>
      <c r="BPD736" s="168"/>
      <c r="BPE736" s="168"/>
      <c r="BPF736" s="168"/>
      <c r="BPG736" s="168"/>
      <c r="BPH736" s="168"/>
      <c r="BPI736" s="168"/>
      <c r="BPJ736" s="168"/>
      <c r="BPK736" s="168"/>
      <c r="BPL736" s="168"/>
      <c r="BPM736" s="168"/>
      <c r="BPN736" s="168"/>
      <c r="BPO736" s="168"/>
      <c r="BPP736" s="168"/>
      <c r="BPQ736" s="168"/>
      <c r="BPR736" s="168"/>
      <c r="BPS736" s="168"/>
      <c r="BPT736" s="168"/>
      <c r="BPU736" s="168"/>
      <c r="BPV736" s="168"/>
      <c r="BPW736" s="168"/>
      <c r="BPX736" s="168"/>
      <c r="BPY736" s="168"/>
      <c r="BPZ736" s="168"/>
      <c r="BQA736" s="168"/>
      <c r="BQB736" s="168"/>
      <c r="BQC736" s="835"/>
      <c r="BQD736" s="835"/>
      <c r="BQE736" s="835"/>
      <c r="BQF736" s="835"/>
      <c r="BQG736" s="835"/>
      <c r="BQH736" s="835"/>
      <c r="BQI736" s="835"/>
      <c r="BQJ736" s="835"/>
      <c r="BQK736" s="835"/>
      <c r="BQL736" s="835"/>
      <c r="BQM736" s="835"/>
      <c r="BQN736" s="835"/>
      <c r="BQO736" s="835"/>
      <c r="BQP736" s="835"/>
      <c r="BQQ736" s="835"/>
      <c r="BQR736" s="835"/>
      <c r="BQS736" s="835"/>
      <c r="BQT736" s="835"/>
      <c r="BQU736" s="835"/>
      <c r="BQV736" s="835"/>
      <c r="BQW736" s="835"/>
      <c r="BQX736" s="835"/>
      <c r="BQY736" s="835"/>
      <c r="BQZ736" s="835"/>
      <c r="BRA736" s="89"/>
      <c r="BRB736" s="89"/>
      <c r="BRC736" s="89"/>
      <c r="BRD736" s="89"/>
      <c r="BRE736" s="89"/>
      <c r="BRF736" s="835"/>
      <c r="BRG736" s="835"/>
      <c r="BRH736" s="89"/>
      <c r="BRI736" s="89"/>
      <c r="BRJ736" s="835"/>
      <c r="BRK736" s="835"/>
      <c r="BRL736" s="89"/>
      <c r="BRM736" s="89"/>
      <c r="BRN736" s="835"/>
      <c r="BRO736" s="835"/>
      <c r="BRP736" s="835"/>
      <c r="BRQ736" s="835"/>
      <c r="BRR736" s="835"/>
      <c r="BRS736" s="835"/>
      <c r="BRT736" s="835"/>
      <c r="BRU736" s="89"/>
      <c r="BRV736" s="89"/>
      <c r="BRW736" s="835"/>
      <c r="BRX736" s="835"/>
      <c r="BRY736" s="89"/>
      <c r="BRZ736" s="89"/>
      <c r="BSA736" s="835"/>
      <c r="BSB736" s="835"/>
      <c r="BSC736" s="835"/>
      <c r="BSD736" s="835"/>
      <c r="BSE736" s="835"/>
      <c r="BSF736" s="203"/>
      <c r="BSG736" s="107"/>
      <c r="BSH736" s="835"/>
      <c r="BSI736" s="835"/>
      <c r="BSJ736" s="835"/>
      <c r="BSK736" s="835"/>
      <c r="BSL736" s="835"/>
      <c r="BSM736" s="835"/>
      <c r="BSN736" s="835"/>
      <c r="BSO736" s="168"/>
      <c r="BSP736" s="168"/>
      <c r="BSQ736" s="168"/>
      <c r="BSR736" s="168"/>
      <c r="BSS736" s="168"/>
      <c r="BST736" s="168"/>
      <c r="BSU736" s="168"/>
      <c r="BSV736" s="168"/>
      <c r="BSW736" s="168"/>
      <c r="BSX736" s="168"/>
      <c r="BSY736" s="168"/>
      <c r="BSZ736" s="168"/>
      <c r="BTA736" s="168"/>
      <c r="BTB736" s="168"/>
      <c r="BTC736" s="168"/>
      <c r="BTD736" s="168"/>
      <c r="BTE736" s="168"/>
      <c r="BTF736" s="168"/>
      <c r="BTG736" s="168"/>
      <c r="BTH736" s="168"/>
      <c r="BTI736" s="168"/>
      <c r="BTJ736" s="168"/>
      <c r="BTK736" s="168"/>
      <c r="BTL736" s="168"/>
      <c r="BTM736" s="168"/>
      <c r="BTN736" s="168"/>
      <c r="BTO736" s="168"/>
      <c r="BTP736" s="168"/>
      <c r="BTQ736" s="168"/>
      <c r="BTR736" s="168"/>
      <c r="BTS736" s="168"/>
      <c r="BTT736" s="168"/>
      <c r="BTU736" s="168"/>
      <c r="BTV736" s="168"/>
      <c r="BTW736" s="168"/>
      <c r="BTX736" s="168"/>
      <c r="BTY736" s="168"/>
      <c r="BTZ736" s="168"/>
      <c r="BUA736" s="168"/>
      <c r="BUB736" s="168"/>
      <c r="BUC736" s="168"/>
      <c r="BUD736" s="168"/>
      <c r="BUE736" s="168"/>
      <c r="BUF736" s="168"/>
      <c r="BUG736" s="835"/>
      <c r="BUH736" s="835"/>
      <c r="BUI736" s="835"/>
      <c r="BUJ736" s="835"/>
      <c r="BUK736" s="835"/>
      <c r="BUL736" s="835"/>
      <c r="BUM736" s="835"/>
      <c r="BUN736" s="835"/>
      <c r="BUO736" s="835"/>
      <c r="BUP736" s="835"/>
      <c r="BUQ736" s="835"/>
      <c r="BUR736" s="835"/>
      <c r="BUS736" s="835"/>
      <c r="BUT736" s="835"/>
      <c r="BUU736" s="835"/>
      <c r="BUV736" s="835"/>
      <c r="BUW736" s="835"/>
      <c r="BUX736" s="835"/>
      <c r="BUY736" s="835"/>
      <c r="BUZ736" s="835"/>
      <c r="BVA736" s="835"/>
      <c r="BVB736" s="835"/>
      <c r="BVC736" s="835"/>
      <c r="BVD736" s="835"/>
      <c r="BVE736" s="89"/>
      <c r="BVF736" s="89"/>
      <c r="BVG736" s="89"/>
      <c r="BVH736" s="89"/>
      <c r="BVI736" s="89"/>
      <c r="BVJ736" s="835"/>
      <c r="BVK736" s="835"/>
      <c r="BVL736" s="89"/>
      <c r="BVM736" s="89"/>
      <c r="BVN736" s="835"/>
      <c r="BVO736" s="835"/>
      <c r="BVP736" s="89"/>
      <c r="BVQ736" s="89"/>
      <c r="BVR736" s="835"/>
      <c r="BVS736" s="835"/>
      <c r="BVT736" s="835"/>
      <c r="BVU736" s="835"/>
      <c r="BVV736" s="835"/>
      <c r="BVW736" s="835"/>
      <c r="BVX736" s="835"/>
      <c r="BVY736" s="89"/>
      <c r="BVZ736" s="89"/>
      <c r="BWA736" s="835"/>
      <c r="BWB736" s="835"/>
      <c r="BWC736" s="89"/>
      <c r="BWD736" s="89"/>
      <c r="BWE736" s="835"/>
      <c r="BWF736" s="835"/>
      <c r="BWG736" s="835"/>
      <c r="BWH736" s="835"/>
      <c r="BWI736" s="835"/>
      <c r="BWJ736" s="203"/>
      <c r="BWK736" s="107"/>
      <c r="BWL736" s="835"/>
      <c r="BWM736" s="835"/>
      <c r="BWN736" s="835"/>
      <c r="BWO736" s="835"/>
      <c r="BWP736" s="835"/>
      <c r="BWQ736" s="835"/>
      <c r="BWR736" s="835"/>
      <c r="BWS736" s="168"/>
      <c r="BWT736" s="168"/>
      <c r="BWU736" s="168"/>
      <c r="BWV736" s="168"/>
      <c r="BWW736" s="168"/>
      <c r="BWX736" s="168"/>
      <c r="BWY736" s="168"/>
      <c r="BWZ736" s="168"/>
      <c r="BXA736" s="168"/>
      <c r="BXB736" s="168"/>
      <c r="BXC736" s="168"/>
      <c r="BXD736" s="168"/>
      <c r="BXE736" s="168"/>
      <c r="BXF736" s="168"/>
      <c r="BXG736" s="168"/>
      <c r="BXH736" s="168"/>
      <c r="BXI736" s="168"/>
      <c r="BXJ736" s="168"/>
      <c r="BXK736" s="168"/>
      <c r="BXL736" s="168"/>
      <c r="BXM736" s="168"/>
      <c r="BXN736" s="168"/>
      <c r="BXO736" s="168"/>
      <c r="BXP736" s="168"/>
      <c r="BXQ736" s="168"/>
      <c r="BXR736" s="168"/>
      <c r="BXS736" s="168"/>
      <c r="BXT736" s="168"/>
      <c r="BXU736" s="168"/>
      <c r="BXV736" s="168"/>
      <c r="BXW736" s="168"/>
      <c r="BXX736" s="168"/>
      <c r="BXY736" s="168"/>
      <c r="BXZ736" s="168"/>
      <c r="BYA736" s="168"/>
      <c r="BYB736" s="168"/>
      <c r="BYC736" s="168"/>
      <c r="BYD736" s="168"/>
      <c r="BYE736" s="168"/>
      <c r="BYF736" s="168"/>
      <c r="BYG736" s="168"/>
      <c r="BYH736" s="168"/>
      <c r="BYI736" s="168"/>
      <c r="BYJ736" s="168"/>
      <c r="BYK736" s="835"/>
      <c r="BYL736" s="835"/>
      <c r="BYM736" s="835"/>
      <c r="BYN736" s="835"/>
      <c r="BYO736" s="835"/>
      <c r="BYP736" s="835"/>
      <c r="BYQ736" s="835"/>
      <c r="BYR736" s="835"/>
      <c r="BYS736" s="835"/>
      <c r="BYT736" s="835"/>
      <c r="BYU736" s="835"/>
      <c r="BYV736" s="835"/>
      <c r="BYW736" s="835"/>
      <c r="BYX736" s="835"/>
      <c r="BYY736" s="835"/>
      <c r="BYZ736" s="835"/>
      <c r="BZA736" s="835"/>
      <c r="BZB736" s="835"/>
      <c r="BZC736" s="835"/>
      <c r="BZD736" s="835"/>
      <c r="BZE736" s="835"/>
      <c r="BZF736" s="835"/>
      <c r="BZG736" s="835"/>
      <c r="BZH736" s="835"/>
      <c r="BZI736" s="89"/>
      <c r="BZJ736" s="89"/>
      <c r="BZK736" s="89"/>
      <c r="BZL736" s="89"/>
      <c r="BZM736" s="89"/>
      <c r="BZN736" s="835"/>
      <c r="BZO736" s="835"/>
      <c r="BZP736" s="89"/>
      <c r="BZQ736" s="89"/>
      <c r="BZR736" s="835"/>
      <c r="BZS736" s="835"/>
      <c r="BZT736" s="89"/>
      <c r="BZU736" s="89"/>
      <c r="BZV736" s="835"/>
      <c r="BZW736" s="835"/>
      <c r="BZX736" s="835"/>
      <c r="BZY736" s="835"/>
      <c r="BZZ736" s="835"/>
      <c r="CAA736" s="835"/>
      <c r="CAB736" s="835"/>
      <c r="CAC736" s="89"/>
      <c r="CAD736" s="89"/>
      <c r="CAE736" s="835"/>
      <c r="CAF736" s="835"/>
      <c r="CAG736" s="89"/>
      <c r="CAH736" s="89"/>
      <c r="CAI736" s="835"/>
      <c r="CAJ736" s="835"/>
      <c r="CAK736" s="835"/>
      <c r="CAL736" s="835"/>
      <c r="CAM736" s="835"/>
      <c r="CAN736" s="203"/>
      <c r="CAO736" s="107"/>
      <c r="CAP736" s="835"/>
      <c r="CAQ736" s="835"/>
      <c r="CAR736" s="835"/>
      <c r="CAS736" s="835"/>
      <c r="CAT736" s="835"/>
      <c r="CAU736" s="835"/>
      <c r="CAV736" s="835"/>
      <c r="CAW736" s="168"/>
      <c r="CAX736" s="168"/>
      <c r="CAY736" s="168"/>
      <c r="CAZ736" s="168"/>
      <c r="CBA736" s="168"/>
      <c r="CBB736" s="168"/>
      <c r="CBC736" s="168"/>
      <c r="CBD736" s="168"/>
      <c r="CBE736" s="168"/>
      <c r="CBF736" s="168"/>
      <c r="CBG736" s="168"/>
      <c r="CBH736" s="168"/>
      <c r="CBI736" s="168"/>
      <c r="CBJ736" s="168"/>
      <c r="CBK736" s="168"/>
      <c r="CBL736" s="168"/>
      <c r="CBM736" s="168"/>
      <c r="CBN736" s="168"/>
      <c r="CBO736" s="168"/>
      <c r="CBP736" s="168"/>
      <c r="CBQ736" s="168"/>
      <c r="CBR736" s="168"/>
      <c r="CBS736" s="168"/>
      <c r="CBT736" s="168"/>
      <c r="CBU736" s="168"/>
      <c r="CBV736" s="168"/>
      <c r="CBW736" s="168"/>
      <c r="CBX736" s="168"/>
      <c r="CBY736" s="168"/>
      <c r="CBZ736" s="168"/>
      <c r="CCA736" s="168"/>
      <c r="CCB736" s="168"/>
      <c r="CCC736" s="168"/>
      <c r="CCD736" s="168"/>
      <c r="CCE736" s="168"/>
      <c r="CCF736" s="168"/>
      <c r="CCG736" s="168"/>
      <c r="CCH736" s="168"/>
      <c r="CCI736" s="168"/>
      <c r="CCJ736" s="168"/>
      <c r="CCK736" s="168"/>
      <c r="CCL736" s="168"/>
      <c r="CCM736" s="168"/>
      <c r="CCN736" s="168"/>
      <c r="CCO736" s="835"/>
      <c r="CCP736" s="835"/>
      <c r="CCQ736" s="835"/>
      <c r="CCR736" s="835"/>
      <c r="CCS736" s="835"/>
      <c r="CCT736" s="835"/>
      <c r="CCU736" s="835"/>
      <c r="CCV736" s="835"/>
      <c r="CCW736" s="835"/>
      <c r="CCX736" s="835"/>
      <c r="CCY736" s="835"/>
      <c r="CCZ736" s="835"/>
      <c r="CDA736" s="835"/>
      <c r="CDB736" s="835"/>
      <c r="CDC736" s="835"/>
      <c r="CDD736" s="835"/>
      <c r="CDE736" s="835"/>
      <c r="CDF736" s="835"/>
      <c r="CDG736" s="835"/>
      <c r="CDH736" s="835"/>
      <c r="CDI736" s="835"/>
      <c r="CDJ736" s="835"/>
      <c r="CDK736" s="835"/>
      <c r="CDL736" s="835"/>
      <c r="CDM736" s="89"/>
      <c r="CDN736" s="89"/>
      <c r="CDO736" s="89"/>
      <c r="CDP736" s="89"/>
      <c r="CDQ736" s="89"/>
      <c r="CDR736" s="835"/>
      <c r="CDS736" s="835"/>
      <c r="CDT736" s="89"/>
      <c r="CDU736" s="89"/>
      <c r="CDV736" s="835"/>
      <c r="CDW736" s="835"/>
      <c r="CDX736" s="89"/>
      <c r="CDY736" s="89"/>
      <c r="CDZ736" s="835"/>
      <c r="CEA736" s="835"/>
      <c r="CEB736" s="835"/>
      <c r="CEC736" s="835"/>
      <c r="CED736" s="835"/>
      <c r="CEE736" s="835"/>
      <c r="CEF736" s="835"/>
      <c r="CEG736" s="89"/>
      <c r="CEH736" s="89"/>
      <c r="CEI736" s="835"/>
      <c r="CEJ736" s="835"/>
      <c r="CEK736" s="89"/>
      <c r="CEL736" s="89"/>
      <c r="CEM736" s="835"/>
      <c r="CEN736" s="835"/>
      <c r="CEO736" s="835"/>
      <c r="CEP736" s="835"/>
      <c r="CEQ736" s="835"/>
      <c r="CER736" s="203"/>
      <c r="CES736" s="107"/>
      <c r="CET736" s="835"/>
      <c r="CEU736" s="835"/>
      <c r="CEV736" s="835"/>
      <c r="CEW736" s="835"/>
      <c r="CEX736" s="835"/>
      <c r="CEY736" s="835"/>
      <c r="CEZ736" s="835"/>
      <c r="CFA736" s="168"/>
      <c r="CFB736" s="168"/>
      <c r="CFC736" s="168"/>
      <c r="CFD736" s="168"/>
      <c r="CFE736" s="168"/>
      <c r="CFF736" s="168"/>
      <c r="CFG736" s="168"/>
      <c r="CFH736" s="168"/>
      <c r="CFI736" s="168"/>
      <c r="CFJ736" s="168"/>
      <c r="CFK736" s="168"/>
      <c r="CFL736" s="168"/>
      <c r="CFM736" s="168"/>
      <c r="CFN736" s="168"/>
      <c r="CFO736" s="168"/>
      <c r="CFP736" s="168"/>
      <c r="CFQ736" s="168"/>
      <c r="CFR736" s="168"/>
      <c r="CFS736" s="168"/>
      <c r="CFT736" s="168"/>
      <c r="CFU736" s="168"/>
      <c r="CFV736" s="168"/>
      <c r="CFW736" s="168"/>
      <c r="CFX736" s="168"/>
      <c r="CFY736" s="168"/>
      <c r="CFZ736" s="168"/>
      <c r="CGA736" s="168"/>
      <c r="CGB736" s="168"/>
      <c r="CGC736" s="168"/>
      <c r="CGD736" s="168"/>
      <c r="CGE736" s="168"/>
      <c r="CGF736" s="168"/>
      <c r="CGG736" s="168"/>
      <c r="CGH736" s="168"/>
      <c r="CGI736" s="168"/>
      <c r="CGJ736" s="168"/>
      <c r="CGK736" s="168"/>
      <c r="CGL736" s="168"/>
      <c r="CGM736" s="168"/>
      <c r="CGN736" s="168"/>
      <c r="CGO736" s="168"/>
      <c r="CGP736" s="168"/>
      <c r="CGQ736" s="168"/>
      <c r="CGR736" s="168"/>
      <c r="CGS736" s="835"/>
      <c r="CGT736" s="835"/>
      <c r="CGU736" s="835"/>
      <c r="CGV736" s="835"/>
      <c r="CGW736" s="835"/>
      <c r="CGX736" s="835"/>
      <c r="CGY736" s="835"/>
      <c r="CGZ736" s="835"/>
      <c r="CHA736" s="835"/>
      <c r="CHB736" s="835"/>
      <c r="CHC736" s="835"/>
      <c r="CHD736" s="835"/>
      <c r="CHE736" s="835"/>
      <c r="CHF736" s="835"/>
      <c r="CHG736" s="835"/>
      <c r="CHH736" s="835"/>
      <c r="CHI736" s="835"/>
      <c r="CHJ736" s="835"/>
      <c r="CHK736" s="835"/>
      <c r="CHL736" s="835"/>
      <c r="CHM736" s="835"/>
      <c r="CHN736" s="835"/>
      <c r="CHO736" s="835"/>
      <c r="CHP736" s="835"/>
      <c r="CHQ736" s="89"/>
      <c r="CHR736" s="89"/>
      <c r="CHS736" s="89"/>
      <c r="CHT736" s="89"/>
      <c r="CHU736" s="89"/>
      <c r="CHV736" s="835"/>
      <c r="CHW736" s="835"/>
      <c r="CHX736" s="89"/>
      <c r="CHY736" s="89"/>
      <c r="CHZ736" s="835"/>
      <c r="CIA736" s="835"/>
      <c r="CIB736" s="89"/>
      <c r="CIC736" s="89"/>
      <c r="CID736" s="835"/>
      <c r="CIE736" s="835"/>
      <c r="CIF736" s="835"/>
      <c r="CIG736" s="835"/>
      <c r="CIH736" s="835"/>
      <c r="CII736" s="835"/>
      <c r="CIJ736" s="835"/>
      <c r="CIK736" s="89"/>
      <c r="CIL736" s="89"/>
      <c r="CIM736" s="835"/>
      <c r="CIN736" s="835"/>
      <c r="CIO736" s="89"/>
      <c r="CIP736" s="89"/>
      <c r="CIQ736" s="835"/>
      <c r="CIR736" s="835"/>
      <c r="CIS736" s="835"/>
      <c r="CIT736" s="835"/>
      <c r="CIU736" s="835"/>
      <c r="CIV736" s="203"/>
      <c r="CIW736" s="107"/>
      <c r="CIX736" s="835"/>
      <c r="CIY736" s="835"/>
      <c r="CIZ736" s="835"/>
      <c r="CJA736" s="835"/>
      <c r="CJB736" s="835"/>
      <c r="CJC736" s="835"/>
      <c r="CJD736" s="835"/>
      <c r="CJE736" s="168"/>
      <c r="CJF736" s="168"/>
      <c r="CJG736" s="168"/>
      <c r="CJH736" s="168"/>
      <c r="CJI736" s="168"/>
      <c r="CJJ736" s="168"/>
      <c r="CJK736" s="168"/>
      <c r="CJL736" s="168"/>
      <c r="CJM736" s="168"/>
      <c r="CJN736" s="168"/>
      <c r="CJO736" s="168"/>
      <c r="CJP736" s="168"/>
      <c r="CJQ736" s="168"/>
      <c r="CJR736" s="168"/>
      <c r="CJS736" s="168"/>
      <c r="CJT736" s="168"/>
      <c r="CJU736" s="168"/>
      <c r="CJV736" s="168"/>
      <c r="CJW736" s="168"/>
      <c r="CJX736" s="168"/>
      <c r="CJY736" s="168"/>
      <c r="CJZ736" s="168"/>
      <c r="CKA736" s="168"/>
      <c r="CKB736" s="168"/>
      <c r="CKC736" s="168"/>
      <c r="CKD736" s="168"/>
      <c r="CKE736" s="168"/>
      <c r="CKF736" s="168"/>
      <c r="CKG736" s="168"/>
      <c r="CKH736" s="168"/>
      <c r="CKI736" s="168"/>
      <c r="CKJ736" s="168"/>
      <c r="CKK736" s="168"/>
      <c r="CKL736" s="168"/>
      <c r="CKM736" s="168"/>
      <c r="CKN736" s="168"/>
      <c r="CKO736" s="168"/>
      <c r="CKP736" s="168"/>
      <c r="CKQ736" s="168"/>
      <c r="CKR736" s="168"/>
      <c r="CKS736" s="168"/>
      <c r="CKT736" s="168"/>
      <c r="CKU736" s="168"/>
      <c r="CKV736" s="168"/>
      <c r="CKW736" s="835"/>
      <c r="CKX736" s="835"/>
      <c r="CKY736" s="835"/>
      <c r="CKZ736" s="835"/>
      <c r="CLA736" s="835"/>
      <c r="CLB736" s="835"/>
      <c r="CLC736" s="835"/>
      <c r="CLD736" s="835"/>
      <c r="CLE736" s="835"/>
      <c r="CLF736" s="835"/>
      <c r="CLG736" s="835"/>
      <c r="CLH736" s="835"/>
      <c r="CLI736" s="835"/>
      <c r="CLJ736" s="835"/>
      <c r="CLK736" s="835"/>
      <c r="CLL736" s="835"/>
      <c r="CLM736" s="835"/>
      <c r="CLN736" s="835"/>
      <c r="CLO736" s="835"/>
      <c r="CLP736" s="835"/>
      <c r="CLQ736" s="835"/>
      <c r="CLR736" s="835"/>
      <c r="CLS736" s="835"/>
      <c r="CLT736" s="835"/>
      <c r="CLU736" s="89"/>
      <c r="CLV736" s="89"/>
      <c r="CLW736" s="89"/>
      <c r="CLX736" s="89"/>
      <c r="CLY736" s="89"/>
      <c r="CLZ736" s="835"/>
      <c r="CMA736" s="835"/>
      <c r="CMB736" s="89"/>
      <c r="CMC736" s="89"/>
      <c r="CMD736" s="835"/>
      <c r="CME736" s="835"/>
      <c r="CMF736" s="89"/>
      <c r="CMG736" s="89"/>
      <c r="CMH736" s="835"/>
      <c r="CMI736" s="835"/>
      <c r="CMJ736" s="835"/>
      <c r="CMK736" s="835"/>
      <c r="CML736" s="835"/>
      <c r="CMM736" s="835"/>
      <c r="CMN736" s="835"/>
      <c r="CMO736" s="89"/>
      <c r="CMP736" s="89"/>
      <c r="CMQ736" s="835"/>
      <c r="CMR736" s="835"/>
      <c r="CMS736" s="89"/>
      <c r="CMT736" s="89"/>
      <c r="CMU736" s="835"/>
      <c r="CMV736" s="835"/>
      <c r="CMW736" s="835"/>
      <c r="CMX736" s="835"/>
      <c r="CMY736" s="835"/>
      <c r="CMZ736" s="203"/>
      <c r="CNA736" s="107"/>
      <c r="CNB736" s="835"/>
      <c r="CNC736" s="835"/>
      <c r="CND736" s="835"/>
      <c r="CNE736" s="835"/>
      <c r="CNF736" s="835"/>
      <c r="CNG736" s="835"/>
      <c r="CNH736" s="835"/>
      <c r="CNI736" s="168"/>
      <c r="CNJ736" s="168"/>
      <c r="CNK736" s="168"/>
      <c r="CNL736" s="168"/>
      <c r="CNM736" s="168"/>
      <c r="CNN736" s="168"/>
      <c r="CNO736" s="168"/>
      <c r="CNP736" s="168"/>
      <c r="CNQ736" s="168"/>
      <c r="CNR736" s="168"/>
      <c r="CNS736" s="168"/>
      <c r="CNT736" s="168"/>
      <c r="CNU736" s="168"/>
      <c r="CNV736" s="168"/>
      <c r="CNW736" s="168"/>
      <c r="CNX736" s="168"/>
      <c r="CNY736" s="168"/>
      <c r="CNZ736" s="168"/>
      <c r="COA736" s="168"/>
      <c r="COB736" s="168"/>
      <c r="COC736" s="168"/>
      <c r="COD736" s="168"/>
      <c r="COE736" s="168"/>
      <c r="COF736" s="168"/>
      <c r="COG736" s="168"/>
      <c r="COH736" s="168"/>
      <c r="COI736" s="168"/>
      <c r="COJ736" s="168"/>
      <c r="COK736" s="168"/>
      <c r="COL736" s="168"/>
      <c r="COM736" s="168"/>
      <c r="CON736" s="168"/>
      <c r="COO736" s="168"/>
      <c r="COP736" s="168"/>
      <c r="COQ736" s="168"/>
      <c r="COR736" s="168"/>
      <c r="COS736" s="168"/>
      <c r="COT736" s="168"/>
      <c r="COU736" s="168"/>
      <c r="COV736" s="168"/>
      <c r="COW736" s="168"/>
      <c r="COX736" s="168"/>
      <c r="COY736" s="168"/>
      <c r="COZ736" s="168"/>
      <c r="CPA736" s="835"/>
      <c r="CPB736" s="835"/>
      <c r="CPC736" s="835"/>
      <c r="CPD736" s="835"/>
      <c r="CPE736" s="835"/>
      <c r="CPF736" s="835"/>
      <c r="CPG736" s="835"/>
      <c r="CPH736" s="835"/>
      <c r="CPI736" s="835"/>
      <c r="CPJ736" s="835"/>
      <c r="CPK736" s="835"/>
      <c r="CPL736" s="835"/>
      <c r="CPM736" s="835"/>
      <c r="CPN736" s="835"/>
      <c r="CPO736" s="835"/>
      <c r="CPP736" s="835"/>
      <c r="CPQ736" s="835"/>
      <c r="CPR736" s="835"/>
      <c r="CPS736" s="835"/>
      <c r="CPT736" s="835"/>
      <c r="CPU736" s="835"/>
      <c r="CPV736" s="835"/>
      <c r="CPW736" s="835"/>
      <c r="CPX736" s="835"/>
      <c r="CPY736" s="89"/>
      <c r="CPZ736" s="89"/>
      <c r="CQA736" s="89"/>
      <c r="CQB736" s="89"/>
      <c r="CQC736" s="89"/>
      <c r="CQD736" s="835"/>
      <c r="CQE736" s="835"/>
      <c r="CQF736" s="89"/>
      <c r="CQG736" s="89"/>
      <c r="CQH736" s="835"/>
      <c r="CQI736" s="835"/>
      <c r="CQJ736" s="89"/>
      <c r="CQK736" s="89"/>
      <c r="CQL736" s="835"/>
      <c r="CQM736" s="835"/>
      <c r="CQN736" s="835"/>
      <c r="CQO736" s="835"/>
      <c r="CQP736" s="835"/>
      <c r="CQQ736" s="835"/>
      <c r="CQR736" s="835"/>
      <c r="CQS736" s="89"/>
      <c r="CQT736" s="89"/>
      <c r="CQU736" s="835"/>
      <c r="CQV736" s="835"/>
      <c r="CQW736" s="89"/>
      <c r="CQX736" s="89"/>
      <c r="CQY736" s="835"/>
      <c r="CQZ736" s="835"/>
      <c r="CRA736" s="835"/>
      <c r="CRB736" s="835"/>
      <c r="CRC736" s="835"/>
      <c r="CRD736" s="203"/>
      <c r="CRE736" s="107"/>
      <c r="CRF736" s="835"/>
      <c r="CRG736" s="835"/>
      <c r="CRH736" s="835"/>
      <c r="CRI736" s="835"/>
      <c r="CRJ736" s="835"/>
      <c r="CRK736" s="835"/>
      <c r="CRL736" s="835"/>
      <c r="CRM736" s="168"/>
      <c r="CRN736" s="168"/>
      <c r="CRO736" s="168"/>
      <c r="CRP736" s="168"/>
      <c r="CRQ736" s="168"/>
      <c r="CRR736" s="168"/>
      <c r="CRS736" s="168"/>
      <c r="CRT736" s="168"/>
      <c r="CRU736" s="168"/>
      <c r="CRV736" s="168"/>
      <c r="CRW736" s="168"/>
      <c r="CRX736" s="168"/>
      <c r="CRY736" s="168"/>
      <c r="CRZ736" s="168"/>
      <c r="CSA736" s="168"/>
      <c r="CSB736" s="168"/>
      <c r="CSC736" s="168"/>
      <c r="CSD736" s="168"/>
      <c r="CSE736" s="168"/>
      <c r="CSF736" s="168"/>
      <c r="CSG736" s="168"/>
      <c r="CSH736" s="168"/>
      <c r="CSI736" s="168"/>
      <c r="CSJ736" s="168"/>
      <c r="CSK736" s="168"/>
      <c r="CSL736" s="168"/>
      <c r="CSM736" s="168"/>
      <c r="CSN736" s="168"/>
      <c r="CSO736" s="168"/>
      <c r="CSP736" s="168"/>
      <c r="CSQ736" s="168"/>
      <c r="CSR736" s="168"/>
      <c r="CSS736" s="168"/>
      <c r="CST736" s="168"/>
      <c r="CSU736" s="168"/>
      <c r="CSV736" s="168"/>
      <c r="CSW736" s="168"/>
      <c r="CSX736" s="168"/>
      <c r="CSY736" s="168"/>
      <c r="CSZ736" s="168"/>
      <c r="CTA736" s="168"/>
      <c r="CTB736" s="168"/>
      <c r="CTC736" s="168"/>
      <c r="CTD736" s="168"/>
      <c r="CTE736" s="835"/>
      <c r="CTF736" s="835"/>
      <c r="CTG736" s="835"/>
      <c r="CTH736" s="835"/>
      <c r="CTI736" s="835"/>
      <c r="CTJ736" s="835"/>
      <c r="CTK736" s="835"/>
      <c r="CTL736" s="835"/>
      <c r="CTM736" s="835"/>
      <c r="CTN736" s="835"/>
      <c r="CTO736" s="835"/>
      <c r="CTP736" s="835"/>
      <c r="CTQ736" s="835"/>
      <c r="CTR736" s="835"/>
      <c r="CTS736" s="835"/>
      <c r="CTT736" s="835"/>
      <c r="CTU736" s="835"/>
      <c r="CTV736" s="835"/>
      <c r="CTW736" s="835"/>
      <c r="CTX736" s="835"/>
      <c r="CTY736" s="835"/>
      <c r="CTZ736" s="835"/>
      <c r="CUA736" s="835"/>
      <c r="CUB736" s="835"/>
      <c r="CUC736" s="89"/>
      <c r="CUD736" s="89"/>
      <c r="CUE736" s="89"/>
      <c r="CUF736" s="89"/>
      <c r="CUG736" s="89"/>
      <c r="CUH736" s="835"/>
      <c r="CUI736" s="835"/>
      <c r="CUJ736" s="89"/>
      <c r="CUK736" s="89"/>
      <c r="CUL736" s="835"/>
      <c r="CUM736" s="835"/>
      <c r="CUN736" s="89"/>
      <c r="CUO736" s="89"/>
      <c r="CUP736" s="835"/>
      <c r="CUQ736" s="835"/>
      <c r="CUR736" s="835"/>
      <c r="CUS736" s="835"/>
      <c r="CUT736" s="835"/>
      <c r="CUU736" s="835"/>
      <c r="CUV736" s="835"/>
      <c r="CUW736" s="89"/>
      <c r="CUX736" s="89"/>
      <c r="CUY736" s="835"/>
      <c r="CUZ736" s="835"/>
      <c r="CVA736" s="89"/>
      <c r="CVB736" s="89"/>
      <c r="CVC736" s="835"/>
      <c r="CVD736" s="835"/>
      <c r="CVE736" s="835"/>
      <c r="CVF736" s="835"/>
      <c r="CVG736" s="835"/>
      <c r="CVH736" s="203"/>
      <c r="CVI736" s="107"/>
      <c r="CVJ736" s="835"/>
      <c r="CVK736" s="835"/>
      <c r="CVL736" s="835"/>
      <c r="CVM736" s="835"/>
      <c r="CVN736" s="835"/>
      <c r="CVO736" s="835"/>
      <c r="CVP736" s="835"/>
      <c r="CVQ736" s="168"/>
      <c r="CVR736" s="168"/>
      <c r="CVS736" s="168"/>
      <c r="CVT736" s="168"/>
      <c r="CVU736" s="168"/>
      <c r="CVV736" s="168"/>
      <c r="CVW736" s="168"/>
      <c r="CVX736" s="168"/>
      <c r="CVY736" s="168"/>
      <c r="CVZ736" s="168"/>
      <c r="CWA736" s="168"/>
      <c r="CWB736" s="168"/>
      <c r="CWC736" s="168"/>
      <c r="CWD736" s="168"/>
      <c r="CWE736" s="168"/>
      <c r="CWF736" s="168"/>
      <c r="CWG736" s="168"/>
      <c r="CWH736" s="168"/>
      <c r="CWI736" s="168"/>
      <c r="CWJ736" s="168"/>
      <c r="CWK736" s="168"/>
      <c r="CWL736" s="168"/>
      <c r="CWM736" s="168"/>
      <c r="CWN736" s="168"/>
      <c r="CWO736" s="168"/>
      <c r="CWP736" s="168"/>
      <c r="CWQ736" s="168"/>
      <c r="CWR736" s="168"/>
      <c r="CWS736" s="168"/>
      <c r="CWT736" s="168"/>
      <c r="CWU736" s="168"/>
      <c r="CWV736" s="168"/>
      <c r="CWW736" s="168"/>
      <c r="CWX736" s="168"/>
      <c r="CWY736" s="168"/>
      <c r="CWZ736" s="168"/>
      <c r="CXA736" s="168"/>
      <c r="CXB736" s="168"/>
      <c r="CXC736" s="168"/>
      <c r="CXD736" s="168"/>
      <c r="CXE736" s="168"/>
      <c r="CXF736" s="168"/>
      <c r="CXG736" s="168"/>
      <c r="CXH736" s="168"/>
      <c r="CXI736" s="835"/>
      <c r="CXJ736" s="835"/>
      <c r="CXK736" s="835"/>
      <c r="CXL736" s="835"/>
      <c r="CXM736" s="835"/>
      <c r="CXN736" s="835"/>
      <c r="CXO736" s="835"/>
      <c r="CXP736" s="835"/>
      <c r="CXQ736" s="835"/>
      <c r="CXR736" s="835"/>
      <c r="CXS736" s="835"/>
      <c r="CXT736" s="835"/>
      <c r="CXU736" s="835"/>
      <c r="CXV736" s="835"/>
      <c r="CXW736" s="835"/>
      <c r="CXX736" s="835"/>
      <c r="CXY736" s="835"/>
      <c r="CXZ736" s="835"/>
      <c r="CYA736" s="835"/>
      <c r="CYB736" s="835"/>
      <c r="CYC736" s="835"/>
      <c r="CYD736" s="835"/>
      <c r="CYE736" s="835"/>
      <c r="CYF736" s="835"/>
      <c r="CYG736" s="89"/>
      <c r="CYH736" s="89"/>
      <c r="CYI736" s="89"/>
      <c r="CYJ736" s="89"/>
      <c r="CYK736" s="89"/>
      <c r="CYL736" s="835"/>
      <c r="CYM736" s="835"/>
      <c r="CYN736" s="89"/>
      <c r="CYO736" s="89"/>
      <c r="CYP736" s="835"/>
      <c r="CYQ736" s="835"/>
      <c r="CYR736" s="89"/>
      <c r="CYS736" s="89"/>
      <c r="CYT736" s="835"/>
      <c r="CYU736" s="835"/>
      <c r="CYV736" s="835"/>
      <c r="CYW736" s="835"/>
      <c r="CYX736" s="835"/>
      <c r="CYY736" s="835"/>
      <c r="CYZ736" s="835"/>
      <c r="CZA736" s="89"/>
      <c r="CZB736" s="89"/>
      <c r="CZC736" s="835"/>
      <c r="CZD736" s="835"/>
      <c r="CZE736" s="89"/>
      <c r="CZF736" s="89"/>
      <c r="CZG736" s="835"/>
      <c r="CZH736" s="835"/>
      <c r="CZI736" s="835"/>
      <c r="CZJ736" s="835"/>
      <c r="CZK736" s="835"/>
      <c r="CZL736" s="203"/>
      <c r="CZM736" s="107"/>
      <c r="CZN736" s="835"/>
      <c r="CZO736" s="835"/>
      <c r="CZP736" s="835"/>
      <c r="CZQ736" s="835"/>
      <c r="CZR736" s="835"/>
      <c r="CZS736" s="835"/>
      <c r="CZT736" s="835"/>
      <c r="CZU736" s="168"/>
      <c r="CZV736" s="168"/>
      <c r="CZW736" s="168"/>
      <c r="CZX736" s="168"/>
      <c r="CZY736" s="168"/>
      <c r="CZZ736" s="168"/>
      <c r="DAA736" s="168"/>
      <c r="DAB736" s="168"/>
      <c r="DAC736" s="168"/>
      <c r="DAD736" s="168"/>
      <c r="DAE736" s="168"/>
      <c r="DAF736" s="168"/>
      <c r="DAG736" s="168"/>
      <c r="DAH736" s="168"/>
      <c r="DAI736" s="168"/>
      <c r="DAJ736" s="168"/>
      <c r="DAK736" s="168"/>
      <c r="DAL736" s="168"/>
      <c r="DAM736" s="168"/>
      <c r="DAN736" s="168"/>
      <c r="DAO736" s="168"/>
      <c r="DAP736" s="168"/>
      <c r="DAQ736" s="168"/>
      <c r="DAR736" s="168"/>
      <c r="DAS736" s="168"/>
      <c r="DAT736" s="168"/>
      <c r="DAU736" s="168"/>
      <c r="DAV736" s="168"/>
      <c r="DAW736" s="168"/>
      <c r="DAX736" s="168"/>
      <c r="DAY736" s="168"/>
      <c r="DAZ736" s="168"/>
      <c r="DBA736" s="168"/>
      <c r="DBB736" s="168"/>
      <c r="DBC736" s="168"/>
      <c r="DBD736" s="168"/>
      <c r="DBE736" s="168"/>
      <c r="DBF736" s="168"/>
      <c r="DBG736" s="168"/>
      <c r="DBH736" s="168"/>
      <c r="DBI736" s="168"/>
      <c r="DBJ736" s="168"/>
      <c r="DBK736" s="168"/>
      <c r="DBL736" s="168"/>
      <c r="DBM736" s="835"/>
      <c r="DBN736" s="835"/>
      <c r="DBO736" s="835"/>
      <c r="DBP736" s="835"/>
      <c r="DBQ736" s="835"/>
      <c r="DBR736" s="835"/>
      <c r="DBS736" s="835"/>
      <c r="DBT736" s="835"/>
      <c r="DBU736" s="835"/>
      <c r="DBV736" s="835"/>
      <c r="DBW736" s="835"/>
      <c r="DBX736" s="835"/>
      <c r="DBY736" s="835"/>
      <c r="DBZ736" s="835"/>
      <c r="DCA736" s="835"/>
      <c r="DCB736" s="835"/>
      <c r="DCC736" s="835"/>
      <c r="DCD736" s="835"/>
      <c r="DCE736" s="835"/>
      <c r="DCF736" s="835"/>
      <c r="DCG736" s="835"/>
      <c r="DCH736" s="835"/>
      <c r="DCI736" s="835"/>
      <c r="DCJ736" s="835"/>
      <c r="DCK736" s="89"/>
      <c r="DCL736" s="89"/>
      <c r="DCM736" s="89"/>
      <c r="DCN736" s="89"/>
      <c r="DCO736" s="89"/>
      <c r="DCP736" s="835"/>
      <c r="DCQ736" s="835"/>
      <c r="DCR736" s="89"/>
      <c r="DCS736" s="89"/>
      <c r="DCT736" s="835"/>
      <c r="DCU736" s="835"/>
      <c r="DCV736" s="89"/>
      <c r="DCW736" s="89"/>
      <c r="DCX736" s="835"/>
      <c r="DCY736" s="835"/>
      <c r="DCZ736" s="835"/>
      <c r="DDA736" s="835"/>
      <c r="DDB736" s="835"/>
      <c r="DDC736" s="835"/>
      <c r="DDD736" s="835"/>
      <c r="DDE736" s="89"/>
      <c r="DDF736" s="89"/>
      <c r="DDG736" s="835"/>
      <c r="DDH736" s="835"/>
      <c r="DDI736" s="89"/>
      <c r="DDJ736" s="89"/>
      <c r="DDK736" s="835"/>
      <c r="DDL736" s="835"/>
      <c r="DDM736" s="835"/>
      <c r="DDN736" s="835"/>
      <c r="DDO736" s="835"/>
      <c r="DDP736" s="203"/>
      <c r="DDQ736" s="107"/>
      <c r="DDR736" s="835"/>
      <c r="DDS736" s="835"/>
      <c r="DDT736" s="835"/>
      <c r="DDU736" s="835"/>
      <c r="DDV736" s="835"/>
      <c r="DDW736" s="835"/>
      <c r="DDX736" s="835"/>
      <c r="DDY736" s="168"/>
      <c r="DDZ736" s="168"/>
      <c r="DEA736" s="168"/>
      <c r="DEB736" s="168"/>
      <c r="DEC736" s="168"/>
      <c r="DED736" s="168"/>
      <c r="DEE736" s="168"/>
      <c r="DEF736" s="168"/>
      <c r="DEG736" s="168"/>
      <c r="DEH736" s="168"/>
      <c r="DEI736" s="168"/>
      <c r="DEJ736" s="168"/>
      <c r="DEK736" s="168"/>
      <c r="DEL736" s="168"/>
      <c r="DEM736" s="168"/>
      <c r="DEN736" s="168"/>
      <c r="DEO736" s="168"/>
      <c r="DEP736" s="168"/>
      <c r="DEQ736" s="168"/>
      <c r="DER736" s="168"/>
      <c r="DES736" s="168"/>
      <c r="DET736" s="168"/>
      <c r="DEU736" s="168"/>
      <c r="DEV736" s="168"/>
      <c r="DEW736" s="168"/>
      <c r="DEX736" s="168"/>
      <c r="DEY736" s="168"/>
      <c r="DEZ736" s="168"/>
      <c r="DFA736" s="168"/>
      <c r="DFB736" s="168"/>
      <c r="DFC736" s="168"/>
      <c r="DFD736" s="168"/>
      <c r="DFE736" s="168"/>
      <c r="DFF736" s="168"/>
      <c r="DFG736" s="168"/>
      <c r="DFH736" s="168"/>
      <c r="DFI736" s="168"/>
      <c r="DFJ736" s="168"/>
      <c r="DFK736" s="168"/>
      <c r="DFL736" s="168"/>
      <c r="DFM736" s="168"/>
      <c r="DFN736" s="168"/>
      <c r="DFO736" s="168"/>
      <c r="DFP736" s="168"/>
      <c r="DFQ736" s="835"/>
      <c r="DFR736" s="835"/>
      <c r="DFS736" s="835"/>
      <c r="DFT736" s="835"/>
      <c r="DFU736" s="835"/>
      <c r="DFV736" s="835"/>
      <c r="DFW736" s="835"/>
      <c r="DFX736" s="835"/>
      <c r="DFY736" s="835"/>
      <c r="DFZ736" s="835"/>
      <c r="DGA736" s="835"/>
      <c r="DGB736" s="835"/>
      <c r="DGC736" s="835"/>
      <c r="DGD736" s="835"/>
      <c r="DGE736" s="835"/>
      <c r="DGF736" s="835"/>
      <c r="DGG736" s="835"/>
      <c r="DGH736" s="835"/>
      <c r="DGI736" s="835"/>
      <c r="DGJ736" s="835"/>
      <c r="DGK736" s="835"/>
      <c r="DGL736" s="835"/>
      <c r="DGM736" s="835"/>
      <c r="DGN736" s="835"/>
      <c r="DGO736" s="89"/>
      <c r="DGP736" s="89"/>
      <c r="DGQ736" s="89"/>
      <c r="DGR736" s="89"/>
      <c r="DGS736" s="89"/>
      <c r="DGT736" s="835"/>
      <c r="DGU736" s="835"/>
      <c r="DGV736" s="89"/>
      <c r="DGW736" s="89"/>
      <c r="DGX736" s="835"/>
      <c r="DGY736" s="835"/>
      <c r="DGZ736" s="89"/>
      <c r="DHA736" s="89"/>
      <c r="DHB736" s="835"/>
      <c r="DHC736" s="835"/>
      <c r="DHD736" s="835"/>
      <c r="DHE736" s="835"/>
      <c r="DHF736" s="835"/>
      <c r="DHG736" s="835"/>
      <c r="DHH736" s="835"/>
      <c r="DHI736" s="89"/>
      <c r="DHJ736" s="89"/>
      <c r="DHK736" s="835"/>
      <c r="DHL736" s="835"/>
      <c r="DHM736" s="89"/>
      <c r="DHN736" s="89"/>
      <c r="DHO736" s="835"/>
      <c r="DHP736" s="835"/>
      <c r="DHQ736" s="835"/>
      <c r="DHR736" s="835"/>
      <c r="DHS736" s="835"/>
      <c r="DHT736" s="203"/>
      <c r="DHU736" s="107"/>
      <c r="DHV736" s="835"/>
      <c r="DHW736" s="835"/>
      <c r="DHX736" s="835"/>
      <c r="DHY736" s="835"/>
      <c r="DHZ736" s="835"/>
      <c r="DIA736" s="835"/>
      <c r="DIB736" s="835"/>
      <c r="DIC736" s="168"/>
      <c r="DID736" s="168"/>
      <c r="DIE736" s="168"/>
      <c r="DIF736" s="168"/>
      <c r="DIG736" s="168"/>
      <c r="DIH736" s="168"/>
      <c r="DII736" s="168"/>
      <c r="DIJ736" s="168"/>
      <c r="DIK736" s="168"/>
      <c r="DIL736" s="168"/>
      <c r="DIM736" s="168"/>
      <c r="DIN736" s="168"/>
      <c r="DIO736" s="168"/>
      <c r="DIP736" s="168"/>
      <c r="DIQ736" s="168"/>
      <c r="DIR736" s="168"/>
      <c r="DIS736" s="168"/>
      <c r="DIT736" s="168"/>
      <c r="DIU736" s="168"/>
      <c r="DIV736" s="168"/>
      <c r="DIW736" s="168"/>
      <c r="DIX736" s="168"/>
      <c r="DIY736" s="168"/>
      <c r="DIZ736" s="168"/>
      <c r="DJA736" s="168"/>
      <c r="DJB736" s="168"/>
      <c r="DJC736" s="168"/>
      <c r="DJD736" s="168"/>
      <c r="DJE736" s="168"/>
      <c r="DJF736" s="168"/>
      <c r="DJG736" s="168"/>
      <c r="DJH736" s="168"/>
      <c r="DJI736" s="168"/>
      <c r="DJJ736" s="168"/>
      <c r="DJK736" s="168"/>
      <c r="DJL736" s="168"/>
      <c r="DJM736" s="168"/>
      <c r="DJN736" s="168"/>
      <c r="DJO736" s="168"/>
      <c r="DJP736" s="168"/>
      <c r="DJQ736" s="168"/>
      <c r="DJR736" s="168"/>
      <c r="DJS736" s="168"/>
      <c r="DJT736" s="168"/>
      <c r="DJU736" s="835"/>
      <c r="DJV736" s="835"/>
      <c r="DJW736" s="835"/>
      <c r="DJX736" s="835"/>
      <c r="DJY736" s="835"/>
      <c r="DJZ736" s="835"/>
      <c r="DKA736" s="835"/>
      <c r="DKB736" s="835"/>
      <c r="DKC736" s="835"/>
      <c r="DKD736" s="835"/>
      <c r="DKE736" s="835"/>
      <c r="DKF736" s="835"/>
      <c r="DKG736" s="835"/>
      <c r="DKH736" s="835"/>
      <c r="DKI736" s="835"/>
      <c r="DKJ736" s="835"/>
      <c r="DKK736" s="835"/>
      <c r="DKL736" s="835"/>
      <c r="DKM736" s="835"/>
      <c r="DKN736" s="835"/>
      <c r="DKO736" s="835"/>
      <c r="DKP736" s="835"/>
      <c r="DKQ736" s="835"/>
      <c r="DKR736" s="835"/>
      <c r="DKS736" s="89"/>
      <c r="DKT736" s="89"/>
      <c r="DKU736" s="89"/>
      <c r="DKV736" s="89"/>
      <c r="DKW736" s="89"/>
      <c r="DKX736" s="835"/>
      <c r="DKY736" s="835"/>
      <c r="DKZ736" s="89"/>
      <c r="DLA736" s="89"/>
      <c r="DLB736" s="835"/>
      <c r="DLC736" s="835"/>
      <c r="DLD736" s="89"/>
      <c r="DLE736" s="89"/>
      <c r="DLF736" s="835"/>
      <c r="DLG736" s="835"/>
      <c r="DLH736" s="835"/>
      <c r="DLI736" s="835"/>
      <c r="DLJ736" s="835"/>
      <c r="DLK736" s="835"/>
      <c r="DLL736" s="835"/>
      <c r="DLM736" s="89"/>
      <c r="DLN736" s="89"/>
      <c r="DLO736" s="835"/>
      <c r="DLP736" s="835"/>
      <c r="DLQ736" s="89"/>
      <c r="DLR736" s="89"/>
      <c r="DLS736" s="835"/>
      <c r="DLT736" s="835"/>
      <c r="DLU736" s="835"/>
      <c r="DLV736" s="835"/>
      <c r="DLW736" s="835"/>
      <c r="DLX736" s="203"/>
      <c r="DLY736" s="107"/>
      <c r="DLZ736" s="835"/>
      <c r="DMA736" s="835"/>
      <c r="DMB736" s="835"/>
      <c r="DMC736" s="835"/>
      <c r="DMD736" s="835"/>
      <c r="DME736" s="835"/>
      <c r="DMF736" s="835"/>
      <c r="DMG736" s="168"/>
      <c r="DMH736" s="168"/>
      <c r="DMI736" s="168"/>
      <c r="DMJ736" s="168"/>
      <c r="DMK736" s="168"/>
      <c r="DML736" s="168"/>
      <c r="DMM736" s="168"/>
      <c r="DMN736" s="168"/>
      <c r="DMO736" s="168"/>
      <c r="DMP736" s="168"/>
      <c r="DMQ736" s="168"/>
      <c r="DMR736" s="168"/>
      <c r="DMS736" s="168"/>
      <c r="DMT736" s="168"/>
      <c r="DMU736" s="168"/>
      <c r="DMV736" s="168"/>
      <c r="DMW736" s="168"/>
      <c r="DMX736" s="168"/>
      <c r="DMY736" s="168"/>
      <c r="DMZ736" s="168"/>
      <c r="DNA736" s="168"/>
      <c r="DNB736" s="168"/>
      <c r="DNC736" s="168"/>
      <c r="DND736" s="168"/>
      <c r="DNE736" s="168"/>
      <c r="DNF736" s="168"/>
      <c r="DNG736" s="168"/>
      <c r="DNH736" s="168"/>
      <c r="DNI736" s="168"/>
      <c r="DNJ736" s="168"/>
      <c r="DNK736" s="168"/>
      <c r="DNL736" s="168"/>
      <c r="DNM736" s="168"/>
      <c r="DNN736" s="168"/>
      <c r="DNO736" s="168"/>
      <c r="DNP736" s="168"/>
      <c r="DNQ736" s="168"/>
      <c r="DNR736" s="168"/>
      <c r="DNS736" s="168"/>
      <c r="DNT736" s="168"/>
      <c r="DNU736" s="168"/>
      <c r="DNV736" s="168"/>
      <c r="DNW736" s="168"/>
      <c r="DNX736" s="168"/>
      <c r="DNY736" s="835"/>
      <c r="DNZ736" s="835"/>
      <c r="DOA736" s="835"/>
      <c r="DOB736" s="835"/>
      <c r="DOC736" s="835"/>
      <c r="DOD736" s="835"/>
      <c r="DOE736" s="835"/>
      <c r="DOF736" s="835"/>
      <c r="DOG736" s="835"/>
      <c r="DOH736" s="835"/>
      <c r="DOI736" s="835"/>
      <c r="DOJ736" s="835"/>
      <c r="DOK736" s="835"/>
      <c r="DOL736" s="835"/>
      <c r="DOM736" s="835"/>
      <c r="DON736" s="835"/>
      <c r="DOO736" s="835"/>
      <c r="DOP736" s="835"/>
      <c r="DOQ736" s="835"/>
      <c r="DOR736" s="835"/>
      <c r="DOS736" s="835"/>
      <c r="DOT736" s="835"/>
      <c r="DOU736" s="835"/>
      <c r="DOV736" s="835"/>
      <c r="DOW736" s="89"/>
      <c r="DOX736" s="89"/>
      <c r="DOY736" s="89"/>
      <c r="DOZ736" s="89"/>
      <c r="DPA736" s="89"/>
      <c r="DPB736" s="835"/>
      <c r="DPC736" s="835"/>
      <c r="DPD736" s="89"/>
      <c r="DPE736" s="89"/>
      <c r="DPF736" s="835"/>
      <c r="DPG736" s="835"/>
      <c r="DPH736" s="89"/>
      <c r="DPI736" s="89"/>
      <c r="DPJ736" s="835"/>
      <c r="DPK736" s="835"/>
      <c r="DPL736" s="835"/>
      <c r="DPM736" s="835"/>
      <c r="DPN736" s="835"/>
      <c r="DPO736" s="835"/>
      <c r="DPP736" s="835"/>
      <c r="DPQ736" s="89"/>
      <c r="DPR736" s="89"/>
      <c r="DPS736" s="835"/>
      <c r="DPT736" s="835"/>
      <c r="DPU736" s="89"/>
      <c r="DPV736" s="89"/>
      <c r="DPW736" s="835"/>
      <c r="DPX736" s="835"/>
      <c r="DPY736" s="835"/>
      <c r="DPZ736" s="835"/>
      <c r="DQA736" s="835"/>
      <c r="DQB736" s="203"/>
      <c r="DQC736" s="107"/>
      <c r="DQD736" s="835"/>
      <c r="DQE736" s="835"/>
      <c r="DQF736" s="835"/>
      <c r="DQG736" s="835"/>
      <c r="DQH736" s="835"/>
      <c r="DQI736" s="835"/>
      <c r="DQJ736" s="835"/>
      <c r="DQK736" s="168"/>
      <c r="DQL736" s="168"/>
      <c r="DQM736" s="168"/>
      <c r="DQN736" s="168"/>
      <c r="DQO736" s="168"/>
      <c r="DQP736" s="168"/>
      <c r="DQQ736" s="168"/>
      <c r="DQR736" s="168"/>
      <c r="DQS736" s="168"/>
      <c r="DQT736" s="168"/>
      <c r="DQU736" s="168"/>
      <c r="DQV736" s="168"/>
      <c r="DQW736" s="168"/>
      <c r="DQX736" s="168"/>
      <c r="DQY736" s="168"/>
      <c r="DQZ736" s="168"/>
      <c r="DRA736" s="168"/>
      <c r="DRB736" s="168"/>
      <c r="DRC736" s="168"/>
      <c r="DRD736" s="168"/>
      <c r="DRE736" s="168"/>
      <c r="DRF736" s="168"/>
      <c r="DRG736" s="168"/>
      <c r="DRH736" s="168"/>
      <c r="DRI736" s="168"/>
      <c r="DRJ736" s="168"/>
      <c r="DRK736" s="168"/>
      <c r="DRL736" s="168"/>
      <c r="DRM736" s="168"/>
      <c r="DRN736" s="168"/>
      <c r="DRO736" s="168"/>
      <c r="DRP736" s="168"/>
      <c r="DRQ736" s="168"/>
      <c r="DRR736" s="168"/>
      <c r="DRS736" s="168"/>
      <c r="DRT736" s="168"/>
      <c r="DRU736" s="168"/>
      <c r="DRV736" s="168"/>
      <c r="DRW736" s="168"/>
      <c r="DRX736" s="168"/>
      <c r="DRY736" s="168"/>
      <c r="DRZ736" s="168"/>
      <c r="DSA736" s="168"/>
      <c r="DSB736" s="168"/>
      <c r="DSC736" s="835"/>
      <c r="DSD736" s="835"/>
      <c r="DSE736" s="835"/>
      <c r="DSF736" s="835"/>
      <c r="DSG736" s="835"/>
      <c r="DSH736" s="835"/>
      <c r="DSI736" s="835"/>
      <c r="DSJ736" s="835"/>
      <c r="DSK736" s="835"/>
      <c r="DSL736" s="835"/>
      <c r="DSM736" s="835"/>
      <c r="DSN736" s="835"/>
      <c r="DSO736" s="835"/>
      <c r="DSP736" s="835"/>
      <c r="DSQ736" s="835"/>
      <c r="DSR736" s="835"/>
      <c r="DSS736" s="835"/>
      <c r="DST736" s="835"/>
      <c r="DSU736" s="835"/>
      <c r="DSV736" s="835"/>
      <c r="DSW736" s="835"/>
      <c r="DSX736" s="835"/>
      <c r="DSY736" s="835"/>
      <c r="DSZ736" s="835"/>
      <c r="DTA736" s="89"/>
      <c r="DTB736" s="89"/>
      <c r="DTC736" s="89"/>
      <c r="DTD736" s="89"/>
      <c r="DTE736" s="89"/>
      <c r="DTF736" s="835"/>
      <c r="DTG736" s="835"/>
      <c r="DTH736" s="89"/>
      <c r="DTI736" s="89"/>
      <c r="DTJ736" s="835"/>
      <c r="DTK736" s="835"/>
      <c r="DTL736" s="89"/>
      <c r="DTM736" s="89"/>
      <c r="DTN736" s="835"/>
      <c r="DTO736" s="835"/>
      <c r="DTP736" s="835"/>
      <c r="DTQ736" s="835"/>
      <c r="DTR736" s="835"/>
      <c r="DTS736" s="835"/>
      <c r="DTT736" s="835"/>
      <c r="DTU736" s="89"/>
      <c r="DTV736" s="89"/>
      <c r="DTW736" s="835"/>
      <c r="DTX736" s="835"/>
      <c r="DTY736" s="89"/>
      <c r="DTZ736" s="89"/>
      <c r="DUA736" s="835"/>
      <c r="DUB736" s="835"/>
      <c r="DUC736" s="835"/>
      <c r="DUD736" s="835"/>
      <c r="DUE736" s="835"/>
      <c r="DUF736" s="203"/>
      <c r="DUG736" s="107"/>
      <c r="DUH736" s="835"/>
      <c r="DUI736" s="835"/>
      <c r="DUJ736" s="835"/>
      <c r="DUK736" s="835"/>
      <c r="DUL736" s="835"/>
      <c r="DUM736" s="835"/>
      <c r="DUN736" s="835"/>
      <c r="DUO736" s="168"/>
      <c r="DUP736" s="168"/>
      <c r="DUQ736" s="168"/>
      <c r="DUR736" s="168"/>
      <c r="DUS736" s="168"/>
      <c r="DUT736" s="168"/>
      <c r="DUU736" s="168"/>
      <c r="DUV736" s="168"/>
      <c r="DUW736" s="168"/>
      <c r="DUX736" s="168"/>
      <c r="DUY736" s="168"/>
      <c r="DUZ736" s="168"/>
      <c r="DVA736" s="168"/>
      <c r="DVB736" s="168"/>
      <c r="DVC736" s="168"/>
      <c r="DVD736" s="168"/>
      <c r="DVE736" s="168"/>
      <c r="DVF736" s="168"/>
      <c r="DVG736" s="168"/>
      <c r="DVH736" s="168"/>
      <c r="DVI736" s="168"/>
      <c r="DVJ736" s="168"/>
      <c r="DVK736" s="168"/>
      <c r="DVL736" s="168"/>
      <c r="DVM736" s="168"/>
      <c r="DVN736" s="168"/>
      <c r="DVO736" s="168"/>
      <c r="DVP736" s="168"/>
      <c r="DVQ736" s="168"/>
      <c r="DVR736" s="168"/>
      <c r="DVS736" s="168"/>
      <c r="DVT736" s="168"/>
      <c r="DVU736" s="168"/>
      <c r="DVV736" s="168"/>
      <c r="DVW736" s="168"/>
      <c r="DVX736" s="168"/>
      <c r="DVY736" s="168"/>
      <c r="DVZ736" s="168"/>
      <c r="DWA736" s="168"/>
      <c r="DWB736" s="168"/>
      <c r="DWC736" s="168"/>
      <c r="DWD736" s="168"/>
      <c r="DWE736" s="168"/>
      <c r="DWF736" s="168"/>
      <c r="DWG736" s="835"/>
      <c r="DWH736" s="835"/>
      <c r="DWI736" s="835"/>
      <c r="DWJ736" s="835"/>
      <c r="DWK736" s="835"/>
      <c r="DWL736" s="835"/>
      <c r="DWM736" s="835"/>
      <c r="DWN736" s="835"/>
      <c r="DWO736" s="835"/>
      <c r="DWP736" s="835"/>
      <c r="DWQ736" s="835"/>
      <c r="DWR736" s="835"/>
      <c r="DWS736" s="835"/>
      <c r="DWT736" s="835"/>
      <c r="DWU736" s="835"/>
      <c r="DWV736" s="835"/>
      <c r="DWW736" s="835"/>
      <c r="DWX736" s="835"/>
      <c r="DWY736" s="835"/>
      <c r="DWZ736" s="835"/>
      <c r="DXA736" s="835"/>
      <c r="DXB736" s="835"/>
      <c r="DXC736" s="835"/>
      <c r="DXD736" s="835"/>
      <c r="DXE736" s="89"/>
      <c r="DXF736" s="89"/>
      <c r="DXG736" s="89"/>
      <c r="DXH736" s="89"/>
      <c r="DXI736" s="89"/>
      <c r="DXJ736" s="835"/>
      <c r="DXK736" s="835"/>
      <c r="DXL736" s="89"/>
      <c r="DXM736" s="89"/>
      <c r="DXN736" s="835"/>
      <c r="DXO736" s="835"/>
      <c r="DXP736" s="89"/>
      <c r="DXQ736" s="89"/>
      <c r="DXR736" s="835"/>
      <c r="DXS736" s="835"/>
      <c r="DXT736" s="835"/>
      <c r="DXU736" s="835"/>
      <c r="DXV736" s="835"/>
      <c r="DXW736" s="835"/>
      <c r="DXX736" s="835"/>
      <c r="DXY736" s="89"/>
      <c r="DXZ736" s="89"/>
      <c r="DYA736" s="835"/>
      <c r="DYB736" s="835"/>
      <c r="DYC736" s="89"/>
      <c r="DYD736" s="89"/>
      <c r="DYE736" s="835"/>
      <c r="DYF736" s="835"/>
      <c r="DYG736" s="835"/>
      <c r="DYH736" s="835"/>
      <c r="DYI736" s="835"/>
      <c r="DYJ736" s="203"/>
      <c r="DYK736" s="107"/>
      <c r="DYL736" s="835"/>
      <c r="DYM736" s="835"/>
      <c r="DYN736" s="835"/>
      <c r="DYO736" s="835"/>
      <c r="DYP736" s="835"/>
      <c r="DYQ736" s="835"/>
      <c r="DYR736" s="835"/>
      <c r="DYS736" s="168"/>
      <c r="DYT736" s="168"/>
      <c r="DYU736" s="168"/>
      <c r="DYV736" s="168"/>
      <c r="DYW736" s="168"/>
      <c r="DYX736" s="168"/>
      <c r="DYY736" s="168"/>
      <c r="DYZ736" s="168"/>
      <c r="DZA736" s="168"/>
      <c r="DZB736" s="168"/>
      <c r="DZC736" s="168"/>
      <c r="DZD736" s="168"/>
      <c r="DZE736" s="168"/>
      <c r="DZF736" s="168"/>
      <c r="DZG736" s="168"/>
      <c r="DZH736" s="168"/>
      <c r="DZI736" s="168"/>
      <c r="DZJ736" s="168"/>
      <c r="DZK736" s="168"/>
      <c r="DZL736" s="168"/>
      <c r="DZM736" s="168"/>
      <c r="DZN736" s="168"/>
      <c r="DZO736" s="168"/>
      <c r="DZP736" s="168"/>
      <c r="DZQ736" s="168"/>
      <c r="DZR736" s="168"/>
      <c r="DZS736" s="168"/>
      <c r="DZT736" s="168"/>
      <c r="DZU736" s="168"/>
      <c r="DZV736" s="168"/>
      <c r="DZW736" s="168"/>
      <c r="DZX736" s="168"/>
      <c r="DZY736" s="168"/>
      <c r="DZZ736" s="168"/>
      <c r="EAA736" s="168"/>
      <c r="EAB736" s="168"/>
      <c r="EAC736" s="168"/>
      <c r="EAD736" s="168"/>
      <c r="EAE736" s="168"/>
      <c r="EAF736" s="168"/>
      <c r="EAG736" s="168"/>
      <c r="EAH736" s="168"/>
      <c r="EAI736" s="168"/>
      <c r="EAJ736" s="168"/>
      <c r="EAK736" s="835"/>
      <c r="EAL736" s="835"/>
      <c r="EAM736" s="835"/>
      <c r="EAN736" s="835"/>
      <c r="EAO736" s="835"/>
      <c r="EAP736" s="835"/>
      <c r="EAQ736" s="835"/>
      <c r="EAR736" s="835"/>
      <c r="EAS736" s="835"/>
      <c r="EAT736" s="835"/>
      <c r="EAU736" s="835"/>
      <c r="EAV736" s="835"/>
      <c r="EAW736" s="835"/>
      <c r="EAX736" s="835"/>
      <c r="EAY736" s="835"/>
      <c r="EAZ736" s="835"/>
      <c r="EBA736" s="835"/>
      <c r="EBB736" s="835"/>
      <c r="EBC736" s="835"/>
      <c r="EBD736" s="835"/>
      <c r="EBE736" s="835"/>
      <c r="EBF736" s="835"/>
      <c r="EBG736" s="835"/>
      <c r="EBH736" s="835"/>
      <c r="EBI736" s="89"/>
      <c r="EBJ736" s="89"/>
      <c r="EBK736" s="89"/>
      <c r="EBL736" s="89"/>
      <c r="EBM736" s="89"/>
      <c r="EBN736" s="835"/>
      <c r="EBO736" s="835"/>
      <c r="EBP736" s="89"/>
      <c r="EBQ736" s="89"/>
      <c r="EBR736" s="835"/>
      <c r="EBS736" s="835"/>
      <c r="EBT736" s="89"/>
      <c r="EBU736" s="89"/>
      <c r="EBV736" s="835"/>
      <c r="EBW736" s="835"/>
      <c r="EBX736" s="835"/>
      <c r="EBY736" s="835"/>
      <c r="EBZ736" s="835"/>
      <c r="ECA736" s="835"/>
      <c r="ECB736" s="835"/>
      <c r="ECC736" s="89"/>
      <c r="ECD736" s="89"/>
      <c r="ECE736" s="835"/>
      <c r="ECF736" s="835"/>
      <c r="ECG736" s="89"/>
      <c r="ECH736" s="89"/>
      <c r="ECI736" s="835"/>
      <c r="ECJ736" s="835"/>
      <c r="ECK736" s="835"/>
      <c r="ECL736" s="835"/>
      <c r="ECM736" s="835"/>
      <c r="ECN736" s="203"/>
      <c r="ECO736" s="107"/>
      <c r="ECP736" s="835"/>
      <c r="ECQ736" s="835"/>
      <c r="ECR736" s="835"/>
      <c r="ECS736" s="835"/>
      <c r="ECT736" s="835"/>
      <c r="ECU736" s="835"/>
      <c r="ECV736" s="835"/>
      <c r="ECW736" s="168"/>
      <c r="ECX736" s="168"/>
      <c r="ECY736" s="168"/>
      <c r="ECZ736" s="168"/>
      <c r="EDA736" s="168"/>
      <c r="EDB736" s="168"/>
      <c r="EDC736" s="168"/>
      <c r="EDD736" s="168"/>
      <c r="EDE736" s="168"/>
      <c r="EDF736" s="168"/>
      <c r="EDG736" s="168"/>
      <c r="EDH736" s="168"/>
      <c r="EDI736" s="168"/>
      <c r="EDJ736" s="168"/>
      <c r="EDK736" s="168"/>
      <c r="EDL736" s="168"/>
      <c r="EDM736" s="168"/>
      <c r="EDN736" s="168"/>
      <c r="EDO736" s="168"/>
      <c r="EDP736" s="168"/>
      <c r="EDQ736" s="168"/>
      <c r="EDR736" s="168"/>
      <c r="EDS736" s="168"/>
      <c r="EDT736" s="168"/>
      <c r="EDU736" s="168"/>
      <c r="EDV736" s="168"/>
      <c r="EDW736" s="168"/>
      <c r="EDX736" s="168"/>
      <c r="EDY736" s="168"/>
      <c r="EDZ736" s="168"/>
      <c r="EEA736" s="168"/>
      <c r="EEB736" s="168"/>
      <c r="EEC736" s="168"/>
      <c r="EED736" s="168"/>
      <c r="EEE736" s="168"/>
      <c r="EEF736" s="168"/>
      <c r="EEG736" s="168"/>
      <c r="EEH736" s="168"/>
      <c r="EEI736" s="168"/>
      <c r="EEJ736" s="168"/>
      <c r="EEK736" s="168"/>
      <c r="EEL736" s="168"/>
      <c r="EEM736" s="168"/>
      <c r="EEN736" s="168"/>
      <c r="EEO736" s="835"/>
      <c r="EEP736" s="835"/>
      <c r="EEQ736" s="835"/>
      <c r="EER736" s="835"/>
      <c r="EES736" s="835"/>
      <c r="EET736" s="835"/>
      <c r="EEU736" s="835"/>
      <c r="EEV736" s="835"/>
      <c r="EEW736" s="835"/>
      <c r="EEX736" s="835"/>
      <c r="EEY736" s="835"/>
      <c r="EEZ736" s="835"/>
      <c r="EFA736" s="835"/>
      <c r="EFB736" s="835"/>
      <c r="EFC736" s="835"/>
      <c r="EFD736" s="835"/>
      <c r="EFE736" s="835"/>
      <c r="EFF736" s="835"/>
      <c r="EFG736" s="835"/>
      <c r="EFH736" s="835"/>
      <c r="EFI736" s="835"/>
      <c r="EFJ736" s="835"/>
      <c r="EFK736" s="835"/>
      <c r="EFL736" s="835"/>
      <c r="EFM736" s="89"/>
      <c r="EFN736" s="89"/>
      <c r="EFO736" s="89"/>
      <c r="EFP736" s="89"/>
      <c r="EFQ736" s="89"/>
      <c r="EFR736" s="835"/>
      <c r="EFS736" s="835"/>
      <c r="EFT736" s="89"/>
      <c r="EFU736" s="89"/>
      <c r="EFV736" s="835"/>
      <c r="EFW736" s="835"/>
      <c r="EFX736" s="89"/>
      <c r="EFY736" s="89"/>
      <c r="EFZ736" s="835"/>
      <c r="EGA736" s="835"/>
      <c r="EGB736" s="835"/>
      <c r="EGC736" s="835"/>
      <c r="EGD736" s="835"/>
      <c r="EGE736" s="835"/>
      <c r="EGF736" s="835"/>
      <c r="EGG736" s="89"/>
      <c r="EGH736" s="89"/>
      <c r="EGI736" s="835"/>
      <c r="EGJ736" s="835"/>
      <c r="EGK736" s="89"/>
      <c r="EGL736" s="89"/>
      <c r="EGM736" s="835"/>
      <c r="EGN736" s="835"/>
      <c r="EGO736" s="835"/>
      <c r="EGP736" s="835"/>
      <c r="EGQ736" s="835"/>
      <c r="EGR736" s="203"/>
      <c r="EGS736" s="107"/>
      <c r="EGT736" s="835"/>
      <c r="EGU736" s="835"/>
      <c r="EGV736" s="835"/>
      <c r="EGW736" s="835"/>
      <c r="EGX736" s="835"/>
      <c r="EGY736" s="835"/>
      <c r="EGZ736" s="835"/>
      <c r="EHA736" s="168"/>
      <c r="EHB736" s="168"/>
      <c r="EHC736" s="168"/>
      <c r="EHD736" s="168"/>
      <c r="EHE736" s="168"/>
      <c r="EHF736" s="168"/>
      <c r="EHG736" s="168"/>
      <c r="EHH736" s="168"/>
      <c r="EHI736" s="168"/>
      <c r="EHJ736" s="168"/>
      <c r="EHK736" s="168"/>
      <c r="EHL736" s="168"/>
      <c r="EHM736" s="168"/>
      <c r="EHN736" s="168"/>
      <c r="EHO736" s="168"/>
      <c r="EHP736" s="168"/>
      <c r="EHQ736" s="168"/>
      <c r="EHR736" s="168"/>
      <c r="EHS736" s="168"/>
      <c r="EHT736" s="168"/>
      <c r="EHU736" s="168"/>
      <c r="EHV736" s="168"/>
      <c r="EHW736" s="168"/>
      <c r="EHX736" s="168"/>
      <c r="EHY736" s="168"/>
      <c r="EHZ736" s="168"/>
      <c r="EIA736" s="168"/>
      <c r="EIB736" s="168"/>
      <c r="EIC736" s="168"/>
      <c r="EID736" s="168"/>
      <c r="EIE736" s="168"/>
      <c r="EIF736" s="168"/>
      <c r="EIG736" s="168"/>
      <c r="EIH736" s="168"/>
      <c r="EII736" s="168"/>
      <c r="EIJ736" s="168"/>
      <c r="EIK736" s="168"/>
      <c r="EIL736" s="168"/>
      <c r="EIM736" s="168"/>
      <c r="EIN736" s="168"/>
      <c r="EIO736" s="168"/>
      <c r="EIP736" s="168"/>
      <c r="EIQ736" s="168"/>
      <c r="EIR736" s="168"/>
      <c r="EIS736" s="835"/>
      <c r="EIT736" s="835"/>
      <c r="EIU736" s="835"/>
      <c r="EIV736" s="835"/>
      <c r="EIW736" s="835"/>
      <c r="EIX736" s="835"/>
      <c r="EIY736" s="835"/>
      <c r="EIZ736" s="835"/>
      <c r="EJA736" s="835"/>
      <c r="EJB736" s="835"/>
      <c r="EJC736" s="835"/>
      <c r="EJD736" s="835"/>
      <c r="EJE736" s="835"/>
      <c r="EJF736" s="835"/>
      <c r="EJG736" s="835"/>
      <c r="EJH736" s="835"/>
      <c r="EJI736" s="835"/>
      <c r="EJJ736" s="835"/>
      <c r="EJK736" s="835"/>
      <c r="EJL736" s="835"/>
      <c r="EJM736" s="835"/>
      <c r="EJN736" s="835"/>
      <c r="EJO736" s="835"/>
      <c r="EJP736" s="835"/>
      <c r="EJQ736" s="89"/>
      <c r="EJR736" s="89"/>
      <c r="EJS736" s="89"/>
      <c r="EJT736" s="89"/>
      <c r="EJU736" s="89"/>
      <c r="EJV736" s="835"/>
      <c r="EJW736" s="835"/>
      <c r="EJX736" s="89"/>
      <c r="EJY736" s="89"/>
      <c r="EJZ736" s="835"/>
      <c r="EKA736" s="835"/>
      <c r="EKB736" s="89"/>
      <c r="EKC736" s="89"/>
      <c r="EKD736" s="835"/>
      <c r="EKE736" s="835"/>
      <c r="EKF736" s="835"/>
      <c r="EKG736" s="835"/>
      <c r="EKH736" s="835"/>
      <c r="EKI736" s="835"/>
      <c r="EKJ736" s="835"/>
      <c r="EKK736" s="89"/>
      <c r="EKL736" s="89"/>
      <c r="EKM736" s="835"/>
      <c r="EKN736" s="835"/>
      <c r="EKO736" s="89"/>
      <c r="EKP736" s="89"/>
      <c r="EKQ736" s="835"/>
      <c r="EKR736" s="835"/>
      <c r="EKS736" s="835"/>
      <c r="EKT736" s="835"/>
      <c r="EKU736" s="835"/>
      <c r="EKV736" s="203"/>
      <c r="EKW736" s="107"/>
      <c r="EKX736" s="835"/>
      <c r="EKY736" s="835"/>
      <c r="EKZ736" s="835"/>
      <c r="ELA736" s="835"/>
      <c r="ELB736" s="835"/>
      <c r="ELC736" s="835"/>
      <c r="ELD736" s="835"/>
      <c r="ELE736" s="168"/>
      <c r="ELF736" s="168"/>
      <c r="ELG736" s="168"/>
      <c r="ELH736" s="168"/>
      <c r="ELI736" s="168"/>
      <c r="ELJ736" s="168"/>
      <c r="ELK736" s="168"/>
      <c r="ELL736" s="168"/>
      <c r="ELM736" s="168"/>
      <c r="ELN736" s="168"/>
      <c r="ELO736" s="168"/>
      <c r="ELP736" s="168"/>
      <c r="ELQ736" s="168"/>
      <c r="ELR736" s="168"/>
      <c r="ELS736" s="168"/>
      <c r="ELT736" s="168"/>
      <c r="ELU736" s="168"/>
      <c r="ELV736" s="168"/>
      <c r="ELW736" s="168"/>
      <c r="ELX736" s="168"/>
      <c r="ELY736" s="168"/>
      <c r="ELZ736" s="168"/>
      <c r="EMA736" s="168"/>
      <c r="EMB736" s="168"/>
      <c r="EMC736" s="168"/>
      <c r="EMD736" s="168"/>
      <c r="EME736" s="168"/>
      <c r="EMF736" s="168"/>
      <c r="EMG736" s="168"/>
      <c r="EMH736" s="168"/>
      <c r="EMI736" s="168"/>
      <c r="EMJ736" s="168"/>
      <c r="EMK736" s="168"/>
      <c r="EML736" s="168"/>
      <c r="EMM736" s="168"/>
      <c r="EMN736" s="168"/>
      <c r="EMO736" s="168"/>
      <c r="EMP736" s="168"/>
      <c r="EMQ736" s="168"/>
      <c r="EMR736" s="168"/>
      <c r="EMS736" s="168"/>
      <c r="EMT736" s="168"/>
      <c r="EMU736" s="168"/>
      <c r="EMV736" s="168"/>
      <c r="EMW736" s="835"/>
      <c r="EMX736" s="835"/>
      <c r="EMY736" s="835"/>
      <c r="EMZ736" s="835"/>
      <c r="ENA736" s="835"/>
      <c r="ENB736" s="835"/>
      <c r="ENC736" s="835"/>
      <c r="END736" s="835"/>
      <c r="ENE736" s="835"/>
      <c r="ENF736" s="835"/>
      <c r="ENG736" s="835"/>
      <c r="ENH736" s="835"/>
      <c r="ENI736" s="835"/>
      <c r="ENJ736" s="835"/>
      <c r="ENK736" s="835"/>
      <c r="ENL736" s="835"/>
      <c r="ENM736" s="835"/>
      <c r="ENN736" s="835"/>
      <c r="ENO736" s="835"/>
      <c r="ENP736" s="835"/>
      <c r="ENQ736" s="835"/>
      <c r="ENR736" s="835"/>
      <c r="ENS736" s="835"/>
      <c r="ENT736" s="835"/>
      <c r="ENU736" s="89"/>
      <c r="ENV736" s="89"/>
      <c r="ENW736" s="89"/>
      <c r="ENX736" s="89"/>
      <c r="ENY736" s="89"/>
      <c r="ENZ736" s="835"/>
      <c r="EOA736" s="835"/>
      <c r="EOB736" s="89"/>
      <c r="EOC736" s="89"/>
      <c r="EOD736" s="835"/>
      <c r="EOE736" s="835"/>
      <c r="EOF736" s="89"/>
      <c r="EOG736" s="89"/>
      <c r="EOH736" s="835"/>
      <c r="EOI736" s="835"/>
      <c r="EOJ736" s="835"/>
      <c r="EOK736" s="835"/>
      <c r="EOL736" s="835"/>
      <c r="EOM736" s="835"/>
      <c r="EON736" s="835"/>
      <c r="EOO736" s="89"/>
      <c r="EOP736" s="89"/>
      <c r="EOQ736" s="835"/>
      <c r="EOR736" s="835"/>
      <c r="EOS736" s="89"/>
      <c r="EOT736" s="89"/>
      <c r="EOU736" s="835"/>
      <c r="EOV736" s="835"/>
      <c r="EOW736" s="835"/>
      <c r="EOX736" s="835"/>
      <c r="EOY736" s="835"/>
      <c r="EOZ736" s="203"/>
      <c r="EPA736" s="107"/>
      <c r="EPB736" s="835"/>
      <c r="EPC736" s="835"/>
      <c r="EPD736" s="835"/>
      <c r="EPE736" s="835"/>
      <c r="EPF736" s="835"/>
      <c r="EPG736" s="835"/>
      <c r="EPH736" s="835"/>
      <c r="EPI736" s="168"/>
      <c r="EPJ736" s="168"/>
      <c r="EPK736" s="168"/>
      <c r="EPL736" s="168"/>
      <c r="EPM736" s="168"/>
      <c r="EPN736" s="168"/>
      <c r="EPO736" s="168"/>
      <c r="EPP736" s="168"/>
      <c r="EPQ736" s="168"/>
      <c r="EPR736" s="168"/>
      <c r="EPS736" s="168"/>
      <c r="EPT736" s="168"/>
      <c r="EPU736" s="168"/>
      <c r="EPV736" s="168"/>
      <c r="EPW736" s="168"/>
      <c r="EPX736" s="168"/>
      <c r="EPY736" s="168"/>
      <c r="EPZ736" s="168"/>
      <c r="EQA736" s="168"/>
      <c r="EQB736" s="168"/>
      <c r="EQC736" s="168"/>
      <c r="EQD736" s="168"/>
      <c r="EQE736" s="168"/>
      <c r="EQF736" s="168"/>
      <c r="EQG736" s="168"/>
      <c r="EQH736" s="168"/>
      <c r="EQI736" s="168"/>
      <c r="EQJ736" s="168"/>
      <c r="EQK736" s="168"/>
      <c r="EQL736" s="168"/>
      <c r="EQM736" s="168"/>
      <c r="EQN736" s="168"/>
      <c r="EQO736" s="168"/>
      <c r="EQP736" s="168"/>
      <c r="EQQ736" s="168"/>
      <c r="EQR736" s="168"/>
      <c r="EQS736" s="168"/>
      <c r="EQT736" s="168"/>
      <c r="EQU736" s="168"/>
      <c r="EQV736" s="168"/>
      <c r="EQW736" s="168"/>
      <c r="EQX736" s="168"/>
      <c r="EQY736" s="168"/>
      <c r="EQZ736" s="168"/>
      <c r="ERA736" s="835"/>
      <c r="ERB736" s="835"/>
      <c r="ERC736" s="835"/>
      <c r="ERD736" s="835"/>
      <c r="ERE736" s="835"/>
      <c r="ERF736" s="835"/>
      <c r="ERG736" s="835"/>
      <c r="ERH736" s="835"/>
      <c r="ERI736" s="835"/>
      <c r="ERJ736" s="835"/>
      <c r="ERK736" s="835"/>
      <c r="ERL736" s="835"/>
      <c r="ERM736" s="835"/>
      <c r="ERN736" s="835"/>
      <c r="ERO736" s="835"/>
      <c r="ERP736" s="835"/>
      <c r="ERQ736" s="835"/>
      <c r="ERR736" s="835"/>
      <c r="ERS736" s="835"/>
      <c r="ERT736" s="835"/>
      <c r="ERU736" s="835"/>
      <c r="ERV736" s="835"/>
      <c r="ERW736" s="835"/>
      <c r="ERX736" s="835"/>
      <c r="ERY736" s="89"/>
      <c r="ERZ736" s="89"/>
      <c r="ESA736" s="89"/>
      <c r="ESB736" s="89"/>
      <c r="ESC736" s="89"/>
      <c r="ESD736" s="835"/>
      <c r="ESE736" s="835"/>
      <c r="ESF736" s="89"/>
      <c r="ESG736" s="89"/>
      <c r="ESH736" s="835"/>
      <c r="ESI736" s="835"/>
      <c r="ESJ736" s="89"/>
      <c r="ESK736" s="89"/>
      <c r="ESL736" s="835"/>
      <c r="ESM736" s="835"/>
      <c r="ESN736" s="835"/>
      <c r="ESO736" s="835"/>
      <c r="ESP736" s="835"/>
      <c r="ESQ736" s="835"/>
      <c r="ESR736" s="835"/>
      <c r="ESS736" s="89"/>
      <c r="EST736" s="89"/>
      <c r="ESU736" s="835"/>
      <c r="ESV736" s="835"/>
      <c r="ESW736" s="89"/>
      <c r="ESX736" s="89"/>
      <c r="ESY736" s="835"/>
      <c r="ESZ736" s="835"/>
      <c r="ETA736" s="835"/>
      <c r="ETB736" s="835"/>
      <c r="ETC736" s="835"/>
      <c r="ETD736" s="203"/>
      <c r="ETE736" s="107"/>
      <c r="ETF736" s="835"/>
      <c r="ETG736" s="835"/>
      <c r="ETH736" s="835"/>
      <c r="ETI736" s="835"/>
      <c r="ETJ736" s="835"/>
      <c r="ETK736" s="835"/>
      <c r="ETL736" s="835"/>
      <c r="ETM736" s="168"/>
      <c r="ETN736" s="168"/>
      <c r="ETO736" s="168"/>
      <c r="ETP736" s="168"/>
      <c r="ETQ736" s="168"/>
      <c r="ETR736" s="168"/>
      <c r="ETS736" s="168"/>
      <c r="ETT736" s="168"/>
      <c r="ETU736" s="168"/>
      <c r="ETV736" s="168"/>
      <c r="ETW736" s="168"/>
      <c r="ETX736" s="168"/>
      <c r="ETY736" s="168"/>
      <c r="ETZ736" s="168"/>
      <c r="EUA736" s="168"/>
      <c r="EUB736" s="168"/>
      <c r="EUC736" s="168"/>
      <c r="EUD736" s="168"/>
      <c r="EUE736" s="168"/>
      <c r="EUF736" s="168"/>
      <c r="EUG736" s="168"/>
      <c r="EUH736" s="168"/>
      <c r="EUI736" s="168"/>
      <c r="EUJ736" s="168"/>
      <c r="EUK736" s="168"/>
      <c r="EUL736" s="168"/>
      <c r="EUM736" s="168"/>
      <c r="EUN736" s="168"/>
      <c r="EUO736" s="168"/>
      <c r="EUP736" s="168"/>
      <c r="EUQ736" s="168"/>
      <c r="EUR736" s="168"/>
      <c r="EUS736" s="168"/>
      <c r="EUT736" s="168"/>
      <c r="EUU736" s="168"/>
      <c r="EUV736" s="168"/>
      <c r="EUW736" s="168"/>
      <c r="EUX736" s="168"/>
      <c r="EUY736" s="168"/>
      <c r="EUZ736" s="168"/>
      <c r="EVA736" s="168"/>
      <c r="EVB736" s="168"/>
      <c r="EVC736" s="168"/>
      <c r="EVD736" s="168"/>
      <c r="EVE736" s="835"/>
      <c r="EVF736" s="835"/>
      <c r="EVG736" s="835"/>
      <c r="EVH736" s="835"/>
      <c r="EVI736" s="835"/>
      <c r="EVJ736" s="835"/>
      <c r="EVK736" s="835"/>
      <c r="EVL736" s="835"/>
      <c r="EVM736" s="835"/>
      <c r="EVN736" s="835"/>
      <c r="EVO736" s="835"/>
      <c r="EVP736" s="835"/>
      <c r="EVQ736" s="835"/>
      <c r="EVR736" s="835"/>
      <c r="EVS736" s="835"/>
      <c r="EVT736" s="835"/>
      <c r="EVU736" s="835"/>
      <c r="EVV736" s="835"/>
      <c r="EVW736" s="835"/>
      <c r="EVX736" s="835"/>
      <c r="EVY736" s="835"/>
      <c r="EVZ736" s="835"/>
      <c r="EWA736" s="835"/>
      <c r="EWB736" s="835"/>
      <c r="EWC736" s="89"/>
      <c r="EWD736" s="89"/>
      <c r="EWE736" s="89"/>
      <c r="EWF736" s="89"/>
      <c r="EWG736" s="89"/>
      <c r="EWH736" s="835"/>
      <c r="EWI736" s="835"/>
      <c r="EWJ736" s="89"/>
      <c r="EWK736" s="89"/>
      <c r="EWL736" s="835"/>
      <c r="EWM736" s="835"/>
      <c r="EWN736" s="89"/>
      <c r="EWO736" s="89"/>
      <c r="EWP736" s="835"/>
      <c r="EWQ736" s="835"/>
      <c r="EWR736" s="835"/>
      <c r="EWS736" s="835"/>
      <c r="EWT736" s="835"/>
      <c r="EWU736" s="835"/>
      <c r="EWV736" s="835"/>
      <c r="EWW736" s="89"/>
      <c r="EWX736" s="89"/>
      <c r="EWY736" s="835"/>
      <c r="EWZ736" s="835"/>
      <c r="EXA736" s="89"/>
      <c r="EXB736" s="89"/>
      <c r="EXC736" s="835"/>
      <c r="EXD736" s="835"/>
      <c r="EXE736" s="835"/>
      <c r="EXF736" s="835"/>
      <c r="EXG736" s="835"/>
      <c r="EXH736" s="203"/>
      <c r="EXI736" s="107"/>
      <c r="EXJ736" s="835"/>
      <c r="EXK736" s="835"/>
      <c r="EXL736" s="835"/>
      <c r="EXM736" s="835"/>
      <c r="EXN736" s="835"/>
      <c r="EXO736" s="835"/>
      <c r="EXP736" s="835"/>
      <c r="EXQ736" s="168"/>
      <c r="EXR736" s="168"/>
      <c r="EXS736" s="168"/>
      <c r="EXT736" s="168"/>
      <c r="EXU736" s="168"/>
      <c r="EXV736" s="168"/>
      <c r="EXW736" s="168"/>
      <c r="EXX736" s="168"/>
      <c r="EXY736" s="168"/>
      <c r="EXZ736" s="168"/>
      <c r="EYA736" s="168"/>
      <c r="EYB736" s="168"/>
      <c r="EYC736" s="168"/>
      <c r="EYD736" s="168"/>
      <c r="EYE736" s="168"/>
      <c r="EYF736" s="168"/>
      <c r="EYG736" s="168"/>
      <c r="EYH736" s="168"/>
      <c r="EYI736" s="168"/>
      <c r="EYJ736" s="168"/>
      <c r="EYK736" s="168"/>
      <c r="EYL736" s="168"/>
      <c r="EYM736" s="168"/>
      <c r="EYN736" s="168"/>
      <c r="EYO736" s="168"/>
      <c r="EYP736" s="168"/>
      <c r="EYQ736" s="168"/>
      <c r="EYR736" s="168"/>
      <c r="EYS736" s="168"/>
      <c r="EYT736" s="168"/>
      <c r="EYU736" s="168"/>
      <c r="EYV736" s="168"/>
      <c r="EYW736" s="168"/>
      <c r="EYX736" s="168"/>
      <c r="EYY736" s="168"/>
      <c r="EYZ736" s="168"/>
      <c r="EZA736" s="168"/>
      <c r="EZB736" s="168"/>
      <c r="EZC736" s="168"/>
      <c r="EZD736" s="168"/>
      <c r="EZE736" s="168"/>
      <c r="EZF736" s="168"/>
      <c r="EZG736" s="168"/>
      <c r="EZH736" s="168"/>
      <c r="EZI736" s="835"/>
      <c r="EZJ736" s="835"/>
      <c r="EZK736" s="835"/>
      <c r="EZL736" s="835"/>
      <c r="EZM736" s="835"/>
      <c r="EZN736" s="835"/>
      <c r="EZO736" s="835"/>
      <c r="EZP736" s="835"/>
      <c r="EZQ736" s="835"/>
      <c r="EZR736" s="835"/>
      <c r="EZS736" s="835"/>
      <c r="EZT736" s="835"/>
      <c r="EZU736" s="835"/>
      <c r="EZV736" s="835"/>
      <c r="EZW736" s="835"/>
      <c r="EZX736" s="835"/>
      <c r="EZY736" s="835"/>
      <c r="EZZ736" s="835"/>
      <c r="FAA736" s="835"/>
      <c r="FAB736" s="835"/>
      <c r="FAC736" s="835"/>
      <c r="FAD736" s="835"/>
      <c r="FAE736" s="835"/>
      <c r="FAF736" s="835"/>
      <c r="FAG736" s="89"/>
      <c r="FAH736" s="89"/>
      <c r="FAI736" s="89"/>
      <c r="FAJ736" s="89"/>
      <c r="FAK736" s="89"/>
      <c r="FAL736" s="835"/>
      <c r="FAM736" s="835"/>
      <c r="FAN736" s="89"/>
      <c r="FAO736" s="89"/>
      <c r="FAP736" s="835"/>
      <c r="FAQ736" s="835"/>
      <c r="FAR736" s="89"/>
      <c r="FAS736" s="89"/>
      <c r="FAT736" s="835"/>
      <c r="FAU736" s="835"/>
      <c r="FAV736" s="835"/>
      <c r="FAW736" s="835"/>
      <c r="FAX736" s="835"/>
      <c r="FAY736" s="835"/>
      <c r="FAZ736" s="835"/>
      <c r="FBA736" s="89"/>
      <c r="FBB736" s="89"/>
      <c r="FBC736" s="835"/>
      <c r="FBD736" s="835"/>
      <c r="FBE736" s="89"/>
      <c r="FBF736" s="89"/>
      <c r="FBG736" s="835"/>
      <c r="FBH736" s="835"/>
      <c r="FBI736" s="835"/>
      <c r="FBJ736" s="835"/>
      <c r="FBK736" s="835"/>
      <c r="FBL736" s="203"/>
      <c r="FBM736" s="107"/>
      <c r="FBN736" s="835"/>
      <c r="FBO736" s="835"/>
      <c r="FBP736" s="835"/>
      <c r="FBQ736" s="835"/>
      <c r="FBR736" s="835"/>
      <c r="FBS736" s="835"/>
      <c r="FBT736" s="835"/>
      <c r="FBU736" s="168"/>
      <c r="FBV736" s="168"/>
      <c r="FBW736" s="168"/>
      <c r="FBX736" s="168"/>
      <c r="FBY736" s="168"/>
      <c r="FBZ736" s="168"/>
      <c r="FCA736" s="168"/>
      <c r="FCB736" s="168"/>
      <c r="FCC736" s="168"/>
      <c r="FCD736" s="168"/>
      <c r="FCE736" s="168"/>
      <c r="FCF736" s="168"/>
      <c r="FCG736" s="168"/>
      <c r="FCH736" s="168"/>
      <c r="FCI736" s="168"/>
      <c r="FCJ736" s="168"/>
      <c r="FCK736" s="168"/>
      <c r="FCL736" s="168"/>
      <c r="FCM736" s="168"/>
      <c r="FCN736" s="168"/>
      <c r="FCO736" s="168"/>
      <c r="FCP736" s="168"/>
      <c r="FCQ736" s="168"/>
      <c r="FCR736" s="168"/>
      <c r="FCS736" s="168"/>
      <c r="FCT736" s="168"/>
      <c r="FCU736" s="168"/>
      <c r="FCV736" s="168"/>
      <c r="FCW736" s="168"/>
      <c r="FCX736" s="168"/>
      <c r="FCY736" s="168"/>
      <c r="FCZ736" s="168"/>
      <c r="FDA736" s="168"/>
      <c r="FDB736" s="168"/>
      <c r="FDC736" s="168"/>
      <c r="FDD736" s="168"/>
      <c r="FDE736" s="168"/>
      <c r="FDF736" s="168"/>
      <c r="FDG736" s="168"/>
      <c r="FDH736" s="168"/>
      <c r="FDI736" s="168"/>
      <c r="FDJ736" s="168"/>
      <c r="FDK736" s="168"/>
      <c r="FDL736" s="168"/>
      <c r="FDM736" s="835"/>
      <c r="FDN736" s="835"/>
      <c r="FDO736" s="835"/>
      <c r="FDP736" s="835"/>
      <c r="FDQ736" s="835"/>
      <c r="FDR736" s="835"/>
      <c r="FDS736" s="835"/>
      <c r="FDT736" s="835"/>
      <c r="FDU736" s="835"/>
      <c r="FDV736" s="835"/>
      <c r="FDW736" s="835"/>
      <c r="FDX736" s="835"/>
      <c r="FDY736" s="835"/>
      <c r="FDZ736" s="835"/>
      <c r="FEA736" s="835"/>
      <c r="FEB736" s="835"/>
      <c r="FEC736" s="835"/>
      <c r="FED736" s="835"/>
      <c r="FEE736" s="835"/>
      <c r="FEF736" s="835"/>
      <c r="FEG736" s="835"/>
      <c r="FEH736" s="835"/>
      <c r="FEI736" s="835"/>
      <c r="FEJ736" s="835"/>
      <c r="FEK736" s="89"/>
      <c r="FEL736" s="89"/>
      <c r="FEM736" s="89"/>
      <c r="FEN736" s="89"/>
      <c r="FEO736" s="89"/>
      <c r="FEP736" s="835"/>
      <c r="FEQ736" s="835"/>
      <c r="FER736" s="89"/>
      <c r="FES736" s="89"/>
      <c r="FET736" s="835"/>
      <c r="FEU736" s="835"/>
      <c r="FEV736" s="89"/>
      <c r="FEW736" s="89"/>
      <c r="FEX736" s="835"/>
      <c r="FEY736" s="835"/>
      <c r="FEZ736" s="835"/>
      <c r="FFA736" s="835"/>
      <c r="FFB736" s="835"/>
      <c r="FFC736" s="835"/>
      <c r="FFD736" s="835"/>
      <c r="FFE736" s="89"/>
      <c r="FFF736" s="89"/>
      <c r="FFG736" s="835"/>
      <c r="FFH736" s="835"/>
      <c r="FFI736" s="89"/>
      <c r="FFJ736" s="89"/>
      <c r="FFK736" s="835"/>
      <c r="FFL736" s="835"/>
      <c r="FFM736" s="835"/>
      <c r="FFN736" s="835"/>
      <c r="FFO736" s="835"/>
      <c r="FFP736" s="203"/>
      <c r="FFQ736" s="107"/>
      <c r="FFR736" s="835"/>
      <c r="FFS736" s="835"/>
      <c r="FFT736" s="835"/>
      <c r="FFU736" s="835"/>
      <c r="FFV736" s="835"/>
      <c r="FFW736" s="835"/>
      <c r="FFX736" s="835"/>
      <c r="FFY736" s="168"/>
      <c r="FFZ736" s="168"/>
      <c r="FGA736" s="168"/>
      <c r="FGB736" s="168"/>
      <c r="FGC736" s="168"/>
      <c r="FGD736" s="168"/>
      <c r="FGE736" s="168"/>
      <c r="FGF736" s="168"/>
      <c r="FGG736" s="168"/>
      <c r="FGH736" s="168"/>
      <c r="FGI736" s="168"/>
      <c r="FGJ736" s="168"/>
      <c r="FGK736" s="168"/>
      <c r="FGL736" s="168"/>
      <c r="FGM736" s="168"/>
      <c r="FGN736" s="168"/>
      <c r="FGO736" s="168"/>
      <c r="FGP736" s="168"/>
      <c r="FGQ736" s="168"/>
      <c r="FGR736" s="168"/>
      <c r="FGS736" s="168"/>
      <c r="FGT736" s="168"/>
      <c r="FGU736" s="168"/>
      <c r="FGV736" s="168"/>
      <c r="FGW736" s="168"/>
      <c r="FGX736" s="168"/>
      <c r="FGY736" s="168"/>
      <c r="FGZ736" s="168"/>
      <c r="FHA736" s="168"/>
      <c r="FHB736" s="168"/>
      <c r="FHC736" s="168"/>
      <c r="FHD736" s="168"/>
      <c r="FHE736" s="168"/>
      <c r="FHF736" s="168"/>
      <c r="FHG736" s="168"/>
      <c r="FHH736" s="168"/>
      <c r="FHI736" s="168"/>
      <c r="FHJ736" s="168"/>
      <c r="FHK736" s="168"/>
      <c r="FHL736" s="168"/>
      <c r="FHM736" s="168"/>
      <c r="FHN736" s="168"/>
      <c r="FHO736" s="168"/>
      <c r="FHP736" s="168"/>
      <c r="FHQ736" s="835"/>
      <c r="FHR736" s="835"/>
      <c r="FHS736" s="835"/>
      <c r="FHT736" s="835"/>
      <c r="FHU736" s="835"/>
      <c r="FHV736" s="835"/>
      <c r="FHW736" s="835"/>
      <c r="FHX736" s="835"/>
      <c r="FHY736" s="835"/>
      <c r="FHZ736" s="835"/>
      <c r="FIA736" s="835"/>
      <c r="FIB736" s="835"/>
      <c r="FIC736" s="835"/>
      <c r="FID736" s="835"/>
      <c r="FIE736" s="835"/>
      <c r="FIF736" s="835"/>
      <c r="FIG736" s="835"/>
      <c r="FIH736" s="835"/>
      <c r="FII736" s="835"/>
      <c r="FIJ736" s="835"/>
      <c r="FIK736" s="835"/>
      <c r="FIL736" s="835"/>
      <c r="FIM736" s="835"/>
      <c r="FIN736" s="835"/>
      <c r="FIO736" s="89"/>
      <c r="FIP736" s="89"/>
      <c r="FIQ736" s="89"/>
      <c r="FIR736" s="89"/>
      <c r="FIS736" s="89"/>
      <c r="FIT736" s="835"/>
      <c r="FIU736" s="835"/>
      <c r="FIV736" s="89"/>
      <c r="FIW736" s="89"/>
      <c r="FIX736" s="835"/>
      <c r="FIY736" s="835"/>
      <c r="FIZ736" s="89"/>
      <c r="FJA736" s="89"/>
      <c r="FJB736" s="835"/>
      <c r="FJC736" s="835"/>
      <c r="FJD736" s="835"/>
      <c r="FJE736" s="835"/>
      <c r="FJF736" s="835"/>
      <c r="FJG736" s="835"/>
      <c r="FJH736" s="835"/>
      <c r="FJI736" s="89"/>
      <c r="FJJ736" s="89"/>
      <c r="FJK736" s="835"/>
      <c r="FJL736" s="835"/>
      <c r="FJM736" s="89"/>
      <c r="FJN736" s="89"/>
      <c r="FJO736" s="835"/>
      <c r="FJP736" s="835"/>
      <c r="FJQ736" s="835"/>
      <c r="FJR736" s="835"/>
      <c r="FJS736" s="835"/>
      <c r="FJT736" s="203"/>
      <c r="FJU736" s="107"/>
      <c r="FJV736" s="835"/>
      <c r="FJW736" s="835"/>
      <c r="FJX736" s="835"/>
      <c r="FJY736" s="835"/>
      <c r="FJZ736" s="835"/>
      <c r="FKA736" s="835"/>
      <c r="FKB736" s="835"/>
      <c r="FKC736" s="168"/>
      <c r="FKD736" s="168"/>
      <c r="FKE736" s="168"/>
      <c r="FKF736" s="168"/>
      <c r="FKG736" s="168"/>
      <c r="FKH736" s="168"/>
      <c r="FKI736" s="168"/>
      <c r="FKJ736" s="168"/>
      <c r="FKK736" s="168"/>
      <c r="FKL736" s="168"/>
      <c r="FKM736" s="168"/>
      <c r="FKN736" s="168"/>
      <c r="FKO736" s="168"/>
      <c r="FKP736" s="168"/>
      <c r="FKQ736" s="168"/>
      <c r="FKR736" s="168"/>
      <c r="FKS736" s="168"/>
      <c r="FKT736" s="168"/>
      <c r="FKU736" s="168"/>
      <c r="FKV736" s="168"/>
      <c r="FKW736" s="168"/>
      <c r="FKX736" s="168"/>
      <c r="FKY736" s="168"/>
      <c r="FKZ736" s="168"/>
      <c r="FLA736" s="168"/>
      <c r="FLB736" s="168"/>
      <c r="FLC736" s="168"/>
      <c r="FLD736" s="168"/>
      <c r="FLE736" s="168"/>
      <c r="FLF736" s="168"/>
      <c r="FLG736" s="168"/>
      <c r="FLH736" s="168"/>
      <c r="FLI736" s="168"/>
      <c r="FLJ736" s="168"/>
      <c r="FLK736" s="168"/>
      <c r="FLL736" s="168"/>
      <c r="FLM736" s="168"/>
      <c r="FLN736" s="168"/>
      <c r="FLO736" s="168"/>
      <c r="FLP736" s="168"/>
      <c r="FLQ736" s="168"/>
      <c r="FLR736" s="168"/>
      <c r="FLS736" s="168"/>
      <c r="FLT736" s="168"/>
      <c r="FLU736" s="835"/>
      <c r="FLV736" s="835"/>
      <c r="FLW736" s="835"/>
      <c r="FLX736" s="835"/>
      <c r="FLY736" s="835"/>
      <c r="FLZ736" s="835"/>
      <c r="FMA736" s="835"/>
      <c r="FMB736" s="835"/>
      <c r="FMC736" s="835"/>
      <c r="FMD736" s="835"/>
      <c r="FME736" s="835"/>
      <c r="FMF736" s="835"/>
      <c r="FMG736" s="835"/>
      <c r="FMH736" s="835"/>
      <c r="FMI736" s="835"/>
      <c r="FMJ736" s="835"/>
      <c r="FMK736" s="835"/>
      <c r="FML736" s="835"/>
      <c r="FMM736" s="835"/>
      <c r="FMN736" s="835"/>
      <c r="FMO736" s="835"/>
      <c r="FMP736" s="835"/>
      <c r="FMQ736" s="835"/>
      <c r="FMR736" s="835"/>
      <c r="FMS736" s="89"/>
      <c r="FMT736" s="89"/>
      <c r="FMU736" s="89"/>
      <c r="FMV736" s="89"/>
      <c r="FMW736" s="89"/>
      <c r="FMX736" s="835"/>
      <c r="FMY736" s="835"/>
      <c r="FMZ736" s="89"/>
      <c r="FNA736" s="89"/>
      <c r="FNB736" s="835"/>
      <c r="FNC736" s="835"/>
      <c r="FND736" s="89"/>
      <c r="FNE736" s="89"/>
      <c r="FNF736" s="835"/>
      <c r="FNG736" s="835"/>
      <c r="FNH736" s="835"/>
      <c r="FNI736" s="835"/>
      <c r="FNJ736" s="835"/>
      <c r="FNK736" s="835"/>
      <c r="FNL736" s="835"/>
      <c r="FNM736" s="89"/>
      <c r="FNN736" s="89"/>
      <c r="FNO736" s="835"/>
      <c r="FNP736" s="835"/>
      <c r="FNQ736" s="89"/>
      <c r="FNR736" s="89"/>
      <c r="FNS736" s="835"/>
      <c r="FNT736" s="835"/>
      <c r="FNU736" s="835"/>
      <c r="FNV736" s="835"/>
      <c r="FNW736" s="835"/>
      <c r="FNX736" s="203"/>
      <c r="FNY736" s="107"/>
      <c r="FNZ736" s="835"/>
      <c r="FOA736" s="835"/>
      <c r="FOB736" s="835"/>
      <c r="FOC736" s="835"/>
      <c r="FOD736" s="835"/>
      <c r="FOE736" s="835"/>
      <c r="FOF736" s="835"/>
      <c r="FOG736" s="168"/>
      <c r="FOH736" s="168"/>
      <c r="FOI736" s="168"/>
      <c r="FOJ736" s="168"/>
      <c r="FOK736" s="168"/>
      <c r="FOL736" s="168"/>
      <c r="FOM736" s="168"/>
      <c r="FON736" s="168"/>
      <c r="FOO736" s="168"/>
      <c r="FOP736" s="168"/>
      <c r="FOQ736" s="168"/>
      <c r="FOR736" s="168"/>
      <c r="FOS736" s="168"/>
      <c r="FOT736" s="168"/>
      <c r="FOU736" s="168"/>
      <c r="FOV736" s="168"/>
      <c r="FOW736" s="168"/>
      <c r="FOX736" s="168"/>
      <c r="FOY736" s="168"/>
      <c r="FOZ736" s="168"/>
      <c r="FPA736" s="168"/>
      <c r="FPB736" s="168"/>
      <c r="FPC736" s="168"/>
      <c r="FPD736" s="168"/>
      <c r="FPE736" s="168"/>
      <c r="FPF736" s="168"/>
      <c r="FPG736" s="168"/>
      <c r="FPH736" s="168"/>
      <c r="FPI736" s="168"/>
      <c r="FPJ736" s="168"/>
      <c r="FPK736" s="168"/>
      <c r="FPL736" s="168"/>
      <c r="FPM736" s="168"/>
      <c r="FPN736" s="168"/>
      <c r="FPO736" s="168"/>
      <c r="FPP736" s="168"/>
      <c r="FPQ736" s="168"/>
      <c r="FPR736" s="168"/>
      <c r="FPS736" s="168"/>
      <c r="FPT736" s="168"/>
      <c r="FPU736" s="168"/>
      <c r="FPV736" s="168"/>
      <c r="FPW736" s="168"/>
      <c r="FPX736" s="168"/>
      <c r="FPY736" s="835"/>
      <c r="FPZ736" s="835"/>
      <c r="FQA736" s="835"/>
      <c r="FQB736" s="835"/>
      <c r="FQC736" s="835"/>
      <c r="FQD736" s="835"/>
      <c r="FQE736" s="835"/>
      <c r="FQF736" s="835"/>
      <c r="FQG736" s="835"/>
      <c r="FQH736" s="835"/>
      <c r="FQI736" s="835"/>
      <c r="FQJ736" s="835"/>
      <c r="FQK736" s="835"/>
      <c r="FQL736" s="835"/>
      <c r="FQM736" s="835"/>
      <c r="FQN736" s="835"/>
      <c r="FQO736" s="835"/>
      <c r="FQP736" s="835"/>
      <c r="FQQ736" s="835"/>
      <c r="FQR736" s="835"/>
      <c r="FQS736" s="835"/>
      <c r="FQT736" s="835"/>
      <c r="FQU736" s="835"/>
      <c r="FQV736" s="835"/>
      <c r="FQW736" s="89"/>
      <c r="FQX736" s="89"/>
      <c r="FQY736" s="89"/>
      <c r="FQZ736" s="89"/>
      <c r="FRA736" s="89"/>
      <c r="FRB736" s="835"/>
      <c r="FRC736" s="835"/>
      <c r="FRD736" s="89"/>
      <c r="FRE736" s="89"/>
      <c r="FRF736" s="835"/>
      <c r="FRG736" s="835"/>
      <c r="FRH736" s="89"/>
      <c r="FRI736" s="89"/>
      <c r="FRJ736" s="835"/>
      <c r="FRK736" s="835"/>
      <c r="FRL736" s="835"/>
      <c r="FRM736" s="835"/>
      <c r="FRN736" s="835"/>
      <c r="FRO736" s="835"/>
      <c r="FRP736" s="835"/>
      <c r="FRQ736" s="89"/>
      <c r="FRR736" s="89"/>
      <c r="FRS736" s="835"/>
      <c r="FRT736" s="835"/>
      <c r="FRU736" s="89"/>
      <c r="FRV736" s="89"/>
      <c r="FRW736" s="835"/>
      <c r="FRX736" s="835"/>
      <c r="FRY736" s="835"/>
      <c r="FRZ736" s="835"/>
      <c r="FSA736" s="835"/>
      <c r="FSB736" s="203"/>
      <c r="FSC736" s="107"/>
      <c r="FSD736" s="835"/>
      <c r="FSE736" s="835"/>
      <c r="FSF736" s="835"/>
      <c r="FSG736" s="835"/>
      <c r="FSH736" s="835"/>
      <c r="FSI736" s="835"/>
      <c r="FSJ736" s="835"/>
      <c r="FSK736" s="168"/>
      <c r="FSL736" s="168"/>
      <c r="FSM736" s="168"/>
      <c r="FSN736" s="168"/>
      <c r="FSO736" s="168"/>
      <c r="FSP736" s="168"/>
      <c r="FSQ736" s="168"/>
      <c r="FSR736" s="168"/>
      <c r="FSS736" s="168"/>
      <c r="FST736" s="168"/>
      <c r="FSU736" s="168"/>
      <c r="FSV736" s="168"/>
      <c r="FSW736" s="168"/>
      <c r="FSX736" s="168"/>
      <c r="FSY736" s="168"/>
      <c r="FSZ736" s="168"/>
      <c r="FTA736" s="168"/>
      <c r="FTB736" s="168"/>
      <c r="FTC736" s="168"/>
      <c r="FTD736" s="168"/>
      <c r="FTE736" s="168"/>
      <c r="FTF736" s="168"/>
      <c r="FTG736" s="168"/>
      <c r="FTH736" s="168"/>
      <c r="FTI736" s="168"/>
      <c r="FTJ736" s="168"/>
      <c r="FTK736" s="168"/>
      <c r="FTL736" s="168"/>
      <c r="FTM736" s="168"/>
      <c r="FTN736" s="168"/>
      <c r="FTO736" s="168"/>
      <c r="FTP736" s="168"/>
      <c r="FTQ736" s="168"/>
      <c r="FTR736" s="168"/>
      <c r="FTS736" s="168"/>
      <c r="FTT736" s="168"/>
      <c r="FTU736" s="168"/>
      <c r="FTV736" s="168"/>
      <c r="FTW736" s="168"/>
      <c r="FTX736" s="168"/>
      <c r="FTY736" s="168"/>
      <c r="FTZ736" s="168"/>
      <c r="FUA736" s="168"/>
      <c r="FUB736" s="168"/>
      <c r="FUC736" s="835"/>
      <c r="FUD736" s="835"/>
      <c r="FUE736" s="835"/>
      <c r="FUF736" s="835"/>
      <c r="FUG736" s="835"/>
      <c r="FUH736" s="835"/>
      <c r="FUI736" s="835"/>
      <c r="FUJ736" s="835"/>
      <c r="FUK736" s="835"/>
      <c r="FUL736" s="835"/>
      <c r="FUM736" s="835"/>
      <c r="FUN736" s="835"/>
      <c r="FUO736" s="835"/>
      <c r="FUP736" s="835"/>
      <c r="FUQ736" s="835"/>
      <c r="FUR736" s="835"/>
      <c r="FUS736" s="835"/>
      <c r="FUT736" s="835"/>
      <c r="FUU736" s="835"/>
      <c r="FUV736" s="835"/>
      <c r="FUW736" s="835"/>
      <c r="FUX736" s="835"/>
      <c r="FUY736" s="835"/>
      <c r="FUZ736" s="835"/>
      <c r="FVA736" s="89"/>
      <c r="FVB736" s="89"/>
      <c r="FVC736" s="89"/>
      <c r="FVD736" s="89"/>
      <c r="FVE736" s="89"/>
      <c r="FVF736" s="835"/>
      <c r="FVG736" s="835"/>
      <c r="FVH736" s="89"/>
      <c r="FVI736" s="89"/>
      <c r="FVJ736" s="835"/>
      <c r="FVK736" s="835"/>
      <c r="FVL736" s="89"/>
      <c r="FVM736" s="89"/>
      <c r="FVN736" s="835"/>
      <c r="FVO736" s="835"/>
      <c r="FVP736" s="835"/>
      <c r="FVQ736" s="835"/>
      <c r="FVR736" s="835"/>
      <c r="FVS736" s="835"/>
      <c r="FVT736" s="835"/>
      <c r="FVU736" s="89"/>
      <c r="FVV736" s="89"/>
      <c r="FVW736" s="835"/>
      <c r="FVX736" s="835"/>
      <c r="FVY736" s="89"/>
      <c r="FVZ736" s="89"/>
      <c r="FWA736" s="835"/>
      <c r="FWB736" s="835"/>
      <c r="FWC736" s="835"/>
      <c r="FWD736" s="835"/>
      <c r="FWE736" s="835"/>
      <c r="FWF736" s="203"/>
      <c r="FWG736" s="107"/>
      <c r="FWH736" s="835"/>
      <c r="FWI736" s="835"/>
      <c r="FWJ736" s="835"/>
      <c r="FWK736" s="835"/>
      <c r="FWL736" s="835"/>
      <c r="FWM736" s="835"/>
      <c r="FWN736" s="835"/>
      <c r="FWO736" s="168"/>
      <c r="FWP736" s="168"/>
      <c r="FWQ736" s="168"/>
      <c r="FWR736" s="168"/>
      <c r="FWS736" s="168"/>
      <c r="FWT736" s="168"/>
      <c r="FWU736" s="168"/>
      <c r="FWV736" s="168"/>
      <c r="FWW736" s="168"/>
      <c r="FWX736" s="168"/>
      <c r="FWY736" s="168"/>
      <c r="FWZ736" s="168"/>
      <c r="FXA736" s="168"/>
      <c r="FXB736" s="168"/>
      <c r="FXC736" s="168"/>
      <c r="FXD736" s="168"/>
      <c r="FXE736" s="168"/>
      <c r="FXF736" s="168"/>
      <c r="FXG736" s="168"/>
      <c r="FXH736" s="168"/>
      <c r="FXI736" s="168"/>
      <c r="FXJ736" s="168"/>
      <c r="FXK736" s="168"/>
      <c r="FXL736" s="168"/>
      <c r="FXM736" s="168"/>
      <c r="FXN736" s="168"/>
      <c r="FXO736" s="168"/>
      <c r="FXP736" s="168"/>
      <c r="FXQ736" s="168"/>
      <c r="FXR736" s="168"/>
      <c r="FXS736" s="168"/>
      <c r="FXT736" s="168"/>
      <c r="FXU736" s="168"/>
      <c r="FXV736" s="168"/>
      <c r="FXW736" s="168"/>
      <c r="FXX736" s="168"/>
      <c r="FXY736" s="168"/>
      <c r="FXZ736" s="168"/>
      <c r="FYA736" s="168"/>
      <c r="FYB736" s="168"/>
      <c r="FYC736" s="168"/>
      <c r="FYD736" s="168"/>
      <c r="FYE736" s="168"/>
      <c r="FYF736" s="168"/>
      <c r="FYG736" s="835"/>
      <c r="FYH736" s="835"/>
      <c r="FYI736" s="835"/>
      <c r="FYJ736" s="835"/>
      <c r="FYK736" s="835"/>
      <c r="FYL736" s="835"/>
      <c r="FYM736" s="835"/>
      <c r="FYN736" s="835"/>
      <c r="FYO736" s="835"/>
      <c r="FYP736" s="835"/>
      <c r="FYQ736" s="835"/>
      <c r="FYR736" s="835"/>
      <c r="FYS736" s="835"/>
      <c r="FYT736" s="835"/>
      <c r="FYU736" s="835"/>
      <c r="FYV736" s="835"/>
      <c r="FYW736" s="835"/>
      <c r="FYX736" s="835"/>
      <c r="FYY736" s="835"/>
      <c r="FYZ736" s="835"/>
      <c r="FZA736" s="835"/>
      <c r="FZB736" s="835"/>
      <c r="FZC736" s="835"/>
      <c r="FZD736" s="835"/>
      <c r="FZE736" s="89"/>
      <c r="FZF736" s="89"/>
      <c r="FZG736" s="89"/>
      <c r="FZH736" s="89"/>
      <c r="FZI736" s="89"/>
      <c r="FZJ736" s="835"/>
      <c r="FZK736" s="835"/>
      <c r="FZL736" s="89"/>
      <c r="FZM736" s="89"/>
      <c r="FZN736" s="835"/>
      <c r="FZO736" s="835"/>
      <c r="FZP736" s="89"/>
      <c r="FZQ736" s="89"/>
      <c r="FZR736" s="835"/>
      <c r="FZS736" s="835"/>
      <c r="FZT736" s="835"/>
      <c r="FZU736" s="835"/>
      <c r="FZV736" s="835"/>
      <c r="FZW736" s="835"/>
      <c r="FZX736" s="835"/>
      <c r="FZY736" s="89"/>
      <c r="FZZ736" s="89"/>
      <c r="GAA736" s="835"/>
      <c r="GAB736" s="835"/>
      <c r="GAC736" s="89"/>
      <c r="GAD736" s="89"/>
      <c r="GAE736" s="835"/>
      <c r="GAF736" s="835"/>
      <c r="GAG736" s="835"/>
      <c r="GAH736" s="835"/>
      <c r="GAI736" s="835"/>
      <c r="GAJ736" s="203"/>
      <c r="GAK736" s="107"/>
      <c r="GAL736" s="835"/>
      <c r="GAM736" s="835"/>
      <c r="GAN736" s="835"/>
      <c r="GAO736" s="835"/>
      <c r="GAP736" s="835"/>
      <c r="GAQ736" s="835"/>
      <c r="GAR736" s="835"/>
      <c r="GAS736" s="168"/>
      <c r="GAT736" s="168"/>
      <c r="GAU736" s="168"/>
      <c r="GAV736" s="168"/>
      <c r="GAW736" s="168"/>
      <c r="GAX736" s="168"/>
      <c r="GAY736" s="168"/>
      <c r="GAZ736" s="168"/>
      <c r="GBA736" s="168"/>
      <c r="GBB736" s="168"/>
      <c r="GBC736" s="168"/>
      <c r="GBD736" s="168"/>
      <c r="GBE736" s="168"/>
      <c r="GBF736" s="168"/>
      <c r="GBG736" s="168"/>
      <c r="GBH736" s="168"/>
      <c r="GBI736" s="168"/>
      <c r="GBJ736" s="168"/>
      <c r="GBK736" s="168"/>
      <c r="GBL736" s="168"/>
      <c r="GBM736" s="168"/>
      <c r="GBN736" s="168"/>
      <c r="GBO736" s="168"/>
      <c r="GBP736" s="168"/>
      <c r="GBQ736" s="168"/>
      <c r="GBR736" s="168"/>
      <c r="GBS736" s="168"/>
      <c r="GBT736" s="168"/>
      <c r="GBU736" s="168"/>
      <c r="GBV736" s="168"/>
      <c r="GBW736" s="168"/>
      <c r="GBX736" s="168"/>
      <c r="GBY736" s="168"/>
      <c r="GBZ736" s="168"/>
      <c r="GCA736" s="168"/>
      <c r="GCB736" s="168"/>
      <c r="GCC736" s="168"/>
      <c r="GCD736" s="168"/>
      <c r="GCE736" s="168"/>
      <c r="GCF736" s="168"/>
      <c r="GCG736" s="168"/>
      <c r="GCH736" s="168"/>
      <c r="GCI736" s="168"/>
      <c r="GCJ736" s="168"/>
      <c r="GCK736" s="835"/>
      <c r="GCL736" s="835"/>
      <c r="GCM736" s="835"/>
      <c r="GCN736" s="835"/>
      <c r="GCO736" s="835"/>
      <c r="GCP736" s="835"/>
      <c r="GCQ736" s="835"/>
      <c r="GCR736" s="835"/>
      <c r="GCS736" s="835"/>
      <c r="GCT736" s="835"/>
      <c r="GCU736" s="835"/>
      <c r="GCV736" s="835"/>
      <c r="GCW736" s="835"/>
      <c r="GCX736" s="835"/>
      <c r="GCY736" s="835"/>
      <c r="GCZ736" s="835"/>
      <c r="GDA736" s="835"/>
      <c r="GDB736" s="835"/>
      <c r="GDC736" s="835"/>
      <c r="GDD736" s="835"/>
      <c r="GDE736" s="835"/>
      <c r="GDF736" s="835"/>
      <c r="GDG736" s="835"/>
      <c r="GDH736" s="835"/>
      <c r="GDI736" s="89"/>
      <c r="GDJ736" s="89"/>
      <c r="GDK736" s="89"/>
      <c r="GDL736" s="89"/>
      <c r="GDM736" s="89"/>
      <c r="GDN736" s="835"/>
      <c r="GDO736" s="835"/>
      <c r="GDP736" s="89"/>
      <c r="GDQ736" s="89"/>
      <c r="GDR736" s="835"/>
      <c r="GDS736" s="835"/>
      <c r="GDT736" s="89"/>
      <c r="GDU736" s="89"/>
      <c r="GDV736" s="835"/>
      <c r="GDW736" s="835"/>
      <c r="GDX736" s="835"/>
      <c r="GDY736" s="835"/>
      <c r="GDZ736" s="835"/>
      <c r="GEA736" s="835"/>
      <c r="GEB736" s="835"/>
      <c r="GEC736" s="89"/>
      <c r="GED736" s="89"/>
      <c r="GEE736" s="835"/>
      <c r="GEF736" s="835"/>
      <c r="GEG736" s="89"/>
      <c r="GEH736" s="89"/>
      <c r="GEI736" s="835"/>
      <c r="GEJ736" s="835"/>
      <c r="GEK736" s="835"/>
      <c r="GEL736" s="835"/>
      <c r="GEM736" s="835"/>
      <c r="GEN736" s="203"/>
      <c r="GEO736" s="107"/>
      <c r="GEP736" s="835"/>
      <c r="GEQ736" s="835"/>
      <c r="GER736" s="835"/>
      <c r="GES736" s="835"/>
      <c r="GET736" s="835"/>
      <c r="GEU736" s="835"/>
      <c r="GEV736" s="835"/>
      <c r="GEW736" s="168"/>
      <c r="GEX736" s="168"/>
      <c r="GEY736" s="168"/>
      <c r="GEZ736" s="168"/>
      <c r="GFA736" s="168"/>
      <c r="GFB736" s="168"/>
      <c r="GFC736" s="168"/>
      <c r="GFD736" s="168"/>
      <c r="GFE736" s="168"/>
      <c r="GFF736" s="168"/>
      <c r="GFG736" s="168"/>
      <c r="GFH736" s="168"/>
      <c r="GFI736" s="168"/>
      <c r="GFJ736" s="168"/>
      <c r="GFK736" s="168"/>
      <c r="GFL736" s="168"/>
      <c r="GFM736" s="168"/>
      <c r="GFN736" s="168"/>
      <c r="GFO736" s="168"/>
      <c r="GFP736" s="168"/>
      <c r="GFQ736" s="168"/>
      <c r="GFR736" s="168"/>
      <c r="GFS736" s="168"/>
      <c r="GFT736" s="168"/>
      <c r="GFU736" s="168"/>
      <c r="GFV736" s="168"/>
      <c r="GFW736" s="168"/>
      <c r="GFX736" s="168"/>
      <c r="GFY736" s="168"/>
      <c r="GFZ736" s="168"/>
      <c r="GGA736" s="168"/>
      <c r="GGB736" s="168"/>
      <c r="GGC736" s="168"/>
      <c r="GGD736" s="168"/>
      <c r="GGE736" s="168"/>
      <c r="GGF736" s="168"/>
      <c r="GGG736" s="168"/>
      <c r="GGH736" s="168"/>
      <c r="GGI736" s="168"/>
      <c r="GGJ736" s="168"/>
      <c r="GGK736" s="168"/>
      <c r="GGL736" s="168"/>
      <c r="GGM736" s="168"/>
      <c r="GGN736" s="168"/>
      <c r="GGO736" s="835"/>
      <c r="GGP736" s="835"/>
      <c r="GGQ736" s="835"/>
      <c r="GGR736" s="835"/>
      <c r="GGS736" s="835"/>
      <c r="GGT736" s="835"/>
      <c r="GGU736" s="835"/>
      <c r="GGV736" s="835"/>
      <c r="GGW736" s="835"/>
      <c r="GGX736" s="835"/>
      <c r="GGY736" s="835"/>
      <c r="GGZ736" s="835"/>
      <c r="GHA736" s="835"/>
      <c r="GHB736" s="835"/>
      <c r="GHC736" s="835"/>
      <c r="GHD736" s="835"/>
      <c r="GHE736" s="835"/>
      <c r="GHF736" s="835"/>
      <c r="GHG736" s="835"/>
      <c r="GHH736" s="835"/>
      <c r="GHI736" s="835"/>
      <c r="GHJ736" s="835"/>
      <c r="GHK736" s="835"/>
      <c r="GHL736" s="835"/>
      <c r="GHM736" s="89"/>
      <c r="GHN736" s="89"/>
      <c r="GHO736" s="89"/>
      <c r="GHP736" s="89"/>
      <c r="GHQ736" s="89"/>
      <c r="GHR736" s="835"/>
      <c r="GHS736" s="835"/>
      <c r="GHT736" s="89"/>
      <c r="GHU736" s="89"/>
      <c r="GHV736" s="835"/>
      <c r="GHW736" s="835"/>
      <c r="GHX736" s="89"/>
      <c r="GHY736" s="89"/>
      <c r="GHZ736" s="835"/>
      <c r="GIA736" s="835"/>
      <c r="GIB736" s="835"/>
      <c r="GIC736" s="835"/>
      <c r="GID736" s="835"/>
      <c r="GIE736" s="835"/>
      <c r="GIF736" s="835"/>
      <c r="GIG736" s="89"/>
      <c r="GIH736" s="89"/>
      <c r="GII736" s="835"/>
      <c r="GIJ736" s="835"/>
      <c r="GIK736" s="89"/>
      <c r="GIL736" s="89"/>
      <c r="GIM736" s="835"/>
      <c r="GIN736" s="835"/>
      <c r="GIO736" s="835"/>
      <c r="GIP736" s="835"/>
      <c r="GIQ736" s="835"/>
      <c r="GIR736" s="203"/>
      <c r="GIS736" s="107"/>
      <c r="GIT736" s="835"/>
      <c r="GIU736" s="835"/>
      <c r="GIV736" s="835"/>
      <c r="GIW736" s="835"/>
      <c r="GIX736" s="835"/>
      <c r="GIY736" s="835"/>
      <c r="GIZ736" s="835"/>
      <c r="GJA736" s="168"/>
      <c r="GJB736" s="168"/>
      <c r="GJC736" s="168"/>
      <c r="GJD736" s="168"/>
      <c r="GJE736" s="168"/>
      <c r="GJF736" s="168"/>
      <c r="GJG736" s="168"/>
      <c r="GJH736" s="168"/>
      <c r="GJI736" s="168"/>
      <c r="GJJ736" s="168"/>
      <c r="GJK736" s="168"/>
      <c r="GJL736" s="168"/>
      <c r="GJM736" s="168"/>
      <c r="GJN736" s="168"/>
      <c r="GJO736" s="168"/>
      <c r="GJP736" s="168"/>
      <c r="GJQ736" s="168"/>
      <c r="GJR736" s="168"/>
      <c r="GJS736" s="168"/>
      <c r="GJT736" s="168"/>
      <c r="GJU736" s="168"/>
      <c r="GJV736" s="168"/>
      <c r="GJW736" s="168"/>
      <c r="GJX736" s="168"/>
      <c r="GJY736" s="168"/>
      <c r="GJZ736" s="168"/>
      <c r="GKA736" s="168"/>
      <c r="GKB736" s="168"/>
      <c r="GKC736" s="168"/>
      <c r="GKD736" s="168"/>
      <c r="GKE736" s="168"/>
      <c r="GKF736" s="168"/>
      <c r="GKG736" s="168"/>
      <c r="GKH736" s="168"/>
      <c r="GKI736" s="168"/>
      <c r="GKJ736" s="168"/>
      <c r="GKK736" s="168"/>
      <c r="GKL736" s="168"/>
      <c r="GKM736" s="168"/>
      <c r="GKN736" s="168"/>
      <c r="GKO736" s="168"/>
      <c r="GKP736" s="168"/>
      <c r="GKQ736" s="168"/>
      <c r="GKR736" s="168"/>
      <c r="GKS736" s="835"/>
      <c r="GKT736" s="835"/>
      <c r="GKU736" s="835"/>
      <c r="GKV736" s="835"/>
      <c r="GKW736" s="835"/>
      <c r="GKX736" s="835"/>
      <c r="GKY736" s="835"/>
      <c r="GKZ736" s="835"/>
      <c r="GLA736" s="835"/>
      <c r="GLB736" s="835"/>
      <c r="GLC736" s="835"/>
      <c r="GLD736" s="835"/>
      <c r="GLE736" s="835"/>
      <c r="GLF736" s="835"/>
      <c r="GLG736" s="835"/>
      <c r="GLH736" s="835"/>
      <c r="GLI736" s="835"/>
      <c r="GLJ736" s="835"/>
      <c r="GLK736" s="835"/>
      <c r="GLL736" s="835"/>
      <c r="GLM736" s="835"/>
      <c r="GLN736" s="835"/>
      <c r="GLO736" s="835"/>
      <c r="GLP736" s="835"/>
      <c r="GLQ736" s="89"/>
      <c r="GLR736" s="89"/>
      <c r="GLS736" s="89"/>
      <c r="GLT736" s="89"/>
      <c r="GLU736" s="89"/>
      <c r="GLV736" s="835"/>
      <c r="GLW736" s="835"/>
      <c r="GLX736" s="89"/>
      <c r="GLY736" s="89"/>
      <c r="GLZ736" s="835"/>
      <c r="GMA736" s="835"/>
      <c r="GMB736" s="89"/>
      <c r="GMC736" s="89"/>
      <c r="GMD736" s="835"/>
      <c r="GME736" s="835"/>
      <c r="GMF736" s="835"/>
      <c r="GMG736" s="835"/>
      <c r="GMH736" s="835"/>
      <c r="GMI736" s="835"/>
      <c r="GMJ736" s="835"/>
      <c r="GMK736" s="89"/>
      <c r="GML736" s="89"/>
      <c r="GMM736" s="835"/>
      <c r="GMN736" s="835"/>
      <c r="GMO736" s="89"/>
      <c r="GMP736" s="89"/>
      <c r="GMQ736" s="835"/>
      <c r="GMR736" s="835"/>
      <c r="GMS736" s="835"/>
      <c r="GMT736" s="835"/>
      <c r="GMU736" s="835"/>
      <c r="GMV736" s="203"/>
      <c r="GMW736" s="107"/>
      <c r="GMX736" s="835"/>
      <c r="GMY736" s="835"/>
      <c r="GMZ736" s="835"/>
      <c r="GNA736" s="835"/>
      <c r="GNB736" s="835"/>
      <c r="GNC736" s="835"/>
      <c r="GND736" s="835"/>
      <c r="GNE736" s="168"/>
      <c r="GNF736" s="168"/>
      <c r="GNG736" s="168"/>
      <c r="GNH736" s="168"/>
      <c r="GNI736" s="168"/>
      <c r="GNJ736" s="168"/>
      <c r="GNK736" s="168"/>
      <c r="GNL736" s="168"/>
      <c r="GNM736" s="168"/>
      <c r="GNN736" s="168"/>
      <c r="GNO736" s="168"/>
      <c r="GNP736" s="168"/>
      <c r="GNQ736" s="168"/>
      <c r="GNR736" s="168"/>
      <c r="GNS736" s="168"/>
      <c r="GNT736" s="168"/>
      <c r="GNU736" s="168"/>
      <c r="GNV736" s="168"/>
      <c r="GNW736" s="168"/>
      <c r="GNX736" s="168"/>
      <c r="GNY736" s="168"/>
      <c r="GNZ736" s="168"/>
      <c r="GOA736" s="168"/>
      <c r="GOB736" s="168"/>
      <c r="GOC736" s="168"/>
      <c r="GOD736" s="168"/>
      <c r="GOE736" s="168"/>
      <c r="GOF736" s="168"/>
      <c r="GOG736" s="168"/>
      <c r="GOH736" s="168"/>
      <c r="GOI736" s="168"/>
      <c r="GOJ736" s="168"/>
      <c r="GOK736" s="168"/>
      <c r="GOL736" s="168"/>
      <c r="GOM736" s="168"/>
      <c r="GON736" s="168"/>
      <c r="GOO736" s="168"/>
      <c r="GOP736" s="168"/>
      <c r="GOQ736" s="168"/>
      <c r="GOR736" s="168"/>
      <c r="GOS736" s="168"/>
      <c r="GOT736" s="168"/>
      <c r="GOU736" s="168"/>
      <c r="GOV736" s="168"/>
      <c r="GOW736" s="835"/>
      <c r="GOX736" s="835"/>
      <c r="GOY736" s="835"/>
      <c r="GOZ736" s="835"/>
      <c r="GPA736" s="835"/>
      <c r="GPB736" s="835"/>
      <c r="GPC736" s="835"/>
      <c r="GPD736" s="835"/>
      <c r="GPE736" s="835"/>
      <c r="GPF736" s="835"/>
      <c r="GPG736" s="835"/>
      <c r="GPH736" s="835"/>
      <c r="GPI736" s="835"/>
      <c r="GPJ736" s="835"/>
      <c r="GPK736" s="835"/>
      <c r="GPL736" s="835"/>
      <c r="GPM736" s="835"/>
      <c r="GPN736" s="835"/>
      <c r="GPO736" s="835"/>
      <c r="GPP736" s="835"/>
      <c r="GPQ736" s="835"/>
      <c r="GPR736" s="835"/>
      <c r="GPS736" s="835"/>
      <c r="GPT736" s="835"/>
      <c r="GPU736" s="89"/>
      <c r="GPV736" s="89"/>
      <c r="GPW736" s="89"/>
      <c r="GPX736" s="89"/>
      <c r="GPY736" s="89"/>
      <c r="GPZ736" s="835"/>
      <c r="GQA736" s="835"/>
      <c r="GQB736" s="89"/>
      <c r="GQC736" s="89"/>
      <c r="GQD736" s="835"/>
      <c r="GQE736" s="835"/>
      <c r="GQF736" s="89"/>
      <c r="GQG736" s="89"/>
      <c r="GQH736" s="835"/>
      <c r="GQI736" s="835"/>
      <c r="GQJ736" s="835"/>
      <c r="GQK736" s="835"/>
      <c r="GQL736" s="835"/>
      <c r="GQM736" s="835"/>
      <c r="GQN736" s="835"/>
      <c r="GQO736" s="89"/>
      <c r="GQP736" s="89"/>
      <c r="GQQ736" s="835"/>
      <c r="GQR736" s="835"/>
      <c r="GQS736" s="89"/>
      <c r="GQT736" s="89"/>
      <c r="GQU736" s="835"/>
      <c r="GQV736" s="835"/>
      <c r="GQW736" s="835"/>
      <c r="GQX736" s="835"/>
      <c r="GQY736" s="835"/>
      <c r="GQZ736" s="203"/>
      <c r="GRA736" s="107"/>
      <c r="GRB736" s="835"/>
      <c r="GRC736" s="835"/>
      <c r="GRD736" s="835"/>
      <c r="GRE736" s="835"/>
      <c r="GRF736" s="835"/>
      <c r="GRG736" s="835"/>
      <c r="GRH736" s="835"/>
      <c r="GRI736" s="168"/>
      <c r="GRJ736" s="168"/>
      <c r="GRK736" s="168"/>
      <c r="GRL736" s="168"/>
      <c r="GRM736" s="168"/>
      <c r="GRN736" s="168"/>
      <c r="GRO736" s="168"/>
      <c r="GRP736" s="168"/>
      <c r="GRQ736" s="168"/>
      <c r="GRR736" s="168"/>
      <c r="GRS736" s="168"/>
      <c r="GRT736" s="168"/>
      <c r="GRU736" s="168"/>
      <c r="GRV736" s="168"/>
      <c r="GRW736" s="168"/>
      <c r="GRX736" s="168"/>
      <c r="GRY736" s="168"/>
      <c r="GRZ736" s="168"/>
      <c r="GSA736" s="168"/>
      <c r="GSB736" s="168"/>
      <c r="GSC736" s="168"/>
      <c r="GSD736" s="168"/>
      <c r="GSE736" s="168"/>
      <c r="GSF736" s="168"/>
      <c r="GSG736" s="168"/>
      <c r="GSH736" s="168"/>
      <c r="GSI736" s="168"/>
      <c r="GSJ736" s="168"/>
      <c r="GSK736" s="168"/>
      <c r="GSL736" s="168"/>
      <c r="GSM736" s="168"/>
      <c r="GSN736" s="168"/>
      <c r="GSO736" s="168"/>
      <c r="GSP736" s="168"/>
      <c r="GSQ736" s="168"/>
      <c r="GSR736" s="168"/>
      <c r="GSS736" s="168"/>
      <c r="GST736" s="168"/>
      <c r="GSU736" s="168"/>
      <c r="GSV736" s="168"/>
      <c r="GSW736" s="168"/>
      <c r="GSX736" s="168"/>
      <c r="GSY736" s="168"/>
      <c r="GSZ736" s="168"/>
      <c r="GTA736" s="835"/>
      <c r="GTB736" s="835"/>
      <c r="GTC736" s="835"/>
      <c r="GTD736" s="835"/>
      <c r="GTE736" s="835"/>
      <c r="GTF736" s="835"/>
      <c r="GTG736" s="835"/>
      <c r="GTH736" s="835"/>
      <c r="GTI736" s="835"/>
      <c r="GTJ736" s="835"/>
      <c r="GTK736" s="835"/>
      <c r="GTL736" s="835"/>
      <c r="GTM736" s="835"/>
      <c r="GTN736" s="835"/>
      <c r="GTO736" s="835"/>
      <c r="GTP736" s="835"/>
      <c r="GTQ736" s="835"/>
      <c r="GTR736" s="835"/>
      <c r="GTS736" s="835"/>
      <c r="GTT736" s="835"/>
      <c r="GTU736" s="835"/>
      <c r="GTV736" s="835"/>
      <c r="GTW736" s="835"/>
      <c r="GTX736" s="835"/>
      <c r="GTY736" s="89"/>
      <c r="GTZ736" s="89"/>
      <c r="GUA736" s="89"/>
      <c r="GUB736" s="89"/>
      <c r="GUC736" s="89"/>
      <c r="GUD736" s="835"/>
      <c r="GUE736" s="835"/>
      <c r="GUF736" s="89"/>
      <c r="GUG736" s="89"/>
      <c r="GUH736" s="835"/>
      <c r="GUI736" s="835"/>
      <c r="GUJ736" s="89"/>
      <c r="GUK736" s="89"/>
      <c r="GUL736" s="835"/>
      <c r="GUM736" s="835"/>
      <c r="GUN736" s="835"/>
      <c r="GUO736" s="835"/>
      <c r="GUP736" s="835"/>
      <c r="GUQ736" s="835"/>
      <c r="GUR736" s="835"/>
      <c r="GUS736" s="89"/>
      <c r="GUT736" s="89"/>
      <c r="GUU736" s="835"/>
      <c r="GUV736" s="835"/>
      <c r="GUW736" s="89"/>
      <c r="GUX736" s="89"/>
      <c r="GUY736" s="835"/>
      <c r="GUZ736" s="835"/>
      <c r="GVA736" s="835"/>
      <c r="GVB736" s="835"/>
      <c r="GVC736" s="835"/>
      <c r="GVD736" s="203"/>
      <c r="GVE736" s="107"/>
      <c r="GVF736" s="835"/>
      <c r="GVG736" s="835"/>
      <c r="GVH736" s="835"/>
      <c r="GVI736" s="835"/>
      <c r="GVJ736" s="835"/>
      <c r="GVK736" s="835"/>
      <c r="GVL736" s="835"/>
      <c r="GVM736" s="168"/>
      <c r="GVN736" s="168"/>
      <c r="GVO736" s="168"/>
      <c r="GVP736" s="168"/>
      <c r="GVQ736" s="168"/>
      <c r="GVR736" s="168"/>
      <c r="GVS736" s="168"/>
      <c r="GVT736" s="168"/>
      <c r="GVU736" s="168"/>
      <c r="GVV736" s="168"/>
      <c r="GVW736" s="168"/>
      <c r="GVX736" s="168"/>
      <c r="GVY736" s="168"/>
      <c r="GVZ736" s="168"/>
      <c r="GWA736" s="168"/>
      <c r="GWB736" s="168"/>
      <c r="GWC736" s="168"/>
      <c r="GWD736" s="168"/>
      <c r="GWE736" s="168"/>
      <c r="GWF736" s="168"/>
      <c r="GWG736" s="168"/>
      <c r="GWH736" s="168"/>
      <c r="GWI736" s="168"/>
      <c r="GWJ736" s="168"/>
      <c r="GWK736" s="168"/>
      <c r="GWL736" s="168"/>
      <c r="GWM736" s="168"/>
      <c r="GWN736" s="168"/>
      <c r="GWO736" s="168"/>
      <c r="GWP736" s="168"/>
      <c r="GWQ736" s="168"/>
      <c r="GWR736" s="168"/>
      <c r="GWS736" s="168"/>
      <c r="GWT736" s="168"/>
      <c r="GWU736" s="168"/>
      <c r="GWV736" s="168"/>
      <c r="GWW736" s="168"/>
      <c r="GWX736" s="168"/>
      <c r="GWY736" s="168"/>
      <c r="GWZ736" s="168"/>
      <c r="GXA736" s="168"/>
      <c r="GXB736" s="168"/>
      <c r="GXC736" s="168"/>
      <c r="GXD736" s="168"/>
      <c r="GXE736" s="835"/>
      <c r="GXF736" s="835"/>
      <c r="GXG736" s="835"/>
      <c r="GXH736" s="835"/>
      <c r="GXI736" s="835"/>
      <c r="GXJ736" s="835"/>
      <c r="GXK736" s="835"/>
      <c r="GXL736" s="835"/>
      <c r="GXM736" s="835"/>
      <c r="GXN736" s="835"/>
      <c r="GXO736" s="835"/>
      <c r="GXP736" s="835"/>
      <c r="GXQ736" s="835"/>
      <c r="GXR736" s="835"/>
      <c r="GXS736" s="835"/>
      <c r="GXT736" s="835"/>
      <c r="GXU736" s="835"/>
      <c r="GXV736" s="835"/>
      <c r="GXW736" s="835"/>
      <c r="GXX736" s="835"/>
      <c r="GXY736" s="835"/>
      <c r="GXZ736" s="835"/>
      <c r="GYA736" s="835"/>
      <c r="GYB736" s="835"/>
      <c r="GYC736" s="89"/>
      <c r="GYD736" s="89"/>
      <c r="GYE736" s="89"/>
      <c r="GYF736" s="89"/>
      <c r="GYG736" s="89"/>
      <c r="GYH736" s="835"/>
      <c r="GYI736" s="835"/>
      <c r="GYJ736" s="89"/>
      <c r="GYK736" s="89"/>
      <c r="GYL736" s="835"/>
      <c r="GYM736" s="835"/>
      <c r="GYN736" s="89"/>
      <c r="GYO736" s="89"/>
      <c r="GYP736" s="835"/>
      <c r="GYQ736" s="835"/>
      <c r="GYR736" s="835"/>
      <c r="GYS736" s="835"/>
      <c r="GYT736" s="835"/>
      <c r="GYU736" s="835"/>
      <c r="GYV736" s="835"/>
      <c r="GYW736" s="89"/>
      <c r="GYX736" s="89"/>
      <c r="GYY736" s="835"/>
      <c r="GYZ736" s="835"/>
      <c r="GZA736" s="89"/>
      <c r="GZB736" s="89"/>
      <c r="GZC736" s="835"/>
      <c r="GZD736" s="835"/>
      <c r="GZE736" s="835"/>
      <c r="GZF736" s="835"/>
      <c r="GZG736" s="835"/>
      <c r="GZH736" s="203"/>
      <c r="GZI736" s="107"/>
      <c r="GZJ736" s="835"/>
      <c r="GZK736" s="835"/>
      <c r="GZL736" s="835"/>
      <c r="GZM736" s="835"/>
      <c r="GZN736" s="835"/>
      <c r="GZO736" s="835"/>
      <c r="GZP736" s="835"/>
      <c r="GZQ736" s="168"/>
      <c r="GZR736" s="168"/>
      <c r="GZS736" s="168"/>
      <c r="GZT736" s="168"/>
      <c r="GZU736" s="168"/>
      <c r="GZV736" s="168"/>
      <c r="GZW736" s="168"/>
      <c r="GZX736" s="168"/>
      <c r="GZY736" s="168"/>
      <c r="GZZ736" s="168"/>
      <c r="HAA736" s="168"/>
      <c r="HAB736" s="168"/>
      <c r="HAC736" s="168"/>
      <c r="HAD736" s="168"/>
      <c r="HAE736" s="168"/>
      <c r="HAF736" s="168"/>
      <c r="HAG736" s="168"/>
      <c r="HAH736" s="168"/>
      <c r="HAI736" s="168"/>
      <c r="HAJ736" s="168"/>
      <c r="HAK736" s="168"/>
      <c r="HAL736" s="168"/>
      <c r="HAM736" s="168"/>
      <c r="HAN736" s="168"/>
      <c r="HAO736" s="168"/>
      <c r="HAP736" s="168"/>
      <c r="HAQ736" s="168"/>
      <c r="HAR736" s="168"/>
      <c r="HAS736" s="168"/>
      <c r="HAT736" s="168"/>
      <c r="HAU736" s="168"/>
      <c r="HAV736" s="168"/>
      <c r="HAW736" s="168"/>
      <c r="HAX736" s="168"/>
      <c r="HAY736" s="168"/>
      <c r="HAZ736" s="168"/>
      <c r="HBA736" s="168"/>
      <c r="HBB736" s="168"/>
      <c r="HBC736" s="168"/>
      <c r="HBD736" s="168"/>
      <c r="HBE736" s="168"/>
      <c r="HBF736" s="168"/>
      <c r="HBG736" s="168"/>
      <c r="HBH736" s="168"/>
      <c r="HBI736" s="835"/>
      <c r="HBJ736" s="835"/>
      <c r="HBK736" s="835"/>
      <c r="HBL736" s="835"/>
      <c r="HBM736" s="835"/>
      <c r="HBN736" s="835"/>
      <c r="HBO736" s="835"/>
      <c r="HBP736" s="835"/>
      <c r="HBQ736" s="835"/>
      <c r="HBR736" s="835"/>
      <c r="HBS736" s="835"/>
      <c r="HBT736" s="835"/>
      <c r="HBU736" s="835"/>
      <c r="HBV736" s="835"/>
      <c r="HBW736" s="835"/>
      <c r="HBX736" s="835"/>
      <c r="HBY736" s="835"/>
      <c r="HBZ736" s="835"/>
      <c r="HCA736" s="835"/>
      <c r="HCB736" s="835"/>
      <c r="HCC736" s="835"/>
      <c r="HCD736" s="835"/>
      <c r="HCE736" s="835"/>
      <c r="HCF736" s="835"/>
      <c r="HCG736" s="89"/>
      <c r="HCH736" s="89"/>
      <c r="HCI736" s="89"/>
      <c r="HCJ736" s="89"/>
      <c r="HCK736" s="89"/>
      <c r="HCL736" s="835"/>
      <c r="HCM736" s="835"/>
      <c r="HCN736" s="89"/>
      <c r="HCO736" s="89"/>
      <c r="HCP736" s="835"/>
      <c r="HCQ736" s="835"/>
      <c r="HCR736" s="89"/>
      <c r="HCS736" s="89"/>
      <c r="HCT736" s="835"/>
      <c r="HCU736" s="835"/>
      <c r="HCV736" s="835"/>
      <c r="HCW736" s="835"/>
      <c r="HCX736" s="835"/>
      <c r="HCY736" s="835"/>
      <c r="HCZ736" s="835"/>
      <c r="HDA736" s="89"/>
      <c r="HDB736" s="89"/>
      <c r="HDC736" s="835"/>
      <c r="HDD736" s="835"/>
      <c r="HDE736" s="89"/>
      <c r="HDF736" s="89"/>
      <c r="HDG736" s="835"/>
      <c r="HDH736" s="835"/>
      <c r="HDI736" s="835"/>
      <c r="HDJ736" s="835"/>
      <c r="HDK736" s="835"/>
      <c r="HDL736" s="203"/>
      <c r="HDM736" s="107"/>
      <c r="HDN736" s="835"/>
      <c r="HDO736" s="835"/>
      <c r="HDP736" s="835"/>
      <c r="HDQ736" s="835"/>
      <c r="HDR736" s="835"/>
      <c r="HDS736" s="835"/>
      <c r="HDT736" s="835"/>
      <c r="HDU736" s="168"/>
      <c r="HDV736" s="168"/>
      <c r="HDW736" s="168"/>
      <c r="HDX736" s="168"/>
      <c r="HDY736" s="168"/>
      <c r="HDZ736" s="168"/>
      <c r="HEA736" s="168"/>
      <c r="HEB736" s="168"/>
      <c r="HEC736" s="168"/>
      <c r="HED736" s="168"/>
      <c r="HEE736" s="168"/>
      <c r="HEF736" s="168"/>
      <c r="HEG736" s="168"/>
      <c r="HEH736" s="168"/>
      <c r="HEI736" s="168"/>
      <c r="HEJ736" s="168"/>
      <c r="HEK736" s="168"/>
      <c r="HEL736" s="168"/>
      <c r="HEM736" s="168"/>
      <c r="HEN736" s="168"/>
      <c r="HEO736" s="168"/>
      <c r="HEP736" s="168"/>
      <c r="HEQ736" s="168"/>
      <c r="HER736" s="168"/>
      <c r="HES736" s="168"/>
      <c r="HET736" s="168"/>
      <c r="HEU736" s="168"/>
      <c r="HEV736" s="168"/>
      <c r="HEW736" s="168"/>
      <c r="HEX736" s="168"/>
      <c r="HEY736" s="168"/>
      <c r="HEZ736" s="168"/>
      <c r="HFA736" s="168"/>
      <c r="HFB736" s="168"/>
      <c r="HFC736" s="168"/>
      <c r="HFD736" s="168"/>
      <c r="HFE736" s="168"/>
      <c r="HFF736" s="168"/>
      <c r="HFG736" s="168"/>
      <c r="HFH736" s="168"/>
      <c r="HFI736" s="168"/>
      <c r="HFJ736" s="168"/>
      <c r="HFK736" s="168"/>
      <c r="HFL736" s="168"/>
      <c r="HFM736" s="835"/>
      <c r="HFN736" s="835"/>
      <c r="HFO736" s="835"/>
      <c r="HFP736" s="835"/>
      <c r="HFQ736" s="835"/>
      <c r="HFR736" s="835"/>
      <c r="HFS736" s="835"/>
      <c r="HFT736" s="835"/>
      <c r="HFU736" s="835"/>
      <c r="HFV736" s="835"/>
      <c r="HFW736" s="835"/>
      <c r="HFX736" s="835"/>
      <c r="HFY736" s="835"/>
      <c r="HFZ736" s="835"/>
      <c r="HGA736" s="835"/>
      <c r="HGB736" s="835"/>
      <c r="HGC736" s="835"/>
      <c r="HGD736" s="835"/>
      <c r="HGE736" s="835"/>
      <c r="HGF736" s="835"/>
      <c r="HGG736" s="835"/>
      <c r="HGH736" s="835"/>
      <c r="HGI736" s="835"/>
      <c r="HGJ736" s="835"/>
      <c r="HGK736" s="89"/>
      <c r="HGL736" s="89"/>
      <c r="HGM736" s="89"/>
      <c r="HGN736" s="89"/>
      <c r="HGO736" s="89"/>
      <c r="HGP736" s="835"/>
      <c r="HGQ736" s="835"/>
      <c r="HGR736" s="89"/>
      <c r="HGS736" s="89"/>
      <c r="HGT736" s="835"/>
      <c r="HGU736" s="835"/>
      <c r="HGV736" s="89"/>
      <c r="HGW736" s="89"/>
      <c r="HGX736" s="835"/>
      <c r="HGY736" s="835"/>
      <c r="HGZ736" s="835"/>
      <c r="HHA736" s="835"/>
      <c r="HHB736" s="835"/>
      <c r="HHC736" s="835"/>
      <c r="HHD736" s="835"/>
      <c r="HHE736" s="89"/>
      <c r="HHF736" s="89"/>
      <c r="HHG736" s="835"/>
      <c r="HHH736" s="835"/>
      <c r="HHI736" s="89"/>
      <c r="HHJ736" s="89"/>
      <c r="HHK736" s="835"/>
      <c r="HHL736" s="835"/>
      <c r="HHM736" s="835"/>
      <c r="HHN736" s="835"/>
      <c r="HHO736" s="835"/>
      <c r="HHP736" s="203"/>
      <c r="HHQ736" s="107"/>
      <c r="HHR736" s="835"/>
      <c r="HHS736" s="835"/>
      <c r="HHT736" s="835"/>
      <c r="HHU736" s="835"/>
      <c r="HHV736" s="835"/>
      <c r="HHW736" s="835"/>
      <c r="HHX736" s="835"/>
      <c r="HHY736" s="168"/>
      <c r="HHZ736" s="168"/>
      <c r="HIA736" s="168"/>
      <c r="HIB736" s="168"/>
      <c r="HIC736" s="168"/>
      <c r="HID736" s="168"/>
      <c r="HIE736" s="168"/>
      <c r="HIF736" s="168"/>
      <c r="HIG736" s="168"/>
      <c r="HIH736" s="168"/>
      <c r="HII736" s="168"/>
      <c r="HIJ736" s="168"/>
      <c r="HIK736" s="168"/>
      <c r="HIL736" s="168"/>
      <c r="HIM736" s="168"/>
      <c r="HIN736" s="168"/>
      <c r="HIO736" s="168"/>
      <c r="HIP736" s="168"/>
      <c r="HIQ736" s="168"/>
      <c r="HIR736" s="168"/>
      <c r="HIS736" s="168"/>
      <c r="HIT736" s="168"/>
      <c r="HIU736" s="168"/>
      <c r="HIV736" s="168"/>
      <c r="HIW736" s="168"/>
      <c r="HIX736" s="168"/>
      <c r="HIY736" s="168"/>
      <c r="HIZ736" s="168"/>
      <c r="HJA736" s="168"/>
      <c r="HJB736" s="168"/>
      <c r="HJC736" s="168"/>
      <c r="HJD736" s="168"/>
      <c r="HJE736" s="168"/>
      <c r="HJF736" s="168"/>
      <c r="HJG736" s="168"/>
      <c r="HJH736" s="168"/>
      <c r="HJI736" s="168"/>
      <c r="HJJ736" s="168"/>
      <c r="HJK736" s="168"/>
      <c r="HJL736" s="168"/>
      <c r="HJM736" s="168"/>
      <c r="HJN736" s="168"/>
      <c r="HJO736" s="168"/>
      <c r="HJP736" s="168"/>
      <c r="HJQ736" s="835"/>
      <c r="HJR736" s="835"/>
      <c r="HJS736" s="835"/>
      <c r="HJT736" s="835"/>
      <c r="HJU736" s="835"/>
      <c r="HJV736" s="835"/>
      <c r="HJW736" s="835"/>
      <c r="HJX736" s="835"/>
      <c r="HJY736" s="835"/>
      <c r="HJZ736" s="835"/>
      <c r="HKA736" s="835"/>
      <c r="HKB736" s="835"/>
      <c r="HKC736" s="835"/>
      <c r="HKD736" s="835"/>
      <c r="HKE736" s="835"/>
      <c r="HKF736" s="835"/>
      <c r="HKG736" s="835"/>
      <c r="HKH736" s="835"/>
      <c r="HKI736" s="835"/>
      <c r="HKJ736" s="835"/>
      <c r="HKK736" s="835"/>
      <c r="HKL736" s="835"/>
      <c r="HKM736" s="835"/>
      <c r="HKN736" s="835"/>
      <c r="HKO736" s="89"/>
      <c r="HKP736" s="89"/>
      <c r="HKQ736" s="89"/>
      <c r="HKR736" s="89"/>
      <c r="HKS736" s="89"/>
      <c r="HKT736" s="835"/>
      <c r="HKU736" s="835"/>
      <c r="HKV736" s="89"/>
      <c r="HKW736" s="89"/>
      <c r="HKX736" s="835"/>
      <c r="HKY736" s="835"/>
      <c r="HKZ736" s="89"/>
      <c r="HLA736" s="89"/>
      <c r="HLB736" s="835"/>
      <c r="HLC736" s="835"/>
      <c r="HLD736" s="835"/>
      <c r="HLE736" s="835"/>
      <c r="HLF736" s="835"/>
      <c r="HLG736" s="835"/>
      <c r="HLH736" s="835"/>
      <c r="HLI736" s="89"/>
      <c r="HLJ736" s="89"/>
      <c r="HLK736" s="835"/>
      <c r="HLL736" s="835"/>
      <c r="HLM736" s="89"/>
      <c r="HLN736" s="89"/>
      <c r="HLO736" s="835"/>
      <c r="HLP736" s="835"/>
      <c r="HLQ736" s="835"/>
      <c r="HLR736" s="835"/>
      <c r="HLS736" s="835"/>
      <c r="HLT736" s="203"/>
      <c r="HLU736" s="107"/>
      <c r="HLV736" s="835"/>
      <c r="HLW736" s="835"/>
      <c r="HLX736" s="835"/>
      <c r="HLY736" s="835"/>
      <c r="HLZ736" s="835"/>
      <c r="HMA736" s="835"/>
      <c r="HMB736" s="835"/>
      <c r="HMC736" s="168"/>
      <c r="HMD736" s="168"/>
      <c r="HME736" s="168"/>
      <c r="HMF736" s="168"/>
      <c r="HMG736" s="168"/>
      <c r="HMH736" s="168"/>
      <c r="HMI736" s="168"/>
      <c r="HMJ736" s="168"/>
      <c r="HMK736" s="168"/>
      <c r="HML736" s="168"/>
      <c r="HMM736" s="168"/>
      <c r="HMN736" s="168"/>
      <c r="HMO736" s="168"/>
      <c r="HMP736" s="168"/>
      <c r="HMQ736" s="168"/>
      <c r="HMR736" s="168"/>
      <c r="HMS736" s="168"/>
      <c r="HMT736" s="168"/>
      <c r="HMU736" s="168"/>
      <c r="HMV736" s="168"/>
      <c r="HMW736" s="168"/>
      <c r="HMX736" s="168"/>
      <c r="HMY736" s="168"/>
      <c r="HMZ736" s="168"/>
      <c r="HNA736" s="168"/>
      <c r="HNB736" s="168"/>
      <c r="HNC736" s="168"/>
      <c r="HND736" s="168"/>
      <c r="HNE736" s="168"/>
      <c r="HNF736" s="168"/>
      <c r="HNG736" s="168"/>
      <c r="HNH736" s="168"/>
      <c r="HNI736" s="168"/>
      <c r="HNJ736" s="168"/>
      <c r="HNK736" s="168"/>
      <c r="HNL736" s="168"/>
      <c r="HNM736" s="168"/>
      <c r="HNN736" s="168"/>
      <c r="HNO736" s="168"/>
      <c r="HNP736" s="168"/>
      <c r="HNQ736" s="168"/>
      <c r="HNR736" s="168"/>
      <c r="HNS736" s="168"/>
      <c r="HNT736" s="168"/>
      <c r="HNU736" s="835"/>
      <c r="HNV736" s="835"/>
      <c r="HNW736" s="835"/>
      <c r="HNX736" s="835"/>
      <c r="HNY736" s="835"/>
      <c r="HNZ736" s="835"/>
      <c r="HOA736" s="835"/>
      <c r="HOB736" s="835"/>
      <c r="HOC736" s="835"/>
      <c r="HOD736" s="835"/>
      <c r="HOE736" s="835"/>
      <c r="HOF736" s="835"/>
      <c r="HOG736" s="835"/>
      <c r="HOH736" s="835"/>
      <c r="HOI736" s="835"/>
      <c r="HOJ736" s="835"/>
      <c r="HOK736" s="835"/>
      <c r="HOL736" s="835"/>
      <c r="HOM736" s="835"/>
      <c r="HON736" s="835"/>
      <c r="HOO736" s="835"/>
      <c r="HOP736" s="835"/>
      <c r="HOQ736" s="835"/>
      <c r="HOR736" s="835"/>
      <c r="HOS736" s="89"/>
      <c r="HOT736" s="89"/>
      <c r="HOU736" s="89"/>
      <c r="HOV736" s="89"/>
      <c r="HOW736" s="89"/>
      <c r="HOX736" s="835"/>
      <c r="HOY736" s="835"/>
      <c r="HOZ736" s="89"/>
      <c r="HPA736" s="89"/>
      <c r="HPB736" s="835"/>
      <c r="HPC736" s="835"/>
      <c r="HPD736" s="89"/>
      <c r="HPE736" s="89"/>
      <c r="HPF736" s="835"/>
      <c r="HPG736" s="835"/>
      <c r="HPH736" s="835"/>
      <c r="HPI736" s="835"/>
      <c r="HPJ736" s="835"/>
      <c r="HPK736" s="835"/>
      <c r="HPL736" s="835"/>
      <c r="HPM736" s="89"/>
      <c r="HPN736" s="89"/>
      <c r="HPO736" s="835"/>
      <c r="HPP736" s="835"/>
      <c r="HPQ736" s="89"/>
      <c r="HPR736" s="89"/>
      <c r="HPS736" s="835"/>
      <c r="HPT736" s="835"/>
      <c r="HPU736" s="835"/>
      <c r="HPV736" s="835"/>
      <c r="HPW736" s="835"/>
      <c r="HPX736" s="203"/>
      <c r="HPY736" s="107"/>
      <c r="HPZ736" s="835"/>
      <c r="HQA736" s="835"/>
      <c r="HQB736" s="835"/>
      <c r="HQC736" s="835"/>
      <c r="HQD736" s="835"/>
      <c r="HQE736" s="835"/>
      <c r="HQF736" s="835"/>
      <c r="HQG736" s="168"/>
      <c r="HQH736" s="168"/>
      <c r="HQI736" s="168"/>
      <c r="HQJ736" s="168"/>
      <c r="HQK736" s="168"/>
      <c r="HQL736" s="168"/>
      <c r="HQM736" s="168"/>
      <c r="HQN736" s="168"/>
      <c r="HQO736" s="168"/>
      <c r="HQP736" s="168"/>
      <c r="HQQ736" s="168"/>
      <c r="HQR736" s="168"/>
      <c r="HQS736" s="168"/>
      <c r="HQT736" s="168"/>
      <c r="HQU736" s="168"/>
      <c r="HQV736" s="168"/>
      <c r="HQW736" s="168"/>
      <c r="HQX736" s="168"/>
      <c r="HQY736" s="168"/>
      <c r="HQZ736" s="168"/>
      <c r="HRA736" s="168"/>
      <c r="HRB736" s="168"/>
      <c r="HRC736" s="168"/>
      <c r="HRD736" s="168"/>
      <c r="HRE736" s="168"/>
      <c r="HRF736" s="168"/>
      <c r="HRG736" s="168"/>
      <c r="HRH736" s="168"/>
      <c r="HRI736" s="168"/>
      <c r="HRJ736" s="168"/>
      <c r="HRK736" s="168"/>
      <c r="HRL736" s="168"/>
      <c r="HRM736" s="168"/>
      <c r="HRN736" s="168"/>
      <c r="HRO736" s="168"/>
      <c r="HRP736" s="168"/>
      <c r="HRQ736" s="168"/>
      <c r="HRR736" s="168"/>
      <c r="HRS736" s="168"/>
      <c r="HRT736" s="168"/>
      <c r="HRU736" s="168"/>
      <c r="HRV736" s="168"/>
      <c r="HRW736" s="168"/>
      <c r="HRX736" s="168"/>
      <c r="HRY736" s="835"/>
      <c r="HRZ736" s="835"/>
      <c r="HSA736" s="835"/>
      <c r="HSB736" s="835"/>
      <c r="HSC736" s="835"/>
      <c r="HSD736" s="835"/>
      <c r="HSE736" s="835"/>
      <c r="HSF736" s="835"/>
      <c r="HSG736" s="835"/>
      <c r="HSH736" s="835"/>
      <c r="HSI736" s="835"/>
      <c r="HSJ736" s="835"/>
      <c r="HSK736" s="835"/>
      <c r="HSL736" s="835"/>
      <c r="HSM736" s="835"/>
      <c r="HSN736" s="835"/>
      <c r="HSO736" s="835"/>
      <c r="HSP736" s="835"/>
      <c r="HSQ736" s="835"/>
      <c r="HSR736" s="835"/>
      <c r="HSS736" s="835"/>
      <c r="HST736" s="835"/>
      <c r="HSU736" s="835"/>
      <c r="HSV736" s="835"/>
      <c r="HSW736" s="89"/>
      <c r="HSX736" s="89"/>
      <c r="HSY736" s="89"/>
      <c r="HSZ736" s="89"/>
      <c r="HTA736" s="89"/>
      <c r="HTB736" s="835"/>
      <c r="HTC736" s="835"/>
      <c r="HTD736" s="89"/>
      <c r="HTE736" s="89"/>
      <c r="HTF736" s="835"/>
      <c r="HTG736" s="835"/>
      <c r="HTH736" s="89"/>
      <c r="HTI736" s="89"/>
      <c r="HTJ736" s="835"/>
      <c r="HTK736" s="835"/>
      <c r="HTL736" s="835"/>
      <c r="HTM736" s="835"/>
      <c r="HTN736" s="835"/>
      <c r="HTO736" s="835"/>
      <c r="HTP736" s="835"/>
      <c r="HTQ736" s="89"/>
      <c r="HTR736" s="89"/>
      <c r="HTS736" s="835"/>
      <c r="HTT736" s="835"/>
      <c r="HTU736" s="89"/>
      <c r="HTV736" s="89"/>
      <c r="HTW736" s="835"/>
      <c r="HTX736" s="835"/>
      <c r="HTY736" s="835"/>
      <c r="HTZ736" s="835"/>
      <c r="HUA736" s="835"/>
      <c r="HUB736" s="203"/>
      <c r="HUC736" s="107"/>
      <c r="HUD736" s="835"/>
      <c r="HUE736" s="835"/>
      <c r="HUF736" s="835"/>
      <c r="HUG736" s="835"/>
      <c r="HUH736" s="835"/>
      <c r="HUI736" s="835"/>
      <c r="HUJ736" s="835"/>
      <c r="HUK736" s="168"/>
      <c r="HUL736" s="168"/>
      <c r="HUM736" s="168"/>
      <c r="HUN736" s="168"/>
      <c r="HUO736" s="168"/>
      <c r="HUP736" s="168"/>
      <c r="HUQ736" s="168"/>
      <c r="HUR736" s="168"/>
      <c r="HUS736" s="168"/>
      <c r="HUT736" s="168"/>
      <c r="HUU736" s="168"/>
      <c r="HUV736" s="168"/>
      <c r="HUW736" s="168"/>
      <c r="HUX736" s="168"/>
      <c r="HUY736" s="168"/>
      <c r="HUZ736" s="168"/>
      <c r="HVA736" s="168"/>
      <c r="HVB736" s="168"/>
      <c r="HVC736" s="168"/>
      <c r="HVD736" s="168"/>
      <c r="HVE736" s="168"/>
      <c r="HVF736" s="168"/>
      <c r="HVG736" s="168"/>
      <c r="HVH736" s="168"/>
      <c r="HVI736" s="168"/>
      <c r="HVJ736" s="168"/>
      <c r="HVK736" s="168"/>
      <c r="HVL736" s="168"/>
      <c r="HVM736" s="168"/>
      <c r="HVN736" s="168"/>
      <c r="HVO736" s="168"/>
      <c r="HVP736" s="168"/>
      <c r="HVQ736" s="168"/>
      <c r="HVR736" s="168"/>
      <c r="HVS736" s="168"/>
      <c r="HVT736" s="168"/>
      <c r="HVU736" s="168"/>
      <c r="HVV736" s="168"/>
      <c r="HVW736" s="168"/>
      <c r="HVX736" s="168"/>
      <c r="HVY736" s="168"/>
      <c r="HVZ736" s="168"/>
      <c r="HWA736" s="168"/>
      <c r="HWB736" s="168"/>
      <c r="HWC736" s="835"/>
      <c r="HWD736" s="835"/>
      <c r="HWE736" s="835"/>
      <c r="HWF736" s="835"/>
      <c r="HWG736" s="835"/>
      <c r="HWH736" s="835"/>
      <c r="HWI736" s="835"/>
      <c r="HWJ736" s="835"/>
      <c r="HWK736" s="835"/>
      <c r="HWL736" s="835"/>
      <c r="HWM736" s="835"/>
      <c r="HWN736" s="835"/>
      <c r="HWO736" s="835"/>
      <c r="HWP736" s="835"/>
      <c r="HWQ736" s="835"/>
      <c r="HWR736" s="835"/>
      <c r="HWS736" s="835"/>
      <c r="HWT736" s="835"/>
      <c r="HWU736" s="835"/>
      <c r="HWV736" s="835"/>
      <c r="HWW736" s="835"/>
      <c r="HWX736" s="835"/>
      <c r="HWY736" s="835"/>
      <c r="HWZ736" s="835"/>
      <c r="HXA736" s="89"/>
      <c r="HXB736" s="89"/>
      <c r="HXC736" s="89"/>
      <c r="HXD736" s="89"/>
      <c r="HXE736" s="89"/>
      <c r="HXF736" s="835"/>
      <c r="HXG736" s="835"/>
      <c r="HXH736" s="89"/>
      <c r="HXI736" s="89"/>
      <c r="HXJ736" s="835"/>
      <c r="HXK736" s="835"/>
      <c r="HXL736" s="89"/>
      <c r="HXM736" s="89"/>
      <c r="HXN736" s="835"/>
      <c r="HXO736" s="835"/>
      <c r="HXP736" s="835"/>
      <c r="HXQ736" s="835"/>
      <c r="HXR736" s="835"/>
      <c r="HXS736" s="835"/>
      <c r="HXT736" s="835"/>
      <c r="HXU736" s="89"/>
      <c r="HXV736" s="89"/>
      <c r="HXW736" s="835"/>
      <c r="HXX736" s="835"/>
      <c r="HXY736" s="89"/>
      <c r="HXZ736" s="89"/>
      <c r="HYA736" s="835"/>
      <c r="HYB736" s="835"/>
      <c r="HYC736" s="835"/>
      <c r="HYD736" s="835"/>
      <c r="HYE736" s="835"/>
      <c r="HYF736" s="203"/>
      <c r="HYG736" s="107"/>
      <c r="HYH736" s="835"/>
      <c r="HYI736" s="835"/>
      <c r="HYJ736" s="835"/>
      <c r="HYK736" s="835"/>
      <c r="HYL736" s="835"/>
      <c r="HYM736" s="835"/>
      <c r="HYN736" s="835"/>
      <c r="HYO736" s="168"/>
      <c r="HYP736" s="168"/>
      <c r="HYQ736" s="168"/>
      <c r="HYR736" s="168"/>
      <c r="HYS736" s="168"/>
      <c r="HYT736" s="168"/>
      <c r="HYU736" s="168"/>
      <c r="HYV736" s="168"/>
      <c r="HYW736" s="168"/>
      <c r="HYX736" s="168"/>
      <c r="HYY736" s="168"/>
      <c r="HYZ736" s="168"/>
      <c r="HZA736" s="168"/>
      <c r="HZB736" s="168"/>
      <c r="HZC736" s="168"/>
      <c r="HZD736" s="168"/>
      <c r="HZE736" s="168"/>
      <c r="HZF736" s="168"/>
      <c r="HZG736" s="168"/>
      <c r="HZH736" s="168"/>
      <c r="HZI736" s="168"/>
      <c r="HZJ736" s="168"/>
      <c r="HZK736" s="168"/>
      <c r="HZL736" s="168"/>
      <c r="HZM736" s="168"/>
      <c r="HZN736" s="168"/>
      <c r="HZO736" s="168"/>
      <c r="HZP736" s="168"/>
      <c r="HZQ736" s="168"/>
      <c r="HZR736" s="168"/>
      <c r="HZS736" s="168"/>
      <c r="HZT736" s="168"/>
      <c r="HZU736" s="168"/>
      <c r="HZV736" s="168"/>
      <c r="HZW736" s="168"/>
      <c r="HZX736" s="168"/>
      <c r="HZY736" s="168"/>
      <c r="HZZ736" s="168"/>
      <c r="IAA736" s="168"/>
      <c r="IAB736" s="168"/>
      <c r="IAC736" s="168"/>
      <c r="IAD736" s="168"/>
      <c r="IAE736" s="168"/>
      <c r="IAF736" s="168"/>
      <c r="IAG736" s="835"/>
      <c r="IAH736" s="835"/>
      <c r="IAI736" s="835"/>
      <c r="IAJ736" s="835"/>
      <c r="IAK736" s="835"/>
      <c r="IAL736" s="835"/>
      <c r="IAM736" s="835"/>
      <c r="IAN736" s="835"/>
      <c r="IAO736" s="835"/>
      <c r="IAP736" s="835"/>
      <c r="IAQ736" s="835"/>
      <c r="IAR736" s="835"/>
      <c r="IAS736" s="835"/>
      <c r="IAT736" s="835"/>
      <c r="IAU736" s="835"/>
      <c r="IAV736" s="835"/>
      <c r="IAW736" s="835"/>
      <c r="IAX736" s="835"/>
      <c r="IAY736" s="835"/>
      <c r="IAZ736" s="835"/>
      <c r="IBA736" s="835"/>
      <c r="IBB736" s="835"/>
      <c r="IBC736" s="835"/>
      <c r="IBD736" s="835"/>
      <c r="IBE736" s="89"/>
      <c r="IBF736" s="89"/>
      <c r="IBG736" s="89"/>
      <c r="IBH736" s="89"/>
      <c r="IBI736" s="89"/>
      <c r="IBJ736" s="835"/>
      <c r="IBK736" s="835"/>
      <c r="IBL736" s="89"/>
      <c r="IBM736" s="89"/>
      <c r="IBN736" s="835"/>
      <c r="IBO736" s="835"/>
      <c r="IBP736" s="89"/>
      <c r="IBQ736" s="89"/>
      <c r="IBR736" s="835"/>
      <c r="IBS736" s="835"/>
      <c r="IBT736" s="835"/>
      <c r="IBU736" s="835"/>
      <c r="IBV736" s="835"/>
      <c r="IBW736" s="835"/>
      <c r="IBX736" s="835"/>
      <c r="IBY736" s="89"/>
      <c r="IBZ736" s="89"/>
      <c r="ICA736" s="835"/>
      <c r="ICB736" s="835"/>
      <c r="ICC736" s="89"/>
      <c r="ICD736" s="89"/>
      <c r="ICE736" s="835"/>
      <c r="ICF736" s="835"/>
      <c r="ICG736" s="835"/>
      <c r="ICH736" s="835"/>
      <c r="ICI736" s="835"/>
      <c r="ICJ736" s="203"/>
      <c r="ICK736" s="107"/>
      <c r="ICL736" s="835"/>
      <c r="ICM736" s="835"/>
      <c r="ICN736" s="835"/>
      <c r="ICO736" s="835"/>
      <c r="ICP736" s="835"/>
      <c r="ICQ736" s="835"/>
      <c r="ICR736" s="835"/>
      <c r="ICS736" s="168"/>
      <c r="ICT736" s="168"/>
      <c r="ICU736" s="168"/>
      <c r="ICV736" s="168"/>
      <c r="ICW736" s="168"/>
      <c r="ICX736" s="168"/>
      <c r="ICY736" s="168"/>
      <c r="ICZ736" s="168"/>
      <c r="IDA736" s="168"/>
      <c r="IDB736" s="168"/>
      <c r="IDC736" s="168"/>
      <c r="IDD736" s="168"/>
      <c r="IDE736" s="168"/>
      <c r="IDF736" s="168"/>
      <c r="IDG736" s="168"/>
      <c r="IDH736" s="168"/>
      <c r="IDI736" s="168"/>
      <c r="IDJ736" s="168"/>
      <c r="IDK736" s="168"/>
      <c r="IDL736" s="168"/>
      <c r="IDM736" s="168"/>
      <c r="IDN736" s="168"/>
      <c r="IDO736" s="168"/>
      <c r="IDP736" s="168"/>
      <c r="IDQ736" s="168"/>
      <c r="IDR736" s="168"/>
      <c r="IDS736" s="168"/>
      <c r="IDT736" s="168"/>
      <c r="IDU736" s="168"/>
      <c r="IDV736" s="168"/>
      <c r="IDW736" s="168"/>
      <c r="IDX736" s="168"/>
      <c r="IDY736" s="168"/>
      <c r="IDZ736" s="168"/>
      <c r="IEA736" s="168"/>
      <c r="IEB736" s="168"/>
      <c r="IEC736" s="168"/>
      <c r="IED736" s="168"/>
      <c r="IEE736" s="168"/>
      <c r="IEF736" s="168"/>
      <c r="IEG736" s="168"/>
      <c r="IEH736" s="168"/>
      <c r="IEI736" s="168"/>
      <c r="IEJ736" s="168"/>
      <c r="IEK736" s="835"/>
      <c r="IEL736" s="835"/>
      <c r="IEM736" s="835"/>
      <c r="IEN736" s="835"/>
      <c r="IEO736" s="835"/>
      <c r="IEP736" s="835"/>
      <c r="IEQ736" s="835"/>
      <c r="IER736" s="835"/>
      <c r="IES736" s="835"/>
      <c r="IET736" s="835"/>
      <c r="IEU736" s="835"/>
      <c r="IEV736" s="835"/>
      <c r="IEW736" s="835"/>
      <c r="IEX736" s="835"/>
      <c r="IEY736" s="835"/>
      <c r="IEZ736" s="835"/>
      <c r="IFA736" s="835"/>
      <c r="IFB736" s="835"/>
      <c r="IFC736" s="835"/>
      <c r="IFD736" s="835"/>
      <c r="IFE736" s="835"/>
      <c r="IFF736" s="835"/>
      <c r="IFG736" s="835"/>
      <c r="IFH736" s="835"/>
      <c r="IFI736" s="89"/>
      <c r="IFJ736" s="89"/>
      <c r="IFK736" s="89"/>
      <c r="IFL736" s="89"/>
      <c r="IFM736" s="89"/>
      <c r="IFN736" s="835"/>
      <c r="IFO736" s="835"/>
      <c r="IFP736" s="89"/>
      <c r="IFQ736" s="89"/>
      <c r="IFR736" s="835"/>
      <c r="IFS736" s="835"/>
      <c r="IFT736" s="89"/>
      <c r="IFU736" s="89"/>
      <c r="IFV736" s="835"/>
      <c r="IFW736" s="835"/>
      <c r="IFX736" s="835"/>
      <c r="IFY736" s="835"/>
      <c r="IFZ736" s="835"/>
      <c r="IGA736" s="835"/>
      <c r="IGB736" s="835"/>
      <c r="IGC736" s="89"/>
      <c r="IGD736" s="89"/>
      <c r="IGE736" s="835"/>
      <c r="IGF736" s="835"/>
      <c r="IGG736" s="89"/>
      <c r="IGH736" s="89"/>
      <c r="IGI736" s="835"/>
      <c r="IGJ736" s="835"/>
      <c r="IGK736" s="835"/>
      <c r="IGL736" s="835"/>
      <c r="IGM736" s="835"/>
      <c r="IGN736" s="203"/>
      <c r="IGO736" s="107"/>
      <c r="IGP736" s="835"/>
      <c r="IGQ736" s="835"/>
      <c r="IGR736" s="835"/>
      <c r="IGS736" s="835"/>
      <c r="IGT736" s="835"/>
      <c r="IGU736" s="835"/>
      <c r="IGV736" s="835"/>
      <c r="IGW736" s="168"/>
      <c r="IGX736" s="168"/>
      <c r="IGY736" s="168"/>
      <c r="IGZ736" s="168"/>
      <c r="IHA736" s="168"/>
      <c r="IHB736" s="168"/>
      <c r="IHC736" s="168"/>
      <c r="IHD736" s="168"/>
      <c r="IHE736" s="168"/>
      <c r="IHF736" s="168"/>
      <c r="IHG736" s="168"/>
      <c r="IHH736" s="168"/>
      <c r="IHI736" s="168"/>
      <c r="IHJ736" s="168"/>
      <c r="IHK736" s="168"/>
      <c r="IHL736" s="168"/>
      <c r="IHM736" s="168"/>
      <c r="IHN736" s="168"/>
      <c r="IHO736" s="168"/>
      <c r="IHP736" s="168"/>
      <c r="IHQ736" s="168"/>
      <c r="IHR736" s="168"/>
      <c r="IHS736" s="168"/>
      <c r="IHT736" s="168"/>
      <c r="IHU736" s="168"/>
      <c r="IHV736" s="168"/>
      <c r="IHW736" s="168"/>
      <c r="IHX736" s="168"/>
      <c r="IHY736" s="168"/>
      <c r="IHZ736" s="168"/>
      <c r="IIA736" s="168"/>
      <c r="IIB736" s="168"/>
      <c r="IIC736" s="168"/>
      <c r="IID736" s="168"/>
      <c r="IIE736" s="168"/>
      <c r="IIF736" s="168"/>
      <c r="IIG736" s="168"/>
      <c r="IIH736" s="168"/>
      <c r="III736" s="168"/>
      <c r="IIJ736" s="168"/>
      <c r="IIK736" s="168"/>
      <c r="IIL736" s="168"/>
      <c r="IIM736" s="168"/>
      <c r="IIN736" s="168"/>
      <c r="IIO736" s="835"/>
      <c r="IIP736" s="835"/>
      <c r="IIQ736" s="835"/>
      <c r="IIR736" s="835"/>
      <c r="IIS736" s="835"/>
      <c r="IIT736" s="835"/>
      <c r="IIU736" s="835"/>
      <c r="IIV736" s="835"/>
      <c r="IIW736" s="835"/>
      <c r="IIX736" s="835"/>
      <c r="IIY736" s="835"/>
      <c r="IIZ736" s="835"/>
      <c r="IJA736" s="835"/>
      <c r="IJB736" s="835"/>
      <c r="IJC736" s="835"/>
      <c r="IJD736" s="835"/>
      <c r="IJE736" s="835"/>
      <c r="IJF736" s="835"/>
      <c r="IJG736" s="835"/>
      <c r="IJH736" s="835"/>
      <c r="IJI736" s="835"/>
      <c r="IJJ736" s="835"/>
      <c r="IJK736" s="835"/>
      <c r="IJL736" s="835"/>
      <c r="IJM736" s="89"/>
      <c r="IJN736" s="89"/>
      <c r="IJO736" s="89"/>
      <c r="IJP736" s="89"/>
      <c r="IJQ736" s="89"/>
      <c r="IJR736" s="835"/>
      <c r="IJS736" s="835"/>
      <c r="IJT736" s="89"/>
      <c r="IJU736" s="89"/>
      <c r="IJV736" s="835"/>
      <c r="IJW736" s="835"/>
      <c r="IJX736" s="89"/>
      <c r="IJY736" s="89"/>
      <c r="IJZ736" s="835"/>
      <c r="IKA736" s="835"/>
      <c r="IKB736" s="835"/>
      <c r="IKC736" s="835"/>
      <c r="IKD736" s="835"/>
      <c r="IKE736" s="835"/>
      <c r="IKF736" s="835"/>
      <c r="IKG736" s="89"/>
      <c r="IKH736" s="89"/>
      <c r="IKI736" s="835"/>
      <c r="IKJ736" s="835"/>
      <c r="IKK736" s="89"/>
      <c r="IKL736" s="89"/>
      <c r="IKM736" s="835"/>
      <c r="IKN736" s="835"/>
      <c r="IKO736" s="835"/>
      <c r="IKP736" s="835"/>
      <c r="IKQ736" s="835"/>
      <c r="IKR736" s="203"/>
      <c r="IKS736" s="107"/>
      <c r="IKT736" s="835"/>
      <c r="IKU736" s="835"/>
      <c r="IKV736" s="835"/>
      <c r="IKW736" s="835"/>
      <c r="IKX736" s="835"/>
      <c r="IKY736" s="835"/>
      <c r="IKZ736" s="835"/>
      <c r="ILA736" s="168"/>
      <c r="ILB736" s="168"/>
      <c r="ILC736" s="168"/>
      <c r="ILD736" s="168"/>
      <c r="ILE736" s="168"/>
      <c r="ILF736" s="168"/>
      <c r="ILG736" s="168"/>
      <c r="ILH736" s="168"/>
      <c r="ILI736" s="168"/>
      <c r="ILJ736" s="168"/>
      <c r="ILK736" s="168"/>
      <c r="ILL736" s="168"/>
      <c r="ILM736" s="168"/>
      <c r="ILN736" s="168"/>
      <c r="ILO736" s="168"/>
      <c r="ILP736" s="168"/>
      <c r="ILQ736" s="168"/>
      <c r="ILR736" s="168"/>
      <c r="ILS736" s="168"/>
      <c r="ILT736" s="168"/>
      <c r="ILU736" s="168"/>
      <c r="ILV736" s="168"/>
      <c r="ILW736" s="168"/>
      <c r="ILX736" s="168"/>
      <c r="ILY736" s="168"/>
      <c r="ILZ736" s="168"/>
      <c r="IMA736" s="168"/>
      <c r="IMB736" s="168"/>
      <c r="IMC736" s="168"/>
      <c r="IMD736" s="168"/>
      <c r="IME736" s="168"/>
      <c r="IMF736" s="168"/>
      <c r="IMG736" s="168"/>
      <c r="IMH736" s="168"/>
      <c r="IMI736" s="168"/>
      <c r="IMJ736" s="168"/>
      <c r="IMK736" s="168"/>
      <c r="IML736" s="168"/>
      <c r="IMM736" s="168"/>
      <c r="IMN736" s="168"/>
      <c r="IMO736" s="168"/>
      <c r="IMP736" s="168"/>
      <c r="IMQ736" s="168"/>
      <c r="IMR736" s="168"/>
      <c r="IMS736" s="835"/>
      <c r="IMT736" s="835"/>
      <c r="IMU736" s="835"/>
      <c r="IMV736" s="835"/>
      <c r="IMW736" s="835"/>
      <c r="IMX736" s="835"/>
      <c r="IMY736" s="835"/>
      <c r="IMZ736" s="835"/>
      <c r="INA736" s="835"/>
      <c r="INB736" s="835"/>
      <c r="INC736" s="835"/>
      <c r="IND736" s="835"/>
      <c r="INE736" s="835"/>
      <c r="INF736" s="835"/>
      <c r="ING736" s="835"/>
      <c r="INH736" s="835"/>
      <c r="INI736" s="835"/>
      <c r="INJ736" s="835"/>
      <c r="INK736" s="835"/>
      <c r="INL736" s="835"/>
      <c r="INM736" s="835"/>
      <c r="INN736" s="835"/>
      <c r="INO736" s="835"/>
      <c r="INP736" s="835"/>
      <c r="INQ736" s="89"/>
      <c r="INR736" s="89"/>
      <c r="INS736" s="89"/>
      <c r="INT736" s="89"/>
      <c r="INU736" s="89"/>
      <c r="INV736" s="835"/>
      <c r="INW736" s="835"/>
      <c r="INX736" s="89"/>
      <c r="INY736" s="89"/>
      <c r="INZ736" s="835"/>
      <c r="IOA736" s="835"/>
      <c r="IOB736" s="89"/>
      <c r="IOC736" s="89"/>
      <c r="IOD736" s="835"/>
      <c r="IOE736" s="835"/>
      <c r="IOF736" s="835"/>
      <c r="IOG736" s="835"/>
      <c r="IOH736" s="835"/>
      <c r="IOI736" s="835"/>
      <c r="IOJ736" s="835"/>
      <c r="IOK736" s="89"/>
      <c r="IOL736" s="89"/>
      <c r="IOM736" s="835"/>
      <c r="ION736" s="835"/>
      <c r="IOO736" s="89"/>
      <c r="IOP736" s="89"/>
      <c r="IOQ736" s="835"/>
      <c r="IOR736" s="835"/>
      <c r="IOS736" s="835"/>
      <c r="IOT736" s="835"/>
      <c r="IOU736" s="835"/>
      <c r="IOV736" s="203"/>
      <c r="IOW736" s="107"/>
      <c r="IOX736" s="835"/>
      <c r="IOY736" s="835"/>
      <c r="IOZ736" s="835"/>
      <c r="IPA736" s="835"/>
      <c r="IPB736" s="835"/>
      <c r="IPC736" s="835"/>
      <c r="IPD736" s="835"/>
      <c r="IPE736" s="168"/>
      <c r="IPF736" s="168"/>
      <c r="IPG736" s="168"/>
      <c r="IPH736" s="168"/>
      <c r="IPI736" s="168"/>
      <c r="IPJ736" s="168"/>
      <c r="IPK736" s="168"/>
      <c r="IPL736" s="168"/>
      <c r="IPM736" s="168"/>
      <c r="IPN736" s="168"/>
      <c r="IPO736" s="168"/>
      <c r="IPP736" s="168"/>
      <c r="IPQ736" s="168"/>
      <c r="IPR736" s="168"/>
      <c r="IPS736" s="168"/>
      <c r="IPT736" s="168"/>
      <c r="IPU736" s="168"/>
      <c r="IPV736" s="168"/>
      <c r="IPW736" s="168"/>
      <c r="IPX736" s="168"/>
      <c r="IPY736" s="168"/>
      <c r="IPZ736" s="168"/>
      <c r="IQA736" s="168"/>
      <c r="IQB736" s="168"/>
      <c r="IQC736" s="168"/>
      <c r="IQD736" s="168"/>
      <c r="IQE736" s="168"/>
      <c r="IQF736" s="168"/>
      <c r="IQG736" s="168"/>
      <c r="IQH736" s="168"/>
      <c r="IQI736" s="168"/>
      <c r="IQJ736" s="168"/>
      <c r="IQK736" s="168"/>
      <c r="IQL736" s="168"/>
      <c r="IQM736" s="168"/>
      <c r="IQN736" s="168"/>
      <c r="IQO736" s="168"/>
      <c r="IQP736" s="168"/>
      <c r="IQQ736" s="168"/>
      <c r="IQR736" s="168"/>
      <c r="IQS736" s="168"/>
      <c r="IQT736" s="168"/>
      <c r="IQU736" s="168"/>
      <c r="IQV736" s="168"/>
      <c r="IQW736" s="835"/>
      <c r="IQX736" s="835"/>
      <c r="IQY736" s="835"/>
      <c r="IQZ736" s="835"/>
      <c r="IRA736" s="835"/>
      <c r="IRB736" s="835"/>
      <c r="IRC736" s="835"/>
      <c r="IRD736" s="835"/>
      <c r="IRE736" s="835"/>
      <c r="IRF736" s="835"/>
      <c r="IRG736" s="835"/>
      <c r="IRH736" s="835"/>
      <c r="IRI736" s="835"/>
      <c r="IRJ736" s="835"/>
      <c r="IRK736" s="835"/>
      <c r="IRL736" s="835"/>
      <c r="IRM736" s="835"/>
      <c r="IRN736" s="835"/>
      <c r="IRO736" s="835"/>
      <c r="IRP736" s="835"/>
      <c r="IRQ736" s="835"/>
      <c r="IRR736" s="835"/>
      <c r="IRS736" s="835"/>
      <c r="IRT736" s="835"/>
      <c r="IRU736" s="89"/>
      <c r="IRV736" s="89"/>
      <c r="IRW736" s="89"/>
      <c r="IRX736" s="89"/>
      <c r="IRY736" s="89"/>
      <c r="IRZ736" s="835"/>
      <c r="ISA736" s="835"/>
      <c r="ISB736" s="89"/>
      <c r="ISC736" s="89"/>
      <c r="ISD736" s="835"/>
      <c r="ISE736" s="835"/>
      <c r="ISF736" s="89"/>
      <c r="ISG736" s="89"/>
      <c r="ISH736" s="835"/>
      <c r="ISI736" s="835"/>
      <c r="ISJ736" s="835"/>
      <c r="ISK736" s="835"/>
      <c r="ISL736" s="835"/>
      <c r="ISM736" s="835"/>
      <c r="ISN736" s="835"/>
      <c r="ISO736" s="89"/>
      <c r="ISP736" s="89"/>
      <c r="ISQ736" s="835"/>
      <c r="ISR736" s="835"/>
      <c r="ISS736" s="89"/>
      <c r="IST736" s="89"/>
      <c r="ISU736" s="835"/>
      <c r="ISV736" s="835"/>
      <c r="ISW736" s="835"/>
      <c r="ISX736" s="835"/>
      <c r="ISY736" s="835"/>
      <c r="ISZ736" s="203"/>
      <c r="ITA736" s="107"/>
      <c r="ITB736" s="835"/>
      <c r="ITC736" s="835"/>
      <c r="ITD736" s="835"/>
      <c r="ITE736" s="835"/>
      <c r="ITF736" s="835"/>
      <c r="ITG736" s="835"/>
      <c r="ITH736" s="835"/>
      <c r="ITI736" s="168"/>
      <c r="ITJ736" s="168"/>
      <c r="ITK736" s="168"/>
      <c r="ITL736" s="168"/>
      <c r="ITM736" s="168"/>
      <c r="ITN736" s="168"/>
      <c r="ITO736" s="168"/>
      <c r="ITP736" s="168"/>
      <c r="ITQ736" s="168"/>
      <c r="ITR736" s="168"/>
      <c r="ITS736" s="168"/>
      <c r="ITT736" s="168"/>
      <c r="ITU736" s="168"/>
      <c r="ITV736" s="168"/>
      <c r="ITW736" s="168"/>
      <c r="ITX736" s="168"/>
      <c r="ITY736" s="168"/>
      <c r="ITZ736" s="168"/>
      <c r="IUA736" s="168"/>
      <c r="IUB736" s="168"/>
      <c r="IUC736" s="168"/>
      <c r="IUD736" s="168"/>
      <c r="IUE736" s="168"/>
      <c r="IUF736" s="168"/>
      <c r="IUG736" s="168"/>
      <c r="IUH736" s="168"/>
      <c r="IUI736" s="168"/>
      <c r="IUJ736" s="168"/>
      <c r="IUK736" s="168"/>
      <c r="IUL736" s="168"/>
      <c r="IUM736" s="168"/>
      <c r="IUN736" s="168"/>
      <c r="IUO736" s="168"/>
      <c r="IUP736" s="168"/>
      <c r="IUQ736" s="168"/>
      <c r="IUR736" s="168"/>
      <c r="IUS736" s="168"/>
      <c r="IUT736" s="168"/>
      <c r="IUU736" s="168"/>
      <c r="IUV736" s="168"/>
      <c r="IUW736" s="168"/>
      <c r="IUX736" s="168"/>
      <c r="IUY736" s="168"/>
      <c r="IUZ736" s="168"/>
      <c r="IVA736" s="835"/>
      <c r="IVB736" s="835"/>
      <c r="IVC736" s="835"/>
      <c r="IVD736" s="835"/>
      <c r="IVE736" s="835"/>
      <c r="IVF736" s="835"/>
      <c r="IVG736" s="835"/>
      <c r="IVH736" s="835"/>
      <c r="IVI736" s="835"/>
      <c r="IVJ736" s="835"/>
      <c r="IVK736" s="835"/>
      <c r="IVL736" s="835"/>
      <c r="IVM736" s="835"/>
      <c r="IVN736" s="835"/>
      <c r="IVO736" s="835"/>
      <c r="IVP736" s="835"/>
      <c r="IVQ736" s="835"/>
      <c r="IVR736" s="835"/>
      <c r="IVS736" s="835"/>
      <c r="IVT736" s="835"/>
      <c r="IVU736" s="835"/>
      <c r="IVV736" s="835"/>
      <c r="IVW736" s="835"/>
      <c r="IVX736" s="835"/>
      <c r="IVY736" s="89"/>
      <c r="IVZ736" s="89"/>
      <c r="IWA736" s="89"/>
      <c r="IWB736" s="89"/>
      <c r="IWC736" s="89"/>
      <c r="IWD736" s="835"/>
      <c r="IWE736" s="835"/>
      <c r="IWF736" s="89"/>
      <c r="IWG736" s="89"/>
      <c r="IWH736" s="835"/>
      <c r="IWI736" s="835"/>
      <c r="IWJ736" s="89"/>
      <c r="IWK736" s="89"/>
      <c r="IWL736" s="835"/>
      <c r="IWM736" s="835"/>
      <c r="IWN736" s="835"/>
      <c r="IWO736" s="835"/>
      <c r="IWP736" s="835"/>
      <c r="IWQ736" s="835"/>
      <c r="IWR736" s="835"/>
      <c r="IWS736" s="89"/>
      <c r="IWT736" s="89"/>
      <c r="IWU736" s="835"/>
      <c r="IWV736" s="835"/>
      <c r="IWW736" s="89"/>
      <c r="IWX736" s="89"/>
      <c r="IWY736" s="835"/>
      <c r="IWZ736" s="835"/>
      <c r="IXA736" s="835"/>
      <c r="IXB736" s="835"/>
      <c r="IXC736" s="835"/>
      <c r="IXD736" s="203"/>
      <c r="IXE736" s="107"/>
      <c r="IXF736" s="835"/>
      <c r="IXG736" s="835"/>
      <c r="IXH736" s="835"/>
      <c r="IXI736" s="835"/>
      <c r="IXJ736" s="835"/>
      <c r="IXK736" s="835"/>
      <c r="IXL736" s="835"/>
      <c r="IXM736" s="168"/>
      <c r="IXN736" s="168"/>
      <c r="IXO736" s="168"/>
      <c r="IXP736" s="168"/>
      <c r="IXQ736" s="168"/>
      <c r="IXR736" s="168"/>
      <c r="IXS736" s="168"/>
      <c r="IXT736" s="168"/>
      <c r="IXU736" s="168"/>
      <c r="IXV736" s="168"/>
      <c r="IXW736" s="168"/>
      <c r="IXX736" s="168"/>
      <c r="IXY736" s="168"/>
      <c r="IXZ736" s="168"/>
      <c r="IYA736" s="168"/>
      <c r="IYB736" s="168"/>
      <c r="IYC736" s="168"/>
      <c r="IYD736" s="168"/>
      <c r="IYE736" s="168"/>
      <c r="IYF736" s="168"/>
      <c r="IYG736" s="168"/>
      <c r="IYH736" s="168"/>
      <c r="IYI736" s="168"/>
      <c r="IYJ736" s="168"/>
      <c r="IYK736" s="168"/>
      <c r="IYL736" s="168"/>
      <c r="IYM736" s="168"/>
      <c r="IYN736" s="168"/>
      <c r="IYO736" s="168"/>
      <c r="IYP736" s="168"/>
      <c r="IYQ736" s="168"/>
      <c r="IYR736" s="168"/>
      <c r="IYS736" s="168"/>
      <c r="IYT736" s="168"/>
      <c r="IYU736" s="168"/>
      <c r="IYV736" s="168"/>
      <c r="IYW736" s="168"/>
      <c r="IYX736" s="168"/>
      <c r="IYY736" s="168"/>
      <c r="IYZ736" s="168"/>
      <c r="IZA736" s="168"/>
      <c r="IZB736" s="168"/>
      <c r="IZC736" s="168"/>
      <c r="IZD736" s="168"/>
      <c r="IZE736" s="835"/>
      <c r="IZF736" s="835"/>
      <c r="IZG736" s="835"/>
      <c r="IZH736" s="835"/>
      <c r="IZI736" s="835"/>
      <c r="IZJ736" s="835"/>
      <c r="IZK736" s="835"/>
      <c r="IZL736" s="835"/>
      <c r="IZM736" s="835"/>
      <c r="IZN736" s="835"/>
      <c r="IZO736" s="835"/>
      <c r="IZP736" s="835"/>
      <c r="IZQ736" s="835"/>
      <c r="IZR736" s="835"/>
      <c r="IZS736" s="835"/>
      <c r="IZT736" s="835"/>
      <c r="IZU736" s="835"/>
      <c r="IZV736" s="835"/>
      <c r="IZW736" s="835"/>
      <c r="IZX736" s="835"/>
      <c r="IZY736" s="835"/>
      <c r="IZZ736" s="835"/>
      <c r="JAA736" s="835"/>
      <c r="JAB736" s="835"/>
      <c r="JAC736" s="89"/>
      <c r="JAD736" s="89"/>
      <c r="JAE736" s="89"/>
      <c r="JAF736" s="89"/>
      <c r="JAG736" s="89"/>
      <c r="JAH736" s="835"/>
      <c r="JAI736" s="835"/>
      <c r="JAJ736" s="89"/>
      <c r="JAK736" s="89"/>
      <c r="JAL736" s="835"/>
      <c r="JAM736" s="835"/>
      <c r="JAN736" s="89"/>
      <c r="JAO736" s="89"/>
      <c r="JAP736" s="835"/>
      <c r="JAQ736" s="835"/>
      <c r="JAR736" s="835"/>
      <c r="JAS736" s="835"/>
      <c r="JAT736" s="835"/>
      <c r="JAU736" s="835"/>
      <c r="JAV736" s="835"/>
      <c r="JAW736" s="89"/>
      <c r="JAX736" s="89"/>
      <c r="JAY736" s="835"/>
      <c r="JAZ736" s="835"/>
      <c r="JBA736" s="89"/>
      <c r="JBB736" s="89"/>
      <c r="JBC736" s="835"/>
      <c r="JBD736" s="835"/>
      <c r="JBE736" s="835"/>
      <c r="JBF736" s="835"/>
      <c r="JBG736" s="835"/>
      <c r="JBH736" s="203"/>
      <c r="JBI736" s="107"/>
      <c r="JBJ736" s="835"/>
      <c r="JBK736" s="835"/>
      <c r="JBL736" s="835"/>
      <c r="JBM736" s="835"/>
      <c r="JBN736" s="835"/>
      <c r="JBO736" s="835"/>
      <c r="JBP736" s="835"/>
      <c r="JBQ736" s="168"/>
      <c r="JBR736" s="168"/>
      <c r="JBS736" s="168"/>
      <c r="JBT736" s="168"/>
      <c r="JBU736" s="168"/>
      <c r="JBV736" s="168"/>
      <c r="JBW736" s="168"/>
      <c r="JBX736" s="168"/>
      <c r="JBY736" s="168"/>
      <c r="JBZ736" s="168"/>
      <c r="JCA736" s="168"/>
      <c r="JCB736" s="168"/>
      <c r="JCC736" s="168"/>
      <c r="JCD736" s="168"/>
      <c r="JCE736" s="168"/>
      <c r="JCF736" s="168"/>
      <c r="JCG736" s="168"/>
      <c r="JCH736" s="168"/>
      <c r="JCI736" s="168"/>
      <c r="JCJ736" s="168"/>
      <c r="JCK736" s="168"/>
      <c r="JCL736" s="168"/>
      <c r="JCM736" s="168"/>
      <c r="JCN736" s="168"/>
      <c r="JCO736" s="168"/>
      <c r="JCP736" s="168"/>
      <c r="JCQ736" s="168"/>
      <c r="JCR736" s="168"/>
      <c r="JCS736" s="168"/>
      <c r="JCT736" s="168"/>
      <c r="JCU736" s="168"/>
      <c r="JCV736" s="168"/>
      <c r="JCW736" s="168"/>
      <c r="JCX736" s="168"/>
      <c r="JCY736" s="168"/>
      <c r="JCZ736" s="168"/>
      <c r="JDA736" s="168"/>
      <c r="JDB736" s="168"/>
      <c r="JDC736" s="168"/>
      <c r="JDD736" s="168"/>
      <c r="JDE736" s="168"/>
      <c r="JDF736" s="168"/>
      <c r="JDG736" s="168"/>
      <c r="JDH736" s="168"/>
      <c r="JDI736" s="835"/>
      <c r="JDJ736" s="835"/>
      <c r="JDK736" s="835"/>
      <c r="JDL736" s="835"/>
      <c r="JDM736" s="835"/>
      <c r="JDN736" s="835"/>
      <c r="JDO736" s="835"/>
      <c r="JDP736" s="835"/>
      <c r="JDQ736" s="835"/>
      <c r="JDR736" s="835"/>
      <c r="JDS736" s="835"/>
      <c r="JDT736" s="835"/>
      <c r="JDU736" s="835"/>
      <c r="JDV736" s="835"/>
      <c r="JDW736" s="835"/>
      <c r="JDX736" s="835"/>
      <c r="JDY736" s="835"/>
      <c r="JDZ736" s="835"/>
      <c r="JEA736" s="835"/>
      <c r="JEB736" s="835"/>
      <c r="JEC736" s="835"/>
      <c r="JED736" s="835"/>
      <c r="JEE736" s="835"/>
      <c r="JEF736" s="835"/>
      <c r="JEG736" s="89"/>
      <c r="JEH736" s="89"/>
      <c r="JEI736" s="89"/>
      <c r="JEJ736" s="89"/>
      <c r="JEK736" s="89"/>
      <c r="JEL736" s="835"/>
      <c r="JEM736" s="835"/>
      <c r="JEN736" s="89"/>
      <c r="JEO736" s="89"/>
      <c r="JEP736" s="835"/>
      <c r="JEQ736" s="835"/>
      <c r="JER736" s="89"/>
      <c r="JES736" s="89"/>
      <c r="JET736" s="835"/>
      <c r="JEU736" s="835"/>
      <c r="JEV736" s="835"/>
      <c r="JEW736" s="835"/>
      <c r="JEX736" s="835"/>
      <c r="JEY736" s="835"/>
      <c r="JEZ736" s="835"/>
      <c r="JFA736" s="89"/>
      <c r="JFB736" s="89"/>
      <c r="JFC736" s="835"/>
      <c r="JFD736" s="835"/>
      <c r="JFE736" s="89"/>
      <c r="JFF736" s="89"/>
      <c r="JFG736" s="835"/>
      <c r="JFH736" s="835"/>
      <c r="JFI736" s="835"/>
      <c r="JFJ736" s="835"/>
      <c r="JFK736" s="835"/>
      <c r="JFL736" s="203"/>
      <c r="JFM736" s="107"/>
      <c r="JFN736" s="835"/>
      <c r="JFO736" s="835"/>
      <c r="JFP736" s="835"/>
      <c r="JFQ736" s="835"/>
      <c r="JFR736" s="835"/>
      <c r="JFS736" s="835"/>
      <c r="JFT736" s="835"/>
      <c r="JFU736" s="168"/>
      <c r="JFV736" s="168"/>
      <c r="JFW736" s="168"/>
      <c r="JFX736" s="168"/>
      <c r="JFY736" s="168"/>
      <c r="JFZ736" s="168"/>
      <c r="JGA736" s="168"/>
      <c r="JGB736" s="168"/>
      <c r="JGC736" s="168"/>
      <c r="JGD736" s="168"/>
      <c r="JGE736" s="168"/>
      <c r="JGF736" s="168"/>
      <c r="JGG736" s="168"/>
      <c r="JGH736" s="168"/>
      <c r="JGI736" s="168"/>
      <c r="JGJ736" s="168"/>
      <c r="JGK736" s="168"/>
      <c r="JGL736" s="168"/>
      <c r="JGM736" s="168"/>
      <c r="JGN736" s="168"/>
      <c r="JGO736" s="168"/>
      <c r="JGP736" s="168"/>
      <c r="JGQ736" s="168"/>
      <c r="JGR736" s="168"/>
      <c r="JGS736" s="168"/>
      <c r="JGT736" s="168"/>
      <c r="JGU736" s="168"/>
      <c r="JGV736" s="168"/>
      <c r="JGW736" s="168"/>
      <c r="JGX736" s="168"/>
      <c r="JGY736" s="168"/>
      <c r="JGZ736" s="168"/>
      <c r="JHA736" s="168"/>
      <c r="JHB736" s="168"/>
      <c r="JHC736" s="168"/>
      <c r="JHD736" s="168"/>
      <c r="JHE736" s="168"/>
      <c r="JHF736" s="168"/>
      <c r="JHG736" s="168"/>
      <c r="JHH736" s="168"/>
      <c r="JHI736" s="168"/>
      <c r="JHJ736" s="168"/>
      <c r="JHK736" s="168"/>
      <c r="JHL736" s="168"/>
      <c r="JHM736" s="835"/>
      <c r="JHN736" s="835"/>
      <c r="JHO736" s="835"/>
      <c r="JHP736" s="835"/>
      <c r="JHQ736" s="835"/>
      <c r="JHR736" s="835"/>
      <c r="JHS736" s="835"/>
      <c r="JHT736" s="835"/>
      <c r="JHU736" s="835"/>
      <c r="JHV736" s="835"/>
      <c r="JHW736" s="835"/>
      <c r="JHX736" s="835"/>
      <c r="JHY736" s="835"/>
      <c r="JHZ736" s="835"/>
      <c r="JIA736" s="835"/>
      <c r="JIB736" s="835"/>
      <c r="JIC736" s="835"/>
      <c r="JID736" s="835"/>
      <c r="JIE736" s="835"/>
      <c r="JIF736" s="835"/>
      <c r="JIG736" s="835"/>
      <c r="JIH736" s="835"/>
      <c r="JII736" s="835"/>
      <c r="JIJ736" s="835"/>
      <c r="JIK736" s="89"/>
      <c r="JIL736" s="89"/>
      <c r="JIM736" s="89"/>
      <c r="JIN736" s="89"/>
      <c r="JIO736" s="89"/>
      <c r="JIP736" s="835"/>
      <c r="JIQ736" s="835"/>
      <c r="JIR736" s="89"/>
      <c r="JIS736" s="89"/>
      <c r="JIT736" s="835"/>
      <c r="JIU736" s="835"/>
      <c r="JIV736" s="89"/>
      <c r="JIW736" s="89"/>
      <c r="JIX736" s="835"/>
      <c r="JIY736" s="835"/>
      <c r="JIZ736" s="835"/>
      <c r="JJA736" s="835"/>
      <c r="JJB736" s="835"/>
      <c r="JJC736" s="835"/>
      <c r="JJD736" s="835"/>
      <c r="JJE736" s="89"/>
      <c r="JJF736" s="89"/>
      <c r="JJG736" s="835"/>
      <c r="JJH736" s="835"/>
      <c r="JJI736" s="89"/>
      <c r="JJJ736" s="89"/>
      <c r="JJK736" s="835"/>
      <c r="JJL736" s="835"/>
      <c r="JJM736" s="835"/>
      <c r="JJN736" s="835"/>
      <c r="JJO736" s="835"/>
      <c r="JJP736" s="203"/>
      <c r="JJQ736" s="107"/>
      <c r="JJR736" s="835"/>
      <c r="JJS736" s="835"/>
      <c r="JJT736" s="835"/>
      <c r="JJU736" s="835"/>
      <c r="JJV736" s="835"/>
      <c r="JJW736" s="835"/>
      <c r="JJX736" s="835"/>
      <c r="JJY736" s="168"/>
      <c r="JJZ736" s="168"/>
      <c r="JKA736" s="168"/>
      <c r="JKB736" s="168"/>
      <c r="JKC736" s="168"/>
      <c r="JKD736" s="168"/>
      <c r="JKE736" s="168"/>
      <c r="JKF736" s="168"/>
      <c r="JKG736" s="168"/>
      <c r="JKH736" s="168"/>
      <c r="JKI736" s="168"/>
      <c r="JKJ736" s="168"/>
      <c r="JKK736" s="168"/>
      <c r="JKL736" s="168"/>
      <c r="JKM736" s="168"/>
      <c r="JKN736" s="168"/>
      <c r="JKO736" s="168"/>
      <c r="JKP736" s="168"/>
      <c r="JKQ736" s="168"/>
      <c r="JKR736" s="168"/>
      <c r="JKS736" s="168"/>
      <c r="JKT736" s="168"/>
      <c r="JKU736" s="168"/>
      <c r="JKV736" s="168"/>
      <c r="JKW736" s="168"/>
      <c r="JKX736" s="168"/>
      <c r="JKY736" s="168"/>
      <c r="JKZ736" s="168"/>
      <c r="JLA736" s="168"/>
      <c r="JLB736" s="168"/>
      <c r="JLC736" s="168"/>
      <c r="JLD736" s="168"/>
      <c r="JLE736" s="168"/>
      <c r="JLF736" s="168"/>
      <c r="JLG736" s="168"/>
      <c r="JLH736" s="168"/>
      <c r="JLI736" s="168"/>
      <c r="JLJ736" s="168"/>
      <c r="JLK736" s="168"/>
      <c r="JLL736" s="168"/>
      <c r="JLM736" s="168"/>
      <c r="JLN736" s="168"/>
      <c r="JLO736" s="168"/>
      <c r="JLP736" s="168"/>
      <c r="JLQ736" s="835"/>
      <c r="JLR736" s="835"/>
      <c r="JLS736" s="835"/>
      <c r="JLT736" s="835"/>
      <c r="JLU736" s="835"/>
      <c r="JLV736" s="835"/>
      <c r="JLW736" s="835"/>
      <c r="JLX736" s="835"/>
      <c r="JLY736" s="835"/>
      <c r="JLZ736" s="835"/>
      <c r="JMA736" s="835"/>
      <c r="JMB736" s="835"/>
      <c r="JMC736" s="835"/>
      <c r="JMD736" s="835"/>
      <c r="JME736" s="835"/>
      <c r="JMF736" s="835"/>
      <c r="JMG736" s="835"/>
      <c r="JMH736" s="835"/>
      <c r="JMI736" s="835"/>
      <c r="JMJ736" s="835"/>
      <c r="JMK736" s="835"/>
      <c r="JML736" s="835"/>
      <c r="JMM736" s="835"/>
      <c r="JMN736" s="835"/>
      <c r="JMO736" s="89"/>
      <c r="JMP736" s="89"/>
      <c r="JMQ736" s="89"/>
      <c r="JMR736" s="89"/>
      <c r="JMS736" s="89"/>
      <c r="JMT736" s="835"/>
      <c r="JMU736" s="835"/>
      <c r="JMV736" s="89"/>
      <c r="JMW736" s="89"/>
      <c r="JMX736" s="835"/>
      <c r="JMY736" s="835"/>
      <c r="JMZ736" s="89"/>
      <c r="JNA736" s="89"/>
      <c r="JNB736" s="835"/>
      <c r="JNC736" s="835"/>
      <c r="JND736" s="835"/>
      <c r="JNE736" s="835"/>
      <c r="JNF736" s="835"/>
      <c r="JNG736" s="835"/>
      <c r="JNH736" s="835"/>
      <c r="JNI736" s="89"/>
      <c r="JNJ736" s="89"/>
      <c r="JNK736" s="835"/>
      <c r="JNL736" s="835"/>
      <c r="JNM736" s="89"/>
      <c r="JNN736" s="89"/>
      <c r="JNO736" s="835"/>
      <c r="JNP736" s="835"/>
      <c r="JNQ736" s="835"/>
      <c r="JNR736" s="835"/>
      <c r="JNS736" s="835"/>
      <c r="JNT736" s="203"/>
      <c r="JNU736" s="107"/>
      <c r="JNV736" s="835"/>
      <c r="JNW736" s="835"/>
      <c r="JNX736" s="835"/>
      <c r="JNY736" s="835"/>
      <c r="JNZ736" s="835"/>
      <c r="JOA736" s="835"/>
      <c r="JOB736" s="835"/>
      <c r="JOC736" s="168"/>
      <c r="JOD736" s="168"/>
      <c r="JOE736" s="168"/>
      <c r="JOF736" s="168"/>
      <c r="JOG736" s="168"/>
      <c r="JOH736" s="168"/>
      <c r="JOI736" s="168"/>
      <c r="JOJ736" s="168"/>
      <c r="JOK736" s="168"/>
      <c r="JOL736" s="168"/>
      <c r="JOM736" s="168"/>
      <c r="JON736" s="168"/>
      <c r="JOO736" s="168"/>
      <c r="JOP736" s="168"/>
      <c r="JOQ736" s="168"/>
      <c r="JOR736" s="168"/>
      <c r="JOS736" s="168"/>
      <c r="JOT736" s="168"/>
      <c r="JOU736" s="168"/>
      <c r="JOV736" s="168"/>
      <c r="JOW736" s="168"/>
      <c r="JOX736" s="168"/>
      <c r="JOY736" s="168"/>
      <c r="JOZ736" s="168"/>
      <c r="JPA736" s="168"/>
      <c r="JPB736" s="168"/>
      <c r="JPC736" s="168"/>
      <c r="JPD736" s="168"/>
      <c r="JPE736" s="168"/>
      <c r="JPF736" s="168"/>
      <c r="JPG736" s="168"/>
      <c r="JPH736" s="168"/>
      <c r="JPI736" s="168"/>
      <c r="JPJ736" s="168"/>
      <c r="JPK736" s="168"/>
      <c r="JPL736" s="168"/>
      <c r="JPM736" s="168"/>
      <c r="JPN736" s="168"/>
      <c r="JPO736" s="168"/>
      <c r="JPP736" s="168"/>
      <c r="JPQ736" s="168"/>
      <c r="JPR736" s="168"/>
      <c r="JPS736" s="168"/>
      <c r="JPT736" s="168"/>
      <c r="JPU736" s="835"/>
      <c r="JPV736" s="835"/>
      <c r="JPW736" s="835"/>
      <c r="JPX736" s="835"/>
      <c r="JPY736" s="835"/>
      <c r="JPZ736" s="835"/>
      <c r="JQA736" s="835"/>
      <c r="JQB736" s="835"/>
      <c r="JQC736" s="835"/>
      <c r="JQD736" s="835"/>
      <c r="JQE736" s="835"/>
      <c r="JQF736" s="835"/>
      <c r="JQG736" s="835"/>
      <c r="JQH736" s="835"/>
      <c r="JQI736" s="835"/>
      <c r="JQJ736" s="835"/>
      <c r="JQK736" s="835"/>
      <c r="JQL736" s="835"/>
      <c r="JQM736" s="835"/>
      <c r="JQN736" s="835"/>
      <c r="JQO736" s="835"/>
      <c r="JQP736" s="835"/>
      <c r="JQQ736" s="835"/>
      <c r="JQR736" s="835"/>
      <c r="JQS736" s="89"/>
      <c r="JQT736" s="89"/>
      <c r="JQU736" s="89"/>
      <c r="JQV736" s="89"/>
      <c r="JQW736" s="89"/>
      <c r="JQX736" s="835"/>
      <c r="JQY736" s="835"/>
      <c r="JQZ736" s="89"/>
      <c r="JRA736" s="89"/>
      <c r="JRB736" s="835"/>
      <c r="JRC736" s="835"/>
      <c r="JRD736" s="89"/>
      <c r="JRE736" s="89"/>
      <c r="JRF736" s="835"/>
      <c r="JRG736" s="835"/>
      <c r="JRH736" s="835"/>
      <c r="JRI736" s="835"/>
      <c r="JRJ736" s="835"/>
      <c r="JRK736" s="835"/>
      <c r="JRL736" s="835"/>
      <c r="JRM736" s="89"/>
      <c r="JRN736" s="89"/>
      <c r="JRO736" s="835"/>
      <c r="JRP736" s="835"/>
      <c r="JRQ736" s="89"/>
      <c r="JRR736" s="89"/>
      <c r="JRS736" s="835"/>
      <c r="JRT736" s="835"/>
      <c r="JRU736" s="835"/>
      <c r="JRV736" s="835"/>
      <c r="JRW736" s="835"/>
      <c r="JRX736" s="203"/>
      <c r="JRY736" s="107"/>
      <c r="JRZ736" s="835"/>
      <c r="JSA736" s="835"/>
      <c r="JSB736" s="835"/>
      <c r="JSC736" s="835"/>
      <c r="JSD736" s="835"/>
      <c r="JSE736" s="835"/>
      <c r="JSF736" s="835"/>
      <c r="JSG736" s="168"/>
      <c r="JSH736" s="168"/>
      <c r="JSI736" s="168"/>
      <c r="JSJ736" s="168"/>
      <c r="JSK736" s="168"/>
      <c r="JSL736" s="168"/>
      <c r="JSM736" s="168"/>
      <c r="JSN736" s="168"/>
      <c r="JSO736" s="168"/>
      <c r="JSP736" s="168"/>
      <c r="JSQ736" s="168"/>
      <c r="JSR736" s="168"/>
      <c r="JSS736" s="168"/>
      <c r="JST736" s="168"/>
      <c r="JSU736" s="168"/>
      <c r="JSV736" s="168"/>
      <c r="JSW736" s="168"/>
      <c r="JSX736" s="168"/>
      <c r="JSY736" s="168"/>
      <c r="JSZ736" s="168"/>
      <c r="JTA736" s="168"/>
      <c r="JTB736" s="168"/>
      <c r="JTC736" s="168"/>
      <c r="JTD736" s="168"/>
      <c r="JTE736" s="168"/>
      <c r="JTF736" s="168"/>
      <c r="JTG736" s="168"/>
      <c r="JTH736" s="168"/>
      <c r="JTI736" s="168"/>
      <c r="JTJ736" s="168"/>
      <c r="JTK736" s="168"/>
      <c r="JTL736" s="168"/>
      <c r="JTM736" s="168"/>
      <c r="JTN736" s="168"/>
      <c r="JTO736" s="168"/>
      <c r="JTP736" s="168"/>
      <c r="JTQ736" s="168"/>
      <c r="JTR736" s="168"/>
      <c r="JTS736" s="168"/>
      <c r="JTT736" s="168"/>
      <c r="JTU736" s="168"/>
      <c r="JTV736" s="168"/>
      <c r="JTW736" s="168"/>
      <c r="JTX736" s="168"/>
      <c r="JTY736" s="835"/>
      <c r="JTZ736" s="835"/>
      <c r="JUA736" s="835"/>
      <c r="JUB736" s="835"/>
      <c r="JUC736" s="835"/>
      <c r="JUD736" s="835"/>
      <c r="JUE736" s="835"/>
      <c r="JUF736" s="835"/>
      <c r="JUG736" s="835"/>
      <c r="JUH736" s="835"/>
      <c r="JUI736" s="835"/>
      <c r="JUJ736" s="835"/>
      <c r="JUK736" s="835"/>
      <c r="JUL736" s="835"/>
      <c r="JUM736" s="835"/>
      <c r="JUN736" s="835"/>
      <c r="JUO736" s="835"/>
      <c r="JUP736" s="835"/>
      <c r="JUQ736" s="835"/>
      <c r="JUR736" s="835"/>
      <c r="JUS736" s="835"/>
      <c r="JUT736" s="835"/>
      <c r="JUU736" s="835"/>
      <c r="JUV736" s="835"/>
      <c r="JUW736" s="89"/>
      <c r="JUX736" s="89"/>
      <c r="JUY736" s="89"/>
      <c r="JUZ736" s="89"/>
      <c r="JVA736" s="89"/>
      <c r="JVB736" s="835"/>
      <c r="JVC736" s="835"/>
      <c r="JVD736" s="89"/>
      <c r="JVE736" s="89"/>
      <c r="JVF736" s="835"/>
      <c r="JVG736" s="835"/>
      <c r="JVH736" s="89"/>
      <c r="JVI736" s="89"/>
      <c r="JVJ736" s="835"/>
      <c r="JVK736" s="835"/>
      <c r="JVL736" s="835"/>
      <c r="JVM736" s="835"/>
      <c r="JVN736" s="835"/>
      <c r="JVO736" s="835"/>
      <c r="JVP736" s="835"/>
      <c r="JVQ736" s="89"/>
      <c r="JVR736" s="89"/>
      <c r="JVS736" s="835"/>
      <c r="JVT736" s="835"/>
      <c r="JVU736" s="89"/>
      <c r="JVV736" s="89"/>
      <c r="JVW736" s="835"/>
      <c r="JVX736" s="835"/>
      <c r="JVY736" s="835"/>
      <c r="JVZ736" s="835"/>
      <c r="JWA736" s="835"/>
      <c r="JWB736" s="203"/>
      <c r="JWC736" s="107"/>
      <c r="JWD736" s="835"/>
      <c r="JWE736" s="835"/>
      <c r="JWF736" s="835"/>
      <c r="JWG736" s="835"/>
      <c r="JWH736" s="835"/>
      <c r="JWI736" s="835"/>
      <c r="JWJ736" s="835"/>
      <c r="JWK736" s="168"/>
      <c r="JWL736" s="168"/>
      <c r="JWM736" s="168"/>
      <c r="JWN736" s="168"/>
      <c r="JWO736" s="168"/>
      <c r="JWP736" s="168"/>
      <c r="JWQ736" s="168"/>
      <c r="JWR736" s="168"/>
      <c r="JWS736" s="168"/>
      <c r="JWT736" s="168"/>
      <c r="JWU736" s="168"/>
      <c r="JWV736" s="168"/>
      <c r="JWW736" s="168"/>
      <c r="JWX736" s="168"/>
      <c r="JWY736" s="168"/>
      <c r="JWZ736" s="168"/>
      <c r="JXA736" s="168"/>
      <c r="JXB736" s="168"/>
      <c r="JXC736" s="168"/>
      <c r="JXD736" s="168"/>
      <c r="JXE736" s="168"/>
      <c r="JXF736" s="168"/>
      <c r="JXG736" s="168"/>
      <c r="JXH736" s="168"/>
      <c r="JXI736" s="168"/>
      <c r="JXJ736" s="168"/>
      <c r="JXK736" s="168"/>
      <c r="JXL736" s="168"/>
      <c r="JXM736" s="168"/>
      <c r="JXN736" s="168"/>
      <c r="JXO736" s="168"/>
      <c r="JXP736" s="168"/>
      <c r="JXQ736" s="168"/>
      <c r="JXR736" s="168"/>
      <c r="JXS736" s="168"/>
      <c r="JXT736" s="168"/>
      <c r="JXU736" s="168"/>
      <c r="JXV736" s="168"/>
      <c r="JXW736" s="168"/>
      <c r="JXX736" s="168"/>
      <c r="JXY736" s="168"/>
      <c r="JXZ736" s="168"/>
      <c r="JYA736" s="168"/>
      <c r="JYB736" s="168"/>
      <c r="JYC736" s="835"/>
      <c r="JYD736" s="835"/>
      <c r="JYE736" s="835"/>
      <c r="JYF736" s="835"/>
      <c r="JYG736" s="835"/>
      <c r="JYH736" s="835"/>
      <c r="JYI736" s="835"/>
      <c r="JYJ736" s="835"/>
      <c r="JYK736" s="835"/>
      <c r="JYL736" s="835"/>
      <c r="JYM736" s="835"/>
      <c r="JYN736" s="835"/>
      <c r="JYO736" s="835"/>
      <c r="JYP736" s="835"/>
      <c r="JYQ736" s="835"/>
      <c r="JYR736" s="835"/>
      <c r="JYS736" s="835"/>
      <c r="JYT736" s="835"/>
      <c r="JYU736" s="835"/>
      <c r="JYV736" s="835"/>
      <c r="JYW736" s="835"/>
      <c r="JYX736" s="835"/>
      <c r="JYY736" s="835"/>
      <c r="JYZ736" s="835"/>
      <c r="JZA736" s="89"/>
      <c r="JZB736" s="89"/>
      <c r="JZC736" s="89"/>
      <c r="JZD736" s="89"/>
      <c r="JZE736" s="89"/>
      <c r="JZF736" s="835"/>
      <c r="JZG736" s="835"/>
      <c r="JZH736" s="89"/>
      <c r="JZI736" s="89"/>
      <c r="JZJ736" s="835"/>
      <c r="JZK736" s="835"/>
      <c r="JZL736" s="89"/>
      <c r="JZM736" s="89"/>
      <c r="JZN736" s="835"/>
      <c r="JZO736" s="835"/>
      <c r="JZP736" s="835"/>
      <c r="JZQ736" s="835"/>
      <c r="JZR736" s="835"/>
      <c r="JZS736" s="835"/>
      <c r="JZT736" s="835"/>
      <c r="JZU736" s="89"/>
      <c r="JZV736" s="89"/>
      <c r="JZW736" s="835"/>
      <c r="JZX736" s="835"/>
      <c r="JZY736" s="89"/>
      <c r="JZZ736" s="89"/>
      <c r="KAA736" s="835"/>
      <c r="KAB736" s="835"/>
      <c r="KAC736" s="835"/>
      <c r="KAD736" s="835"/>
      <c r="KAE736" s="835"/>
      <c r="KAF736" s="203"/>
      <c r="KAG736" s="107"/>
      <c r="KAH736" s="835"/>
      <c r="KAI736" s="835"/>
      <c r="KAJ736" s="835"/>
      <c r="KAK736" s="835"/>
      <c r="KAL736" s="835"/>
      <c r="KAM736" s="835"/>
      <c r="KAN736" s="835"/>
      <c r="KAO736" s="168"/>
      <c r="KAP736" s="168"/>
      <c r="KAQ736" s="168"/>
      <c r="KAR736" s="168"/>
      <c r="KAS736" s="168"/>
      <c r="KAT736" s="168"/>
      <c r="KAU736" s="168"/>
      <c r="KAV736" s="168"/>
      <c r="KAW736" s="168"/>
      <c r="KAX736" s="168"/>
      <c r="KAY736" s="168"/>
      <c r="KAZ736" s="168"/>
      <c r="KBA736" s="168"/>
      <c r="KBB736" s="168"/>
      <c r="KBC736" s="168"/>
      <c r="KBD736" s="168"/>
      <c r="KBE736" s="168"/>
      <c r="KBF736" s="168"/>
      <c r="KBG736" s="168"/>
      <c r="KBH736" s="168"/>
      <c r="KBI736" s="168"/>
      <c r="KBJ736" s="168"/>
      <c r="KBK736" s="168"/>
      <c r="KBL736" s="168"/>
      <c r="KBM736" s="168"/>
      <c r="KBN736" s="168"/>
      <c r="KBO736" s="168"/>
      <c r="KBP736" s="168"/>
      <c r="KBQ736" s="168"/>
      <c r="KBR736" s="168"/>
      <c r="KBS736" s="168"/>
      <c r="KBT736" s="168"/>
      <c r="KBU736" s="168"/>
      <c r="KBV736" s="168"/>
      <c r="KBW736" s="168"/>
      <c r="KBX736" s="168"/>
      <c r="KBY736" s="168"/>
      <c r="KBZ736" s="168"/>
      <c r="KCA736" s="168"/>
      <c r="KCB736" s="168"/>
      <c r="KCC736" s="168"/>
      <c r="KCD736" s="168"/>
      <c r="KCE736" s="168"/>
      <c r="KCF736" s="168"/>
      <c r="KCG736" s="835"/>
      <c r="KCH736" s="835"/>
      <c r="KCI736" s="835"/>
      <c r="KCJ736" s="835"/>
      <c r="KCK736" s="835"/>
      <c r="KCL736" s="835"/>
      <c r="KCM736" s="835"/>
      <c r="KCN736" s="835"/>
      <c r="KCO736" s="835"/>
      <c r="KCP736" s="835"/>
      <c r="KCQ736" s="835"/>
      <c r="KCR736" s="835"/>
      <c r="KCS736" s="835"/>
      <c r="KCT736" s="835"/>
      <c r="KCU736" s="835"/>
      <c r="KCV736" s="835"/>
      <c r="KCW736" s="835"/>
      <c r="KCX736" s="835"/>
      <c r="KCY736" s="835"/>
      <c r="KCZ736" s="835"/>
      <c r="KDA736" s="835"/>
      <c r="KDB736" s="835"/>
      <c r="KDC736" s="835"/>
      <c r="KDD736" s="835"/>
      <c r="KDE736" s="89"/>
      <c r="KDF736" s="89"/>
      <c r="KDG736" s="89"/>
      <c r="KDH736" s="89"/>
      <c r="KDI736" s="89"/>
      <c r="KDJ736" s="835"/>
      <c r="KDK736" s="835"/>
      <c r="KDL736" s="89"/>
      <c r="KDM736" s="89"/>
      <c r="KDN736" s="835"/>
      <c r="KDO736" s="835"/>
      <c r="KDP736" s="89"/>
      <c r="KDQ736" s="89"/>
      <c r="KDR736" s="835"/>
      <c r="KDS736" s="835"/>
      <c r="KDT736" s="835"/>
      <c r="KDU736" s="835"/>
      <c r="KDV736" s="835"/>
      <c r="KDW736" s="835"/>
      <c r="KDX736" s="835"/>
      <c r="KDY736" s="89"/>
      <c r="KDZ736" s="89"/>
      <c r="KEA736" s="835"/>
      <c r="KEB736" s="835"/>
      <c r="KEC736" s="89"/>
      <c r="KED736" s="89"/>
      <c r="KEE736" s="835"/>
      <c r="KEF736" s="835"/>
      <c r="KEG736" s="835"/>
      <c r="KEH736" s="835"/>
      <c r="KEI736" s="835"/>
      <c r="KEJ736" s="203"/>
      <c r="KEK736" s="107"/>
      <c r="KEL736" s="835"/>
      <c r="KEM736" s="835"/>
      <c r="KEN736" s="835"/>
      <c r="KEO736" s="835"/>
      <c r="KEP736" s="835"/>
      <c r="KEQ736" s="835"/>
      <c r="KER736" s="835"/>
      <c r="KES736" s="168"/>
      <c r="KET736" s="168"/>
      <c r="KEU736" s="168"/>
      <c r="KEV736" s="168"/>
      <c r="KEW736" s="168"/>
      <c r="KEX736" s="168"/>
      <c r="KEY736" s="168"/>
      <c r="KEZ736" s="168"/>
      <c r="KFA736" s="168"/>
      <c r="KFB736" s="168"/>
      <c r="KFC736" s="168"/>
      <c r="KFD736" s="168"/>
      <c r="KFE736" s="168"/>
      <c r="KFF736" s="168"/>
      <c r="KFG736" s="168"/>
      <c r="KFH736" s="168"/>
      <c r="KFI736" s="168"/>
      <c r="KFJ736" s="168"/>
      <c r="KFK736" s="168"/>
      <c r="KFL736" s="168"/>
      <c r="KFM736" s="168"/>
      <c r="KFN736" s="168"/>
      <c r="KFO736" s="168"/>
      <c r="KFP736" s="168"/>
      <c r="KFQ736" s="168"/>
      <c r="KFR736" s="168"/>
      <c r="KFS736" s="168"/>
      <c r="KFT736" s="168"/>
      <c r="KFU736" s="168"/>
      <c r="KFV736" s="168"/>
      <c r="KFW736" s="168"/>
      <c r="KFX736" s="168"/>
      <c r="KFY736" s="168"/>
      <c r="KFZ736" s="168"/>
      <c r="KGA736" s="168"/>
      <c r="KGB736" s="168"/>
      <c r="KGC736" s="168"/>
      <c r="KGD736" s="168"/>
      <c r="KGE736" s="168"/>
      <c r="KGF736" s="168"/>
      <c r="KGG736" s="168"/>
      <c r="KGH736" s="168"/>
      <c r="KGI736" s="168"/>
      <c r="KGJ736" s="168"/>
      <c r="KGK736" s="835"/>
      <c r="KGL736" s="835"/>
      <c r="KGM736" s="835"/>
      <c r="KGN736" s="835"/>
      <c r="KGO736" s="835"/>
      <c r="KGP736" s="835"/>
      <c r="KGQ736" s="835"/>
      <c r="KGR736" s="835"/>
      <c r="KGS736" s="835"/>
      <c r="KGT736" s="835"/>
      <c r="KGU736" s="835"/>
      <c r="KGV736" s="835"/>
      <c r="KGW736" s="835"/>
      <c r="KGX736" s="835"/>
      <c r="KGY736" s="835"/>
      <c r="KGZ736" s="835"/>
      <c r="KHA736" s="835"/>
      <c r="KHB736" s="835"/>
      <c r="KHC736" s="835"/>
      <c r="KHD736" s="835"/>
      <c r="KHE736" s="835"/>
      <c r="KHF736" s="835"/>
      <c r="KHG736" s="835"/>
      <c r="KHH736" s="835"/>
      <c r="KHI736" s="89"/>
      <c r="KHJ736" s="89"/>
      <c r="KHK736" s="89"/>
      <c r="KHL736" s="89"/>
      <c r="KHM736" s="89"/>
      <c r="KHN736" s="835"/>
      <c r="KHO736" s="835"/>
      <c r="KHP736" s="89"/>
      <c r="KHQ736" s="89"/>
      <c r="KHR736" s="835"/>
      <c r="KHS736" s="835"/>
      <c r="KHT736" s="89"/>
      <c r="KHU736" s="89"/>
      <c r="KHV736" s="835"/>
      <c r="KHW736" s="835"/>
      <c r="KHX736" s="835"/>
      <c r="KHY736" s="835"/>
      <c r="KHZ736" s="835"/>
      <c r="KIA736" s="835"/>
      <c r="KIB736" s="835"/>
      <c r="KIC736" s="89"/>
      <c r="KID736" s="89"/>
      <c r="KIE736" s="835"/>
      <c r="KIF736" s="835"/>
      <c r="KIG736" s="89"/>
      <c r="KIH736" s="89"/>
      <c r="KII736" s="835"/>
      <c r="KIJ736" s="835"/>
      <c r="KIK736" s="835"/>
      <c r="KIL736" s="835"/>
      <c r="KIM736" s="835"/>
      <c r="KIN736" s="203"/>
      <c r="KIO736" s="107"/>
      <c r="KIP736" s="835"/>
      <c r="KIQ736" s="835"/>
      <c r="KIR736" s="835"/>
      <c r="KIS736" s="835"/>
      <c r="KIT736" s="835"/>
      <c r="KIU736" s="835"/>
      <c r="KIV736" s="835"/>
      <c r="KIW736" s="168"/>
      <c r="KIX736" s="168"/>
      <c r="KIY736" s="168"/>
      <c r="KIZ736" s="168"/>
      <c r="KJA736" s="168"/>
      <c r="KJB736" s="168"/>
      <c r="KJC736" s="168"/>
      <c r="KJD736" s="168"/>
      <c r="KJE736" s="168"/>
      <c r="KJF736" s="168"/>
      <c r="KJG736" s="168"/>
      <c r="KJH736" s="168"/>
      <c r="KJI736" s="168"/>
      <c r="KJJ736" s="168"/>
      <c r="KJK736" s="168"/>
      <c r="KJL736" s="168"/>
      <c r="KJM736" s="168"/>
      <c r="KJN736" s="168"/>
      <c r="KJO736" s="168"/>
      <c r="KJP736" s="168"/>
      <c r="KJQ736" s="168"/>
      <c r="KJR736" s="168"/>
      <c r="KJS736" s="168"/>
      <c r="KJT736" s="168"/>
      <c r="KJU736" s="168"/>
      <c r="KJV736" s="168"/>
      <c r="KJW736" s="168"/>
      <c r="KJX736" s="168"/>
      <c r="KJY736" s="168"/>
      <c r="KJZ736" s="168"/>
      <c r="KKA736" s="168"/>
      <c r="KKB736" s="168"/>
      <c r="KKC736" s="168"/>
      <c r="KKD736" s="168"/>
      <c r="KKE736" s="168"/>
      <c r="KKF736" s="168"/>
      <c r="KKG736" s="168"/>
      <c r="KKH736" s="168"/>
      <c r="KKI736" s="168"/>
      <c r="KKJ736" s="168"/>
      <c r="KKK736" s="168"/>
      <c r="KKL736" s="168"/>
      <c r="KKM736" s="168"/>
      <c r="KKN736" s="168"/>
      <c r="KKO736" s="835"/>
      <c r="KKP736" s="835"/>
      <c r="KKQ736" s="835"/>
      <c r="KKR736" s="835"/>
      <c r="KKS736" s="835"/>
      <c r="KKT736" s="835"/>
      <c r="KKU736" s="835"/>
      <c r="KKV736" s="835"/>
      <c r="KKW736" s="835"/>
      <c r="KKX736" s="835"/>
      <c r="KKY736" s="835"/>
      <c r="KKZ736" s="835"/>
      <c r="KLA736" s="835"/>
      <c r="KLB736" s="835"/>
      <c r="KLC736" s="835"/>
      <c r="KLD736" s="835"/>
      <c r="KLE736" s="835"/>
      <c r="KLF736" s="835"/>
      <c r="KLG736" s="835"/>
      <c r="KLH736" s="835"/>
      <c r="KLI736" s="835"/>
      <c r="KLJ736" s="835"/>
      <c r="KLK736" s="835"/>
      <c r="KLL736" s="835"/>
      <c r="KLM736" s="89"/>
      <c r="KLN736" s="89"/>
      <c r="KLO736" s="89"/>
      <c r="KLP736" s="89"/>
      <c r="KLQ736" s="89"/>
      <c r="KLR736" s="835"/>
      <c r="KLS736" s="835"/>
      <c r="KLT736" s="89"/>
      <c r="KLU736" s="89"/>
      <c r="KLV736" s="835"/>
      <c r="KLW736" s="835"/>
      <c r="KLX736" s="89"/>
      <c r="KLY736" s="89"/>
      <c r="KLZ736" s="835"/>
      <c r="KMA736" s="835"/>
      <c r="KMB736" s="835"/>
      <c r="KMC736" s="835"/>
      <c r="KMD736" s="835"/>
      <c r="KME736" s="835"/>
      <c r="KMF736" s="835"/>
      <c r="KMG736" s="89"/>
      <c r="KMH736" s="89"/>
      <c r="KMI736" s="835"/>
      <c r="KMJ736" s="835"/>
      <c r="KMK736" s="89"/>
      <c r="KML736" s="89"/>
      <c r="KMM736" s="835"/>
      <c r="KMN736" s="835"/>
      <c r="KMO736" s="835"/>
      <c r="KMP736" s="835"/>
      <c r="KMQ736" s="835"/>
      <c r="KMR736" s="203"/>
      <c r="KMS736" s="107"/>
      <c r="KMT736" s="835"/>
      <c r="KMU736" s="835"/>
      <c r="KMV736" s="835"/>
      <c r="KMW736" s="835"/>
      <c r="KMX736" s="835"/>
      <c r="KMY736" s="835"/>
      <c r="KMZ736" s="835"/>
      <c r="KNA736" s="168"/>
      <c r="KNB736" s="168"/>
      <c r="KNC736" s="168"/>
      <c r="KND736" s="168"/>
      <c r="KNE736" s="168"/>
      <c r="KNF736" s="168"/>
      <c r="KNG736" s="168"/>
      <c r="KNH736" s="168"/>
      <c r="KNI736" s="168"/>
      <c r="KNJ736" s="168"/>
      <c r="KNK736" s="168"/>
      <c r="KNL736" s="168"/>
      <c r="KNM736" s="168"/>
      <c r="KNN736" s="168"/>
      <c r="KNO736" s="168"/>
      <c r="KNP736" s="168"/>
      <c r="KNQ736" s="168"/>
      <c r="KNR736" s="168"/>
      <c r="KNS736" s="168"/>
      <c r="KNT736" s="168"/>
      <c r="KNU736" s="168"/>
      <c r="KNV736" s="168"/>
      <c r="KNW736" s="168"/>
      <c r="KNX736" s="168"/>
      <c r="KNY736" s="168"/>
      <c r="KNZ736" s="168"/>
      <c r="KOA736" s="168"/>
      <c r="KOB736" s="168"/>
      <c r="KOC736" s="168"/>
      <c r="KOD736" s="168"/>
      <c r="KOE736" s="168"/>
      <c r="KOF736" s="168"/>
      <c r="KOG736" s="168"/>
      <c r="KOH736" s="168"/>
      <c r="KOI736" s="168"/>
      <c r="KOJ736" s="168"/>
      <c r="KOK736" s="168"/>
      <c r="KOL736" s="168"/>
      <c r="KOM736" s="168"/>
      <c r="KON736" s="168"/>
      <c r="KOO736" s="168"/>
      <c r="KOP736" s="168"/>
      <c r="KOQ736" s="168"/>
      <c r="KOR736" s="168"/>
      <c r="KOS736" s="835"/>
      <c r="KOT736" s="835"/>
      <c r="KOU736" s="835"/>
      <c r="KOV736" s="835"/>
      <c r="KOW736" s="835"/>
      <c r="KOX736" s="835"/>
      <c r="KOY736" s="835"/>
      <c r="KOZ736" s="835"/>
      <c r="KPA736" s="835"/>
      <c r="KPB736" s="835"/>
      <c r="KPC736" s="835"/>
      <c r="KPD736" s="835"/>
      <c r="KPE736" s="835"/>
      <c r="KPF736" s="835"/>
      <c r="KPG736" s="835"/>
      <c r="KPH736" s="835"/>
      <c r="KPI736" s="835"/>
      <c r="KPJ736" s="835"/>
      <c r="KPK736" s="835"/>
      <c r="KPL736" s="835"/>
      <c r="KPM736" s="835"/>
      <c r="KPN736" s="835"/>
      <c r="KPO736" s="835"/>
      <c r="KPP736" s="835"/>
      <c r="KPQ736" s="89"/>
      <c r="KPR736" s="89"/>
      <c r="KPS736" s="89"/>
      <c r="KPT736" s="89"/>
      <c r="KPU736" s="89"/>
      <c r="KPV736" s="835"/>
      <c r="KPW736" s="835"/>
      <c r="KPX736" s="89"/>
      <c r="KPY736" s="89"/>
      <c r="KPZ736" s="835"/>
      <c r="KQA736" s="835"/>
      <c r="KQB736" s="89"/>
      <c r="KQC736" s="89"/>
      <c r="KQD736" s="835"/>
      <c r="KQE736" s="835"/>
      <c r="KQF736" s="835"/>
      <c r="KQG736" s="835"/>
      <c r="KQH736" s="835"/>
      <c r="KQI736" s="835"/>
      <c r="KQJ736" s="835"/>
      <c r="KQK736" s="89"/>
      <c r="KQL736" s="89"/>
      <c r="KQM736" s="835"/>
      <c r="KQN736" s="835"/>
      <c r="KQO736" s="89"/>
      <c r="KQP736" s="89"/>
      <c r="KQQ736" s="835"/>
      <c r="KQR736" s="835"/>
      <c r="KQS736" s="835"/>
      <c r="KQT736" s="835"/>
      <c r="KQU736" s="835"/>
      <c r="KQV736" s="203"/>
      <c r="KQW736" s="107"/>
      <c r="KQX736" s="835"/>
      <c r="KQY736" s="835"/>
      <c r="KQZ736" s="835"/>
      <c r="KRA736" s="835"/>
      <c r="KRB736" s="835"/>
      <c r="KRC736" s="835"/>
      <c r="KRD736" s="835"/>
      <c r="KRE736" s="168"/>
      <c r="KRF736" s="168"/>
      <c r="KRG736" s="168"/>
      <c r="KRH736" s="168"/>
      <c r="KRI736" s="168"/>
      <c r="KRJ736" s="168"/>
      <c r="KRK736" s="168"/>
      <c r="KRL736" s="168"/>
      <c r="KRM736" s="168"/>
      <c r="KRN736" s="168"/>
      <c r="KRO736" s="168"/>
      <c r="KRP736" s="168"/>
      <c r="KRQ736" s="168"/>
      <c r="KRR736" s="168"/>
      <c r="KRS736" s="168"/>
      <c r="KRT736" s="168"/>
      <c r="KRU736" s="168"/>
      <c r="KRV736" s="168"/>
      <c r="KRW736" s="168"/>
      <c r="KRX736" s="168"/>
      <c r="KRY736" s="168"/>
      <c r="KRZ736" s="168"/>
      <c r="KSA736" s="168"/>
      <c r="KSB736" s="168"/>
      <c r="KSC736" s="168"/>
      <c r="KSD736" s="168"/>
      <c r="KSE736" s="168"/>
      <c r="KSF736" s="168"/>
      <c r="KSG736" s="168"/>
      <c r="KSH736" s="168"/>
      <c r="KSI736" s="168"/>
      <c r="KSJ736" s="168"/>
      <c r="KSK736" s="168"/>
      <c r="KSL736" s="168"/>
      <c r="KSM736" s="168"/>
      <c r="KSN736" s="168"/>
      <c r="KSO736" s="168"/>
      <c r="KSP736" s="168"/>
      <c r="KSQ736" s="168"/>
      <c r="KSR736" s="168"/>
      <c r="KSS736" s="168"/>
      <c r="KST736" s="168"/>
      <c r="KSU736" s="168"/>
      <c r="KSV736" s="168"/>
      <c r="KSW736" s="835"/>
      <c r="KSX736" s="835"/>
      <c r="KSY736" s="835"/>
      <c r="KSZ736" s="835"/>
      <c r="KTA736" s="835"/>
      <c r="KTB736" s="835"/>
      <c r="KTC736" s="835"/>
      <c r="KTD736" s="835"/>
      <c r="KTE736" s="835"/>
      <c r="KTF736" s="835"/>
      <c r="KTG736" s="835"/>
      <c r="KTH736" s="835"/>
      <c r="KTI736" s="835"/>
      <c r="KTJ736" s="835"/>
      <c r="KTK736" s="835"/>
      <c r="KTL736" s="835"/>
      <c r="KTM736" s="835"/>
      <c r="KTN736" s="835"/>
      <c r="KTO736" s="835"/>
      <c r="KTP736" s="835"/>
      <c r="KTQ736" s="835"/>
      <c r="KTR736" s="835"/>
      <c r="KTS736" s="835"/>
      <c r="KTT736" s="835"/>
      <c r="KTU736" s="89"/>
      <c r="KTV736" s="89"/>
      <c r="KTW736" s="89"/>
      <c r="KTX736" s="89"/>
      <c r="KTY736" s="89"/>
      <c r="KTZ736" s="835"/>
      <c r="KUA736" s="835"/>
      <c r="KUB736" s="89"/>
      <c r="KUC736" s="89"/>
      <c r="KUD736" s="835"/>
      <c r="KUE736" s="835"/>
      <c r="KUF736" s="89"/>
      <c r="KUG736" s="89"/>
      <c r="KUH736" s="835"/>
      <c r="KUI736" s="835"/>
      <c r="KUJ736" s="835"/>
      <c r="KUK736" s="835"/>
      <c r="KUL736" s="835"/>
      <c r="KUM736" s="835"/>
      <c r="KUN736" s="835"/>
      <c r="KUO736" s="89"/>
      <c r="KUP736" s="89"/>
      <c r="KUQ736" s="835"/>
      <c r="KUR736" s="835"/>
      <c r="KUS736" s="89"/>
      <c r="KUT736" s="89"/>
      <c r="KUU736" s="835"/>
      <c r="KUV736" s="835"/>
      <c r="KUW736" s="835"/>
      <c r="KUX736" s="835"/>
      <c r="KUY736" s="835"/>
      <c r="KUZ736" s="203"/>
      <c r="KVA736" s="107"/>
      <c r="KVB736" s="835"/>
      <c r="KVC736" s="835"/>
      <c r="KVD736" s="835"/>
      <c r="KVE736" s="835"/>
      <c r="KVF736" s="835"/>
      <c r="KVG736" s="835"/>
      <c r="KVH736" s="835"/>
      <c r="KVI736" s="168"/>
      <c r="KVJ736" s="168"/>
      <c r="KVK736" s="168"/>
      <c r="KVL736" s="168"/>
      <c r="KVM736" s="168"/>
      <c r="KVN736" s="168"/>
      <c r="KVO736" s="168"/>
      <c r="KVP736" s="168"/>
      <c r="KVQ736" s="168"/>
      <c r="KVR736" s="168"/>
      <c r="KVS736" s="168"/>
      <c r="KVT736" s="168"/>
      <c r="KVU736" s="168"/>
      <c r="KVV736" s="168"/>
      <c r="KVW736" s="168"/>
      <c r="KVX736" s="168"/>
      <c r="KVY736" s="168"/>
      <c r="KVZ736" s="168"/>
      <c r="KWA736" s="168"/>
      <c r="KWB736" s="168"/>
      <c r="KWC736" s="168"/>
      <c r="KWD736" s="168"/>
      <c r="KWE736" s="168"/>
      <c r="KWF736" s="168"/>
      <c r="KWG736" s="168"/>
      <c r="KWH736" s="168"/>
      <c r="KWI736" s="168"/>
      <c r="KWJ736" s="168"/>
      <c r="KWK736" s="168"/>
      <c r="KWL736" s="168"/>
      <c r="KWM736" s="168"/>
      <c r="KWN736" s="168"/>
      <c r="KWO736" s="168"/>
      <c r="KWP736" s="168"/>
      <c r="KWQ736" s="168"/>
      <c r="KWR736" s="168"/>
      <c r="KWS736" s="168"/>
      <c r="KWT736" s="168"/>
      <c r="KWU736" s="168"/>
      <c r="KWV736" s="168"/>
      <c r="KWW736" s="168"/>
      <c r="KWX736" s="168"/>
      <c r="KWY736" s="168"/>
      <c r="KWZ736" s="168"/>
      <c r="KXA736" s="835"/>
      <c r="KXB736" s="835"/>
      <c r="KXC736" s="835"/>
      <c r="KXD736" s="835"/>
      <c r="KXE736" s="835"/>
      <c r="KXF736" s="835"/>
      <c r="KXG736" s="835"/>
      <c r="KXH736" s="835"/>
      <c r="KXI736" s="835"/>
      <c r="KXJ736" s="835"/>
      <c r="KXK736" s="835"/>
      <c r="KXL736" s="835"/>
      <c r="KXM736" s="835"/>
      <c r="KXN736" s="835"/>
      <c r="KXO736" s="835"/>
      <c r="KXP736" s="835"/>
      <c r="KXQ736" s="835"/>
      <c r="KXR736" s="835"/>
      <c r="KXS736" s="835"/>
      <c r="KXT736" s="835"/>
      <c r="KXU736" s="835"/>
      <c r="KXV736" s="835"/>
      <c r="KXW736" s="835"/>
      <c r="KXX736" s="835"/>
      <c r="KXY736" s="89"/>
      <c r="KXZ736" s="89"/>
      <c r="KYA736" s="89"/>
      <c r="KYB736" s="89"/>
      <c r="KYC736" s="89"/>
      <c r="KYD736" s="835"/>
      <c r="KYE736" s="835"/>
      <c r="KYF736" s="89"/>
      <c r="KYG736" s="89"/>
      <c r="KYH736" s="835"/>
      <c r="KYI736" s="835"/>
      <c r="KYJ736" s="89"/>
      <c r="KYK736" s="89"/>
      <c r="KYL736" s="835"/>
      <c r="KYM736" s="835"/>
      <c r="KYN736" s="835"/>
      <c r="KYO736" s="835"/>
      <c r="KYP736" s="835"/>
      <c r="KYQ736" s="835"/>
      <c r="KYR736" s="835"/>
      <c r="KYS736" s="89"/>
      <c r="KYT736" s="89"/>
      <c r="KYU736" s="835"/>
      <c r="KYV736" s="835"/>
      <c r="KYW736" s="89"/>
      <c r="KYX736" s="89"/>
      <c r="KYY736" s="835"/>
      <c r="KYZ736" s="835"/>
      <c r="KZA736" s="835"/>
      <c r="KZB736" s="835"/>
      <c r="KZC736" s="835"/>
      <c r="KZD736" s="203"/>
      <c r="KZE736" s="107"/>
      <c r="KZF736" s="835"/>
      <c r="KZG736" s="835"/>
      <c r="KZH736" s="835"/>
      <c r="KZI736" s="835"/>
      <c r="KZJ736" s="835"/>
      <c r="KZK736" s="835"/>
      <c r="KZL736" s="835"/>
      <c r="KZM736" s="168"/>
      <c r="KZN736" s="168"/>
      <c r="KZO736" s="168"/>
      <c r="KZP736" s="168"/>
      <c r="KZQ736" s="168"/>
      <c r="KZR736" s="168"/>
      <c r="KZS736" s="168"/>
      <c r="KZT736" s="168"/>
      <c r="KZU736" s="168"/>
      <c r="KZV736" s="168"/>
      <c r="KZW736" s="168"/>
      <c r="KZX736" s="168"/>
      <c r="KZY736" s="168"/>
      <c r="KZZ736" s="168"/>
      <c r="LAA736" s="168"/>
      <c r="LAB736" s="168"/>
      <c r="LAC736" s="168"/>
      <c r="LAD736" s="168"/>
      <c r="LAE736" s="168"/>
      <c r="LAF736" s="168"/>
      <c r="LAG736" s="168"/>
      <c r="LAH736" s="168"/>
      <c r="LAI736" s="168"/>
      <c r="LAJ736" s="168"/>
      <c r="LAK736" s="168"/>
      <c r="LAL736" s="168"/>
      <c r="LAM736" s="168"/>
      <c r="LAN736" s="168"/>
      <c r="LAO736" s="168"/>
      <c r="LAP736" s="168"/>
      <c r="LAQ736" s="168"/>
      <c r="LAR736" s="168"/>
      <c r="LAS736" s="168"/>
      <c r="LAT736" s="168"/>
      <c r="LAU736" s="168"/>
      <c r="LAV736" s="168"/>
      <c r="LAW736" s="168"/>
      <c r="LAX736" s="168"/>
      <c r="LAY736" s="168"/>
      <c r="LAZ736" s="168"/>
      <c r="LBA736" s="168"/>
      <c r="LBB736" s="168"/>
      <c r="LBC736" s="168"/>
      <c r="LBD736" s="168"/>
      <c r="LBE736" s="835"/>
      <c r="LBF736" s="835"/>
      <c r="LBG736" s="835"/>
      <c r="LBH736" s="835"/>
      <c r="LBI736" s="835"/>
      <c r="LBJ736" s="835"/>
      <c r="LBK736" s="835"/>
      <c r="LBL736" s="835"/>
      <c r="LBM736" s="835"/>
      <c r="LBN736" s="835"/>
      <c r="LBO736" s="835"/>
      <c r="LBP736" s="835"/>
      <c r="LBQ736" s="835"/>
      <c r="LBR736" s="835"/>
      <c r="LBS736" s="835"/>
      <c r="LBT736" s="835"/>
      <c r="LBU736" s="835"/>
      <c r="LBV736" s="835"/>
      <c r="LBW736" s="835"/>
      <c r="LBX736" s="835"/>
      <c r="LBY736" s="835"/>
      <c r="LBZ736" s="835"/>
      <c r="LCA736" s="835"/>
      <c r="LCB736" s="835"/>
      <c r="LCC736" s="89"/>
      <c r="LCD736" s="89"/>
      <c r="LCE736" s="89"/>
      <c r="LCF736" s="89"/>
      <c r="LCG736" s="89"/>
      <c r="LCH736" s="835"/>
      <c r="LCI736" s="835"/>
      <c r="LCJ736" s="89"/>
      <c r="LCK736" s="89"/>
      <c r="LCL736" s="835"/>
      <c r="LCM736" s="835"/>
      <c r="LCN736" s="89"/>
      <c r="LCO736" s="89"/>
      <c r="LCP736" s="835"/>
      <c r="LCQ736" s="835"/>
      <c r="LCR736" s="835"/>
      <c r="LCS736" s="835"/>
      <c r="LCT736" s="835"/>
      <c r="LCU736" s="835"/>
      <c r="LCV736" s="835"/>
      <c r="LCW736" s="89"/>
      <c r="LCX736" s="89"/>
      <c r="LCY736" s="835"/>
      <c r="LCZ736" s="835"/>
      <c r="LDA736" s="89"/>
      <c r="LDB736" s="89"/>
      <c r="LDC736" s="835"/>
      <c r="LDD736" s="835"/>
      <c r="LDE736" s="835"/>
      <c r="LDF736" s="835"/>
      <c r="LDG736" s="835"/>
      <c r="LDH736" s="203"/>
      <c r="LDI736" s="107"/>
      <c r="LDJ736" s="835"/>
      <c r="LDK736" s="835"/>
      <c r="LDL736" s="835"/>
      <c r="LDM736" s="835"/>
      <c r="LDN736" s="835"/>
      <c r="LDO736" s="835"/>
      <c r="LDP736" s="835"/>
      <c r="LDQ736" s="168"/>
      <c r="LDR736" s="168"/>
      <c r="LDS736" s="168"/>
      <c r="LDT736" s="168"/>
      <c r="LDU736" s="168"/>
      <c r="LDV736" s="168"/>
      <c r="LDW736" s="168"/>
      <c r="LDX736" s="168"/>
      <c r="LDY736" s="168"/>
      <c r="LDZ736" s="168"/>
      <c r="LEA736" s="168"/>
      <c r="LEB736" s="168"/>
      <c r="LEC736" s="168"/>
      <c r="LED736" s="168"/>
      <c r="LEE736" s="168"/>
      <c r="LEF736" s="168"/>
      <c r="LEG736" s="168"/>
      <c r="LEH736" s="168"/>
      <c r="LEI736" s="168"/>
      <c r="LEJ736" s="168"/>
      <c r="LEK736" s="168"/>
      <c r="LEL736" s="168"/>
      <c r="LEM736" s="168"/>
      <c r="LEN736" s="168"/>
      <c r="LEO736" s="168"/>
      <c r="LEP736" s="168"/>
      <c r="LEQ736" s="168"/>
      <c r="LER736" s="168"/>
      <c r="LES736" s="168"/>
      <c r="LET736" s="168"/>
      <c r="LEU736" s="168"/>
      <c r="LEV736" s="168"/>
      <c r="LEW736" s="168"/>
      <c r="LEX736" s="168"/>
      <c r="LEY736" s="168"/>
      <c r="LEZ736" s="168"/>
      <c r="LFA736" s="168"/>
      <c r="LFB736" s="168"/>
      <c r="LFC736" s="168"/>
      <c r="LFD736" s="168"/>
      <c r="LFE736" s="168"/>
      <c r="LFF736" s="168"/>
      <c r="LFG736" s="168"/>
      <c r="LFH736" s="168"/>
      <c r="LFI736" s="835"/>
      <c r="LFJ736" s="835"/>
      <c r="LFK736" s="835"/>
      <c r="LFL736" s="835"/>
      <c r="LFM736" s="835"/>
      <c r="LFN736" s="835"/>
      <c r="LFO736" s="835"/>
      <c r="LFP736" s="835"/>
      <c r="LFQ736" s="835"/>
      <c r="LFR736" s="835"/>
      <c r="LFS736" s="835"/>
      <c r="LFT736" s="835"/>
      <c r="LFU736" s="835"/>
      <c r="LFV736" s="835"/>
      <c r="LFW736" s="835"/>
      <c r="LFX736" s="835"/>
      <c r="LFY736" s="835"/>
      <c r="LFZ736" s="835"/>
      <c r="LGA736" s="835"/>
      <c r="LGB736" s="835"/>
      <c r="LGC736" s="835"/>
      <c r="LGD736" s="835"/>
      <c r="LGE736" s="835"/>
      <c r="LGF736" s="835"/>
      <c r="LGG736" s="89"/>
      <c r="LGH736" s="89"/>
      <c r="LGI736" s="89"/>
      <c r="LGJ736" s="89"/>
      <c r="LGK736" s="89"/>
      <c r="LGL736" s="835"/>
      <c r="LGM736" s="835"/>
      <c r="LGN736" s="89"/>
      <c r="LGO736" s="89"/>
      <c r="LGP736" s="835"/>
      <c r="LGQ736" s="835"/>
      <c r="LGR736" s="89"/>
      <c r="LGS736" s="89"/>
      <c r="LGT736" s="835"/>
      <c r="LGU736" s="835"/>
      <c r="LGV736" s="835"/>
      <c r="LGW736" s="835"/>
      <c r="LGX736" s="835"/>
      <c r="LGY736" s="835"/>
      <c r="LGZ736" s="835"/>
      <c r="LHA736" s="89"/>
      <c r="LHB736" s="89"/>
      <c r="LHC736" s="835"/>
      <c r="LHD736" s="835"/>
      <c r="LHE736" s="89"/>
      <c r="LHF736" s="89"/>
      <c r="LHG736" s="835"/>
      <c r="LHH736" s="835"/>
      <c r="LHI736" s="835"/>
      <c r="LHJ736" s="835"/>
      <c r="LHK736" s="835"/>
      <c r="LHL736" s="203"/>
      <c r="LHM736" s="107"/>
      <c r="LHN736" s="835"/>
      <c r="LHO736" s="835"/>
      <c r="LHP736" s="835"/>
      <c r="LHQ736" s="835"/>
      <c r="LHR736" s="835"/>
      <c r="LHS736" s="835"/>
      <c r="LHT736" s="835"/>
      <c r="LHU736" s="168"/>
      <c r="LHV736" s="168"/>
      <c r="LHW736" s="168"/>
      <c r="LHX736" s="168"/>
      <c r="LHY736" s="168"/>
      <c r="LHZ736" s="168"/>
      <c r="LIA736" s="168"/>
      <c r="LIB736" s="168"/>
      <c r="LIC736" s="168"/>
      <c r="LID736" s="168"/>
      <c r="LIE736" s="168"/>
      <c r="LIF736" s="168"/>
      <c r="LIG736" s="168"/>
      <c r="LIH736" s="168"/>
      <c r="LII736" s="168"/>
      <c r="LIJ736" s="168"/>
      <c r="LIK736" s="168"/>
      <c r="LIL736" s="168"/>
      <c r="LIM736" s="168"/>
      <c r="LIN736" s="168"/>
      <c r="LIO736" s="168"/>
      <c r="LIP736" s="168"/>
      <c r="LIQ736" s="168"/>
      <c r="LIR736" s="168"/>
      <c r="LIS736" s="168"/>
      <c r="LIT736" s="168"/>
      <c r="LIU736" s="168"/>
      <c r="LIV736" s="168"/>
      <c r="LIW736" s="168"/>
      <c r="LIX736" s="168"/>
      <c r="LIY736" s="168"/>
      <c r="LIZ736" s="168"/>
      <c r="LJA736" s="168"/>
      <c r="LJB736" s="168"/>
      <c r="LJC736" s="168"/>
      <c r="LJD736" s="168"/>
      <c r="LJE736" s="168"/>
      <c r="LJF736" s="168"/>
      <c r="LJG736" s="168"/>
      <c r="LJH736" s="168"/>
      <c r="LJI736" s="168"/>
      <c r="LJJ736" s="168"/>
      <c r="LJK736" s="168"/>
      <c r="LJL736" s="168"/>
      <c r="LJM736" s="835"/>
      <c r="LJN736" s="835"/>
      <c r="LJO736" s="835"/>
      <c r="LJP736" s="835"/>
      <c r="LJQ736" s="835"/>
      <c r="LJR736" s="835"/>
      <c r="LJS736" s="835"/>
      <c r="LJT736" s="835"/>
      <c r="LJU736" s="835"/>
      <c r="LJV736" s="835"/>
      <c r="LJW736" s="835"/>
      <c r="LJX736" s="835"/>
      <c r="LJY736" s="835"/>
      <c r="LJZ736" s="835"/>
      <c r="LKA736" s="835"/>
      <c r="LKB736" s="835"/>
      <c r="LKC736" s="835"/>
      <c r="LKD736" s="835"/>
      <c r="LKE736" s="835"/>
      <c r="LKF736" s="835"/>
      <c r="LKG736" s="835"/>
      <c r="LKH736" s="835"/>
      <c r="LKI736" s="835"/>
      <c r="LKJ736" s="835"/>
      <c r="LKK736" s="89"/>
      <c r="LKL736" s="89"/>
      <c r="LKM736" s="89"/>
      <c r="LKN736" s="89"/>
      <c r="LKO736" s="89"/>
      <c r="LKP736" s="835"/>
      <c r="LKQ736" s="835"/>
      <c r="LKR736" s="89"/>
      <c r="LKS736" s="89"/>
      <c r="LKT736" s="835"/>
      <c r="LKU736" s="835"/>
      <c r="LKV736" s="89"/>
      <c r="LKW736" s="89"/>
      <c r="LKX736" s="835"/>
      <c r="LKY736" s="835"/>
      <c r="LKZ736" s="835"/>
      <c r="LLA736" s="835"/>
      <c r="LLB736" s="835"/>
      <c r="LLC736" s="835"/>
      <c r="LLD736" s="835"/>
      <c r="LLE736" s="89"/>
      <c r="LLF736" s="89"/>
      <c r="LLG736" s="835"/>
      <c r="LLH736" s="835"/>
      <c r="LLI736" s="89"/>
      <c r="LLJ736" s="89"/>
      <c r="LLK736" s="835"/>
      <c r="LLL736" s="835"/>
      <c r="LLM736" s="835"/>
      <c r="LLN736" s="835"/>
      <c r="LLO736" s="835"/>
      <c r="LLP736" s="203"/>
      <c r="LLQ736" s="107"/>
      <c r="LLR736" s="835"/>
      <c r="LLS736" s="835"/>
      <c r="LLT736" s="835"/>
      <c r="LLU736" s="835"/>
      <c r="LLV736" s="835"/>
      <c r="LLW736" s="835"/>
      <c r="LLX736" s="835"/>
      <c r="LLY736" s="168"/>
      <c r="LLZ736" s="168"/>
      <c r="LMA736" s="168"/>
      <c r="LMB736" s="168"/>
      <c r="LMC736" s="168"/>
      <c r="LMD736" s="168"/>
      <c r="LME736" s="168"/>
      <c r="LMF736" s="168"/>
      <c r="LMG736" s="168"/>
      <c r="LMH736" s="168"/>
      <c r="LMI736" s="168"/>
      <c r="LMJ736" s="168"/>
      <c r="LMK736" s="168"/>
      <c r="LML736" s="168"/>
      <c r="LMM736" s="168"/>
      <c r="LMN736" s="168"/>
      <c r="LMO736" s="168"/>
      <c r="LMP736" s="168"/>
      <c r="LMQ736" s="168"/>
      <c r="LMR736" s="168"/>
      <c r="LMS736" s="168"/>
      <c r="LMT736" s="168"/>
      <c r="LMU736" s="168"/>
      <c r="LMV736" s="168"/>
      <c r="LMW736" s="168"/>
      <c r="LMX736" s="168"/>
      <c r="LMY736" s="168"/>
      <c r="LMZ736" s="168"/>
      <c r="LNA736" s="168"/>
      <c r="LNB736" s="168"/>
      <c r="LNC736" s="168"/>
      <c r="LND736" s="168"/>
      <c r="LNE736" s="168"/>
      <c r="LNF736" s="168"/>
      <c r="LNG736" s="168"/>
      <c r="LNH736" s="168"/>
      <c r="LNI736" s="168"/>
      <c r="LNJ736" s="168"/>
      <c r="LNK736" s="168"/>
      <c r="LNL736" s="168"/>
      <c r="LNM736" s="168"/>
      <c r="LNN736" s="168"/>
      <c r="LNO736" s="168"/>
      <c r="LNP736" s="168"/>
      <c r="LNQ736" s="835"/>
      <c r="LNR736" s="835"/>
      <c r="LNS736" s="835"/>
      <c r="LNT736" s="835"/>
      <c r="LNU736" s="835"/>
      <c r="LNV736" s="835"/>
      <c r="LNW736" s="835"/>
      <c r="LNX736" s="835"/>
      <c r="LNY736" s="835"/>
      <c r="LNZ736" s="835"/>
      <c r="LOA736" s="835"/>
      <c r="LOB736" s="835"/>
      <c r="LOC736" s="835"/>
      <c r="LOD736" s="835"/>
      <c r="LOE736" s="835"/>
      <c r="LOF736" s="835"/>
      <c r="LOG736" s="835"/>
      <c r="LOH736" s="835"/>
      <c r="LOI736" s="835"/>
      <c r="LOJ736" s="835"/>
      <c r="LOK736" s="835"/>
      <c r="LOL736" s="835"/>
      <c r="LOM736" s="835"/>
      <c r="LON736" s="835"/>
      <c r="LOO736" s="89"/>
      <c r="LOP736" s="89"/>
      <c r="LOQ736" s="89"/>
      <c r="LOR736" s="89"/>
      <c r="LOS736" s="89"/>
      <c r="LOT736" s="835"/>
      <c r="LOU736" s="835"/>
      <c r="LOV736" s="89"/>
      <c r="LOW736" s="89"/>
      <c r="LOX736" s="835"/>
      <c r="LOY736" s="835"/>
      <c r="LOZ736" s="89"/>
      <c r="LPA736" s="89"/>
      <c r="LPB736" s="835"/>
      <c r="LPC736" s="835"/>
      <c r="LPD736" s="835"/>
      <c r="LPE736" s="835"/>
      <c r="LPF736" s="835"/>
      <c r="LPG736" s="835"/>
      <c r="LPH736" s="835"/>
      <c r="LPI736" s="89"/>
      <c r="LPJ736" s="89"/>
      <c r="LPK736" s="835"/>
      <c r="LPL736" s="835"/>
      <c r="LPM736" s="89"/>
      <c r="LPN736" s="89"/>
      <c r="LPO736" s="835"/>
      <c r="LPP736" s="835"/>
      <c r="LPQ736" s="835"/>
      <c r="LPR736" s="835"/>
      <c r="LPS736" s="835"/>
      <c r="LPT736" s="203"/>
      <c r="LPU736" s="107"/>
      <c r="LPV736" s="835"/>
      <c r="LPW736" s="835"/>
      <c r="LPX736" s="835"/>
      <c r="LPY736" s="835"/>
      <c r="LPZ736" s="835"/>
      <c r="LQA736" s="835"/>
      <c r="LQB736" s="835"/>
      <c r="LQC736" s="168"/>
      <c r="LQD736" s="168"/>
      <c r="LQE736" s="168"/>
      <c r="LQF736" s="168"/>
      <c r="LQG736" s="168"/>
      <c r="LQH736" s="168"/>
      <c r="LQI736" s="168"/>
      <c r="LQJ736" s="168"/>
      <c r="LQK736" s="168"/>
      <c r="LQL736" s="168"/>
      <c r="LQM736" s="168"/>
      <c r="LQN736" s="168"/>
      <c r="LQO736" s="168"/>
      <c r="LQP736" s="168"/>
      <c r="LQQ736" s="168"/>
      <c r="LQR736" s="168"/>
      <c r="LQS736" s="168"/>
      <c r="LQT736" s="168"/>
      <c r="LQU736" s="168"/>
      <c r="LQV736" s="168"/>
      <c r="LQW736" s="168"/>
      <c r="LQX736" s="168"/>
      <c r="LQY736" s="168"/>
      <c r="LQZ736" s="168"/>
      <c r="LRA736" s="168"/>
      <c r="LRB736" s="168"/>
      <c r="LRC736" s="168"/>
      <c r="LRD736" s="168"/>
      <c r="LRE736" s="168"/>
      <c r="LRF736" s="168"/>
      <c r="LRG736" s="168"/>
      <c r="LRH736" s="168"/>
      <c r="LRI736" s="168"/>
      <c r="LRJ736" s="168"/>
      <c r="LRK736" s="168"/>
      <c r="LRL736" s="168"/>
      <c r="LRM736" s="168"/>
      <c r="LRN736" s="168"/>
      <c r="LRO736" s="168"/>
      <c r="LRP736" s="168"/>
      <c r="LRQ736" s="168"/>
      <c r="LRR736" s="168"/>
      <c r="LRS736" s="168"/>
      <c r="LRT736" s="168"/>
      <c r="LRU736" s="835"/>
      <c r="LRV736" s="835"/>
      <c r="LRW736" s="835"/>
      <c r="LRX736" s="835"/>
      <c r="LRY736" s="835"/>
      <c r="LRZ736" s="835"/>
      <c r="LSA736" s="835"/>
      <c r="LSB736" s="835"/>
      <c r="LSC736" s="835"/>
      <c r="LSD736" s="835"/>
      <c r="LSE736" s="835"/>
      <c r="LSF736" s="835"/>
      <c r="LSG736" s="835"/>
      <c r="LSH736" s="835"/>
      <c r="LSI736" s="835"/>
      <c r="LSJ736" s="835"/>
      <c r="LSK736" s="835"/>
      <c r="LSL736" s="835"/>
      <c r="LSM736" s="835"/>
      <c r="LSN736" s="835"/>
      <c r="LSO736" s="835"/>
      <c r="LSP736" s="835"/>
      <c r="LSQ736" s="835"/>
      <c r="LSR736" s="835"/>
      <c r="LSS736" s="89"/>
      <c r="LST736" s="89"/>
      <c r="LSU736" s="89"/>
      <c r="LSV736" s="89"/>
      <c r="LSW736" s="89"/>
      <c r="LSX736" s="835"/>
      <c r="LSY736" s="835"/>
      <c r="LSZ736" s="89"/>
      <c r="LTA736" s="89"/>
      <c r="LTB736" s="835"/>
      <c r="LTC736" s="835"/>
      <c r="LTD736" s="89"/>
      <c r="LTE736" s="89"/>
      <c r="LTF736" s="835"/>
      <c r="LTG736" s="835"/>
      <c r="LTH736" s="835"/>
      <c r="LTI736" s="835"/>
      <c r="LTJ736" s="835"/>
      <c r="LTK736" s="835"/>
      <c r="LTL736" s="835"/>
      <c r="LTM736" s="89"/>
      <c r="LTN736" s="89"/>
      <c r="LTO736" s="835"/>
      <c r="LTP736" s="835"/>
      <c r="LTQ736" s="89"/>
      <c r="LTR736" s="89"/>
      <c r="LTS736" s="835"/>
      <c r="LTT736" s="835"/>
      <c r="LTU736" s="835"/>
      <c r="LTV736" s="835"/>
      <c r="LTW736" s="835"/>
      <c r="LTX736" s="203"/>
      <c r="LTY736" s="107"/>
      <c r="LTZ736" s="835"/>
      <c r="LUA736" s="835"/>
      <c r="LUB736" s="835"/>
      <c r="LUC736" s="835"/>
      <c r="LUD736" s="835"/>
      <c r="LUE736" s="835"/>
      <c r="LUF736" s="835"/>
      <c r="LUG736" s="168"/>
      <c r="LUH736" s="168"/>
      <c r="LUI736" s="168"/>
      <c r="LUJ736" s="168"/>
      <c r="LUK736" s="168"/>
      <c r="LUL736" s="168"/>
      <c r="LUM736" s="168"/>
      <c r="LUN736" s="168"/>
      <c r="LUO736" s="168"/>
      <c r="LUP736" s="168"/>
      <c r="LUQ736" s="168"/>
      <c r="LUR736" s="168"/>
      <c r="LUS736" s="168"/>
      <c r="LUT736" s="168"/>
      <c r="LUU736" s="168"/>
      <c r="LUV736" s="168"/>
      <c r="LUW736" s="168"/>
      <c r="LUX736" s="168"/>
      <c r="LUY736" s="168"/>
      <c r="LUZ736" s="168"/>
      <c r="LVA736" s="168"/>
      <c r="LVB736" s="168"/>
      <c r="LVC736" s="168"/>
      <c r="LVD736" s="168"/>
      <c r="LVE736" s="168"/>
      <c r="LVF736" s="168"/>
      <c r="LVG736" s="168"/>
      <c r="LVH736" s="168"/>
      <c r="LVI736" s="168"/>
      <c r="LVJ736" s="168"/>
      <c r="LVK736" s="168"/>
      <c r="LVL736" s="168"/>
      <c r="LVM736" s="168"/>
      <c r="LVN736" s="168"/>
      <c r="LVO736" s="168"/>
      <c r="LVP736" s="168"/>
      <c r="LVQ736" s="168"/>
      <c r="LVR736" s="168"/>
      <c r="LVS736" s="168"/>
      <c r="LVT736" s="168"/>
      <c r="LVU736" s="168"/>
      <c r="LVV736" s="168"/>
      <c r="LVW736" s="168"/>
      <c r="LVX736" s="168"/>
      <c r="LVY736" s="835"/>
      <c r="LVZ736" s="835"/>
      <c r="LWA736" s="835"/>
      <c r="LWB736" s="835"/>
      <c r="LWC736" s="835"/>
      <c r="LWD736" s="835"/>
      <c r="LWE736" s="835"/>
      <c r="LWF736" s="835"/>
      <c r="LWG736" s="835"/>
      <c r="LWH736" s="835"/>
      <c r="LWI736" s="835"/>
      <c r="LWJ736" s="835"/>
      <c r="LWK736" s="835"/>
      <c r="LWL736" s="835"/>
      <c r="LWM736" s="835"/>
      <c r="LWN736" s="835"/>
      <c r="LWO736" s="835"/>
      <c r="LWP736" s="835"/>
      <c r="LWQ736" s="835"/>
      <c r="LWR736" s="835"/>
      <c r="LWS736" s="835"/>
      <c r="LWT736" s="835"/>
      <c r="LWU736" s="835"/>
      <c r="LWV736" s="835"/>
      <c r="LWW736" s="89"/>
      <c r="LWX736" s="89"/>
      <c r="LWY736" s="89"/>
      <c r="LWZ736" s="89"/>
      <c r="LXA736" s="89"/>
      <c r="LXB736" s="835"/>
      <c r="LXC736" s="835"/>
      <c r="LXD736" s="89"/>
      <c r="LXE736" s="89"/>
      <c r="LXF736" s="835"/>
      <c r="LXG736" s="835"/>
      <c r="LXH736" s="89"/>
      <c r="LXI736" s="89"/>
      <c r="LXJ736" s="835"/>
      <c r="LXK736" s="835"/>
      <c r="LXL736" s="835"/>
      <c r="LXM736" s="835"/>
      <c r="LXN736" s="835"/>
      <c r="LXO736" s="835"/>
      <c r="LXP736" s="835"/>
      <c r="LXQ736" s="89"/>
      <c r="LXR736" s="89"/>
      <c r="LXS736" s="835"/>
      <c r="LXT736" s="835"/>
      <c r="LXU736" s="89"/>
      <c r="LXV736" s="89"/>
      <c r="LXW736" s="835"/>
      <c r="LXX736" s="835"/>
      <c r="LXY736" s="835"/>
      <c r="LXZ736" s="835"/>
      <c r="LYA736" s="835"/>
      <c r="LYB736" s="203"/>
      <c r="LYC736" s="107"/>
      <c r="LYD736" s="835"/>
      <c r="LYE736" s="835"/>
      <c r="LYF736" s="835"/>
      <c r="LYG736" s="835"/>
      <c r="LYH736" s="835"/>
      <c r="LYI736" s="835"/>
      <c r="LYJ736" s="835"/>
      <c r="LYK736" s="168"/>
      <c r="LYL736" s="168"/>
      <c r="LYM736" s="168"/>
      <c r="LYN736" s="168"/>
      <c r="LYO736" s="168"/>
      <c r="LYP736" s="168"/>
      <c r="LYQ736" s="168"/>
      <c r="LYR736" s="168"/>
      <c r="LYS736" s="168"/>
      <c r="LYT736" s="168"/>
      <c r="LYU736" s="168"/>
      <c r="LYV736" s="168"/>
      <c r="LYW736" s="168"/>
      <c r="LYX736" s="168"/>
      <c r="LYY736" s="168"/>
      <c r="LYZ736" s="168"/>
      <c r="LZA736" s="168"/>
      <c r="LZB736" s="168"/>
      <c r="LZC736" s="168"/>
      <c r="LZD736" s="168"/>
      <c r="LZE736" s="168"/>
      <c r="LZF736" s="168"/>
      <c r="LZG736" s="168"/>
      <c r="LZH736" s="168"/>
      <c r="LZI736" s="168"/>
      <c r="LZJ736" s="168"/>
      <c r="LZK736" s="168"/>
      <c r="LZL736" s="168"/>
      <c r="LZM736" s="168"/>
      <c r="LZN736" s="168"/>
      <c r="LZO736" s="168"/>
      <c r="LZP736" s="168"/>
      <c r="LZQ736" s="168"/>
      <c r="LZR736" s="168"/>
      <c r="LZS736" s="168"/>
      <c r="LZT736" s="168"/>
      <c r="LZU736" s="168"/>
      <c r="LZV736" s="168"/>
      <c r="LZW736" s="168"/>
      <c r="LZX736" s="168"/>
      <c r="LZY736" s="168"/>
      <c r="LZZ736" s="168"/>
      <c r="MAA736" s="168"/>
      <c r="MAB736" s="168"/>
      <c r="MAC736" s="835"/>
      <c r="MAD736" s="835"/>
      <c r="MAE736" s="835"/>
      <c r="MAF736" s="835"/>
      <c r="MAG736" s="835"/>
      <c r="MAH736" s="835"/>
      <c r="MAI736" s="835"/>
      <c r="MAJ736" s="835"/>
      <c r="MAK736" s="835"/>
      <c r="MAL736" s="835"/>
      <c r="MAM736" s="835"/>
      <c r="MAN736" s="835"/>
      <c r="MAO736" s="835"/>
      <c r="MAP736" s="835"/>
      <c r="MAQ736" s="835"/>
      <c r="MAR736" s="835"/>
      <c r="MAS736" s="835"/>
      <c r="MAT736" s="835"/>
      <c r="MAU736" s="835"/>
      <c r="MAV736" s="835"/>
      <c r="MAW736" s="835"/>
      <c r="MAX736" s="835"/>
      <c r="MAY736" s="835"/>
      <c r="MAZ736" s="835"/>
      <c r="MBA736" s="89"/>
      <c r="MBB736" s="89"/>
      <c r="MBC736" s="89"/>
      <c r="MBD736" s="89"/>
      <c r="MBE736" s="89"/>
      <c r="MBF736" s="835"/>
      <c r="MBG736" s="835"/>
      <c r="MBH736" s="89"/>
      <c r="MBI736" s="89"/>
      <c r="MBJ736" s="835"/>
      <c r="MBK736" s="835"/>
      <c r="MBL736" s="89"/>
      <c r="MBM736" s="89"/>
      <c r="MBN736" s="835"/>
      <c r="MBO736" s="835"/>
      <c r="MBP736" s="835"/>
      <c r="MBQ736" s="835"/>
      <c r="MBR736" s="835"/>
      <c r="MBS736" s="835"/>
      <c r="MBT736" s="835"/>
      <c r="MBU736" s="89"/>
      <c r="MBV736" s="89"/>
      <c r="MBW736" s="835"/>
      <c r="MBX736" s="835"/>
      <c r="MBY736" s="89"/>
      <c r="MBZ736" s="89"/>
      <c r="MCA736" s="835"/>
      <c r="MCB736" s="835"/>
      <c r="MCC736" s="835"/>
      <c r="MCD736" s="835"/>
      <c r="MCE736" s="835"/>
      <c r="MCF736" s="203"/>
      <c r="MCG736" s="107"/>
      <c r="MCH736" s="835"/>
      <c r="MCI736" s="835"/>
      <c r="MCJ736" s="835"/>
      <c r="MCK736" s="835"/>
      <c r="MCL736" s="835"/>
      <c r="MCM736" s="835"/>
      <c r="MCN736" s="835"/>
      <c r="MCO736" s="168"/>
      <c r="MCP736" s="168"/>
      <c r="MCQ736" s="168"/>
      <c r="MCR736" s="168"/>
      <c r="MCS736" s="168"/>
      <c r="MCT736" s="168"/>
      <c r="MCU736" s="168"/>
      <c r="MCV736" s="168"/>
      <c r="MCW736" s="168"/>
      <c r="MCX736" s="168"/>
      <c r="MCY736" s="168"/>
      <c r="MCZ736" s="168"/>
      <c r="MDA736" s="168"/>
      <c r="MDB736" s="168"/>
      <c r="MDC736" s="168"/>
      <c r="MDD736" s="168"/>
      <c r="MDE736" s="168"/>
      <c r="MDF736" s="168"/>
      <c r="MDG736" s="168"/>
      <c r="MDH736" s="168"/>
      <c r="MDI736" s="168"/>
      <c r="MDJ736" s="168"/>
      <c r="MDK736" s="168"/>
      <c r="MDL736" s="168"/>
      <c r="MDM736" s="168"/>
      <c r="MDN736" s="168"/>
      <c r="MDO736" s="168"/>
      <c r="MDP736" s="168"/>
      <c r="MDQ736" s="168"/>
      <c r="MDR736" s="168"/>
      <c r="MDS736" s="168"/>
      <c r="MDT736" s="168"/>
      <c r="MDU736" s="168"/>
      <c r="MDV736" s="168"/>
      <c r="MDW736" s="168"/>
      <c r="MDX736" s="168"/>
      <c r="MDY736" s="168"/>
      <c r="MDZ736" s="168"/>
      <c r="MEA736" s="168"/>
      <c r="MEB736" s="168"/>
      <c r="MEC736" s="168"/>
      <c r="MED736" s="168"/>
      <c r="MEE736" s="168"/>
      <c r="MEF736" s="168"/>
      <c r="MEG736" s="835"/>
      <c r="MEH736" s="835"/>
      <c r="MEI736" s="835"/>
      <c r="MEJ736" s="835"/>
      <c r="MEK736" s="835"/>
      <c r="MEL736" s="835"/>
      <c r="MEM736" s="835"/>
      <c r="MEN736" s="835"/>
      <c r="MEO736" s="835"/>
      <c r="MEP736" s="835"/>
      <c r="MEQ736" s="835"/>
      <c r="MER736" s="835"/>
      <c r="MES736" s="835"/>
      <c r="MET736" s="835"/>
      <c r="MEU736" s="835"/>
      <c r="MEV736" s="835"/>
      <c r="MEW736" s="835"/>
      <c r="MEX736" s="835"/>
      <c r="MEY736" s="835"/>
      <c r="MEZ736" s="835"/>
      <c r="MFA736" s="835"/>
      <c r="MFB736" s="835"/>
      <c r="MFC736" s="835"/>
      <c r="MFD736" s="835"/>
      <c r="MFE736" s="89"/>
      <c r="MFF736" s="89"/>
      <c r="MFG736" s="89"/>
      <c r="MFH736" s="89"/>
      <c r="MFI736" s="89"/>
      <c r="MFJ736" s="835"/>
      <c r="MFK736" s="835"/>
      <c r="MFL736" s="89"/>
      <c r="MFM736" s="89"/>
      <c r="MFN736" s="835"/>
      <c r="MFO736" s="835"/>
      <c r="MFP736" s="89"/>
      <c r="MFQ736" s="89"/>
      <c r="MFR736" s="835"/>
      <c r="MFS736" s="835"/>
      <c r="MFT736" s="835"/>
      <c r="MFU736" s="835"/>
      <c r="MFV736" s="835"/>
      <c r="MFW736" s="835"/>
      <c r="MFX736" s="835"/>
      <c r="MFY736" s="89"/>
      <c r="MFZ736" s="89"/>
      <c r="MGA736" s="835"/>
      <c r="MGB736" s="835"/>
      <c r="MGC736" s="89"/>
      <c r="MGD736" s="89"/>
      <c r="MGE736" s="835"/>
      <c r="MGF736" s="835"/>
      <c r="MGG736" s="835"/>
      <c r="MGH736" s="835"/>
      <c r="MGI736" s="835"/>
      <c r="MGJ736" s="203"/>
      <c r="MGK736" s="107"/>
      <c r="MGL736" s="835"/>
      <c r="MGM736" s="835"/>
      <c r="MGN736" s="835"/>
      <c r="MGO736" s="835"/>
      <c r="MGP736" s="835"/>
      <c r="MGQ736" s="835"/>
      <c r="MGR736" s="835"/>
      <c r="MGS736" s="168"/>
      <c r="MGT736" s="168"/>
      <c r="MGU736" s="168"/>
      <c r="MGV736" s="168"/>
      <c r="MGW736" s="168"/>
      <c r="MGX736" s="168"/>
      <c r="MGY736" s="168"/>
      <c r="MGZ736" s="168"/>
      <c r="MHA736" s="168"/>
      <c r="MHB736" s="168"/>
      <c r="MHC736" s="168"/>
      <c r="MHD736" s="168"/>
      <c r="MHE736" s="168"/>
      <c r="MHF736" s="168"/>
      <c r="MHG736" s="168"/>
      <c r="MHH736" s="168"/>
      <c r="MHI736" s="168"/>
      <c r="MHJ736" s="168"/>
      <c r="MHK736" s="168"/>
      <c r="MHL736" s="168"/>
      <c r="MHM736" s="168"/>
      <c r="MHN736" s="168"/>
      <c r="MHO736" s="168"/>
      <c r="MHP736" s="168"/>
      <c r="MHQ736" s="168"/>
      <c r="MHR736" s="168"/>
      <c r="MHS736" s="168"/>
      <c r="MHT736" s="168"/>
      <c r="MHU736" s="168"/>
      <c r="MHV736" s="168"/>
      <c r="MHW736" s="168"/>
      <c r="MHX736" s="168"/>
      <c r="MHY736" s="168"/>
      <c r="MHZ736" s="168"/>
      <c r="MIA736" s="168"/>
      <c r="MIB736" s="168"/>
      <c r="MIC736" s="168"/>
      <c r="MID736" s="168"/>
      <c r="MIE736" s="168"/>
      <c r="MIF736" s="168"/>
      <c r="MIG736" s="168"/>
      <c r="MIH736" s="168"/>
      <c r="MII736" s="168"/>
      <c r="MIJ736" s="168"/>
      <c r="MIK736" s="835"/>
      <c r="MIL736" s="835"/>
      <c r="MIM736" s="835"/>
      <c r="MIN736" s="835"/>
      <c r="MIO736" s="835"/>
      <c r="MIP736" s="835"/>
      <c r="MIQ736" s="835"/>
      <c r="MIR736" s="835"/>
      <c r="MIS736" s="835"/>
      <c r="MIT736" s="835"/>
      <c r="MIU736" s="835"/>
      <c r="MIV736" s="835"/>
      <c r="MIW736" s="835"/>
      <c r="MIX736" s="835"/>
      <c r="MIY736" s="835"/>
      <c r="MIZ736" s="835"/>
      <c r="MJA736" s="835"/>
      <c r="MJB736" s="835"/>
      <c r="MJC736" s="835"/>
      <c r="MJD736" s="835"/>
      <c r="MJE736" s="835"/>
      <c r="MJF736" s="835"/>
      <c r="MJG736" s="835"/>
      <c r="MJH736" s="835"/>
      <c r="MJI736" s="89"/>
      <c r="MJJ736" s="89"/>
      <c r="MJK736" s="89"/>
      <c r="MJL736" s="89"/>
      <c r="MJM736" s="89"/>
      <c r="MJN736" s="835"/>
      <c r="MJO736" s="835"/>
      <c r="MJP736" s="89"/>
      <c r="MJQ736" s="89"/>
      <c r="MJR736" s="835"/>
      <c r="MJS736" s="835"/>
      <c r="MJT736" s="89"/>
      <c r="MJU736" s="89"/>
      <c r="MJV736" s="835"/>
      <c r="MJW736" s="835"/>
      <c r="MJX736" s="835"/>
      <c r="MJY736" s="835"/>
      <c r="MJZ736" s="835"/>
      <c r="MKA736" s="835"/>
      <c r="MKB736" s="835"/>
      <c r="MKC736" s="89"/>
      <c r="MKD736" s="89"/>
      <c r="MKE736" s="835"/>
      <c r="MKF736" s="835"/>
      <c r="MKG736" s="89"/>
      <c r="MKH736" s="89"/>
      <c r="MKI736" s="835"/>
      <c r="MKJ736" s="835"/>
      <c r="MKK736" s="835"/>
      <c r="MKL736" s="835"/>
      <c r="MKM736" s="835"/>
      <c r="MKN736" s="203"/>
      <c r="MKO736" s="107"/>
      <c r="MKP736" s="835"/>
      <c r="MKQ736" s="835"/>
      <c r="MKR736" s="835"/>
      <c r="MKS736" s="835"/>
      <c r="MKT736" s="835"/>
      <c r="MKU736" s="835"/>
      <c r="MKV736" s="835"/>
      <c r="MKW736" s="168"/>
      <c r="MKX736" s="168"/>
      <c r="MKY736" s="168"/>
      <c r="MKZ736" s="168"/>
      <c r="MLA736" s="168"/>
      <c r="MLB736" s="168"/>
      <c r="MLC736" s="168"/>
      <c r="MLD736" s="168"/>
      <c r="MLE736" s="168"/>
      <c r="MLF736" s="168"/>
      <c r="MLG736" s="168"/>
      <c r="MLH736" s="168"/>
      <c r="MLI736" s="168"/>
      <c r="MLJ736" s="168"/>
      <c r="MLK736" s="168"/>
      <c r="MLL736" s="168"/>
      <c r="MLM736" s="168"/>
      <c r="MLN736" s="168"/>
      <c r="MLO736" s="168"/>
      <c r="MLP736" s="168"/>
      <c r="MLQ736" s="168"/>
      <c r="MLR736" s="168"/>
      <c r="MLS736" s="168"/>
      <c r="MLT736" s="168"/>
      <c r="MLU736" s="168"/>
      <c r="MLV736" s="168"/>
      <c r="MLW736" s="168"/>
      <c r="MLX736" s="168"/>
      <c r="MLY736" s="168"/>
      <c r="MLZ736" s="168"/>
      <c r="MMA736" s="168"/>
      <c r="MMB736" s="168"/>
      <c r="MMC736" s="168"/>
      <c r="MMD736" s="168"/>
      <c r="MME736" s="168"/>
      <c r="MMF736" s="168"/>
      <c r="MMG736" s="168"/>
      <c r="MMH736" s="168"/>
      <c r="MMI736" s="168"/>
      <c r="MMJ736" s="168"/>
      <c r="MMK736" s="168"/>
      <c r="MML736" s="168"/>
      <c r="MMM736" s="168"/>
      <c r="MMN736" s="168"/>
      <c r="MMO736" s="835"/>
      <c r="MMP736" s="835"/>
      <c r="MMQ736" s="835"/>
      <c r="MMR736" s="835"/>
      <c r="MMS736" s="835"/>
      <c r="MMT736" s="835"/>
      <c r="MMU736" s="835"/>
      <c r="MMV736" s="835"/>
      <c r="MMW736" s="835"/>
      <c r="MMX736" s="835"/>
      <c r="MMY736" s="835"/>
      <c r="MMZ736" s="835"/>
      <c r="MNA736" s="835"/>
      <c r="MNB736" s="835"/>
      <c r="MNC736" s="835"/>
      <c r="MND736" s="835"/>
      <c r="MNE736" s="835"/>
      <c r="MNF736" s="835"/>
      <c r="MNG736" s="835"/>
      <c r="MNH736" s="835"/>
      <c r="MNI736" s="835"/>
      <c r="MNJ736" s="835"/>
      <c r="MNK736" s="835"/>
      <c r="MNL736" s="835"/>
      <c r="MNM736" s="89"/>
      <c r="MNN736" s="89"/>
      <c r="MNO736" s="89"/>
      <c r="MNP736" s="89"/>
      <c r="MNQ736" s="89"/>
      <c r="MNR736" s="835"/>
      <c r="MNS736" s="835"/>
      <c r="MNT736" s="89"/>
      <c r="MNU736" s="89"/>
      <c r="MNV736" s="835"/>
      <c r="MNW736" s="835"/>
      <c r="MNX736" s="89"/>
      <c r="MNY736" s="89"/>
      <c r="MNZ736" s="835"/>
      <c r="MOA736" s="835"/>
      <c r="MOB736" s="835"/>
      <c r="MOC736" s="835"/>
      <c r="MOD736" s="835"/>
      <c r="MOE736" s="835"/>
      <c r="MOF736" s="835"/>
      <c r="MOG736" s="89"/>
      <c r="MOH736" s="89"/>
      <c r="MOI736" s="835"/>
      <c r="MOJ736" s="835"/>
      <c r="MOK736" s="89"/>
      <c r="MOL736" s="89"/>
      <c r="MOM736" s="835"/>
      <c r="MON736" s="835"/>
      <c r="MOO736" s="835"/>
      <c r="MOP736" s="835"/>
      <c r="MOQ736" s="835"/>
      <c r="MOR736" s="203"/>
      <c r="MOS736" s="107"/>
      <c r="MOT736" s="835"/>
      <c r="MOU736" s="835"/>
      <c r="MOV736" s="835"/>
      <c r="MOW736" s="835"/>
      <c r="MOX736" s="835"/>
      <c r="MOY736" s="835"/>
      <c r="MOZ736" s="835"/>
      <c r="MPA736" s="168"/>
      <c r="MPB736" s="168"/>
      <c r="MPC736" s="168"/>
      <c r="MPD736" s="168"/>
      <c r="MPE736" s="168"/>
      <c r="MPF736" s="168"/>
      <c r="MPG736" s="168"/>
      <c r="MPH736" s="168"/>
      <c r="MPI736" s="168"/>
      <c r="MPJ736" s="168"/>
      <c r="MPK736" s="168"/>
      <c r="MPL736" s="168"/>
      <c r="MPM736" s="168"/>
      <c r="MPN736" s="168"/>
      <c r="MPO736" s="168"/>
      <c r="MPP736" s="168"/>
      <c r="MPQ736" s="168"/>
      <c r="MPR736" s="168"/>
      <c r="MPS736" s="168"/>
      <c r="MPT736" s="168"/>
      <c r="MPU736" s="168"/>
      <c r="MPV736" s="168"/>
      <c r="MPW736" s="168"/>
      <c r="MPX736" s="168"/>
      <c r="MPY736" s="168"/>
      <c r="MPZ736" s="168"/>
      <c r="MQA736" s="168"/>
      <c r="MQB736" s="168"/>
      <c r="MQC736" s="168"/>
      <c r="MQD736" s="168"/>
      <c r="MQE736" s="168"/>
      <c r="MQF736" s="168"/>
      <c r="MQG736" s="168"/>
      <c r="MQH736" s="168"/>
      <c r="MQI736" s="168"/>
      <c r="MQJ736" s="168"/>
      <c r="MQK736" s="168"/>
      <c r="MQL736" s="168"/>
      <c r="MQM736" s="168"/>
      <c r="MQN736" s="168"/>
      <c r="MQO736" s="168"/>
      <c r="MQP736" s="168"/>
      <c r="MQQ736" s="168"/>
      <c r="MQR736" s="168"/>
      <c r="MQS736" s="835"/>
      <c r="MQT736" s="835"/>
      <c r="MQU736" s="835"/>
      <c r="MQV736" s="835"/>
      <c r="MQW736" s="835"/>
      <c r="MQX736" s="835"/>
      <c r="MQY736" s="835"/>
      <c r="MQZ736" s="835"/>
      <c r="MRA736" s="835"/>
      <c r="MRB736" s="835"/>
      <c r="MRC736" s="835"/>
      <c r="MRD736" s="835"/>
      <c r="MRE736" s="835"/>
      <c r="MRF736" s="835"/>
      <c r="MRG736" s="835"/>
      <c r="MRH736" s="835"/>
      <c r="MRI736" s="835"/>
      <c r="MRJ736" s="835"/>
      <c r="MRK736" s="835"/>
      <c r="MRL736" s="835"/>
      <c r="MRM736" s="835"/>
      <c r="MRN736" s="835"/>
      <c r="MRO736" s="835"/>
      <c r="MRP736" s="835"/>
      <c r="MRQ736" s="89"/>
      <c r="MRR736" s="89"/>
      <c r="MRS736" s="89"/>
      <c r="MRT736" s="89"/>
      <c r="MRU736" s="89"/>
      <c r="MRV736" s="835"/>
      <c r="MRW736" s="835"/>
      <c r="MRX736" s="89"/>
      <c r="MRY736" s="89"/>
      <c r="MRZ736" s="835"/>
      <c r="MSA736" s="835"/>
      <c r="MSB736" s="89"/>
      <c r="MSC736" s="89"/>
      <c r="MSD736" s="835"/>
      <c r="MSE736" s="835"/>
      <c r="MSF736" s="835"/>
      <c r="MSG736" s="835"/>
      <c r="MSH736" s="835"/>
      <c r="MSI736" s="835"/>
      <c r="MSJ736" s="835"/>
      <c r="MSK736" s="89"/>
      <c r="MSL736" s="89"/>
      <c r="MSM736" s="835"/>
      <c r="MSN736" s="835"/>
      <c r="MSO736" s="89"/>
      <c r="MSP736" s="89"/>
      <c r="MSQ736" s="835"/>
      <c r="MSR736" s="835"/>
      <c r="MSS736" s="835"/>
      <c r="MST736" s="835"/>
      <c r="MSU736" s="835"/>
      <c r="MSV736" s="203"/>
      <c r="MSW736" s="107"/>
      <c r="MSX736" s="835"/>
      <c r="MSY736" s="835"/>
      <c r="MSZ736" s="835"/>
      <c r="MTA736" s="835"/>
      <c r="MTB736" s="835"/>
      <c r="MTC736" s="835"/>
      <c r="MTD736" s="835"/>
      <c r="MTE736" s="168"/>
      <c r="MTF736" s="168"/>
      <c r="MTG736" s="168"/>
      <c r="MTH736" s="168"/>
      <c r="MTI736" s="168"/>
      <c r="MTJ736" s="168"/>
      <c r="MTK736" s="168"/>
      <c r="MTL736" s="168"/>
      <c r="MTM736" s="168"/>
      <c r="MTN736" s="168"/>
      <c r="MTO736" s="168"/>
      <c r="MTP736" s="168"/>
      <c r="MTQ736" s="168"/>
      <c r="MTR736" s="168"/>
      <c r="MTS736" s="168"/>
      <c r="MTT736" s="168"/>
      <c r="MTU736" s="168"/>
      <c r="MTV736" s="168"/>
      <c r="MTW736" s="168"/>
      <c r="MTX736" s="168"/>
      <c r="MTY736" s="168"/>
      <c r="MTZ736" s="168"/>
      <c r="MUA736" s="168"/>
      <c r="MUB736" s="168"/>
      <c r="MUC736" s="168"/>
      <c r="MUD736" s="168"/>
      <c r="MUE736" s="168"/>
      <c r="MUF736" s="168"/>
      <c r="MUG736" s="168"/>
      <c r="MUH736" s="168"/>
      <c r="MUI736" s="168"/>
      <c r="MUJ736" s="168"/>
      <c r="MUK736" s="168"/>
      <c r="MUL736" s="168"/>
      <c r="MUM736" s="168"/>
      <c r="MUN736" s="168"/>
      <c r="MUO736" s="168"/>
      <c r="MUP736" s="168"/>
      <c r="MUQ736" s="168"/>
      <c r="MUR736" s="168"/>
      <c r="MUS736" s="168"/>
      <c r="MUT736" s="168"/>
      <c r="MUU736" s="168"/>
      <c r="MUV736" s="168"/>
      <c r="MUW736" s="835"/>
      <c r="MUX736" s="835"/>
      <c r="MUY736" s="835"/>
      <c r="MUZ736" s="835"/>
      <c r="MVA736" s="835"/>
      <c r="MVB736" s="835"/>
      <c r="MVC736" s="835"/>
      <c r="MVD736" s="835"/>
      <c r="MVE736" s="835"/>
      <c r="MVF736" s="835"/>
      <c r="MVG736" s="835"/>
      <c r="MVH736" s="835"/>
      <c r="MVI736" s="835"/>
      <c r="MVJ736" s="835"/>
      <c r="MVK736" s="835"/>
      <c r="MVL736" s="835"/>
      <c r="MVM736" s="835"/>
      <c r="MVN736" s="835"/>
      <c r="MVO736" s="835"/>
      <c r="MVP736" s="835"/>
      <c r="MVQ736" s="835"/>
      <c r="MVR736" s="835"/>
      <c r="MVS736" s="835"/>
      <c r="MVT736" s="835"/>
      <c r="MVU736" s="89"/>
      <c r="MVV736" s="89"/>
      <c r="MVW736" s="89"/>
      <c r="MVX736" s="89"/>
      <c r="MVY736" s="89"/>
      <c r="MVZ736" s="835"/>
      <c r="MWA736" s="835"/>
      <c r="MWB736" s="89"/>
      <c r="MWC736" s="89"/>
      <c r="MWD736" s="835"/>
      <c r="MWE736" s="835"/>
      <c r="MWF736" s="89"/>
      <c r="MWG736" s="89"/>
      <c r="MWH736" s="835"/>
      <c r="MWI736" s="835"/>
      <c r="MWJ736" s="835"/>
      <c r="MWK736" s="835"/>
      <c r="MWL736" s="835"/>
      <c r="MWM736" s="835"/>
      <c r="MWN736" s="835"/>
      <c r="MWO736" s="89"/>
      <c r="MWP736" s="89"/>
      <c r="MWQ736" s="835"/>
      <c r="MWR736" s="835"/>
      <c r="MWS736" s="89"/>
      <c r="MWT736" s="89"/>
      <c r="MWU736" s="835"/>
      <c r="MWV736" s="835"/>
      <c r="MWW736" s="835"/>
      <c r="MWX736" s="835"/>
      <c r="MWY736" s="835"/>
      <c r="MWZ736" s="203"/>
      <c r="MXA736" s="107"/>
      <c r="MXB736" s="835"/>
      <c r="MXC736" s="835"/>
      <c r="MXD736" s="835"/>
      <c r="MXE736" s="835"/>
      <c r="MXF736" s="835"/>
      <c r="MXG736" s="835"/>
      <c r="MXH736" s="835"/>
      <c r="MXI736" s="168"/>
      <c r="MXJ736" s="168"/>
      <c r="MXK736" s="168"/>
      <c r="MXL736" s="168"/>
      <c r="MXM736" s="168"/>
      <c r="MXN736" s="168"/>
      <c r="MXO736" s="168"/>
      <c r="MXP736" s="168"/>
      <c r="MXQ736" s="168"/>
      <c r="MXR736" s="168"/>
      <c r="MXS736" s="168"/>
      <c r="MXT736" s="168"/>
      <c r="MXU736" s="168"/>
      <c r="MXV736" s="168"/>
      <c r="MXW736" s="168"/>
      <c r="MXX736" s="168"/>
      <c r="MXY736" s="168"/>
      <c r="MXZ736" s="168"/>
      <c r="MYA736" s="168"/>
      <c r="MYB736" s="168"/>
      <c r="MYC736" s="168"/>
      <c r="MYD736" s="168"/>
      <c r="MYE736" s="168"/>
      <c r="MYF736" s="168"/>
      <c r="MYG736" s="168"/>
      <c r="MYH736" s="168"/>
      <c r="MYI736" s="168"/>
      <c r="MYJ736" s="168"/>
      <c r="MYK736" s="168"/>
      <c r="MYL736" s="168"/>
      <c r="MYM736" s="168"/>
      <c r="MYN736" s="168"/>
      <c r="MYO736" s="168"/>
      <c r="MYP736" s="168"/>
      <c r="MYQ736" s="168"/>
      <c r="MYR736" s="168"/>
      <c r="MYS736" s="168"/>
      <c r="MYT736" s="168"/>
      <c r="MYU736" s="168"/>
      <c r="MYV736" s="168"/>
      <c r="MYW736" s="168"/>
      <c r="MYX736" s="168"/>
      <c r="MYY736" s="168"/>
      <c r="MYZ736" s="168"/>
      <c r="MZA736" s="835"/>
      <c r="MZB736" s="835"/>
      <c r="MZC736" s="835"/>
      <c r="MZD736" s="835"/>
      <c r="MZE736" s="835"/>
      <c r="MZF736" s="835"/>
      <c r="MZG736" s="835"/>
      <c r="MZH736" s="835"/>
      <c r="MZI736" s="835"/>
      <c r="MZJ736" s="835"/>
      <c r="MZK736" s="835"/>
      <c r="MZL736" s="835"/>
      <c r="MZM736" s="835"/>
      <c r="MZN736" s="835"/>
      <c r="MZO736" s="835"/>
      <c r="MZP736" s="835"/>
      <c r="MZQ736" s="835"/>
      <c r="MZR736" s="835"/>
      <c r="MZS736" s="835"/>
      <c r="MZT736" s="835"/>
      <c r="MZU736" s="835"/>
      <c r="MZV736" s="835"/>
      <c r="MZW736" s="835"/>
      <c r="MZX736" s="835"/>
      <c r="MZY736" s="89"/>
      <c r="MZZ736" s="89"/>
      <c r="NAA736" s="89"/>
      <c r="NAB736" s="89"/>
      <c r="NAC736" s="89"/>
      <c r="NAD736" s="835"/>
      <c r="NAE736" s="835"/>
      <c r="NAF736" s="89"/>
      <c r="NAG736" s="89"/>
      <c r="NAH736" s="835"/>
      <c r="NAI736" s="835"/>
      <c r="NAJ736" s="89"/>
      <c r="NAK736" s="89"/>
      <c r="NAL736" s="835"/>
      <c r="NAM736" s="835"/>
      <c r="NAN736" s="835"/>
      <c r="NAO736" s="835"/>
      <c r="NAP736" s="835"/>
      <c r="NAQ736" s="835"/>
      <c r="NAR736" s="835"/>
      <c r="NAS736" s="89"/>
      <c r="NAT736" s="89"/>
      <c r="NAU736" s="835"/>
      <c r="NAV736" s="835"/>
      <c r="NAW736" s="89"/>
      <c r="NAX736" s="89"/>
      <c r="NAY736" s="835"/>
      <c r="NAZ736" s="835"/>
      <c r="NBA736" s="835"/>
      <c r="NBB736" s="835"/>
      <c r="NBC736" s="835"/>
      <c r="NBD736" s="203"/>
      <c r="NBE736" s="107"/>
      <c r="NBF736" s="835"/>
      <c r="NBG736" s="835"/>
      <c r="NBH736" s="835"/>
      <c r="NBI736" s="835"/>
      <c r="NBJ736" s="835"/>
      <c r="NBK736" s="835"/>
      <c r="NBL736" s="835"/>
      <c r="NBM736" s="168"/>
      <c r="NBN736" s="168"/>
      <c r="NBO736" s="168"/>
      <c r="NBP736" s="168"/>
      <c r="NBQ736" s="168"/>
      <c r="NBR736" s="168"/>
      <c r="NBS736" s="168"/>
      <c r="NBT736" s="168"/>
      <c r="NBU736" s="168"/>
      <c r="NBV736" s="168"/>
      <c r="NBW736" s="168"/>
      <c r="NBX736" s="168"/>
      <c r="NBY736" s="168"/>
      <c r="NBZ736" s="168"/>
      <c r="NCA736" s="168"/>
      <c r="NCB736" s="168"/>
      <c r="NCC736" s="168"/>
      <c r="NCD736" s="168"/>
      <c r="NCE736" s="168"/>
      <c r="NCF736" s="168"/>
      <c r="NCG736" s="168"/>
      <c r="NCH736" s="168"/>
      <c r="NCI736" s="168"/>
      <c r="NCJ736" s="168"/>
      <c r="NCK736" s="168"/>
      <c r="NCL736" s="168"/>
      <c r="NCM736" s="168"/>
      <c r="NCN736" s="168"/>
      <c r="NCO736" s="168"/>
      <c r="NCP736" s="168"/>
      <c r="NCQ736" s="168"/>
      <c r="NCR736" s="168"/>
      <c r="NCS736" s="168"/>
      <c r="NCT736" s="168"/>
      <c r="NCU736" s="168"/>
      <c r="NCV736" s="168"/>
      <c r="NCW736" s="168"/>
      <c r="NCX736" s="168"/>
      <c r="NCY736" s="168"/>
      <c r="NCZ736" s="168"/>
      <c r="NDA736" s="168"/>
      <c r="NDB736" s="168"/>
      <c r="NDC736" s="168"/>
      <c r="NDD736" s="168"/>
      <c r="NDE736" s="835"/>
      <c r="NDF736" s="835"/>
      <c r="NDG736" s="835"/>
      <c r="NDH736" s="835"/>
      <c r="NDI736" s="835"/>
      <c r="NDJ736" s="835"/>
      <c r="NDK736" s="835"/>
      <c r="NDL736" s="835"/>
      <c r="NDM736" s="835"/>
      <c r="NDN736" s="835"/>
      <c r="NDO736" s="835"/>
      <c r="NDP736" s="835"/>
      <c r="NDQ736" s="835"/>
      <c r="NDR736" s="835"/>
      <c r="NDS736" s="835"/>
      <c r="NDT736" s="835"/>
      <c r="NDU736" s="835"/>
      <c r="NDV736" s="835"/>
      <c r="NDW736" s="835"/>
      <c r="NDX736" s="835"/>
      <c r="NDY736" s="835"/>
      <c r="NDZ736" s="835"/>
      <c r="NEA736" s="835"/>
      <c r="NEB736" s="835"/>
      <c r="NEC736" s="89"/>
      <c r="NED736" s="89"/>
      <c r="NEE736" s="89"/>
      <c r="NEF736" s="89"/>
      <c r="NEG736" s="89"/>
      <c r="NEH736" s="835"/>
      <c r="NEI736" s="835"/>
      <c r="NEJ736" s="89"/>
      <c r="NEK736" s="89"/>
      <c r="NEL736" s="835"/>
      <c r="NEM736" s="835"/>
      <c r="NEN736" s="89"/>
      <c r="NEO736" s="89"/>
      <c r="NEP736" s="835"/>
      <c r="NEQ736" s="835"/>
      <c r="NER736" s="835"/>
      <c r="NES736" s="835"/>
      <c r="NET736" s="835"/>
      <c r="NEU736" s="835"/>
      <c r="NEV736" s="835"/>
      <c r="NEW736" s="89"/>
      <c r="NEX736" s="89"/>
      <c r="NEY736" s="835"/>
      <c r="NEZ736" s="835"/>
      <c r="NFA736" s="89"/>
      <c r="NFB736" s="89"/>
      <c r="NFC736" s="835"/>
      <c r="NFD736" s="835"/>
      <c r="NFE736" s="835"/>
      <c r="NFF736" s="835"/>
      <c r="NFG736" s="835"/>
      <c r="NFH736" s="203"/>
      <c r="NFI736" s="107"/>
      <c r="NFJ736" s="835"/>
      <c r="NFK736" s="835"/>
      <c r="NFL736" s="835"/>
      <c r="NFM736" s="835"/>
      <c r="NFN736" s="835"/>
      <c r="NFO736" s="835"/>
      <c r="NFP736" s="835"/>
      <c r="NFQ736" s="168"/>
      <c r="NFR736" s="168"/>
      <c r="NFS736" s="168"/>
      <c r="NFT736" s="168"/>
      <c r="NFU736" s="168"/>
      <c r="NFV736" s="168"/>
      <c r="NFW736" s="168"/>
      <c r="NFX736" s="168"/>
      <c r="NFY736" s="168"/>
      <c r="NFZ736" s="168"/>
      <c r="NGA736" s="168"/>
      <c r="NGB736" s="168"/>
      <c r="NGC736" s="168"/>
      <c r="NGD736" s="168"/>
      <c r="NGE736" s="168"/>
      <c r="NGF736" s="168"/>
      <c r="NGG736" s="168"/>
      <c r="NGH736" s="168"/>
      <c r="NGI736" s="168"/>
      <c r="NGJ736" s="168"/>
      <c r="NGK736" s="168"/>
      <c r="NGL736" s="168"/>
      <c r="NGM736" s="168"/>
      <c r="NGN736" s="168"/>
      <c r="NGO736" s="168"/>
      <c r="NGP736" s="168"/>
      <c r="NGQ736" s="168"/>
      <c r="NGR736" s="168"/>
      <c r="NGS736" s="168"/>
      <c r="NGT736" s="168"/>
      <c r="NGU736" s="168"/>
      <c r="NGV736" s="168"/>
      <c r="NGW736" s="168"/>
      <c r="NGX736" s="168"/>
      <c r="NGY736" s="168"/>
      <c r="NGZ736" s="168"/>
      <c r="NHA736" s="168"/>
      <c r="NHB736" s="168"/>
      <c r="NHC736" s="168"/>
      <c r="NHD736" s="168"/>
      <c r="NHE736" s="168"/>
      <c r="NHF736" s="168"/>
      <c r="NHG736" s="168"/>
      <c r="NHH736" s="168"/>
      <c r="NHI736" s="835"/>
      <c r="NHJ736" s="835"/>
      <c r="NHK736" s="835"/>
      <c r="NHL736" s="835"/>
      <c r="NHM736" s="835"/>
      <c r="NHN736" s="835"/>
      <c r="NHO736" s="835"/>
      <c r="NHP736" s="835"/>
      <c r="NHQ736" s="835"/>
      <c r="NHR736" s="835"/>
      <c r="NHS736" s="835"/>
      <c r="NHT736" s="835"/>
      <c r="NHU736" s="835"/>
      <c r="NHV736" s="835"/>
      <c r="NHW736" s="835"/>
      <c r="NHX736" s="835"/>
      <c r="NHY736" s="835"/>
      <c r="NHZ736" s="835"/>
      <c r="NIA736" s="835"/>
      <c r="NIB736" s="835"/>
      <c r="NIC736" s="835"/>
      <c r="NID736" s="835"/>
      <c r="NIE736" s="835"/>
      <c r="NIF736" s="835"/>
      <c r="NIG736" s="89"/>
      <c r="NIH736" s="89"/>
      <c r="NII736" s="89"/>
      <c r="NIJ736" s="89"/>
      <c r="NIK736" s="89"/>
      <c r="NIL736" s="835"/>
      <c r="NIM736" s="835"/>
      <c r="NIN736" s="89"/>
      <c r="NIO736" s="89"/>
      <c r="NIP736" s="835"/>
      <c r="NIQ736" s="835"/>
      <c r="NIR736" s="89"/>
      <c r="NIS736" s="89"/>
      <c r="NIT736" s="835"/>
      <c r="NIU736" s="835"/>
      <c r="NIV736" s="835"/>
      <c r="NIW736" s="835"/>
      <c r="NIX736" s="835"/>
      <c r="NIY736" s="835"/>
      <c r="NIZ736" s="835"/>
      <c r="NJA736" s="89"/>
      <c r="NJB736" s="89"/>
      <c r="NJC736" s="835"/>
      <c r="NJD736" s="835"/>
      <c r="NJE736" s="89"/>
      <c r="NJF736" s="89"/>
      <c r="NJG736" s="835"/>
      <c r="NJH736" s="835"/>
      <c r="NJI736" s="835"/>
      <c r="NJJ736" s="835"/>
      <c r="NJK736" s="835"/>
      <c r="NJL736" s="203"/>
      <c r="NJM736" s="107"/>
      <c r="NJN736" s="835"/>
      <c r="NJO736" s="835"/>
      <c r="NJP736" s="835"/>
      <c r="NJQ736" s="835"/>
      <c r="NJR736" s="835"/>
      <c r="NJS736" s="835"/>
      <c r="NJT736" s="835"/>
      <c r="NJU736" s="168"/>
      <c r="NJV736" s="168"/>
      <c r="NJW736" s="168"/>
      <c r="NJX736" s="168"/>
      <c r="NJY736" s="168"/>
      <c r="NJZ736" s="168"/>
      <c r="NKA736" s="168"/>
      <c r="NKB736" s="168"/>
      <c r="NKC736" s="168"/>
      <c r="NKD736" s="168"/>
      <c r="NKE736" s="168"/>
      <c r="NKF736" s="168"/>
      <c r="NKG736" s="168"/>
      <c r="NKH736" s="168"/>
      <c r="NKI736" s="168"/>
      <c r="NKJ736" s="168"/>
      <c r="NKK736" s="168"/>
      <c r="NKL736" s="168"/>
      <c r="NKM736" s="168"/>
      <c r="NKN736" s="168"/>
      <c r="NKO736" s="168"/>
      <c r="NKP736" s="168"/>
      <c r="NKQ736" s="168"/>
      <c r="NKR736" s="168"/>
      <c r="NKS736" s="168"/>
      <c r="NKT736" s="168"/>
      <c r="NKU736" s="168"/>
      <c r="NKV736" s="168"/>
      <c r="NKW736" s="168"/>
      <c r="NKX736" s="168"/>
      <c r="NKY736" s="168"/>
      <c r="NKZ736" s="168"/>
      <c r="NLA736" s="168"/>
      <c r="NLB736" s="168"/>
      <c r="NLC736" s="168"/>
      <c r="NLD736" s="168"/>
      <c r="NLE736" s="168"/>
      <c r="NLF736" s="168"/>
      <c r="NLG736" s="168"/>
      <c r="NLH736" s="168"/>
      <c r="NLI736" s="168"/>
      <c r="NLJ736" s="168"/>
      <c r="NLK736" s="168"/>
      <c r="NLL736" s="168"/>
      <c r="NLM736" s="835"/>
      <c r="NLN736" s="835"/>
      <c r="NLO736" s="835"/>
      <c r="NLP736" s="835"/>
      <c r="NLQ736" s="835"/>
      <c r="NLR736" s="835"/>
      <c r="NLS736" s="835"/>
      <c r="NLT736" s="835"/>
      <c r="NLU736" s="835"/>
      <c r="NLV736" s="835"/>
      <c r="NLW736" s="835"/>
      <c r="NLX736" s="835"/>
      <c r="NLY736" s="835"/>
      <c r="NLZ736" s="835"/>
      <c r="NMA736" s="835"/>
      <c r="NMB736" s="835"/>
      <c r="NMC736" s="835"/>
      <c r="NMD736" s="835"/>
      <c r="NME736" s="835"/>
      <c r="NMF736" s="835"/>
      <c r="NMG736" s="835"/>
      <c r="NMH736" s="835"/>
      <c r="NMI736" s="835"/>
      <c r="NMJ736" s="835"/>
      <c r="NMK736" s="89"/>
      <c r="NML736" s="89"/>
      <c r="NMM736" s="89"/>
      <c r="NMN736" s="89"/>
      <c r="NMO736" s="89"/>
      <c r="NMP736" s="835"/>
      <c r="NMQ736" s="835"/>
      <c r="NMR736" s="89"/>
      <c r="NMS736" s="89"/>
      <c r="NMT736" s="835"/>
      <c r="NMU736" s="835"/>
      <c r="NMV736" s="89"/>
      <c r="NMW736" s="89"/>
      <c r="NMX736" s="835"/>
      <c r="NMY736" s="835"/>
      <c r="NMZ736" s="835"/>
      <c r="NNA736" s="835"/>
      <c r="NNB736" s="835"/>
      <c r="NNC736" s="835"/>
      <c r="NND736" s="835"/>
      <c r="NNE736" s="89"/>
      <c r="NNF736" s="89"/>
      <c r="NNG736" s="835"/>
      <c r="NNH736" s="835"/>
      <c r="NNI736" s="89"/>
      <c r="NNJ736" s="89"/>
      <c r="NNK736" s="835"/>
      <c r="NNL736" s="835"/>
      <c r="NNM736" s="835"/>
      <c r="NNN736" s="835"/>
      <c r="NNO736" s="835"/>
      <c r="NNP736" s="203"/>
      <c r="NNQ736" s="107"/>
      <c r="NNR736" s="835"/>
      <c r="NNS736" s="835"/>
      <c r="NNT736" s="835"/>
      <c r="NNU736" s="835"/>
      <c r="NNV736" s="835"/>
      <c r="NNW736" s="835"/>
      <c r="NNX736" s="835"/>
      <c r="NNY736" s="168"/>
      <c r="NNZ736" s="168"/>
      <c r="NOA736" s="168"/>
      <c r="NOB736" s="168"/>
      <c r="NOC736" s="168"/>
      <c r="NOD736" s="168"/>
      <c r="NOE736" s="168"/>
      <c r="NOF736" s="168"/>
      <c r="NOG736" s="168"/>
      <c r="NOH736" s="168"/>
      <c r="NOI736" s="168"/>
      <c r="NOJ736" s="168"/>
      <c r="NOK736" s="168"/>
      <c r="NOL736" s="168"/>
      <c r="NOM736" s="168"/>
      <c r="NON736" s="168"/>
      <c r="NOO736" s="168"/>
      <c r="NOP736" s="168"/>
      <c r="NOQ736" s="168"/>
      <c r="NOR736" s="168"/>
      <c r="NOS736" s="168"/>
      <c r="NOT736" s="168"/>
      <c r="NOU736" s="168"/>
      <c r="NOV736" s="168"/>
      <c r="NOW736" s="168"/>
      <c r="NOX736" s="168"/>
      <c r="NOY736" s="168"/>
      <c r="NOZ736" s="168"/>
      <c r="NPA736" s="168"/>
      <c r="NPB736" s="168"/>
      <c r="NPC736" s="168"/>
      <c r="NPD736" s="168"/>
      <c r="NPE736" s="168"/>
      <c r="NPF736" s="168"/>
      <c r="NPG736" s="168"/>
      <c r="NPH736" s="168"/>
      <c r="NPI736" s="168"/>
      <c r="NPJ736" s="168"/>
      <c r="NPK736" s="168"/>
      <c r="NPL736" s="168"/>
      <c r="NPM736" s="168"/>
      <c r="NPN736" s="168"/>
      <c r="NPO736" s="168"/>
      <c r="NPP736" s="168"/>
      <c r="NPQ736" s="835"/>
      <c r="NPR736" s="835"/>
      <c r="NPS736" s="835"/>
      <c r="NPT736" s="835"/>
      <c r="NPU736" s="835"/>
      <c r="NPV736" s="835"/>
      <c r="NPW736" s="835"/>
      <c r="NPX736" s="835"/>
      <c r="NPY736" s="835"/>
      <c r="NPZ736" s="835"/>
      <c r="NQA736" s="835"/>
      <c r="NQB736" s="835"/>
      <c r="NQC736" s="835"/>
      <c r="NQD736" s="835"/>
      <c r="NQE736" s="835"/>
      <c r="NQF736" s="835"/>
      <c r="NQG736" s="835"/>
      <c r="NQH736" s="835"/>
      <c r="NQI736" s="835"/>
      <c r="NQJ736" s="835"/>
      <c r="NQK736" s="835"/>
      <c r="NQL736" s="835"/>
      <c r="NQM736" s="835"/>
      <c r="NQN736" s="835"/>
      <c r="NQO736" s="89"/>
      <c r="NQP736" s="89"/>
      <c r="NQQ736" s="89"/>
      <c r="NQR736" s="89"/>
      <c r="NQS736" s="89"/>
      <c r="NQT736" s="835"/>
      <c r="NQU736" s="835"/>
      <c r="NQV736" s="89"/>
      <c r="NQW736" s="89"/>
      <c r="NQX736" s="835"/>
      <c r="NQY736" s="835"/>
      <c r="NQZ736" s="89"/>
      <c r="NRA736" s="89"/>
      <c r="NRB736" s="835"/>
      <c r="NRC736" s="835"/>
      <c r="NRD736" s="835"/>
      <c r="NRE736" s="835"/>
      <c r="NRF736" s="835"/>
      <c r="NRG736" s="835"/>
      <c r="NRH736" s="835"/>
      <c r="NRI736" s="89"/>
      <c r="NRJ736" s="89"/>
      <c r="NRK736" s="835"/>
      <c r="NRL736" s="835"/>
      <c r="NRM736" s="89"/>
      <c r="NRN736" s="89"/>
      <c r="NRO736" s="835"/>
      <c r="NRP736" s="835"/>
      <c r="NRQ736" s="835"/>
      <c r="NRR736" s="835"/>
      <c r="NRS736" s="835"/>
      <c r="NRT736" s="203"/>
      <c r="NRU736" s="107"/>
      <c r="NRV736" s="835"/>
      <c r="NRW736" s="835"/>
      <c r="NRX736" s="835"/>
      <c r="NRY736" s="835"/>
      <c r="NRZ736" s="835"/>
      <c r="NSA736" s="835"/>
      <c r="NSB736" s="835"/>
      <c r="NSC736" s="168"/>
      <c r="NSD736" s="168"/>
      <c r="NSE736" s="168"/>
      <c r="NSF736" s="168"/>
      <c r="NSG736" s="168"/>
      <c r="NSH736" s="168"/>
      <c r="NSI736" s="168"/>
      <c r="NSJ736" s="168"/>
      <c r="NSK736" s="168"/>
      <c r="NSL736" s="168"/>
      <c r="NSM736" s="168"/>
      <c r="NSN736" s="168"/>
      <c r="NSO736" s="168"/>
      <c r="NSP736" s="168"/>
      <c r="NSQ736" s="168"/>
      <c r="NSR736" s="168"/>
      <c r="NSS736" s="168"/>
      <c r="NST736" s="168"/>
      <c r="NSU736" s="168"/>
      <c r="NSV736" s="168"/>
      <c r="NSW736" s="168"/>
      <c r="NSX736" s="168"/>
      <c r="NSY736" s="168"/>
      <c r="NSZ736" s="168"/>
      <c r="NTA736" s="168"/>
      <c r="NTB736" s="168"/>
      <c r="NTC736" s="168"/>
      <c r="NTD736" s="168"/>
      <c r="NTE736" s="168"/>
      <c r="NTF736" s="168"/>
      <c r="NTG736" s="168"/>
      <c r="NTH736" s="168"/>
      <c r="NTI736" s="168"/>
      <c r="NTJ736" s="168"/>
      <c r="NTK736" s="168"/>
      <c r="NTL736" s="168"/>
      <c r="NTM736" s="168"/>
      <c r="NTN736" s="168"/>
      <c r="NTO736" s="168"/>
      <c r="NTP736" s="168"/>
      <c r="NTQ736" s="168"/>
      <c r="NTR736" s="168"/>
      <c r="NTS736" s="168"/>
      <c r="NTT736" s="168"/>
      <c r="NTU736" s="835"/>
      <c r="NTV736" s="835"/>
      <c r="NTW736" s="835"/>
      <c r="NTX736" s="835"/>
      <c r="NTY736" s="835"/>
      <c r="NTZ736" s="835"/>
      <c r="NUA736" s="835"/>
      <c r="NUB736" s="835"/>
      <c r="NUC736" s="835"/>
      <c r="NUD736" s="835"/>
      <c r="NUE736" s="835"/>
      <c r="NUF736" s="835"/>
      <c r="NUG736" s="835"/>
      <c r="NUH736" s="835"/>
      <c r="NUI736" s="835"/>
      <c r="NUJ736" s="835"/>
      <c r="NUK736" s="835"/>
      <c r="NUL736" s="835"/>
      <c r="NUM736" s="835"/>
      <c r="NUN736" s="835"/>
      <c r="NUO736" s="835"/>
      <c r="NUP736" s="835"/>
      <c r="NUQ736" s="835"/>
      <c r="NUR736" s="835"/>
      <c r="NUS736" s="89"/>
      <c r="NUT736" s="89"/>
      <c r="NUU736" s="89"/>
      <c r="NUV736" s="89"/>
      <c r="NUW736" s="89"/>
      <c r="NUX736" s="835"/>
      <c r="NUY736" s="835"/>
      <c r="NUZ736" s="89"/>
      <c r="NVA736" s="89"/>
      <c r="NVB736" s="835"/>
      <c r="NVC736" s="835"/>
      <c r="NVD736" s="89"/>
      <c r="NVE736" s="89"/>
      <c r="NVF736" s="835"/>
      <c r="NVG736" s="835"/>
      <c r="NVH736" s="835"/>
      <c r="NVI736" s="835"/>
      <c r="NVJ736" s="835"/>
      <c r="NVK736" s="835"/>
      <c r="NVL736" s="835"/>
      <c r="NVM736" s="89"/>
      <c r="NVN736" s="89"/>
      <c r="NVO736" s="835"/>
      <c r="NVP736" s="835"/>
      <c r="NVQ736" s="89"/>
      <c r="NVR736" s="89"/>
      <c r="NVS736" s="835"/>
      <c r="NVT736" s="835"/>
      <c r="NVU736" s="835"/>
      <c r="NVV736" s="835"/>
      <c r="NVW736" s="835"/>
      <c r="NVX736" s="203"/>
      <c r="NVY736" s="107"/>
      <c r="NVZ736" s="835"/>
      <c r="NWA736" s="835"/>
      <c r="NWB736" s="835"/>
      <c r="NWC736" s="835"/>
      <c r="NWD736" s="835"/>
      <c r="NWE736" s="835"/>
      <c r="NWF736" s="835"/>
      <c r="NWG736" s="168"/>
      <c r="NWH736" s="168"/>
      <c r="NWI736" s="168"/>
      <c r="NWJ736" s="168"/>
      <c r="NWK736" s="168"/>
      <c r="NWL736" s="168"/>
      <c r="NWM736" s="168"/>
      <c r="NWN736" s="168"/>
      <c r="NWO736" s="168"/>
      <c r="NWP736" s="168"/>
      <c r="NWQ736" s="168"/>
      <c r="NWR736" s="168"/>
      <c r="NWS736" s="168"/>
      <c r="NWT736" s="168"/>
      <c r="NWU736" s="168"/>
      <c r="NWV736" s="168"/>
      <c r="NWW736" s="168"/>
      <c r="NWX736" s="168"/>
      <c r="NWY736" s="168"/>
      <c r="NWZ736" s="168"/>
      <c r="NXA736" s="168"/>
      <c r="NXB736" s="168"/>
      <c r="NXC736" s="168"/>
      <c r="NXD736" s="168"/>
      <c r="NXE736" s="168"/>
      <c r="NXF736" s="168"/>
      <c r="NXG736" s="168"/>
      <c r="NXH736" s="168"/>
      <c r="NXI736" s="168"/>
      <c r="NXJ736" s="168"/>
      <c r="NXK736" s="168"/>
      <c r="NXL736" s="168"/>
      <c r="NXM736" s="168"/>
      <c r="NXN736" s="168"/>
      <c r="NXO736" s="168"/>
      <c r="NXP736" s="168"/>
      <c r="NXQ736" s="168"/>
      <c r="NXR736" s="168"/>
      <c r="NXS736" s="168"/>
      <c r="NXT736" s="168"/>
      <c r="NXU736" s="168"/>
      <c r="NXV736" s="168"/>
      <c r="NXW736" s="168"/>
      <c r="NXX736" s="168"/>
      <c r="NXY736" s="835"/>
      <c r="NXZ736" s="835"/>
      <c r="NYA736" s="835"/>
      <c r="NYB736" s="835"/>
      <c r="NYC736" s="835"/>
      <c r="NYD736" s="835"/>
      <c r="NYE736" s="835"/>
      <c r="NYF736" s="835"/>
      <c r="NYG736" s="835"/>
      <c r="NYH736" s="835"/>
      <c r="NYI736" s="835"/>
      <c r="NYJ736" s="835"/>
      <c r="NYK736" s="835"/>
      <c r="NYL736" s="835"/>
      <c r="NYM736" s="835"/>
      <c r="NYN736" s="835"/>
      <c r="NYO736" s="835"/>
      <c r="NYP736" s="835"/>
      <c r="NYQ736" s="835"/>
      <c r="NYR736" s="835"/>
      <c r="NYS736" s="835"/>
      <c r="NYT736" s="835"/>
      <c r="NYU736" s="835"/>
      <c r="NYV736" s="835"/>
      <c r="NYW736" s="89"/>
      <c r="NYX736" s="89"/>
      <c r="NYY736" s="89"/>
      <c r="NYZ736" s="89"/>
      <c r="NZA736" s="89"/>
      <c r="NZB736" s="835"/>
      <c r="NZC736" s="835"/>
      <c r="NZD736" s="89"/>
      <c r="NZE736" s="89"/>
      <c r="NZF736" s="835"/>
      <c r="NZG736" s="835"/>
      <c r="NZH736" s="89"/>
      <c r="NZI736" s="89"/>
      <c r="NZJ736" s="835"/>
      <c r="NZK736" s="835"/>
      <c r="NZL736" s="835"/>
      <c r="NZM736" s="835"/>
      <c r="NZN736" s="835"/>
      <c r="NZO736" s="835"/>
      <c r="NZP736" s="835"/>
      <c r="NZQ736" s="89"/>
      <c r="NZR736" s="89"/>
      <c r="NZS736" s="835"/>
      <c r="NZT736" s="835"/>
      <c r="NZU736" s="89"/>
      <c r="NZV736" s="89"/>
      <c r="NZW736" s="835"/>
      <c r="NZX736" s="835"/>
      <c r="NZY736" s="835"/>
      <c r="NZZ736" s="835"/>
      <c r="OAA736" s="835"/>
      <c r="OAB736" s="203"/>
      <c r="OAC736" s="107"/>
      <c r="OAD736" s="835"/>
      <c r="OAE736" s="835"/>
      <c r="OAF736" s="835"/>
      <c r="OAG736" s="835"/>
      <c r="OAH736" s="835"/>
      <c r="OAI736" s="835"/>
      <c r="OAJ736" s="835"/>
      <c r="OAK736" s="168"/>
      <c r="OAL736" s="168"/>
      <c r="OAM736" s="168"/>
      <c r="OAN736" s="168"/>
      <c r="OAO736" s="168"/>
      <c r="OAP736" s="168"/>
      <c r="OAQ736" s="168"/>
      <c r="OAR736" s="168"/>
      <c r="OAS736" s="168"/>
      <c r="OAT736" s="168"/>
      <c r="OAU736" s="168"/>
      <c r="OAV736" s="168"/>
      <c r="OAW736" s="168"/>
      <c r="OAX736" s="168"/>
      <c r="OAY736" s="168"/>
      <c r="OAZ736" s="168"/>
      <c r="OBA736" s="168"/>
      <c r="OBB736" s="168"/>
      <c r="OBC736" s="168"/>
      <c r="OBD736" s="168"/>
      <c r="OBE736" s="168"/>
      <c r="OBF736" s="168"/>
      <c r="OBG736" s="168"/>
      <c r="OBH736" s="168"/>
      <c r="OBI736" s="168"/>
      <c r="OBJ736" s="168"/>
      <c r="OBK736" s="168"/>
      <c r="OBL736" s="168"/>
      <c r="OBM736" s="168"/>
      <c r="OBN736" s="168"/>
      <c r="OBO736" s="168"/>
      <c r="OBP736" s="168"/>
      <c r="OBQ736" s="168"/>
      <c r="OBR736" s="168"/>
      <c r="OBS736" s="168"/>
      <c r="OBT736" s="168"/>
      <c r="OBU736" s="168"/>
      <c r="OBV736" s="168"/>
      <c r="OBW736" s="168"/>
      <c r="OBX736" s="168"/>
      <c r="OBY736" s="168"/>
      <c r="OBZ736" s="168"/>
      <c r="OCA736" s="168"/>
      <c r="OCB736" s="168"/>
      <c r="OCC736" s="835"/>
      <c r="OCD736" s="835"/>
      <c r="OCE736" s="835"/>
      <c r="OCF736" s="835"/>
      <c r="OCG736" s="835"/>
      <c r="OCH736" s="835"/>
      <c r="OCI736" s="835"/>
      <c r="OCJ736" s="835"/>
      <c r="OCK736" s="835"/>
      <c r="OCL736" s="835"/>
      <c r="OCM736" s="835"/>
      <c r="OCN736" s="835"/>
      <c r="OCO736" s="835"/>
      <c r="OCP736" s="835"/>
      <c r="OCQ736" s="835"/>
      <c r="OCR736" s="835"/>
      <c r="OCS736" s="835"/>
      <c r="OCT736" s="835"/>
      <c r="OCU736" s="835"/>
      <c r="OCV736" s="835"/>
      <c r="OCW736" s="835"/>
      <c r="OCX736" s="835"/>
      <c r="OCY736" s="835"/>
      <c r="OCZ736" s="835"/>
      <c r="ODA736" s="89"/>
      <c r="ODB736" s="89"/>
      <c r="ODC736" s="89"/>
      <c r="ODD736" s="89"/>
      <c r="ODE736" s="89"/>
      <c r="ODF736" s="835"/>
      <c r="ODG736" s="835"/>
      <c r="ODH736" s="89"/>
      <c r="ODI736" s="89"/>
      <c r="ODJ736" s="835"/>
      <c r="ODK736" s="835"/>
      <c r="ODL736" s="89"/>
      <c r="ODM736" s="89"/>
      <c r="ODN736" s="835"/>
      <c r="ODO736" s="835"/>
      <c r="ODP736" s="835"/>
      <c r="ODQ736" s="835"/>
      <c r="ODR736" s="835"/>
      <c r="ODS736" s="835"/>
      <c r="ODT736" s="835"/>
      <c r="ODU736" s="89"/>
      <c r="ODV736" s="89"/>
      <c r="ODW736" s="835"/>
      <c r="ODX736" s="835"/>
      <c r="ODY736" s="89"/>
      <c r="ODZ736" s="89"/>
      <c r="OEA736" s="835"/>
      <c r="OEB736" s="835"/>
      <c r="OEC736" s="835"/>
      <c r="OED736" s="835"/>
      <c r="OEE736" s="835"/>
      <c r="OEF736" s="203"/>
      <c r="OEG736" s="107"/>
      <c r="OEH736" s="835"/>
      <c r="OEI736" s="835"/>
      <c r="OEJ736" s="835"/>
      <c r="OEK736" s="835"/>
      <c r="OEL736" s="835"/>
      <c r="OEM736" s="835"/>
      <c r="OEN736" s="835"/>
      <c r="OEO736" s="168"/>
      <c r="OEP736" s="168"/>
      <c r="OEQ736" s="168"/>
      <c r="OER736" s="168"/>
      <c r="OES736" s="168"/>
      <c r="OET736" s="168"/>
      <c r="OEU736" s="168"/>
      <c r="OEV736" s="168"/>
      <c r="OEW736" s="168"/>
      <c r="OEX736" s="168"/>
      <c r="OEY736" s="168"/>
      <c r="OEZ736" s="168"/>
      <c r="OFA736" s="168"/>
      <c r="OFB736" s="168"/>
      <c r="OFC736" s="168"/>
      <c r="OFD736" s="168"/>
      <c r="OFE736" s="168"/>
      <c r="OFF736" s="168"/>
      <c r="OFG736" s="168"/>
      <c r="OFH736" s="168"/>
      <c r="OFI736" s="168"/>
      <c r="OFJ736" s="168"/>
      <c r="OFK736" s="168"/>
      <c r="OFL736" s="168"/>
      <c r="OFM736" s="168"/>
      <c r="OFN736" s="168"/>
      <c r="OFO736" s="168"/>
      <c r="OFP736" s="168"/>
      <c r="OFQ736" s="168"/>
      <c r="OFR736" s="168"/>
      <c r="OFS736" s="168"/>
      <c r="OFT736" s="168"/>
      <c r="OFU736" s="168"/>
      <c r="OFV736" s="168"/>
      <c r="OFW736" s="168"/>
      <c r="OFX736" s="168"/>
      <c r="OFY736" s="168"/>
      <c r="OFZ736" s="168"/>
      <c r="OGA736" s="168"/>
      <c r="OGB736" s="168"/>
      <c r="OGC736" s="168"/>
      <c r="OGD736" s="168"/>
      <c r="OGE736" s="168"/>
      <c r="OGF736" s="168"/>
      <c r="OGG736" s="835"/>
      <c r="OGH736" s="835"/>
      <c r="OGI736" s="835"/>
      <c r="OGJ736" s="835"/>
      <c r="OGK736" s="835"/>
      <c r="OGL736" s="835"/>
      <c r="OGM736" s="835"/>
      <c r="OGN736" s="835"/>
      <c r="OGO736" s="835"/>
      <c r="OGP736" s="835"/>
      <c r="OGQ736" s="835"/>
      <c r="OGR736" s="835"/>
      <c r="OGS736" s="835"/>
      <c r="OGT736" s="835"/>
      <c r="OGU736" s="835"/>
      <c r="OGV736" s="835"/>
      <c r="OGW736" s="835"/>
      <c r="OGX736" s="835"/>
      <c r="OGY736" s="835"/>
      <c r="OGZ736" s="835"/>
      <c r="OHA736" s="835"/>
      <c r="OHB736" s="835"/>
      <c r="OHC736" s="835"/>
      <c r="OHD736" s="835"/>
      <c r="OHE736" s="89"/>
      <c r="OHF736" s="89"/>
      <c r="OHG736" s="89"/>
      <c r="OHH736" s="89"/>
      <c r="OHI736" s="89"/>
      <c r="OHJ736" s="835"/>
      <c r="OHK736" s="835"/>
      <c r="OHL736" s="89"/>
      <c r="OHM736" s="89"/>
      <c r="OHN736" s="835"/>
      <c r="OHO736" s="835"/>
      <c r="OHP736" s="89"/>
      <c r="OHQ736" s="89"/>
      <c r="OHR736" s="835"/>
      <c r="OHS736" s="835"/>
      <c r="OHT736" s="835"/>
      <c r="OHU736" s="835"/>
      <c r="OHV736" s="835"/>
      <c r="OHW736" s="835"/>
      <c r="OHX736" s="835"/>
      <c r="OHY736" s="89"/>
      <c r="OHZ736" s="89"/>
      <c r="OIA736" s="835"/>
      <c r="OIB736" s="835"/>
      <c r="OIC736" s="89"/>
      <c r="OID736" s="89"/>
      <c r="OIE736" s="835"/>
      <c r="OIF736" s="835"/>
      <c r="OIG736" s="835"/>
      <c r="OIH736" s="835"/>
      <c r="OII736" s="835"/>
      <c r="OIJ736" s="203"/>
      <c r="OIK736" s="107"/>
      <c r="OIL736" s="835"/>
      <c r="OIM736" s="835"/>
      <c r="OIN736" s="835"/>
      <c r="OIO736" s="835"/>
      <c r="OIP736" s="835"/>
      <c r="OIQ736" s="835"/>
      <c r="OIR736" s="835"/>
      <c r="OIS736" s="168"/>
      <c r="OIT736" s="168"/>
      <c r="OIU736" s="168"/>
      <c r="OIV736" s="168"/>
      <c r="OIW736" s="168"/>
      <c r="OIX736" s="168"/>
      <c r="OIY736" s="168"/>
      <c r="OIZ736" s="168"/>
      <c r="OJA736" s="168"/>
      <c r="OJB736" s="168"/>
      <c r="OJC736" s="168"/>
      <c r="OJD736" s="168"/>
      <c r="OJE736" s="168"/>
      <c r="OJF736" s="168"/>
      <c r="OJG736" s="168"/>
      <c r="OJH736" s="168"/>
      <c r="OJI736" s="168"/>
      <c r="OJJ736" s="168"/>
      <c r="OJK736" s="168"/>
      <c r="OJL736" s="168"/>
      <c r="OJM736" s="168"/>
      <c r="OJN736" s="168"/>
      <c r="OJO736" s="168"/>
      <c r="OJP736" s="168"/>
      <c r="OJQ736" s="168"/>
      <c r="OJR736" s="168"/>
      <c r="OJS736" s="168"/>
      <c r="OJT736" s="168"/>
      <c r="OJU736" s="168"/>
      <c r="OJV736" s="168"/>
      <c r="OJW736" s="168"/>
      <c r="OJX736" s="168"/>
      <c r="OJY736" s="168"/>
      <c r="OJZ736" s="168"/>
      <c r="OKA736" s="168"/>
      <c r="OKB736" s="168"/>
      <c r="OKC736" s="168"/>
      <c r="OKD736" s="168"/>
      <c r="OKE736" s="168"/>
      <c r="OKF736" s="168"/>
      <c r="OKG736" s="168"/>
      <c r="OKH736" s="168"/>
      <c r="OKI736" s="168"/>
      <c r="OKJ736" s="168"/>
      <c r="OKK736" s="835"/>
      <c r="OKL736" s="835"/>
      <c r="OKM736" s="835"/>
      <c r="OKN736" s="835"/>
      <c r="OKO736" s="835"/>
      <c r="OKP736" s="835"/>
      <c r="OKQ736" s="835"/>
      <c r="OKR736" s="835"/>
      <c r="OKS736" s="835"/>
      <c r="OKT736" s="835"/>
      <c r="OKU736" s="835"/>
      <c r="OKV736" s="835"/>
      <c r="OKW736" s="835"/>
      <c r="OKX736" s="835"/>
      <c r="OKY736" s="835"/>
      <c r="OKZ736" s="835"/>
      <c r="OLA736" s="835"/>
      <c r="OLB736" s="835"/>
      <c r="OLC736" s="835"/>
      <c r="OLD736" s="835"/>
      <c r="OLE736" s="835"/>
      <c r="OLF736" s="835"/>
      <c r="OLG736" s="835"/>
      <c r="OLH736" s="835"/>
      <c r="OLI736" s="89"/>
      <c r="OLJ736" s="89"/>
      <c r="OLK736" s="89"/>
      <c r="OLL736" s="89"/>
      <c r="OLM736" s="89"/>
      <c r="OLN736" s="835"/>
      <c r="OLO736" s="835"/>
      <c r="OLP736" s="89"/>
      <c r="OLQ736" s="89"/>
      <c r="OLR736" s="835"/>
      <c r="OLS736" s="835"/>
      <c r="OLT736" s="89"/>
      <c r="OLU736" s="89"/>
      <c r="OLV736" s="835"/>
      <c r="OLW736" s="835"/>
      <c r="OLX736" s="835"/>
      <c r="OLY736" s="835"/>
      <c r="OLZ736" s="835"/>
      <c r="OMA736" s="835"/>
      <c r="OMB736" s="835"/>
      <c r="OMC736" s="89"/>
      <c r="OMD736" s="89"/>
      <c r="OME736" s="835"/>
      <c r="OMF736" s="835"/>
      <c r="OMG736" s="89"/>
      <c r="OMH736" s="89"/>
      <c r="OMI736" s="835"/>
      <c r="OMJ736" s="835"/>
      <c r="OMK736" s="835"/>
      <c r="OML736" s="835"/>
      <c r="OMM736" s="835"/>
      <c r="OMN736" s="203"/>
      <c r="OMO736" s="107"/>
      <c r="OMP736" s="835"/>
      <c r="OMQ736" s="835"/>
      <c r="OMR736" s="835"/>
      <c r="OMS736" s="835"/>
      <c r="OMT736" s="835"/>
      <c r="OMU736" s="835"/>
      <c r="OMV736" s="835"/>
      <c r="OMW736" s="168"/>
      <c r="OMX736" s="168"/>
      <c r="OMY736" s="168"/>
      <c r="OMZ736" s="168"/>
      <c r="ONA736" s="168"/>
      <c r="ONB736" s="168"/>
      <c r="ONC736" s="168"/>
      <c r="OND736" s="168"/>
      <c r="ONE736" s="168"/>
      <c r="ONF736" s="168"/>
      <c r="ONG736" s="168"/>
      <c r="ONH736" s="168"/>
      <c r="ONI736" s="168"/>
      <c r="ONJ736" s="168"/>
      <c r="ONK736" s="168"/>
      <c r="ONL736" s="168"/>
      <c r="ONM736" s="168"/>
      <c r="ONN736" s="168"/>
      <c r="ONO736" s="168"/>
      <c r="ONP736" s="168"/>
      <c r="ONQ736" s="168"/>
      <c r="ONR736" s="168"/>
      <c r="ONS736" s="168"/>
      <c r="ONT736" s="168"/>
      <c r="ONU736" s="168"/>
      <c r="ONV736" s="168"/>
      <c r="ONW736" s="168"/>
      <c r="ONX736" s="168"/>
      <c r="ONY736" s="168"/>
      <c r="ONZ736" s="168"/>
      <c r="OOA736" s="168"/>
      <c r="OOB736" s="168"/>
      <c r="OOC736" s="168"/>
      <c r="OOD736" s="168"/>
      <c r="OOE736" s="168"/>
      <c r="OOF736" s="168"/>
      <c r="OOG736" s="168"/>
      <c r="OOH736" s="168"/>
      <c r="OOI736" s="168"/>
      <c r="OOJ736" s="168"/>
      <c r="OOK736" s="168"/>
      <c r="OOL736" s="168"/>
      <c r="OOM736" s="168"/>
      <c r="OON736" s="168"/>
      <c r="OOO736" s="835"/>
      <c r="OOP736" s="835"/>
      <c r="OOQ736" s="835"/>
      <c r="OOR736" s="835"/>
      <c r="OOS736" s="835"/>
      <c r="OOT736" s="835"/>
      <c r="OOU736" s="835"/>
      <c r="OOV736" s="835"/>
      <c r="OOW736" s="835"/>
      <c r="OOX736" s="835"/>
      <c r="OOY736" s="835"/>
      <c r="OOZ736" s="835"/>
      <c r="OPA736" s="835"/>
      <c r="OPB736" s="835"/>
      <c r="OPC736" s="835"/>
      <c r="OPD736" s="835"/>
      <c r="OPE736" s="835"/>
      <c r="OPF736" s="835"/>
      <c r="OPG736" s="835"/>
      <c r="OPH736" s="835"/>
      <c r="OPI736" s="835"/>
      <c r="OPJ736" s="835"/>
      <c r="OPK736" s="835"/>
      <c r="OPL736" s="835"/>
      <c r="OPM736" s="89"/>
      <c r="OPN736" s="89"/>
      <c r="OPO736" s="89"/>
      <c r="OPP736" s="89"/>
      <c r="OPQ736" s="89"/>
      <c r="OPR736" s="835"/>
      <c r="OPS736" s="835"/>
      <c r="OPT736" s="89"/>
      <c r="OPU736" s="89"/>
      <c r="OPV736" s="835"/>
      <c r="OPW736" s="835"/>
      <c r="OPX736" s="89"/>
      <c r="OPY736" s="89"/>
      <c r="OPZ736" s="835"/>
      <c r="OQA736" s="835"/>
      <c r="OQB736" s="835"/>
      <c r="OQC736" s="835"/>
      <c r="OQD736" s="835"/>
      <c r="OQE736" s="835"/>
      <c r="OQF736" s="835"/>
      <c r="OQG736" s="89"/>
      <c r="OQH736" s="89"/>
      <c r="OQI736" s="835"/>
      <c r="OQJ736" s="835"/>
      <c r="OQK736" s="89"/>
      <c r="OQL736" s="89"/>
      <c r="OQM736" s="835"/>
      <c r="OQN736" s="835"/>
      <c r="OQO736" s="835"/>
      <c r="OQP736" s="835"/>
      <c r="OQQ736" s="835"/>
      <c r="OQR736" s="203"/>
      <c r="OQS736" s="107"/>
      <c r="OQT736" s="835"/>
      <c r="OQU736" s="835"/>
      <c r="OQV736" s="835"/>
      <c r="OQW736" s="835"/>
      <c r="OQX736" s="835"/>
      <c r="OQY736" s="835"/>
      <c r="OQZ736" s="835"/>
      <c r="ORA736" s="168"/>
      <c r="ORB736" s="168"/>
      <c r="ORC736" s="168"/>
      <c r="ORD736" s="168"/>
      <c r="ORE736" s="168"/>
      <c r="ORF736" s="168"/>
      <c r="ORG736" s="168"/>
      <c r="ORH736" s="168"/>
      <c r="ORI736" s="168"/>
      <c r="ORJ736" s="168"/>
      <c r="ORK736" s="168"/>
      <c r="ORL736" s="168"/>
      <c r="ORM736" s="168"/>
      <c r="ORN736" s="168"/>
      <c r="ORO736" s="168"/>
      <c r="ORP736" s="168"/>
      <c r="ORQ736" s="168"/>
      <c r="ORR736" s="168"/>
      <c r="ORS736" s="168"/>
      <c r="ORT736" s="168"/>
      <c r="ORU736" s="168"/>
      <c r="ORV736" s="168"/>
      <c r="ORW736" s="168"/>
      <c r="ORX736" s="168"/>
      <c r="ORY736" s="168"/>
      <c r="ORZ736" s="168"/>
      <c r="OSA736" s="168"/>
      <c r="OSB736" s="168"/>
      <c r="OSC736" s="168"/>
      <c r="OSD736" s="168"/>
      <c r="OSE736" s="168"/>
      <c r="OSF736" s="168"/>
      <c r="OSG736" s="168"/>
      <c r="OSH736" s="168"/>
      <c r="OSI736" s="168"/>
      <c r="OSJ736" s="168"/>
      <c r="OSK736" s="168"/>
      <c r="OSL736" s="168"/>
      <c r="OSM736" s="168"/>
      <c r="OSN736" s="168"/>
      <c r="OSO736" s="168"/>
      <c r="OSP736" s="168"/>
      <c r="OSQ736" s="168"/>
      <c r="OSR736" s="168"/>
      <c r="OSS736" s="835"/>
      <c r="OST736" s="835"/>
      <c r="OSU736" s="835"/>
      <c r="OSV736" s="835"/>
      <c r="OSW736" s="835"/>
      <c r="OSX736" s="835"/>
      <c r="OSY736" s="835"/>
      <c r="OSZ736" s="835"/>
      <c r="OTA736" s="835"/>
      <c r="OTB736" s="835"/>
      <c r="OTC736" s="835"/>
      <c r="OTD736" s="835"/>
      <c r="OTE736" s="835"/>
      <c r="OTF736" s="835"/>
      <c r="OTG736" s="835"/>
      <c r="OTH736" s="835"/>
      <c r="OTI736" s="835"/>
      <c r="OTJ736" s="835"/>
      <c r="OTK736" s="835"/>
      <c r="OTL736" s="835"/>
      <c r="OTM736" s="835"/>
      <c r="OTN736" s="835"/>
      <c r="OTO736" s="835"/>
      <c r="OTP736" s="835"/>
      <c r="OTQ736" s="89"/>
      <c r="OTR736" s="89"/>
      <c r="OTS736" s="89"/>
      <c r="OTT736" s="89"/>
      <c r="OTU736" s="89"/>
      <c r="OTV736" s="835"/>
      <c r="OTW736" s="835"/>
      <c r="OTX736" s="89"/>
      <c r="OTY736" s="89"/>
      <c r="OTZ736" s="835"/>
      <c r="OUA736" s="835"/>
      <c r="OUB736" s="89"/>
      <c r="OUC736" s="89"/>
      <c r="OUD736" s="835"/>
      <c r="OUE736" s="835"/>
      <c r="OUF736" s="835"/>
      <c r="OUG736" s="835"/>
      <c r="OUH736" s="835"/>
      <c r="OUI736" s="835"/>
      <c r="OUJ736" s="835"/>
      <c r="OUK736" s="89"/>
      <c r="OUL736" s="89"/>
      <c r="OUM736" s="835"/>
      <c r="OUN736" s="835"/>
      <c r="OUO736" s="89"/>
      <c r="OUP736" s="89"/>
      <c r="OUQ736" s="835"/>
      <c r="OUR736" s="835"/>
      <c r="OUS736" s="835"/>
      <c r="OUT736" s="835"/>
      <c r="OUU736" s="835"/>
      <c r="OUV736" s="203"/>
      <c r="OUW736" s="107"/>
      <c r="OUX736" s="835"/>
      <c r="OUY736" s="835"/>
      <c r="OUZ736" s="835"/>
      <c r="OVA736" s="835"/>
      <c r="OVB736" s="835"/>
      <c r="OVC736" s="835"/>
      <c r="OVD736" s="835"/>
      <c r="OVE736" s="168"/>
      <c r="OVF736" s="168"/>
      <c r="OVG736" s="168"/>
      <c r="OVH736" s="168"/>
      <c r="OVI736" s="168"/>
      <c r="OVJ736" s="168"/>
      <c r="OVK736" s="168"/>
      <c r="OVL736" s="168"/>
      <c r="OVM736" s="168"/>
      <c r="OVN736" s="168"/>
      <c r="OVO736" s="168"/>
      <c r="OVP736" s="168"/>
      <c r="OVQ736" s="168"/>
      <c r="OVR736" s="168"/>
      <c r="OVS736" s="168"/>
      <c r="OVT736" s="168"/>
      <c r="OVU736" s="168"/>
      <c r="OVV736" s="168"/>
      <c r="OVW736" s="168"/>
      <c r="OVX736" s="168"/>
      <c r="OVY736" s="168"/>
      <c r="OVZ736" s="168"/>
      <c r="OWA736" s="168"/>
      <c r="OWB736" s="168"/>
      <c r="OWC736" s="168"/>
      <c r="OWD736" s="168"/>
      <c r="OWE736" s="168"/>
      <c r="OWF736" s="168"/>
      <c r="OWG736" s="168"/>
      <c r="OWH736" s="168"/>
      <c r="OWI736" s="168"/>
      <c r="OWJ736" s="168"/>
      <c r="OWK736" s="168"/>
      <c r="OWL736" s="168"/>
      <c r="OWM736" s="168"/>
      <c r="OWN736" s="168"/>
      <c r="OWO736" s="168"/>
      <c r="OWP736" s="168"/>
      <c r="OWQ736" s="168"/>
      <c r="OWR736" s="168"/>
      <c r="OWS736" s="168"/>
      <c r="OWT736" s="168"/>
      <c r="OWU736" s="168"/>
      <c r="OWV736" s="168"/>
      <c r="OWW736" s="835"/>
      <c r="OWX736" s="835"/>
      <c r="OWY736" s="835"/>
      <c r="OWZ736" s="835"/>
      <c r="OXA736" s="835"/>
      <c r="OXB736" s="835"/>
      <c r="OXC736" s="835"/>
      <c r="OXD736" s="835"/>
      <c r="OXE736" s="835"/>
      <c r="OXF736" s="835"/>
      <c r="OXG736" s="835"/>
      <c r="OXH736" s="835"/>
      <c r="OXI736" s="835"/>
      <c r="OXJ736" s="835"/>
      <c r="OXK736" s="835"/>
      <c r="OXL736" s="835"/>
      <c r="OXM736" s="835"/>
      <c r="OXN736" s="835"/>
      <c r="OXO736" s="835"/>
      <c r="OXP736" s="835"/>
      <c r="OXQ736" s="835"/>
      <c r="OXR736" s="835"/>
      <c r="OXS736" s="835"/>
      <c r="OXT736" s="835"/>
      <c r="OXU736" s="89"/>
      <c r="OXV736" s="89"/>
      <c r="OXW736" s="89"/>
      <c r="OXX736" s="89"/>
      <c r="OXY736" s="89"/>
      <c r="OXZ736" s="835"/>
      <c r="OYA736" s="835"/>
      <c r="OYB736" s="89"/>
      <c r="OYC736" s="89"/>
      <c r="OYD736" s="835"/>
      <c r="OYE736" s="835"/>
      <c r="OYF736" s="89"/>
      <c r="OYG736" s="89"/>
      <c r="OYH736" s="835"/>
      <c r="OYI736" s="835"/>
      <c r="OYJ736" s="835"/>
      <c r="OYK736" s="835"/>
      <c r="OYL736" s="835"/>
      <c r="OYM736" s="835"/>
      <c r="OYN736" s="835"/>
      <c r="OYO736" s="89"/>
      <c r="OYP736" s="89"/>
      <c r="OYQ736" s="835"/>
      <c r="OYR736" s="835"/>
      <c r="OYS736" s="89"/>
      <c r="OYT736" s="89"/>
      <c r="OYU736" s="835"/>
      <c r="OYV736" s="835"/>
      <c r="OYW736" s="835"/>
      <c r="OYX736" s="835"/>
      <c r="OYY736" s="835"/>
      <c r="OYZ736" s="203"/>
      <c r="OZA736" s="107"/>
      <c r="OZB736" s="835"/>
      <c r="OZC736" s="835"/>
      <c r="OZD736" s="835"/>
      <c r="OZE736" s="835"/>
      <c r="OZF736" s="835"/>
      <c r="OZG736" s="835"/>
      <c r="OZH736" s="835"/>
      <c r="OZI736" s="168"/>
      <c r="OZJ736" s="168"/>
      <c r="OZK736" s="168"/>
      <c r="OZL736" s="168"/>
      <c r="OZM736" s="168"/>
      <c r="OZN736" s="168"/>
      <c r="OZO736" s="168"/>
      <c r="OZP736" s="168"/>
      <c r="OZQ736" s="168"/>
      <c r="OZR736" s="168"/>
      <c r="OZS736" s="168"/>
      <c r="OZT736" s="168"/>
      <c r="OZU736" s="168"/>
      <c r="OZV736" s="168"/>
      <c r="OZW736" s="168"/>
      <c r="OZX736" s="168"/>
      <c r="OZY736" s="168"/>
      <c r="OZZ736" s="168"/>
      <c r="PAA736" s="168"/>
      <c r="PAB736" s="168"/>
      <c r="PAC736" s="168"/>
      <c r="PAD736" s="168"/>
      <c r="PAE736" s="168"/>
      <c r="PAF736" s="168"/>
      <c r="PAG736" s="168"/>
      <c r="PAH736" s="168"/>
      <c r="PAI736" s="168"/>
      <c r="PAJ736" s="168"/>
      <c r="PAK736" s="168"/>
      <c r="PAL736" s="168"/>
      <c r="PAM736" s="168"/>
      <c r="PAN736" s="168"/>
      <c r="PAO736" s="168"/>
      <c r="PAP736" s="168"/>
      <c r="PAQ736" s="168"/>
      <c r="PAR736" s="168"/>
      <c r="PAS736" s="168"/>
      <c r="PAT736" s="168"/>
      <c r="PAU736" s="168"/>
      <c r="PAV736" s="168"/>
      <c r="PAW736" s="168"/>
      <c r="PAX736" s="168"/>
      <c r="PAY736" s="168"/>
      <c r="PAZ736" s="168"/>
      <c r="PBA736" s="835"/>
      <c r="PBB736" s="835"/>
      <c r="PBC736" s="835"/>
      <c r="PBD736" s="835"/>
      <c r="PBE736" s="835"/>
      <c r="PBF736" s="835"/>
      <c r="PBG736" s="835"/>
      <c r="PBH736" s="835"/>
      <c r="PBI736" s="835"/>
      <c r="PBJ736" s="835"/>
      <c r="PBK736" s="835"/>
      <c r="PBL736" s="835"/>
      <c r="PBM736" s="835"/>
      <c r="PBN736" s="835"/>
      <c r="PBO736" s="835"/>
      <c r="PBP736" s="835"/>
      <c r="PBQ736" s="835"/>
      <c r="PBR736" s="835"/>
      <c r="PBS736" s="835"/>
      <c r="PBT736" s="835"/>
      <c r="PBU736" s="835"/>
      <c r="PBV736" s="835"/>
      <c r="PBW736" s="835"/>
      <c r="PBX736" s="835"/>
      <c r="PBY736" s="89"/>
      <c r="PBZ736" s="89"/>
      <c r="PCA736" s="89"/>
      <c r="PCB736" s="89"/>
      <c r="PCC736" s="89"/>
      <c r="PCD736" s="835"/>
      <c r="PCE736" s="835"/>
      <c r="PCF736" s="89"/>
      <c r="PCG736" s="89"/>
      <c r="PCH736" s="835"/>
      <c r="PCI736" s="835"/>
      <c r="PCJ736" s="89"/>
      <c r="PCK736" s="89"/>
      <c r="PCL736" s="835"/>
      <c r="PCM736" s="835"/>
      <c r="PCN736" s="835"/>
      <c r="PCO736" s="835"/>
      <c r="PCP736" s="835"/>
      <c r="PCQ736" s="835"/>
      <c r="PCR736" s="835"/>
      <c r="PCS736" s="89"/>
      <c r="PCT736" s="89"/>
      <c r="PCU736" s="835"/>
      <c r="PCV736" s="835"/>
      <c r="PCW736" s="89"/>
      <c r="PCX736" s="89"/>
      <c r="PCY736" s="835"/>
      <c r="PCZ736" s="835"/>
      <c r="PDA736" s="835"/>
      <c r="PDB736" s="835"/>
      <c r="PDC736" s="835"/>
      <c r="PDD736" s="203"/>
      <c r="PDE736" s="107"/>
      <c r="PDF736" s="835"/>
      <c r="PDG736" s="835"/>
      <c r="PDH736" s="835"/>
      <c r="PDI736" s="835"/>
      <c r="PDJ736" s="835"/>
      <c r="PDK736" s="835"/>
      <c r="PDL736" s="835"/>
      <c r="PDM736" s="168"/>
      <c r="PDN736" s="168"/>
      <c r="PDO736" s="168"/>
      <c r="PDP736" s="168"/>
      <c r="PDQ736" s="168"/>
      <c r="PDR736" s="168"/>
      <c r="PDS736" s="168"/>
      <c r="PDT736" s="168"/>
      <c r="PDU736" s="168"/>
      <c r="PDV736" s="168"/>
      <c r="PDW736" s="168"/>
      <c r="PDX736" s="168"/>
      <c r="PDY736" s="168"/>
      <c r="PDZ736" s="168"/>
      <c r="PEA736" s="168"/>
      <c r="PEB736" s="168"/>
      <c r="PEC736" s="168"/>
      <c r="PED736" s="168"/>
      <c r="PEE736" s="168"/>
      <c r="PEF736" s="168"/>
      <c r="PEG736" s="168"/>
      <c r="PEH736" s="168"/>
      <c r="PEI736" s="168"/>
      <c r="PEJ736" s="168"/>
      <c r="PEK736" s="168"/>
      <c r="PEL736" s="168"/>
      <c r="PEM736" s="168"/>
      <c r="PEN736" s="168"/>
      <c r="PEO736" s="168"/>
      <c r="PEP736" s="168"/>
      <c r="PEQ736" s="168"/>
      <c r="PER736" s="168"/>
      <c r="PES736" s="168"/>
      <c r="PET736" s="168"/>
      <c r="PEU736" s="168"/>
      <c r="PEV736" s="168"/>
      <c r="PEW736" s="168"/>
      <c r="PEX736" s="168"/>
      <c r="PEY736" s="168"/>
      <c r="PEZ736" s="168"/>
      <c r="PFA736" s="168"/>
      <c r="PFB736" s="168"/>
      <c r="PFC736" s="168"/>
      <c r="PFD736" s="168"/>
      <c r="PFE736" s="835"/>
      <c r="PFF736" s="835"/>
      <c r="PFG736" s="835"/>
      <c r="PFH736" s="835"/>
      <c r="PFI736" s="835"/>
      <c r="PFJ736" s="835"/>
      <c r="PFK736" s="835"/>
      <c r="PFL736" s="835"/>
      <c r="PFM736" s="835"/>
      <c r="PFN736" s="835"/>
      <c r="PFO736" s="835"/>
      <c r="PFP736" s="835"/>
      <c r="PFQ736" s="835"/>
      <c r="PFR736" s="835"/>
      <c r="PFS736" s="835"/>
      <c r="PFT736" s="835"/>
      <c r="PFU736" s="835"/>
      <c r="PFV736" s="835"/>
      <c r="PFW736" s="835"/>
      <c r="PFX736" s="835"/>
      <c r="PFY736" s="835"/>
      <c r="PFZ736" s="835"/>
      <c r="PGA736" s="835"/>
      <c r="PGB736" s="835"/>
      <c r="PGC736" s="89"/>
      <c r="PGD736" s="89"/>
      <c r="PGE736" s="89"/>
      <c r="PGF736" s="89"/>
      <c r="PGG736" s="89"/>
      <c r="PGH736" s="835"/>
      <c r="PGI736" s="835"/>
      <c r="PGJ736" s="89"/>
      <c r="PGK736" s="89"/>
      <c r="PGL736" s="835"/>
      <c r="PGM736" s="835"/>
      <c r="PGN736" s="89"/>
      <c r="PGO736" s="89"/>
      <c r="PGP736" s="835"/>
      <c r="PGQ736" s="835"/>
      <c r="PGR736" s="835"/>
      <c r="PGS736" s="835"/>
      <c r="PGT736" s="835"/>
      <c r="PGU736" s="835"/>
      <c r="PGV736" s="835"/>
      <c r="PGW736" s="89"/>
      <c r="PGX736" s="89"/>
      <c r="PGY736" s="835"/>
      <c r="PGZ736" s="835"/>
      <c r="PHA736" s="89"/>
      <c r="PHB736" s="89"/>
      <c r="PHC736" s="835"/>
      <c r="PHD736" s="835"/>
      <c r="PHE736" s="835"/>
      <c r="PHF736" s="835"/>
      <c r="PHG736" s="835"/>
      <c r="PHH736" s="203"/>
      <c r="PHI736" s="107"/>
      <c r="PHJ736" s="835"/>
      <c r="PHK736" s="835"/>
      <c r="PHL736" s="835"/>
      <c r="PHM736" s="835"/>
      <c r="PHN736" s="835"/>
      <c r="PHO736" s="835"/>
      <c r="PHP736" s="835"/>
      <c r="PHQ736" s="168"/>
      <c r="PHR736" s="168"/>
      <c r="PHS736" s="168"/>
      <c r="PHT736" s="168"/>
      <c r="PHU736" s="168"/>
      <c r="PHV736" s="168"/>
      <c r="PHW736" s="168"/>
      <c r="PHX736" s="168"/>
      <c r="PHY736" s="168"/>
      <c r="PHZ736" s="168"/>
      <c r="PIA736" s="168"/>
      <c r="PIB736" s="168"/>
      <c r="PIC736" s="168"/>
      <c r="PID736" s="168"/>
      <c r="PIE736" s="168"/>
      <c r="PIF736" s="168"/>
      <c r="PIG736" s="168"/>
      <c r="PIH736" s="168"/>
      <c r="PII736" s="168"/>
      <c r="PIJ736" s="168"/>
      <c r="PIK736" s="168"/>
      <c r="PIL736" s="168"/>
      <c r="PIM736" s="168"/>
      <c r="PIN736" s="168"/>
      <c r="PIO736" s="168"/>
      <c r="PIP736" s="168"/>
      <c r="PIQ736" s="168"/>
      <c r="PIR736" s="168"/>
      <c r="PIS736" s="168"/>
      <c r="PIT736" s="168"/>
      <c r="PIU736" s="168"/>
      <c r="PIV736" s="168"/>
      <c r="PIW736" s="168"/>
      <c r="PIX736" s="168"/>
      <c r="PIY736" s="168"/>
      <c r="PIZ736" s="168"/>
      <c r="PJA736" s="168"/>
      <c r="PJB736" s="168"/>
      <c r="PJC736" s="168"/>
      <c r="PJD736" s="168"/>
      <c r="PJE736" s="168"/>
      <c r="PJF736" s="168"/>
      <c r="PJG736" s="168"/>
      <c r="PJH736" s="168"/>
      <c r="PJI736" s="835"/>
      <c r="PJJ736" s="835"/>
      <c r="PJK736" s="835"/>
      <c r="PJL736" s="835"/>
      <c r="PJM736" s="835"/>
      <c r="PJN736" s="835"/>
      <c r="PJO736" s="835"/>
      <c r="PJP736" s="835"/>
      <c r="PJQ736" s="835"/>
      <c r="PJR736" s="835"/>
      <c r="PJS736" s="835"/>
      <c r="PJT736" s="835"/>
      <c r="PJU736" s="835"/>
      <c r="PJV736" s="835"/>
      <c r="PJW736" s="835"/>
      <c r="PJX736" s="835"/>
      <c r="PJY736" s="835"/>
      <c r="PJZ736" s="835"/>
      <c r="PKA736" s="835"/>
      <c r="PKB736" s="835"/>
      <c r="PKC736" s="835"/>
      <c r="PKD736" s="835"/>
      <c r="PKE736" s="835"/>
      <c r="PKF736" s="835"/>
      <c r="PKG736" s="89"/>
      <c r="PKH736" s="89"/>
      <c r="PKI736" s="89"/>
      <c r="PKJ736" s="89"/>
      <c r="PKK736" s="89"/>
      <c r="PKL736" s="835"/>
      <c r="PKM736" s="835"/>
      <c r="PKN736" s="89"/>
      <c r="PKO736" s="89"/>
      <c r="PKP736" s="835"/>
      <c r="PKQ736" s="835"/>
      <c r="PKR736" s="89"/>
      <c r="PKS736" s="89"/>
      <c r="PKT736" s="835"/>
      <c r="PKU736" s="835"/>
      <c r="PKV736" s="835"/>
      <c r="PKW736" s="835"/>
      <c r="PKX736" s="835"/>
      <c r="PKY736" s="835"/>
      <c r="PKZ736" s="835"/>
      <c r="PLA736" s="89"/>
      <c r="PLB736" s="89"/>
      <c r="PLC736" s="835"/>
      <c r="PLD736" s="835"/>
      <c r="PLE736" s="89"/>
      <c r="PLF736" s="89"/>
      <c r="PLG736" s="835"/>
      <c r="PLH736" s="835"/>
      <c r="PLI736" s="835"/>
      <c r="PLJ736" s="835"/>
      <c r="PLK736" s="835"/>
      <c r="PLL736" s="203"/>
      <c r="PLM736" s="107"/>
      <c r="PLN736" s="835"/>
      <c r="PLO736" s="835"/>
      <c r="PLP736" s="835"/>
      <c r="PLQ736" s="835"/>
      <c r="PLR736" s="835"/>
      <c r="PLS736" s="835"/>
      <c r="PLT736" s="835"/>
      <c r="PLU736" s="168"/>
      <c r="PLV736" s="168"/>
      <c r="PLW736" s="168"/>
      <c r="PLX736" s="168"/>
      <c r="PLY736" s="168"/>
      <c r="PLZ736" s="168"/>
      <c r="PMA736" s="168"/>
      <c r="PMB736" s="168"/>
      <c r="PMC736" s="168"/>
      <c r="PMD736" s="168"/>
      <c r="PME736" s="168"/>
      <c r="PMF736" s="168"/>
      <c r="PMG736" s="168"/>
      <c r="PMH736" s="168"/>
      <c r="PMI736" s="168"/>
      <c r="PMJ736" s="168"/>
      <c r="PMK736" s="168"/>
      <c r="PML736" s="168"/>
      <c r="PMM736" s="168"/>
      <c r="PMN736" s="168"/>
      <c r="PMO736" s="168"/>
      <c r="PMP736" s="168"/>
      <c r="PMQ736" s="168"/>
      <c r="PMR736" s="168"/>
      <c r="PMS736" s="168"/>
      <c r="PMT736" s="168"/>
      <c r="PMU736" s="168"/>
      <c r="PMV736" s="168"/>
      <c r="PMW736" s="168"/>
      <c r="PMX736" s="168"/>
      <c r="PMY736" s="168"/>
      <c r="PMZ736" s="168"/>
      <c r="PNA736" s="168"/>
      <c r="PNB736" s="168"/>
      <c r="PNC736" s="168"/>
      <c r="PND736" s="168"/>
      <c r="PNE736" s="168"/>
      <c r="PNF736" s="168"/>
      <c r="PNG736" s="168"/>
      <c r="PNH736" s="168"/>
      <c r="PNI736" s="168"/>
      <c r="PNJ736" s="168"/>
      <c r="PNK736" s="168"/>
      <c r="PNL736" s="168"/>
      <c r="PNM736" s="835"/>
      <c r="PNN736" s="835"/>
      <c r="PNO736" s="835"/>
      <c r="PNP736" s="835"/>
      <c r="PNQ736" s="835"/>
      <c r="PNR736" s="835"/>
      <c r="PNS736" s="835"/>
      <c r="PNT736" s="835"/>
      <c r="PNU736" s="835"/>
      <c r="PNV736" s="835"/>
      <c r="PNW736" s="835"/>
      <c r="PNX736" s="835"/>
      <c r="PNY736" s="835"/>
      <c r="PNZ736" s="835"/>
      <c r="POA736" s="835"/>
      <c r="POB736" s="835"/>
      <c r="POC736" s="835"/>
      <c r="POD736" s="835"/>
      <c r="POE736" s="835"/>
      <c r="POF736" s="835"/>
      <c r="POG736" s="835"/>
      <c r="POH736" s="835"/>
      <c r="POI736" s="835"/>
      <c r="POJ736" s="835"/>
      <c r="POK736" s="89"/>
      <c r="POL736" s="89"/>
      <c r="POM736" s="89"/>
      <c r="PON736" s="89"/>
      <c r="POO736" s="89"/>
      <c r="POP736" s="835"/>
      <c r="POQ736" s="835"/>
      <c r="POR736" s="89"/>
      <c r="POS736" s="89"/>
      <c r="POT736" s="835"/>
      <c r="POU736" s="835"/>
      <c r="POV736" s="89"/>
      <c r="POW736" s="89"/>
      <c r="POX736" s="835"/>
      <c r="POY736" s="835"/>
      <c r="POZ736" s="835"/>
      <c r="PPA736" s="835"/>
      <c r="PPB736" s="835"/>
      <c r="PPC736" s="835"/>
      <c r="PPD736" s="835"/>
      <c r="PPE736" s="89"/>
      <c r="PPF736" s="89"/>
      <c r="PPG736" s="835"/>
      <c r="PPH736" s="835"/>
      <c r="PPI736" s="89"/>
      <c r="PPJ736" s="89"/>
      <c r="PPK736" s="835"/>
      <c r="PPL736" s="835"/>
      <c r="PPM736" s="835"/>
      <c r="PPN736" s="835"/>
      <c r="PPO736" s="835"/>
      <c r="PPP736" s="203"/>
      <c r="PPQ736" s="107"/>
      <c r="PPR736" s="835"/>
      <c r="PPS736" s="835"/>
      <c r="PPT736" s="835"/>
      <c r="PPU736" s="835"/>
      <c r="PPV736" s="835"/>
      <c r="PPW736" s="835"/>
      <c r="PPX736" s="835"/>
      <c r="PPY736" s="168"/>
      <c r="PPZ736" s="168"/>
      <c r="PQA736" s="168"/>
      <c r="PQB736" s="168"/>
      <c r="PQC736" s="168"/>
      <c r="PQD736" s="168"/>
      <c r="PQE736" s="168"/>
      <c r="PQF736" s="168"/>
      <c r="PQG736" s="168"/>
      <c r="PQH736" s="168"/>
      <c r="PQI736" s="168"/>
      <c r="PQJ736" s="168"/>
      <c r="PQK736" s="168"/>
      <c r="PQL736" s="168"/>
      <c r="PQM736" s="168"/>
      <c r="PQN736" s="168"/>
      <c r="PQO736" s="168"/>
      <c r="PQP736" s="168"/>
      <c r="PQQ736" s="168"/>
      <c r="PQR736" s="168"/>
      <c r="PQS736" s="168"/>
      <c r="PQT736" s="168"/>
      <c r="PQU736" s="168"/>
      <c r="PQV736" s="168"/>
      <c r="PQW736" s="168"/>
      <c r="PQX736" s="168"/>
      <c r="PQY736" s="168"/>
      <c r="PQZ736" s="168"/>
      <c r="PRA736" s="168"/>
      <c r="PRB736" s="168"/>
      <c r="PRC736" s="168"/>
      <c r="PRD736" s="168"/>
      <c r="PRE736" s="168"/>
      <c r="PRF736" s="168"/>
      <c r="PRG736" s="168"/>
      <c r="PRH736" s="168"/>
      <c r="PRI736" s="168"/>
      <c r="PRJ736" s="168"/>
      <c r="PRK736" s="168"/>
      <c r="PRL736" s="168"/>
      <c r="PRM736" s="168"/>
      <c r="PRN736" s="168"/>
      <c r="PRO736" s="168"/>
      <c r="PRP736" s="168"/>
      <c r="PRQ736" s="835"/>
      <c r="PRR736" s="835"/>
      <c r="PRS736" s="835"/>
      <c r="PRT736" s="835"/>
      <c r="PRU736" s="835"/>
      <c r="PRV736" s="835"/>
      <c r="PRW736" s="835"/>
      <c r="PRX736" s="835"/>
      <c r="PRY736" s="835"/>
      <c r="PRZ736" s="835"/>
      <c r="PSA736" s="835"/>
      <c r="PSB736" s="835"/>
      <c r="PSC736" s="835"/>
      <c r="PSD736" s="835"/>
      <c r="PSE736" s="835"/>
      <c r="PSF736" s="835"/>
      <c r="PSG736" s="835"/>
      <c r="PSH736" s="835"/>
      <c r="PSI736" s="835"/>
      <c r="PSJ736" s="835"/>
      <c r="PSK736" s="835"/>
      <c r="PSL736" s="835"/>
      <c r="PSM736" s="835"/>
      <c r="PSN736" s="835"/>
      <c r="PSO736" s="89"/>
      <c r="PSP736" s="89"/>
      <c r="PSQ736" s="89"/>
      <c r="PSR736" s="89"/>
      <c r="PSS736" s="89"/>
      <c r="PST736" s="835"/>
      <c r="PSU736" s="835"/>
      <c r="PSV736" s="89"/>
      <c r="PSW736" s="89"/>
      <c r="PSX736" s="835"/>
      <c r="PSY736" s="835"/>
      <c r="PSZ736" s="89"/>
      <c r="PTA736" s="89"/>
      <c r="PTB736" s="835"/>
      <c r="PTC736" s="835"/>
      <c r="PTD736" s="835"/>
      <c r="PTE736" s="835"/>
      <c r="PTF736" s="835"/>
      <c r="PTG736" s="835"/>
      <c r="PTH736" s="835"/>
      <c r="PTI736" s="89"/>
      <c r="PTJ736" s="89"/>
      <c r="PTK736" s="835"/>
      <c r="PTL736" s="835"/>
      <c r="PTM736" s="89"/>
      <c r="PTN736" s="89"/>
      <c r="PTO736" s="835"/>
      <c r="PTP736" s="835"/>
      <c r="PTQ736" s="835"/>
      <c r="PTR736" s="835"/>
      <c r="PTS736" s="835"/>
      <c r="PTT736" s="203"/>
      <c r="PTU736" s="107"/>
      <c r="PTV736" s="835"/>
      <c r="PTW736" s="835"/>
      <c r="PTX736" s="835"/>
      <c r="PTY736" s="835"/>
      <c r="PTZ736" s="835"/>
      <c r="PUA736" s="835"/>
      <c r="PUB736" s="835"/>
      <c r="PUC736" s="168"/>
      <c r="PUD736" s="168"/>
      <c r="PUE736" s="168"/>
      <c r="PUF736" s="168"/>
      <c r="PUG736" s="168"/>
      <c r="PUH736" s="168"/>
      <c r="PUI736" s="168"/>
      <c r="PUJ736" s="168"/>
      <c r="PUK736" s="168"/>
      <c r="PUL736" s="168"/>
      <c r="PUM736" s="168"/>
      <c r="PUN736" s="168"/>
      <c r="PUO736" s="168"/>
      <c r="PUP736" s="168"/>
      <c r="PUQ736" s="168"/>
      <c r="PUR736" s="168"/>
      <c r="PUS736" s="168"/>
      <c r="PUT736" s="168"/>
      <c r="PUU736" s="168"/>
      <c r="PUV736" s="168"/>
      <c r="PUW736" s="168"/>
      <c r="PUX736" s="168"/>
      <c r="PUY736" s="168"/>
      <c r="PUZ736" s="168"/>
      <c r="PVA736" s="168"/>
      <c r="PVB736" s="168"/>
      <c r="PVC736" s="168"/>
      <c r="PVD736" s="168"/>
      <c r="PVE736" s="168"/>
      <c r="PVF736" s="168"/>
      <c r="PVG736" s="168"/>
      <c r="PVH736" s="168"/>
      <c r="PVI736" s="168"/>
      <c r="PVJ736" s="168"/>
      <c r="PVK736" s="168"/>
      <c r="PVL736" s="168"/>
      <c r="PVM736" s="168"/>
      <c r="PVN736" s="168"/>
      <c r="PVO736" s="168"/>
      <c r="PVP736" s="168"/>
      <c r="PVQ736" s="168"/>
      <c r="PVR736" s="168"/>
      <c r="PVS736" s="168"/>
      <c r="PVT736" s="168"/>
      <c r="PVU736" s="835"/>
      <c r="PVV736" s="835"/>
      <c r="PVW736" s="835"/>
      <c r="PVX736" s="835"/>
      <c r="PVY736" s="835"/>
      <c r="PVZ736" s="835"/>
      <c r="PWA736" s="835"/>
      <c r="PWB736" s="835"/>
      <c r="PWC736" s="835"/>
      <c r="PWD736" s="835"/>
      <c r="PWE736" s="835"/>
      <c r="PWF736" s="835"/>
      <c r="PWG736" s="835"/>
      <c r="PWH736" s="835"/>
      <c r="PWI736" s="835"/>
      <c r="PWJ736" s="835"/>
      <c r="PWK736" s="835"/>
      <c r="PWL736" s="835"/>
      <c r="PWM736" s="835"/>
      <c r="PWN736" s="835"/>
      <c r="PWO736" s="835"/>
      <c r="PWP736" s="835"/>
      <c r="PWQ736" s="835"/>
      <c r="PWR736" s="835"/>
      <c r="PWS736" s="89"/>
      <c r="PWT736" s="89"/>
      <c r="PWU736" s="89"/>
      <c r="PWV736" s="89"/>
      <c r="PWW736" s="89"/>
      <c r="PWX736" s="835"/>
      <c r="PWY736" s="835"/>
      <c r="PWZ736" s="89"/>
      <c r="PXA736" s="89"/>
      <c r="PXB736" s="835"/>
      <c r="PXC736" s="835"/>
      <c r="PXD736" s="89"/>
      <c r="PXE736" s="89"/>
      <c r="PXF736" s="835"/>
      <c r="PXG736" s="835"/>
      <c r="PXH736" s="835"/>
      <c r="PXI736" s="835"/>
      <c r="PXJ736" s="835"/>
      <c r="PXK736" s="835"/>
      <c r="PXL736" s="835"/>
      <c r="PXM736" s="89"/>
      <c r="PXN736" s="89"/>
      <c r="PXO736" s="835"/>
      <c r="PXP736" s="835"/>
      <c r="PXQ736" s="89"/>
      <c r="PXR736" s="89"/>
      <c r="PXS736" s="835"/>
      <c r="PXT736" s="835"/>
      <c r="PXU736" s="835"/>
      <c r="PXV736" s="835"/>
      <c r="PXW736" s="835"/>
      <c r="PXX736" s="203"/>
      <c r="PXY736" s="107"/>
      <c r="PXZ736" s="835"/>
      <c r="PYA736" s="835"/>
      <c r="PYB736" s="835"/>
      <c r="PYC736" s="835"/>
      <c r="PYD736" s="835"/>
      <c r="PYE736" s="835"/>
      <c r="PYF736" s="835"/>
      <c r="PYG736" s="168"/>
      <c r="PYH736" s="168"/>
      <c r="PYI736" s="168"/>
      <c r="PYJ736" s="168"/>
      <c r="PYK736" s="168"/>
      <c r="PYL736" s="168"/>
      <c r="PYM736" s="168"/>
      <c r="PYN736" s="168"/>
      <c r="PYO736" s="168"/>
      <c r="PYP736" s="168"/>
      <c r="PYQ736" s="168"/>
      <c r="PYR736" s="168"/>
      <c r="PYS736" s="168"/>
      <c r="PYT736" s="168"/>
      <c r="PYU736" s="168"/>
      <c r="PYV736" s="168"/>
      <c r="PYW736" s="168"/>
      <c r="PYX736" s="168"/>
      <c r="PYY736" s="168"/>
      <c r="PYZ736" s="168"/>
      <c r="PZA736" s="168"/>
      <c r="PZB736" s="168"/>
      <c r="PZC736" s="168"/>
      <c r="PZD736" s="168"/>
      <c r="PZE736" s="168"/>
      <c r="PZF736" s="168"/>
      <c r="PZG736" s="168"/>
      <c r="PZH736" s="168"/>
      <c r="PZI736" s="168"/>
      <c r="PZJ736" s="168"/>
      <c r="PZK736" s="168"/>
      <c r="PZL736" s="168"/>
      <c r="PZM736" s="168"/>
      <c r="PZN736" s="168"/>
      <c r="PZO736" s="168"/>
      <c r="PZP736" s="168"/>
      <c r="PZQ736" s="168"/>
      <c r="PZR736" s="168"/>
      <c r="PZS736" s="168"/>
      <c r="PZT736" s="168"/>
      <c r="PZU736" s="168"/>
      <c r="PZV736" s="168"/>
      <c r="PZW736" s="168"/>
      <c r="PZX736" s="168"/>
      <c r="PZY736" s="835"/>
      <c r="PZZ736" s="835"/>
      <c r="QAA736" s="835"/>
      <c r="QAB736" s="835"/>
      <c r="QAC736" s="835"/>
      <c r="QAD736" s="835"/>
      <c r="QAE736" s="835"/>
      <c r="QAF736" s="835"/>
      <c r="QAG736" s="835"/>
      <c r="QAH736" s="835"/>
      <c r="QAI736" s="835"/>
      <c r="QAJ736" s="835"/>
      <c r="QAK736" s="835"/>
      <c r="QAL736" s="835"/>
      <c r="QAM736" s="835"/>
      <c r="QAN736" s="835"/>
      <c r="QAO736" s="835"/>
      <c r="QAP736" s="835"/>
      <c r="QAQ736" s="835"/>
      <c r="QAR736" s="835"/>
      <c r="QAS736" s="835"/>
      <c r="QAT736" s="835"/>
      <c r="QAU736" s="835"/>
      <c r="QAV736" s="835"/>
      <c r="QAW736" s="89"/>
      <c r="QAX736" s="89"/>
      <c r="QAY736" s="89"/>
      <c r="QAZ736" s="89"/>
      <c r="QBA736" s="89"/>
      <c r="QBB736" s="835"/>
      <c r="QBC736" s="835"/>
      <c r="QBD736" s="89"/>
      <c r="QBE736" s="89"/>
      <c r="QBF736" s="835"/>
      <c r="QBG736" s="835"/>
      <c r="QBH736" s="89"/>
      <c r="QBI736" s="89"/>
      <c r="QBJ736" s="835"/>
      <c r="QBK736" s="835"/>
      <c r="QBL736" s="835"/>
      <c r="QBM736" s="835"/>
      <c r="QBN736" s="835"/>
      <c r="QBO736" s="835"/>
      <c r="QBP736" s="835"/>
      <c r="QBQ736" s="89"/>
      <c r="QBR736" s="89"/>
      <c r="QBS736" s="835"/>
      <c r="QBT736" s="835"/>
      <c r="QBU736" s="89"/>
      <c r="QBV736" s="89"/>
      <c r="QBW736" s="835"/>
      <c r="QBX736" s="835"/>
      <c r="QBY736" s="835"/>
      <c r="QBZ736" s="835"/>
      <c r="QCA736" s="835"/>
      <c r="QCB736" s="203"/>
      <c r="QCC736" s="107"/>
      <c r="QCD736" s="835"/>
      <c r="QCE736" s="835"/>
      <c r="QCF736" s="835"/>
      <c r="QCG736" s="835"/>
      <c r="QCH736" s="835"/>
      <c r="QCI736" s="835"/>
      <c r="QCJ736" s="835"/>
      <c r="QCK736" s="168"/>
      <c r="QCL736" s="168"/>
      <c r="QCM736" s="168"/>
      <c r="QCN736" s="168"/>
      <c r="QCO736" s="168"/>
      <c r="QCP736" s="168"/>
      <c r="QCQ736" s="168"/>
      <c r="QCR736" s="168"/>
      <c r="QCS736" s="168"/>
      <c r="QCT736" s="168"/>
      <c r="QCU736" s="168"/>
      <c r="QCV736" s="168"/>
      <c r="QCW736" s="168"/>
      <c r="QCX736" s="168"/>
      <c r="QCY736" s="168"/>
      <c r="QCZ736" s="168"/>
      <c r="QDA736" s="168"/>
      <c r="QDB736" s="168"/>
      <c r="QDC736" s="168"/>
      <c r="QDD736" s="168"/>
      <c r="QDE736" s="168"/>
      <c r="QDF736" s="168"/>
      <c r="QDG736" s="168"/>
      <c r="QDH736" s="168"/>
      <c r="QDI736" s="168"/>
      <c r="QDJ736" s="168"/>
      <c r="QDK736" s="168"/>
      <c r="QDL736" s="168"/>
      <c r="QDM736" s="168"/>
      <c r="QDN736" s="168"/>
      <c r="QDO736" s="168"/>
      <c r="QDP736" s="168"/>
      <c r="QDQ736" s="168"/>
      <c r="QDR736" s="168"/>
      <c r="QDS736" s="168"/>
      <c r="QDT736" s="168"/>
      <c r="QDU736" s="168"/>
      <c r="QDV736" s="168"/>
      <c r="QDW736" s="168"/>
      <c r="QDX736" s="168"/>
      <c r="QDY736" s="168"/>
      <c r="QDZ736" s="168"/>
      <c r="QEA736" s="168"/>
      <c r="QEB736" s="168"/>
      <c r="QEC736" s="835"/>
      <c r="QED736" s="835"/>
      <c r="QEE736" s="835"/>
      <c r="QEF736" s="835"/>
      <c r="QEG736" s="835"/>
      <c r="QEH736" s="835"/>
      <c r="QEI736" s="835"/>
      <c r="QEJ736" s="835"/>
      <c r="QEK736" s="835"/>
      <c r="QEL736" s="835"/>
      <c r="QEM736" s="835"/>
      <c r="QEN736" s="835"/>
      <c r="QEO736" s="835"/>
      <c r="QEP736" s="835"/>
      <c r="QEQ736" s="835"/>
      <c r="QER736" s="835"/>
      <c r="QES736" s="835"/>
      <c r="QET736" s="835"/>
      <c r="QEU736" s="835"/>
      <c r="QEV736" s="835"/>
      <c r="QEW736" s="835"/>
      <c r="QEX736" s="835"/>
      <c r="QEY736" s="835"/>
      <c r="QEZ736" s="835"/>
      <c r="QFA736" s="89"/>
      <c r="QFB736" s="89"/>
      <c r="QFC736" s="89"/>
      <c r="QFD736" s="89"/>
      <c r="QFE736" s="89"/>
      <c r="QFF736" s="835"/>
      <c r="QFG736" s="835"/>
      <c r="QFH736" s="89"/>
      <c r="QFI736" s="89"/>
      <c r="QFJ736" s="835"/>
      <c r="QFK736" s="835"/>
      <c r="QFL736" s="89"/>
      <c r="QFM736" s="89"/>
      <c r="QFN736" s="835"/>
      <c r="QFO736" s="835"/>
      <c r="QFP736" s="835"/>
      <c r="QFQ736" s="835"/>
      <c r="QFR736" s="835"/>
      <c r="QFS736" s="835"/>
      <c r="QFT736" s="835"/>
      <c r="QFU736" s="89"/>
      <c r="QFV736" s="89"/>
      <c r="QFW736" s="835"/>
      <c r="QFX736" s="835"/>
      <c r="QFY736" s="89"/>
      <c r="QFZ736" s="89"/>
      <c r="QGA736" s="835"/>
      <c r="QGB736" s="835"/>
      <c r="QGC736" s="835"/>
      <c r="QGD736" s="835"/>
      <c r="QGE736" s="835"/>
      <c r="QGF736" s="203"/>
      <c r="QGG736" s="107"/>
      <c r="QGH736" s="835"/>
      <c r="QGI736" s="835"/>
      <c r="QGJ736" s="835"/>
      <c r="QGK736" s="835"/>
      <c r="QGL736" s="835"/>
      <c r="QGM736" s="835"/>
      <c r="QGN736" s="835"/>
      <c r="QGO736" s="168"/>
      <c r="QGP736" s="168"/>
      <c r="QGQ736" s="168"/>
      <c r="QGR736" s="168"/>
      <c r="QGS736" s="168"/>
      <c r="QGT736" s="168"/>
      <c r="QGU736" s="168"/>
      <c r="QGV736" s="168"/>
      <c r="QGW736" s="168"/>
      <c r="QGX736" s="168"/>
      <c r="QGY736" s="168"/>
      <c r="QGZ736" s="168"/>
      <c r="QHA736" s="168"/>
      <c r="QHB736" s="168"/>
      <c r="QHC736" s="168"/>
      <c r="QHD736" s="168"/>
      <c r="QHE736" s="168"/>
      <c r="QHF736" s="168"/>
      <c r="QHG736" s="168"/>
      <c r="QHH736" s="168"/>
      <c r="QHI736" s="168"/>
      <c r="QHJ736" s="168"/>
      <c r="QHK736" s="168"/>
      <c r="QHL736" s="168"/>
      <c r="QHM736" s="168"/>
      <c r="QHN736" s="168"/>
      <c r="QHO736" s="168"/>
      <c r="QHP736" s="168"/>
      <c r="QHQ736" s="168"/>
      <c r="QHR736" s="168"/>
      <c r="QHS736" s="168"/>
      <c r="QHT736" s="168"/>
      <c r="QHU736" s="168"/>
      <c r="QHV736" s="168"/>
      <c r="QHW736" s="168"/>
      <c r="QHX736" s="168"/>
      <c r="QHY736" s="168"/>
      <c r="QHZ736" s="168"/>
      <c r="QIA736" s="168"/>
      <c r="QIB736" s="168"/>
      <c r="QIC736" s="168"/>
      <c r="QID736" s="168"/>
      <c r="QIE736" s="168"/>
      <c r="QIF736" s="168"/>
      <c r="QIG736" s="835"/>
      <c r="QIH736" s="835"/>
      <c r="QII736" s="835"/>
      <c r="QIJ736" s="835"/>
      <c r="QIK736" s="835"/>
      <c r="QIL736" s="835"/>
      <c r="QIM736" s="835"/>
      <c r="QIN736" s="835"/>
      <c r="QIO736" s="835"/>
      <c r="QIP736" s="835"/>
      <c r="QIQ736" s="835"/>
      <c r="QIR736" s="835"/>
      <c r="QIS736" s="835"/>
      <c r="QIT736" s="835"/>
      <c r="QIU736" s="835"/>
      <c r="QIV736" s="835"/>
      <c r="QIW736" s="835"/>
      <c r="QIX736" s="835"/>
      <c r="QIY736" s="835"/>
      <c r="QIZ736" s="835"/>
      <c r="QJA736" s="835"/>
      <c r="QJB736" s="835"/>
      <c r="QJC736" s="835"/>
      <c r="QJD736" s="835"/>
      <c r="QJE736" s="89"/>
      <c r="QJF736" s="89"/>
      <c r="QJG736" s="89"/>
      <c r="QJH736" s="89"/>
      <c r="QJI736" s="89"/>
      <c r="QJJ736" s="835"/>
      <c r="QJK736" s="835"/>
      <c r="QJL736" s="89"/>
      <c r="QJM736" s="89"/>
      <c r="QJN736" s="835"/>
      <c r="QJO736" s="835"/>
      <c r="QJP736" s="89"/>
      <c r="QJQ736" s="89"/>
      <c r="QJR736" s="835"/>
      <c r="QJS736" s="835"/>
      <c r="QJT736" s="835"/>
      <c r="QJU736" s="835"/>
      <c r="QJV736" s="835"/>
      <c r="QJW736" s="835"/>
      <c r="QJX736" s="835"/>
      <c r="QJY736" s="89"/>
      <c r="QJZ736" s="89"/>
      <c r="QKA736" s="835"/>
      <c r="QKB736" s="835"/>
      <c r="QKC736" s="89"/>
      <c r="QKD736" s="89"/>
      <c r="QKE736" s="835"/>
      <c r="QKF736" s="835"/>
      <c r="QKG736" s="835"/>
      <c r="QKH736" s="835"/>
      <c r="QKI736" s="835"/>
      <c r="QKJ736" s="203"/>
      <c r="QKK736" s="107"/>
      <c r="QKL736" s="835"/>
      <c r="QKM736" s="835"/>
      <c r="QKN736" s="835"/>
      <c r="QKO736" s="835"/>
      <c r="QKP736" s="835"/>
      <c r="QKQ736" s="835"/>
      <c r="QKR736" s="835"/>
      <c r="QKS736" s="168"/>
      <c r="QKT736" s="168"/>
      <c r="QKU736" s="168"/>
      <c r="QKV736" s="168"/>
      <c r="QKW736" s="168"/>
      <c r="QKX736" s="168"/>
      <c r="QKY736" s="168"/>
      <c r="QKZ736" s="168"/>
      <c r="QLA736" s="168"/>
      <c r="QLB736" s="168"/>
      <c r="QLC736" s="168"/>
      <c r="QLD736" s="168"/>
      <c r="QLE736" s="168"/>
      <c r="QLF736" s="168"/>
      <c r="QLG736" s="168"/>
      <c r="QLH736" s="168"/>
      <c r="QLI736" s="168"/>
      <c r="QLJ736" s="168"/>
      <c r="QLK736" s="168"/>
      <c r="QLL736" s="168"/>
      <c r="QLM736" s="168"/>
      <c r="QLN736" s="168"/>
      <c r="QLO736" s="168"/>
      <c r="QLP736" s="168"/>
      <c r="QLQ736" s="168"/>
      <c r="QLR736" s="168"/>
      <c r="QLS736" s="168"/>
      <c r="QLT736" s="168"/>
      <c r="QLU736" s="168"/>
      <c r="QLV736" s="168"/>
      <c r="QLW736" s="168"/>
      <c r="QLX736" s="168"/>
      <c r="QLY736" s="168"/>
      <c r="QLZ736" s="168"/>
      <c r="QMA736" s="168"/>
      <c r="QMB736" s="168"/>
      <c r="QMC736" s="168"/>
      <c r="QMD736" s="168"/>
      <c r="QME736" s="168"/>
      <c r="QMF736" s="168"/>
      <c r="QMG736" s="168"/>
      <c r="QMH736" s="168"/>
      <c r="QMI736" s="168"/>
      <c r="QMJ736" s="168"/>
      <c r="QMK736" s="835"/>
      <c r="QML736" s="835"/>
      <c r="QMM736" s="835"/>
      <c r="QMN736" s="835"/>
      <c r="QMO736" s="835"/>
      <c r="QMP736" s="835"/>
      <c r="QMQ736" s="835"/>
      <c r="QMR736" s="835"/>
      <c r="QMS736" s="835"/>
      <c r="QMT736" s="835"/>
      <c r="QMU736" s="835"/>
      <c r="QMV736" s="835"/>
      <c r="QMW736" s="835"/>
      <c r="QMX736" s="835"/>
      <c r="QMY736" s="835"/>
      <c r="QMZ736" s="835"/>
      <c r="QNA736" s="835"/>
      <c r="QNB736" s="835"/>
      <c r="QNC736" s="835"/>
      <c r="QND736" s="835"/>
      <c r="QNE736" s="835"/>
      <c r="QNF736" s="835"/>
      <c r="QNG736" s="835"/>
      <c r="QNH736" s="835"/>
      <c r="QNI736" s="89"/>
      <c r="QNJ736" s="89"/>
      <c r="QNK736" s="89"/>
      <c r="QNL736" s="89"/>
      <c r="QNM736" s="89"/>
      <c r="QNN736" s="835"/>
      <c r="QNO736" s="835"/>
      <c r="QNP736" s="89"/>
      <c r="QNQ736" s="89"/>
      <c r="QNR736" s="835"/>
      <c r="QNS736" s="835"/>
      <c r="QNT736" s="89"/>
      <c r="QNU736" s="89"/>
      <c r="QNV736" s="835"/>
      <c r="QNW736" s="835"/>
      <c r="QNX736" s="835"/>
      <c r="QNY736" s="835"/>
      <c r="QNZ736" s="835"/>
      <c r="QOA736" s="835"/>
      <c r="QOB736" s="835"/>
      <c r="QOC736" s="89"/>
      <c r="QOD736" s="89"/>
      <c r="QOE736" s="835"/>
      <c r="QOF736" s="835"/>
      <c r="QOG736" s="89"/>
      <c r="QOH736" s="89"/>
      <c r="QOI736" s="835"/>
      <c r="QOJ736" s="835"/>
      <c r="QOK736" s="835"/>
      <c r="QOL736" s="835"/>
      <c r="QOM736" s="835"/>
      <c r="QON736" s="203"/>
      <c r="QOO736" s="107"/>
      <c r="QOP736" s="835"/>
      <c r="QOQ736" s="835"/>
      <c r="QOR736" s="835"/>
      <c r="QOS736" s="835"/>
      <c r="QOT736" s="835"/>
      <c r="QOU736" s="835"/>
      <c r="QOV736" s="835"/>
      <c r="QOW736" s="168"/>
      <c r="QOX736" s="168"/>
      <c r="QOY736" s="168"/>
      <c r="QOZ736" s="168"/>
      <c r="QPA736" s="168"/>
      <c r="QPB736" s="168"/>
      <c r="QPC736" s="168"/>
      <c r="QPD736" s="168"/>
      <c r="QPE736" s="168"/>
      <c r="QPF736" s="168"/>
      <c r="QPG736" s="168"/>
      <c r="QPH736" s="168"/>
      <c r="QPI736" s="168"/>
      <c r="QPJ736" s="168"/>
      <c r="QPK736" s="168"/>
      <c r="QPL736" s="168"/>
      <c r="QPM736" s="168"/>
      <c r="QPN736" s="168"/>
      <c r="QPO736" s="168"/>
      <c r="QPP736" s="168"/>
      <c r="QPQ736" s="168"/>
      <c r="QPR736" s="168"/>
      <c r="QPS736" s="168"/>
      <c r="QPT736" s="168"/>
      <c r="QPU736" s="168"/>
      <c r="QPV736" s="168"/>
      <c r="QPW736" s="168"/>
      <c r="QPX736" s="168"/>
      <c r="QPY736" s="168"/>
      <c r="QPZ736" s="168"/>
      <c r="QQA736" s="168"/>
      <c r="QQB736" s="168"/>
      <c r="QQC736" s="168"/>
      <c r="QQD736" s="168"/>
      <c r="QQE736" s="168"/>
      <c r="QQF736" s="168"/>
      <c r="QQG736" s="168"/>
      <c r="QQH736" s="168"/>
      <c r="QQI736" s="168"/>
      <c r="QQJ736" s="168"/>
      <c r="QQK736" s="168"/>
      <c r="QQL736" s="168"/>
      <c r="QQM736" s="168"/>
      <c r="QQN736" s="168"/>
      <c r="QQO736" s="835"/>
      <c r="QQP736" s="835"/>
      <c r="QQQ736" s="835"/>
      <c r="QQR736" s="835"/>
      <c r="QQS736" s="835"/>
      <c r="QQT736" s="835"/>
      <c r="QQU736" s="835"/>
      <c r="QQV736" s="835"/>
      <c r="QQW736" s="835"/>
      <c r="QQX736" s="835"/>
      <c r="QQY736" s="835"/>
      <c r="QQZ736" s="835"/>
      <c r="QRA736" s="835"/>
      <c r="QRB736" s="835"/>
      <c r="QRC736" s="835"/>
      <c r="QRD736" s="835"/>
      <c r="QRE736" s="835"/>
      <c r="QRF736" s="835"/>
      <c r="QRG736" s="835"/>
      <c r="QRH736" s="835"/>
      <c r="QRI736" s="835"/>
      <c r="QRJ736" s="835"/>
      <c r="QRK736" s="835"/>
      <c r="QRL736" s="835"/>
      <c r="QRM736" s="89"/>
      <c r="QRN736" s="89"/>
      <c r="QRO736" s="89"/>
      <c r="QRP736" s="89"/>
      <c r="QRQ736" s="89"/>
      <c r="QRR736" s="835"/>
      <c r="QRS736" s="835"/>
      <c r="QRT736" s="89"/>
      <c r="QRU736" s="89"/>
      <c r="QRV736" s="835"/>
      <c r="QRW736" s="835"/>
      <c r="QRX736" s="89"/>
      <c r="QRY736" s="89"/>
      <c r="QRZ736" s="835"/>
      <c r="QSA736" s="835"/>
      <c r="QSB736" s="835"/>
      <c r="QSC736" s="835"/>
      <c r="QSD736" s="835"/>
      <c r="QSE736" s="835"/>
      <c r="QSF736" s="835"/>
      <c r="QSG736" s="89"/>
      <c r="QSH736" s="89"/>
      <c r="QSI736" s="835"/>
      <c r="QSJ736" s="835"/>
      <c r="QSK736" s="89"/>
      <c r="QSL736" s="89"/>
      <c r="QSM736" s="835"/>
      <c r="QSN736" s="835"/>
      <c r="QSO736" s="835"/>
      <c r="QSP736" s="835"/>
      <c r="QSQ736" s="835"/>
      <c r="QSR736" s="203"/>
      <c r="QSS736" s="107"/>
      <c r="QST736" s="835"/>
      <c r="QSU736" s="835"/>
      <c r="QSV736" s="835"/>
      <c r="QSW736" s="835"/>
      <c r="QSX736" s="835"/>
      <c r="QSY736" s="835"/>
      <c r="QSZ736" s="835"/>
      <c r="QTA736" s="168"/>
      <c r="QTB736" s="168"/>
      <c r="QTC736" s="168"/>
      <c r="QTD736" s="168"/>
      <c r="QTE736" s="168"/>
      <c r="QTF736" s="168"/>
      <c r="QTG736" s="168"/>
      <c r="QTH736" s="168"/>
      <c r="QTI736" s="168"/>
      <c r="QTJ736" s="168"/>
      <c r="QTK736" s="168"/>
      <c r="QTL736" s="168"/>
      <c r="QTM736" s="168"/>
      <c r="QTN736" s="168"/>
      <c r="QTO736" s="168"/>
      <c r="QTP736" s="168"/>
      <c r="QTQ736" s="168"/>
      <c r="QTR736" s="168"/>
      <c r="QTS736" s="168"/>
      <c r="QTT736" s="168"/>
      <c r="QTU736" s="168"/>
      <c r="QTV736" s="168"/>
      <c r="QTW736" s="168"/>
      <c r="QTX736" s="168"/>
      <c r="QTY736" s="168"/>
      <c r="QTZ736" s="168"/>
      <c r="QUA736" s="168"/>
      <c r="QUB736" s="168"/>
      <c r="QUC736" s="168"/>
      <c r="QUD736" s="168"/>
      <c r="QUE736" s="168"/>
      <c r="QUF736" s="168"/>
      <c r="QUG736" s="168"/>
      <c r="QUH736" s="168"/>
      <c r="QUI736" s="168"/>
      <c r="QUJ736" s="168"/>
      <c r="QUK736" s="168"/>
      <c r="QUL736" s="168"/>
      <c r="QUM736" s="168"/>
      <c r="QUN736" s="168"/>
      <c r="QUO736" s="168"/>
      <c r="QUP736" s="168"/>
      <c r="QUQ736" s="168"/>
      <c r="QUR736" s="168"/>
      <c r="QUS736" s="835"/>
      <c r="QUT736" s="835"/>
      <c r="QUU736" s="835"/>
      <c r="QUV736" s="835"/>
      <c r="QUW736" s="835"/>
      <c r="QUX736" s="835"/>
      <c r="QUY736" s="835"/>
      <c r="QUZ736" s="835"/>
      <c r="QVA736" s="835"/>
      <c r="QVB736" s="835"/>
      <c r="QVC736" s="835"/>
      <c r="QVD736" s="835"/>
      <c r="QVE736" s="835"/>
      <c r="QVF736" s="835"/>
      <c r="QVG736" s="835"/>
      <c r="QVH736" s="835"/>
      <c r="QVI736" s="835"/>
      <c r="QVJ736" s="835"/>
      <c r="QVK736" s="835"/>
      <c r="QVL736" s="835"/>
      <c r="QVM736" s="835"/>
      <c r="QVN736" s="835"/>
      <c r="QVO736" s="835"/>
      <c r="QVP736" s="835"/>
      <c r="QVQ736" s="89"/>
      <c r="QVR736" s="89"/>
      <c r="QVS736" s="89"/>
      <c r="QVT736" s="89"/>
      <c r="QVU736" s="89"/>
      <c r="QVV736" s="835"/>
      <c r="QVW736" s="835"/>
      <c r="QVX736" s="89"/>
      <c r="QVY736" s="89"/>
      <c r="QVZ736" s="835"/>
      <c r="QWA736" s="835"/>
      <c r="QWB736" s="89"/>
      <c r="QWC736" s="89"/>
      <c r="QWD736" s="835"/>
      <c r="QWE736" s="835"/>
      <c r="QWF736" s="835"/>
      <c r="QWG736" s="835"/>
      <c r="QWH736" s="835"/>
      <c r="QWI736" s="835"/>
      <c r="QWJ736" s="835"/>
      <c r="QWK736" s="89"/>
      <c r="QWL736" s="89"/>
      <c r="QWM736" s="835"/>
      <c r="QWN736" s="835"/>
      <c r="QWO736" s="89"/>
      <c r="QWP736" s="89"/>
      <c r="QWQ736" s="835"/>
      <c r="QWR736" s="835"/>
      <c r="QWS736" s="835"/>
      <c r="QWT736" s="835"/>
      <c r="QWU736" s="835"/>
      <c r="QWV736" s="203"/>
      <c r="QWW736" s="107"/>
      <c r="QWX736" s="835"/>
      <c r="QWY736" s="835"/>
      <c r="QWZ736" s="835"/>
      <c r="QXA736" s="835"/>
      <c r="QXB736" s="835"/>
      <c r="QXC736" s="835"/>
      <c r="QXD736" s="835"/>
      <c r="QXE736" s="168"/>
      <c r="QXF736" s="168"/>
      <c r="QXG736" s="168"/>
      <c r="QXH736" s="168"/>
      <c r="QXI736" s="168"/>
      <c r="QXJ736" s="168"/>
      <c r="QXK736" s="168"/>
      <c r="QXL736" s="168"/>
      <c r="QXM736" s="168"/>
      <c r="QXN736" s="168"/>
      <c r="QXO736" s="168"/>
      <c r="QXP736" s="168"/>
      <c r="QXQ736" s="168"/>
      <c r="QXR736" s="168"/>
      <c r="QXS736" s="168"/>
      <c r="QXT736" s="168"/>
      <c r="QXU736" s="168"/>
      <c r="QXV736" s="168"/>
      <c r="QXW736" s="168"/>
      <c r="QXX736" s="168"/>
      <c r="QXY736" s="168"/>
      <c r="QXZ736" s="168"/>
      <c r="QYA736" s="168"/>
      <c r="QYB736" s="168"/>
      <c r="QYC736" s="168"/>
      <c r="QYD736" s="168"/>
      <c r="QYE736" s="168"/>
      <c r="QYF736" s="168"/>
      <c r="QYG736" s="168"/>
      <c r="QYH736" s="168"/>
      <c r="QYI736" s="168"/>
      <c r="QYJ736" s="168"/>
      <c r="QYK736" s="168"/>
      <c r="QYL736" s="168"/>
      <c r="QYM736" s="168"/>
      <c r="QYN736" s="168"/>
      <c r="QYO736" s="168"/>
      <c r="QYP736" s="168"/>
      <c r="QYQ736" s="168"/>
      <c r="QYR736" s="168"/>
      <c r="QYS736" s="168"/>
      <c r="QYT736" s="168"/>
      <c r="QYU736" s="168"/>
      <c r="QYV736" s="168"/>
      <c r="QYW736" s="835"/>
      <c r="QYX736" s="835"/>
      <c r="QYY736" s="835"/>
      <c r="QYZ736" s="835"/>
      <c r="QZA736" s="835"/>
      <c r="QZB736" s="835"/>
      <c r="QZC736" s="835"/>
      <c r="QZD736" s="835"/>
      <c r="QZE736" s="835"/>
      <c r="QZF736" s="835"/>
      <c r="QZG736" s="835"/>
      <c r="QZH736" s="835"/>
      <c r="QZI736" s="835"/>
      <c r="QZJ736" s="835"/>
      <c r="QZK736" s="835"/>
      <c r="QZL736" s="835"/>
      <c r="QZM736" s="835"/>
      <c r="QZN736" s="835"/>
      <c r="QZO736" s="835"/>
      <c r="QZP736" s="835"/>
      <c r="QZQ736" s="835"/>
      <c r="QZR736" s="835"/>
      <c r="QZS736" s="835"/>
      <c r="QZT736" s="835"/>
      <c r="QZU736" s="89"/>
      <c r="QZV736" s="89"/>
      <c r="QZW736" s="89"/>
      <c r="QZX736" s="89"/>
      <c r="QZY736" s="89"/>
      <c r="QZZ736" s="835"/>
      <c r="RAA736" s="835"/>
      <c r="RAB736" s="89"/>
      <c r="RAC736" s="89"/>
      <c r="RAD736" s="835"/>
      <c r="RAE736" s="835"/>
      <c r="RAF736" s="89"/>
      <c r="RAG736" s="89"/>
      <c r="RAH736" s="835"/>
      <c r="RAI736" s="835"/>
      <c r="RAJ736" s="835"/>
      <c r="RAK736" s="835"/>
      <c r="RAL736" s="835"/>
      <c r="RAM736" s="835"/>
      <c r="RAN736" s="835"/>
      <c r="RAO736" s="89"/>
      <c r="RAP736" s="89"/>
      <c r="RAQ736" s="835"/>
      <c r="RAR736" s="835"/>
      <c r="RAS736" s="89"/>
      <c r="RAT736" s="89"/>
      <c r="RAU736" s="835"/>
      <c r="RAV736" s="835"/>
      <c r="RAW736" s="835"/>
      <c r="RAX736" s="835"/>
      <c r="RAY736" s="835"/>
      <c r="RAZ736" s="203"/>
      <c r="RBA736" s="107"/>
      <c r="RBB736" s="835"/>
      <c r="RBC736" s="835"/>
      <c r="RBD736" s="835"/>
      <c r="RBE736" s="835"/>
      <c r="RBF736" s="835"/>
      <c r="RBG736" s="835"/>
      <c r="RBH736" s="835"/>
      <c r="RBI736" s="168"/>
      <c r="RBJ736" s="168"/>
      <c r="RBK736" s="168"/>
      <c r="RBL736" s="168"/>
      <c r="RBM736" s="168"/>
      <c r="RBN736" s="168"/>
      <c r="RBO736" s="168"/>
      <c r="RBP736" s="168"/>
      <c r="RBQ736" s="168"/>
      <c r="RBR736" s="168"/>
      <c r="RBS736" s="168"/>
      <c r="RBT736" s="168"/>
      <c r="RBU736" s="168"/>
      <c r="RBV736" s="168"/>
      <c r="RBW736" s="168"/>
      <c r="RBX736" s="168"/>
      <c r="RBY736" s="168"/>
      <c r="RBZ736" s="168"/>
      <c r="RCA736" s="168"/>
      <c r="RCB736" s="168"/>
      <c r="RCC736" s="168"/>
      <c r="RCD736" s="168"/>
      <c r="RCE736" s="168"/>
      <c r="RCF736" s="168"/>
      <c r="RCG736" s="168"/>
      <c r="RCH736" s="168"/>
      <c r="RCI736" s="168"/>
      <c r="RCJ736" s="168"/>
      <c r="RCK736" s="168"/>
      <c r="RCL736" s="168"/>
      <c r="RCM736" s="168"/>
      <c r="RCN736" s="168"/>
      <c r="RCO736" s="168"/>
      <c r="RCP736" s="168"/>
      <c r="RCQ736" s="168"/>
      <c r="RCR736" s="168"/>
      <c r="RCS736" s="168"/>
      <c r="RCT736" s="168"/>
      <c r="RCU736" s="168"/>
      <c r="RCV736" s="168"/>
      <c r="RCW736" s="168"/>
      <c r="RCX736" s="168"/>
      <c r="RCY736" s="168"/>
      <c r="RCZ736" s="168"/>
      <c r="RDA736" s="835"/>
      <c r="RDB736" s="835"/>
      <c r="RDC736" s="835"/>
      <c r="RDD736" s="835"/>
      <c r="RDE736" s="835"/>
      <c r="RDF736" s="835"/>
      <c r="RDG736" s="835"/>
      <c r="RDH736" s="835"/>
      <c r="RDI736" s="835"/>
      <c r="RDJ736" s="835"/>
      <c r="RDK736" s="835"/>
      <c r="RDL736" s="835"/>
      <c r="RDM736" s="835"/>
      <c r="RDN736" s="835"/>
      <c r="RDO736" s="835"/>
      <c r="RDP736" s="835"/>
      <c r="RDQ736" s="835"/>
      <c r="RDR736" s="835"/>
      <c r="RDS736" s="835"/>
      <c r="RDT736" s="835"/>
      <c r="RDU736" s="835"/>
      <c r="RDV736" s="835"/>
      <c r="RDW736" s="835"/>
    </row>
    <row r="737" spans="1:12295" s="256" customFormat="1" ht="59.25" hidden="1" customHeight="1" x14ac:dyDescent="0.3">
      <c r="B737" s="529" t="s">
        <v>21</v>
      </c>
      <c r="C737" s="255" t="s">
        <v>306</v>
      </c>
      <c r="D737" s="168">
        <f t="shared" ref="D737:D742" si="1374">I737</f>
        <v>0</v>
      </c>
      <c r="E737" s="894"/>
      <c r="F737" s="894"/>
      <c r="G737" s="894"/>
      <c r="H737" s="894"/>
      <c r="I737" s="172"/>
      <c r="J737" s="894"/>
      <c r="K737" s="168"/>
      <c r="L737" s="699" t="e">
        <f t="shared" si="1294"/>
        <v>#DIV/0!</v>
      </c>
      <c r="M737" s="894"/>
      <c r="N737" s="114"/>
      <c r="O737" s="118"/>
      <c r="P737" s="114"/>
      <c r="Q737" s="118"/>
      <c r="R737" s="114"/>
      <c r="S737" s="118"/>
      <c r="T737" s="114"/>
      <c r="U737" s="936">
        <v>105803.01453</v>
      </c>
      <c r="V737" s="936">
        <f t="shared" ref="V737:V742" si="1375">W737+X737+Y737</f>
        <v>630668.66593000002</v>
      </c>
      <c r="W737" s="936"/>
      <c r="X737" s="936"/>
      <c r="Y737" s="936">
        <f t="shared" ref="Y737:Y742" si="1376">AC737-I737</f>
        <v>630668.66593000002</v>
      </c>
      <c r="Z737" s="936">
        <f t="shared" ref="Z737:Z742" si="1377">AA737+AB737+AC737</f>
        <v>630668.66593000002</v>
      </c>
      <c r="AA737" s="936">
        <f t="shared" ref="AA737:AA742" si="1378">E737</f>
        <v>0</v>
      </c>
      <c r="AB737" s="936"/>
      <c r="AC737" s="936">
        <v>630668.66593000002</v>
      </c>
      <c r="AD737" s="696" t="e">
        <f t="shared" ref="AD737:AD742" si="1379">U737/I737</f>
        <v>#DIV/0!</v>
      </c>
      <c r="AE737" s="168">
        <f t="shared" ref="AE737:AE742" si="1380">AO737</f>
        <v>103346.79574</v>
      </c>
      <c r="AF737" s="699" t="e">
        <f t="shared" si="1295"/>
        <v>#DIV/0!</v>
      </c>
      <c r="AG737" s="172"/>
      <c r="AH737" s="699"/>
      <c r="AI737" s="35"/>
      <c r="AJ737" s="35"/>
      <c r="AK737" s="35"/>
      <c r="AL737" s="35"/>
      <c r="AM737" s="35"/>
      <c r="AN737" s="35"/>
      <c r="AO737" s="942">
        <v>103346.79574</v>
      </c>
      <c r="AP737" s="942">
        <f t="shared" ref="AP737:AP742" si="1381">AR737-AO737</f>
        <v>-103346.79574</v>
      </c>
      <c r="AQ737" s="696" t="e">
        <f t="shared" ref="AQ737:AQ743" si="1382">AO737/D737</f>
        <v>#DIV/0!</v>
      </c>
      <c r="AR737" s="168">
        <f t="shared" ref="AR737:AR742" si="1383">BB737</f>
        <v>0</v>
      </c>
      <c r="AS737" s="696" t="e">
        <f t="shared" si="1297"/>
        <v>#DIV/0!</v>
      </c>
      <c r="AT737" s="172"/>
      <c r="AU737" s="699" t="e">
        <f t="shared" si="1306"/>
        <v>#DIV/0!</v>
      </c>
      <c r="AV737" s="35"/>
      <c r="AW737" s="699" t="e">
        <f t="shared" si="1341"/>
        <v>#DIV/0!</v>
      </c>
      <c r="AX737" s="172"/>
      <c r="AY737" s="699" t="e">
        <f t="shared" si="1321"/>
        <v>#DIV/0!</v>
      </c>
      <c r="AZ737" s="35"/>
      <c r="BA737" s="699" t="e">
        <f t="shared" si="1322"/>
        <v>#DIV/0!</v>
      </c>
      <c r="BB737" s="35"/>
      <c r="BC737" s="118">
        <f t="shared" si="1342"/>
        <v>0</v>
      </c>
      <c r="BD737" s="118">
        <f t="shared" si="1343"/>
        <v>103346.79574</v>
      </c>
      <c r="BE737" s="35"/>
      <c r="BF737" s="35"/>
      <c r="BG737" s="35"/>
      <c r="BH737" s="35"/>
      <c r="BI737" s="35"/>
      <c r="BJ737" s="31">
        <f t="shared" si="1345"/>
        <v>0</v>
      </c>
      <c r="BK737" s="35"/>
      <c r="BL737" s="35"/>
      <c r="BM737" s="35"/>
      <c r="BN737" s="35">
        <f t="shared" ref="BN737:BN739" si="1384">BO737+BR737+BS737</f>
        <v>0</v>
      </c>
      <c r="BO737" s="118">
        <f t="shared" ref="BO737:BO746" si="1385">BF737</f>
        <v>0</v>
      </c>
      <c r="BP737" s="118"/>
      <c r="BQ737" s="118"/>
      <c r="BR737" s="118">
        <f t="shared" si="1348"/>
        <v>0</v>
      </c>
      <c r="BS737" s="35"/>
      <c r="BT737" s="31"/>
      <c r="BU737" s="35"/>
      <c r="BV737" s="172"/>
      <c r="BW737" s="172"/>
      <c r="BX737" s="172"/>
      <c r="BY737" s="172"/>
      <c r="BZ737" s="172"/>
      <c r="CE737" s="699" t="e">
        <f t="shared" si="1272"/>
        <v>#DIV/0!</v>
      </c>
    </row>
    <row r="738" spans="1:12295" s="65" customFormat="1" ht="49.5" hidden="1" customHeight="1" x14ac:dyDescent="0.3">
      <c r="B738" s="529"/>
      <c r="C738" s="108" t="s">
        <v>305</v>
      </c>
      <c r="D738" s="168">
        <f t="shared" si="1374"/>
        <v>0</v>
      </c>
      <c r="E738" s="844"/>
      <c r="F738" s="844"/>
      <c r="G738" s="844"/>
      <c r="H738" s="844"/>
      <c r="I738" s="172"/>
      <c r="J738" s="844"/>
      <c r="K738" s="168"/>
      <c r="L738" s="699" t="e">
        <f t="shared" si="1294"/>
        <v>#DIV/0!</v>
      </c>
      <c r="M738" s="963"/>
      <c r="N738" s="114"/>
      <c r="O738" s="114"/>
      <c r="P738" s="114"/>
      <c r="Q738" s="114"/>
      <c r="R738" s="114"/>
      <c r="S738" s="114"/>
      <c r="T738" s="114"/>
      <c r="U738" s="936">
        <v>105804.01453</v>
      </c>
      <c r="V738" s="936">
        <f t="shared" si="1375"/>
        <v>630669.66593000002</v>
      </c>
      <c r="W738" s="936"/>
      <c r="X738" s="936"/>
      <c r="Y738" s="936">
        <f t="shared" si="1376"/>
        <v>630669.66593000002</v>
      </c>
      <c r="Z738" s="936">
        <f t="shared" si="1377"/>
        <v>630669.66593000002</v>
      </c>
      <c r="AA738" s="936">
        <f t="shared" si="1378"/>
        <v>0</v>
      </c>
      <c r="AB738" s="936"/>
      <c r="AC738" s="936">
        <v>630669.66593000002</v>
      </c>
      <c r="AD738" s="696" t="e">
        <f t="shared" si="1379"/>
        <v>#DIV/0!</v>
      </c>
      <c r="AE738" s="168">
        <f t="shared" si="1380"/>
        <v>103347.79574</v>
      </c>
      <c r="AF738" s="699" t="e">
        <f t="shared" si="1295"/>
        <v>#DIV/0!</v>
      </c>
      <c r="AG738" s="172"/>
      <c r="AH738" s="699"/>
      <c r="AI738" s="35"/>
      <c r="AJ738" s="35"/>
      <c r="AK738" s="35"/>
      <c r="AL738" s="35"/>
      <c r="AM738" s="35"/>
      <c r="AN738" s="35"/>
      <c r="AO738" s="942">
        <v>103347.79574</v>
      </c>
      <c r="AP738" s="942">
        <f t="shared" si="1381"/>
        <v>-103347.79574</v>
      </c>
      <c r="AQ738" s="696" t="e">
        <f t="shared" si="1382"/>
        <v>#DIV/0!</v>
      </c>
      <c r="AR738" s="168">
        <f t="shared" si="1383"/>
        <v>0</v>
      </c>
      <c r="AS738" s="696" t="e">
        <f t="shared" si="1297"/>
        <v>#DIV/0!</v>
      </c>
      <c r="AT738" s="172"/>
      <c r="AU738" s="699" t="e">
        <f t="shared" si="1306"/>
        <v>#DIV/0!</v>
      </c>
      <c r="AV738" s="35"/>
      <c r="AW738" s="699" t="e">
        <f t="shared" si="1341"/>
        <v>#DIV/0!</v>
      </c>
      <c r="AX738" s="172"/>
      <c r="AY738" s="699" t="e">
        <f t="shared" si="1321"/>
        <v>#DIV/0!</v>
      </c>
      <c r="AZ738" s="35"/>
      <c r="BA738" s="699" t="e">
        <f t="shared" si="1322"/>
        <v>#DIV/0!</v>
      </c>
      <c r="BB738" s="35"/>
      <c r="BC738" s="114">
        <f t="shared" si="1342"/>
        <v>0</v>
      </c>
      <c r="BD738" s="114">
        <f t="shared" si="1343"/>
        <v>103347.79574</v>
      </c>
      <c r="BE738" s="35"/>
      <c r="BF738" s="35"/>
      <c r="BG738" s="35"/>
      <c r="BH738" s="35"/>
      <c r="BI738" s="35"/>
      <c r="BJ738" s="31">
        <f t="shared" si="1345"/>
        <v>0</v>
      </c>
      <c r="BK738" s="35"/>
      <c r="BL738" s="35"/>
      <c r="BM738" s="35"/>
      <c r="BN738" s="35">
        <f t="shared" si="1384"/>
        <v>0</v>
      </c>
      <c r="BO738" s="114">
        <f t="shared" si="1385"/>
        <v>0</v>
      </c>
      <c r="BP738" s="114"/>
      <c r="BQ738" s="114"/>
      <c r="BR738" s="114">
        <f t="shared" si="1348"/>
        <v>0</v>
      </c>
      <c r="BS738" s="35"/>
      <c r="BT738" s="31"/>
      <c r="BU738" s="35"/>
      <c r="BV738" s="172"/>
      <c r="BW738" s="172"/>
      <c r="BX738" s="172"/>
      <c r="BY738" s="172"/>
      <c r="BZ738" s="172"/>
      <c r="CE738" s="699" t="e">
        <f t="shared" si="1272"/>
        <v>#DIV/0!</v>
      </c>
    </row>
    <row r="739" spans="1:12295" s="256" customFormat="1" ht="54" hidden="1" customHeight="1" x14ac:dyDescent="0.3">
      <c r="B739" s="529" t="s">
        <v>22</v>
      </c>
      <c r="C739" s="255" t="s">
        <v>253</v>
      </c>
      <c r="D739" s="168">
        <f t="shared" si="1374"/>
        <v>0</v>
      </c>
      <c r="E739" s="894"/>
      <c r="F739" s="894"/>
      <c r="G739" s="894"/>
      <c r="H739" s="894"/>
      <c r="I739" s="172"/>
      <c r="J739" s="894"/>
      <c r="K739" s="168"/>
      <c r="L739" s="699" t="e">
        <f t="shared" si="1294"/>
        <v>#DIV/0!</v>
      </c>
      <c r="M739" s="894"/>
      <c r="N739" s="114"/>
      <c r="O739" s="118"/>
      <c r="P739" s="114"/>
      <c r="Q739" s="118"/>
      <c r="R739" s="114"/>
      <c r="S739" s="118"/>
      <c r="T739" s="114"/>
      <c r="U739" s="936">
        <v>105805.01453</v>
      </c>
      <c r="V739" s="936">
        <f t="shared" si="1375"/>
        <v>630670.66593000002</v>
      </c>
      <c r="W739" s="936"/>
      <c r="X739" s="936"/>
      <c r="Y739" s="936">
        <f t="shared" si="1376"/>
        <v>630670.66593000002</v>
      </c>
      <c r="Z739" s="936">
        <f t="shared" si="1377"/>
        <v>630670.66593000002</v>
      </c>
      <c r="AA739" s="936">
        <f t="shared" si="1378"/>
        <v>0</v>
      </c>
      <c r="AB739" s="936"/>
      <c r="AC739" s="936">
        <v>630670.66593000002</v>
      </c>
      <c r="AD739" s="696" t="e">
        <f t="shared" si="1379"/>
        <v>#DIV/0!</v>
      </c>
      <c r="AE739" s="168">
        <f t="shared" si="1380"/>
        <v>103348.79574</v>
      </c>
      <c r="AF739" s="699" t="e">
        <f t="shared" si="1295"/>
        <v>#DIV/0!</v>
      </c>
      <c r="AG739" s="172"/>
      <c r="AH739" s="699"/>
      <c r="AI739" s="35"/>
      <c r="AJ739" s="35"/>
      <c r="AK739" s="35"/>
      <c r="AL739" s="35"/>
      <c r="AM739" s="35"/>
      <c r="AN739" s="35"/>
      <c r="AO739" s="942">
        <v>103348.79574</v>
      </c>
      <c r="AP739" s="942">
        <f t="shared" si="1381"/>
        <v>-103348.79574</v>
      </c>
      <c r="AQ739" s="696" t="e">
        <f t="shared" si="1382"/>
        <v>#DIV/0!</v>
      </c>
      <c r="AR739" s="168">
        <f t="shared" si="1383"/>
        <v>0</v>
      </c>
      <c r="AS739" s="696" t="e">
        <f t="shared" si="1297"/>
        <v>#DIV/0!</v>
      </c>
      <c r="AT739" s="172"/>
      <c r="AU739" s="699" t="e">
        <f t="shared" si="1306"/>
        <v>#DIV/0!</v>
      </c>
      <c r="AV739" s="35"/>
      <c r="AW739" s="699" t="e">
        <f t="shared" si="1341"/>
        <v>#DIV/0!</v>
      </c>
      <c r="AX739" s="172"/>
      <c r="AY739" s="699" t="e">
        <f t="shared" si="1321"/>
        <v>#DIV/0!</v>
      </c>
      <c r="AZ739" s="35"/>
      <c r="BA739" s="699" t="e">
        <f t="shared" si="1322"/>
        <v>#DIV/0!</v>
      </c>
      <c r="BB739" s="35"/>
      <c r="BC739" s="118">
        <f t="shared" si="1342"/>
        <v>0</v>
      </c>
      <c r="BD739" s="118">
        <f t="shared" si="1343"/>
        <v>103348.79574</v>
      </c>
      <c r="BE739" s="35"/>
      <c r="BF739" s="35"/>
      <c r="BG739" s="35"/>
      <c r="BH739" s="35"/>
      <c r="BI739" s="35"/>
      <c r="BJ739" s="31">
        <f t="shared" si="1345"/>
        <v>0</v>
      </c>
      <c r="BK739" s="35"/>
      <c r="BL739" s="35"/>
      <c r="BM739" s="35"/>
      <c r="BN739" s="35">
        <f t="shared" si="1384"/>
        <v>0</v>
      </c>
      <c r="BO739" s="118">
        <f t="shared" si="1385"/>
        <v>0</v>
      </c>
      <c r="BP739" s="118"/>
      <c r="BQ739" s="118"/>
      <c r="BR739" s="118">
        <f t="shared" si="1348"/>
        <v>0</v>
      </c>
      <c r="BS739" s="35"/>
      <c r="BT739" s="31"/>
      <c r="BU739" s="35"/>
      <c r="BV739" s="172"/>
      <c r="BW739" s="172"/>
      <c r="BX739" s="172"/>
      <c r="BY739" s="172"/>
      <c r="BZ739" s="172"/>
      <c r="CE739" s="699" t="e">
        <f t="shared" si="1272"/>
        <v>#DIV/0!</v>
      </c>
    </row>
    <row r="740" spans="1:12295" s="256" customFormat="1" ht="54" hidden="1" customHeight="1" x14ac:dyDescent="0.3">
      <c r="B740" s="529" t="s">
        <v>10</v>
      </c>
      <c r="C740" s="260" t="s">
        <v>349</v>
      </c>
      <c r="D740" s="168">
        <f t="shared" si="1374"/>
        <v>0</v>
      </c>
      <c r="E740" s="235">
        <f>E741</f>
        <v>0</v>
      </c>
      <c r="F740" s="235"/>
      <c r="G740" s="235"/>
      <c r="H740" s="894"/>
      <c r="I740" s="172"/>
      <c r="J740" s="894"/>
      <c r="K740" s="168"/>
      <c r="L740" s="699" t="e">
        <f t="shared" si="1294"/>
        <v>#DIV/0!</v>
      </c>
      <c r="M740" s="235">
        <f>M741</f>
        <v>0</v>
      </c>
      <c r="N740" s="114"/>
      <c r="O740" s="194"/>
      <c r="P740" s="114"/>
      <c r="Q740" s="194"/>
      <c r="R740" s="114"/>
      <c r="S740" s="118"/>
      <c r="T740" s="114"/>
      <c r="U740" s="936">
        <v>105806.01453</v>
      </c>
      <c r="V740" s="936">
        <f t="shared" si="1375"/>
        <v>630671.66593000002</v>
      </c>
      <c r="W740" s="936"/>
      <c r="X740" s="936"/>
      <c r="Y740" s="936">
        <f t="shared" si="1376"/>
        <v>630671.66593000002</v>
      </c>
      <c r="Z740" s="936">
        <f t="shared" si="1377"/>
        <v>630671.66593000002</v>
      </c>
      <c r="AA740" s="936">
        <f t="shared" si="1378"/>
        <v>0</v>
      </c>
      <c r="AB740" s="936"/>
      <c r="AC740" s="936">
        <v>630671.66593000002</v>
      </c>
      <c r="AD740" s="696" t="e">
        <f t="shared" si="1379"/>
        <v>#DIV/0!</v>
      </c>
      <c r="AE740" s="168">
        <f t="shared" si="1380"/>
        <v>103349.79574</v>
      </c>
      <c r="AF740" s="699" t="e">
        <f t="shared" si="1295"/>
        <v>#DIV/0!</v>
      </c>
      <c r="AG740" s="235">
        <f>AG741</f>
        <v>0</v>
      </c>
      <c r="AH740" s="699"/>
      <c r="AI740" s="194"/>
      <c r="AJ740" s="114"/>
      <c r="AK740" s="194"/>
      <c r="AL740" s="114"/>
      <c r="AM740" s="35"/>
      <c r="AN740" s="35"/>
      <c r="AO740" s="942">
        <v>103349.79574</v>
      </c>
      <c r="AP740" s="942">
        <f t="shared" si="1381"/>
        <v>-103349.79574</v>
      </c>
      <c r="AQ740" s="696" t="e">
        <f t="shared" si="1382"/>
        <v>#DIV/0!</v>
      </c>
      <c r="AR740" s="168">
        <f t="shared" si="1383"/>
        <v>0</v>
      </c>
      <c r="AS740" s="696" t="e">
        <f t="shared" si="1297"/>
        <v>#DIV/0!</v>
      </c>
      <c r="AT740" s="235">
        <f>AT741</f>
        <v>0</v>
      </c>
      <c r="AU740" s="699" t="e">
        <f t="shared" si="1306"/>
        <v>#DIV/0!</v>
      </c>
      <c r="AV740" s="194"/>
      <c r="AW740" s="699" t="e">
        <f t="shared" si="1341"/>
        <v>#DIV/0!</v>
      </c>
      <c r="AX740" s="235"/>
      <c r="AY740" s="699" t="e">
        <f t="shared" si="1321"/>
        <v>#DIV/0!</v>
      </c>
      <c r="AZ740" s="35"/>
      <c r="BA740" s="699" t="e">
        <f t="shared" si="1322"/>
        <v>#DIV/0!</v>
      </c>
      <c r="BB740" s="35"/>
      <c r="BC740" s="118"/>
      <c r="BD740" s="118"/>
      <c r="BE740" s="194">
        <f t="shared" ref="BE740:BE751" si="1386">BF740</f>
        <v>0</v>
      </c>
      <c r="BF740" s="194">
        <f>BF741</f>
        <v>0</v>
      </c>
      <c r="BG740" s="194"/>
      <c r="BH740" s="35"/>
      <c r="BI740" s="35"/>
      <c r="BJ740" s="31"/>
      <c r="BK740" s="35"/>
      <c r="BL740" s="35"/>
      <c r="BM740" s="35"/>
      <c r="BN740" s="35"/>
      <c r="BO740" s="118"/>
      <c r="BP740" s="118"/>
      <c r="BQ740" s="118"/>
      <c r="BR740" s="118"/>
      <c r="BS740" s="35"/>
      <c r="BT740" s="31"/>
      <c r="BU740" s="194">
        <f t="shared" ref="BU740:BU741" si="1387">BV740</f>
        <v>0</v>
      </c>
      <c r="BV740" s="194">
        <f>BV741</f>
        <v>0</v>
      </c>
      <c r="BW740" s="194"/>
      <c r="BX740" s="194"/>
      <c r="BY740" s="172"/>
      <c r="BZ740" s="172"/>
      <c r="CE740" s="699" t="e">
        <f t="shared" si="1272"/>
        <v>#DIV/0!</v>
      </c>
    </row>
    <row r="741" spans="1:12295" s="45" customFormat="1" ht="54" hidden="1" customHeight="1" x14ac:dyDescent="0.25">
      <c r="B741" s="529"/>
      <c r="C741" s="97" t="s">
        <v>31</v>
      </c>
      <c r="D741" s="168">
        <f t="shared" si="1374"/>
        <v>0</v>
      </c>
      <c r="E741" s="166">
        <f>E744</f>
        <v>0</v>
      </c>
      <c r="F741" s="166"/>
      <c r="G741" s="166"/>
      <c r="H741" s="166"/>
      <c r="I741" s="166"/>
      <c r="J741" s="166">
        <f>K741+M741+Q741</f>
        <v>0</v>
      </c>
      <c r="K741" s="168"/>
      <c r="L741" s="699" t="e">
        <f t="shared" si="1294"/>
        <v>#DIV/0!</v>
      </c>
      <c r="M741" s="166">
        <f>M744</f>
        <v>0</v>
      </c>
      <c r="N741" s="687"/>
      <c r="O741" s="626"/>
      <c r="P741" s="687"/>
      <c r="Q741" s="626"/>
      <c r="R741" s="687"/>
      <c r="S741" s="626"/>
      <c r="T741" s="687"/>
      <c r="U741" s="936">
        <v>105807.01453</v>
      </c>
      <c r="V741" s="936">
        <f t="shared" si="1375"/>
        <v>630672.66593000002</v>
      </c>
      <c r="W741" s="936"/>
      <c r="X741" s="936"/>
      <c r="Y741" s="936">
        <f t="shared" si="1376"/>
        <v>630672.66593000002</v>
      </c>
      <c r="Z741" s="936">
        <f t="shared" si="1377"/>
        <v>630672.66593000002</v>
      </c>
      <c r="AA741" s="936">
        <f t="shared" si="1378"/>
        <v>0</v>
      </c>
      <c r="AB741" s="936"/>
      <c r="AC741" s="936">
        <v>630672.66593000002</v>
      </c>
      <c r="AD741" s="696" t="e">
        <f t="shared" si="1379"/>
        <v>#DIV/0!</v>
      </c>
      <c r="AE741" s="168">
        <f t="shared" si="1380"/>
        <v>103350.79574</v>
      </c>
      <c r="AF741" s="699" t="e">
        <f t="shared" si="1295"/>
        <v>#DIV/0!</v>
      </c>
      <c r="AG741" s="166">
        <f>AG744</f>
        <v>0</v>
      </c>
      <c r="AH741" s="699"/>
      <c r="AI741" s="626"/>
      <c r="AJ741" s="687"/>
      <c r="AK741" s="626"/>
      <c r="AL741" s="687"/>
      <c r="AM741" s="626"/>
      <c r="AN741" s="687"/>
      <c r="AO741" s="942">
        <v>103350.79574</v>
      </c>
      <c r="AP741" s="942">
        <f t="shared" si="1381"/>
        <v>-103350.79574</v>
      </c>
      <c r="AQ741" s="696" t="e">
        <f t="shared" si="1382"/>
        <v>#DIV/0!</v>
      </c>
      <c r="AR741" s="168">
        <f t="shared" si="1383"/>
        <v>0</v>
      </c>
      <c r="AS741" s="696" t="e">
        <f t="shared" si="1297"/>
        <v>#DIV/0!</v>
      </c>
      <c r="AT741" s="166">
        <f>AT744</f>
        <v>0</v>
      </c>
      <c r="AU741" s="699" t="e">
        <f t="shared" si="1306"/>
        <v>#DIV/0!</v>
      </c>
      <c r="AV741" s="626"/>
      <c r="AW741" s="699" t="e">
        <f t="shared" si="1341"/>
        <v>#DIV/0!</v>
      </c>
      <c r="AX741" s="166"/>
      <c r="AY741" s="699" t="e">
        <f t="shared" si="1321"/>
        <v>#DIV/0!</v>
      </c>
      <c r="AZ741" s="626"/>
      <c r="BA741" s="699" t="e">
        <f t="shared" si="1322"/>
        <v>#DIV/0!</v>
      </c>
      <c r="BB741" s="626"/>
      <c r="BC741" s="626"/>
      <c r="BD741" s="626"/>
      <c r="BE741" s="626">
        <f t="shared" si="1386"/>
        <v>0</v>
      </c>
      <c r="BF741" s="626">
        <f>BF744</f>
        <v>0</v>
      </c>
      <c r="BG741" s="626"/>
      <c r="BH741" s="626"/>
      <c r="BI741" s="626"/>
      <c r="BJ741" s="626" t="e">
        <f t="shared" ref="BJ741" si="1388">BK741+BL741+BM741</f>
        <v>#REF!</v>
      </c>
      <c r="BK741" s="626" t="e">
        <f>BK466+BK668+#REF!</f>
        <v>#REF!</v>
      </c>
      <c r="BL741" s="626"/>
      <c r="BM741" s="626"/>
      <c r="BN741" s="626" t="e">
        <f t="shared" ref="BN741" si="1389">BO741+BR741+BS741</f>
        <v>#REF!</v>
      </c>
      <c r="BO741" s="626" t="e">
        <f>BO466+BO668+#REF!</f>
        <v>#REF!</v>
      </c>
      <c r="BP741" s="626"/>
      <c r="BQ741" s="626"/>
      <c r="BR741" s="626"/>
      <c r="BS741" s="626"/>
      <c r="BT741" s="626"/>
      <c r="BU741" s="626">
        <f t="shared" si="1387"/>
        <v>0</v>
      </c>
      <c r="BV741" s="507">
        <f>BV744</f>
        <v>0</v>
      </c>
      <c r="BW741" s="522"/>
      <c r="BX741" s="507"/>
      <c r="BY741" s="507"/>
      <c r="BZ741" s="507"/>
      <c r="CE741" s="699" t="e">
        <f t="shared" si="1272"/>
        <v>#DIV/0!</v>
      </c>
    </row>
    <row r="742" spans="1:12295" s="45" customFormat="1" ht="175.5" customHeight="1" x14ac:dyDescent="0.25">
      <c r="B742" s="529" t="s">
        <v>446</v>
      </c>
      <c r="C742" s="99" t="s">
        <v>502</v>
      </c>
      <c r="D742" s="168">
        <f t="shared" si="1374"/>
        <v>44249.121760000002</v>
      </c>
      <c r="E742" s="166"/>
      <c r="F742" s="166"/>
      <c r="G742" s="166"/>
      <c r="H742" s="166"/>
      <c r="I742" s="168">
        <v>44249.121760000002</v>
      </c>
      <c r="J742" s="168">
        <f>K742-D742</f>
        <v>-1717.0636700000032</v>
      </c>
      <c r="K742" s="168">
        <f t="shared" ref="K742" si="1390">U742</f>
        <v>42532.058089999999</v>
      </c>
      <c r="L742" s="699">
        <f t="shared" si="1294"/>
        <v>0.96119553108165456</v>
      </c>
      <c r="M742" s="166"/>
      <c r="N742" s="687"/>
      <c r="O742" s="678"/>
      <c r="P742" s="687"/>
      <c r="Q742" s="678"/>
      <c r="R742" s="687"/>
      <c r="S742" s="678"/>
      <c r="T742" s="687"/>
      <c r="U742" s="936">
        <v>42532.058089999999</v>
      </c>
      <c r="V742" s="936">
        <f t="shared" si="1375"/>
        <v>586424.54417000001</v>
      </c>
      <c r="W742" s="936"/>
      <c r="X742" s="936"/>
      <c r="Y742" s="936">
        <f t="shared" si="1376"/>
        <v>586424.54417000001</v>
      </c>
      <c r="Z742" s="936">
        <f t="shared" si="1377"/>
        <v>630673.66593000002</v>
      </c>
      <c r="AA742" s="936">
        <f t="shared" si="1378"/>
        <v>0</v>
      </c>
      <c r="AB742" s="936"/>
      <c r="AC742" s="936">
        <v>630673.66593000002</v>
      </c>
      <c r="AD742" s="696">
        <f t="shared" si="1379"/>
        <v>0.96119553108165456</v>
      </c>
      <c r="AE742" s="168">
        <f t="shared" si="1380"/>
        <v>42532.058089999999</v>
      </c>
      <c r="AF742" s="696">
        <f t="shared" si="1295"/>
        <v>0.96119553108165456</v>
      </c>
      <c r="AG742" s="166"/>
      <c r="AH742" s="699"/>
      <c r="AI742" s="678"/>
      <c r="AJ742" s="687"/>
      <c r="AK742" s="678"/>
      <c r="AL742" s="687"/>
      <c r="AM742" s="678"/>
      <c r="AN742" s="687"/>
      <c r="AO742" s="942">
        <f>U742</f>
        <v>42532.058089999999</v>
      </c>
      <c r="AP742" s="942">
        <f t="shared" si="1381"/>
        <v>1717.0636700000032</v>
      </c>
      <c r="AQ742" s="696">
        <f t="shared" si="1382"/>
        <v>0.96119553108165456</v>
      </c>
      <c r="AR742" s="168">
        <f t="shared" si="1383"/>
        <v>44249.121760000002</v>
      </c>
      <c r="AS742" s="696">
        <f t="shared" si="1297"/>
        <v>1</v>
      </c>
      <c r="AT742" s="166"/>
      <c r="AU742" s="699"/>
      <c r="AV742" s="678"/>
      <c r="AW742" s="699"/>
      <c r="AX742" s="166"/>
      <c r="AY742" s="699"/>
      <c r="AZ742" s="678"/>
      <c r="BA742" s="699"/>
      <c r="BB742" s="942">
        <v>44249.121760000002</v>
      </c>
      <c r="BC742" s="678"/>
      <c r="BD742" s="678"/>
      <c r="BE742" s="678"/>
      <c r="BF742" s="678"/>
      <c r="BG742" s="678"/>
      <c r="BH742" s="678"/>
      <c r="BI742" s="678"/>
      <c r="BJ742" s="678"/>
      <c r="BK742" s="678"/>
      <c r="BL742" s="678"/>
      <c r="BM742" s="678"/>
      <c r="BN742" s="678"/>
      <c r="BO742" s="678"/>
      <c r="BP742" s="678"/>
      <c r="BQ742" s="678"/>
      <c r="BR742" s="678"/>
      <c r="BS742" s="678"/>
      <c r="BT742" s="678"/>
      <c r="BU742" s="678"/>
      <c r="BV742" s="678"/>
      <c r="BW742" s="678"/>
      <c r="BX742" s="678"/>
      <c r="BY742" s="678"/>
      <c r="BZ742" s="678"/>
      <c r="CE742" s="699">
        <f t="shared" si="1272"/>
        <v>1</v>
      </c>
    </row>
    <row r="743" spans="1:12295" s="175" customFormat="1" ht="84" customHeight="1" x14ac:dyDescent="0.3">
      <c r="A743" s="203"/>
      <c r="B743" s="529" t="s">
        <v>446</v>
      </c>
      <c r="C743" s="99" t="s">
        <v>533</v>
      </c>
      <c r="D743" s="168">
        <f>I743</f>
        <v>107000</v>
      </c>
      <c r="E743" s="168"/>
      <c r="F743" s="168"/>
      <c r="G743" s="168"/>
      <c r="H743" s="168"/>
      <c r="I743" s="168">
        <v>107000</v>
      </c>
      <c r="J743" s="168">
        <f>U743-I743</f>
        <v>-76964.519960000005</v>
      </c>
      <c r="K743" s="168">
        <f>U743</f>
        <v>30035.480039999999</v>
      </c>
      <c r="L743" s="696">
        <f t="shared" si="1294"/>
        <v>0.28070542093457945</v>
      </c>
      <c r="M743" s="168"/>
      <c r="N743" s="835"/>
      <c r="O743" s="835"/>
      <c r="P743" s="835"/>
      <c r="Q743" s="835"/>
      <c r="R743" s="835"/>
      <c r="S743" s="835"/>
      <c r="T743" s="835"/>
      <c r="U743" s="1003">
        <v>30035.480039999999</v>
      </c>
      <c r="V743" s="1003">
        <f t="shared" ref="V743:V760" si="1391">W743+X743+Y743</f>
        <v>523674.66593000002</v>
      </c>
      <c r="W743" s="1003"/>
      <c r="X743" s="1003"/>
      <c r="Y743" s="1003">
        <f t="shared" ref="Y743:Y760" si="1392">AC743-I743</f>
        <v>523674.66593000002</v>
      </c>
      <c r="Z743" s="1003">
        <f t="shared" ref="Z743:Z760" si="1393">AA743+AB743+AC743</f>
        <v>630674.66593000002</v>
      </c>
      <c r="AA743" s="1003">
        <f t="shared" ref="AA743:AA760" si="1394">E743</f>
        <v>0</v>
      </c>
      <c r="AB743" s="1003"/>
      <c r="AC743" s="1003">
        <v>630674.66593000002</v>
      </c>
      <c r="AD743" s="696">
        <f t="shared" ref="AD743:AD760" si="1395">U743/I743</f>
        <v>0.28070542093457945</v>
      </c>
      <c r="AE743" s="168">
        <f>AO743</f>
        <v>30035.480039999999</v>
      </c>
      <c r="AF743" s="696">
        <f t="shared" si="1295"/>
        <v>0.28070542093457945</v>
      </c>
      <c r="AG743" s="168"/>
      <c r="AH743" s="696"/>
      <c r="AI743" s="835"/>
      <c r="AJ743" s="835"/>
      <c r="AK743" s="835"/>
      <c r="AL743" s="835"/>
      <c r="AM743" s="835"/>
      <c r="AN743" s="835"/>
      <c r="AO743" s="835">
        <f>U743</f>
        <v>30035.480039999999</v>
      </c>
      <c r="AP743" s="835">
        <f>BB743-AE743</f>
        <v>76964.519960000005</v>
      </c>
      <c r="AQ743" s="696">
        <f t="shared" si="1382"/>
        <v>0.28070542093457945</v>
      </c>
      <c r="AR743" s="168">
        <f>BB743</f>
        <v>107000</v>
      </c>
      <c r="AS743" s="696">
        <f t="shared" si="1297"/>
        <v>1</v>
      </c>
      <c r="AT743" s="168"/>
      <c r="AU743" s="696"/>
      <c r="AV743" s="835"/>
      <c r="AW743" s="696"/>
      <c r="AX743" s="168"/>
      <c r="AY743" s="696"/>
      <c r="AZ743" s="835"/>
      <c r="BA743" s="696"/>
      <c r="BB743" s="835">
        <f>D743</f>
        <v>107000</v>
      </c>
      <c r="BC743" s="835"/>
      <c r="BD743" s="835"/>
      <c r="BE743" s="835">
        <v>0</v>
      </c>
      <c r="BF743" s="835"/>
      <c r="BG743" s="835"/>
      <c r="BH743" s="835"/>
      <c r="BI743" s="835"/>
      <c r="BJ743" s="835"/>
      <c r="BK743" s="835"/>
      <c r="BL743" s="835"/>
      <c r="BM743" s="835"/>
      <c r="BN743" s="835">
        <f>BS743</f>
        <v>111000</v>
      </c>
      <c r="BO743" s="835"/>
      <c r="BP743" s="835"/>
      <c r="BQ743" s="835"/>
      <c r="BR743" s="835"/>
      <c r="BS743" s="835">
        <v>111000</v>
      </c>
      <c r="BT743" s="835">
        <v>0</v>
      </c>
      <c r="BU743" s="835">
        <f>BZ743</f>
        <v>111000</v>
      </c>
      <c r="BV743" s="835"/>
      <c r="BW743" s="835"/>
      <c r="BX743" s="835"/>
      <c r="BY743" s="835"/>
      <c r="BZ743" s="835">
        <v>111000</v>
      </c>
      <c r="CA743" s="835"/>
      <c r="CB743" s="835"/>
      <c r="CC743" s="835"/>
      <c r="CD743" s="835"/>
      <c r="CE743" s="696">
        <f t="shared" si="1272"/>
        <v>1</v>
      </c>
      <c r="CF743" s="835"/>
      <c r="CG743" s="835"/>
      <c r="CH743" s="835"/>
      <c r="CI743" s="835"/>
      <c r="CJ743" s="835"/>
      <c r="CK743" s="835"/>
      <c r="CL743" s="835"/>
      <c r="CM743" s="835"/>
      <c r="CN743" s="835"/>
      <c r="CO743" s="89"/>
      <c r="CP743" s="89"/>
      <c r="CQ743" s="89"/>
      <c r="CR743" s="89"/>
      <c r="CS743" s="89"/>
      <c r="CT743" s="835"/>
      <c r="CU743" s="835"/>
      <c r="CV743" s="89"/>
      <c r="CW743" s="89"/>
      <c r="CX743" s="835"/>
      <c r="CY743" s="835"/>
      <c r="CZ743" s="89"/>
      <c r="DA743" s="89"/>
      <c r="DB743" s="835"/>
      <c r="DC743" s="835"/>
      <c r="DD743" s="835"/>
      <c r="DE743" s="835"/>
      <c r="DF743" s="835"/>
      <c r="DG743" s="835"/>
      <c r="DH743" s="835"/>
      <c r="DI743" s="89"/>
      <c r="DJ743" s="89"/>
      <c r="DK743" s="835"/>
      <c r="DL743" s="835"/>
      <c r="DM743" s="89"/>
      <c r="DN743" s="89"/>
      <c r="DO743" s="835"/>
      <c r="DP743" s="835"/>
      <c r="DQ743" s="835"/>
      <c r="DR743" s="835"/>
      <c r="DS743" s="835"/>
      <c r="DT743" s="203"/>
      <c r="DU743" s="107"/>
      <c r="DV743" s="835"/>
      <c r="DW743" s="835"/>
      <c r="DX743" s="835"/>
      <c r="DY743" s="835"/>
      <c r="DZ743" s="835"/>
      <c r="EA743" s="835"/>
      <c r="EB743" s="835"/>
      <c r="EC743" s="168"/>
      <c r="ED743" s="168"/>
      <c r="EE743" s="168"/>
      <c r="EF743" s="168"/>
      <c r="EG743" s="168"/>
      <c r="EH743" s="168"/>
      <c r="EI743" s="168"/>
      <c r="EJ743" s="168"/>
      <c r="EK743" s="168"/>
      <c r="EL743" s="168"/>
      <c r="EM743" s="168"/>
      <c r="EN743" s="168"/>
      <c r="EO743" s="168"/>
      <c r="EP743" s="168"/>
      <c r="EQ743" s="168"/>
      <c r="ER743" s="168"/>
      <c r="ES743" s="168"/>
      <c r="ET743" s="168"/>
      <c r="EU743" s="168"/>
      <c r="EV743" s="168"/>
      <c r="EW743" s="168"/>
      <c r="EX743" s="168"/>
      <c r="EY743" s="168"/>
      <c r="EZ743" s="168"/>
      <c r="FA743" s="168"/>
      <c r="FB743" s="168"/>
      <c r="FC743" s="168"/>
      <c r="FD743" s="168"/>
      <c r="FE743" s="168"/>
      <c r="FF743" s="168"/>
      <c r="FG743" s="168"/>
      <c r="FH743" s="168"/>
      <c r="FI743" s="168"/>
      <c r="FJ743" s="168"/>
      <c r="FK743" s="168"/>
      <c r="FL743" s="168"/>
      <c r="FM743" s="168"/>
      <c r="FN743" s="168"/>
      <c r="FO743" s="168"/>
      <c r="FP743" s="168"/>
      <c r="FQ743" s="168"/>
      <c r="FR743" s="168"/>
      <c r="FS743" s="168"/>
      <c r="FT743" s="168"/>
      <c r="FU743" s="835"/>
      <c r="FV743" s="835"/>
      <c r="FW743" s="835"/>
      <c r="FX743" s="835"/>
      <c r="FY743" s="835"/>
      <c r="FZ743" s="835"/>
      <c r="GA743" s="835"/>
      <c r="GB743" s="835"/>
      <c r="GC743" s="835"/>
      <c r="GD743" s="835"/>
      <c r="GE743" s="835"/>
      <c r="GF743" s="835"/>
      <c r="GG743" s="835"/>
      <c r="GH743" s="835"/>
      <c r="GI743" s="835"/>
      <c r="GJ743" s="835"/>
      <c r="GK743" s="835"/>
      <c r="GL743" s="835"/>
      <c r="GM743" s="835"/>
      <c r="GN743" s="835"/>
      <c r="GO743" s="835"/>
      <c r="GP743" s="835"/>
      <c r="GQ743" s="835"/>
      <c r="GR743" s="835"/>
      <c r="GS743" s="89"/>
      <c r="GT743" s="89"/>
      <c r="GU743" s="89"/>
      <c r="GV743" s="89"/>
      <c r="GW743" s="89"/>
      <c r="GX743" s="835"/>
      <c r="GY743" s="835"/>
      <c r="GZ743" s="89"/>
      <c r="HA743" s="89"/>
      <c r="HB743" s="835"/>
      <c r="HC743" s="835"/>
      <c r="HD743" s="89"/>
      <c r="HE743" s="89"/>
      <c r="HF743" s="835"/>
      <c r="HG743" s="835"/>
      <c r="HH743" s="835"/>
      <c r="HI743" s="835"/>
      <c r="HJ743" s="835"/>
      <c r="HK743" s="835"/>
      <c r="HL743" s="835"/>
      <c r="HM743" s="89"/>
      <c r="HN743" s="89"/>
      <c r="HO743" s="835"/>
      <c r="HP743" s="835"/>
      <c r="HQ743" s="89"/>
      <c r="HR743" s="89"/>
      <c r="HS743" s="835"/>
      <c r="HT743" s="835"/>
      <c r="HU743" s="835"/>
      <c r="HV743" s="835"/>
      <c r="HW743" s="835"/>
      <c r="HX743" s="203"/>
      <c r="HY743" s="107"/>
      <c r="HZ743" s="835"/>
      <c r="IA743" s="835"/>
      <c r="IB743" s="835"/>
      <c r="IC743" s="835"/>
      <c r="ID743" s="835"/>
      <c r="IE743" s="835"/>
      <c r="IF743" s="835"/>
      <c r="IG743" s="168"/>
      <c r="IH743" s="168"/>
      <c r="II743" s="168"/>
      <c r="IJ743" s="168"/>
      <c r="IK743" s="168"/>
      <c r="IL743" s="168"/>
      <c r="IM743" s="168"/>
      <c r="IN743" s="168"/>
      <c r="IO743" s="168"/>
      <c r="IP743" s="168"/>
      <c r="IQ743" s="168"/>
      <c r="IR743" s="168"/>
      <c r="IS743" s="168"/>
      <c r="IT743" s="168"/>
      <c r="IU743" s="168"/>
      <c r="IV743" s="168"/>
      <c r="IW743" s="168"/>
      <c r="IX743" s="168"/>
      <c r="IY743" s="168"/>
      <c r="IZ743" s="168"/>
      <c r="JA743" s="168"/>
      <c r="JB743" s="168"/>
      <c r="JC743" s="168"/>
      <c r="JD743" s="168"/>
      <c r="JE743" s="168"/>
      <c r="JF743" s="168"/>
      <c r="JG743" s="168"/>
      <c r="JH743" s="168"/>
      <c r="JI743" s="168"/>
      <c r="JJ743" s="168"/>
      <c r="JK743" s="168"/>
      <c r="JL743" s="168"/>
      <c r="JM743" s="168"/>
      <c r="JN743" s="168"/>
      <c r="JO743" s="168"/>
      <c r="JP743" s="168"/>
      <c r="JQ743" s="168"/>
      <c r="JR743" s="168"/>
      <c r="JS743" s="168"/>
      <c r="JT743" s="168"/>
      <c r="JU743" s="168"/>
      <c r="JV743" s="168"/>
      <c r="JW743" s="168"/>
      <c r="JX743" s="168"/>
      <c r="JY743" s="835"/>
      <c r="JZ743" s="835"/>
      <c r="KA743" s="835"/>
      <c r="KB743" s="835"/>
      <c r="KC743" s="835"/>
      <c r="KD743" s="835"/>
      <c r="KE743" s="835"/>
      <c r="KF743" s="835"/>
      <c r="KG743" s="835"/>
      <c r="KH743" s="835"/>
      <c r="KI743" s="835"/>
      <c r="KJ743" s="835"/>
      <c r="KK743" s="835"/>
      <c r="KL743" s="835"/>
      <c r="KM743" s="835"/>
      <c r="KN743" s="835"/>
      <c r="KO743" s="835"/>
      <c r="KP743" s="835"/>
      <c r="KQ743" s="835"/>
      <c r="KR743" s="835"/>
      <c r="KS743" s="835"/>
      <c r="KT743" s="835"/>
      <c r="KU743" s="835"/>
      <c r="KV743" s="835"/>
      <c r="KW743" s="89"/>
      <c r="KX743" s="89"/>
      <c r="KY743" s="89"/>
      <c r="KZ743" s="89"/>
      <c r="LA743" s="89"/>
      <c r="LB743" s="835"/>
      <c r="LC743" s="835"/>
      <c r="LD743" s="89"/>
      <c r="LE743" s="89"/>
      <c r="LF743" s="835"/>
      <c r="LG743" s="835"/>
      <c r="LH743" s="89"/>
      <c r="LI743" s="89"/>
      <c r="LJ743" s="835"/>
      <c r="LK743" s="835"/>
      <c r="LL743" s="835"/>
      <c r="LM743" s="835"/>
      <c r="LN743" s="835"/>
      <c r="LO743" s="835"/>
      <c r="LP743" s="835"/>
      <c r="LQ743" s="89"/>
      <c r="LR743" s="89"/>
      <c r="LS743" s="835"/>
      <c r="LT743" s="835"/>
      <c r="LU743" s="89"/>
      <c r="LV743" s="89"/>
      <c r="LW743" s="835"/>
      <c r="LX743" s="835"/>
      <c r="LY743" s="835"/>
      <c r="LZ743" s="835"/>
      <c r="MA743" s="835"/>
      <c r="MB743" s="203"/>
      <c r="MC743" s="107"/>
      <c r="MD743" s="835"/>
      <c r="ME743" s="835"/>
      <c r="MF743" s="835"/>
      <c r="MG743" s="835"/>
      <c r="MH743" s="835"/>
      <c r="MI743" s="835"/>
      <c r="MJ743" s="835"/>
      <c r="MK743" s="168"/>
      <c r="ML743" s="168"/>
      <c r="MM743" s="168"/>
      <c r="MN743" s="168"/>
      <c r="MO743" s="168"/>
      <c r="MP743" s="168"/>
      <c r="MQ743" s="168"/>
      <c r="MR743" s="168"/>
      <c r="MS743" s="168"/>
      <c r="MT743" s="168"/>
      <c r="MU743" s="168"/>
      <c r="MV743" s="168"/>
      <c r="MW743" s="168"/>
      <c r="MX743" s="168"/>
      <c r="MY743" s="168"/>
      <c r="MZ743" s="168"/>
      <c r="NA743" s="168"/>
      <c r="NB743" s="168"/>
      <c r="NC743" s="168"/>
      <c r="ND743" s="168"/>
      <c r="NE743" s="168"/>
      <c r="NF743" s="168"/>
      <c r="NG743" s="168"/>
      <c r="NH743" s="168"/>
      <c r="NI743" s="168"/>
      <c r="NJ743" s="168"/>
      <c r="NK743" s="168"/>
      <c r="NL743" s="168"/>
      <c r="NM743" s="168"/>
      <c r="NN743" s="168"/>
      <c r="NO743" s="168"/>
      <c r="NP743" s="168"/>
      <c r="NQ743" s="168"/>
      <c r="NR743" s="168"/>
      <c r="NS743" s="168"/>
      <c r="NT743" s="168"/>
      <c r="NU743" s="168"/>
      <c r="NV743" s="168"/>
      <c r="NW743" s="168"/>
      <c r="NX743" s="168"/>
      <c r="NY743" s="168"/>
      <c r="NZ743" s="168"/>
      <c r="OA743" s="168"/>
      <c r="OB743" s="168"/>
      <c r="OC743" s="835"/>
      <c r="OD743" s="835"/>
      <c r="OE743" s="835"/>
      <c r="OF743" s="835"/>
      <c r="OG743" s="835"/>
      <c r="OH743" s="835"/>
      <c r="OI743" s="835"/>
      <c r="OJ743" s="835"/>
      <c r="OK743" s="835"/>
      <c r="OL743" s="835"/>
      <c r="OM743" s="835"/>
      <c r="ON743" s="835"/>
      <c r="OO743" s="835"/>
      <c r="OP743" s="835"/>
      <c r="OQ743" s="835"/>
      <c r="OR743" s="835"/>
      <c r="OS743" s="835"/>
      <c r="OT743" s="835"/>
      <c r="OU743" s="835"/>
      <c r="OV743" s="835"/>
      <c r="OW743" s="835"/>
      <c r="OX743" s="835"/>
      <c r="OY743" s="835"/>
      <c r="OZ743" s="835"/>
      <c r="PA743" s="89"/>
      <c r="PB743" s="89"/>
      <c r="PC743" s="89"/>
      <c r="PD743" s="89"/>
      <c r="PE743" s="89"/>
      <c r="PF743" s="835"/>
      <c r="PG743" s="835"/>
      <c r="PH743" s="89"/>
      <c r="PI743" s="89"/>
      <c r="PJ743" s="835"/>
      <c r="PK743" s="835"/>
      <c r="PL743" s="89"/>
      <c r="PM743" s="89"/>
      <c r="PN743" s="835"/>
      <c r="PO743" s="835"/>
      <c r="PP743" s="835"/>
      <c r="PQ743" s="835"/>
      <c r="PR743" s="835"/>
      <c r="PS743" s="835"/>
      <c r="PT743" s="835"/>
      <c r="PU743" s="89"/>
      <c r="PV743" s="89"/>
      <c r="PW743" s="835"/>
      <c r="PX743" s="835"/>
      <c r="PY743" s="89"/>
      <c r="PZ743" s="89"/>
      <c r="QA743" s="835"/>
      <c r="QB743" s="835"/>
      <c r="QC743" s="835"/>
      <c r="QD743" s="835"/>
      <c r="QE743" s="835"/>
      <c r="QF743" s="203"/>
      <c r="QG743" s="107"/>
      <c r="QH743" s="835"/>
      <c r="QI743" s="835"/>
      <c r="QJ743" s="835"/>
      <c r="QK743" s="835"/>
      <c r="QL743" s="835"/>
      <c r="QM743" s="835"/>
      <c r="QN743" s="835"/>
      <c r="QO743" s="168"/>
      <c r="QP743" s="168"/>
      <c r="QQ743" s="168"/>
      <c r="QR743" s="168"/>
      <c r="QS743" s="168"/>
      <c r="QT743" s="168"/>
      <c r="QU743" s="168"/>
      <c r="QV743" s="168"/>
      <c r="QW743" s="168"/>
      <c r="QX743" s="168"/>
      <c r="QY743" s="168"/>
      <c r="QZ743" s="168"/>
      <c r="RA743" s="168"/>
      <c r="RB743" s="168"/>
      <c r="RC743" s="168"/>
      <c r="RD743" s="168"/>
      <c r="RE743" s="168"/>
      <c r="RF743" s="168"/>
      <c r="RG743" s="168"/>
      <c r="RH743" s="168"/>
      <c r="RI743" s="168"/>
      <c r="RJ743" s="168"/>
      <c r="RK743" s="168"/>
      <c r="RL743" s="168"/>
      <c r="RM743" s="168"/>
      <c r="RN743" s="168"/>
      <c r="RO743" s="168"/>
      <c r="RP743" s="168"/>
      <c r="RQ743" s="168"/>
      <c r="RR743" s="168"/>
      <c r="RS743" s="168"/>
      <c r="RT743" s="168"/>
      <c r="RU743" s="168"/>
      <c r="RV743" s="168"/>
      <c r="RW743" s="168"/>
      <c r="RX743" s="168"/>
      <c r="RY743" s="168"/>
      <c r="RZ743" s="168"/>
      <c r="SA743" s="168"/>
      <c r="SB743" s="168"/>
      <c r="SC743" s="168"/>
      <c r="SD743" s="168"/>
      <c r="SE743" s="168"/>
      <c r="SF743" s="168"/>
      <c r="SG743" s="835"/>
      <c r="SH743" s="835"/>
      <c r="SI743" s="835"/>
      <c r="SJ743" s="835"/>
      <c r="SK743" s="835"/>
      <c r="SL743" s="835"/>
      <c r="SM743" s="835"/>
      <c r="SN743" s="835"/>
      <c r="SO743" s="835"/>
      <c r="SP743" s="835"/>
      <c r="SQ743" s="835"/>
      <c r="SR743" s="835"/>
      <c r="SS743" s="835"/>
      <c r="ST743" s="835"/>
      <c r="SU743" s="835"/>
      <c r="SV743" s="835"/>
      <c r="SW743" s="835"/>
      <c r="SX743" s="835"/>
      <c r="SY743" s="835"/>
      <c r="SZ743" s="835"/>
      <c r="TA743" s="835"/>
      <c r="TB743" s="835"/>
      <c r="TC743" s="835"/>
      <c r="TD743" s="835"/>
      <c r="TE743" s="89"/>
      <c r="TF743" s="89"/>
      <c r="TG743" s="89"/>
      <c r="TH743" s="89"/>
      <c r="TI743" s="89"/>
      <c r="TJ743" s="835"/>
      <c r="TK743" s="835"/>
      <c r="TL743" s="89"/>
      <c r="TM743" s="89"/>
      <c r="TN743" s="835"/>
      <c r="TO743" s="835"/>
      <c r="TP743" s="89"/>
      <c r="TQ743" s="89"/>
      <c r="TR743" s="835"/>
      <c r="TS743" s="835"/>
      <c r="TT743" s="835"/>
      <c r="TU743" s="835"/>
      <c r="TV743" s="835"/>
      <c r="TW743" s="835"/>
      <c r="TX743" s="835"/>
      <c r="TY743" s="89"/>
      <c r="TZ743" s="89"/>
      <c r="UA743" s="835"/>
      <c r="UB743" s="835"/>
      <c r="UC743" s="89"/>
      <c r="UD743" s="89"/>
      <c r="UE743" s="835"/>
      <c r="UF743" s="835"/>
      <c r="UG743" s="835"/>
      <c r="UH743" s="835"/>
      <c r="UI743" s="835"/>
      <c r="UJ743" s="203"/>
      <c r="UK743" s="107"/>
      <c r="UL743" s="835"/>
      <c r="UM743" s="835"/>
      <c r="UN743" s="835"/>
      <c r="UO743" s="835"/>
      <c r="UP743" s="835"/>
      <c r="UQ743" s="835"/>
      <c r="UR743" s="835"/>
      <c r="US743" s="168"/>
      <c r="UT743" s="168"/>
      <c r="UU743" s="168"/>
      <c r="UV743" s="168"/>
      <c r="UW743" s="168"/>
      <c r="UX743" s="168"/>
      <c r="UY743" s="168"/>
      <c r="UZ743" s="168"/>
      <c r="VA743" s="168"/>
      <c r="VB743" s="168"/>
      <c r="VC743" s="168"/>
      <c r="VD743" s="168"/>
      <c r="VE743" s="168"/>
      <c r="VF743" s="168"/>
      <c r="VG743" s="168"/>
      <c r="VH743" s="168"/>
      <c r="VI743" s="168"/>
      <c r="VJ743" s="168"/>
      <c r="VK743" s="168"/>
      <c r="VL743" s="168"/>
      <c r="VM743" s="168"/>
      <c r="VN743" s="168"/>
      <c r="VO743" s="168"/>
      <c r="VP743" s="168"/>
      <c r="VQ743" s="168"/>
      <c r="VR743" s="168"/>
      <c r="VS743" s="168"/>
      <c r="VT743" s="168"/>
      <c r="VU743" s="168"/>
      <c r="VV743" s="168"/>
      <c r="VW743" s="168"/>
      <c r="VX743" s="168"/>
      <c r="VY743" s="168"/>
      <c r="VZ743" s="168"/>
      <c r="WA743" s="168"/>
      <c r="WB743" s="168"/>
      <c r="WC743" s="168"/>
      <c r="WD743" s="168"/>
      <c r="WE743" s="168"/>
      <c r="WF743" s="168"/>
      <c r="WG743" s="168"/>
      <c r="WH743" s="168"/>
      <c r="WI743" s="168"/>
      <c r="WJ743" s="168"/>
      <c r="WK743" s="835"/>
      <c r="WL743" s="835"/>
      <c r="WM743" s="835"/>
      <c r="WN743" s="835"/>
      <c r="WO743" s="835"/>
      <c r="WP743" s="835"/>
      <c r="WQ743" s="835"/>
      <c r="WR743" s="835"/>
      <c r="WS743" s="835"/>
      <c r="WT743" s="835"/>
      <c r="WU743" s="835"/>
      <c r="WV743" s="835"/>
      <c r="WW743" s="835"/>
      <c r="WX743" s="835"/>
      <c r="WY743" s="835"/>
      <c r="WZ743" s="835"/>
      <c r="XA743" s="835"/>
      <c r="XB743" s="835"/>
      <c r="XC743" s="835"/>
      <c r="XD743" s="835"/>
      <c r="XE743" s="835"/>
      <c r="XF743" s="835"/>
      <c r="XG743" s="835"/>
      <c r="XH743" s="835"/>
      <c r="XI743" s="89"/>
      <c r="XJ743" s="89"/>
      <c r="XK743" s="89"/>
      <c r="XL743" s="89"/>
      <c r="XM743" s="89"/>
      <c r="XN743" s="835"/>
      <c r="XO743" s="835"/>
      <c r="XP743" s="89"/>
      <c r="XQ743" s="89"/>
      <c r="XR743" s="835"/>
      <c r="XS743" s="835"/>
      <c r="XT743" s="89"/>
      <c r="XU743" s="89"/>
      <c r="XV743" s="835"/>
      <c r="XW743" s="835"/>
      <c r="XX743" s="835"/>
      <c r="XY743" s="835"/>
      <c r="XZ743" s="835"/>
      <c r="YA743" s="835"/>
      <c r="YB743" s="835"/>
      <c r="YC743" s="89"/>
      <c r="YD743" s="89"/>
      <c r="YE743" s="835"/>
      <c r="YF743" s="835"/>
      <c r="YG743" s="89"/>
      <c r="YH743" s="89"/>
      <c r="YI743" s="835"/>
      <c r="YJ743" s="835"/>
      <c r="YK743" s="835"/>
      <c r="YL743" s="835"/>
      <c r="YM743" s="835"/>
      <c r="YN743" s="203"/>
      <c r="YO743" s="107"/>
      <c r="YP743" s="835"/>
      <c r="YQ743" s="835"/>
      <c r="YR743" s="835"/>
      <c r="YS743" s="835"/>
      <c r="YT743" s="835"/>
      <c r="YU743" s="835"/>
      <c r="YV743" s="835"/>
      <c r="YW743" s="168"/>
      <c r="YX743" s="168"/>
      <c r="YY743" s="168"/>
      <c r="YZ743" s="168"/>
      <c r="ZA743" s="168"/>
      <c r="ZB743" s="168"/>
      <c r="ZC743" s="168"/>
      <c r="ZD743" s="168"/>
      <c r="ZE743" s="168"/>
      <c r="ZF743" s="168"/>
      <c r="ZG743" s="168"/>
      <c r="ZH743" s="168"/>
      <c r="ZI743" s="168"/>
      <c r="ZJ743" s="168"/>
      <c r="ZK743" s="168"/>
      <c r="ZL743" s="168"/>
      <c r="ZM743" s="168"/>
      <c r="ZN743" s="168"/>
      <c r="ZO743" s="168"/>
      <c r="ZP743" s="168"/>
      <c r="ZQ743" s="168"/>
      <c r="ZR743" s="168"/>
      <c r="ZS743" s="168"/>
      <c r="ZT743" s="168"/>
      <c r="ZU743" s="168"/>
      <c r="ZV743" s="168"/>
      <c r="ZW743" s="168"/>
      <c r="ZX743" s="168"/>
      <c r="ZY743" s="168"/>
      <c r="ZZ743" s="168"/>
      <c r="AAA743" s="168"/>
      <c r="AAB743" s="168"/>
      <c r="AAC743" s="168"/>
      <c r="AAD743" s="168"/>
      <c r="AAE743" s="168"/>
      <c r="AAF743" s="168"/>
      <c r="AAG743" s="168"/>
      <c r="AAH743" s="168"/>
      <c r="AAI743" s="168"/>
      <c r="AAJ743" s="168"/>
      <c r="AAK743" s="168"/>
      <c r="AAL743" s="168"/>
      <c r="AAM743" s="168"/>
      <c r="AAN743" s="168"/>
      <c r="AAO743" s="835"/>
      <c r="AAP743" s="835"/>
      <c r="AAQ743" s="835"/>
      <c r="AAR743" s="835"/>
      <c r="AAS743" s="835"/>
      <c r="AAT743" s="835"/>
      <c r="AAU743" s="835"/>
      <c r="AAV743" s="835"/>
      <c r="AAW743" s="835"/>
      <c r="AAX743" s="835"/>
      <c r="AAY743" s="835"/>
      <c r="AAZ743" s="835"/>
      <c r="ABA743" s="835"/>
      <c r="ABB743" s="835"/>
      <c r="ABC743" s="835"/>
      <c r="ABD743" s="835"/>
      <c r="ABE743" s="835"/>
      <c r="ABF743" s="835"/>
      <c r="ABG743" s="835"/>
      <c r="ABH743" s="835"/>
      <c r="ABI743" s="835"/>
      <c r="ABJ743" s="835"/>
      <c r="ABK743" s="835"/>
      <c r="ABL743" s="835"/>
      <c r="ABM743" s="89"/>
      <c r="ABN743" s="89"/>
      <c r="ABO743" s="89"/>
      <c r="ABP743" s="89"/>
      <c r="ABQ743" s="89"/>
      <c r="ABR743" s="835"/>
      <c r="ABS743" s="835"/>
      <c r="ABT743" s="89"/>
      <c r="ABU743" s="89"/>
      <c r="ABV743" s="835"/>
      <c r="ABW743" s="835"/>
      <c r="ABX743" s="89"/>
      <c r="ABY743" s="89"/>
      <c r="ABZ743" s="835"/>
      <c r="ACA743" s="835"/>
      <c r="ACB743" s="835"/>
      <c r="ACC743" s="835"/>
      <c r="ACD743" s="835"/>
      <c r="ACE743" s="835"/>
      <c r="ACF743" s="835"/>
      <c r="ACG743" s="89"/>
      <c r="ACH743" s="89"/>
      <c r="ACI743" s="835"/>
      <c r="ACJ743" s="835"/>
      <c r="ACK743" s="89"/>
      <c r="ACL743" s="89"/>
      <c r="ACM743" s="835"/>
      <c r="ACN743" s="835"/>
      <c r="ACO743" s="835"/>
      <c r="ACP743" s="835"/>
      <c r="ACQ743" s="835"/>
      <c r="ACR743" s="203"/>
      <c r="ACS743" s="107"/>
      <c r="ACT743" s="835"/>
      <c r="ACU743" s="835"/>
      <c r="ACV743" s="835"/>
      <c r="ACW743" s="835"/>
      <c r="ACX743" s="835"/>
      <c r="ACY743" s="835"/>
      <c r="ACZ743" s="835"/>
      <c r="ADA743" s="168"/>
      <c r="ADB743" s="168"/>
      <c r="ADC743" s="168"/>
      <c r="ADD743" s="168"/>
      <c r="ADE743" s="168"/>
      <c r="ADF743" s="168"/>
      <c r="ADG743" s="168"/>
      <c r="ADH743" s="168"/>
      <c r="ADI743" s="168"/>
      <c r="ADJ743" s="168"/>
      <c r="ADK743" s="168"/>
      <c r="ADL743" s="168"/>
      <c r="ADM743" s="168"/>
      <c r="ADN743" s="168"/>
      <c r="ADO743" s="168"/>
      <c r="ADP743" s="168"/>
      <c r="ADQ743" s="168"/>
      <c r="ADR743" s="168"/>
      <c r="ADS743" s="168"/>
      <c r="ADT743" s="168"/>
      <c r="ADU743" s="168"/>
      <c r="ADV743" s="168"/>
      <c r="ADW743" s="168"/>
      <c r="ADX743" s="168"/>
      <c r="ADY743" s="168"/>
      <c r="ADZ743" s="168"/>
      <c r="AEA743" s="168"/>
      <c r="AEB743" s="168"/>
      <c r="AEC743" s="168"/>
      <c r="AED743" s="168"/>
      <c r="AEE743" s="168"/>
      <c r="AEF743" s="168"/>
      <c r="AEG743" s="168"/>
      <c r="AEH743" s="168"/>
      <c r="AEI743" s="168"/>
      <c r="AEJ743" s="168"/>
      <c r="AEK743" s="168"/>
      <c r="AEL743" s="168"/>
      <c r="AEM743" s="168"/>
      <c r="AEN743" s="168"/>
      <c r="AEO743" s="168"/>
      <c r="AEP743" s="168"/>
      <c r="AEQ743" s="168"/>
      <c r="AER743" s="168"/>
      <c r="AES743" s="835"/>
      <c r="AET743" s="835"/>
      <c r="AEU743" s="835"/>
      <c r="AEV743" s="835"/>
      <c r="AEW743" s="835"/>
      <c r="AEX743" s="835"/>
      <c r="AEY743" s="835"/>
      <c r="AEZ743" s="835"/>
      <c r="AFA743" s="835"/>
      <c r="AFB743" s="835"/>
      <c r="AFC743" s="835"/>
      <c r="AFD743" s="835"/>
      <c r="AFE743" s="835"/>
      <c r="AFF743" s="835"/>
      <c r="AFG743" s="835"/>
      <c r="AFH743" s="835"/>
      <c r="AFI743" s="835"/>
      <c r="AFJ743" s="835"/>
      <c r="AFK743" s="835"/>
      <c r="AFL743" s="835"/>
      <c r="AFM743" s="835"/>
      <c r="AFN743" s="835"/>
      <c r="AFO743" s="835"/>
      <c r="AFP743" s="835"/>
      <c r="AFQ743" s="89"/>
      <c r="AFR743" s="89"/>
      <c r="AFS743" s="89"/>
      <c r="AFT743" s="89"/>
      <c r="AFU743" s="89"/>
      <c r="AFV743" s="835"/>
      <c r="AFW743" s="835"/>
      <c r="AFX743" s="89"/>
      <c r="AFY743" s="89"/>
      <c r="AFZ743" s="835"/>
      <c r="AGA743" s="835"/>
      <c r="AGB743" s="89"/>
      <c r="AGC743" s="89"/>
      <c r="AGD743" s="835"/>
      <c r="AGE743" s="835"/>
      <c r="AGF743" s="835"/>
      <c r="AGG743" s="835"/>
      <c r="AGH743" s="835"/>
      <c r="AGI743" s="835"/>
      <c r="AGJ743" s="835"/>
      <c r="AGK743" s="89"/>
      <c r="AGL743" s="89"/>
      <c r="AGM743" s="835"/>
      <c r="AGN743" s="835"/>
      <c r="AGO743" s="89"/>
      <c r="AGP743" s="89"/>
      <c r="AGQ743" s="835"/>
      <c r="AGR743" s="835"/>
      <c r="AGS743" s="835"/>
      <c r="AGT743" s="835"/>
      <c r="AGU743" s="835"/>
      <c r="AGV743" s="203"/>
      <c r="AGW743" s="107"/>
      <c r="AGX743" s="835"/>
      <c r="AGY743" s="835"/>
      <c r="AGZ743" s="835"/>
      <c r="AHA743" s="835"/>
      <c r="AHB743" s="835"/>
      <c r="AHC743" s="835"/>
      <c r="AHD743" s="835"/>
      <c r="AHE743" s="168"/>
      <c r="AHF743" s="168"/>
      <c r="AHG743" s="168"/>
      <c r="AHH743" s="168"/>
      <c r="AHI743" s="168"/>
      <c r="AHJ743" s="168"/>
      <c r="AHK743" s="168"/>
      <c r="AHL743" s="168"/>
      <c r="AHM743" s="168"/>
      <c r="AHN743" s="168"/>
      <c r="AHO743" s="168"/>
      <c r="AHP743" s="168"/>
      <c r="AHQ743" s="168"/>
      <c r="AHR743" s="168"/>
      <c r="AHS743" s="168"/>
      <c r="AHT743" s="168"/>
      <c r="AHU743" s="168"/>
      <c r="AHV743" s="168"/>
      <c r="AHW743" s="168"/>
      <c r="AHX743" s="168"/>
      <c r="AHY743" s="168"/>
      <c r="AHZ743" s="168"/>
      <c r="AIA743" s="168"/>
      <c r="AIB743" s="168"/>
      <c r="AIC743" s="168"/>
      <c r="AID743" s="168"/>
      <c r="AIE743" s="168"/>
      <c r="AIF743" s="168"/>
      <c r="AIG743" s="168"/>
      <c r="AIH743" s="168"/>
      <c r="AII743" s="168"/>
      <c r="AIJ743" s="168"/>
      <c r="AIK743" s="168"/>
      <c r="AIL743" s="168"/>
      <c r="AIM743" s="168"/>
      <c r="AIN743" s="168"/>
      <c r="AIO743" s="168"/>
      <c r="AIP743" s="168"/>
      <c r="AIQ743" s="168"/>
      <c r="AIR743" s="168"/>
      <c r="AIS743" s="168"/>
      <c r="AIT743" s="168"/>
      <c r="AIU743" s="168"/>
      <c r="AIV743" s="168"/>
      <c r="AIW743" s="835"/>
      <c r="AIX743" s="835"/>
      <c r="AIY743" s="835"/>
      <c r="AIZ743" s="835"/>
      <c r="AJA743" s="835"/>
      <c r="AJB743" s="835"/>
      <c r="AJC743" s="835"/>
      <c r="AJD743" s="835"/>
      <c r="AJE743" s="835"/>
      <c r="AJF743" s="835"/>
      <c r="AJG743" s="835"/>
      <c r="AJH743" s="835"/>
      <c r="AJI743" s="835"/>
      <c r="AJJ743" s="835"/>
      <c r="AJK743" s="835"/>
      <c r="AJL743" s="835"/>
      <c r="AJM743" s="835"/>
      <c r="AJN743" s="835"/>
      <c r="AJO743" s="835"/>
      <c r="AJP743" s="835"/>
      <c r="AJQ743" s="835"/>
      <c r="AJR743" s="835"/>
      <c r="AJS743" s="835"/>
      <c r="AJT743" s="835"/>
      <c r="AJU743" s="89"/>
      <c r="AJV743" s="89"/>
      <c r="AJW743" s="89"/>
      <c r="AJX743" s="89"/>
      <c r="AJY743" s="89"/>
      <c r="AJZ743" s="835"/>
      <c r="AKA743" s="835"/>
      <c r="AKB743" s="89"/>
      <c r="AKC743" s="89"/>
      <c r="AKD743" s="835"/>
      <c r="AKE743" s="835"/>
      <c r="AKF743" s="89"/>
      <c r="AKG743" s="89"/>
      <c r="AKH743" s="835"/>
      <c r="AKI743" s="835"/>
      <c r="AKJ743" s="835"/>
      <c r="AKK743" s="835"/>
      <c r="AKL743" s="835"/>
      <c r="AKM743" s="835"/>
      <c r="AKN743" s="835"/>
      <c r="AKO743" s="89"/>
      <c r="AKP743" s="89"/>
      <c r="AKQ743" s="835"/>
      <c r="AKR743" s="835"/>
      <c r="AKS743" s="89"/>
      <c r="AKT743" s="89"/>
      <c r="AKU743" s="835"/>
      <c r="AKV743" s="835"/>
      <c r="AKW743" s="835"/>
      <c r="AKX743" s="835"/>
      <c r="AKY743" s="835"/>
      <c r="AKZ743" s="203"/>
      <c r="ALA743" s="107"/>
      <c r="ALB743" s="835"/>
      <c r="ALC743" s="835"/>
      <c r="ALD743" s="835"/>
      <c r="ALE743" s="835"/>
      <c r="ALF743" s="835"/>
      <c r="ALG743" s="835"/>
      <c r="ALH743" s="835"/>
      <c r="ALI743" s="168"/>
      <c r="ALJ743" s="168"/>
      <c r="ALK743" s="168"/>
      <c r="ALL743" s="168"/>
      <c r="ALM743" s="168"/>
      <c r="ALN743" s="168"/>
      <c r="ALO743" s="168"/>
      <c r="ALP743" s="168"/>
      <c r="ALQ743" s="168"/>
      <c r="ALR743" s="168"/>
      <c r="ALS743" s="168"/>
      <c r="ALT743" s="168"/>
      <c r="ALU743" s="168"/>
      <c r="ALV743" s="168"/>
      <c r="ALW743" s="168"/>
      <c r="ALX743" s="168"/>
      <c r="ALY743" s="168"/>
      <c r="ALZ743" s="168"/>
      <c r="AMA743" s="168"/>
      <c r="AMB743" s="168"/>
      <c r="AMC743" s="168"/>
      <c r="AMD743" s="168"/>
      <c r="AME743" s="168"/>
      <c r="AMF743" s="168"/>
      <c r="AMG743" s="168"/>
      <c r="AMH743" s="168"/>
      <c r="AMI743" s="168"/>
      <c r="AMJ743" s="168"/>
      <c r="AMK743" s="168"/>
      <c r="AML743" s="168"/>
      <c r="AMM743" s="168"/>
      <c r="AMN743" s="168"/>
      <c r="AMO743" s="168"/>
      <c r="AMP743" s="168"/>
      <c r="AMQ743" s="168"/>
      <c r="AMR743" s="168"/>
      <c r="AMS743" s="168"/>
      <c r="AMT743" s="168"/>
      <c r="AMU743" s="168"/>
      <c r="AMV743" s="168"/>
      <c r="AMW743" s="168"/>
      <c r="AMX743" s="168"/>
      <c r="AMY743" s="168"/>
      <c r="AMZ743" s="168"/>
      <c r="ANA743" s="835"/>
      <c r="ANB743" s="835"/>
      <c r="ANC743" s="835"/>
      <c r="AND743" s="835"/>
      <c r="ANE743" s="835"/>
      <c r="ANF743" s="835"/>
      <c r="ANG743" s="835"/>
      <c r="ANH743" s="835"/>
      <c r="ANI743" s="835"/>
      <c r="ANJ743" s="835"/>
      <c r="ANK743" s="835"/>
      <c r="ANL743" s="835"/>
      <c r="ANM743" s="835"/>
      <c r="ANN743" s="835"/>
      <c r="ANO743" s="835"/>
      <c r="ANP743" s="835"/>
      <c r="ANQ743" s="835"/>
      <c r="ANR743" s="835"/>
      <c r="ANS743" s="835"/>
      <c r="ANT743" s="835"/>
      <c r="ANU743" s="835"/>
      <c r="ANV743" s="835"/>
      <c r="ANW743" s="835"/>
      <c r="ANX743" s="835"/>
      <c r="ANY743" s="89"/>
      <c r="ANZ743" s="89"/>
      <c r="AOA743" s="89"/>
      <c r="AOB743" s="89"/>
      <c r="AOC743" s="89"/>
      <c r="AOD743" s="835"/>
      <c r="AOE743" s="835"/>
      <c r="AOF743" s="89"/>
      <c r="AOG743" s="89"/>
      <c r="AOH743" s="835"/>
      <c r="AOI743" s="835"/>
      <c r="AOJ743" s="89"/>
      <c r="AOK743" s="89"/>
      <c r="AOL743" s="835"/>
      <c r="AOM743" s="835"/>
      <c r="AON743" s="835"/>
      <c r="AOO743" s="835"/>
      <c r="AOP743" s="835"/>
      <c r="AOQ743" s="835"/>
      <c r="AOR743" s="835"/>
      <c r="AOS743" s="89"/>
      <c r="AOT743" s="89"/>
      <c r="AOU743" s="835"/>
      <c r="AOV743" s="835"/>
      <c r="AOW743" s="89"/>
      <c r="AOX743" s="89"/>
      <c r="AOY743" s="835"/>
      <c r="AOZ743" s="835"/>
      <c r="APA743" s="835"/>
      <c r="APB743" s="835"/>
      <c r="APC743" s="835"/>
      <c r="APD743" s="203"/>
      <c r="APE743" s="107"/>
      <c r="APF743" s="835"/>
      <c r="APG743" s="835"/>
      <c r="APH743" s="835"/>
      <c r="API743" s="835"/>
      <c r="APJ743" s="835"/>
      <c r="APK743" s="835"/>
      <c r="APL743" s="835"/>
      <c r="APM743" s="168"/>
      <c r="APN743" s="168"/>
      <c r="APO743" s="168"/>
      <c r="APP743" s="168"/>
      <c r="APQ743" s="168"/>
      <c r="APR743" s="168"/>
      <c r="APS743" s="168"/>
      <c r="APT743" s="168"/>
      <c r="APU743" s="168"/>
      <c r="APV743" s="168"/>
      <c r="APW743" s="168"/>
      <c r="APX743" s="168"/>
      <c r="APY743" s="168"/>
      <c r="APZ743" s="168"/>
      <c r="AQA743" s="168"/>
      <c r="AQB743" s="168"/>
      <c r="AQC743" s="168"/>
      <c r="AQD743" s="168"/>
      <c r="AQE743" s="168"/>
      <c r="AQF743" s="168"/>
      <c r="AQG743" s="168"/>
      <c r="AQH743" s="168"/>
      <c r="AQI743" s="168"/>
      <c r="AQJ743" s="168"/>
      <c r="AQK743" s="168"/>
      <c r="AQL743" s="168"/>
      <c r="AQM743" s="168"/>
      <c r="AQN743" s="168"/>
      <c r="AQO743" s="168"/>
      <c r="AQP743" s="168"/>
      <c r="AQQ743" s="168"/>
      <c r="AQR743" s="168"/>
      <c r="AQS743" s="168"/>
      <c r="AQT743" s="168"/>
      <c r="AQU743" s="168"/>
      <c r="AQV743" s="168"/>
      <c r="AQW743" s="168"/>
      <c r="AQX743" s="168"/>
      <c r="AQY743" s="168"/>
      <c r="AQZ743" s="168"/>
      <c r="ARA743" s="168"/>
      <c r="ARB743" s="168"/>
      <c r="ARC743" s="168"/>
      <c r="ARD743" s="168"/>
      <c r="ARE743" s="835"/>
      <c r="ARF743" s="835"/>
      <c r="ARG743" s="835"/>
      <c r="ARH743" s="835"/>
      <c r="ARI743" s="835"/>
      <c r="ARJ743" s="835"/>
      <c r="ARK743" s="835"/>
      <c r="ARL743" s="835"/>
      <c r="ARM743" s="835"/>
      <c r="ARN743" s="835"/>
      <c r="ARO743" s="835"/>
      <c r="ARP743" s="835"/>
      <c r="ARQ743" s="835"/>
      <c r="ARR743" s="835"/>
      <c r="ARS743" s="835"/>
      <c r="ART743" s="835"/>
      <c r="ARU743" s="835"/>
      <c r="ARV743" s="835"/>
      <c r="ARW743" s="835"/>
      <c r="ARX743" s="835"/>
      <c r="ARY743" s="835"/>
      <c r="ARZ743" s="835"/>
      <c r="ASA743" s="835"/>
      <c r="ASB743" s="835"/>
      <c r="ASC743" s="89"/>
      <c r="ASD743" s="89"/>
      <c r="ASE743" s="89"/>
      <c r="ASF743" s="89"/>
      <c r="ASG743" s="89"/>
      <c r="ASH743" s="835"/>
      <c r="ASI743" s="835"/>
      <c r="ASJ743" s="89"/>
      <c r="ASK743" s="89"/>
      <c r="ASL743" s="835"/>
      <c r="ASM743" s="835"/>
      <c r="ASN743" s="89"/>
      <c r="ASO743" s="89"/>
      <c r="ASP743" s="835"/>
      <c r="ASQ743" s="835"/>
      <c r="ASR743" s="835"/>
      <c r="ASS743" s="835"/>
      <c r="AST743" s="835"/>
      <c r="ASU743" s="835"/>
      <c r="ASV743" s="835"/>
      <c r="ASW743" s="89"/>
      <c r="ASX743" s="89"/>
      <c r="ASY743" s="835"/>
      <c r="ASZ743" s="835"/>
      <c r="ATA743" s="89"/>
      <c r="ATB743" s="89"/>
      <c r="ATC743" s="835"/>
      <c r="ATD743" s="835"/>
      <c r="ATE743" s="835"/>
      <c r="ATF743" s="835"/>
      <c r="ATG743" s="835"/>
      <c r="ATH743" s="203"/>
      <c r="ATI743" s="107"/>
      <c r="ATJ743" s="835"/>
      <c r="ATK743" s="835"/>
      <c r="ATL743" s="835"/>
      <c r="ATM743" s="835"/>
      <c r="ATN743" s="835"/>
      <c r="ATO743" s="835"/>
      <c r="ATP743" s="835"/>
      <c r="ATQ743" s="168"/>
      <c r="ATR743" s="168"/>
      <c r="ATS743" s="168"/>
      <c r="ATT743" s="168"/>
      <c r="ATU743" s="168"/>
      <c r="ATV743" s="168"/>
      <c r="ATW743" s="168"/>
      <c r="ATX743" s="168"/>
      <c r="ATY743" s="168"/>
      <c r="ATZ743" s="168"/>
      <c r="AUA743" s="168"/>
      <c r="AUB743" s="168"/>
      <c r="AUC743" s="168"/>
      <c r="AUD743" s="168"/>
      <c r="AUE743" s="168"/>
      <c r="AUF743" s="168"/>
      <c r="AUG743" s="168"/>
      <c r="AUH743" s="168"/>
      <c r="AUI743" s="168"/>
      <c r="AUJ743" s="168"/>
      <c r="AUK743" s="168"/>
      <c r="AUL743" s="168"/>
      <c r="AUM743" s="168"/>
      <c r="AUN743" s="168"/>
      <c r="AUO743" s="168"/>
      <c r="AUP743" s="168"/>
      <c r="AUQ743" s="168"/>
      <c r="AUR743" s="168"/>
      <c r="AUS743" s="168"/>
      <c r="AUT743" s="168"/>
      <c r="AUU743" s="168"/>
      <c r="AUV743" s="168"/>
      <c r="AUW743" s="168"/>
      <c r="AUX743" s="168"/>
      <c r="AUY743" s="168"/>
      <c r="AUZ743" s="168"/>
      <c r="AVA743" s="168"/>
      <c r="AVB743" s="168"/>
      <c r="AVC743" s="168"/>
      <c r="AVD743" s="168"/>
      <c r="AVE743" s="168"/>
      <c r="AVF743" s="168"/>
      <c r="AVG743" s="168"/>
      <c r="AVH743" s="168"/>
      <c r="AVI743" s="835"/>
      <c r="AVJ743" s="835"/>
      <c r="AVK743" s="835"/>
      <c r="AVL743" s="835"/>
      <c r="AVM743" s="835"/>
      <c r="AVN743" s="835"/>
      <c r="AVO743" s="835"/>
      <c r="AVP743" s="835"/>
      <c r="AVQ743" s="835"/>
      <c r="AVR743" s="835"/>
      <c r="AVS743" s="835"/>
      <c r="AVT743" s="835"/>
      <c r="AVU743" s="835"/>
      <c r="AVV743" s="835"/>
      <c r="AVW743" s="835"/>
      <c r="AVX743" s="835"/>
      <c r="AVY743" s="835"/>
      <c r="AVZ743" s="835"/>
      <c r="AWA743" s="835"/>
      <c r="AWB743" s="835"/>
      <c r="AWC743" s="835"/>
      <c r="AWD743" s="835"/>
      <c r="AWE743" s="835"/>
      <c r="AWF743" s="835"/>
      <c r="AWG743" s="89"/>
      <c r="AWH743" s="89"/>
      <c r="AWI743" s="89"/>
      <c r="AWJ743" s="89"/>
      <c r="AWK743" s="89"/>
      <c r="AWL743" s="835"/>
      <c r="AWM743" s="835"/>
      <c r="AWN743" s="89"/>
      <c r="AWO743" s="89"/>
      <c r="AWP743" s="835"/>
      <c r="AWQ743" s="835"/>
      <c r="AWR743" s="89"/>
      <c r="AWS743" s="89"/>
      <c r="AWT743" s="835"/>
      <c r="AWU743" s="835"/>
      <c r="AWV743" s="835"/>
      <c r="AWW743" s="835"/>
      <c r="AWX743" s="835"/>
      <c r="AWY743" s="835"/>
      <c r="AWZ743" s="835"/>
      <c r="AXA743" s="89"/>
      <c r="AXB743" s="89"/>
      <c r="AXC743" s="835"/>
      <c r="AXD743" s="835"/>
      <c r="AXE743" s="89"/>
      <c r="AXF743" s="89"/>
      <c r="AXG743" s="835"/>
      <c r="AXH743" s="835"/>
      <c r="AXI743" s="835"/>
      <c r="AXJ743" s="835"/>
      <c r="AXK743" s="835"/>
      <c r="AXL743" s="203"/>
      <c r="AXM743" s="107"/>
      <c r="AXN743" s="835"/>
      <c r="AXO743" s="835"/>
      <c r="AXP743" s="835"/>
      <c r="AXQ743" s="835"/>
      <c r="AXR743" s="835"/>
      <c r="AXS743" s="835"/>
      <c r="AXT743" s="835"/>
      <c r="AXU743" s="168"/>
      <c r="AXV743" s="168"/>
      <c r="AXW743" s="168"/>
      <c r="AXX743" s="168"/>
      <c r="AXY743" s="168"/>
      <c r="AXZ743" s="168"/>
      <c r="AYA743" s="168"/>
      <c r="AYB743" s="168"/>
      <c r="AYC743" s="168"/>
      <c r="AYD743" s="168"/>
      <c r="AYE743" s="168"/>
      <c r="AYF743" s="168"/>
      <c r="AYG743" s="168"/>
      <c r="AYH743" s="168"/>
      <c r="AYI743" s="168"/>
      <c r="AYJ743" s="168"/>
      <c r="AYK743" s="168"/>
      <c r="AYL743" s="168"/>
      <c r="AYM743" s="168"/>
      <c r="AYN743" s="168"/>
      <c r="AYO743" s="168"/>
      <c r="AYP743" s="168"/>
      <c r="AYQ743" s="168"/>
      <c r="AYR743" s="168"/>
      <c r="AYS743" s="168"/>
      <c r="AYT743" s="168"/>
      <c r="AYU743" s="168"/>
      <c r="AYV743" s="168"/>
      <c r="AYW743" s="168"/>
      <c r="AYX743" s="168"/>
      <c r="AYY743" s="168"/>
      <c r="AYZ743" s="168"/>
      <c r="AZA743" s="168"/>
      <c r="AZB743" s="168"/>
      <c r="AZC743" s="168"/>
      <c r="AZD743" s="168"/>
      <c r="AZE743" s="168"/>
      <c r="AZF743" s="168"/>
      <c r="AZG743" s="168"/>
      <c r="AZH743" s="168"/>
      <c r="AZI743" s="168"/>
      <c r="AZJ743" s="168"/>
      <c r="AZK743" s="168"/>
      <c r="AZL743" s="168"/>
      <c r="AZM743" s="835"/>
      <c r="AZN743" s="835"/>
      <c r="AZO743" s="835"/>
      <c r="AZP743" s="835"/>
      <c r="AZQ743" s="835"/>
      <c r="AZR743" s="835"/>
      <c r="AZS743" s="835"/>
      <c r="AZT743" s="835"/>
      <c r="AZU743" s="835"/>
      <c r="AZV743" s="835"/>
      <c r="AZW743" s="835"/>
      <c r="AZX743" s="835"/>
      <c r="AZY743" s="835"/>
      <c r="AZZ743" s="835"/>
      <c r="BAA743" s="835"/>
      <c r="BAB743" s="835"/>
      <c r="BAC743" s="835"/>
      <c r="BAD743" s="835"/>
      <c r="BAE743" s="835"/>
      <c r="BAF743" s="835"/>
      <c r="BAG743" s="835"/>
      <c r="BAH743" s="835"/>
      <c r="BAI743" s="835"/>
      <c r="BAJ743" s="835"/>
      <c r="BAK743" s="89"/>
      <c r="BAL743" s="89"/>
      <c r="BAM743" s="89"/>
      <c r="BAN743" s="89"/>
      <c r="BAO743" s="89"/>
      <c r="BAP743" s="835"/>
      <c r="BAQ743" s="835"/>
      <c r="BAR743" s="89"/>
      <c r="BAS743" s="89"/>
      <c r="BAT743" s="835"/>
      <c r="BAU743" s="835"/>
      <c r="BAV743" s="89"/>
      <c r="BAW743" s="89"/>
      <c r="BAX743" s="835"/>
      <c r="BAY743" s="835"/>
      <c r="BAZ743" s="835"/>
      <c r="BBA743" s="835"/>
      <c r="BBB743" s="835"/>
      <c r="BBC743" s="835"/>
      <c r="BBD743" s="835"/>
      <c r="BBE743" s="89"/>
      <c r="BBF743" s="89"/>
      <c r="BBG743" s="835"/>
      <c r="BBH743" s="835"/>
      <c r="BBI743" s="89"/>
      <c r="BBJ743" s="89"/>
      <c r="BBK743" s="835"/>
      <c r="BBL743" s="835"/>
      <c r="BBM743" s="835"/>
      <c r="BBN743" s="835"/>
      <c r="BBO743" s="835"/>
      <c r="BBP743" s="203"/>
      <c r="BBQ743" s="107"/>
      <c r="BBR743" s="835"/>
      <c r="BBS743" s="835"/>
      <c r="BBT743" s="835"/>
      <c r="BBU743" s="835"/>
      <c r="BBV743" s="835"/>
      <c r="BBW743" s="835"/>
      <c r="BBX743" s="835"/>
      <c r="BBY743" s="168"/>
      <c r="BBZ743" s="168"/>
      <c r="BCA743" s="168"/>
      <c r="BCB743" s="168"/>
      <c r="BCC743" s="168"/>
      <c r="BCD743" s="168"/>
      <c r="BCE743" s="168"/>
      <c r="BCF743" s="168"/>
      <c r="BCG743" s="168"/>
      <c r="BCH743" s="168"/>
      <c r="BCI743" s="168"/>
      <c r="BCJ743" s="168"/>
      <c r="BCK743" s="168"/>
      <c r="BCL743" s="168"/>
      <c r="BCM743" s="168"/>
      <c r="BCN743" s="168"/>
      <c r="BCO743" s="168"/>
      <c r="BCP743" s="168"/>
      <c r="BCQ743" s="168"/>
      <c r="BCR743" s="168"/>
      <c r="BCS743" s="168"/>
      <c r="BCT743" s="168"/>
      <c r="BCU743" s="168"/>
      <c r="BCV743" s="168"/>
      <c r="BCW743" s="168"/>
      <c r="BCX743" s="168"/>
      <c r="BCY743" s="168"/>
      <c r="BCZ743" s="168"/>
      <c r="BDA743" s="168"/>
      <c r="BDB743" s="168"/>
      <c r="BDC743" s="168"/>
      <c r="BDD743" s="168"/>
      <c r="BDE743" s="168"/>
      <c r="BDF743" s="168"/>
      <c r="BDG743" s="168"/>
      <c r="BDH743" s="168"/>
      <c r="BDI743" s="168"/>
      <c r="BDJ743" s="168"/>
      <c r="BDK743" s="168"/>
      <c r="BDL743" s="168"/>
      <c r="BDM743" s="168"/>
      <c r="BDN743" s="168"/>
      <c r="BDO743" s="168"/>
      <c r="BDP743" s="168"/>
      <c r="BDQ743" s="835"/>
      <c r="BDR743" s="835"/>
      <c r="BDS743" s="835"/>
      <c r="BDT743" s="835"/>
      <c r="BDU743" s="835"/>
      <c r="BDV743" s="835"/>
      <c r="BDW743" s="835"/>
      <c r="BDX743" s="835"/>
      <c r="BDY743" s="835"/>
      <c r="BDZ743" s="835"/>
      <c r="BEA743" s="835"/>
      <c r="BEB743" s="835"/>
      <c r="BEC743" s="835"/>
      <c r="BED743" s="835"/>
      <c r="BEE743" s="835"/>
      <c r="BEF743" s="835"/>
      <c r="BEG743" s="835"/>
      <c r="BEH743" s="835"/>
      <c r="BEI743" s="835"/>
      <c r="BEJ743" s="835"/>
      <c r="BEK743" s="835"/>
      <c r="BEL743" s="835"/>
      <c r="BEM743" s="835"/>
      <c r="BEN743" s="835"/>
      <c r="BEO743" s="89"/>
      <c r="BEP743" s="89"/>
      <c r="BEQ743" s="89"/>
      <c r="BER743" s="89"/>
      <c r="BES743" s="89"/>
      <c r="BET743" s="835"/>
      <c r="BEU743" s="835"/>
      <c r="BEV743" s="89"/>
      <c r="BEW743" s="89"/>
      <c r="BEX743" s="835"/>
      <c r="BEY743" s="835"/>
      <c r="BEZ743" s="89"/>
      <c r="BFA743" s="89"/>
      <c r="BFB743" s="835"/>
      <c r="BFC743" s="835"/>
      <c r="BFD743" s="835"/>
      <c r="BFE743" s="835"/>
      <c r="BFF743" s="835"/>
      <c r="BFG743" s="835"/>
      <c r="BFH743" s="835"/>
      <c r="BFI743" s="89"/>
      <c r="BFJ743" s="89"/>
      <c r="BFK743" s="835"/>
      <c r="BFL743" s="835"/>
      <c r="BFM743" s="89"/>
      <c r="BFN743" s="89"/>
      <c r="BFO743" s="835"/>
      <c r="BFP743" s="835"/>
      <c r="BFQ743" s="835"/>
      <c r="BFR743" s="835"/>
      <c r="BFS743" s="835"/>
      <c r="BFT743" s="203"/>
      <c r="BFU743" s="107"/>
      <c r="BFV743" s="835"/>
      <c r="BFW743" s="835"/>
      <c r="BFX743" s="835"/>
      <c r="BFY743" s="835"/>
      <c r="BFZ743" s="835"/>
      <c r="BGA743" s="835"/>
      <c r="BGB743" s="835"/>
      <c r="BGC743" s="168"/>
      <c r="BGD743" s="168"/>
      <c r="BGE743" s="168"/>
      <c r="BGF743" s="168"/>
      <c r="BGG743" s="168"/>
      <c r="BGH743" s="168"/>
      <c r="BGI743" s="168"/>
      <c r="BGJ743" s="168"/>
      <c r="BGK743" s="168"/>
      <c r="BGL743" s="168"/>
      <c r="BGM743" s="168"/>
      <c r="BGN743" s="168"/>
      <c r="BGO743" s="168"/>
      <c r="BGP743" s="168"/>
      <c r="BGQ743" s="168"/>
      <c r="BGR743" s="168"/>
      <c r="BGS743" s="168"/>
      <c r="BGT743" s="168"/>
      <c r="BGU743" s="168"/>
      <c r="BGV743" s="168"/>
      <c r="BGW743" s="168"/>
      <c r="BGX743" s="168"/>
      <c r="BGY743" s="168"/>
      <c r="BGZ743" s="168"/>
      <c r="BHA743" s="168"/>
      <c r="BHB743" s="168"/>
      <c r="BHC743" s="168"/>
      <c r="BHD743" s="168"/>
      <c r="BHE743" s="168"/>
      <c r="BHF743" s="168"/>
      <c r="BHG743" s="168"/>
      <c r="BHH743" s="168"/>
      <c r="BHI743" s="168"/>
      <c r="BHJ743" s="168"/>
      <c r="BHK743" s="168"/>
      <c r="BHL743" s="168"/>
      <c r="BHM743" s="168"/>
      <c r="BHN743" s="168"/>
      <c r="BHO743" s="168"/>
      <c r="BHP743" s="168"/>
      <c r="BHQ743" s="168"/>
      <c r="BHR743" s="168"/>
      <c r="BHS743" s="168"/>
      <c r="BHT743" s="168"/>
      <c r="BHU743" s="835"/>
      <c r="BHV743" s="835"/>
      <c r="BHW743" s="835"/>
      <c r="BHX743" s="835"/>
      <c r="BHY743" s="835"/>
      <c r="BHZ743" s="835"/>
      <c r="BIA743" s="835"/>
      <c r="BIB743" s="835"/>
      <c r="BIC743" s="835"/>
      <c r="BID743" s="835"/>
      <c r="BIE743" s="835"/>
      <c r="BIF743" s="835"/>
      <c r="BIG743" s="835"/>
      <c r="BIH743" s="835"/>
      <c r="BII743" s="835"/>
      <c r="BIJ743" s="835"/>
      <c r="BIK743" s="835"/>
      <c r="BIL743" s="835"/>
      <c r="BIM743" s="835"/>
      <c r="BIN743" s="835"/>
      <c r="BIO743" s="835"/>
      <c r="BIP743" s="835"/>
      <c r="BIQ743" s="835"/>
      <c r="BIR743" s="835"/>
      <c r="BIS743" s="89"/>
      <c r="BIT743" s="89"/>
      <c r="BIU743" s="89"/>
      <c r="BIV743" s="89"/>
      <c r="BIW743" s="89"/>
      <c r="BIX743" s="835"/>
      <c r="BIY743" s="835"/>
      <c r="BIZ743" s="89"/>
      <c r="BJA743" s="89"/>
      <c r="BJB743" s="835"/>
      <c r="BJC743" s="835"/>
      <c r="BJD743" s="89"/>
      <c r="BJE743" s="89"/>
      <c r="BJF743" s="835"/>
      <c r="BJG743" s="835"/>
      <c r="BJH743" s="835"/>
      <c r="BJI743" s="835"/>
      <c r="BJJ743" s="835"/>
      <c r="BJK743" s="835"/>
      <c r="BJL743" s="835"/>
      <c r="BJM743" s="89"/>
      <c r="BJN743" s="89"/>
      <c r="BJO743" s="835"/>
      <c r="BJP743" s="835"/>
      <c r="BJQ743" s="89"/>
      <c r="BJR743" s="89"/>
      <c r="BJS743" s="835"/>
      <c r="BJT743" s="835"/>
      <c r="BJU743" s="835"/>
      <c r="BJV743" s="835"/>
      <c r="BJW743" s="835"/>
      <c r="BJX743" s="203"/>
      <c r="BJY743" s="107"/>
      <c r="BJZ743" s="835"/>
      <c r="BKA743" s="835"/>
      <c r="BKB743" s="835"/>
      <c r="BKC743" s="835"/>
      <c r="BKD743" s="835"/>
      <c r="BKE743" s="835"/>
      <c r="BKF743" s="835"/>
      <c r="BKG743" s="168"/>
      <c r="BKH743" s="168"/>
      <c r="BKI743" s="168"/>
      <c r="BKJ743" s="168"/>
      <c r="BKK743" s="168"/>
      <c r="BKL743" s="168"/>
      <c r="BKM743" s="168"/>
      <c r="BKN743" s="168"/>
      <c r="BKO743" s="168"/>
      <c r="BKP743" s="168"/>
      <c r="BKQ743" s="168"/>
      <c r="BKR743" s="168"/>
      <c r="BKS743" s="168"/>
      <c r="BKT743" s="168"/>
      <c r="BKU743" s="168"/>
      <c r="BKV743" s="168"/>
      <c r="BKW743" s="168"/>
      <c r="BKX743" s="168"/>
      <c r="BKY743" s="168"/>
      <c r="BKZ743" s="168"/>
      <c r="BLA743" s="168"/>
      <c r="BLB743" s="168"/>
      <c r="BLC743" s="168"/>
      <c r="BLD743" s="168"/>
      <c r="BLE743" s="168"/>
      <c r="BLF743" s="168"/>
      <c r="BLG743" s="168"/>
      <c r="BLH743" s="168"/>
      <c r="BLI743" s="168"/>
      <c r="BLJ743" s="168"/>
      <c r="BLK743" s="168"/>
      <c r="BLL743" s="168"/>
      <c r="BLM743" s="168"/>
      <c r="BLN743" s="168"/>
      <c r="BLO743" s="168"/>
      <c r="BLP743" s="168"/>
      <c r="BLQ743" s="168"/>
      <c r="BLR743" s="168"/>
      <c r="BLS743" s="168"/>
      <c r="BLT743" s="168"/>
      <c r="BLU743" s="168"/>
      <c r="BLV743" s="168"/>
      <c r="BLW743" s="168"/>
      <c r="BLX743" s="168"/>
      <c r="BLY743" s="835"/>
      <c r="BLZ743" s="835"/>
      <c r="BMA743" s="835"/>
      <c r="BMB743" s="835"/>
      <c r="BMC743" s="835"/>
      <c r="BMD743" s="835"/>
      <c r="BME743" s="835"/>
      <c r="BMF743" s="835"/>
      <c r="BMG743" s="835"/>
      <c r="BMH743" s="835"/>
      <c r="BMI743" s="835"/>
      <c r="BMJ743" s="835"/>
      <c r="BMK743" s="835"/>
      <c r="BML743" s="835"/>
      <c r="BMM743" s="835"/>
      <c r="BMN743" s="835"/>
      <c r="BMO743" s="835"/>
      <c r="BMP743" s="835"/>
      <c r="BMQ743" s="835"/>
      <c r="BMR743" s="835"/>
      <c r="BMS743" s="835"/>
      <c r="BMT743" s="835"/>
      <c r="BMU743" s="835"/>
      <c r="BMV743" s="835"/>
      <c r="BMW743" s="89"/>
      <c r="BMX743" s="89"/>
      <c r="BMY743" s="89"/>
      <c r="BMZ743" s="89"/>
      <c r="BNA743" s="89"/>
      <c r="BNB743" s="835"/>
      <c r="BNC743" s="835"/>
      <c r="BND743" s="89"/>
      <c r="BNE743" s="89"/>
      <c r="BNF743" s="835"/>
      <c r="BNG743" s="835"/>
      <c r="BNH743" s="89"/>
      <c r="BNI743" s="89"/>
      <c r="BNJ743" s="835"/>
      <c r="BNK743" s="835"/>
      <c r="BNL743" s="835"/>
      <c r="BNM743" s="835"/>
      <c r="BNN743" s="835"/>
      <c r="BNO743" s="835"/>
      <c r="BNP743" s="835"/>
      <c r="BNQ743" s="89"/>
      <c r="BNR743" s="89"/>
      <c r="BNS743" s="835"/>
      <c r="BNT743" s="835"/>
      <c r="BNU743" s="89"/>
      <c r="BNV743" s="89"/>
      <c r="BNW743" s="835"/>
      <c r="BNX743" s="835"/>
      <c r="BNY743" s="835"/>
      <c r="BNZ743" s="835"/>
      <c r="BOA743" s="835"/>
      <c r="BOB743" s="203"/>
      <c r="BOC743" s="107"/>
      <c r="BOD743" s="835"/>
      <c r="BOE743" s="835"/>
      <c r="BOF743" s="835"/>
      <c r="BOG743" s="835"/>
      <c r="BOH743" s="835"/>
      <c r="BOI743" s="835"/>
      <c r="BOJ743" s="835"/>
      <c r="BOK743" s="168"/>
      <c r="BOL743" s="168"/>
      <c r="BOM743" s="168"/>
      <c r="BON743" s="168"/>
      <c r="BOO743" s="168"/>
      <c r="BOP743" s="168"/>
      <c r="BOQ743" s="168"/>
      <c r="BOR743" s="168"/>
      <c r="BOS743" s="168"/>
      <c r="BOT743" s="168"/>
      <c r="BOU743" s="168"/>
      <c r="BOV743" s="168"/>
      <c r="BOW743" s="168"/>
      <c r="BOX743" s="168"/>
      <c r="BOY743" s="168"/>
      <c r="BOZ743" s="168"/>
      <c r="BPA743" s="168"/>
      <c r="BPB743" s="168"/>
      <c r="BPC743" s="168"/>
      <c r="BPD743" s="168"/>
      <c r="BPE743" s="168"/>
      <c r="BPF743" s="168"/>
      <c r="BPG743" s="168"/>
      <c r="BPH743" s="168"/>
      <c r="BPI743" s="168"/>
      <c r="BPJ743" s="168"/>
      <c r="BPK743" s="168"/>
      <c r="BPL743" s="168"/>
      <c r="BPM743" s="168"/>
      <c r="BPN743" s="168"/>
      <c r="BPO743" s="168"/>
      <c r="BPP743" s="168"/>
      <c r="BPQ743" s="168"/>
      <c r="BPR743" s="168"/>
      <c r="BPS743" s="168"/>
      <c r="BPT743" s="168"/>
      <c r="BPU743" s="168"/>
      <c r="BPV743" s="168"/>
      <c r="BPW743" s="168"/>
      <c r="BPX743" s="168"/>
      <c r="BPY743" s="168"/>
      <c r="BPZ743" s="168"/>
      <c r="BQA743" s="168"/>
      <c r="BQB743" s="168"/>
      <c r="BQC743" s="835"/>
      <c r="BQD743" s="835"/>
      <c r="BQE743" s="835"/>
      <c r="BQF743" s="835"/>
      <c r="BQG743" s="835"/>
      <c r="BQH743" s="835"/>
      <c r="BQI743" s="835"/>
      <c r="BQJ743" s="835"/>
      <c r="BQK743" s="835"/>
      <c r="BQL743" s="835"/>
      <c r="BQM743" s="835"/>
      <c r="BQN743" s="835"/>
      <c r="BQO743" s="835"/>
      <c r="BQP743" s="835"/>
      <c r="BQQ743" s="835"/>
      <c r="BQR743" s="835"/>
      <c r="BQS743" s="835"/>
      <c r="BQT743" s="835"/>
      <c r="BQU743" s="835"/>
      <c r="BQV743" s="835"/>
      <c r="BQW743" s="835"/>
      <c r="BQX743" s="835"/>
      <c r="BQY743" s="835"/>
      <c r="BQZ743" s="835"/>
      <c r="BRA743" s="89"/>
      <c r="BRB743" s="89"/>
      <c r="BRC743" s="89"/>
      <c r="BRD743" s="89"/>
      <c r="BRE743" s="89"/>
      <c r="BRF743" s="835"/>
      <c r="BRG743" s="835"/>
      <c r="BRH743" s="89"/>
      <c r="BRI743" s="89"/>
      <c r="BRJ743" s="835"/>
      <c r="BRK743" s="835"/>
      <c r="BRL743" s="89"/>
      <c r="BRM743" s="89"/>
      <c r="BRN743" s="835"/>
      <c r="BRO743" s="835"/>
      <c r="BRP743" s="835"/>
      <c r="BRQ743" s="835"/>
      <c r="BRR743" s="835"/>
      <c r="BRS743" s="835"/>
      <c r="BRT743" s="835"/>
      <c r="BRU743" s="89"/>
      <c r="BRV743" s="89"/>
      <c r="BRW743" s="835"/>
      <c r="BRX743" s="835"/>
      <c r="BRY743" s="89"/>
      <c r="BRZ743" s="89"/>
      <c r="BSA743" s="835"/>
      <c r="BSB743" s="835"/>
      <c r="BSC743" s="835"/>
      <c r="BSD743" s="835"/>
      <c r="BSE743" s="835"/>
      <c r="BSF743" s="203"/>
      <c r="BSG743" s="107"/>
      <c r="BSH743" s="835"/>
      <c r="BSI743" s="835"/>
      <c r="BSJ743" s="835"/>
      <c r="BSK743" s="835"/>
      <c r="BSL743" s="835"/>
      <c r="BSM743" s="835"/>
      <c r="BSN743" s="835"/>
      <c r="BSO743" s="168"/>
      <c r="BSP743" s="168"/>
      <c r="BSQ743" s="168"/>
      <c r="BSR743" s="168"/>
      <c r="BSS743" s="168"/>
      <c r="BST743" s="168"/>
      <c r="BSU743" s="168"/>
      <c r="BSV743" s="168"/>
      <c r="BSW743" s="168"/>
      <c r="BSX743" s="168"/>
      <c r="BSY743" s="168"/>
      <c r="BSZ743" s="168"/>
      <c r="BTA743" s="168"/>
      <c r="BTB743" s="168"/>
      <c r="BTC743" s="168"/>
      <c r="BTD743" s="168"/>
      <c r="BTE743" s="168"/>
      <c r="BTF743" s="168"/>
      <c r="BTG743" s="168"/>
      <c r="BTH743" s="168"/>
      <c r="BTI743" s="168"/>
      <c r="BTJ743" s="168"/>
      <c r="BTK743" s="168"/>
      <c r="BTL743" s="168"/>
      <c r="BTM743" s="168"/>
      <c r="BTN743" s="168"/>
      <c r="BTO743" s="168"/>
      <c r="BTP743" s="168"/>
      <c r="BTQ743" s="168"/>
      <c r="BTR743" s="168"/>
      <c r="BTS743" s="168"/>
      <c r="BTT743" s="168"/>
      <c r="BTU743" s="168"/>
      <c r="BTV743" s="168"/>
      <c r="BTW743" s="168"/>
      <c r="BTX743" s="168"/>
      <c r="BTY743" s="168"/>
      <c r="BTZ743" s="168"/>
      <c r="BUA743" s="168"/>
      <c r="BUB743" s="168"/>
      <c r="BUC743" s="168"/>
      <c r="BUD743" s="168"/>
      <c r="BUE743" s="168"/>
      <c r="BUF743" s="168"/>
      <c r="BUG743" s="835"/>
      <c r="BUH743" s="835"/>
      <c r="BUI743" s="835"/>
      <c r="BUJ743" s="835"/>
      <c r="BUK743" s="835"/>
      <c r="BUL743" s="835"/>
      <c r="BUM743" s="835"/>
      <c r="BUN743" s="835"/>
      <c r="BUO743" s="835"/>
      <c r="BUP743" s="835"/>
      <c r="BUQ743" s="835"/>
      <c r="BUR743" s="835"/>
      <c r="BUS743" s="835"/>
      <c r="BUT743" s="835"/>
      <c r="BUU743" s="835"/>
      <c r="BUV743" s="835"/>
      <c r="BUW743" s="835"/>
      <c r="BUX743" s="835"/>
      <c r="BUY743" s="835"/>
      <c r="BUZ743" s="835"/>
      <c r="BVA743" s="835"/>
      <c r="BVB743" s="835"/>
      <c r="BVC743" s="835"/>
      <c r="BVD743" s="835"/>
      <c r="BVE743" s="89"/>
      <c r="BVF743" s="89"/>
      <c r="BVG743" s="89"/>
      <c r="BVH743" s="89"/>
      <c r="BVI743" s="89"/>
      <c r="BVJ743" s="835"/>
      <c r="BVK743" s="835"/>
      <c r="BVL743" s="89"/>
      <c r="BVM743" s="89"/>
      <c r="BVN743" s="835"/>
      <c r="BVO743" s="835"/>
      <c r="BVP743" s="89"/>
      <c r="BVQ743" s="89"/>
      <c r="BVR743" s="835"/>
      <c r="BVS743" s="835"/>
      <c r="BVT743" s="835"/>
      <c r="BVU743" s="835"/>
      <c r="BVV743" s="835"/>
      <c r="BVW743" s="835"/>
      <c r="BVX743" s="835"/>
      <c r="BVY743" s="89"/>
      <c r="BVZ743" s="89"/>
      <c r="BWA743" s="835"/>
      <c r="BWB743" s="835"/>
      <c r="BWC743" s="89"/>
      <c r="BWD743" s="89"/>
      <c r="BWE743" s="835"/>
      <c r="BWF743" s="835"/>
      <c r="BWG743" s="835"/>
      <c r="BWH743" s="835"/>
      <c r="BWI743" s="835"/>
      <c r="BWJ743" s="203"/>
      <c r="BWK743" s="107"/>
      <c r="BWL743" s="835"/>
      <c r="BWM743" s="835"/>
      <c r="BWN743" s="835"/>
      <c r="BWO743" s="835"/>
      <c r="BWP743" s="835"/>
      <c r="BWQ743" s="835"/>
      <c r="BWR743" s="835"/>
      <c r="BWS743" s="168"/>
      <c r="BWT743" s="168"/>
      <c r="BWU743" s="168"/>
      <c r="BWV743" s="168"/>
      <c r="BWW743" s="168"/>
      <c r="BWX743" s="168"/>
      <c r="BWY743" s="168"/>
      <c r="BWZ743" s="168"/>
      <c r="BXA743" s="168"/>
      <c r="BXB743" s="168"/>
      <c r="BXC743" s="168"/>
      <c r="BXD743" s="168"/>
      <c r="BXE743" s="168"/>
      <c r="BXF743" s="168"/>
      <c r="BXG743" s="168"/>
      <c r="BXH743" s="168"/>
      <c r="BXI743" s="168"/>
      <c r="BXJ743" s="168"/>
      <c r="BXK743" s="168"/>
      <c r="BXL743" s="168"/>
      <c r="BXM743" s="168"/>
      <c r="BXN743" s="168"/>
      <c r="BXO743" s="168"/>
      <c r="BXP743" s="168"/>
      <c r="BXQ743" s="168"/>
      <c r="BXR743" s="168"/>
      <c r="BXS743" s="168"/>
      <c r="BXT743" s="168"/>
      <c r="BXU743" s="168"/>
      <c r="BXV743" s="168"/>
      <c r="BXW743" s="168"/>
      <c r="BXX743" s="168"/>
      <c r="BXY743" s="168"/>
      <c r="BXZ743" s="168"/>
      <c r="BYA743" s="168"/>
      <c r="BYB743" s="168"/>
      <c r="BYC743" s="168"/>
      <c r="BYD743" s="168"/>
      <c r="BYE743" s="168"/>
      <c r="BYF743" s="168"/>
      <c r="BYG743" s="168"/>
      <c r="BYH743" s="168"/>
      <c r="BYI743" s="168"/>
      <c r="BYJ743" s="168"/>
      <c r="BYK743" s="835"/>
      <c r="BYL743" s="835"/>
      <c r="BYM743" s="835"/>
      <c r="BYN743" s="835"/>
      <c r="BYO743" s="835"/>
      <c r="BYP743" s="835"/>
      <c r="BYQ743" s="835"/>
      <c r="BYR743" s="835"/>
      <c r="BYS743" s="835"/>
      <c r="BYT743" s="835"/>
      <c r="BYU743" s="835"/>
      <c r="BYV743" s="835"/>
      <c r="BYW743" s="835"/>
      <c r="BYX743" s="835"/>
      <c r="BYY743" s="835"/>
      <c r="BYZ743" s="835"/>
      <c r="BZA743" s="835"/>
      <c r="BZB743" s="835"/>
      <c r="BZC743" s="835"/>
      <c r="BZD743" s="835"/>
      <c r="BZE743" s="835"/>
      <c r="BZF743" s="835"/>
      <c r="BZG743" s="835"/>
      <c r="BZH743" s="835"/>
      <c r="BZI743" s="89"/>
      <c r="BZJ743" s="89"/>
      <c r="BZK743" s="89"/>
      <c r="BZL743" s="89"/>
      <c r="BZM743" s="89"/>
      <c r="BZN743" s="835"/>
      <c r="BZO743" s="835"/>
      <c r="BZP743" s="89"/>
      <c r="BZQ743" s="89"/>
      <c r="BZR743" s="835"/>
      <c r="BZS743" s="835"/>
      <c r="BZT743" s="89"/>
      <c r="BZU743" s="89"/>
      <c r="BZV743" s="835"/>
      <c r="BZW743" s="835"/>
      <c r="BZX743" s="835"/>
      <c r="BZY743" s="835"/>
      <c r="BZZ743" s="835"/>
      <c r="CAA743" s="835"/>
      <c r="CAB743" s="835"/>
      <c r="CAC743" s="89"/>
      <c r="CAD743" s="89"/>
      <c r="CAE743" s="835"/>
      <c r="CAF743" s="835"/>
      <c r="CAG743" s="89"/>
      <c r="CAH743" s="89"/>
      <c r="CAI743" s="835"/>
      <c r="CAJ743" s="835"/>
      <c r="CAK743" s="835"/>
      <c r="CAL743" s="835"/>
      <c r="CAM743" s="835"/>
      <c r="CAN743" s="203"/>
      <c r="CAO743" s="107"/>
      <c r="CAP743" s="835"/>
      <c r="CAQ743" s="835"/>
      <c r="CAR743" s="835"/>
      <c r="CAS743" s="835"/>
      <c r="CAT743" s="835"/>
      <c r="CAU743" s="835"/>
      <c r="CAV743" s="835"/>
      <c r="CAW743" s="168"/>
      <c r="CAX743" s="168"/>
      <c r="CAY743" s="168"/>
      <c r="CAZ743" s="168"/>
      <c r="CBA743" s="168"/>
      <c r="CBB743" s="168"/>
      <c r="CBC743" s="168"/>
      <c r="CBD743" s="168"/>
      <c r="CBE743" s="168"/>
      <c r="CBF743" s="168"/>
      <c r="CBG743" s="168"/>
      <c r="CBH743" s="168"/>
      <c r="CBI743" s="168"/>
      <c r="CBJ743" s="168"/>
      <c r="CBK743" s="168"/>
      <c r="CBL743" s="168"/>
      <c r="CBM743" s="168"/>
      <c r="CBN743" s="168"/>
      <c r="CBO743" s="168"/>
      <c r="CBP743" s="168"/>
      <c r="CBQ743" s="168"/>
      <c r="CBR743" s="168"/>
      <c r="CBS743" s="168"/>
      <c r="CBT743" s="168"/>
      <c r="CBU743" s="168"/>
      <c r="CBV743" s="168"/>
      <c r="CBW743" s="168"/>
      <c r="CBX743" s="168"/>
      <c r="CBY743" s="168"/>
      <c r="CBZ743" s="168"/>
      <c r="CCA743" s="168"/>
      <c r="CCB743" s="168"/>
      <c r="CCC743" s="168"/>
      <c r="CCD743" s="168"/>
      <c r="CCE743" s="168"/>
      <c r="CCF743" s="168"/>
      <c r="CCG743" s="168"/>
      <c r="CCH743" s="168"/>
      <c r="CCI743" s="168"/>
      <c r="CCJ743" s="168"/>
      <c r="CCK743" s="168"/>
      <c r="CCL743" s="168"/>
      <c r="CCM743" s="168"/>
      <c r="CCN743" s="168"/>
      <c r="CCO743" s="835"/>
      <c r="CCP743" s="835"/>
      <c r="CCQ743" s="835"/>
      <c r="CCR743" s="835"/>
      <c r="CCS743" s="835"/>
      <c r="CCT743" s="835"/>
      <c r="CCU743" s="835"/>
      <c r="CCV743" s="835"/>
      <c r="CCW743" s="835"/>
      <c r="CCX743" s="835"/>
      <c r="CCY743" s="835"/>
      <c r="CCZ743" s="835"/>
      <c r="CDA743" s="835"/>
      <c r="CDB743" s="835"/>
      <c r="CDC743" s="835"/>
      <c r="CDD743" s="835"/>
      <c r="CDE743" s="835"/>
      <c r="CDF743" s="835"/>
      <c r="CDG743" s="835"/>
      <c r="CDH743" s="835"/>
      <c r="CDI743" s="835"/>
      <c r="CDJ743" s="835"/>
      <c r="CDK743" s="835"/>
      <c r="CDL743" s="835"/>
      <c r="CDM743" s="89"/>
      <c r="CDN743" s="89"/>
      <c r="CDO743" s="89"/>
      <c r="CDP743" s="89"/>
      <c r="CDQ743" s="89"/>
      <c r="CDR743" s="835"/>
      <c r="CDS743" s="835"/>
      <c r="CDT743" s="89"/>
      <c r="CDU743" s="89"/>
      <c r="CDV743" s="835"/>
      <c r="CDW743" s="835"/>
      <c r="CDX743" s="89"/>
      <c r="CDY743" s="89"/>
      <c r="CDZ743" s="835"/>
      <c r="CEA743" s="835"/>
      <c r="CEB743" s="835"/>
      <c r="CEC743" s="835"/>
      <c r="CED743" s="835"/>
      <c r="CEE743" s="835"/>
      <c r="CEF743" s="835"/>
      <c r="CEG743" s="89"/>
      <c r="CEH743" s="89"/>
      <c r="CEI743" s="835"/>
      <c r="CEJ743" s="835"/>
      <c r="CEK743" s="89"/>
      <c r="CEL743" s="89"/>
      <c r="CEM743" s="835"/>
      <c r="CEN743" s="835"/>
      <c r="CEO743" s="835"/>
      <c r="CEP743" s="835"/>
      <c r="CEQ743" s="835"/>
      <c r="CER743" s="203"/>
      <c r="CES743" s="107"/>
      <c r="CET743" s="835"/>
      <c r="CEU743" s="835"/>
      <c r="CEV743" s="835"/>
      <c r="CEW743" s="835"/>
      <c r="CEX743" s="835"/>
      <c r="CEY743" s="835"/>
      <c r="CEZ743" s="835"/>
      <c r="CFA743" s="168"/>
      <c r="CFB743" s="168"/>
      <c r="CFC743" s="168"/>
      <c r="CFD743" s="168"/>
      <c r="CFE743" s="168"/>
      <c r="CFF743" s="168"/>
      <c r="CFG743" s="168"/>
      <c r="CFH743" s="168"/>
      <c r="CFI743" s="168"/>
      <c r="CFJ743" s="168"/>
      <c r="CFK743" s="168"/>
      <c r="CFL743" s="168"/>
      <c r="CFM743" s="168"/>
      <c r="CFN743" s="168"/>
      <c r="CFO743" s="168"/>
      <c r="CFP743" s="168"/>
      <c r="CFQ743" s="168"/>
      <c r="CFR743" s="168"/>
      <c r="CFS743" s="168"/>
      <c r="CFT743" s="168"/>
      <c r="CFU743" s="168"/>
      <c r="CFV743" s="168"/>
      <c r="CFW743" s="168"/>
      <c r="CFX743" s="168"/>
      <c r="CFY743" s="168"/>
      <c r="CFZ743" s="168"/>
      <c r="CGA743" s="168"/>
      <c r="CGB743" s="168"/>
      <c r="CGC743" s="168"/>
      <c r="CGD743" s="168"/>
      <c r="CGE743" s="168"/>
      <c r="CGF743" s="168"/>
      <c r="CGG743" s="168"/>
      <c r="CGH743" s="168"/>
      <c r="CGI743" s="168"/>
      <c r="CGJ743" s="168"/>
      <c r="CGK743" s="168"/>
      <c r="CGL743" s="168"/>
      <c r="CGM743" s="168"/>
      <c r="CGN743" s="168"/>
      <c r="CGO743" s="168"/>
      <c r="CGP743" s="168"/>
      <c r="CGQ743" s="168"/>
      <c r="CGR743" s="168"/>
      <c r="CGS743" s="835"/>
      <c r="CGT743" s="835"/>
      <c r="CGU743" s="835"/>
      <c r="CGV743" s="835"/>
      <c r="CGW743" s="835"/>
      <c r="CGX743" s="835"/>
      <c r="CGY743" s="835"/>
      <c r="CGZ743" s="835"/>
      <c r="CHA743" s="835"/>
      <c r="CHB743" s="835"/>
      <c r="CHC743" s="835"/>
      <c r="CHD743" s="835"/>
      <c r="CHE743" s="835"/>
      <c r="CHF743" s="835"/>
      <c r="CHG743" s="835"/>
      <c r="CHH743" s="835"/>
      <c r="CHI743" s="835"/>
      <c r="CHJ743" s="835"/>
      <c r="CHK743" s="835"/>
      <c r="CHL743" s="835"/>
      <c r="CHM743" s="835"/>
      <c r="CHN743" s="835"/>
      <c r="CHO743" s="835"/>
      <c r="CHP743" s="835"/>
      <c r="CHQ743" s="89"/>
      <c r="CHR743" s="89"/>
      <c r="CHS743" s="89"/>
      <c r="CHT743" s="89"/>
      <c r="CHU743" s="89"/>
      <c r="CHV743" s="835"/>
      <c r="CHW743" s="835"/>
      <c r="CHX743" s="89"/>
      <c r="CHY743" s="89"/>
      <c r="CHZ743" s="835"/>
      <c r="CIA743" s="835"/>
      <c r="CIB743" s="89"/>
      <c r="CIC743" s="89"/>
      <c r="CID743" s="835"/>
      <c r="CIE743" s="835"/>
      <c r="CIF743" s="835"/>
      <c r="CIG743" s="835"/>
      <c r="CIH743" s="835"/>
      <c r="CII743" s="835"/>
      <c r="CIJ743" s="835"/>
      <c r="CIK743" s="89"/>
      <c r="CIL743" s="89"/>
      <c r="CIM743" s="835"/>
      <c r="CIN743" s="835"/>
      <c r="CIO743" s="89"/>
      <c r="CIP743" s="89"/>
      <c r="CIQ743" s="835"/>
      <c r="CIR743" s="835"/>
      <c r="CIS743" s="835"/>
      <c r="CIT743" s="835"/>
      <c r="CIU743" s="835"/>
      <c r="CIV743" s="203"/>
      <c r="CIW743" s="107"/>
      <c r="CIX743" s="835"/>
      <c r="CIY743" s="835"/>
      <c r="CIZ743" s="835"/>
      <c r="CJA743" s="835"/>
      <c r="CJB743" s="835"/>
      <c r="CJC743" s="835"/>
      <c r="CJD743" s="835"/>
      <c r="CJE743" s="168"/>
      <c r="CJF743" s="168"/>
      <c r="CJG743" s="168"/>
      <c r="CJH743" s="168"/>
      <c r="CJI743" s="168"/>
      <c r="CJJ743" s="168"/>
      <c r="CJK743" s="168"/>
      <c r="CJL743" s="168"/>
      <c r="CJM743" s="168"/>
      <c r="CJN743" s="168"/>
      <c r="CJO743" s="168"/>
      <c r="CJP743" s="168"/>
      <c r="CJQ743" s="168"/>
      <c r="CJR743" s="168"/>
      <c r="CJS743" s="168"/>
      <c r="CJT743" s="168"/>
      <c r="CJU743" s="168"/>
      <c r="CJV743" s="168"/>
      <c r="CJW743" s="168"/>
      <c r="CJX743" s="168"/>
      <c r="CJY743" s="168"/>
      <c r="CJZ743" s="168"/>
      <c r="CKA743" s="168"/>
      <c r="CKB743" s="168"/>
      <c r="CKC743" s="168"/>
      <c r="CKD743" s="168"/>
      <c r="CKE743" s="168"/>
      <c r="CKF743" s="168"/>
      <c r="CKG743" s="168"/>
      <c r="CKH743" s="168"/>
      <c r="CKI743" s="168"/>
      <c r="CKJ743" s="168"/>
      <c r="CKK743" s="168"/>
      <c r="CKL743" s="168"/>
      <c r="CKM743" s="168"/>
      <c r="CKN743" s="168"/>
      <c r="CKO743" s="168"/>
      <c r="CKP743" s="168"/>
      <c r="CKQ743" s="168"/>
      <c r="CKR743" s="168"/>
      <c r="CKS743" s="168"/>
      <c r="CKT743" s="168"/>
      <c r="CKU743" s="168"/>
      <c r="CKV743" s="168"/>
      <c r="CKW743" s="835"/>
      <c r="CKX743" s="835"/>
      <c r="CKY743" s="835"/>
      <c r="CKZ743" s="835"/>
      <c r="CLA743" s="835"/>
      <c r="CLB743" s="835"/>
      <c r="CLC743" s="835"/>
      <c r="CLD743" s="835"/>
      <c r="CLE743" s="835"/>
      <c r="CLF743" s="835"/>
      <c r="CLG743" s="835"/>
      <c r="CLH743" s="835"/>
      <c r="CLI743" s="835"/>
      <c r="CLJ743" s="835"/>
      <c r="CLK743" s="835"/>
      <c r="CLL743" s="835"/>
      <c r="CLM743" s="835"/>
      <c r="CLN743" s="835"/>
      <c r="CLO743" s="835"/>
      <c r="CLP743" s="835"/>
      <c r="CLQ743" s="835"/>
      <c r="CLR743" s="835"/>
      <c r="CLS743" s="835"/>
      <c r="CLT743" s="835"/>
      <c r="CLU743" s="89"/>
      <c r="CLV743" s="89"/>
      <c r="CLW743" s="89"/>
      <c r="CLX743" s="89"/>
      <c r="CLY743" s="89"/>
      <c r="CLZ743" s="835"/>
      <c r="CMA743" s="835"/>
      <c r="CMB743" s="89"/>
      <c r="CMC743" s="89"/>
      <c r="CMD743" s="835"/>
      <c r="CME743" s="835"/>
      <c r="CMF743" s="89"/>
      <c r="CMG743" s="89"/>
      <c r="CMH743" s="835"/>
      <c r="CMI743" s="835"/>
      <c r="CMJ743" s="835"/>
      <c r="CMK743" s="835"/>
      <c r="CML743" s="835"/>
      <c r="CMM743" s="835"/>
      <c r="CMN743" s="835"/>
      <c r="CMO743" s="89"/>
      <c r="CMP743" s="89"/>
      <c r="CMQ743" s="835"/>
      <c r="CMR743" s="835"/>
      <c r="CMS743" s="89"/>
      <c r="CMT743" s="89"/>
      <c r="CMU743" s="835"/>
      <c r="CMV743" s="835"/>
      <c r="CMW743" s="835"/>
      <c r="CMX743" s="835"/>
      <c r="CMY743" s="835"/>
      <c r="CMZ743" s="203"/>
      <c r="CNA743" s="107"/>
      <c r="CNB743" s="835"/>
      <c r="CNC743" s="835"/>
      <c r="CND743" s="835"/>
      <c r="CNE743" s="835"/>
      <c r="CNF743" s="835"/>
      <c r="CNG743" s="835"/>
      <c r="CNH743" s="835"/>
      <c r="CNI743" s="168"/>
      <c r="CNJ743" s="168"/>
      <c r="CNK743" s="168"/>
      <c r="CNL743" s="168"/>
      <c r="CNM743" s="168"/>
      <c r="CNN743" s="168"/>
      <c r="CNO743" s="168"/>
      <c r="CNP743" s="168"/>
      <c r="CNQ743" s="168"/>
      <c r="CNR743" s="168"/>
      <c r="CNS743" s="168"/>
      <c r="CNT743" s="168"/>
      <c r="CNU743" s="168"/>
      <c r="CNV743" s="168"/>
      <c r="CNW743" s="168"/>
      <c r="CNX743" s="168"/>
      <c r="CNY743" s="168"/>
      <c r="CNZ743" s="168"/>
      <c r="COA743" s="168"/>
      <c r="COB743" s="168"/>
      <c r="COC743" s="168"/>
      <c r="COD743" s="168"/>
      <c r="COE743" s="168"/>
      <c r="COF743" s="168"/>
      <c r="COG743" s="168"/>
      <c r="COH743" s="168"/>
      <c r="COI743" s="168"/>
      <c r="COJ743" s="168"/>
      <c r="COK743" s="168"/>
      <c r="COL743" s="168"/>
      <c r="COM743" s="168"/>
      <c r="CON743" s="168"/>
      <c r="COO743" s="168"/>
      <c r="COP743" s="168"/>
      <c r="COQ743" s="168"/>
      <c r="COR743" s="168"/>
      <c r="COS743" s="168"/>
      <c r="COT743" s="168"/>
      <c r="COU743" s="168"/>
      <c r="COV743" s="168"/>
      <c r="COW743" s="168"/>
      <c r="COX743" s="168"/>
      <c r="COY743" s="168"/>
      <c r="COZ743" s="168"/>
      <c r="CPA743" s="835"/>
      <c r="CPB743" s="835"/>
      <c r="CPC743" s="835"/>
      <c r="CPD743" s="835"/>
      <c r="CPE743" s="835"/>
      <c r="CPF743" s="835"/>
      <c r="CPG743" s="835"/>
      <c r="CPH743" s="835"/>
      <c r="CPI743" s="835"/>
      <c r="CPJ743" s="835"/>
      <c r="CPK743" s="835"/>
      <c r="CPL743" s="835"/>
      <c r="CPM743" s="835"/>
      <c r="CPN743" s="835"/>
      <c r="CPO743" s="835"/>
      <c r="CPP743" s="835"/>
      <c r="CPQ743" s="835"/>
      <c r="CPR743" s="835"/>
      <c r="CPS743" s="835"/>
      <c r="CPT743" s="835"/>
      <c r="CPU743" s="835"/>
      <c r="CPV743" s="835"/>
      <c r="CPW743" s="835"/>
      <c r="CPX743" s="835"/>
      <c r="CPY743" s="89"/>
      <c r="CPZ743" s="89"/>
      <c r="CQA743" s="89"/>
      <c r="CQB743" s="89"/>
      <c r="CQC743" s="89"/>
      <c r="CQD743" s="835"/>
      <c r="CQE743" s="835"/>
      <c r="CQF743" s="89"/>
      <c r="CQG743" s="89"/>
      <c r="CQH743" s="835"/>
      <c r="CQI743" s="835"/>
      <c r="CQJ743" s="89"/>
      <c r="CQK743" s="89"/>
      <c r="CQL743" s="835"/>
      <c r="CQM743" s="835"/>
      <c r="CQN743" s="835"/>
      <c r="CQO743" s="835"/>
      <c r="CQP743" s="835"/>
      <c r="CQQ743" s="835"/>
      <c r="CQR743" s="835"/>
      <c r="CQS743" s="89"/>
      <c r="CQT743" s="89"/>
      <c r="CQU743" s="835"/>
      <c r="CQV743" s="835"/>
      <c r="CQW743" s="89"/>
      <c r="CQX743" s="89"/>
      <c r="CQY743" s="835"/>
      <c r="CQZ743" s="835"/>
      <c r="CRA743" s="835"/>
      <c r="CRB743" s="835"/>
      <c r="CRC743" s="835"/>
      <c r="CRD743" s="203"/>
      <c r="CRE743" s="107"/>
      <c r="CRF743" s="835"/>
      <c r="CRG743" s="835"/>
      <c r="CRH743" s="835"/>
      <c r="CRI743" s="835"/>
      <c r="CRJ743" s="835"/>
      <c r="CRK743" s="835"/>
      <c r="CRL743" s="835"/>
      <c r="CRM743" s="168"/>
      <c r="CRN743" s="168"/>
      <c r="CRO743" s="168"/>
      <c r="CRP743" s="168"/>
      <c r="CRQ743" s="168"/>
      <c r="CRR743" s="168"/>
      <c r="CRS743" s="168"/>
      <c r="CRT743" s="168"/>
      <c r="CRU743" s="168"/>
      <c r="CRV743" s="168"/>
      <c r="CRW743" s="168"/>
      <c r="CRX743" s="168"/>
      <c r="CRY743" s="168"/>
      <c r="CRZ743" s="168"/>
      <c r="CSA743" s="168"/>
      <c r="CSB743" s="168"/>
      <c r="CSC743" s="168"/>
      <c r="CSD743" s="168"/>
      <c r="CSE743" s="168"/>
      <c r="CSF743" s="168"/>
      <c r="CSG743" s="168"/>
      <c r="CSH743" s="168"/>
      <c r="CSI743" s="168"/>
      <c r="CSJ743" s="168"/>
      <c r="CSK743" s="168"/>
      <c r="CSL743" s="168"/>
      <c r="CSM743" s="168"/>
      <c r="CSN743" s="168"/>
      <c r="CSO743" s="168"/>
      <c r="CSP743" s="168"/>
      <c r="CSQ743" s="168"/>
      <c r="CSR743" s="168"/>
      <c r="CSS743" s="168"/>
      <c r="CST743" s="168"/>
      <c r="CSU743" s="168"/>
      <c r="CSV743" s="168"/>
      <c r="CSW743" s="168"/>
      <c r="CSX743" s="168"/>
      <c r="CSY743" s="168"/>
      <c r="CSZ743" s="168"/>
      <c r="CTA743" s="168"/>
      <c r="CTB743" s="168"/>
      <c r="CTC743" s="168"/>
      <c r="CTD743" s="168"/>
      <c r="CTE743" s="835"/>
      <c r="CTF743" s="835"/>
      <c r="CTG743" s="835"/>
      <c r="CTH743" s="835"/>
      <c r="CTI743" s="835"/>
      <c r="CTJ743" s="835"/>
      <c r="CTK743" s="835"/>
      <c r="CTL743" s="835"/>
      <c r="CTM743" s="835"/>
      <c r="CTN743" s="835"/>
      <c r="CTO743" s="835"/>
      <c r="CTP743" s="835"/>
      <c r="CTQ743" s="835"/>
      <c r="CTR743" s="835"/>
      <c r="CTS743" s="835"/>
      <c r="CTT743" s="835"/>
      <c r="CTU743" s="835"/>
      <c r="CTV743" s="835"/>
      <c r="CTW743" s="835"/>
      <c r="CTX743" s="835"/>
      <c r="CTY743" s="835"/>
      <c r="CTZ743" s="835"/>
      <c r="CUA743" s="835"/>
      <c r="CUB743" s="835"/>
      <c r="CUC743" s="89"/>
      <c r="CUD743" s="89"/>
      <c r="CUE743" s="89"/>
      <c r="CUF743" s="89"/>
      <c r="CUG743" s="89"/>
      <c r="CUH743" s="835"/>
      <c r="CUI743" s="835"/>
      <c r="CUJ743" s="89"/>
      <c r="CUK743" s="89"/>
      <c r="CUL743" s="835"/>
      <c r="CUM743" s="835"/>
      <c r="CUN743" s="89"/>
      <c r="CUO743" s="89"/>
      <c r="CUP743" s="835"/>
      <c r="CUQ743" s="835"/>
      <c r="CUR743" s="835"/>
      <c r="CUS743" s="835"/>
      <c r="CUT743" s="835"/>
      <c r="CUU743" s="835"/>
      <c r="CUV743" s="835"/>
      <c r="CUW743" s="89"/>
      <c r="CUX743" s="89"/>
      <c r="CUY743" s="835"/>
      <c r="CUZ743" s="835"/>
      <c r="CVA743" s="89"/>
      <c r="CVB743" s="89"/>
      <c r="CVC743" s="835"/>
      <c r="CVD743" s="835"/>
      <c r="CVE743" s="835"/>
      <c r="CVF743" s="835"/>
      <c r="CVG743" s="835"/>
      <c r="CVH743" s="203"/>
      <c r="CVI743" s="107"/>
      <c r="CVJ743" s="835"/>
      <c r="CVK743" s="835"/>
      <c r="CVL743" s="835"/>
      <c r="CVM743" s="835"/>
      <c r="CVN743" s="835"/>
      <c r="CVO743" s="835"/>
      <c r="CVP743" s="835"/>
      <c r="CVQ743" s="168"/>
      <c r="CVR743" s="168"/>
      <c r="CVS743" s="168"/>
      <c r="CVT743" s="168"/>
      <c r="CVU743" s="168"/>
      <c r="CVV743" s="168"/>
      <c r="CVW743" s="168"/>
      <c r="CVX743" s="168"/>
      <c r="CVY743" s="168"/>
      <c r="CVZ743" s="168"/>
      <c r="CWA743" s="168"/>
      <c r="CWB743" s="168"/>
      <c r="CWC743" s="168"/>
      <c r="CWD743" s="168"/>
      <c r="CWE743" s="168"/>
      <c r="CWF743" s="168"/>
      <c r="CWG743" s="168"/>
      <c r="CWH743" s="168"/>
      <c r="CWI743" s="168"/>
      <c r="CWJ743" s="168"/>
      <c r="CWK743" s="168"/>
      <c r="CWL743" s="168"/>
      <c r="CWM743" s="168"/>
      <c r="CWN743" s="168"/>
      <c r="CWO743" s="168"/>
      <c r="CWP743" s="168"/>
      <c r="CWQ743" s="168"/>
      <c r="CWR743" s="168"/>
      <c r="CWS743" s="168"/>
      <c r="CWT743" s="168"/>
      <c r="CWU743" s="168"/>
      <c r="CWV743" s="168"/>
      <c r="CWW743" s="168"/>
      <c r="CWX743" s="168"/>
      <c r="CWY743" s="168"/>
      <c r="CWZ743" s="168"/>
      <c r="CXA743" s="168"/>
      <c r="CXB743" s="168"/>
      <c r="CXC743" s="168"/>
      <c r="CXD743" s="168"/>
      <c r="CXE743" s="168"/>
      <c r="CXF743" s="168"/>
      <c r="CXG743" s="168"/>
      <c r="CXH743" s="168"/>
      <c r="CXI743" s="835"/>
      <c r="CXJ743" s="835"/>
      <c r="CXK743" s="835"/>
      <c r="CXL743" s="835"/>
      <c r="CXM743" s="835"/>
      <c r="CXN743" s="835"/>
      <c r="CXO743" s="835"/>
      <c r="CXP743" s="835"/>
      <c r="CXQ743" s="835"/>
      <c r="CXR743" s="835"/>
      <c r="CXS743" s="835"/>
      <c r="CXT743" s="835"/>
      <c r="CXU743" s="835"/>
      <c r="CXV743" s="835"/>
      <c r="CXW743" s="835"/>
      <c r="CXX743" s="835"/>
      <c r="CXY743" s="835"/>
      <c r="CXZ743" s="835"/>
      <c r="CYA743" s="835"/>
      <c r="CYB743" s="835"/>
      <c r="CYC743" s="835"/>
      <c r="CYD743" s="835"/>
      <c r="CYE743" s="835"/>
      <c r="CYF743" s="835"/>
      <c r="CYG743" s="89"/>
      <c r="CYH743" s="89"/>
      <c r="CYI743" s="89"/>
      <c r="CYJ743" s="89"/>
      <c r="CYK743" s="89"/>
      <c r="CYL743" s="835"/>
      <c r="CYM743" s="835"/>
      <c r="CYN743" s="89"/>
      <c r="CYO743" s="89"/>
      <c r="CYP743" s="835"/>
      <c r="CYQ743" s="835"/>
      <c r="CYR743" s="89"/>
      <c r="CYS743" s="89"/>
      <c r="CYT743" s="835"/>
      <c r="CYU743" s="835"/>
      <c r="CYV743" s="835"/>
      <c r="CYW743" s="835"/>
      <c r="CYX743" s="835"/>
      <c r="CYY743" s="835"/>
      <c r="CYZ743" s="835"/>
      <c r="CZA743" s="89"/>
      <c r="CZB743" s="89"/>
      <c r="CZC743" s="835"/>
      <c r="CZD743" s="835"/>
      <c r="CZE743" s="89"/>
      <c r="CZF743" s="89"/>
      <c r="CZG743" s="835"/>
      <c r="CZH743" s="835"/>
      <c r="CZI743" s="835"/>
      <c r="CZJ743" s="835"/>
      <c r="CZK743" s="835"/>
      <c r="CZL743" s="203"/>
      <c r="CZM743" s="107"/>
      <c r="CZN743" s="835"/>
      <c r="CZO743" s="835"/>
      <c r="CZP743" s="835"/>
      <c r="CZQ743" s="835"/>
      <c r="CZR743" s="835"/>
      <c r="CZS743" s="835"/>
      <c r="CZT743" s="835"/>
      <c r="CZU743" s="168"/>
      <c r="CZV743" s="168"/>
      <c r="CZW743" s="168"/>
      <c r="CZX743" s="168"/>
      <c r="CZY743" s="168"/>
      <c r="CZZ743" s="168"/>
      <c r="DAA743" s="168"/>
      <c r="DAB743" s="168"/>
      <c r="DAC743" s="168"/>
      <c r="DAD743" s="168"/>
      <c r="DAE743" s="168"/>
      <c r="DAF743" s="168"/>
      <c r="DAG743" s="168"/>
      <c r="DAH743" s="168"/>
      <c r="DAI743" s="168"/>
      <c r="DAJ743" s="168"/>
      <c r="DAK743" s="168"/>
      <c r="DAL743" s="168"/>
      <c r="DAM743" s="168"/>
      <c r="DAN743" s="168"/>
      <c r="DAO743" s="168"/>
      <c r="DAP743" s="168"/>
      <c r="DAQ743" s="168"/>
      <c r="DAR743" s="168"/>
      <c r="DAS743" s="168"/>
      <c r="DAT743" s="168"/>
      <c r="DAU743" s="168"/>
      <c r="DAV743" s="168"/>
      <c r="DAW743" s="168"/>
      <c r="DAX743" s="168"/>
      <c r="DAY743" s="168"/>
      <c r="DAZ743" s="168"/>
      <c r="DBA743" s="168"/>
      <c r="DBB743" s="168"/>
      <c r="DBC743" s="168"/>
      <c r="DBD743" s="168"/>
      <c r="DBE743" s="168"/>
      <c r="DBF743" s="168"/>
      <c r="DBG743" s="168"/>
      <c r="DBH743" s="168"/>
      <c r="DBI743" s="168"/>
      <c r="DBJ743" s="168"/>
      <c r="DBK743" s="168"/>
      <c r="DBL743" s="168"/>
      <c r="DBM743" s="835"/>
      <c r="DBN743" s="835"/>
      <c r="DBO743" s="835"/>
      <c r="DBP743" s="835"/>
      <c r="DBQ743" s="835"/>
      <c r="DBR743" s="835"/>
      <c r="DBS743" s="835"/>
      <c r="DBT743" s="835"/>
      <c r="DBU743" s="835"/>
      <c r="DBV743" s="835"/>
      <c r="DBW743" s="835"/>
      <c r="DBX743" s="835"/>
      <c r="DBY743" s="835"/>
      <c r="DBZ743" s="835"/>
      <c r="DCA743" s="835"/>
      <c r="DCB743" s="835"/>
      <c r="DCC743" s="835"/>
      <c r="DCD743" s="835"/>
      <c r="DCE743" s="835"/>
      <c r="DCF743" s="835"/>
      <c r="DCG743" s="835"/>
      <c r="DCH743" s="835"/>
      <c r="DCI743" s="835"/>
      <c r="DCJ743" s="835"/>
      <c r="DCK743" s="89"/>
      <c r="DCL743" s="89"/>
      <c r="DCM743" s="89"/>
      <c r="DCN743" s="89"/>
      <c r="DCO743" s="89"/>
      <c r="DCP743" s="835"/>
      <c r="DCQ743" s="835"/>
      <c r="DCR743" s="89"/>
      <c r="DCS743" s="89"/>
      <c r="DCT743" s="835"/>
      <c r="DCU743" s="835"/>
      <c r="DCV743" s="89"/>
      <c r="DCW743" s="89"/>
      <c r="DCX743" s="835"/>
      <c r="DCY743" s="835"/>
      <c r="DCZ743" s="835"/>
      <c r="DDA743" s="835"/>
      <c r="DDB743" s="835"/>
      <c r="DDC743" s="835"/>
      <c r="DDD743" s="835"/>
      <c r="DDE743" s="89"/>
      <c r="DDF743" s="89"/>
      <c r="DDG743" s="835"/>
      <c r="DDH743" s="835"/>
      <c r="DDI743" s="89"/>
      <c r="DDJ743" s="89"/>
      <c r="DDK743" s="835"/>
      <c r="DDL743" s="835"/>
      <c r="DDM743" s="835"/>
      <c r="DDN743" s="835"/>
      <c r="DDO743" s="835"/>
      <c r="DDP743" s="203"/>
      <c r="DDQ743" s="107"/>
      <c r="DDR743" s="835"/>
      <c r="DDS743" s="835"/>
      <c r="DDT743" s="835"/>
      <c r="DDU743" s="835"/>
      <c r="DDV743" s="835"/>
      <c r="DDW743" s="835"/>
      <c r="DDX743" s="835"/>
      <c r="DDY743" s="168"/>
      <c r="DDZ743" s="168"/>
      <c r="DEA743" s="168"/>
      <c r="DEB743" s="168"/>
      <c r="DEC743" s="168"/>
      <c r="DED743" s="168"/>
      <c r="DEE743" s="168"/>
      <c r="DEF743" s="168"/>
      <c r="DEG743" s="168"/>
      <c r="DEH743" s="168"/>
      <c r="DEI743" s="168"/>
      <c r="DEJ743" s="168"/>
      <c r="DEK743" s="168"/>
      <c r="DEL743" s="168"/>
      <c r="DEM743" s="168"/>
      <c r="DEN743" s="168"/>
      <c r="DEO743" s="168"/>
      <c r="DEP743" s="168"/>
      <c r="DEQ743" s="168"/>
      <c r="DER743" s="168"/>
      <c r="DES743" s="168"/>
      <c r="DET743" s="168"/>
      <c r="DEU743" s="168"/>
      <c r="DEV743" s="168"/>
      <c r="DEW743" s="168"/>
      <c r="DEX743" s="168"/>
      <c r="DEY743" s="168"/>
      <c r="DEZ743" s="168"/>
      <c r="DFA743" s="168"/>
      <c r="DFB743" s="168"/>
      <c r="DFC743" s="168"/>
      <c r="DFD743" s="168"/>
      <c r="DFE743" s="168"/>
      <c r="DFF743" s="168"/>
      <c r="DFG743" s="168"/>
      <c r="DFH743" s="168"/>
      <c r="DFI743" s="168"/>
      <c r="DFJ743" s="168"/>
      <c r="DFK743" s="168"/>
      <c r="DFL743" s="168"/>
      <c r="DFM743" s="168"/>
      <c r="DFN743" s="168"/>
      <c r="DFO743" s="168"/>
      <c r="DFP743" s="168"/>
      <c r="DFQ743" s="835"/>
      <c r="DFR743" s="835"/>
      <c r="DFS743" s="835"/>
      <c r="DFT743" s="835"/>
      <c r="DFU743" s="835"/>
      <c r="DFV743" s="835"/>
      <c r="DFW743" s="835"/>
      <c r="DFX743" s="835"/>
      <c r="DFY743" s="835"/>
      <c r="DFZ743" s="835"/>
      <c r="DGA743" s="835"/>
      <c r="DGB743" s="835"/>
      <c r="DGC743" s="835"/>
      <c r="DGD743" s="835"/>
      <c r="DGE743" s="835"/>
      <c r="DGF743" s="835"/>
      <c r="DGG743" s="835"/>
      <c r="DGH743" s="835"/>
      <c r="DGI743" s="835"/>
      <c r="DGJ743" s="835"/>
      <c r="DGK743" s="835"/>
      <c r="DGL743" s="835"/>
      <c r="DGM743" s="835"/>
      <c r="DGN743" s="835"/>
      <c r="DGO743" s="89"/>
      <c r="DGP743" s="89"/>
      <c r="DGQ743" s="89"/>
      <c r="DGR743" s="89"/>
      <c r="DGS743" s="89"/>
      <c r="DGT743" s="835"/>
      <c r="DGU743" s="835"/>
      <c r="DGV743" s="89"/>
      <c r="DGW743" s="89"/>
      <c r="DGX743" s="835"/>
      <c r="DGY743" s="835"/>
      <c r="DGZ743" s="89"/>
      <c r="DHA743" s="89"/>
      <c r="DHB743" s="835"/>
      <c r="DHC743" s="835"/>
      <c r="DHD743" s="835"/>
      <c r="DHE743" s="835"/>
      <c r="DHF743" s="835"/>
      <c r="DHG743" s="835"/>
      <c r="DHH743" s="835"/>
      <c r="DHI743" s="89"/>
      <c r="DHJ743" s="89"/>
      <c r="DHK743" s="835"/>
      <c r="DHL743" s="835"/>
      <c r="DHM743" s="89"/>
      <c r="DHN743" s="89"/>
      <c r="DHO743" s="835"/>
      <c r="DHP743" s="835"/>
      <c r="DHQ743" s="835"/>
      <c r="DHR743" s="835"/>
      <c r="DHS743" s="835"/>
      <c r="DHT743" s="203"/>
      <c r="DHU743" s="107"/>
      <c r="DHV743" s="835"/>
      <c r="DHW743" s="835"/>
      <c r="DHX743" s="835"/>
      <c r="DHY743" s="835"/>
      <c r="DHZ743" s="835"/>
      <c r="DIA743" s="835"/>
      <c r="DIB743" s="835"/>
      <c r="DIC743" s="168"/>
      <c r="DID743" s="168"/>
      <c r="DIE743" s="168"/>
      <c r="DIF743" s="168"/>
      <c r="DIG743" s="168"/>
      <c r="DIH743" s="168"/>
      <c r="DII743" s="168"/>
      <c r="DIJ743" s="168"/>
      <c r="DIK743" s="168"/>
      <c r="DIL743" s="168"/>
      <c r="DIM743" s="168"/>
      <c r="DIN743" s="168"/>
      <c r="DIO743" s="168"/>
      <c r="DIP743" s="168"/>
      <c r="DIQ743" s="168"/>
      <c r="DIR743" s="168"/>
      <c r="DIS743" s="168"/>
      <c r="DIT743" s="168"/>
      <c r="DIU743" s="168"/>
      <c r="DIV743" s="168"/>
      <c r="DIW743" s="168"/>
      <c r="DIX743" s="168"/>
      <c r="DIY743" s="168"/>
      <c r="DIZ743" s="168"/>
      <c r="DJA743" s="168"/>
      <c r="DJB743" s="168"/>
      <c r="DJC743" s="168"/>
      <c r="DJD743" s="168"/>
      <c r="DJE743" s="168"/>
      <c r="DJF743" s="168"/>
      <c r="DJG743" s="168"/>
      <c r="DJH743" s="168"/>
      <c r="DJI743" s="168"/>
      <c r="DJJ743" s="168"/>
      <c r="DJK743" s="168"/>
      <c r="DJL743" s="168"/>
      <c r="DJM743" s="168"/>
      <c r="DJN743" s="168"/>
      <c r="DJO743" s="168"/>
      <c r="DJP743" s="168"/>
      <c r="DJQ743" s="168"/>
      <c r="DJR743" s="168"/>
      <c r="DJS743" s="168"/>
      <c r="DJT743" s="168"/>
      <c r="DJU743" s="835"/>
      <c r="DJV743" s="835"/>
      <c r="DJW743" s="835"/>
      <c r="DJX743" s="835"/>
      <c r="DJY743" s="835"/>
      <c r="DJZ743" s="835"/>
      <c r="DKA743" s="835"/>
      <c r="DKB743" s="835"/>
      <c r="DKC743" s="835"/>
      <c r="DKD743" s="835"/>
      <c r="DKE743" s="835"/>
      <c r="DKF743" s="835"/>
      <c r="DKG743" s="835"/>
      <c r="DKH743" s="835"/>
      <c r="DKI743" s="835"/>
      <c r="DKJ743" s="835"/>
      <c r="DKK743" s="835"/>
      <c r="DKL743" s="835"/>
      <c r="DKM743" s="835"/>
      <c r="DKN743" s="835"/>
      <c r="DKO743" s="835"/>
      <c r="DKP743" s="835"/>
      <c r="DKQ743" s="835"/>
      <c r="DKR743" s="835"/>
      <c r="DKS743" s="89"/>
      <c r="DKT743" s="89"/>
      <c r="DKU743" s="89"/>
      <c r="DKV743" s="89"/>
      <c r="DKW743" s="89"/>
      <c r="DKX743" s="835"/>
      <c r="DKY743" s="835"/>
      <c r="DKZ743" s="89"/>
      <c r="DLA743" s="89"/>
      <c r="DLB743" s="835"/>
      <c r="DLC743" s="835"/>
      <c r="DLD743" s="89"/>
      <c r="DLE743" s="89"/>
      <c r="DLF743" s="835"/>
      <c r="DLG743" s="835"/>
      <c r="DLH743" s="835"/>
      <c r="DLI743" s="835"/>
      <c r="DLJ743" s="835"/>
      <c r="DLK743" s="835"/>
      <c r="DLL743" s="835"/>
      <c r="DLM743" s="89"/>
      <c r="DLN743" s="89"/>
      <c r="DLO743" s="835"/>
      <c r="DLP743" s="835"/>
      <c r="DLQ743" s="89"/>
      <c r="DLR743" s="89"/>
      <c r="DLS743" s="835"/>
      <c r="DLT743" s="835"/>
      <c r="DLU743" s="835"/>
      <c r="DLV743" s="835"/>
      <c r="DLW743" s="835"/>
      <c r="DLX743" s="203"/>
      <c r="DLY743" s="107"/>
      <c r="DLZ743" s="835"/>
      <c r="DMA743" s="835"/>
      <c r="DMB743" s="835"/>
      <c r="DMC743" s="835"/>
      <c r="DMD743" s="835"/>
      <c r="DME743" s="835"/>
      <c r="DMF743" s="835"/>
      <c r="DMG743" s="168"/>
      <c r="DMH743" s="168"/>
      <c r="DMI743" s="168"/>
      <c r="DMJ743" s="168"/>
      <c r="DMK743" s="168"/>
      <c r="DML743" s="168"/>
      <c r="DMM743" s="168"/>
      <c r="DMN743" s="168"/>
      <c r="DMO743" s="168"/>
      <c r="DMP743" s="168"/>
      <c r="DMQ743" s="168"/>
      <c r="DMR743" s="168"/>
      <c r="DMS743" s="168"/>
      <c r="DMT743" s="168"/>
      <c r="DMU743" s="168"/>
      <c r="DMV743" s="168"/>
      <c r="DMW743" s="168"/>
      <c r="DMX743" s="168"/>
      <c r="DMY743" s="168"/>
      <c r="DMZ743" s="168"/>
      <c r="DNA743" s="168"/>
      <c r="DNB743" s="168"/>
      <c r="DNC743" s="168"/>
      <c r="DND743" s="168"/>
      <c r="DNE743" s="168"/>
      <c r="DNF743" s="168"/>
      <c r="DNG743" s="168"/>
      <c r="DNH743" s="168"/>
      <c r="DNI743" s="168"/>
      <c r="DNJ743" s="168"/>
      <c r="DNK743" s="168"/>
      <c r="DNL743" s="168"/>
      <c r="DNM743" s="168"/>
      <c r="DNN743" s="168"/>
      <c r="DNO743" s="168"/>
      <c r="DNP743" s="168"/>
      <c r="DNQ743" s="168"/>
      <c r="DNR743" s="168"/>
      <c r="DNS743" s="168"/>
      <c r="DNT743" s="168"/>
      <c r="DNU743" s="168"/>
      <c r="DNV743" s="168"/>
      <c r="DNW743" s="168"/>
      <c r="DNX743" s="168"/>
      <c r="DNY743" s="835"/>
      <c r="DNZ743" s="835"/>
      <c r="DOA743" s="835"/>
      <c r="DOB743" s="835"/>
      <c r="DOC743" s="835"/>
      <c r="DOD743" s="835"/>
      <c r="DOE743" s="835"/>
      <c r="DOF743" s="835"/>
      <c r="DOG743" s="835"/>
      <c r="DOH743" s="835"/>
      <c r="DOI743" s="835"/>
      <c r="DOJ743" s="835"/>
      <c r="DOK743" s="835"/>
      <c r="DOL743" s="835"/>
      <c r="DOM743" s="835"/>
      <c r="DON743" s="835"/>
      <c r="DOO743" s="835"/>
      <c r="DOP743" s="835"/>
      <c r="DOQ743" s="835"/>
      <c r="DOR743" s="835"/>
      <c r="DOS743" s="835"/>
      <c r="DOT743" s="835"/>
      <c r="DOU743" s="835"/>
      <c r="DOV743" s="835"/>
      <c r="DOW743" s="89"/>
      <c r="DOX743" s="89"/>
      <c r="DOY743" s="89"/>
      <c r="DOZ743" s="89"/>
      <c r="DPA743" s="89"/>
      <c r="DPB743" s="835"/>
      <c r="DPC743" s="835"/>
      <c r="DPD743" s="89"/>
      <c r="DPE743" s="89"/>
      <c r="DPF743" s="835"/>
      <c r="DPG743" s="835"/>
      <c r="DPH743" s="89"/>
      <c r="DPI743" s="89"/>
      <c r="DPJ743" s="835"/>
      <c r="DPK743" s="835"/>
      <c r="DPL743" s="835"/>
      <c r="DPM743" s="835"/>
      <c r="DPN743" s="835"/>
      <c r="DPO743" s="835"/>
      <c r="DPP743" s="835"/>
      <c r="DPQ743" s="89"/>
      <c r="DPR743" s="89"/>
      <c r="DPS743" s="835"/>
      <c r="DPT743" s="835"/>
      <c r="DPU743" s="89"/>
      <c r="DPV743" s="89"/>
      <c r="DPW743" s="835"/>
      <c r="DPX743" s="835"/>
      <c r="DPY743" s="835"/>
      <c r="DPZ743" s="835"/>
      <c r="DQA743" s="835"/>
      <c r="DQB743" s="203"/>
      <c r="DQC743" s="107"/>
      <c r="DQD743" s="835"/>
      <c r="DQE743" s="835"/>
      <c r="DQF743" s="835"/>
      <c r="DQG743" s="835"/>
      <c r="DQH743" s="835"/>
      <c r="DQI743" s="835"/>
      <c r="DQJ743" s="835"/>
      <c r="DQK743" s="168"/>
      <c r="DQL743" s="168"/>
      <c r="DQM743" s="168"/>
      <c r="DQN743" s="168"/>
      <c r="DQO743" s="168"/>
      <c r="DQP743" s="168"/>
      <c r="DQQ743" s="168"/>
      <c r="DQR743" s="168"/>
      <c r="DQS743" s="168"/>
      <c r="DQT743" s="168"/>
      <c r="DQU743" s="168"/>
      <c r="DQV743" s="168"/>
      <c r="DQW743" s="168"/>
      <c r="DQX743" s="168"/>
      <c r="DQY743" s="168"/>
      <c r="DQZ743" s="168"/>
      <c r="DRA743" s="168"/>
      <c r="DRB743" s="168"/>
      <c r="DRC743" s="168"/>
      <c r="DRD743" s="168"/>
      <c r="DRE743" s="168"/>
      <c r="DRF743" s="168"/>
      <c r="DRG743" s="168"/>
      <c r="DRH743" s="168"/>
      <c r="DRI743" s="168"/>
      <c r="DRJ743" s="168"/>
      <c r="DRK743" s="168"/>
      <c r="DRL743" s="168"/>
      <c r="DRM743" s="168"/>
      <c r="DRN743" s="168"/>
      <c r="DRO743" s="168"/>
      <c r="DRP743" s="168"/>
      <c r="DRQ743" s="168"/>
      <c r="DRR743" s="168"/>
      <c r="DRS743" s="168"/>
      <c r="DRT743" s="168"/>
      <c r="DRU743" s="168"/>
      <c r="DRV743" s="168"/>
      <c r="DRW743" s="168"/>
      <c r="DRX743" s="168"/>
      <c r="DRY743" s="168"/>
      <c r="DRZ743" s="168"/>
      <c r="DSA743" s="168"/>
      <c r="DSB743" s="168"/>
      <c r="DSC743" s="835"/>
      <c r="DSD743" s="835"/>
      <c r="DSE743" s="835"/>
      <c r="DSF743" s="835"/>
      <c r="DSG743" s="835"/>
      <c r="DSH743" s="835"/>
      <c r="DSI743" s="835"/>
      <c r="DSJ743" s="835"/>
      <c r="DSK743" s="835"/>
      <c r="DSL743" s="835"/>
      <c r="DSM743" s="835"/>
      <c r="DSN743" s="835"/>
      <c r="DSO743" s="835"/>
      <c r="DSP743" s="835"/>
      <c r="DSQ743" s="835"/>
      <c r="DSR743" s="835"/>
      <c r="DSS743" s="835"/>
      <c r="DST743" s="835"/>
      <c r="DSU743" s="835"/>
      <c r="DSV743" s="835"/>
      <c r="DSW743" s="835"/>
      <c r="DSX743" s="835"/>
      <c r="DSY743" s="835"/>
      <c r="DSZ743" s="835"/>
      <c r="DTA743" s="89"/>
      <c r="DTB743" s="89"/>
      <c r="DTC743" s="89"/>
      <c r="DTD743" s="89"/>
      <c r="DTE743" s="89"/>
      <c r="DTF743" s="835"/>
      <c r="DTG743" s="835"/>
      <c r="DTH743" s="89"/>
      <c r="DTI743" s="89"/>
      <c r="DTJ743" s="835"/>
      <c r="DTK743" s="835"/>
      <c r="DTL743" s="89"/>
      <c r="DTM743" s="89"/>
      <c r="DTN743" s="835"/>
      <c r="DTO743" s="835"/>
      <c r="DTP743" s="835"/>
      <c r="DTQ743" s="835"/>
      <c r="DTR743" s="835"/>
      <c r="DTS743" s="835"/>
      <c r="DTT743" s="835"/>
      <c r="DTU743" s="89"/>
      <c r="DTV743" s="89"/>
      <c r="DTW743" s="835"/>
      <c r="DTX743" s="835"/>
      <c r="DTY743" s="89"/>
      <c r="DTZ743" s="89"/>
      <c r="DUA743" s="835"/>
      <c r="DUB743" s="835"/>
      <c r="DUC743" s="835"/>
      <c r="DUD743" s="835"/>
      <c r="DUE743" s="835"/>
      <c r="DUF743" s="203"/>
      <c r="DUG743" s="107"/>
      <c r="DUH743" s="835"/>
      <c r="DUI743" s="835"/>
      <c r="DUJ743" s="835"/>
      <c r="DUK743" s="835"/>
      <c r="DUL743" s="835"/>
      <c r="DUM743" s="835"/>
      <c r="DUN743" s="835"/>
      <c r="DUO743" s="168"/>
      <c r="DUP743" s="168"/>
      <c r="DUQ743" s="168"/>
      <c r="DUR743" s="168"/>
      <c r="DUS743" s="168"/>
      <c r="DUT743" s="168"/>
      <c r="DUU743" s="168"/>
      <c r="DUV743" s="168"/>
      <c r="DUW743" s="168"/>
      <c r="DUX743" s="168"/>
      <c r="DUY743" s="168"/>
      <c r="DUZ743" s="168"/>
      <c r="DVA743" s="168"/>
      <c r="DVB743" s="168"/>
      <c r="DVC743" s="168"/>
      <c r="DVD743" s="168"/>
      <c r="DVE743" s="168"/>
      <c r="DVF743" s="168"/>
      <c r="DVG743" s="168"/>
      <c r="DVH743" s="168"/>
      <c r="DVI743" s="168"/>
      <c r="DVJ743" s="168"/>
      <c r="DVK743" s="168"/>
      <c r="DVL743" s="168"/>
      <c r="DVM743" s="168"/>
      <c r="DVN743" s="168"/>
      <c r="DVO743" s="168"/>
      <c r="DVP743" s="168"/>
      <c r="DVQ743" s="168"/>
      <c r="DVR743" s="168"/>
      <c r="DVS743" s="168"/>
      <c r="DVT743" s="168"/>
      <c r="DVU743" s="168"/>
      <c r="DVV743" s="168"/>
      <c r="DVW743" s="168"/>
      <c r="DVX743" s="168"/>
      <c r="DVY743" s="168"/>
      <c r="DVZ743" s="168"/>
      <c r="DWA743" s="168"/>
      <c r="DWB743" s="168"/>
      <c r="DWC743" s="168"/>
      <c r="DWD743" s="168"/>
      <c r="DWE743" s="168"/>
      <c r="DWF743" s="168"/>
      <c r="DWG743" s="835"/>
      <c r="DWH743" s="835"/>
      <c r="DWI743" s="835"/>
      <c r="DWJ743" s="835"/>
      <c r="DWK743" s="835"/>
      <c r="DWL743" s="835"/>
      <c r="DWM743" s="835"/>
      <c r="DWN743" s="835"/>
      <c r="DWO743" s="835"/>
      <c r="DWP743" s="835"/>
      <c r="DWQ743" s="835"/>
      <c r="DWR743" s="835"/>
      <c r="DWS743" s="835"/>
      <c r="DWT743" s="835"/>
      <c r="DWU743" s="835"/>
      <c r="DWV743" s="835"/>
      <c r="DWW743" s="835"/>
      <c r="DWX743" s="835"/>
      <c r="DWY743" s="835"/>
      <c r="DWZ743" s="835"/>
      <c r="DXA743" s="835"/>
      <c r="DXB743" s="835"/>
      <c r="DXC743" s="835"/>
      <c r="DXD743" s="835"/>
      <c r="DXE743" s="89"/>
      <c r="DXF743" s="89"/>
      <c r="DXG743" s="89"/>
      <c r="DXH743" s="89"/>
      <c r="DXI743" s="89"/>
      <c r="DXJ743" s="835"/>
      <c r="DXK743" s="835"/>
      <c r="DXL743" s="89"/>
      <c r="DXM743" s="89"/>
      <c r="DXN743" s="835"/>
      <c r="DXO743" s="835"/>
      <c r="DXP743" s="89"/>
      <c r="DXQ743" s="89"/>
      <c r="DXR743" s="835"/>
      <c r="DXS743" s="835"/>
      <c r="DXT743" s="835"/>
      <c r="DXU743" s="835"/>
      <c r="DXV743" s="835"/>
      <c r="DXW743" s="835"/>
      <c r="DXX743" s="835"/>
      <c r="DXY743" s="89"/>
      <c r="DXZ743" s="89"/>
      <c r="DYA743" s="835"/>
      <c r="DYB743" s="835"/>
      <c r="DYC743" s="89"/>
      <c r="DYD743" s="89"/>
      <c r="DYE743" s="835"/>
      <c r="DYF743" s="835"/>
      <c r="DYG743" s="835"/>
      <c r="DYH743" s="835"/>
      <c r="DYI743" s="835"/>
      <c r="DYJ743" s="203"/>
      <c r="DYK743" s="107"/>
      <c r="DYL743" s="835"/>
      <c r="DYM743" s="835"/>
      <c r="DYN743" s="835"/>
      <c r="DYO743" s="835"/>
      <c r="DYP743" s="835"/>
      <c r="DYQ743" s="835"/>
      <c r="DYR743" s="835"/>
      <c r="DYS743" s="168"/>
      <c r="DYT743" s="168"/>
      <c r="DYU743" s="168"/>
      <c r="DYV743" s="168"/>
      <c r="DYW743" s="168"/>
      <c r="DYX743" s="168"/>
      <c r="DYY743" s="168"/>
      <c r="DYZ743" s="168"/>
      <c r="DZA743" s="168"/>
      <c r="DZB743" s="168"/>
      <c r="DZC743" s="168"/>
      <c r="DZD743" s="168"/>
      <c r="DZE743" s="168"/>
      <c r="DZF743" s="168"/>
      <c r="DZG743" s="168"/>
      <c r="DZH743" s="168"/>
      <c r="DZI743" s="168"/>
      <c r="DZJ743" s="168"/>
      <c r="DZK743" s="168"/>
      <c r="DZL743" s="168"/>
      <c r="DZM743" s="168"/>
      <c r="DZN743" s="168"/>
      <c r="DZO743" s="168"/>
      <c r="DZP743" s="168"/>
      <c r="DZQ743" s="168"/>
      <c r="DZR743" s="168"/>
      <c r="DZS743" s="168"/>
      <c r="DZT743" s="168"/>
      <c r="DZU743" s="168"/>
      <c r="DZV743" s="168"/>
      <c r="DZW743" s="168"/>
      <c r="DZX743" s="168"/>
      <c r="DZY743" s="168"/>
      <c r="DZZ743" s="168"/>
      <c r="EAA743" s="168"/>
      <c r="EAB743" s="168"/>
      <c r="EAC743" s="168"/>
      <c r="EAD743" s="168"/>
      <c r="EAE743" s="168"/>
      <c r="EAF743" s="168"/>
      <c r="EAG743" s="168"/>
      <c r="EAH743" s="168"/>
      <c r="EAI743" s="168"/>
      <c r="EAJ743" s="168"/>
      <c r="EAK743" s="835"/>
      <c r="EAL743" s="835"/>
      <c r="EAM743" s="835"/>
      <c r="EAN743" s="835"/>
      <c r="EAO743" s="835"/>
      <c r="EAP743" s="835"/>
      <c r="EAQ743" s="835"/>
      <c r="EAR743" s="835"/>
      <c r="EAS743" s="835"/>
      <c r="EAT743" s="835"/>
      <c r="EAU743" s="835"/>
      <c r="EAV743" s="835"/>
      <c r="EAW743" s="835"/>
      <c r="EAX743" s="835"/>
      <c r="EAY743" s="835"/>
      <c r="EAZ743" s="835"/>
      <c r="EBA743" s="835"/>
      <c r="EBB743" s="835"/>
      <c r="EBC743" s="835"/>
      <c r="EBD743" s="835"/>
      <c r="EBE743" s="835"/>
      <c r="EBF743" s="835"/>
      <c r="EBG743" s="835"/>
      <c r="EBH743" s="835"/>
      <c r="EBI743" s="89"/>
      <c r="EBJ743" s="89"/>
      <c r="EBK743" s="89"/>
      <c r="EBL743" s="89"/>
      <c r="EBM743" s="89"/>
      <c r="EBN743" s="835"/>
      <c r="EBO743" s="835"/>
      <c r="EBP743" s="89"/>
      <c r="EBQ743" s="89"/>
      <c r="EBR743" s="835"/>
      <c r="EBS743" s="835"/>
      <c r="EBT743" s="89"/>
      <c r="EBU743" s="89"/>
      <c r="EBV743" s="835"/>
      <c r="EBW743" s="835"/>
      <c r="EBX743" s="835"/>
      <c r="EBY743" s="835"/>
      <c r="EBZ743" s="835"/>
      <c r="ECA743" s="835"/>
      <c r="ECB743" s="835"/>
      <c r="ECC743" s="89"/>
      <c r="ECD743" s="89"/>
      <c r="ECE743" s="835"/>
      <c r="ECF743" s="835"/>
      <c r="ECG743" s="89"/>
      <c r="ECH743" s="89"/>
      <c r="ECI743" s="835"/>
      <c r="ECJ743" s="835"/>
      <c r="ECK743" s="835"/>
      <c r="ECL743" s="835"/>
      <c r="ECM743" s="835"/>
      <c r="ECN743" s="203"/>
      <c r="ECO743" s="107"/>
      <c r="ECP743" s="835"/>
      <c r="ECQ743" s="835"/>
      <c r="ECR743" s="835"/>
      <c r="ECS743" s="835"/>
      <c r="ECT743" s="835"/>
      <c r="ECU743" s="835"/>
      <c r="ECV743" s="835"/>
      <c r="ECW743" s="168"/>
      <c r="ECX743" s="168"/>
      <c r="ECY743" s="168"/>
      <c r="ECZ743" s="168"/>
      <c r="EDA743" s="168"/>
      <c r="EDB743" s="168"/>
      <c r="EDC743" s="168"/>
      <c r="EDD743" s="168"/>
      <c r="EDE743" s="168"/>
      <c r="EDF743" s="168"/>
      <c r="EDG743" s="168"/>
      <c r="EDH743" s="168"/>
      <c r="EDI743" s="168"/>
      <c r="EDJ743" s="168"/>
      <c r="EDK743" s="168"/>
      <c r="EDL743" s="168"/>
      <c r="EDM743" s="168"/>
      <c r="EDN743" s="168"/>
      <c r="EDO743" s="168"/>
      <c r="EDP743" s="168"/>
      <c r="EDQ743" s="168"/>
      <c r="EDR743" s="168"/>
      <c r="EDS743" s="168"/>
      <c r="EDT743" s="168"/>
      <c r="EDU743" s="168"/>
      <c r="EDV743" s="168"/>
      <c r="EDW743" s="168"/>
      <c r="EDX743" s="168"/>
      <c r="EDY743" s="168"/>
      <c r="EDZ743" s="168"/>
      <c r="EEA743" s="168"/>
      <c r="EEB743" s="168"/>
      <c r="EEC743" s="168"/>
      <c r="EED743" s="168"/>
      <c r="EEE743" s="168"/>
      <c r="EEF743" s="168"/>
      <c r="EEG743" s="168"/>
      <c r="EEH743" s="168"/>
      <c r="EEI743" s="168"/>
      <c r="EEJ743" s="168"/>
      <c r="EEK743" s="168"/>
      <c r="EEL743" s="168"/>
      <c r="EEM743" s="168"/>
      <c r="EEN743" s="168"/>
      <c r="EEO743" s="835"/>
      <c r="EEP743" s="835"/>
      <c r="EEQ743" s="835"/>
      <c r="EER743" s="835"/>
      <c r="EES743" s="835"/>
      <c r="EET743" s="835"/>
      <c r="EEU743" s="835"/>
      <c r="EEV743" s="835"/>
      <c r="EEW743" s="835"/>
      <c r="EEX743" s="835"/>
      <c r="EEY743" s="835"/>
      <c r="EEZ743" s="835"/>
      <c r="EFA743" s="835"/>
      <c r="EFB743" s="835"/>
      <c r="EFC743" s="835"/>
      <c r="EFD743" s="835"/>
      <c r="EFE743" s="835"/>
      <c r="EFF743" s="835"/>
      <c r="EFG743" s="835"/>
      <c r="EFH743" s="835"/>
      <c r="EFI743" s="835"/>
      <c r="EFJ743" s="835"/>
      <c r="EFK743" s="835"/>
      <c r="EFL743" s="835"/>
      <c r="EFM743" s="89"/>
      <c r="EFN743" s="89"/>
      <c r="EFO743" s="89"/>
      <c r="EFP743" s="89"/>
      <c r="EFQ743" s="89"/>
      <c r="EFR743" s="835"/>
      <c r="EFS743" s="835"/>
      <c r="EFT743" s="89"/>
      <c r="EFU743" s="89"/>
      <c r="EFV743" s="835"/>
      <c r="EFW743" s="835"/>
      <c r="EFX743" s="89"/>
      <c r="EFY743" s="89"/>
      <c r="EFZ743" s="835"/>
      <c r="EGA743" s="835"/>
      <c r="EGB743" s="835"/>
      <c r="EGC743" s="835"/>
      <c r="EGD743" s="835"/>
      <c r="EGE743" s="835"/>
      <c r="EGF743" s="835"/>
      <c r="EGG743" s="89"/>
      <c r="EGH743" s="89"/>
      <c r="EGI743" s="835"/>
      <c r="EGJ743" s="835"/>
      <c r="EGK743" s="89"/>
      <c r="EGL743" s="89"/>
      <c r="EGM743" s="835"/>
      <c r="EGN743" s="835"/>
      <c r="EGO743" s="835"/>
      <c r="EGP743" s="835"/>
      <c r="EGQ743" s="835"/>
      <c r="EGR743" s="203"/>
      <c r="EGS743" s="107"/>
      <c r="EGT743" s="835"/>
      <c r="EGU743" s="835"/>
      <c r="EGV743" s="835"/>
      <c r="EGW743" s="835"/>
      <c r="EGX743" s="835"/>
      <c r="EGY743" s="835"/>
      <c r="EGZ743" s="835"/>
      <c r="EHA743" s="168"/>
      <c r="EHB743" s="168"/>
      <c r="EHC743" s="168"/>
      <c r="EHD743" s="168"/>
      <c r="EHE743" s="168"/>
      <c r="EHF743" s="168"/>
      <c r="EHG743" s="168"/>
      <c r="EHH743" s="168"/>
      <c r="EHI743" s="168"/>
      <c r="EHJ743" s="168"/>
      <c r="EHK743" s="168"/>
      <c r="EHL743" s="168"/>
      <c r="EHM743" s="168"/>
      <c r="EHN743" s="168"/>
      <c r="EHO743" s="168"/>
      <c r="EHP743" s="168"/>
      <c r="EHQ743" s="168"/>
      <c r="EHR743" s="168"/>
      <c r="EHS743" s="168"/>
      <c r="EHT743" s="168"/>
      <c r="EHU743" s="168"/>
      <c r="EHV743" s="168"/>
      <c r="EHW743" s="168"/>
      <c r="EHX743" s="168"/>
      <c r="EHY743" s="168"/>
      <c r="EHZ743" s="168"/>
      <c r="EIA743" s="168"/>
      <c r="EIB743" s="168"/>
      <c r="EIC743" s="168"/>
      <c r="EID743" s="168"/>
      <c r="EIE743" s="168"/>
      <c r="EIF743" s="168"/>
      <c r="EIG743" s="168"/>
      <c r="EIH743" s="168"/>
      <c r="EII743" s="168"/>
      <c r="EIJ743" s="168"/>
      <c r="EIK743" s="168"/>
      <c r="EIL743" s="168"/>
      <c r="EIM743" s="168"/>
      <c r="EIN743" s="168"/>
      <c r="EIO743" s="168"/>
      <c r="EIP743" s="168"/>
      <c r="EIQ743" s="168"/>
      <c r="EIR743" s="168"/>
      <c r="EIS743" s="835"/>
      <c r="EIT743" s="835"/>
      <c r="EIU743" s="835"/>
      <c r="EIV743" s="835"/>
      <c r="EIW743" s="835"/>
      <c r="EIX743" s="835"/>
      <c r="EIY743" s="835"/>
      <c r="EIZ743" s="835"/>
      <c r="EJA743" s="835"/>
      <c r="EJB743" s="835"/>
      <c r="EJC743" s="835"/>
      <c r="EJD743" s="835"/>
      <c r="EJE743" s="835"/>
      <c r="EJF743" s="835"/>
      <c r="EJG743" s="835"/>
      <c r="EJH743" s="835"/>
      <c r="EJI743" s="835"/>
      <c r="EJJ743" s="835"/>
      <c r="EJK743" s="835"/>
      <c r="EJL743" s="835"/>
      <c r="EJM743" s="835"/>
      <c r="EJN743" s="835"/>
      <c r="EJO743" s="835"/>
      <c r="EJP743" s="835"/>
      <c r="EJQ743" s="89"/>
      <c r="EJR743" s="89"/>
      <c r="EJS743" s="89"/>
      <c r="EJT743" s="89"/>
      <c r="EJU743" s="89"/>
      <c r="EJV743" s="835"/>
      <c r="EJW743" s="835"/>
      <c r="EJX743" s="89"/>
      <c r="EJY743" s="89"/>
      <c r="EJZ743" s="835"/>
      <c r="EKA743" s="835"/>
      <c r="EKB743" s="89"/>
      <c r="EKC743" s="89"/>
      <c r="EKD743" s="835"/>
      <c r="EKE743" s="835"/>
      <c r="EKF743" s="835"/>
      <c r="EKG743" s="835"/>
      <c r="EKH743" s="835"/>
      <c r="EKI743" s="835"/>
      <c r="EKJ743" s="835"/>
      <c r="EKK743" s="89"/>
      <c r="EKL743" s="89"/>
      <c r="EKM743" s="835"/>
      <c r="EKN743" s="835"/>
      <c r="EKO743" s="89"/>
      <c r="EKP743" s="89"/>
      <c r="EKQ743" s="835"/>
      <c r="EKR743" s="835"/>
      <c r="EKS743" s="835"/>
      <c r="EKT743" s="835"/>
      <c r="EKU743" s="835"/>
      <c r="EKV743" s="203"/>
      <c r="EKW743" s="107"/>
      <c r="EKX743" s="835"/>
      <c r="EKY743" s="835"/>
      <c r="EKZ743" s="835"/>
      <c r="ELA743" s="835"/>
      <c r="ELB743" s="835"/>
      <c r="ELC743" s="835"/>
      <c r="ELD743" s="835"/>
      <c r="ELE743" s="168"/>
      <c r="ELF743" s="168"/>
      <c r="ELG743" s="168"/>
      <c r="ELH743" s="168"/>
      <c r="ELI743" s="168"/>
      <c r="ELJ743" s="168"/>
      <c r="ELK743" s="168"/>
      <c r="ELL743" s="168"/>
      <c r="ELM743" s="168"/>
      <c r="ELN743" s="168"/>
      <c r="ELO743" s="168"/>
      <c r="ELP743" s="168"/>
      <c r="ELQ743" s="168"/>
      <c r="ELR743" s="168"/>
      <c r="ELS743" s="168"/>
      <c r="ELT743" s="168"/>
      <c r="ELU743" s="168"/>
      <c r="ELV743" s="168"/>
      <c r="ELW743" s="168"/>
      <c r="ELX743" s="168"/>
      <c r="ELY743" s="168"/>
      <c r="ELZ743" s="168"/>
      <c r="EMA743" s="168"/>
      <c r="EMB743" s="168"/>
      <c r="EMC743" s="168"/>
      <c r="EMD743" s="168"/>
      <c r="EME743" s="168"/>
      <c r="EMF743" s="168"/>
      <c r="EMG743" s="168"/>
      <c r="EMH743" s="168"/>
      <c r="EMI743" s="168"/>
      <c r="EMJ743" s="168"/>
      <c r="EMK743" s="168"/>
      <c r="EML743" s="168"/>
      <c r="EMM743" s="168"/>
      <c r="EMN743" s="168"/>
      <c r="EMO743" s="168"/>
      <c r="EMP743" s="168"/>
      <c r="EMQ743" s="168"/>
      <c r="EMR743" s="168"/>
      <c r="EMS743" s="168"/>
      <c r="EMT743" s="168"/>
      <c r="EMU743" s="168"/>
      <c r="EMV743" s="168"/>
      <c r="EMW743" s="835"/>
      <c r="EMX743" s="835"/>
      <c r="EMY743" s="835"/>
      <c r="EMZ743" s="835"/>
      <c r="ENA743" s="835"/>
      <c r="ENB743" s="835"/>
      <c r="ENC743" s="835"/>
      <c r="END743" s="835"/>
      <c r="ENE743" s="835"/>
      <c r="ENF743" s="835"/>
      <c r="ENG743" s="835"/>
      <c r="ENH743" s="835"/>
      <c r="ENI743" s="835"/>
      <c r="ENJ743" s="835"/>
      <c r="ENK743" s="835"/>
      <c r="ENL743" s="835"/>
      <c r="ENM743" s="835"/>
      <c r="ENN743" s="835"/>
      <c r="ENO743" s="835"/>
      <c r="ENP743" s="835"/>
      <c r="ENQ743" s="835"/>
      <c r="ENR743" s="835"/>
      <c r="ENS743" s="835"/>
      <c r="ENT743" s="835"/>
      <c r="ENU743" s="89"/>
      <c r="ENV743" s="89"/>
      <c r="ENW743" s="89"/>
      <c r="ENX743" s="89"/>
      <c r="ENY743" s="89"/>
      <c r="ENZ743" s="835"/>
      <c r="EOA743" s="835"/>
      <c r="EOB743" s="89"/>
      <c r="EOC743" s="89"/>
      <c r="EOD743" s="835"/>
      <c r="EOE743" s="835"/>
      <c r="EOF743" s="89"/>
      <c r="EOG743" s="89"/>
      <c r="EOH743" s="835"/>
      <c r="EOI743" s="835"/>
      <c r="EOJ743" s="835"/>
      <c r="EOK743" s="835"/>
      <c r="EOL743" s="835"/>
      <c r="EOM743" s="835"/>
      <c r="EON743" s="835"/>
      <c r="EOO743" s="89"/>
      <c r="EOP743" s="89"/>
      <c r="EOQ743" s="835"/>
      <c r="EOR743" s="835"/>
      <c r="EOS743" s="89"/>
      <c r="EOT743" s="89"/>
      <c r="EOU743" s="835"/>
      <c r="EOV743" s="835"/>
      <c r="EOW743" s="835"/>
      <c r="EOX743" s="835"/>
      <c r="EOY743" s="835"/>
      <c r="EOZ743" s="203"/>
      <c r="EPA743" s="107"/>
      <c r="EPB743" s="835"/>
      <c r="EPC743" s="835"/>
      <c r="EPD743" s="835"/>
      <c r="EPE743" s="835"/>
      <c r="EPF743" s="835"/>
      <c r="EPG743" s="835"/>
      <c r="EPH743" s="835"/>
      <c r="EPI743" s="168"/>
      <c r="EPJ743" s="168"/>
      <c r="EPK743" s="168"/>
      <c r="EPL743" s="168"/>
      <c r="EPM743" s="168"/>
      <c r="EPN743" s="168"/>
      <c r="EPO743" s="168"/>
      <c r="EPP743" s="168"/>
      <c r="EPQ743" s="168"/>
      <c r="EPR743" s="168"/>
      <c r="EPS743" s="168"/>
      <c r="EPT743" s="168"/>
      <c r="EPU743" s="168"/>
      <c r="EPV743" s="168"/>
      <c r="EPW743" s="168"/>
      <c r="EPX743" s="168"/>
      <c r="EPY743" s="168"/>
      <c r="EPZ743" s="168"/>
      <c r="EQA743" s="168"/>
      <c r="EQB743" s="168"/>
      <c r="EQC743" s="168"/>
      <c r="EQD743" s="168"/>
      <c r="EQE743" s="168"/>
      <c r="EQF743" s="168"/>
      <c r="EQG743" s="168"/>
      <c r="EQH743" s="168"/>
      <c r="EQI743" s="168"/>
      <c r="EQJ743" s="168"/>
      <c r="EQK743" s="168"/>
      <c r="EQL743" s="168"/>
      <c r="EQM743" s="168"/>
      <c r="EQN743" s="168"/>
      <c r="EQO743" s="168"/>
      <c r="EQP743" s="168"/>
      <c r="EQQ743" s="168"/>
      <c r="EQR743" s="168"/>
      <c r="EQS743" s="168"/>
      <c r="EQT743" s="168"/>
      <c r="EQU743" s="168"/>
      <c r="EQV743" s="168"/>
      <c r="EQW743" s="168"/>
      <c r="EQX743" s="168"/>
      <c r="EQY743" s="168"/>
      <c r="EQZ743" s="168"/>
      <c r="ERA743" s="835"/>
      <c r="ERB743" s="835"/>
      <c r="ERC743" s="835"/>
      <c r="ERD743" s="835"/>
      <c r="ERE743" s="835"/>
      <c r="ERF743" s="835"/>
      <c r="ERG743" s="835"/>
      <c r="ERH743" s="835"/>
      <c r="ERI743" s="835"/>
      <c r="ERJ743" s="835"/>
      <c r="ERK743" s="835"/>
      <c r="ERL743" s="835"/>
      <c r="ERM743" s="835"/>
      <c r="ERN743" s="835"/>
      <c r="ERO743" s="835"/>
      <c r="ERP743" s="835"/>
      <c r="ERQ743" s="835"/>
      <c r="ERR743" s="835"/>
      <c r="ERS743" s="835"/>
      <c r="ERT743" s="835"/>
      <c r="ERU743" s="835"/>
      <c r="ERV743" s="835"/>
      <c r="ERW743" s="835"/>
      <c r="ERX743" s="835"/>
      <c r="ERY743" s="89"/>
      <c r="ERZ743" s="89"/>
      <c r="ESA743" s="89"/>
      <c r="ESB743" s="89"/>
      <c r="ESC743" s="89"/>
      <c r="ESD743" s="835"/>
      <c r="ESE743" s="835"/>
      <c r="ESF743" s="89"/>
      <c r="ESG743" s="89"/>
      <c r="ESH743" s="835"/>
      <c r="ESI743" s="835"/>
      <c r="ESJ743" s="89"/>
      <c r="ESK743" s="89"/>
      <c r="ESL743" s="835"/>
      <c r="ESM743" s="835"/>
      <c r="ESN743" s="835"/>
      <c r="ESO743" s="835"/>
      <c r="ESP743" s="835"/>
      <c r="ESQ743" s="835"/>
      <c r="ESR743" s="835"/>
      <c r="ESS743" s="89"/>
      <c r="EST743" s="89"/>
      <c r="ESU743" s="835"/>
      <c r="ESV743" s="835"/>
      <c r="ESW743" s="89"/>
      <c r="ESX743" s="89"/>
      <c r="ESY743" s="835"/>
      <c r="ESZ743" s="835"/>
      <c r="ETA743" s="835"/>
      <c r="ETB743" s="835"/>
      <c r="ETC743" s="835"/>
      <c r="ETD743" s="203"/>
      <c r="ETE743" s="107"/>
      <c r="ETF743" s="835"/>
      <c r="ETG743" s="835"/>
      <c r="ETH743" s="835"/>
      <c r="ETI743" s="835"/>
      <c r="ETJ743" s="835"/>
      <c r="ETK743" s="835"/>
      <c r="ETL743" s="835"/>
      <c r="ETM743" s="168"/>
      <c r="ETN743" s="168"/>
      <c r="ETO743" s="168"/>
      <c r="ETP743" s="168"/>
      <c r="ETQ743" s="168"/>
      <c r="ETR743" s="168"/>
      <c r="ETS743" s="168"/>
      <c r="ETT743" s="168"/>
      <c r="ETU743" s="168"/>
      <c r="ETV743" s="168"/>
      <c r="ETW743" s="168"/>
      <c r="ETX743" s="168"/>
      <c r="ETY743" s="168"/>
      <c r="ETZ743" s="168"/>
      <c r="EUA743" s="168"/>
      <c r="EUB743" s="168"/>
      <c r="EUC743" s="168"/>
      <c r="EUD743" s="168"/>
      <c r="EUE743" s="168"/>
      <c r="EUF743" s="168"/>
      <c r="EUG743" s="168"/>
      <c r="EUH743" s="168"/>
      <c r="EUI743" s="168"/>
      <c r="EUJ743" s="168"/>
      <c r="EUK743" s="168"/>
      <c r="EUL743" s="168"/>
      <c r="EUM743" s="168"/>
      <c r="EUN743" s="168"/>
      <c r="EUO743" s="168"/>
      <c r="EUP743" s="168"/>
      <c r="EUQ743" s="168"/>
      <c r="EUR743" s="168"/>
      <c r="EUS743" s="168"/>
      <c r="EUT743" s="168"/>
      <c r="EUU743" s="168"/>
      <c r="EUV743" s="168"/>
      <c r="EUW743" s="168"/>
      <c r="EUX743" s="168"/>
      <c r="EUY743" s="168"/>
      <c r="EUZ743" s="168"/>
      <c r="EVA743" s="168"/>
      <c r="EVB743" s="168"/>
      <c r="EVC743" s="168"/>
      <c r="EVD743" s="168"/>
      <c r="EVE743" s="835"/>
      <c r="EVF743" s="835"/>
      <c r="EVG743" s="835"/>
      <c r="EVH743" s="835"/>
      <c r="EVI743" s="835"/>
      <c r="EVJ743" s="835"/>
      <c r="EVK743" s="835"/>
      <c r="EVL743" s="835"/>
      <c r="EVM743" s="835"/>
      <c r="EVN743" s="835"/>
      <c r="EVO743" s="835"/>
      <c r="EVP743" s="835"/>
      <c r="EVQ743" s="835"/>
      <c r="EVR743" s="835"/>
      <c r="EVS743" s="835"/>
      <c r="EVT743" s="835"/>
      <c r="EVU743" s="835"/>
      <c r="EVV743" s="835"/>
      <c r="EVW743" s="835"/>
      <c r="EVX743" s="835"/>
      <c r="EVY743" s="835"/>
      <c r="EVZ743" s="835"/>
      <c r="EWA743" s="835"/>
      <c r="EWB743" s="835"/>
      <c r="EWC743" s="89"/>
      <c r="EWD743" s="89"/>
      <c r="EWE743" s="89"/>
      <c r="EWF743" s="89"/>
      <c r="EWG743" s="89"/>
      <c r="EWH743" s="835"/>
      <c r="EWI743" s="835"/>
      <c r="EWJ743" s="89"/>
      <c r="EWK743" s="89"/>
      <c r="EWL743" s="835"/>
      <c r="EWM743" s="835"/>
      <c r="EWN743" s="89"/>
      <c r="EWO743" s="89"/>
      <c r="EWP743" s="835"/>
      <c r="EWQ743" s="835"/>
      <c r="EWR743" s="835"/>
      <c r="EWS743" s="835"/>
      <c r="EWT743" s="835"/>
      <c r="EWU743" s="835"/>
      <c r="EWV743" s="835"/>
      <c r="EWW743" s="89"/>
      <c r="EWX743" s="89"/>
      <c r="EWY743" s="835"/>
      <c r="EWZ743" s="835"/>
      <c r="EXA743" s="89"/>
      <c r="EXB743" s="89"/>
      <c r="EXC743" s="835"/>
      <c r="EXD743" s="835"/>
      <c r="EXE743" s="835"/>
      <c r="EXF743" s="835"/>
      <c r="EXG743" s="835"/>
      <c r="EXH743" s="203"/>
      <c r="EXI743" s="107"/>
      <c r="EXJ743" s="835"/>
      <c r="EXK743" s="835"/>
      <c r="EXL743" s="835"/>
      <c r="EXM743" s="835"/>
      <c r="EXN743" s="835"/>
      <c r="EXO743" s="835"/>
      <c r="EXP743" s="835"/>
      <c r="EXQ743" s="168"/>
      <c r="EXR743" s="168"/>
      <c r="EXS743" s="168"/>
      <c r="EXT743" s="168"/>
      <c r="EXU743" s="168"/>
      <c r="EXV743" s="168"/>
      <c r="EXW743" s="168"/>
      <c r="EXX743" s="168"/>
      <c r="EXY743" s="168"/>
      <c r="EXZ743" s="168"/>
      <c r="EYA743" s="168"/>
      <c r="EYB743" s="168"/>
      <c r="EYC743" s="168"/>
      <c r="EYD743" s="168"/>
      <c r="EYE743" s="168"/>
      <c r="EYF743" s="168"/>
      <c r="EYG743" s="168"/>
      <c r="EYH743" s="168"/>
      <c r="EYI743" s="168"/>
      <c r="EYJ743" s="168"/>
      <c r="EYK743" s="168"/>
      <c r="EYL743" s="168"/>
      <c r="EYM743" s="168"/>
      <c r="EYN743" s="168"/>
      <c r="EYO743" s="168"/>
      <c r="EYP743" s="168"/>
      <c r="EYQ743" s="168"/>
      <c r="EYR743" s="168"/>
      <c r="EYS743" s="168"/>
      <c r="EYT743" s="168"/>
      <c r="EYU743" s="168"/>
      <c r="EYV743" s="168"/>
      <c r="EYW743" s="168"/>
      <c r="EYX743" s="168"/>
      <c r="EYY743" s="168"/>
      <c r="EYZ743" s="168"/>
      <c r="EZA743" s="168"/>
      <c r="EZB743" s="168"/>
      <c r="EZC743" s="168"/>
      <c r="EZD743" s="168"/>
      <c r="EZE743" s="168"/>
      <c r="EZF743" s="168"/>
      <c r="EZG743" s="168"/>
      <c r="EZH743" s="168"/>
      <c r="EZI743" s="835"/>
      <c r="EZJ743" s="835"/>
      <c r="EZK743" s="835"/>
      <c r="EZL743" s="835"/>
      <c r="EZM743" s="835"/>
      <c r="EZN743" s="835"/>
      <c r="EZO743" s="835"/>
      <c r="EZP743" s="835"/>
      <c r="EZQ743" s="835"/>
      <c r="EZR743" s="835"/>
      <c r="EZS743" s="835"/>
      <c r="EZT743" s="835"/>
      <c r="EZU743" s="835"/>
      <c r="EZV743" s="835"/>
      <c r="EZW743" s="835"/>
      <c r="EZX743" s="835"/>
      <c r="EZY743" s="835"/>
      <c r="EZZ743" s="835"/>
      <c r="FAA743" s="835"/>
      <c r="FAB743" s="835"/>
      <c r="FAC743" s="835"/>
      <c r="FAD743" s="835"/>
      <c r="FAE743" s="835"/>
      <c r="FAF743" s="835"/>
      <c r="FAG743" s="89"/>
      <c r="FAH743" s="89"/>
      <c r="FAI743" s="89"/>
      <c r="FAJ743" s="89"/>
      <c r="FAK743" s="89"/>
      <c r="FAL743" s="835"/>
      <c r="FAM743" s="835"/>
      <c r="FAN743" s="89"/>
      <c r="FAO743" s="89"/>
      <c r="FAP743" s="835"/>
      <c r="FAQ743" s="835"/>
      <c r="FAR743" s="89"/>
      <c r="FAS743" s="89"/>
      <c r="FAT743" s="835"/>
      <c r="FAU743" s="835"/>
      <c r="FAV743" s="835"/>
      <c r="FAW743" s="835"/>
      <c r="FAX743" s="835"/>
      <c r="FAY743" s="835"/>
      <c r="FAZ743" s="835"/>
      <c r="FBA743" s="89"/>
      <c r="FBB743" s="89"/>
      <c r="FBC743" s="835"/>
      <c r="FBD743" s="835"/>
      <c r="FBE743" s="89"/>
      <c r="FBF743" s="89"/>
      <c r="FBG743" s="835"/>
      <c r="FBH743" s="835"/>
      <c r="FBI743" s="835"/>
      <c r="FBJ743" s="835"/>
      <c r="FBK743" s="835"/>
      <c r="FBL743" s="203"/>
      <c r="FBM743" s="107"/>
      <c r="FBN743" s="835"/>
      <c r="FBO743" s="835"/>
      <c r="FBP743" s="835"/>
      <c r="FBQ743" s="835"/>
      <c r="FBR743" s="835"/>
      <c r="FBS743" s="835"/>
      <c r="FBT743" s="835"/>
      <c r="FBU743" s="168"/>
      <c r="FBV743" s="168"/>
      <c r="FBW743" s="168"/>
      <c r="FBX743" s="168"/>
      <c r="FBY743" s="168"/>
      <c r="FBZ743" s="168"/>
      <c r="FCA743" s="168"/>
      <c r="FCB743" s="168"/>
      <c r="FCC743" s="168"/>
      <c r="FCD743" s="168"/>
      <c r="FCE743" s="168"/>
      <c r="FCF743" s="168"/>
      <c r="FCG743" s="168"/>
      <c r="FCH743" s="168"/>
      <c r="FCI743" s="168"/>
      <c r="FCJ743" s="168"/>
      <c r="FCK743" s="168"/>
      <c r="FCL743" s="168"/>
      <c r="FCM743" s="168"/>
      <c r="FCN743" s="168"/>
      <c r="FCO743" s="168"/>
      <c r="FCP743" s="168"/>
      <c r="FCQ743" s="168"/>
      <c r="FCR743" s="168"/>
      <c r="FCS743" s="168"/>
      <c r="FCT743" s="168"/>
      <c r="FCU743" s="168"/>
      <c r="FCV743" s="168"/>
      <c r="FCW743" s="168"/>
      <c r="FCX743" s="168"/>
      <c r="FCY743" s="168"/>
      <c r="FCZ743" s="168"/>
      <c r="FDA743" s="168"/>
      <c r="FDB743" s="168"/>
      <c r="FDC743" s="168"/>
      <c r="FDD743" s="168"/>
      <c r="FDE743" s="168"/>
      <c r="FDF743" s="168"/>
      <c r="FDG743" s="168"/>
      <c r="FDH743" s="168"/>
      <c r="FDI743" s="168"/>
      <c r="FDJ743" s="168"/>
      <c r="FDK743" s="168"/>
      <c r="FDL743" s="168"/>
      <c r="FDM743" s="835"/>
      <c r="FDN743" s="835"/>
      <c r="FDO743" s="835"/>
      <c r="FDP743" s="835"/>
      <c r="FDQ743" s="835"/>
      <c r="FDR743" s="835"/>
      <c r="FDS743" s="835"/>
      <c r="FDT743" s="835"/>
      <c r="FDU743" s="835"/>
      <c r="FDV743" s="835"/>
      <c r="FDW743" s="835"/>
      <c r="FDX743" s="835"/>
      <c r="FDY743" s="835"/>
      <c r="FDZ743" s="835"/>
      <c r="FEA743" s="835"/>
      <c r="FEB743" s="835"/>
      <c r="FEC743" s="835"/>
      <c r="FED743" s="835"/>
      <c r="FEE743" s="835"/>
      <c r="FEF743" s="835"/>
      <c r="FEG743" s="835"/>
      <c r="FEH743" s="835"/>
      <c r="FEI743" s="835"/>
      <c r="FEJ743" s="835"/>
      <c r="FEK743" s="89"/>
      <c r="FEL743" s="89"/>
      <c r="FEM743" s="89"/>
      <c r="FEN743" s="89"/>
      <c r="FEO743" s="89"/>
      <c r="FEP743" s="835"/>
      <c r="FEQ743" s="835"/>
      <c r="FER743" s="89"/>
      <c r="FES743" s="89"/>
      <c r="FET743" s="835"/>
      <c r="FEU743" s="835"/>
      <c r="FEV743" s="89"/>
      <c r="FEW743" s="89"/>
      <c r="FEX743" s="835"/>
      <c r="FEY743" s="835"/>
      <c r="FEZ743" s="835"/>
      <c r="FFA743" s="835"/>
      <c r="FFB743" s="835"/>
      <c r="FFC743" s="835"/>
      <c r="FFD743" s="835"/>
      <c r="FFE743" s="89"/>
      <c r="FFF743" s="89"/>
      <c r="FFG743" s="835"/>
      <c r="FFH743" s="835"/>
      <c r="FFI743" s="89"/>
      <c r="FFJ743" s="89"/>
      <c r="FFK743" s="835"/>
      <c r="FFL743" s="835"/>
      <c r="FFM743" s="835"/>
      <c r="FFN743" s="835"/>
      <c r="FFO743" s="835"/>
      <c r="FFP743" s="203"/>
      <c r="FFQ743" s="107"/>
      <c r="FFR743" s="835"/>
      <c r="FFS743" s="835"/>
      <c r="FFT743" s="835"/>
      <c r="FFU743" s="835"/>
      <c r="FFV743" s="835"/>
      <c r="FFW743" s="835"/>
      <c r="FFX743" s="835"/>
      <c r="FFY743" s="168"/>
      <c r="FFZ743" s="168"/>
      <c r="FGA743" s="168"/>
      <c r="FGB743" s="168"/>
      <c r="FGC743" s="168"/>
      <c r="FGD743" s="168"/>
      <c r="FGE743" s="168"/>
      <c r="FGF743" s="168"/>
      <c r="FGG743" s="168"/>
      <c r="FGH743" s="168"/>
      <c r="FGI743" s="168"/>
      <c r="FGJ743" s="168"/>
      <c r="FGK743" s="168"/>
      <c r="FGL743" s="168"/>
      <c r="FGM743" s="168"/>
      <c r="FGN743" s="168"/>
      <c r="FGO743" s="168"/>
      <c r="FGP743" s="168"/>
      <c r="FGQ743" s="168"/>
      <c r="FGR743" s="168"/>
      <c r="FGS743" s="168"/>
      <c r="FGT743" s="168"/>
      <c r="FGU743" s="168"/>
      <c r="FGV743" s="168"/>
      <c r="FGW743" s="168"/>
      <c r="FGX743" s="168"/>
      <c r="FGY743" s="168"/>
      <c r="FGZ743" s="168"/>
      <c r="FHA743" s="168"/>
      <c r="FHB743" s="168"/>
      <c r="FHC743" s="168"/>
      <c r="FHD743" s="168"/>
      <c r="FHE743" s="168"/>
      <c r="FHF743" s="168"/>
      <c r="FHG743" s="168"/>
      <c r="FHH743" s="168"/>
      <c r="FHI743" s="168"/>
      <c r="FHJ743" s="168"/>
      <c r="FHK743" s="168"/>
      <c r="FHL743" s="168"/>
      <c r="FHM743" s="168"/>
      <c r="FHN743" s="168"/>
      <c r="FHO743" s="168"/>
      <c r="FHP743" s="168"/>
      <c r="FHQ743" s="835"/>
      <c r="FHR743" s="835"/>
      <c r="FHS743" s="835"/>
      <c r="FHT743" s="835"/>
      <c r="FHU743" s="835"/>
      <c r="FHV743" s="835"/>
      <c r="FHW743" s="835"/>
      <c r="FHX743" s="835"/>
      <c r="FHY743" s="835"/>
      <c r="FHZ743" s="835"/>
      <c r="FIA743" s="835"/>
      <c r="FIB743" s="835"/>
      <c r="FIC743" s="835"/>
      <c r="FID743" s="835"/>
      <c r="FIE743" s="835"/>
      <c r="FIF743" s="835"/>
      <c r="FIG743" s="835"/>
      <c r="FIH743" s="835"/>
      <c r="FII743" s="835"/>
      <c r="FIJ743" s="835"/>
      <c r="FIK743" s="835"/>
      <c r="FIL743" s="835"/>
      <c r="FIM743" s="835"/>
      <c r="FIN743" s="835"/>
      <c r="FIO743" s="89"/>
      <c r="FIP743" s="89"/>
      <c r="FIQ743" s="89"/>
      <c r="FIR743" s="89"/>
      <c r="FIS743" s="89"/>
      <c r="FIT743" s="835"/>
      <c r="FIU743" s="835"/>
      <c r="FIV743" s="89"/>
      <c r="FIW743" s="89"/>
      <c r="FIX743" s="835"/>
      <c r="FIY743" s="835"/>
      <c r="FIZ743" s="89"/>
      <c r="FJA743" s="89"/>
      <c r="FJB743" s="835"/>
      <c r="FJC743" s="835"/>
      <c r="FJD743" s="835"/>
      <c r="FJE743" s="835"/>
      <c r="FJF743" s="835"/>
      <c r="FJG743" s="835"/>
      <c r="FJH743" s="835"/>
      <c r="FJI743" s="89"/>
      <c r="FJJ743" s="89"/>
      <c r="FJK743" s="835"/>
      <c r="FJL743" s="835"/>
      <c r="FJM743" s="89"/>
      <c r="FJN743" s="89"/>
      <c r="FJO743" s="835"/>
      <c r="FJP743" s="835"/>
      <c r="FJQ743" s="835"/>
      <c r="FJR743" s="835"/>
      <c r="FJS743" s="835"/>
      <c r="FJT743" s="203"/>
      <c r="FJU743" s="107"/>
      <c r="FJV743" s="835"/>
      <c r="FJW743" s="835"/>
      <c r="FJX743" s="835"/>
      <c r="FJY743" s="835"/>
      <c r="FJZ743" s="835"/>
      <c r="FKA743" s="835"/>
      <c r="FKB743" s="835"/>
      <c r="FKC743" s="168"/>
      <c r="FKD743" s="168"/>
      <c r="FKE743" s="168"/>
      <c r="FKF743" s="168"/>
      <c r="FKG743" s="168"/>
      <c r="FKH743" s="168"/>
      <c r="FKI743" s="168"/>
      <c r="FKJ743" s="168"/>
      <c r="FKK743" s="168"/>
      <c r="FKL743" s="168"/>
      <c r="FKM743" s="168"/>
      <c r="FKN743" s="168"/>
      <c r="FKO743" s="168"/>
      <c r="FKP743" s="168"/>
      <c r="FKQ743" s="168"/>
      <c r="FKR743" s="168"/>
      <c r="FKS743" s="168"/>
      <c r="FKT743" s="168"/>
      <c r="FKU743" s="168"/>
      <c r="FKV743" s="168"/>
      <c r="FKW743" s="168"/>
      <c r="FKX743" s="168"/>
      <c r="FKY743" s="168"/>
      <c r="FKZ743" s="168"/>
      <c r="FLA743" s="168"/>
      <c r="FLB743" s="168"/>
      <c r="FLC743" s="168"/>
      <c r="FLD743" s="168"/>
      <c r="FLE743" s="168"/>
      <c r="FLF743" s="168"/>
      <c r="FLG743" s="168"/>
      <c r="FLH743" s="168"/>
      <c r="FLI743" s="168"/>
      <c r="FLJ743" s="168"/>
      <c r="FLK743" s="168"/>
      <c r="FLL743" s="168"/>
      <c r="FLM743" s="168"/>
      <c r="FLN743" s="168"/>
      <c r="FLO743" s="168"/>
      <c r="FLP743" s="168"/>
      <c r="FLQ743" s="168"/>
      <c r="FLR743" s="168"/>
      <c r="FLS743" s="168"/>
      <c r="FLT743" s="168"/>
      <c r="FLU743" s="835"/>
      <c r="FLV743" s="835"/>
      <c r="FLW743" s="835"/>
      <c r="FLX743" s="835"/>
      <c r="FLY743" s="835"/>
      <c r="FLZ743" s="835"/>
      <c r="FMA743" s="835"/>
      <c r="FMB743" s="835"/>
      <c r="FMC743" s="835"/>
      <c r="FMD743" s="835"/>
      <c r="FME743" s="835"/>
      <c r="FMF743" s="835"/>
      <c r="FMG743" s="835"/>
      <c r="FMH743" s="835"/>
      <c r="FMI743" s="835"/>
      <c r="FMJ743" s="835"/>
      <c r="FMK743" s="835"/>
      <c r="FML743" s="835"/>
      <c r="FMM743" s="835"/>
      <c r="FMN743" s="835"/>
      <c r="FMO743" s="835"/>
      <c r="FMP743" s="835"/>
      <c r="FMQ743" s="835"/>
      <c r="FMR743" s="835"/>
      <c r="FMS743" s="89"/>
      <c r="FMT743" s="89"/>
      <c r="FMU743" s="89"/>
      <c r="FMV743" s="89"/>
      <c r="FMW743" s="89"/>
      <c r="FMX743" s="835"/>
      <c r="FMY743" s="835"/>
      <c r="FMZ743" s="89"/>
      <c r="FNA743" s="89"/>
      <c r="FNB743" s="835"/>
      <c r="FNC743" s="835"/>
      <c r="FND743" s="89"/>
      <c r="FNE743" s="89"/>
      <c r="FNF743" s="835"/>
      <c r="FNG743" s="835"/>
      <c r="FNH743" s="835"/>
      <c r="FNI743" s="835"/>
      <c r="FNJ743" s="835"/>
      <c r="FNK743" s="835"/>
      <c r="FNL743" s="835"/>
      <c r="FNM743" s="89"/>
      <c r="FNN743" s="89"/>
      <c r="FNO743" s="835"/>
      <c r="FNP743" s="835"/>
      <c r="FNQ743" s="89"/>
      <c r="FNR743" s="89"/>
      <c r="FNS743" s="835"/>
      <c r="FNT743" s="835"/>
      <c r="FNU743" s="835"/>
      <c r="FNV743" s="835"/>
      <c r="FNW743" s="835"/>
      <c r="FNX743" s="203"/>
      <c r="FNY743" s="107"/>
      <c r="FNZ743" s="835"/>
      <c r="FOA743" s="835"/>
      <c r="FOB743" s="835"/>
      <c r="FOC743" s="835"/>
      <c r="FOD743" s="835"/>
      <c r="FOE743" s="835"/>
      <c r="FOF743" s="835"/>
      <c r="FOG743" s="168"/>
      <c r="FOH743" s="168"/>
      <c r="FOI743" s="168"/>
      <c r="FOJ743" s="168"/>
      <c r="FOK743" s="168"/>
      <c r="FOL743" s="168"/>
      <c r="FOM743" s="168"/>
      <c r="FON743" s="168"/>
      <c r="FOO743" s="168"/>
      <c r="FOP743" s="168"/>
      <c r="FOQ743" s="168"/>
      <c r="FOR743" s="168"/>
      <c r="FOS743" s="168"/>
      <c r="FOT743" s="168"/>
      <c r="FOU743" s="168"/>
      <c r="FOV743" s="168"/>
      <c r="FOW743" s="168"/>
      <c r="FOX743" s="168"/>
      <c r="FOY743" s="168"/>
      <c r="FOZ743" s="168"/>
      <c r="FPA743" s="168"/>
      <c r="FPB743" s="168"/>
      <c r="FPC743" s="168"/>
      <c r="FPD743" s="168"/>
      <c r="FPE743" s="168"/>
      <c r="FPF743" s="168"/>
      <c r="FPG743" s="168"/>
      <c r="FPH743" s="168"/>
      <c r="FPI743" s="168"/>
      <c r="FPJ743" s="168"/>
      <c r="FPK743" s="168"/>
      <c r="FPL743" s="168"/>
      <c r="FPM743" s="168"/>
      <c r="FPN743" s="168"/>
      <c r="FPO743" s="168"/>
      <c r="FPP743" s="168"/>
      <c r="FPQ743" s="168"/>
      <c r="FPR743" s="168"/>
      <c r="FPS743" s="168"/>
      <c r="FPT743" s="168"/>
      <c r="FPU743" s="168"/>
      <c r="FPV743" s="168"/>
      <c r="FPW743" s="168"/>
      <c r="FPX743" s="168"/>
      <c r="FPY743" s="835"/>
      <c r="FPZ743" s="835"/>
      <c r="FQA743" s="835"/>
      <c r="FQB743" s="835"/>
      <c r="FQC743" s="835"/>
      <c r="FQD743" s="835"/>
      <c r="FQE743" s="835"/>
      <c r="FQF743" s="835"/>
      <c r="FQG743" s="835"/>
      <c r="FQH743" s="835"/>
      <c r="FQI743" s="835"/>
      <c r="FQJ743" s="835"/>
      <c r="FQK743" s="835"/>
      <c r="FQL743" s="835"/>
      <c r="FQM743" s="835"/>
      <c r="FQN743" s="835"/>
      <c r="FQO743" s="835"/>
      <c r="FQP743" s="835"/>
      <c r="FQQ743" s="835"/>
      <c r="FQR743" s="835"/>
      <c r="FQS743" s="835"/>
      <c r="FQT743" s="835"/>
      <c r="FQU743" s="835"/>
      <c r="FQV743" s="835"/>
      <c r="FQW743" s="89"/>
      <c r="FQX743" s="89"/>
      <c r="FQY743" s="89"/>
      <c r="FQZ743" s="89"/>
      <c r="FRA743" s="89"/>
      <c r="FRB743" s="835"/>
      <c r="FRC743" s="835"/>
      <c r="FRD743" s="89"/>
      <c r="FRE743" s="89"/>
      <c r="FRF743" s="835"/>
      <c r="FRG743" s="835"/>
      <c r="FRH743" s="89"/>
      <c r="FRI743" s="89"/>
      <c r="FRJ743" s="835"/>
      <c r="FRK743" s="835"/>
      <c r="FRL743" s="835"/>
      <c r="FRM743" s="835"/>
      <c r="FRN743" s="835"/>
      <c r="FRO743" s="835"/>
      <c r="FRP743" s="835"/>
      <c r="FRQ743" s="89"/>
      <c r="FRR743" s="89"/>
      <c r="FRS743" s="835"/>
      <c r="FRT743" s="835"/>
      <c r="FRU743" s="89"/>
      <c r="FRV743" s="89"/>
      <c r="FRW743" s="835"/>
      <c r="FRX743" s="835"/>
      <c r="FRY743" s="835"/>
      <c r="FRZ743" s="835"/>
      <c r="FSA743" s="835"/>
      <c r="FSB743" s="203"/>
      <c r="FSC743" s="107"/>
      <c r="FSD743" s="835"/>
      <c r="FSE743" s="835"/>
      <c r="FSF743" s="835"/>
      <c r="FSG743" s="835"/>
      <c r="FSH743" s="835"/>
      <c r="FSI743" s="835"/>
      <c r="FSJ743" s="835"/>
      <c r="FSK743" s="168"/>
      <c r="FSL743" s="168"/>
      <c r="FSM743" s="168"/>
      <c r="FSN743" s="168"/>
      <c r="FSO743" s="168"/>
      <c r="FSP743" s="168"/>
      <c r="FSQ743" s="168"/>
      <c r="FSR743" s="168"/>
      <c r="FSS743" s="168"/>
      <c r="FST743" s="168"/>
      <c r="FSU743" s="168"/>
      <c r="FSV743" s="168"/>
      <c r="FSW743" s="168"/>
      <c r="FSX743" s="168"/>
      <c r="FSY743" s="168"/>
      <c r="FSZ743" s="168"/>
      <c r="FTA743" s="168"/>
      <c r="FTB743" s="168"/>
      <c r="FTC743" s="168"/>
      <c r="FTD743" s="168"/>
      <c r="FTE743" s="168"/>
      <c r="FTF743" s="168"/>
      <c r="FTG743" s="168"/>
      <c r="FTH743" s="168"/>
      <c r="FTI743" s="168"/>
      <c r="FTJ743" s="168"/>
      <c r="FTK743" s="168"/>
      <c r="FTL743" s="168"/>
      <c r="FTM743" s="168"/>
      <c r="FTN743" s="168"/>
      <c r="FTO743" s="168"/>
      <c r="FTP743" s="168"/>
      <c r="FTQ743" s="168"/>
      <c r="FTR743" s="168"/>
      <c r="FTS743" s="168"/>
      <c r="FTT743" s="168"/>
      <c r="FTU743" s="168"/>
      <c r="FTV743" s="168"/>
      <c r="FTW743" s="168"/>
      <c r="FTX743" s="168"/>
      <c r="FTY743" s="168"/>
      <c r="FTZ743" s="168"/>
      <c r="FUA743" s="168"/>
      <c r="FUB743" s="168"/>
      <c r="FUC743" s="835"/>
      <c r="FUD743" s="835"/>
      <c r="FUE743" s="835"/>
      <c r="FUF743" s="835"/>
      <c r="FUG743" s="835"/>
      <c r="FUH743" s="835"/>
      <c r="FUI743" s="835"/>
      <c r="FUJ743" s="835"/>
      <c r="FUK743" s="835"/>
      <c r="FUL743" s="835"/>
      <c r="FUM743" s="835"/>
      <c r="FUN743" s="835"/>
      <c r="FUO743" s="835"/>
      <c r="FUP743" s="835"/>
      <c r="FUQ743" s="835"/>
      <c r="FUR743" s="835"/>
      <c r="FUS743" s="835"/>
      <c r="FUT743" s="835"/>
      <c r="FUU743" s="835"/>
      <c r="FUV743" s="835"/>
      <c r="FUW743" s="835"/>
      <c r="FUX743" s="835"/>
      <c r="FUY743" s="835"/>
      <c r="FUZ743" s="835"/>
      <c r="FVA743" s="89"/>
      <c r="FVB743" s="89"/>
      <c r="FVC743" s="89"/>
      <c r="FVD743" s="89"/>
      <c r="FVE743" s="89"/>
      <c r="FVF743" s="835"/>
      <c r="FVG743" s="835"/>
      <c r="FVH743" s="89"/>
      <c r="FVI743" s="89"/>
      <c r="FVJ743" s="835"/>
      <c r="FVK743" s="835"/>
      <c r="FVL743" s="89"/>
      <c r="FVM743" s="89"/>
      <c r="FVN743" s="835"/>
      <c r="FVO743" s="835"/>
      <c r="FVP743" s="835"/>
      <c r="FVQ743" s="835"/>
      <c r="FVR743" s="835"/>
      <c r="FVS743" s="835"/>
      <c r="FVT743" s="835"/>
      <c r="FVU743" s="89"/>
      <c r="FVV743" s="89"/>
      <c r="FVW743" s="835"/>
      <c r="FVX743" s="835"/>
      <c r="FVY743" s="89"/>
      <c r="FVZ743" s="89"/>
      <c r="FWA743" s="835"/>
      <c r="FWB743" s="835"/>
      <c r="FWC743" s="835"/>
      <c r="FWD743" s="835"/>
      <c r="FWE743" s="835"/>
      <c r="FWF743" s="203"/>
      <c r="FWG743" s="107"/>
      <c r="FWH743" s="835"/>
      <c r="FWI743" s="835"/>
      <c r="FWJ743" s="835"/>
      <c r="FWK743" s="835"/>
      <c r="FWL743" s="835"/>
      <c r="FWM743" s="835"/>
      <c r="FWN743" s="835"/>
      <c r="FWO743" s="168"/>
      <c r="FWP743" s="168"/>
      <c r="FWQ743" s="168"/>
      <c r="FWR743" s="168"/>
      <c r="FWS743" s="168"/>
      <c r="FWT743" s="168"/>
      <c r="FWU743" s="168"/>
      <c r="FWV743" s="168"/>
      <c r="FWW743" s="168"/>
      <c r="FWX743" s="168"/>
      <c r="FWY743" s="168"/>
      <c r="FWZ743" s="168"/>
      <c r="FXA743" s="168"/>
      <c r="FXB743" s="168"/>
      <c r="FXC743" s="168"/>
      <c r="FXD743" s="168"/>
      <c r="FXE743" s="168"/>
      <c r="FXF743" s="168"/>
      <c r="FXG743" s="168"/>
      <c r="FXH743" s="168"/>
      <c r="FXI743" s="168"/>
      <c r="FXJ743" s="168"/>
      <c r="FXK743" s="168"/>
      <c r="FXL743" s="168"/>
      <c r="FXM743" s="168"/>
      <c r="FXN743" s="168"/>
      <c r="FXO743" s="168"/>
      <c r="FXP743" s="168"/>
      <c r="FXQ743" s="168"/>
      <c r="FXR743" s="168"/>
      <c r="FXS743" s="168"/>
      <c r="FXT743" s="168"/>
      <c r="FXU743" s="168"/>
      <c r="FXV743" s="168"/>
      <c r="FXW743" s="168"/>
      <c r="FXX743" s="168"/>
      <c r="FXY743" s="168"/>
      <c r="FXZ743" s="168"/>
      <c r="FYA743" s="168"/>
      <c r="FYB743" s="168"/>
      <c r="FYC743" s="168"/>
      <c r="FYD743" s="168"/>
      <c r="FYE743" s="168"/>
      <c r="FYF743" s="168"/>
      <c r="FYG743" s="835"/>
      <c r="FYH743" s="835"/>
      <c r="FYI743" s="835"/>
      <c r="FYJ743" s="835"/>
      <c r="FYK743" s="835"/>
      <c r="FYL743" s="835"/>
      <c r="FYM743" s="835"/>
      <c r="FYN743" s="835"/>
      <c r="FYO743" s="835"/>
      <c r="FYP743" s="835"/>
      <c r="FYQ743" s="835"/>
      <c r="FYR743" s="835"/>
      <c r="FYS743" s="835"/>
      <c r="FYT743" s="835"/>
      <c r="FYU743" s="835"/>
      <c r="FYV743" s="835"/>
      <c r="FYW743" s="835"/>
      <c r="FYX743" s="835"/>
      <c r="FYY743" s="835"/>
      <c r="FYZ743" s="835"/>
      <c r="FZA743" s="835"/>
      <c r="FZB743" s="835"/>
      <c r="FZC743" s="835"/>
      <c r="FZD743" s="835"/>
      <c r="FZE743" s="89"/>
      <c r="FZF743" s="89"/>
      <c r="FZG743" s="89"/>
      <c r="FZH743" s="89"/>
      <c r="FZI743" s="89"/>
      <c r="FZJ743" s="835"/>
      <c r="FZK743" s="835"/>
      <c r="FZL743" s="89"/>
      <c r="FZM743" s="89"/>
      <c r="FZN743" s="835"/>
      <c r="FZO743" s="835"/>
      <c r="FZP743" s="89"/>
      <c r="FZQ743" s="89"/>
      <c r="FZR743" s="835"/>
      <c r="FZS743" s="835"/>
      <c r="FZT743" s="835"/>
      <c r="FZU743" s="835"/>
      <c r="FZV743" s="835"/>
      <c r="FZW743" s="835"/>
      <c r="FZX743" s="835"/>
      <c r="FZY743" s="89"/>
      <c r="FZZ743" s="89"/>
      <c r="GAA743" s="835"/>
      <c r="GAB743" s="835"/>
      <c r="GAC743" s="89"/>
      <c r="GAD743" s="89"/>
      <c r="GAE743" s="835"/>
      <c r="GAF743" s="835"/>
      <c r="GAG743" s="835"/>
      <c r="GAH743" s="835"/>
      <c r="GAI743" s="835"/>
      <c r="GAJ743" s="203"/>
      <c r="GAK743" s="107"/>
      <c r="GAL743" s="835"/>
      <c r="GAM743" s="835"/>
      <c r="GAN743" s="835"/>
      <c r="GAO743" s="835"/>
      <c r="GAP743" s="835"/>
      <c r="GAQ743" s="835"/>
      <c r="GAR743" s="835"/>
      <c r="GAS743" s="168"/>
      <c r="GAT743" s="168"/>
      <c r="GAU743" s="168"/>
      <c r="GAV743" s="168"/>
      <c r="GAW743" s="168"/>
      <c r="GAX743" s="168"/>
      <c r="GAY743" s="168"/>
      <c r="GAZ743" s="168"/>
      <c r="GBA743" s="168"/>
      <c r="GBB743" s="168"/>
      <c r="GBC743" s="168"/>
      <c r="GBD743" s="168"/>
      <c r="GBE743" s="168"/>
      <c r="GBF743" s="168"/>
      <c r="GBG743" s="168"/>
      <c r="GBH743" s="168"/>
      <c r="GBI743" s="168"/>
      <c r="GBJ743" s="168"/>
      <c r="GBK743" s="168"/>
      <c r="GBL743" s="168"/>
      <c r="GBM743" s="168"/>
      <c r="GBN743" s="168"/>
      <c r="GBO743" s="168"/>
      <c r="GBP743" s="168"/>
      <c r="GBQ743" s="168"/>
      <c r="GBR743" s="168"/>
      <c r="GBS743" s="168"/>
      <c r="GBT743" s="168"/>
      <c r="GBU743" s="168"/>
      <c r="GBV743" s="168"/>
      <c r="GBW743" s="168"/>
      <c r="GBX743" s="168"/>
      <c r="GBY743" s="168"/>
      <c r="GBZ743" s="168"/>
      <c r="GCA743" s="168"/>
      <c r="GCB743" s="168"/>
      <c r="GCC743" s="168"/>
      <c r="GCD743" s="168"/>
      <c r="GCE743" s="168"/>
      <c r="GCF743" s="168"/>
      <c r="GCG743" s="168"/>
      <c r="GCH743" s="168"/>
      <c r="GCI743" s="168"/>
      <c r="GCJ743" s="168"/>
      <c r="GCK743" s="835"/>
      <c r="GCL743" s="835"/>
      <c r="GCM743" s="835"/>
      <c r="GCN743" s="835"/>
      <c r="GCO743" s="835"/>
      <c r="GCP743" s="835"/>
      <c r="GCQ743" s="835"/>
      <c r="GCR743" s="835"/>
      <c r="GCS743" s="835"/>
      <c r="GCT743" s="835"/>
      <c r="GCU743" s="835"/>
      <c r="GCV743" s="835"/>
      <c r="GCW743" s="835"/>
      <c r="GCX743" s="835"/>
      <c r="GCY743" s="835"/>
      <c r="GCZ743" s="835"/>
      <c r="GDA743" s="835"/>
      <c r="GDB743" s="835"/>
      <c r="GDC743" s="835"/>
      <c r="GDD743" s="835"/>
      <c r="GDE743" s="835"/>
      <c r="GDF743" s="835"/>
      <c r="GDG743" s="835"/>
      <c r="GDH743" s="835"/>
      <c r="GDI743" s="89"/>
      <c r="GDJ743" s="89"/>
      <c r="GDK743" s="89"/>
      <c r="GDL743" s="89"/>
      <c r="GDM743" s="89"/>
      <c r="GDN743" s="835"/>
      <c r="GDO743" s="835"/>
      <c r="GDP743" s="89"/>
      <c r="GDQ743" s="89"/>
      <c r="GDR743" s="835"/>
      <c r="GDS743" s="835"/>
      <c r="GDT743" s="89"/>
      <c r="GDU743" s="89"/>
      <c r="GDV743" s="835"/>
      <c r="GDW743" s="835"/>
      <c r="GDX743" s="835"/>
      <c r="GDY743" s="835"/>
      <c r="GDZ743" s="835"/>
      <c r="GEA743" s="835"/>
      <c r="GEB743" s="835"/>
      <c r="GEC743" s="89"/>
      <c r="GED743" s="89"/>
      <c r="GEE743" s="835"/>
      <c r="GEF743" s="835"/>
      <c r="GEG743" s="89"/>
      <c r="GEH743" s="89"/>
      <c r="GEI743" s="835"/>
      <c r="GEJ743" s="835"/>
      <c r="GEK743" s="835"/>
      <c r="GEL743" s="835"/>
      <c r="GEM743" s="835"/>
      <c r="GEN743" s="203"/>
      <c r="GEO743" s="107"/>
      <c r="GEP743" s="835"/>
      <c r="GEQ743" s="835"/>
      <c r="GER743" s="835"/>
      <c r="GES743" s="835"/>
      <c r="GET743" s="835"/>
      <c r="GEU743" s="835"/>
      <c r="GEV743" s="835"/>
      <c r="GEW743" s="168"/>
      <c r="GEX743" s="168"/>
      <c r="GEY743" s="168"/>
      <c r="GEZ743" s="168"/>
      <c r="GFA743" s="168"/>
      <c r="GFB743" s="168"/>
      <c r="GFC743" s="168"/>
      <c r="GFD743" s="168"/>
      <c r="GFE743" s="168"/>
      <c r="GFF743" s="168"/>
      <c r="GFG743" s="168"/>
      <c r="GFH743" s="168"/>
      <c r="GFI743" s="168"/>
      <c r="GFJ743" s="168"/>
      <c r="GFK743" s="168"/>
      <c r="GFL743" s="168"/>
      <c r="GFM743" s="168"/>
      <c r="GFN743" s="168"/>
      <c r="GFO743" s="168"/>
      <c r="GFP743" s="168"/>
      <c r="GFQ743" s="168"/>
      <c r="GFR743" s="168"/>
      <c r="GFS743" s="168"/>
      <c r="GFT743" s="168"/>
      <c r="GFU743" s="168"/>
      <c r="GFV743" s="168"/>
      <c r="GFW743" s="168"/>
      <c r="GFX743" s="168"/>
      <c r="GFY743" s="168"/>
      <c r="GFZ743" s="168"/>
      <c r="GGA743" s="168"/>
      <c r="GGB743" s="168"/>
      <c r="GGC743" s="168"/>
      <c r="GGD743" s="168"/>
      <c r="GGE743" s="168"/>
      <c r="GGF743" s="168"/>
      <c r="GGG743" s="168"/>
      <c r="GGH743" s="168"/>
      <c r="GGI743" s="168"/>
      <c r="GGJ743" s="168"/>
      <c r="GGK743" s="168"/>
      <c r="GGL743" s="168"/>
      <c r="GGM743" s="168"/>
      <c r="GGN743" s="168"/>
      <c r="GGO743" s="835"/>
      <c r="GGP743" s="835"/>
      <c r="GGQ743" s="835"/>
      <c r="GGR743" s="835"/>
      <c r="GGS743" s="835"/>
      <c r="GGT743" s="835"/>
      <c r="GGU743" s="835"/>
      <c r="GGV743" s="835"/>
      <c r="GGW743" s="835"/>
      <c r="GGX743" s="835"/>
      <c r="GGY743" s="835"/>
      <c r="GGZ743" s="835"/>
      <c r="GHA743" s="835"/>
      <c r="GHB743" s="835"/>
      <c r="GHC743" s="835"/>
      <c r="GHD743" s="835"/>
      <c r="GHE743" s="835"/>
      <c r="GHF743" s="835"/>
      <c r="GHG743" s="835"/>
      <c r="GHH743" s="835"/>
      <c r="GHI743" s="835"/>
      <c r="GHJ743" s="835"/>
      <c r="GHK743" s="835"/>
      <c r="GHL743" s="835"/>
      <c r="GHM743" s="89"/>
      <c r="GHN743" s="89"/>
      <c r="GHO743" s="89"/>
      <c r="GHP743" s="89"/>
      <c r="GHQ743" s="89"/>
      <c r="GHR743" s="835"/>
      <c r="GHS743" s="835"/>
      <c r="GHT743" s="89"/>
      <c r="GHU743" s="89"/>
      <c r="GHV743" s="835"/>
      <c r="GHW743" s="835"/>
      <c r="GHX743" s="89"/>
      <c r="GHY743" s="89"/>
      <c r="GHZ743" s="835"/>
      <c r="GIA743" s="835"/>
      <c r="GIB743" s="835"/>
      <c r="GIC743" s="835"/>
      <c r="GID743" s="835"/>
      <c r="GIE743" s="835"/>
      <c r="GIF743" s="835"/>
      <c r="GIG743" s="89"/>
      <c r="GIH743" s="89"/>
      <c r="GII743" s="835"/>
      <c r="GIJ743" s="835"/>
      <c r="GIK743" s="89"/>
      <c r="GIL743" s="89"/>
      <c r="GIM743" s="835"/>
      <c r="GIN743" s="835"/>
      <c r="GIO743" s="835"/>
      <c r="GIP743" s="835"/>
      <c r="GIQ743" s="835"/>
      <c r="GIR743" s="203"/>
      <c r="GIS743" s="107"/>
      <c r="GIT743" s="835"/>
      <c r="GIU743" s="835"/>
      <c r="GIV743" s="835"/>
      <c r="GIW743" s="835"/>
      <c r="GIX743" s="835"/>
      <c r="GIY743" s="835"/>
      <c r="GIZ743" s="835"/>
      <c r="GJA743" s="168"/>
      <c r="GJB743" s="168"/>
      <c r="GJC743" s="168"/>
      <c r="GJD743" s="168"/>
      <c r="GJE743" s="168"/>
      <c r="GJF743" s="168"/>
      <c r="GJG743" s="168"/>
      <c r="GJH743" s="168"/>
      <c r="GJI743" s="168"/>
      <c r="GJJ743" s="168"/>
      <c r="GJK743" s="168"/>
      <c r="GJL743" s="168"/>
      <c r="GJM743" s="168"/>
      <c r="GJN743" s="168"/>
      <c r="GJO743" s="168"/>
      <c r="GJP743" s="168"/>
      <c r="GJQ743" s="168"/>
      <c r="GJR743" s="168"/>
      <c r="GJS743" s="168"/>
      <c r="GJT743" s="168"/>
      <c r="GJU743" s="168"/>
      <c r="GJV743" s="168"/>
      <c r="GJW743" s="168"/>
      <c r="GJX743" s="168"/>
      <c r="GJY743" s="168"/>
      <c r="GJZ743" s="168"/>
      <c r="GKA743" s="168"/>
      <c r="GKB743" s="168"/>
      <c r="GKC743" s="168"/>
      <c r="GKD743" s="168"/>
      <c r="GKE743" s="168"/>
      <c r="GKF743" s="168"/>
      <c r="GKG743" s="168"/>
      <c r="GKH743" s="168"/>
      <c r="GKI743" s="168"/>
      <c r="GKJ743" s="168"/>
      <c r="GKK743" s="168"/>
      <c r="GKL743" s="168"/>
      <c r="GKM743" s="168"/>
      <c r="GKN743" s="168"/>
      <c r="GKO743" s="168"/>
      <c r="GKP743" s="168"/>
      <c r="GKQ743" s="168"/>
      <c r="GKR743" s="168"/>
      <c r="GKS743" s="835"/>
      <c r="GKT743" s="835"/>
      <c r="GKU743" s="835"/>
      <c r="GKV743" s="835"/>
      <c r="GKW743" s="835"/>
      <c r="GKX743" s="835"/>
      <c r="GKY743" s="835"/>
      <c r="GKZ743" s="835"/>
      <c r="GLA743" s="835"/>
      <c r="GLB743" s="835"/>
      <c r="GLC743" s="835"/>
      <c r="GLD743" s="835"/>
      <c r="GLE743" s="835"/>
      <c r="GLF743" s="835"/>
      <c r="GLG743" s="835"/>
      <c r="GLH743" s="835"/>
      <c r="GLI743" s="835"/>
      <c r="GLJ743" s="835"/>
      <c r="GLK743" s="835"/>
      <c r="GLL743" s="835"/>
      <c r="GLM743" s="835"/>
      <c r="GLN743" s="835"/>
      <c r="GLO743" s="835"/>
      <c r="GLP743" s="835"/>
      <c r="GLQ743" s="89"/>
      <c r="GLR743" s="89"/>
      <c r="GLS743" s="89"/>
      <c r="GLT743" s="89"/>
      <c r="GLU743" s="89"/>
      <c r="GLV743" s="835"/>
      <c r="GLW743" s="835"/>
      <c r="GLX743" s="89"/>
      <c r="GLY743" s="89"/>
      <c r="GLZ743" s="835"/>
      <c r="GMA743" s="835"/>
      <c r="GMB743" s="89"/>
      <c r="GMC743" s="89"/>
      <c r="GMD743" s="835"/>
      <c r="GME743" s="835"/>
      <c r="GMF743" s="835"/>
      <c r="GMG743" s="835"/>
      <c r="GMH743" s="835"/>
      <c r="GMI743" s="835"/>
      <c r="GMJ743" s="835"/>
      <c r="GMK743" s="89"/>
      <c r="GML743" s="89"/>
      <c r="GMM743" s="835"/>
      <c r="GMN743" s="835"/>
      <c r="GMO743" s="89"/>
      <c r="GMP743" s="89"/>
      <c r="GMQ743" s="835"/>
      <c r="GMR743" s="835"/>
      <c r="GMS743" s="835"/>
      <c r="GMT743" s="835"/>
      <c r="GMU743" s="835"/>
      <c r="GMV743" s="203"/>
      <c r="GMW743" s="107"/>
      <c r="GMX743" s="835"/>
      <c r="GMY743" s="835"/>
      <c r="GMZ743" s="835"/>
      <c r="GNA743" s="835"/>
      <c r="GNB743" s="835"/>
      <c r="GNC743" s="835"/>
      <c r="GND743" s="835"/>
      <c r="GNE743" s="168"/>
      <c r="GNF743" s="168"/>
      <c r="GNG743" s="168"/>
      <c r="GNH743" s="168"/>
      <c r="GNI743" s="168"/>
      <c r="GNJ743" s="168"/>
      <c r="GNK743" s="168"/>
      <c r="GNL743" s="168"/>
      <c r="GNM743" s="168"/>
      <c r="GNN743" s="168"/>
      <c r="GNO743" s="168"/>
      <c r="GNP743" s="168"/>
      <c r="GNQ743" s="168"/>
      <c r="GNR743" s="168"/>
      <c r="GNS743" s="168"/>
      <c r="GNT743" s="168"/>
      <c r="GNU743" s="168"/>
      <c r="GNV743" s="168"/>
      <c r="GNW743" s="168"/>
      <c r="GNX743" s="168"/>
      <c r="GNY743" s="168"/>
      <c r="GNZ743" s="168"/>
      <c r="GOA743" s="168"/>
      <c r="GOB743" s="168"/>
      <c r="GOC743" s="168"/>
      <c r="GOD743" s="168"/>
      <c r="GOE743" s="168"/>
      <c r="GOF743" s="168"/>
      <c r="GOG743" s="168"/>
      <c r="GOH743" s="168"/>
      <c r="GOI743" s="168"/>
      <c r="GOJ743" s="168"/>
      <c r="GOK743" s="168"/>
      <c r="GOL743" s="168"/>
      <c r="GOM743" s="168"/>
      <c r="GON743" s="168"/>
      <c r="GOO743" s="168"/>
      <c r="GOP743" s="168"/>
      <c r="GOQ743" s="168"/>
      <c r="GOR743" s="168"/>
      <c r="GOS743" s="168"/>
      <c r="GOT743" s="168"/>
      <c r="GOU743" s="168"/>
      <c r="GOV743" s="168"/>
      <c r="GOW743" s="835"/>
      <c r="GOX743" s="835"/>
      <c r="GOY743" s="835"/>
      <c r="GOZ743" s="835"/>
      <c r="GPA743" s="835"/>
      <c r="GPB743" s="835"/>
      <c r="GPC743" s="835"/>
      <c r="GPD743" s="835"/>
      <c r="GPE743" s="835"/>
      <c r="GPF743" s="835"/>
      <c r="GPG743" s="835"/>
      <c r="GPH743" s="835"/>
      <c r="GPI743" s="835"/>
      <c r="GPJ743" s="835"/>
      <c r="GPK743" s="835"/>
      <c r="GPL743" s="835"/>
      <c r="GPM743" s="835"/>
      <c r="GPN743" s="835"/>
      <c r="GPO743" s="835"/>
      <c r="GPP743" s="835"/>
      <c r="GPQ743" s="835"/>
      <c r="GPR743" s="835"/>
      <c r="GPS743" s="835"/>
      <c r="GPT743" s="835"/>
      <c r="GPU743" s="89"/>
      <c r="GPV743" s="89"/>
      <c r="GPW743" s="89"/>
      <c r="GPX743" s="89"/>
      <c r="GPY743" s="89"/>
      <c r="GPZ743" s="835"/>
      <c r="GQA743" s="835"/>
      <c r="GQB743" s="89"/>
      <c r="GQC743" s="89"/>
      <c r="GQD743" s="835"/>
      <c r="GQE743" s="835"/>
      <c r="GQF743" s="89"/>
      <c r="GQG743" s="89"/>
      <c r="GQH743" s="835"/>
      <c r="GQI743" s="835"/>
      <c r="GQJ743" s="835"/>
      <c r="GQK743" s="835"/>
      <c r="GQL743" s="835"/>
      <c r="GQM743" s="835"/>
      <c r="GQN743" s="835"/>
      <c r="GQO743" s="89"/>
      <c r="GQP743" s="89"/>
      <c r="GQQ743" s="835"/>
      <c r="GQR743" s="835"/>
      <c r="GQS743" s="89"/>
      <c r="GQT743" s="89"/>
      <c r="GQU743" s="835"/>
      <c r="GQV743" s="835"/>
      <c r="GQW743" s="835"/>
      <c r="GQX743" s="835"/>
      <c r="GQY743" s="835"/>
      <c r="GQZ743" s="203"/>
      <c r="GRA743" s="107"/>
      <c r="GRB743" s="835"/>
      <c r="GRC743" s="835"/>
      <c r="GRD743" s="835"/>
      <c r="GRE743" s="835"/>
      <c r="GRF743" s="835"/>
      <c r="GRG743" s="835"/>
      <c r="GRH743" s="835"/>
      <c r="GRI743" s="168"/>
      <c r="GRJ743" s="168"/>
      <c r="GRK743" s="168"/>
      <c r="GRL743" s="168"/>
      <c r="GRM743" s="168"/>
      <c r="GRN743" s="168"/>
      <c r="GRO743" s="168"/>
      <c r="GRP743" s="168"/>
      <c r="GRQ743" s="168"/>
      <c r="GRR743" s="168"/>
      <c r="GRS743" s="168"/>
      <c r="GRT743" s="168"/>
      <c r="GRU743" s="168"/>
      <c r="GRV743" s="168"/>
      <c r="GRW743" s="168"/>
      <c r="GRX743" s="168"/>
      <c r="GRY743" s="168"/>
      <c r="GRZ743" s="168"/>
      <c r="GSA743" s="168"/>
      <c r="GSB743" s="168"/>
      <c r="GSC743" s="168"/>
      <c r="GSD743" s="168"/>
      <c r="GSE743" s="168"/>
      <c r="GSF743" s="168"/>
      <c r="GSG743" s="168"/>
      <c r="GSH743" s="168"/>
      <c r="GSI743" s="168"/>
      <c r="GSJ743" s="168"/>
      <c r="GSK743" s="168"/>
      <c r="GSL743" s="168"/>
      <c r="GSM743" s="168"/>
      <c r="GSN743" s="168"/>
      <c r="GSO743" s="168"/>
      <c r="GSP743" s="168"/>
      <c r="GSQ743" s="168"/>
      <c r="GSR743" s="168"/>
      <c r="GSS743" s="168"/>
      <c r="GST743" s="168"/>
      <c r="GSU743" s="168"/>
      <c r="GSV743" s="168"/>
      <c r="GSW743" s="168"/>
      <c r="GSX743" s="168"/>
      <c r="GSY743" s="168"/>
      <c r="GSZ743" s="168"/>
      <c r="GTA743" s="835"/>
      <c r="GTB743" s="835"/>
      <c r="GTC743" s="835"/>
      <c r="GTD743" s="835"/>
      <c r="GTE743" s="835"/>
      <c r="GTF743" s="835"/>
      <c r="GTG743" s="835"/>
      <c r="GTH743" s="835"/>
      <c r="GTI743" s="835"/>
      <c r="GTJ743" s="835"/>
      <c r="GTK743" s="835"/>
      <c r="GTL743" s="835"/>
      <c r="GTM743" s="835"/>
      <c r="GTN743" s="835"/>
      <c r="GTO743" s="835"/>
      <c r="GTP743" s="835"/>
      <c r="GTQ743" s="835"/>
      <c r="GTR743" s="835"/>
      <c r="GTS743" s="835"/>
      <c r="GTT743" s="835"/>
      <c r="GTU743" s="835"/>
      <c r="GTV743" s="835"/>
      <c r="GTW743" s="835"/>
      <c r="GTX743" s="835"/>
      <c r="GTY743" s="89"/>
      <c r="GTZ743" s="89"/>
      <c r="GUA743" s="89"/>
      <c r="GUB743" s="89"/>
      <c r="GUC743" s="89"/>
      <c r="GUD743" s="835"/>
      <c r="GUE743" s="835"/>
      <c r="GUF743" s="89"/>
      <c r="GUG743" s="89"/>
      <c r="GUH743" s="835"/>
      <c r="GUI743" s="835"/>
      <c r="GUJ743" s="89"/>
      <c r="GUK743" s="89"/>
      <c r="GUL743" s="835"/>
      <c r="GUM743" s="835"/>
      <c r="GUN743" s="835"/>
      <c r="GUO743" s="835"/>
      <c r="GUP743" s="835"/>
      <c r="GUQ743" s="835"/>
      <c r="GUR743" s="835"/>
      <c r="GUS743" s="89"/>
      <c r="GUT743" s="89"/>
      <c r="GUU743" s="835"/>
      <c r="GUV743" s="835"/>
      <c r="GUW743" s="89"/>
      <c r="GUX743" s="89"/>
      <c r="GUY743" s="835"/>
      <c r="GUZ743" s="835"/>
      <c r="GVA743" s="835"/>
      <c r="GVB743" s="835"/>
      <c r="GVC743" s="835"/>
      <c r="GVD743" s="203"/>
      <c r="GVE743" s="107"/>
      <c r="GVF743" s="835"/>
      <c r="GVG743" s="835"/>
      <c r="GVH743" s="835"/>
      <c r="GVI743" s="835"/>
      <c r="GVJ743" s="835"/>
      <c r="GVK743" s="835"/>
      <c r="GVL743" s="835"/>
      <c r="GVM743" s="168"/>
      <c r="GVN743" s="168"/>
      <c r="GVO743" s="168"/>
      <c r="GVP743" s="168"/>
      <c r="GVQ743" s="168"/>
      <c r="GVR743" s="168"/>
      <c r="GVS743" s="168"/>
      <c r="GVT743" s="168"/>
      <c r="GVU743" s="168"/>
      <c r="GVV743" s="168"/>
      <c r="GVW743" s="168"/>
      <c r="GVX743" s="168"/>
      <c r="GVY743" s="168"/>
      <c r="GVZ743" s="168"/>
      <c r="GWA743" s="168"/>
      <c r="GWB743" s="168"/>
      <c r="GWC743" s="168"/>
      <c r="GWD743" s="168"/>
      <c r="GWE743" s="168"/>
      <c r="GWF743" s="168"/>
      <c r="GWG743" s="168"/>
      <c r="GWH743" s="168"/>
      <c r="GWI743" s="168"/>
      <c r="GWJ743" s="168"/>
      <c r="GWK743" s="168"/>
      <c r="GWL743" s="168"/>
      <c r="GWM743" s="168"/>
      <c r="GWN743" s="168"/>
      <c r="GWO743" s="168"/>
      <c r="GWP743" s="168"/>
      <c r="GWQ743" s="168"/>
      <c r="GWR743" s="168"/>
      <c r="GWS743" s="168"/>
      <c r="GWT743" s="168"/>
      <c r="GWU743" s="168"/>
      <c r="GWV743" s="168"/>
      <c r="GWW743" s="168"/>
      <c r="GWX743" s="168"/>
      <c r="GWY743" s="168"/>
      <c r="GWZ743" s="168"/>
      <c r="GXA743" s="168"/>
      <c r="GXB743" s="168"/>
      <c r="GXC743" s="168"/>
      <c r="GXD743" s="168"/>
      <c r="GXE743" s="835"/>
      <c r="GXF743" s="835"/>
      <c r="GXG743" s="835"/>
      <c r="GXH743" s="835"/>
      <c r="GXI743" s="835"/>
      <c r="GXJ743" s="835"/>
      <c r="GXK743" s="835"/>
      <c r="GXL743" s="835"/>
      <c r="GXM743" s="835"/>
      <c r="GXN743" s="835"/>
      <c r="GXO743" s="835"/>
      <c r="GXP743" s="835"/>
      <c r="GXQ743" s="835"/>
      <c r="GXR743" s="835"/>
      <c r="GXS743" s="835"/>
      <c r="GXT743" s="835"/>
      <c r="GXU743" s="835"/>
      <c r="GXV743" s="835"/>
      <c r="GXW743" s="835"/>
      <c r="GXX743" s="835"/>
      <c r="GXY743" s="835"/>
      <c r="GXZ743" s="835"/>
      <c r="GYA743" s="835"/>
      <c r="GYB743" s="835"/>
      <c r="GYC743" s="89"/>
      <c r="GYD743" s="89"/>
      <c r="GYE743" s="89"/>
      <c r="GYF743" s="89"/>
      <c r="GYG743" s="89"/>
      <c r="GYH743" s="835"/>
      <c r="GYI743" s="835"/>
      <c r="GYJ743" s="89"/>
      <c r="GYK743" s="89"/>
      <c r="GYL743" s="835"/>
      <c r="GYM743" s="835"/>
      <c r="GYN743" s="89"/>
      <c r="GYO743" s="89"/>
      <c r="GYP743" s="835"/>
      <c r="GYQ743" s="835"/>
      <c r="GYR743" s="835"/>
      <c r="GYS743" s="835"/>
      <c r="GYT743" s="835"/>
      <c r="GYU743" s="835"/>
      <c r="GYV743" s="835"/>
      <c r="GYW743" s="89"/>
      <c r="GYX743" s="89"/>
      <c r="GYY743" s="835"/>
      <c r="GYZ743" s="835"/>
      <c r="GZA743" s="89"/>
      <c r="GZB743" s="89"/>
      <c r="GZC743" s="835"/>
      <c r="GZD743" s="835"/>
      <c r="GZE743" s="835"/>
      <c r="GZF743" s="835"/>
      <c r="GZG743" s="835"/>
      <c r="GZH743" s="203"/>
      <c r="GZI743" s="107"/>
      <c r="GZJ743" s="835"/>
      <c r="GZK743" s="835"/>
      <c r="GZL743" s="835"/>
      <c r="GZM743" s="835"/>
      <c r="GZN743" s="835"/>
      <c r="GZO743" s="835"/>
      <c r="GZP743" s="835"/>
      <c r="GZQ743" s="168"/>
      <c r="GZR743" s="168"/>
      <c r="GZS743" s="168"/>
      <c r="GZT743" s="168"/>
      <c r="GZU743" s="168"/>
      <c r="GZV743" s="168"/>
      <c r="GZW743" s="168"/>
      <c r="GZX743" s="168"/>
      <c r="GZY743" s="168"/>
      <c r="GZZ743" s="168"/>
      <c r="HAA743" s="168"/>
      <c r="HAB743" s="168"/>
      <c r="HAC743" s="168"/>
      <c r="HAD743" s="168"/>
      <c r="HAE743" s="168"/>
      <c r="HAF743" s="168"/>
      <c r="HAG743" s="168"/>
      <c r="HAH743" s="168"/>
      <c r="HAI743" s="168"/>
      <c r="HAJ743" s="168"/>
      <c r="HAK743" s="168"/>
      <c r="HAL743" s="168"/>
      <c r="HAM743" s="168"/>
      <c r="HAN743" s="168"/>
      <c r="HAO743" s="168"/>
      <c r="HAP743" s="168"/>
      <c r="HAQ743" s="168"/>
      <c r="HAR743" s="168"/>
      <c r="HAS743" s="168"/>
      <c r="HAT743" s="168"/>
      <c r="HAU743" s="168"/>
      <c r="HAV743" s="168"/>
      <c r="HAW743" s="168"/>
      <c r="HAX743" s="168"/>
      <c r="HAY743" s="168"/>
      <c r="HAZ743" s="168"/>
      <c r="HBA743" s="168"/>
      <c r="HBB743" s="168"/>
      <c r="HBC743" s="168"/>
      <c r="HBD743" s="168"/>
      <c r="HBE743" s="168"/>
      <c r="HBF743" s="168"/>
      <c r="HBG743" s="168"/>
      <c r="HBH743" s="168"/>
      <c r="HBI743" s="835"/>
      <c r="HBJ743" s="835"/>
      <c r="HBK743" s="835"/>
      <c r="HBL743" s="835"/>
      <c r="HBM743" s="835"/>
      <c r="HBN743" s="835"/>
      <c r="HBO743" s="835"/>
      <c r="HBP743" s="835"/>
      <c r="HBQ743" s="835"/>
      <c r="HBR743" s="835"/>
      <c r="HBS743" s="835"/>
      <c r="HBT743" s="835"/>
      <c r="HBU743" s="835"/>
      <c r="HBV743" s="835"/>
      <c r="HBW743" s="835"/>
      <c r="HBX743" s="835"/>
      <c r="HBY743" s="835"/>
      <c r="HBZ743" s="835"/>
      <c r="HCA743" s="835"/>
      <c r="HCB743" s="835"/>
      <c r="HCC743" s="835"/>
      <c r="HCD743" s="835"/>
      <c r="HCE743" s="835"/>
      <c r="HCF743" s="835"/>
      <c r="HCG743" s="89"/>
      <c r="HCH743" s="89"/>
      <c r="HCI743" s="89"/>
      <c r="HCJ743" s="89"/>
      <c r="HCK743" s="89"/>
      <c r="HCL743" s="835"/>
      <c r="HCM743" s="835"/>
      <c r="HCN743" s="89"/>
      <c r="HCO743" s="89"/>
      <c r="HCP743" s="835"/>
      <c r="HCQ743" s="835"/>
      <c r="HCR743" s="89"/>
      <c r="HCS743" s="89"/>
      <c r="HCT743" s="835"/>
      <c r="HCU743" s="835"/>
      <c r="HCV743" s="835"/>
      <c r="HCW743" s="835"/>
      <c r="HCX743" s="835"/>
      <c r="HCY743" s="835"/>
      <c r="HCZ743" s="835"/>
      <c r="HDA743" s="89"/>
      <c r="HDB743" s="89"/>
      <c r="HDC743" s="835"/>
      <c r="HDD743" s="835"/>
      <c r="HDE743" s="89"/>
      <c r="HDF743" s="89"/>
      <c r="HDG743" s="835"/>
      <c r="HDH743" s="835"/>
      <c r="HDI743" s="835"/>
      <c r="HDJ743" s="835"/>
      <c r="HDK743" s="835"/>
      <c r="HDL743" s="203"/>
      <c r="HDM743" s="107"/>
      <c r="HDN743" s="835"/>
      <c r="HDO743" s="835"/>
      <c r="HDP743" s="835"/>
      <c r="HDQ743" s="835"/>
      <c r="HDR743" s="835"/>
      <c r="HDS743" s="835"/>
      <c r="HDT743" s="835"/>
      <c r="HDU743" s="168"/>
      <c r="HDV743" s="168"/>
      <c r="HDW743" s="168"/>
      <c r="HDX743" s="168"/>
      <c r="HDY743" s="168"/>
      <c r="HDZ743" s="168"/>
      <c r="HEA743" s="168"/>
      <c r="HEB743" s="168"/>
      <c r="HEC743" s="168"/>
      <c r="HED743" s="168"/>
      <c r="HEE743" s="168"/>
      <c r="HEF743" s="168"/>
      <c r="HEG743" s="168"/>
      <c r="HEH743" s="168"/>
      <c r="HEI743" s="168"/>
      <c r="HEJ743" s="168"/>
      <c r="HEK743" s="168"/>
      <c r="HEL743" s="168"/>
      <c r="HEM743" s="168"/>
      <c r="HEN743" s="168"/>
      <c r="HEO743" s="168"/>
      <c r="HEP743" s="168"/>
      <c r="HEQ743" s="168"/>
      <c r="HER743" s="168"/>
      <c r="HES743" s="168"/>
      <c r="HET743" s="168"/>
      <c r="HEU743" s="168"/>
      <c r="HEV743" s="168"/>
      <c r="HEW743" s="168"/>
      <c r="HEX743" s="168"/>
      <c r="HEY743" s="168"/>
      <c r="HEZ743" s="168"/>
      <c r="HFA743" s="168"/>
      <c r="HFB743" s="168"/>
      <c r="HFC743" s="168"/>
      <c r="HFD743" s="168"/>
      <c r="HFE743" s="168"/>
      <c r="HFF743" s="168"/>
      <c r="HFG743" s="168"/>
      <c r="HFH743" s="168"/>
      <c r="HFI743" s="168"/>
      <c r="HFJ743" s="168"/>
      <c r="HFK743" s="168"/>
      <c r="HFL743" s="168"/>
      <c r="HFM743" s="835"/>
      <c r="HFN743" s="835"/>
      <c r="HFO743" s="835"/>
      <c r="HFP743" s="835"/>
      <c r="HFQ743" s="835"/>
      <c r="HFR743" s="835"/>
      <c r="HFS743" s="835"/>
      <c r="HFT743" s="835"/>
      <c r="HFU743" s="835"/>
      <c r="HFV743" s="835"/>
      <c r="HFW743" s="835"/>
      <c r="HFX743" s="835"/>
      <c r="HFY743" s="835"/>
      <c r="HFZ743" s="835"/>
      <c r="HGA743" s="835"/>
      <c r="HGB743" s="835"/>
      <c r="HGC743" s="835"/>
      <c r="HGD743" s="835"/>
      <c r="HGE743" s="835"/>
      <c r="HGF743" s="835"/>
      <c r="HGG743" s="835"/>
      <c r="HGH743" s="835"/>
      <c r="HGI743" s="835"/>
      <c r="HGJ743" s="835"/>
      <c r="HGK743" s="89"/>
      <c r="HGL743" s="89"/>
      <c r="HGM743" s="89"/>
      <c r="HGN743" s="89"/>
      <c r="HGO743" s="89"/>
      <c r="HGP743" s="835"/>
      <c r="HGQ743" s="835"/>
      <c r="HGR743" s="89"/>
      <c r="HGS743" s="89"/>
      <c r="HGT743" s="835"/>
      <c r="HGU743" s="835"/>
      <c r="HGV743" s="89"/>
      <c r="HGW743" s="89"/>
      <c r="HGX743" s="835"/>
      <c r="HGY743" s="835"/>
      <c r="HGZ743" s="835"/>
      <c r="HHA743" s="835"/>
      <c r="HHB743" s="835"/>
      <c r="HHC743" s="835"/>
      <c r="HHD743" s="835"/>
      <c r="HHE743" s="89"/>
      <c r="HHF743" s="89"/>
      <c r="HHG743" s="835"/>
      <c r="HHH743" s="835"/>
      <c r="HHI743" s="89"/>
      <c r="HHJ743" s="89"/>
      <c r="HHK743" s="835"/>
      <c r="HHL743" s="835"/>
      <c r="HHM743" s="835"/>
      <c r="HHN743" s="835"/>
      <c r="HHO743" s="835"/>
      <c r="HHP743" s="203"/>
      <c r="HHQ743" s="107"/>
      <c r="HHR743" s="835"/>
      <c r="HHS743" s="835"/>
      <c r="HHT743" s="835"/>
      <c r="HHU743" s="835"/>
      <c r="HHV743" s="835"/>
      <c r="HHW743" s="835"/>
      <c r="HHX743" s="835"/>
      <c r="HHY743" s="168"/>
      <c r="HHZ743" s="168"/>
      <c r="HIA743" s="168"/>
      <c r="HIB743" s="168"/>
      <c r="HIC743" s="168"/>
      <c r="HID743" s="168"/>
      <c r="HIE743" s="168"/>
      <c r="HIF743" s="168"/>
      <c r="HIG743" s="168"/>
      <c r="HIH743" s="168"/>
      <c r="HII743" s="168"/>
      <c r="HIJ743" s="168"/>
      <c r="HIK743" s="168"/>
      <c r="HIL743" s="168"/>
      <c r="HIM743" s="168"/>
      <c r="HIN743" s="168"/>
      <c r="HIO743" s="168"/>
      <c r="HIP743" s="168"/>
      <c r="HIQ743" s="168"/>
      <c r="HIR743" s="168"/>
      <c r="HIS743" s="168"/>
      <c r="HIT743" s="168"/>
      <c r="HIU743" s="168"/>
      <c r="HIV743" s="168"/>
      <c r="HIW743" s="168"/>
      <c r="HIX743" s="168"/>
      <c r="HIY743" s="168"/>
      <c r="HIZ743" s="168"/>
      <c r="HJA743" s="168"/>
      <c r="HJB743" s="168"/>
      <c r="HJC743" s="168"/>
      <c r="HJD743" s="168"/>
      <c r="HJE743" s="168"/>
      <c r="HJF743" s="168"/>
      <c r="HJG743" s="168"/>
      <c r="HJH743" s="168"/>
      <c r="HJI743" s="168"/>
      <c r="HJJ743" s="168"/>
      <c r="HJK743" s="168"/>
      <c r="HJL743" s="168"/>
      <c r="HJM743" s="168"/>
      <c r="HJN743" s="168"/>
      <c r="HJO743" s="168"/>
      <c r="HJP743" s="168"/>
      <c r="HJQ743" s="835"/>
      <c r="HJR743" s="835"/>
      <c r="HJS743" s="835"/>
      <c r="HJT743" s="835"/>
      <c r="HJU743" s="835"/>
      <c r="HJV743" s="835"/>
      <c r="HJW743" s="835"/>
      <c r="HJX743" s="835"/>
      <c r="HJY743" s="835"/>
      <c r="HJZ743" s="835"/>
      <c r="HKA743" s="835"/>
      <c r="HKB743" s="835"/>
      <c r="HKC743" s="835"/>
      <c r="HKD743" s="835"/>
      <c r="HKE743" s="835"/>
      <c r="HKF743" s="835"/>
      <c r="HKG743" s="835"/>
      <c r="HKH743" s="835"/>
      <c r="HKI743" s="835"/>
      <c r="HKJ743" s="835"/>
      <c r="HKK743" s="835"/>
      <c r="HKL743" s="835"/>
      <c r="HKM743" s="835"/>
      <c r="HKN743" s="835"/>
      <c r="HKO743" s="89"/>
      <c r="HKP743" s="89"/>
      <c r="HKQ743" s="89"/>
      <c r="HKR743" s="89"/>
      <c r="HKS743" s="89"/>
      <c r="HKT743" s="835"/>
      <c r="HKU743" s="835"/>
      <c r="HKV743" s="89"/>
      <c r="HKW743" s="89"/>
      <c r="HKX743" s="835"/>
      <c r="HKY743" s="835"/>
      <c r="HKZ743" s="89"/>
      <c r="HLA743" s="89"/>
      <c r="HLB743" s="835"/>
      <c r="HLC743" s="835"/>
      <c r="HLD743" s="835"/>
      <c r="HLE743" s="835"/>
      <c r="HLF743" s="835"/>
      <c r="HLG743" s="835"/>
      <c r="HLH743" s="835"/>
      <c r="HLI743" s="89"/>
      <c r="HLJ743" s="89"/>
      <c r="HLK743" s="835"/>
      <c r="HLL743" s="835"/>
      <c r="HLM743" s="89"/>
      <c r="HLN743" s="89"/>
      <c r="HLO743" s="835"/>
      <c r="HLP743" s="835"/>
      <c r="HLQ743" s="835"/>
      <c r="HLR743" s="835"/>
      <c r="HLS743" s="835"/>
      <c r="HLT743" s="203"/>
      <c r="HLU743" s="107"/>
      <c r="HLV743" s="835"/>
      <c r="HLW743" s="835"/>
      <c r="HLX743" s="835"/>
      <c r="HLY743" s="835"/>
      <c r="HLZ743" s="835"/>
      <c r="HMA743" s="835"/>
      <c r="HMB743" s="835"/>
      <c r="HMC743" s="168"/>
      <c r="HMD743" s="168"/>
      <c r="HME743" s="168"/>
      <c r="HMF743" s="168"/>
      <c r="HMG743" s="168"/>
      <c r="HMH743" s="168"/>
      <c r="HMI743" s="168"/>
      <c r="HMJ743" s="168"/>
      <c r="HMK743" s="168"/>
      <c r="HML743" s="168"/>
      <c r="HMM743" s="168"/>
      <c r="HMN743" s="168"/>
      <c r="HMO743" s="168"/>
      <c r="HMP743" s="168"/>
      <c r="HMQ743" s="168"/>
      <c r="HMR743" s="168"/>
      <c r="HMS743" s="168"/>
      <c r="HMT743" s="168"/>
      <c r="HMU743" s="168"/>
      <c r="HMV743" s="168"/>
      <c r="HMW743" s="168"/>
      <c r="HMX743" s="168"/>
      <c r="HMY743" s="168"/>
      <c r="HMZ743" s="168"/>
      <c r="HNA743" s="168"/>
      <c r="HNB743" s="168"/>
      <c r="HNC743" s="168"/>
      <c r="HND743" s="168"/>
      <c r="HNE743" s="168"/>
      <c r="HNF743" s="168"/>
      <c r="HNG743" s="168"/>
      <c r="HNH743" s="168"/>
      <c r="HNI743" s="168"/>
      <c r="HNJ743" s="168"/>
      <c r="HNK743" s="168"/>
      <c r="HNL743" s="168"/>
      <c r="HNM743" s="168"/>
      <c r="HNN743" s="168"/>
      <c r="HNO743" s="168"/>
      <c r="HNP743" s="168"/>
      <c r="HNQ743" s="168"/>
      <c r="HNR743" s="168"/>
      <c r="HNS743" s="168"/>
      <c r="HNT743" s="168"/>
      <c r="HNU743" s="835"/>
      <c r="HNV743" s="835"/>
      <c r="HNW743" s="835"/>
      <c r="HNX743" s="835"/>
      <c r="HNY743" s="835"/>
      <c r="HNZ743" s="835"/>
      <c r="HOA743" s="835"/>
      <c r="HOB743" s="835"/>
      <c r="HOC743" s="835"/>
      <c r="HOD743" s="835"/>
      <c r="HOE743" s="835"/>
      <c r="HOF743" s="835"/>
      <c r="HOG743" s="835"/>
      <c r="HOH743" s="835"/>
      <c r="HOI743" s="835"/>
      <c r="HOJ743" s="835"/>
      <c r="HOK743" s="835"/>
      <c r="HOL743" s="835"/>
      <c r="HOM743" s="835"/>
      <c r="HON743" s="835"/>
      <c r="HOO743" s="835"/>
      <c r="HOP743" s="835"/>
      <c r="HOQ743" s="835"/>
      <c r="HOR743" s="835"/>
      <c r="HOS743" s="89"/>
      <c r="HOT743" s="89"/>
      <c r="HOU743" s="89"/>
      <c r="HOV743" s="89"/>
      <c r="HOW743" s="89"/>
      <c r="HOX743" s="835"/>
      <c r="HOY743" s="835"/>
      <c r="HOZ743" s="89"/>
      <c r="HPA743" s="89"/>
      <c r="HPB743" s="835"/>
      <c r="HPC743" s="835"/>
      <c r="HPD743" s="89"/>
      <c r="HPE743" s="89"/>
      <c r="HPF743" s="835"/>
      <c r="HPG743" s="835"/>
      <c r="HPH743" s="835"/>
      <c r="HPI743" s="835"/>
      <c r="HPJ743" s="835"/>
      <c r="HPK743" s="835"/>
      <c r="HPL743" s="835"/>
      <c r="HPM743" s="89"/>
      <c r="HPN743" s="89"/>
      <c r="HPO743" s="835"/>
      <c r="HPP743" s="835"/>
      <c r="HPQ743" s="89"/>
      <c r="HPR743" s="89"/>
      <c r="HPS743" s="835"/>
      <c r="HPT743" s="835"/>
      <c r="HPU743" s="835"/>
      <c r="HPV743" s="835"/>
      <c r="HPW743" s="835"/>
      <c r="HPX743" s="203"/>
      <c r="HPY743" s="107"/>
      <c r="HPZ743" s="835"/>
      <c r="HQA743" s="835"/>
      <c r="HQB743" s="835"/>
      <c r="HQC743" s="835"/>
      <c r="HQD743" s="835"/>
      <c r="HQE743" s="835"/>
      <c r="HQF743" s="835"/>
      <c r="HQG743" s="168"/>
      <c r="HQH743" s="168"/>
      <c r="HQI743" s="168"/>
      <c r="HQJ743" s="168"/>
      <c r="HQK743" s="168"/>
      <c r="HQL743" s="168"/>
      <c r="HQM743" s="168"/>
      <c r="HQN743" s="168"/>
      <c r="HQO743" s="168"/>
      <c r="HQP743" s="168"/>
      <c r="HQQ743" s="168"/>
      <c r="HQR743" s="168"/>
      <c r="HQS743" s="168"/>
      <c r="HQT743" s="168"/>
      <c r="HQU743" s="168"/>
      <c r="HQV743" s="168"/>
      <c r="HQW743" s="168"/>
      <c r="HQX743" s="168"/>
      <c r="HQY743" s="168"/>
      <c r="HQZ743" s="168"/>
      <c r="HRA743" s="168"/>
      <c r="HRB743" s="168"/>
      <c r="HRC743" s="168"/>
      <c r="HRD743" s="168"/>
      <c r="HRE743" s="168"/>
      <c r="HRF743" s="168"/>
      <c r="HRG743" s="168"/>
      <c r="HRH743" s="168"/>
      <c r="HRI743" s="168"/>
      <c r="HRJ743" s="168"/>
      <c r="HRK743" s="168"/>
      <c r="HRL743" s="168"/>
      <c r="HRM743" s="168"/>
      <c r="HRN743" s="168"/>
      <c r="HRO743" s="168"/>
      <c r="HRP743" s="168"/>
      <c r="HRQ743" s="168"/>
      <c r="HRR743" s="168"/>
      <c r="HRS743" s="168"/>
      <c r="HRT743" s="168"/>
      <c r="HRU743" s="168"/>
      <c r="HRV743" s="168"/>
      <c r="HRW743" s="168"/>
      <c r="HRX743" s="168"/>
      <c r="HRY743" s="835"/>
      <c r="HRZ743" s="835"/>
      <c r="HSA743" s="835"/>
      <c r="HSB743" s="835"/>
      <c r="HSC743" s="835"/>
      <c r="HSD743" s="835"/>
      <c r="HSE743" s="835"/>
      <c r="HSF743" s="835"/>
      <c r="HSG743" s="835"/>
      <c r="HSH743" s="835"/>
      <c r="HSI743" s="835"/>
      <c r="HSJ743" s="835"/>
      <c r="HSK743" s="835"/>
      <c r="HSL743" s="835"/>
      <c r="HSM743" s="835"/>
      <c r="HSN743" s="835"/>
      <c r="HSO743" s="835"/>
      <c r="HSP743" s="835"/>
      <c r="HSQ743" s="835"/>
      <c r="HSR743" s="835"/>
      <c r="HSS743" s="835"/>
      <c r="HST743" s="835"/>
      <c r="HSU743" s="835"/>
      <c r="HSV743" s="835"/>
      <c r="HSW743" s="89"/>
      <c r="HSX743" s="89"/>
      <c r="HSY743" s="89"/>
      <c r="HSZ743" s="89"/>
      <c r="HTA743" s="89"/>
      <c r="HTB743" s="835"/>
      <c r="HTC743" s="835"/>
      <c r="HTD743" s="89"/>
      <c r="HTE743" s="89"/>
      <c r="HTF743" s="835"/>
      <c r="HTG743" s="835"/>
      <c r="HTH743" s="89"/>
      <c r="HTI743" s="89"/>
      <c r="HTJ743" s="835"/>
      <c r="HTK743" s="835"/>
      <c r="HTL743" s="835"/>
      <c r="HTM743" s="835"/>
      <c r="HTN743" s="835"/>
      <c r="HTO743" s="835"/>
      <c r="HTP743" s="835"/>
      <c r="HTQ743" s="89"/>
      <c r="HTR743" s="89"/>
      <c r="HTS743" s="835"/>
      <c r="HTT743" s="835"/>
      <c r="HTU743" s="89"/>
      <c r="HTV743" s="89"/>
      <c r="HTW743" s="835"/>
      <c r="HTX743" s="835"/>
      <c r="HTY743" s="835"/>
      <c r="HTZ743" s="835"/>
      <c r="HUA743" s="835"/>
      <c r="HUB743" s="203"/>
      <c r="HUC743" s="107"/>
      <c r="HUD743" s="835"/>
      <c r="HUE743" s="835"/>
      <c r="HUF743" s="835"/>
      <c r="HUG743" s="835"/>
      <c r="HUH743" s="835"/>
      <c r="HUI743" s="835"/>
      <c r="HUJ743" s="835"/>
      <c r="HUK743" s="168"/>
      <c r="HUL743" s="168"/>
      <c r="HUM743" s="168"/>
      <c r="HUN743" s="168"/>
      <c r="HUO743" s="168"/>
      <c r="HUP743" s="168"/>
      <c r="HUQ743" s="168"/>
      <c r="HUR743" s="168"/>
      <c r="HUS743" s="168"/>
      <c r="HUT743" s="168"/>
      <c r="HUU743" s="168"/>
      <c r="HUV743" s="168"/>
      <c r="HUW743" s="168"/>
      <c r="HUX743" s="168"/>
      <c r="HUY743" s="168"/>
      <c r="HUZ743" s="168"/>
      <c r="HVA743" s="168"/>
      <c r="HVB743" s="168"/>
      <c r="HVC743" s="168"/>
      <c r="HVD743" s="168"/>
      <c r="HVE743" s="168"/>
      <c r="HVF743" s="168"/>
      <c r="HVG743" s="168"/>
      <c r="HVH743" s="168"/>
      <c r="HVI743" s="168"/>
      <c r="HVJ743" s="168"/>
      <c r="HVK743" s="168"/>
      <c r="HVL743" s="168"/>
      <c r="HVM743" s="168"/>
      <c r="HVN743" s="168"/>
      <c r="HVO743" s="168"/>
      <c r="HVP743" s="168"/>
      <c r="HVQ743" s="168"/>
      <c r="HVR743" s="168"/>
      <c r="HVS743" s="168"/>
      <c r="HVT743" s="168"/>
      <c r="HVU743" s="168"/>
      <c r="HVV743" s="168"/>
      <c r="HVW743" s="168"/>
      <c r="HVX743" s="168"/>
      <c r="HVY743" s="168"/>
      <c r="HVZ743" s="168"/>
      <c r="HWA743" s="168"/>
      <c r="HWB743" s="168"/>
      <c r="HWC743" s="835"/>
      <c r="HWD743" s="835"/>
      <c r="HWE743" s="835"/>
      <c r="HWF743" s="835"/>
      <c r="HWG743" s="835"/>
      <c r="HWH743" s="835"/>
      <c r="HWI743" s="835"/>
      <c r="HWJ743" s="835"/>
      <c r="HWK743" s="835"/>
      <c r="HWL743" s="835"/>
      <c r="HWM743" s="835"/>
      <c r="HWN743" s="835"/>
      <c r="HWO743" s="835"/>
      <c r="HWP743" s="835"/>
      <c r="HWQ743" s="835"/>
      <c r="HWR743" s="835"/>
      <c r="HWS743" s="835"/>
      <c r="HWT743" s="835"/>
      <c r="HWU743" s="835"/>
      <c r="HWV743" s="835"/>
      <c r="HWW743" s="835"/>
      <c r="HWX743" s="835"/>
      <c r="HWY743" s="835"/>
      <c r="HWZ743" s="835"/>
      <c r="HXA743" s="89"/>
      <c r="HXB743" s="89"/>
      <c r="HXC743" s="89"/>
      <c r="HXD743" s="89"/>
      <c r="HXE743" s="89"/>
      <c r="HXF743" s="835"/>
      <c r="HXG743" s="835"/>
      <c r="HXH743" s="89"/>
      <c r="HXI743" s="89"/>
      <c r="HXJ743" s="835"/>
      <c r="HXK743" s="835"/>
      <c r="HXL743" s="89"/>
      <c r="HXM743" s="89"/>
      <c r="HXN743" s="835"/>
      <c r="HXO743" s="835"/>
      <c r="HXP743" s="835"/>
      <c r="HXQ743" s="835"/>
      <c r="HXR743" s="835"/>
      <c r="HXS743" s="835"/>
      <c r="HXT743" s="835"/>
      <c r="HXU743" s="89"/>
      <c r="HXV743" s="89"/>
      <c r="HXW743" s="835"/>
      <c r="HXX743" s="835"/>
      <c r="HXY743" s="89"/>
      <c r="HXZ743" s="89"/>
      <c r="HYA743" s="835"/>
      <c r="HYB743" s="835"/>
      <c r="HYC743" s="835"/>
      <c r="HYD743" s="835"/>
      <c r="HYE743" s="835"/>
      <c r="HYF743" s="203"/>
      <c r="HYG743" s="107"/>
      <c r="HYH743" s="835"/>
      <c r="HYI743" s="835"/>
      <c r="HYJ743" s="835"/>
      <c r="HYK743" s="835"/>
      <c r="HYL743" s="835"/>
      <c r="HYM743" s="835"/>
      <c r="HYN743" s="835"/>
      <c r="HYO743" s="168"/>
      <c r="HYP743" s="168"/>
      <c r="HYQ743" s="168"/>
      <c r="HYR743" s="168"/>
      <c r="HYS743" s="168"/>
      <c r="HYT743" s="168"/>
      <c r="HYU743" s="168"/>
      <c r="HYV743" s="168"/>
      <c r="HYW743" s="168"/>
      <c r="HYX743" s="168"/>
      <c r="HYY743" s="168"/>
      <c r="HYZ743" s="168"/>
      <c r="HZA743" s="168"/>
      <c r="HZB743" s="168"/>
      <c r="HZC743" s="168"/>
      <c r="HZD743" s="168"/>
      <c r="HZE743" s="168"/>
      <c r="HZF743" s="168"/>
      <c r="HZG743" s="168"/>
      <c r="HZH743" s="168"/>
      <c r="HZI743" s="168"/>
      <c r="HZJ743" s="168"/>
      <c r="HZK743" s="168"/>
      <c r="HZL743" s="168"/>
      <c r="HZM743" s="168"/>
      <c r="HZN743" s="168"/>
      <c r="HZO743" s="168"/>
      <c r="HZP743" s="168"/>
      <c r="HZQ743" s="168"/>
      <c r="HZR743" s="168"/>
      <c r="HZS743" s="168"/>
      <c r="HZT743" s="168"/>
      <c r="HZU743" s="168"/>
      <c r="HZV743" s="168"/>
      <c r="HZW743" s="168"/>
      <c r="HZX743" s="168"/>
      <c r="HZY743" s="168"/>
      <c r="HZZ743" s="168"/>
      <c r="IAA743" s="168"/>
      <c r="IAB743" s="168"/>
      <c r="IAC743" s="168"/>
      <c r="IAD743" s="168"/>
      <c r="IAE743" s="168"/>
      <c r="IAF743" s="168"/>
      <c r="IAG743" s="835"/>
      <c r="IAH743" s="835"/>
      <c r="IAI743" s="835"/>
      <c r="IAJ743" s="835"/>
      <c r="IAK743" s="835"/>
      <c r="IAL743" s="835"/>
      <c r="IAM743" s="835"/>
      <c r="IAN743" s="835"/>
      <c r="IAO743" s="835"/>
      <c r="IAP743" s="835"/>
      <c r="IAQ743" s="835"/>
      <c r="IAR743" s="835"/>
      <c r="IAS743" s="835"/>
      <c r="IAT743" s="835"/>
      <c r="IAU743" s="835"/>
      <c r="IAV743" s="835"/>
      <c r="IAW743" s="835"/>
      <c r="IAX743" s="835"/>
      <c r="IAY743" s="835"/>
      <c r="IAZ743" s="835"/>
      <c r="IBA743" s="835"/>
      <c r="IBB743" s="835"/>
      <c r="IBC743" s="835"/>
      <c r="IBD743" s="835"/>
      <c r="IBE743" s="89"/>
      <c r="IBF743" s="89"/>
      <c r="IBG743" s="89"/>
      <c r="IBH743" s="89"/>
      <c r="IBI743" s="89"/>
      <c r="IBJ743" s="835"/>
      <c r="IBK743" s="835"/>
      <c r="IBL743" s="89"/>
      <c r="IBM743" s="89"/>
      <c r="IBN743" s="835"/>
      <c r="IBO743" s="835"/>
      <c r="IBP743" s="89"/>
      <c r="IBQ743" s="89"/>
      <c r="IBR743" s="835"/>
      <c r="IBS743" s="835"/>
      <c r="IBT743" s="835"/>
      <c r="IBU743" s="835"/>
      <c r="IBV743" s="835"/>
      <c r="IBW743" s="835"/>
      <c r="IBX743" s="835"/>
      <c r="IBY743" s="89"/>
      <c r="IBZ743" s="89"/>
      <c r="ICA743" s="835"/>
      <c r="ICB743" s="835"/>
      <c r="ICC743" s="89"/>
      <c r="ICD743" s="89"/>
      <c r="ICE743" s="835"/>
      <c r="ICF743" s="835"/>
      <c r="ICG743" s="835"/>
      <c r="ICH743" s="835"/>
      <c r="ICI743" s="835"/>
      <c r="ICJ743" s="203"/>
      <c r="ICK743" s="107"/>
      <c r="ICL743" s="835"/>
      <c r="ICM743" s="835"/>
      <c r="ICN743" s="835"/>
      <c r="ICO743" s="835"/>
      <c r="ICP743" s="835"/>
      <c r="ICQ743" s="835"/>
      <c r="ICR743" s="835"/>
      <c r="ICS743" s="168"/>
      <c r="ICT743" s="168"/>
      <c r="ICU743" s="168"/>
      <c r="ICV743" s="168"/>
      <c r="ICW743" s="168"/>
      <c r="ICX743" s="168"/>
      <c r="ICY743" s="168"/>
      <c r="ICZ743" s="168"/>
      <c r="IDA743" s="168"/>
      <c r="IDB743" s="168"/>
      <c r="IDC743" s="168"/>
      <c r="IDD743" s="168"/>
      <c r="IDE743" s="168"/>
      <c r="IDF743" s="168"/>
      <c r="IDG743" s="168"/>
      <c r="IDH743" s="168"/>
      <c r="IDI743" s="168"/>
      <c r="IDJ743" s="168"/>
      <c r="IDK743" s="168"/>
      <c r="IDL743" s="168"/>
      <c r="IDM743" s="168"/>
      <c r="IDN743" s="168"/>
      <c r="IDO743" s="168"/>
      <c r="IDP743" s="168"/>
      <c r="IDQ743" s="168"/>
      <c r="IDR743" s="168"/>
      <c r="IDS743" s="168"/>
      <c r="IDT743" s="168"/>
      <c r="IDU743" s="168"/>
      <c r="IDV743" s="168"/>
      <c r="IDW743" s="168"/>
      <c r="IDX743" s="168"/>
      <c r="IDY743" s="168"/>
      <c r="IDZ743" s="168"/>
      <c r="IEA743" s="168"/>
      <c r="IEB743" s="168"/>
      <c r="IEC743" s="168"/>
      <c r="IED743" s="168"/>
      <c r="IEE743" s="168"/>
      <c r="IEF743" s="168"/>
      <c r="IEG743" s="168"/>
      <c r="IEH743" s="168"/>
      <c r="IEI743" s="168"/>
      <c r="IEJ743" s="168"/>
      <c r="IEK743" s="835"/>
      <c r="IEL743" s="835"/>
      <c r="IEM743" s="835"/>
      <c r="IEN743" s="835"/>
      <c r="IEO743" s="835"/>
      <c r="IEP743" s="835"/>
      <c r="IEQ743" s="835"/>
      <c r="IER743" s="835"/>
      <c r="IES743" s="835"/>
      <c r="IET743" s="835"/>
      <c r="IEU743" s="835"/>
      <c r="IEV743" s="835"/>
      <c r="IEW743" s="835"/>
      <c r="IEX743" s="835"/>
      <c r="IEY743" s="835"/>
      <c r="IEZ743" s="835"/>
      <c r="IFA743" s="835"/>
      <c r="IFB743" s="835"/>
      <c r="IFC743" s="835"/>
      <c r="IFD743" s="835"/>
      <c r="IFE743" s="835"/>
      <c r="IFF743" s="835"/>
      <c r="IFG743" s="835"/>
      <c r="IFH743" s="835"/>
      <c r="IFI743" s="89"/>
      <c r="IFJ743" s="89"/>
      <c r="IFK743" s="89"/>
      <c r="IFL743" s="89"/>
      <c r="IFM743" s="89"/>
      <c r="IFN743" s="835"/>
      <c r="IFO743" s="835"/>
      <c r="IFP743" s="89"/>
      <c r="IFQ743" s="89"/>
      <c r="IFR743" s="835"/>
      <c r="IFS743" s="835"/>
      <c r="IFT743" s="89"/>
      <c r="IFU743" s="89"/>
      <c r="IFV743" s="835"/>
      <c r="IFW743" s="835"/>
      <c r="IFX743" s="835"/>
      <c r="IFY743" s="835"/>
      <c r="IFZ743" s="835"/>
      <c r="IGA743" s="835"/>
      <c r="IGB743" s="835"/>
      <c r="IGC743" s="89"/>
      <c r="IGD743" s="89"/>
      <c r="IGE743" s="835"/>
      <c r="IGF743" s="835"/>
      <c r="IGG743" s="89"/>
      <c r="IGH743" s="89"/>
      <c r="IGI743" s="835"/>
      <c r="IGJ743" s="835"/>
      <c r="IGK743" s="835"/>
      <c r="IGL743" s="835"/>
      <c r="IGM743" s="835"/>
      <c r="IGN743" s="203"/>
      <c r="IGO743" s="107"/>
      <c r="IGP743" s="835"/>
      <c r="IGQ743" s="835"/>
      <c r="IGR743" s="835"/>
      <c r="IGS743" s="835"/>
      <c r="IGT743" s="835"/>
      <c r="IGU743" s="835"/>
      <c r="IGV743" s="835"/>
      <c r="IGW743" s="168"/>
      <c r="IGX743" s="168"/>
      <c r="IGY743" s="168"/>
      <c r="IGZ743" s="168"/>
      <c r="IHA743" s="168"/>
      <c r="IHB743" s="168"/>
      <c r="IHC743" s="168"/>
      <c r="IHD743" s="168"/>
      <c r="IHE743" s="168"/>
      <c r="IHF743" s="168"/>
      <c r="IHG743" s="168"/>
      <c r="IHH743" s="168"/>
      <c r="IHI743" s="168"/>
      <c r="IHJ743" s="168"/>
      <c r="IHK743" s="168"/>
      <c r="IHL743" s="168"/>
      <c r="IHM743" s="168"/>
      <c r="IHN743" s="168"/>
      <c r="IHO743" s="168"/>
      <c r="IHP743" s="168"/>
      <c r="IHQ743" s="168"/>
      <c r="IHR743" s="168"/>
      <c r="IHS743" s="168"/>
      <c r="IHT743" s="168"/>
      <c r="IHU743" s="168"/>
      <c r="IHV743" s="168"/>
      <c r="IHW743" s="168"/>
      <c r="IHX743" s="168"/>
      <c r="IHY743" s="168"/>
      <c r="IHZ743" s="168"/>
      <c r="IIA743" s="168"/>
      <c r="IIB743" s="168"/>
      <c r="IIC743" s="168"/>
      <c r="IID743" s="168"/>
      <c r="IIE743" s="168"/>
      <c r="IIF743" s="168"/>
      <c r="IIG743" s="168"/>
      <c r="IIH743" s="168"/>
      <c r="III743" s="168"/>
      <c r="IIJ743" s="168"/>
      <c r="IIK743" s="168"/>
      <c r="IIL743" s="168"/>
      <c r="IIM743" s="168"/>
      <c r="IIN743" s="168"/>
      <c r="IIO743" s="835"/>
      <c r="IIP743" s="835"/>
      <c r="IIQ743" s="835"/>
      <c r="IIR743" s="835"/>
      <c r="IIS743" s="835"/>
      <c r="IIT743" s="835"/>
      <c r="IIU743" s="835"/>
      <c r="IIV743" s="835"/>
      <c r="IIW743" s="835"/>
      <c r="IIX743" s="835"/>
      <c r="IIY743" s="835"/>
      <c r="IIZ743" s="835"/>
      <c r="IJA743" s="835"/>
      <c r="IJB743" s="835"/>
      <c r="IJC743" s="835"/>
      <c r="IJD743" s="835"/>
      <c r="IJE743" s="835"/>
      <c r="IJF743" s="835"/>
      <c r="IJG743" s="835"/>
      <c r="IJH743" s="835"/>
      <c r="IJI743" s="835"/>
      <c r="IJJ743" s="835"/>
      <c r="IJK743" s="835"/>
      <c r="IJL743" s="835"/>
      <c r="IJM743" s="89"/>
      <c r="IJN743" s="89"/>
      <c r="IJO743" s="89"/>
      <c r="IJP743" s="89"/>
      <c r="IJQ743" s="89"/>
      <c r="IJR743" s="835"/>
      <c r="IJS743" s="835"/>
      <c r="IJT743" s="89"/>
      <c r="IJU743" s="89"/>
      <c r="IJV743" s="835"/>
      <c r="IJW743" s="835"/>
      <c r="IJX743" s="89"/>
      <c r="IJY743" s="89"/>
      <c r="IJZ743" s="835"/>
      <c r="IKA743" s="835"/>
      <c r="IKB743" s="835"/>
      <c r="IKC743" s="835"/>
      <c r="IKD743" s="835"/>
      <c r="IKE743" s="835"/>
      <c r="IKF743" s="835"/>
      <c r="IKG743" s="89"/>
      <c r="IKH743" s="89"/>
      <c r="IKI743" s="835"/>
      <c r="IKJ743" s="835"/>
      <c r="IKK743" s="89"/>
      <c r="IKL743" s="89"/>
      <c r="IKM743" s="835"/>
      <c r="IKN743" s="835"/>
      <c r="IKO743" s="835"/>
      <c r="IKP743" s="835"/>
      <c r="IKQ743" s="835"/>
      <c r="IKR743" s="203"/>
      <c r="IKS743" s="107"/>
      <c r="IKT743" s="835"/>
      <c r="IKU743" s="835"/>
      <c r="IKV743" s="835"/>
      <c r="IKW743" s="835"/>
      <c r="IKX743" s="835"/>
      <c r="IKY743" s="835"/>
      <c r="IKZ743" s="835"/>
      <c r="ILA743" s="168"/>
      <c r="ILB743" s="168"/>
      <c r="ILC743" s="168"/>
      <c r="ILD743" s="168"/>
      <c r="ILE743" s="168"/>
      <c r="ILF743" s="168"/>
      <c r="ILG743" s="168"/>
      <c r="ILH743" s="168"/>
      <c r="ILI743" s="168"/>
      <c r="ILJ743" s="168"/>
      <c r="ILK743" s="168"/>
      <c r="ILL743" s="168"/>
      <c r="ILM743" s="168"/>
      <c r="ILN743" s="168"/>
      <c r="ILO743" s="168"/>
      <c r="ILP743" s="168"/>
      <c r="ILQ743" s="168"/>
      <c r="ILR743" s="168"/>
      <c r="ILS743" s="168"/>
      <c r="ILT743" s="168"/>
      <c r="ILU743" s="168"/>
      <c r="ILV743" s="168"/>
      <c r="ILW743" s="168"/>
      <c r="ILX743" s="168"/>
      <c r="ILY743" s="168"/>
      <c r="ILZ743" s="168"/>
      <c r="IMA743" s="168"/>
      <c r="IMB743" s="168"/>
      <c r="IMC743" s="168"/>
      <c r="IMD743" s="168"/>
      <c r="IME743" s="168"/>
      <c r="IMF743" s="168"/>
      <c r="IMG743" s="168"/>
      <c r="IMH743" s="168"/>
      <c r="IMI743" s="168"/>
      <c r="IMJ743" s="168"/>
      <c r="IMK743" s="168"/>
      <c r="IML743" s="168"/>
      <c r="IMM743" s="168"/>
      <c r="IMN743" s="168"/>
      <c r="IMO743" s="168"/>
      <c r="IMP743" s="168"/>
      <c r="IMQ743" s="168"/>
      <c r="IMR743" s="168"/>
      <c r="IMS743" s="835"/>
      <c r="IMT743" s="835"/>
      <c r="IMU743" s="835"/>
      <c r="IMV743" s="835"/>
      <c r="IMW743" s="835"/>
      <c r="IMX743" s="835"/>
      <c r="IMY743" s="835"/>
      <c r="IMZ743" s="835"/>
      <c r="INA743" s="835"/>
      <c r="INB743" s="835"/>
      <c r="INC743" s="835"/>
      <c r="IND743" s="835"/>
      <c r="INE743" s="835"/>
      <c r="INF743" s="835"/>
      <c r="ING743" s="835"/>
      <c r="INH743" s="835"/>
      <c r="INI743" s="835"/>
      <c r="INJ743" s="835"/>
      <c r="INK743" s="835"/>
      <c r="INL743" s="835"/>
      <c r="INM743" s="835"/>
      <c r="INN743" s="835"/>
      <c r="INO743" s="835"/>
      <c r="INP743" s="835"/>
      <c r="INQ743" s="89"/>
      <c r="INR743" s="89"/>
      <c r="INS743" s="89"/>
      <c r="INT743" s="89"/>
      <c r="INU743" s="89"/>
      <c r="INV743" s="835"/>
      <c r="INW743" s="835"/>
      <c r="INX743" s="89"/>
      <c r="INY743" s="89"/>
      <c r="INZ743" s="835"/>
      <c r="IOA743" s="835"/>
      <c r="IOB743" s="89"/>
      <c r="IOC743" s="89"/>
      <c r="IOD743" s="835"/>
      <c r="IOE743" s="835"/>
      <c r="IOF743" s="835"/>
      <c r="IOG743" s="835"/>
      <c r="IOH743" s="835"/>
      <c r="IOI743" s="835"/>
      <c r="IOJ743" s="835"/>
      <c r="IOK743" s="89"/>
      <c r="IOL743" s="89"/>
      <c r="IOM743" s="835"/>
      <c r="ION743" s="835"/>
      <c r="IOO743" s="89"/>
      <c r="IOP743" s="89"/>
      <c r="IOQ743" s="835"/>
      <c r="IOR743" s="835"/>
      <c r="IOS743" s="835"/>
      <c r="IOT743" s="835"/>
      <c r="IOU743" s="835"/>
      <c r="IOV743" s="203"/>
      <c r="IOW743" s="107"/>
      <c r="IOX743" s="835"/>
      <c r="IOY743" s="835"/>
      <c r="IOZ743" s="835"/>
      <c r="IPA743" s="835"/>
      <c r="IPB743" s="835"/>
      <c r="IPC743" s="835"/>
      <c r="IPD743" s="835"/>
      <c r="IPE743" s="168"/>
      <c r="IPF743" s="168"/>
      <c r="IPG743" s="168"/>
      <c r="IPH743" s="168"/>
      <c r="IPI743" s="168"/>
      <c r="IPJ743" s="168"/>
      <c r="IPK743" s="168"/>
      <c r="IPL743" s="168"/>
      <c r="IPM743" s="168"/>
      <c r="IPN743" s="168"/>
      <c r="IPO743" s="168"/>
      <c r="IPP743" s="168"/>
      <c r="IPQ743" s="168"/>
      <c r="IPR743" s="168"/>
      <c r="IPS743" s="168"/>
      <c r="IPT743" s="168"/>
      <c r="IPU743" s="168"/>
      <c r="IPV743" s="168"/>
      <c r="IPW743" s="168"/>
      <c r="IPX743" s="168"/>
      <c r="IPY743" s="168"/>
      <c r="IPZ743" s="168"/>
      <c r="IQA743" s="168"/>
      <c r="IQB743" s="168"/>
      <c r="IQC743" s="168"/>
      <c r="IQD743" s="168"/>
      <c r="IQE743" s="168"/>
      <c r="IQF743" s="168"/>
      <c r="IQG743" s="168"/>
      <c r="IQH743" s="168"/>
      <c r="IQI743" s="168"/>
      <c r="IQJ743" s="168"/>
      <c r="IQK743" s="168"/>
      <c r="IQL743" s="168"/>
      <c r="IQM743" s="168"/>
      <c r="IQN743" s="168"/>
      <c r="IQO743" s="168"/>
      <c r="IQP743" s="168"/>
      <c r="IQQ743" s="168"/>
      <c r="IQR743" s="168"/>
      <c r="IQS743" s="168"/>
      <c r="IQT743" s="168"/>
      <c r="IQU743" s="168"/>
      <c r="IQV743" s="168"/>
      <c r="IQW743" s="835"/>
      <c r="IQX743" s="835"/>
      <c r="IQY743" s="835"/>
      <c r="IQZ743" s="835"/>
      <c r="IRA743" s="835"/>
      <c r="IRB743" s="835"/>
      <c r="IRC743" s="835"/>
      <c r="IRD743" s="835"/>
      <c r="IRE743" s="835"/>
      <c r="IRF743" s="835"/>
      <c r="IRG743" s="835"/>
      <c r="IRH743" s="835"/>
      <c r="IRI743" s="835"/>
      <c r="IRJ743" s="835"/>
      <c r="IRK743" s="835"/>
      <c r="IRL743" s="835"/>
      <c r="IRM743" s="835"/>
      <c r="IRN743" s="835"/>
      <c r="IRO743" s="835"/>
      <c r="IRP743" s="835"/>
      <c r="IRQ743" s="835"/>
      <c r="IRR743" s="835"/>
      <c r="IRS743" s="835"/>
      <c r="IRT743" s="835"/>
      <c r="IRU743" s="89"/>
      <c r="IRV743" s="89"/>
      <c r="IRW743" s="89"/>
      <c r="IRX743" s="89"/>
      <c r="IRY743" s="89"/>
      <c r="IRZ743" s="835"/>
      <c r="ISA743" s="835"/>
      <c r="ISB743" s="89"/>
      <c r="ISC743" s="89"/>
      <c r="ISD743" s="835"/>
      <c r="ISE743" s="835"/>
      <c r="ISF743" s="89"/>
      <c r="ISG743" s="89"/>
      <c r="ISH743" s="835"/>
      <c r="ISI743" s="835"/>
      <c r="ISJ743" s="835"/>
      <c r="ISK743" s="835"/>
      <c r="ISL743" s="835"/>
      <c r="ISM743" s="835"/>
      <c r="ISN743" s="835"/>
      <c r="ISO743" s="89"/>
      <c r="ISP743" s="89"/>
      <c r="ISQ743" s="835"/>
      <c r="ISR743" s="835"/>
      <c r="ISS743" s="89"/>
      <c r="IST743" s="89"/>
      <c r="ISU743" s="835"/>
      <c r="ISV743" s="835"/>
      <c r="ISW743" s="835"/>
      <c r="ISX743" s="835"/>
      <c r="ISY743" s="835"/>
      <c r="ISZ743" s="203"/>
      <c r="ITA743" s="107"/>
      <c r="ITB743" s="835"/>
      <c r="ITC743" s="835"/>
      <c r="ITD743" s="835"/>
      <c r="ITE743" s="835"/>
      <c r="ITF743" s="835"/>
      <c r="ITG743" s="835"/>
      <c r="ITH743" s="835"/>
      <c r="ITI743" s="168"/>
      <c r="ITJ743" s="168"/>
      <c r="ITK743" s="168"/>
      <c r="ITL743" s="168"/>
      <c r="ITM743" s="168"/>
      <c r="ITN743" s="168"/>
      <c r="ITO743" s="168"/>
      <c r="ITP743" s="168"/>
      <c r="ITQ743" s="168"/>
      <c r="ITR743" s="168"/>
      <c r="ITS743" s="168"/>
      <c r="ITT743" s="168"/>
      <c r="ITU743" s="168"/>
      <c r="ITV743" s="168"/>
      <c r="ITW743" s="168"/>
      <c r="ITX743" s="168"/>
      <c r="ITY743" s="168"/>
      <c r="ITZ743" s="168"/>
      <c r="IUA743" s="168"/>
      <c r="IUB743" s="168"/>
      <c r="IUC743" s="168"/>
      <c r="IUD743" s="168"/>
      <c r="IUE743" s="168"/>
      <c r="IUF743" s="168"/>
      <c r="IUG743" s="168"/>
      <c r="IUH743" s="168"/>
      <c r="IUI743" s="168"/>
      <c r="IUJ743" s="168"/>
      <c r="IUK743" s="168"/>
      <c r="IUL743" s="168"/>
      <c r="IUM743" s="168"/>
      <c r="IUN743" s="168"/>
      <c r="IUO743" s="168"/>
      <c r="IUP743" s="168"/>
      <c r="IUQ743" s="168"/>
      <c r="IUR743" s="168"/>
      <c r="IUS743" s="168"/>
      <c r="IUT743" s="168"/>
      <c r="IUU743" s="168"/>
      <c r="IUV743" s="168"/>
      <c r="IUW743" s="168"/>
      <c r="IUX743" s="168"/>
      <c r="IUY743" s="168"/>
      <c r="IUZ743" s="168"/>
      <c r="IVA743" s="835"/>
      <c r="IVB743" s="835"/>
      <c r="IVC743" s="835"/>
      <c r="IVD743" s="835"/>
      <c r="IVE743" s="835"/>
      <c r="IVF743" s="835"/>
      <c r="IVG743" s="835"/>
      <c r="IVH743" s="835"/>
      <c r="IVI743" s="835"/>
      <c r="IVJ743" s="835"/>
      <c r="IVK743" s="835"/>
      <c r="IVL743" s="835"/>
      <c r="IVM743" s="835"/>
      <c r="IVN743" s="835"/>
      <c r="IVO743" s="835"/>
      <c r="IVP743" s="835"/>
      <c r="IVQ743" s="835"/>
      <c r="IVR743" s="835"/>
      <c r="IVS743" s="835"/>
      <c r="IVT743" s="835"/>
      <c r="IVU743" s="835"/>
      <c r="IVV743" s="835"/>
      <c r="IVW743" s="835"/>
      <c r="IVX743" s="835"/>
      <c r="IVY743" s="89"/>
      <c r="IVZ743" s="89"/>
      <c r="IWA743" s="89"/>
      <c r="IWB743" s="89"/>
      <c r="IWC743" s="89"/>
      <c r="IWD743" s="835"/>
      <c r="IWE743" s="835"/>
      <c r="IWF743" s="89"/>
      <c r="IWG743" s="89"/>
      <c r="IWH743" s="835"/>
      <c r="IWI743" s="835"/>
      <c r="IWJ743" s="89"/>
      <c r="IWK743" s="89"/>
      <c r="IWL743" s="835"/>
      <c r="IWM743" s="835"/>
      <c r="IWN743" s="835"/>
      <c r="IWO743" s="835"/>
      <c r="IWP743" s="835"/>
      <c r="IWQ743" s="835"/>
      <c r="IWR743" s="835"/>
      <c r="IWS743" s="89"/>
      <c r="IWT743" s="89"/>
      <c r="IWU743" s="835"/>
      <c r="IWV743" s="835"/>
      <c r="IWW743" s="89"/>
      <c r="IWX743" s="89"/>
      <c r="IWY743" s="835"/>
      <c r="IWZ743" s="835"/>
      <c r="IXA743" s="835"/>
      <c r="IXB743" s="835"/>
      <c r="IXC743" s="835"/>
      <c r="IXD743" s="203"/>
      <c r="IXE743" s="107"/>
      <c r="IXF743" s="835"/>
      <c r="IXG743" s="835"/>
      <c r="IXH743" s="835"/>
      <c r="IXI743" s="835"/>
      <c r="IXJ743" s="835"/>
      <c r="IXK743" s="835"/>
      <c r="IXL743" s="835"/>
      <c r="IXM743" s="168"/>
      <c r="IXN743" s="168"/>
      <c r="IXO743" s="168"/>
      <c r="IXP743" s="168"/>
      <c r="IXQ743" s="168"/>
      <c r="IXR743" s="168"/>
      <c r="IXS743" s="168"/>
      <c r="IXT743" s="168"/>
      <c r="IXU743" s="168"/>
      <c r="IXV743" s="168"/>
      <c r="IXW743" s="168"/>
      <c r="IXX743" s="168"/>
      <c r="IXY743" s="168"/>
      <c r="IXZ743" s="168"/>
      <c r="IYA743" s="168"/>
      <c r="IYB743" s="168"/>
      <c r="IYC743" s="168"/>
      <c r="IYD743" s="168"/>
      <c r="IYE743" s="168"/>
      <c r="IYF743" s="168"/>
      <c r="IYG743" s="168"/>
      <c r="IYH743" s="168"/>
      <c r="IYI743" s="168"/>
      <c r="IYJ743" s="168"/>
      <c r="IYK743" s="168"/>
      <c r="IYL743" s="168"/>
      <c r="IYM743" s="168"/>
      <c r="IYN743" s="168"/>
      <c r="IYO743" s="168"/>
      <c r="IYP743" s="168"/>
      <c r="IYQ743" s="168"/>
      <c r="IYR743" s="168"/>
      <c r="IYS743" s="168"/>
      <c r="IYT743" s="168"/>
      <c r="IYU743" s="168"/>
      <c r="IYV743" s="168"/>
      <c r="IYW743" s="168"/>
      <c r="IYX743" s="168"/>
      <c r="IYY743" s="168"/>
      <c r="IYZ743" s="168"/>
      <c r="IZA743" s="168"/>
      <c r="IZB743" s="168"/>
      <c r="IZC743" s="168"/>
      <c r="IZD743" s="168"/>
      <c r="IZE743" s="835"/>
      <c r="IZF743" s="835"/>
      <c r="IZG743" s="835"/>
      <c r="IZH743" s="835"/>
      <c r="IZI743" s="835"/>
      <c r="IZJ743" s="835"/>
      <c r="IZK743" s="835"/>
      <c r="IZL743" s="835"/>
      <c r="IZM743" s="835"/>
      <c r="IZN743" s="835"/>
      <c r="IZO743" s="835"/>
      <c r="IZP743" s="835"/>
      <c r="IZQ743" s="835"/>
      <c r="IZR743" s="835"/>
      <c r="IZS743" s="835"/>
      <c r="IZT743" s="835"/>
      <c r="IZU743" s="835"/>
      <c r="IZV743" s="835"/>
      <c r="IZW743" s="835"/>
      <c r="IZX743" s="835"/>
      <c r="IZY743" s="835"/>
      <c r="IZZ743" s="835"/>
      <c r="JAA743" s="835"/>
      <c r="JAB743" s="835"/>
      <c r="JAC743" s="89"/>
      <c r="JAD743" s="89"/>
      <c r="JAE743" s="89"/>
      <c r="JAF743" s="89"/>
      <c r="JAG743" s="89"/>
      <c r="JAH743" s="835"/>
      <c r="JAI743" s="835"/>
      <c r="JAJ743" s="89"/>
      <c r="JAK743" s="89"/>
      <c r="JAL743" s="835"/>
      <c r="JAM743" s="835"/>
      <c r="JAN743" s="89"/>
      <c r="JAO743" s="89"/>
      <c r="JAP743" s="835"/>
      <c r="JAQ743" s="835"/>
      <c r="JAR743" s="835"/>
      <c r="JAS743" s="835"/>
      <c r="JAT743" s="835"/>
      <c r="JAU743" s="835"/>
      <c r="JAV743" s="835"/>
      <c r="JAW743" s="89"/>
      <c r="JAX743" s="89"/>
      <c r="JAY743" s="835"/>
      <c r="JAZ743" s="835"/>
      <c r="JBA743" s="89"/>
      <c r="JBB743" s="89"/>
      <c r="JBC743" s="835"/>
      <c r="JBD743" s="835"/>
      <c r="JBE743" s="835"/>
      <c r="JBF743" s="835"/>
      <c r="JBG743" s="835"/>
      <c r="JBH743" s="203"/>
      <c r="JBI743" s="107"/>
      <c r="JBJ743" s="835"/>
      <c r="JBK743" s="835"/>
      <c r="JBL743" s="835"/>
      <c r="JBM743" s="835"/>
      <c r="JBN743" s="835"/>
      <c r="JBO743" s="835"/>
      <c r="JBP743" s="835"/>
      <c r="JBQ743" s="168"/>
      <c r="JBR743" s="168"/>
      <c r="JBS743" s="168"/>
      <c r="JBT743" s="168"/>
      <c r="JBU743" s="168"/>
      <c r="JBV743" s="168"/>
      <c r="JBW743" s="168"/>
      <c r="JBX743" s="168"/>
      <c r="JBY743" s="168"/>
      <c r="JBZ743" s="168"/>
      <c r="JCA743" s="168"/>
      <c r="JCB743" s="168"/>
      <c r="JCC743" s="168"/>
      <c r="JCD743" s="168"/>
      <c r="JCE743" s="168"/>
      <c r="JCF743" s="168"/>
      <c r="JCG743" s="168"/>
      <c r="JCH743" s="168"/>
      <c r="JCI743" s="168"/>
      <c r="JCJ743" s="168"/>
      <c r="JCK743" s="168"/>
      <c r="JCL743" s="168"/>
      <c r="JCM743" s="168"/>
      <c r="JCN743" s="168"/>
      <c r="JCO743" s="168"/>
      <c r="JCP743" s="168"/>
      <c r="JCQ743" s="168"/>
      <c r="JCR743" s="168"/>
      <c r="JCS743" s="168"/>
      <c r="JCT743" s="168"/>
      <c r="JCU743" s="168"/>
      <c r="JCV743" s="168"/>
      <c r="JCW743" s="168"/>
      <c r="JCX743" s="168"/>
      <c r="JCY743" s="168"/>
      <c r="JCZ743" s="168"/>
      <c r="JDA743" s="168"/>
      <c r="JDB743" s="168"/>
      <c r="JDC743" s="168"/>
      <c r="JDD743" s="168"/>
      <c r="JDE743" s="168"/>
      <c r="JDF743" s="168"/>
      <c r="JDG743" s="168"/>
      <c r="JDH743" s="168"/>
      <c r="JDI743" s="835"/>
      <c r="JDJ743" s="835"/>
      <c r="JDK743" s="835"/>
      <c r="JDL743" s="835"/>
      <c r="JDM743" s="835"/>
      <c r="JDN743" s="835"/>
      <c r="JDO743" s="835"/>
      <c r="JDP743" s="835"/>
      <c r="JDQ743" s="835"/>
      <c r="JDR743" s="835"/>
      <c r="JDS743" s="835"/>
      <c r="JDT743" s="835"/>
      <c r="JDU743" s="835"/>
      <c r="JDV743" s="835"/>
      <c r="JDW743" s="835"/>
      <c r="JDX743" s="835"/>
      <c r="JDY743" s="835"/>
      <c r="JDZ743" s="835"/>
      <c r="JEA743" s="835"/>
      <c r="JEB743" s="835"/>
      <c r="JEC743" s="835"/>
      <c r="JED743" s="835"/>
      <c r="JEE743" s="835"/>
      <c r="JEF743" s="835"/>
      <c r="JEG743" s="89"/>
      <c r="JEH743" s="89"/>
      <c r="JEI743" s="89"/>
      <c r="JEJ743" s="89"/>
      <c r="JEK743" s="89"/>
      <c r="JEL743" s="835"/>
      <c r="JEM743" s="835"/>
      <c r="JEN743" s="89"/>
      <c r="JEO743" s="89"/>
      <c r="JEP743" s="835"/>
      <c r="JEQ743" s="835"/>
      <c r="JER743" s="89"/>
      <c r="JES743" s="89"/>
      <c r="JET743" s="835"/>
      <c r="JEU743" s="835"/>
      <c r="JEV743" s="835"/>
      <c r="JEW743" s="835"/>
      <c r="JEX743" s="835"/>
      <c r="JEY743" s="835"/>
      <c r="JEZ743" s="835"/>
      <c r="JFA743" s="89"/>
      <c r="JFB743" s="89"/>
      <c r="JFC743" s="835"/>
      <c r="JFD743" s="835"/>
      <c r="JFE743" s="89"/>
      <c r="JFF743" s="89"/>
      <c r="JFG743" s="835"/>
      <c r="JFH743" s="835"/>
      <c r="JFI743" s="835"/>
      <c r="JFJ743" s="835"/>
      <c r="JFK743" s="835"/>
      <c r="JFL743" s="203"/>
      <c r="JFM743" s="107"/>
      <c r="JFN743" s="835"/>
      <c r="JFO743" s="835"/>
      <c r="JFP743" s="835"/>
      <c r="JFQ743" s="835"/>
      <c r="JFR743" s="835"/>
      <c r="JFS743" s="835"/>
      <c r="JFT743" s="835"/>
      <c r="JFU743" s="168"/>
      <c r="JFV743" s="168"/>
      <c r="JFW743" s="168"/>
      <c r="JFX743" s="168"/>
      <c r="JFY743" s="168"/>
      <c r="JFZ743" s="168"/>
      <c r="JGA743" s="168"/>
      <c r="JGB743" s="168"/>
      <c r="JGC743" s="168"/>
      <c r="JGD743" s="168"/>
      <c r="JGE743" s="168"/>
      <c r="JGF743" s="168"/>
      <c r="JGG743" s="168"/>
      <c r="JGH743" s="168"/>
      <c r="JGI743" s="168"/>
      <c r="JGJ743" s="168"/>
      <c r="JGK743" s="168"/>
      <c r="JGL743" s="168"/>
      <c r="JGM743" s="168"/>
      <c r="JGN743" s="168"/>
      <c r="JGO743" s="168"/>
      <c r="JGP743" s="168"/>
      <c r="JGQ743" s="168"/>
      <c r="JGR743" s="168"/>
      <c r="JGS743" s="168"/>
      <c r="JGT743" s="168"/>
      <c r="JGU743" s="168"/>
      <c r="JGV743" s="168"/>
      <c r="JGW743" s="168"/>
      <c r="JGX743" s="168"/>
      <c r="JGY743" s="168"/>
      <c r="JGZ743" s="168"/>
      <c r="JHA743" s="168"/>
      <c r="JHB743" s="168"/>
      <c r="JHC743" s="168"/>
      <c r="JHD743" s="168"/>
      <c r="JHE743" s="168"/>
      <c r="JHF743" s="168"/>
      <c r="JHG743" s="168"/>
      <c r="JHH743" s="168"/>
      <c r="JHI743" s="168"/>
      <c r="JHJ743" s="168"/>
      <c r="JHK743" s="168"/>
      <c r="JHL743" s="168"/>
      <c r="JHM743" s="835"/>
      <c r="JHN743" s="835"/>
      <c r="JHO743" s="835"/>
      <c r="JHP743" s="835"/>
      <c r="JHQ743" s="835"/>
      <c r="JHR743" s="835"/>
      <c r="JHS743" s="835"/>
      <c r="JHT743" s="835"/>
      <c r="JHU743" s="835"/>
      <c r="JHV743" s="835"/>
      <c r="JHW743" s="835"/>
      <c r="JHX743" s="835"/>
      <c r="JHY743" s="835"/>
      <c r="JHZ743" s="835"/>
      <c r="JIA743" s="835"/>
      <c r="JIB743" s="835"/>
      <c r="JIC743" s="835"/>
      <c r="JID743" s="835"/>
      <c r="JIE743" s="835"/>
      <c r="JIF743" s="835"/>
      <c r="JIG743" s="835"/>
      <c r="JIH743" s="835"/>
      <c r="JII743" s="835"/>
      <c r="JIJ743" s="835"/>
      <c r="JIK743" s="89"/>
      <c r="JIL743" s="89"/>
      <c r="JIM743" s="89"/>
      <c r="JIN743" s="89"/>
      <c r="JIO743" s="89"/>
      <c r="JIP743" s="835"/>
      <c r="JIQ743" s="835"/>
      <c r="JIR743" s="89"/>
      <c r="JIS743" s="89"/>
      <c r="JIT743" s="835"/>
      <c r="JIU743" s="835"/>
      <c r="JIV743" s="89"/>
      <c r="JIW743" s="89"/>
      <c r="JIX743" s="835"/>
      <c r="JIY743" s="835"/>
      <c r="JIZ743" s="835"/>
      <c r="JJA743" s="835"/>
      <c r="JJB743" s="835"/>
      <c r="JJC743" s="835"/>
      <c r="JJD743" s="835"/>
      <c r="JJE743" s="89"/>
      <c r="JJF743" s="89"/>
      <c r="JJG743" s="835"/>
      <c r="JJH743" s="835"/>
      <c r="JJI743" s="89"/>
      <c r="JJJ743" s="89"/>
      <c r="JJK743" s="835"/>
      <c r="JJL743" s="835"/>
      <c r="JJM743" s="835"/>
      <c r="JJN743" s="835"/>
      <c r="JJO743" s="835"/>
      <c r="JJP743" s="203"/>
      <c r="JJQ743" s="107"/>
      <c r="JJR743" s="835"/>
      <c r="JJS743" s="835"/>
      <c r="JJT743" s="835"/>
      <c r="JJU743" s="835"/>
      <c r="JJV743" s="835"/>
      <c r="JJW743" s="835"/>
      <c r="JJX743" s="835"/>
      <c r="JJY743" s="168"/>
      <c r="JJZ743" s="168"/>
      <c r="JKA743" s="168"/>
      <c r="JKB743" s="168"/>
      <c r="JKC743" s="168"/>
      <c r="JKD743" s="168"/>
      <c r="JKE743" s="168"/>
      <c r="JKF743" s="168"/>
      <c r="JKG743" s="168"/>
      <c r="JKH743" s="168"/>
      <c r="JKI743" s="168"/>
      <c r="JKJ743" s="168"/>
      <c r="JKK743" s="168"/>
      <c r="JKL743" s="168"/>
      <c r="JKM743" s="168"/>
      <c r="JKN743" s="168"/>
      <c r="JKO743" s="168"/>
      <c r="JKP743" s="168"/>
      <c r="JKQ743" s="168"/>
      <c r="JKR743" s="168"/>
      <c r="JKS743" s="168"/>
      <c r="JKT743" s="168"/>
      <c r="JKU743" s="168"/>
      <c r="JKV743" s="168"/>
      <c r="JKW743" s="168"/>
      <c r="JKX743" s="168"/>
      <c r="JKY743" s="168"/>
      <c r="JKZ743" s="168"/>
      <c r="JLA743" s="168"/>
      <c r="JLB743" s="168"/>
      <c r="JLC743" s="168"/>
      <c r="JLD743" s="168"/>
      <c r="JLE743" s="168"/>
      <c r="JLF743" s="168"/>
      <c r="JLG743" s="168"/>
      <c r="JLH743" s="168"/>
      <c r="JLI743" s="168"/>
      <c r="JLJ743" s="168"/>
      <c r="JLK743" s="168"/>
      <c r="JLL743" s="168"/>
      <c r="JLM743" s="168"/>
      <c r="JLN743" s="168"/>
      <c r="JLO743" s="168"/>
      <c r="JLP743" s="168"/>
      <c r="JLQ743" s="835"/>
      <c r="JLR743" s="835"/>
      <c r="JLS743" s="835"/>
      <c r="JLT743" s="835"/>
      <c r="JLU743" s="835"/>
      <c r="JLV743" s="835"/>
      <c r="JLW743" s="835"/>
      <c r="JLX743" s="835"/>
      <c r="JLY743" s="835"/>
      <c r="JLZ743" s="835"/>
      <c r="JMA743" s="835"/>
      <c r="JMB743" s="835"/>
      <c r="JMC743" s="835"/>
      <c r="JMD743" s="835"/>
      <c r="JME743" s="835"/>
      <c r="JMF743" s="835"/>
      <c r="JMG743" s="835"/>
      <c r="JMH743" s="835"/>
      <c r="JMI743" s="835"/>
      <c r="JMJ743" s="835"/>
      <c r="JMK743" s="835"/>
      <c r="JML743" s="835"/>
      <c r="JMM743" s="835"/>
      <c r="JMN743" s="835"/>
      <c r="JMO743" s="89"/>
      <c r="JMP743" s="89"/>
      <c r="JMQ743" s="89"/>
      <c r="JMR743" s="89"/>
      <c r="JMS743" s="89"/>
      <c r="JMT743" s="835"/>
      <c r="JMU743" s="835"/>
      <c r="JMV743" s="89"/>
      <c r="JMW743" s="89"/>
      <c r="JMX743" s="835"/>
      <c r="JMY743" s="835"/>
      <c r="JMZ743" s="89"/>
      <c r="JNA743" s="89"/>
      <c r="JNB743" s="835"/>
      <c r="JNC743" s="835"/>
      <c r="JND743" s="835"/>
      <c r="JNE743" s="835"/>
      <c r="JNF743" s="835"/>
      <c r="JNG743" s="835"/>
      <c r="JNH743" s="835"/>
      <c r="JNI743" s="89"/>
      <c r="JNJ743" s="89"/>
      <c r="JNK743" s="835"/>
      <c r="JNL743" s="835"/>
      <c r="JNM743" s="89"/>
      <c r="JNN743" s="89"/>
      <c r="JNO743" s="835"/>
      <c r="JNP743" s="835"/>
      <c r="JNQ743" s="835"/>
      <c r="JNR743" s="835"/>
      <c r="JNS743" s="835"/>
      <c r="JNT743" s="203"/>
      <c r="JNU743" s="107"/>
      <c r="JNV743" s="835"/>
      <c r="JNW743" s="835"/>
      <c r="JNX743" s="835"/>
      <c r="JNY743" s="835"/>
      <c r="JNZ743" s="835"/>
      <c r="JOA743" s="835"/>
      <c r="JOB743" s="835"/>
      <c r="JOC743" s="168"/>
      <c r="JOD743" s="168"/>
      <c r="JOE743" s="168"/>
      <c r="JOF743" s="168"/>
      <c r="JOG743" s="168"/>
      <c r="JOH743" s="168"/>
      <c r="JOI743" s="168"/>
      <c r="JOJ743" s="168"/>
      <c r="JOK743" s="168"/>
      <c r="JOL743" s="168"/>
      <c r="JOM743" s="168"/>
      <c r="JON743" s="168"/>
      <c r="JOO743" s="168"/>
      <c r="JOP743" s="168"/>
      <c r="JOQ743" s="168"/>
      <c r="JOR743" s="168"/>
      <c r="JOS743" s="168"/>
      <c r="JOT743" s="168"/>
      <c r="JOU743" s="168"/>
      <c r="JOV743" s="168"/>
      <c r="JOW743" s="168"/>
      <c r="JOX743" s="168"/>
      <c r="JOY743" s="168"/>
      <c r="JOZ743" s="168"/>
      <c r="JPA743" s="168"/>
      <c r="JPB743" s="168"/>
      <c r="JPC743" s="168"/>
      <c r="JPD743" s="168"/>
      <c r="JPE743" s="168"/>
      <c r="JPF743" s="168"/>
      <c r="JPG743" s="168"/>
      <c r="JPH743" s="168"/>
      <c r="JPI743" s="168"/>
      <c r="JPJ743" s="168"/>
      <c r="JPK743" s="168"/>
      <c r="JPL743" s="168"/>
      <c r="JPM743" s="168"/>
      <c r="JPN743" s="168"/>
      <c r="JPO743" s="168"/>
      <c r="JPP743" s="168"/>
      <c r="JPQ743" s="168"/>
      <c r="JPR743" s="168"/>
      <c r="JPS743" s="168"/>
      <c r="JPT743" s="168"/>
      <c r="JPU743" s="835"/>
      <c r="JPV743" s="835"/>
      <c r="JPW743" s="835"/>
      <c r="JPX743" s="835"/>
      <c r="JPY743" s="835"/>
      <c r="JPZ743" s="835"/>
      <c r="JQA743" s="835"/>
      <c r="JQB743" s="835"/>
      <c r="JQC743" s="835"/>
      <c r="JQD743" s="835"/>
      <c r="JQE743" s="835"/>
      <c r="JQF743" s="835"/>
      <c r="JQG743" s="835"/>
      <c r="JQH743" s="835"/>
      <c r="JQI743" s="835"/>
      <c r="JQJ743" s="835"/>
      <c r="JQK743" s="835"/>
      <c r="JQL743" s="835"/>
      <c r="JQM743" s="835"/>
      <c r="JQN743" s="835"/>
      <c r="JQO743" s="835"/>
      <c r="JQP743" s="835"/>
      <c r="JQQ743" s="835"/>
      <c r="JQR743" s="835"/>
      <c r="JQS743" s="89"/>
      <c r="JQT743" s="89"/>
      <c r="JQU743" s="89"/>
      <c r="JQV743" s="89"/>
      <c r="JQW743" s="89"/>
      <c r="JQX743" s="835"/>
      <c r="JQY743" s="835"/>
      <c r="JQZ743" s="89"/>
      <c r="JRA743" s="89"/>
      <c r="JRB743" s="835"/>
      <c r="JRC743" s="835"/>
      <c r="JRD743" s="89"/>
      <c r="JRE743" s="89"/>
      <c r="JRF743" s="835"/>
      <c r="JRG743" s="835"/>
      <c r="JRH743" s="835"/>
      <c r="JRI743" s="835"/>
      <c r="JRJ743" s="835"/>
      <c r="JRK743" s="835"/>
      <c r="JRL743" s="835"/>
      <c r="JRM743" s="89"/>
      <c r="JRN743" s="89"/>
      <c r="JRO743" s="835"/>
      <c r="JRP743" s="835"/>
      <c r="JRQ743" s="89"/>
      <c r="JRR743" s="89"/>
      <c r="JRS743" s="835"/>
      <c r="JRT743" s="835"/>
      <c r="JRU743" s="835"/>
      <c r="JRV743" s="835"/>
      <c r="JRW743" s="835"/>
      <c r="JRX743" s="203"/>
      <c r="JRY743" s="107"/>
      <c r="JRZ743" s="835"/>
      <c r="JSA743" s="835"/>
      <c r="JSB743" s="835"/>
      <c r="JSC743" s="835"/>
      <c r="JSD743" s="835"/>
      <c r="JSE743" s="835"/>
      <c r="JSF743" s="835"/>
      <c r="JSG743" s="168"/>
      <c r="JSH743" s="168"/>
      <c r="JSI743" s="168"/>
      <c r="JSJ743" s="168"/>
      <c r="JSK743" s="168"/>
      <c r="JSL743" s="168"/>
      <c r="JSM743" s="168"/>
      <c r="JSN743" s="168"/>
      <c r="JSO743" s="168"/>
      <c r="JSP743" s="168"/>
      <c r="JSQ743" s="168"/>
      <c r="JSR743" s="168"/>
      <c r="JSS743" s="168"/>
      <c r="JST743" s="168"/>
      <c r="JSU743" s="168"/>
      <c r="JSV743" s="168"/>
      <c r="JSW743" s="168"/>
      <c r="JSX743" s="168"/>
      <c r="JSY743" s="168"/>
      <c r="JSZ743" s="168"/>
      <c r="JTA743" s="168"/>
      <c r="JTB743" s="168"/>
      <c r="JTC743" s="168"/>
      <c r="JTD743" s="168"/>
      <c r="JTE743" s="168"/>
      <c r="JTF743" s="168"/>
      <c r="JTG743" s="168"/>
      <c r="JTH743" s="168"/>
      <c r="JTI743" s="168"/>
      <c r="JTJ743" s="168"/>
      <c r="JTK743" s="168"/>
      <c r="JTL743" s="168"/>
      <c r="JTM743" s="168"/>
      <c r="JTN743" s="168"/>
      <c r="JTO743" s="168"/>
      <c r="JTP743" s="168"/>
      <c r="JTQ743" s="168"/>
      <c r="JTR743" s="168"/>
      <c r="JTS743" s="168"/>
      <c r="JTT743" s="168"/>
      <c r="JTU743" s="168"/>
      <c r="JTV743" s="168"/>
      <c r="JTW743" s="168"/>
      <c r="JTX743" s="168"/>
      <c r="JTY743" s="835"/>
      <c r="JTZ743" s="835"/>
      <c r="JUA743" s="835"/>
      <c r="JUB743" s="835"/>
      <c r="JUC743" s="835"/>
      <c r="JUD743" s="835"/>
      <c r="JUE743" s="835"/>
      <c r="JUF743" s="835"/>
      <c r="JUG743" s="835"/>
      <c r="JUH743" s="835"/>
      <c r="JUI743" s="835"/>
      <c r="JUJ743" s="835"/>
      <c r="JUK743" s="835"/>
      <c r="JUL743" s="835"/>
      <c r="JUM743" s="835"/>
      <c r="JUN743" s="835"/>
      <c r="JUO743" s="835"/>
      <c r="JUP743" s="835"/>
      <c r="JUQ743" s="835"/>
      <c r="JUR743" s="835"/>
      <c r="JUS743" s="835"/>
      <c r="JUT743" s="835"/>
      <c r="JUU743" s="835"/>
      <c r="JUV743" s="835"/>
      <c r="JUW743" s="89"/>
      <c r="JUX743" s="89"/>
      <c r="JUY743" s="89"/>
      <c r="JUZ743" s="89"/>
      <c r="JVA743" s="89"/>
      <c r="JVB743" s="835"/>
      <c r="JVC743" s="835"/>
      <c r="JVD743" s="89"/>
      <c r="JVE743" s="89"/>
      <c r="JVF743" s="835"/>
      <c r="JVG743" s="835"/>
      <c r="JVH743" s="89"/>
      <c r="JVI743" s="89"/>
      <c r="JVJ743" s="835"/>
      <c r="JVK743" s="835"/>
      <c r="JVL743" s="835"/>
      <c r="JVM743" s="835"/>
      <c r="JVN743" s="835"/>
      <c r="JVO743" s="835"/>
      <c r="JVP743" s="835"/>
      <c r="JVQ743" s="89"/>
      <c r="JVR743" s="89"/>
      <c r="JVS743" s="835"/>
      <c r="JVT743" s="835"/>
      <c r="JVU743" s="89"/>
      <c r="JVV743" s="89"/>
      <c r="JVW743" s="835"/>
      <c r="JVX743" s="835"/>
      <c r="JVY743" s="835"/>
      <c r="JVZ743" s="835"/>
      <c r="JWA743" s="835"/>
      <c r="JWB743" s="203"/>
      <c r="JWC743" s="107"/>
      <c r="JWD743" s="835"/>
      <c r="JWE743" s="835"/>
      <c r="JWF743" s="835"/>
      <c r="JWG743" s="835"/>
      <c r="JWH743" s="835"/>
      <c r="JWI743" s="835"/>
      <c r="JWJ743" s="835"/>
      <c r="JWK743" s="168"/>
      <c r="JWL743" s="168"/>
      <c r="JWM743" s="168"/>
      <c r="JWN743" s="168"/>
      <c r="JWO743" s="168"/>
      <c r="JWP743" s="168"/>
      <c r="JWQ743" s="168"/>
      <c r="JWR743" s="168"/>
      <c r="JWS743" s="168"/>
      <c r="JWT743" s="168"/>
      <c r="JWU743" s="168"/>
      <c r="JWV743" s="168"/>
      <c r="JWW743" s="168"/>
      <c r="JWX743" s="168"/>
      <c r="JWY743" s="168"/>
      <c r="JWZ743" s="168"/>
      <c r="JXA743" s="168"/>
      <c r="JXB743" s="168"/>
      <c r="JXC743" s="168"/>
      <c r="JXD743" s="168"/>
      <c r="JXE743" s="168"/>
      <c r="JXF743" s="168"/>
      <c r="JXG743" s="168"/>
      <c r="JXH743" s="168"/>
      <c r="JXI743" s="168"/>
      <c r="JXJ743" s="168"/>
      <c r="JXK743" s="168"/>
      <c r="JXL743" s="168"/>
      <c r="JXM743" s="168"/>
      <c r="JXN743" s="168"/>
      <c r="JXO743" s="168"/>
      <c r="JXP743" s="168"/>
      <c r="JXQ743" s="168"/>
      <c r="JXR743" s="168"/>
      <c r="JXS743" s="168"/>
      <c r="JXT743" s="168"/>
      <c r="JXU743" s="168"/>
      <c r="JXV743" s="168"/>
      <c r="JXW743" s="168"/>
      <c r="JXX743" s="168"/>
      <c r="JXY743" s="168"/>
      <c r="JXZ743" s="168"/>
      <c r="JYA743" s="168"/>
      <c r="JYB743" s="168"/>
      <c r="JYC743" s="835"/>
      <c r="JYD743" s="835"/>
      <c r="JYE743" s="835"/>
      <c r="JYF743" s="835"/>
      <c r="JYG743" s="835"/>
      <c r="JYH743" s="835"/>
      <c r="JYI743" s="835"/>
      <c r="JYJ743" s="835"/>
      <c r="JYK743" s="835"/>
      <c r="JYL743" s="835"/>
      <c r="JYM743" s="835"/>
      <c r="JYN743" s="835"/>
      <c r="JYO743" s="835"/>
      <c r="JYP743" s="835"/>
      <c r="JYQ743" s="835"/>
      <c r="JYR743" s="835"/>
      <c r="JYS743" s="835"/>
      <c r="JYT743" s="835"/>
      <c r="JYU743" s="835"/>
      <c r="JYV743" s="835"/>
      <c r="JYW743" s="835"/>
      <c r="JYX743" s="835"/>
      <c r="JYY743" s="835"/>
      <c r="JYZ743" s="835"/>
      <c r="JZA743" s="89"/>
      <c r="JZB743" s="89"/>
      <c r="JZC743" s="89"/>
      <c r="JZD743" s="89"/>
      <c r="JZE743" s="89"/>
      <c r="JZF743" s="835"/>
      <c r="JZG743" s="835"/>
      <c r="JZH743" s="89"/>
      <c r="JZI743" s="89"/>
      <c r="JZJ743" s="835"/>
      <c r="JZK743" s="835"/>
      <c r="JZL743" s="89"/>
      <c r="JZM743" s="89"/>
      <c r="JZN743" s="835"/>
      <c r="JZO743" s="835"/>
      <c r="JZP743" s="835"/>
      <c r="JZQ743" s="835"/>
      <c r="JZR743" s="835"/>
      <c r="JZS743" s="835"/>
      <c r="JZT743" s="835"/>
      <c r="JZU743" s="89"/>
      <c r="JZV743" s="89"/>
      <c r="JZW743" s="835"/>
      <c r="JZX743" s="835"/>
      <c r="JZY743" s="89"/>
      <c r="JZZ743" s="89"/>
      <c r="KAA743" s="835"/>
      <c r="KAB743" s="835"/>
      <c r="KAC743" s="835"/>
      <c r="KAD743" s="835"/>
      <c r="KAE743" s="835"/>
      <c r="KAF743" s="203"/>
      <c r="KAG743" s="107"/>
      <c r="KAH743" s="835"/>
      <c r="KAI743" s="835"/>
      <c r="KAJ743" s="835"/>
      <c r="KAK743" s="835"/>
      <c r="KAL743" s="835"/>
      <c r="KAM743" s="835"/>
      <c r="KAN743" s="835"/>
      <c r="KAO743" s="168"/>
      <c r="KAP743" s="168"/>
      <c r="KAQ743" s="168"/>
      <c r="KAR743" s="168"/>
      <c r="KAS743" s="168"/>
      <c r="KAT743" s="168"/>
      <c r="KAU743" s="168"/>
      <c r="KAV743" s="168"/>
      <c r="KAW743" s="168"/>
      <c r="KAX743" s="168"/>
      <c r="KAY743" s="168"/>
      <c r="KAZ743" s="168"/>
      <c r="KBA743" s="168"/>
      <c r="KBB743" s="168"/>
      <c r="KBC743" s="168"/>
      <c r="KBD743" s="168"/>
      <c r="KBE743" s="168"/>
      <c r="KBF743" s="168"/>
      <c r="KBG743" s="168"/>
      <c r="KBH743" s="168"/>
      <c r="KBI743" s="168"/>
      <c r="KBJ743" s="168"/>
      <c r="KBK743" s="168"/>
      <c r="KBL743" s="168"/>
      <c r="KBM743" s="168"/>
      <c r="KBN743" s="168"/>
      <c r="KBO743" s="168"/>
      <c r="KBP743" s="168"/>
      <c r="KBQ743" s="168"/>
      <c r="KBR743" s="168"/>
      <c r="KBS743" s="168"/>
      <c r="KBT743" s="168"/>
      <c r="KBU743" s="168"/>
      <c r="KBV743" s="168"/>
      <c r="KBW743" s="168"/>
      <c r="KBX743" s="168"/>
      <c r="KBY743" s="168"/>
      <c r="KBZ743" s="168"/>
      <c r="KCA743" s="168"/>
      <c r="KCB743" s="168"/>
      <c r="KCC743" s="168"/>
      <c r="KCD743" s="168"/>
      <c r="KCE743" s="168"/>
      <c r="KCF743" s="168"/>
      <c r="KCG743" s="835"/>
      <c r="KCH743" s="835"/>
      <c r="KCI743" s="835"/>
      <c r="KCJ743" s="835"/>
      <c r="KCK743" s="835"/>
      <c r="KCL743" s="835"/>
      <c r="KCM743" s="835"/>
      <c r="KCN743" s="835"/>
      <c r="KCO743" s="835"/>
      <c r="KCP743" s="835"/>
      <c r="KCQ743" s="835"/>
      <c r="KCR743" s="835"/>
      <c r="KCS743" s="835"/>
      <c r="KCT743" s="835"/>
      <c r="KCU743" s="835"/>
      <c r="KCV743" s="835"/>
      <c r="KCW743" s="835"/>
      <c r="KCX743" s="835"/>
      <c r="KCY743" s="835"/>
      <c r="KCZ743" s="835"/>
      <c r="KDA743" s="835"/>
      <c r="KDB743" s="835"/>
      <c r="KDC743" s="835"/>
      <c r="KDD743" s="835"/>
      <c r="KDE743" s="89"/>
      <c r="KDF743" s="89"/>
      <c r="KDG743" s="89"/>
      <c r="KDH743" s="89"/>
      <c r="KDI743" s="89"/>
      <c r="KDJ743" s="835"/>
      <c r="KDK743" s="835"/>
      <c r="KDL743" s="89"/>
      <c r="KDM743" s="89"/>
      <c r="KDN743" s="835"/>
      <c r="KDO743" s="835"/>
      <c r="KDP743" s="89"/>
      <c r="KDQ743" s="89"/>
      <c r="KDR743" s="835"/>
      <c r="KDS743" s="835"/>
      <c r="KDT743" s="835"/>
      <c r="KDU743" s="835"/>
      <c r="KDV743" s="835"/>
      <c r="KDW743" s="835"/>
      <c r="KDX743" s="835"/>
      <c r="KDY743" s="89"/>
      <c r="KDZ743" s="89"/>
      <c r="KEA743" s="835"/>
      <c r="KEB743" s="835"/>
      <c r="KEC743" s="89"/>
      <c r="KED743" s="89"/>
      <c r="KEE743" s="835"/>
      <c r="KEF743" s="835"/>
      <c r="KEG743" s="835"/>
      <c r="KEH743" s="835"/>
      <c r="KEI743" s="835"/>
      <c r="KEJ743" s="203"/>
      <c r="KEK743" s="107"/>
      <c r="KEL743" s="835"/>
      <c r="KEM743" s="835"/>
      <c r="KEN743" s="835"/>
      <c r="KEO743" s="835"/>
      <c r="KEP743" s="835"/>
      <c r="KEQ743" s="835"/>
      <c r="KER743" s="835"/>
      <c r="KES743" s="168"/>
      <c r="KET743" s="168"/>
      <c r="KEU743" s="168"/>
      <c r="KEV743" s="168"/>
      <c r="KEW743" s="168"/>
      <c r="KEX743" s="168"/>
      <c r="KEY743" s="168"/>
      <c r="KEZ743" s="168"/>
      <c r="KFA743" s="168"/>
      <c r="KFB743" s="168"/>
      <c r="KFC743" s="168"/>
      <c r="KFD743" s="168"/>
      <c r="KFE743" s="168"/>
      <c r="KFF743" s="168"/>
      <c r="KFG743" s="168"/>
      <c r="KFH743" s="168"/>
      <c r="KFI743" s="168"/>
      <c r="KFJ743" s="168"/>
      <c r="KFK743" s="168"/>
      <c r="KFL743" s="168"/>
      <c r="KFM743" s="168"/>
      <c r="KFN743" s="168"/>
      <c r="KFO743" s="168"/>
      <c r="KFP743" s="168"/>
      <c r="KFQ743" s="168"/>
      <c r="KFR743" s="168"/>
      <c r="KFS743" s="168"/>
      <c r="KFT743" s="168"/>
      <c r="KFU743" s="168"/>
      <c r="KFV743" s="168"/>
      <c r="KFW743" s="168"/>
      <c r="KFX743" s="168"/>
      <c r="KFY743" s="168"/>
      <c r="KFZ743" s="168"/>
      <c r="KGA743" s="168"/>
      <c r="KGB743" s="168"/>
      <c r="KGC743" s="168"/>
      <c r="KGD743" s="168"/>
      <c r="KGE743" s="168"/>
      <c r="KGF743" s="168"/>
      <c r="KGG743" s="168"/>
      <c r="KGH743" s="168"/>
      <c r="KGI743" s="168"/>
      <c r="KGJ743" s="168"/>
      <c r="KGK743" s="835"/>
      <c r="KGL743" s="835"/>
      <c r="KGM743" s="835"/>
      <c r="KGN743" s="835"/>
      <c r="KGO743" s="835"/>
      <c r="KGP743" s="835"/>
      <c r="KGQ743" s="835"/>
      <c r="KGR743" s="835"/>
      <c r="KGS743" s="835"/>
      <c r="KGT743" s="835"/>
      <c r="KGU743" s="835"/>
      <c r="KGV743" s="835"/>
      <c r="KGW743" s="835"/>
      <c r="KGX743" s="835"/>
      <c r="KGY743" s="835"/>
      <c r="KGZ743" s="835"/>
      <c r="KHA743" s="835"/>
      <c r="KHB743" s="835"/>
      <c r="KHC743" s="835"/>
      <c r="KHD743" s="835"/>
      <c r="KHE743" s="835"/>
      <c r="KHF743" s="835"/>
      <c r="KHG743" s="835"/>
      <c r="KHH743" s="835"/>
      <c r="KHI743" s="89"/>
      <c r="KHJ743" s="89"/>
      <c r="KHK743" s="89"/>
      <c r="KHL743" s="89"/>
      <c r="KHM743" s="89"/>
      <c r="KHN743" s="835"/>
      <c r="KHO743" s="835"/>
      <c r="KHP743" s="89"/>
      <c r="KHQ743" s="89"/>
      <c r="KHR743" s="835"/>
      <c r="KHS743" s="835"/>
      <c r="KHT743" s="89"/>
      <c r="KHU743" s="89"/>
      <c r="KHV743" s="835"/>
      <c r="KHW743" s="835"/>
      <c r="KHX743" s="835"/>
      <c r="KHY743" s="835"/>
      <c r="KHZ743" s="835"/>
      <c r="KIA743" s="835"/>
      <c r="KIB743" s="835"/>
      <c r="KIC743" s="89"/>
      <c r="KID743" s="89"/>
      <c r="KIE743" s="835"/>
      <c r="KIF743" s="835"/>
      <c r="KIG743" s="89"/>
      <c r="KIH743" s="89"/>
      <c r="KII743" s="835"/>
      <c r="KIJ743" s="835"/>
      <c r="KIK743" s="835"/>
      <c r="KIL743" s="835"/>
      <c r="KIM743" s="835"/>
      <c r="KIN743" s="203"/>
      <c r="KIO743" s="107"/>
      <c r="KIP743" s="835"/>
      <c r="KIQ743" s="835"/>
      <c r="KIR743" s="835"/>
      <c r="KIS743" s="835"/>
      <c r="KIT743" s="835"/>
      <c r="KIU743" s="835"/>
      <c r="KIV743" s="835"/>
      <c r="KIW743" s="168"/>
      <c r="KIX743" s="168"/>
      <c r="KIY743" s="168"/>
      <c r="KIZ743" s="168"/>
      <c r="KJA743" s="168"/>
      <c r="KJB743" s="168"/>
      <c r="KJC743" s="168"/>
      <c r="KJD743" s="168"/>
      <c r="KJE743" s="168"/>
      <c r="KJF743" s="168"/>
      <c r="KJG743" s="168"/>
      <c r="KJH743" s="168"/>
      <c r="KJI743" s="168"/>
      <c r="KJJ743" s="168"/>
      <c r="KJK743" s="168"/>
      <c r="KJL743" s="168"/>
      <c r="KJM743" s="168"/>
      <c r="KJN743" s="168"/>
      <c r="KJO743" s="168"/>
      <c r="KJP743" s="168"/>
      <c r="KJQ743" s="168"/>
      <c r="KJR743" s="168"/>
      <c r="KJS743" s="168"/>
      <c r="KJT743" s="168"/>
      <c r="KJU743" s="168"/>
      <c r="KJV743" s="168"/>
      <c r="KJW743" s="168"/>
      <c r="KJX743" s="168"/>
      <c r="KJY743" s="168"/>
      <c r="KJZ743" s="168"/>
      <c r="KKA743" s="168"/>
      <c r="KKB743" s="168"/>
      <c r="KKC743" s="168"/>
      <c r="KKD743" s="168"/>
      <c r="KKE743" s="168"/>
      <c r="KKF743" s="168"/>
      <c r="KKG743" s="168"/>
      <c r="KKH743" s="168"/>
      <c r="KKI743" s="168"/>
      <c r="KKJ743" s="168"/>
      <c r="KKK743" s="168"/>
      <c r="KKL743" s="168"/>
      <c r="KKM743" s="168"/>
      <c r="KKN743" s="168"/>
      <c r="KKO743" s="835"/>
      <c r="KKP743" s="835"/>
      <c r="KKQ743" s="835"/>
      <c r="KKR743" s="835"/>
      <c r="KKS743" s="835"/>
      <c r="KKT743" s="835"/>
      <c r="KKU743" s="835"/>
      <c r="KKV743" s="835"/>
      <c r="KKW743" s="835"/>
      <c r="KKX743" s="835"/>
      <c r="KKY743" s="835"/>
      <c r="KKZ743" s="835"/>
      <c r="KLA743" s="835"/>
      <c r="KLB743" s="835"/>
      <c r="KLC743" s="835"/>
      <c r="KLD743" s="835"/>
      <c r="KLE743" s="835"/>
      <c r="KLF743" s="835"/>
      <c r="KLG743" s="835"/>
      <c r="KLH743" s="835"/>
      <c r="KLI743" s="835"/>
      <c r="KLJ743" s="835"/>
      <c r="KLK743" s="835"/>
      <c r="KLL743" s="835"/>
      <c r="KLM743" s="89"/>
      <c r="KLN743" s="89"/>
      <c r="KLO743" s="89"/>
      <c r="KLP743" s="89"/>
      <c r="KLQ743" s="89"/>
      <c r="KLR743" s="835"/>
      <c r="KLS743" s="835"/>
      <c r="KLT743" s="89"/>
      <c r="KLU743" s="89"/>
      <c r="KLV743" s="835"/>
      <c r="KLW743" s="835"/>
      <c r="KLX743" s="89"/>
      <c r="KLY743" s="89"/>
      <c r="KLZ743" s="835"/>
      <c r="KMA743" s="835"/>
      <c r="KMB743" s="835"/>
      <c r="KMC743" s="835"/>
      <c r="KMD743" s="835"/>
      <c r="KME743" s="835"/>
      <c r="KMF743" s="835"/>
      <c r="KMG743" s="89"/>
      <c r="KMH743" s="89"/>
      <c r="KMI743" s="835"/>
      <c r="KMJ743" s="835"/>
      <c r="KMK743" s="89"/>
      <c r="KML743" s="89"/>
      <c r="KMM743" s="835"/>
      <c r="KMN743" s="835"/>
      <c r="KMO743" s="835"/>
      <c r="KMP743" s="835"/>
      <c r="KMQ743" s="835"/>
      <c r="KMR743" s="203"/>
      <c r="KMS743" s="107"/>
      <c r="KMT743" s="835"/>
      <c r="KMU743" s="835"/>
      <c r="KMV743" s="835"/>
      <c r="KMW743" s="835"/>
      <c r="KMX743" s="835"/>
      <c r="KMY743" s="835"/>
      <c r="KMZ743" s="835"/>
      <c r="KNA743" s="168"/>
      <c r="KNB743" s="168"/>
      <c r="KNC743" s="168"/>
      <c r="KND743" s="168"/>
      <c r="KNE743" s="168"/>
      <c r="KNF743" s="168"/>
      <c r="KNG743" s="168"/>
      <c r="KNH743" s="168"/>
      <c r="KNI743" s="168"/>
      <c r="KNJ743" s="168"/>
      <c r="KNK743" s="168"/>
      <c r="KNL743" s="168"/>
      <c r="KNM743" s="168"/>
      <c r="KNN743" s="168"/>
      <c r="KNO743" s="168"/>
      <c r="KNP743" s="168"/>
      <c r="KNQ743" s="168"/>
      <c r="KNR743" s="168"/>
      <c r="KNS743" s="168"/>
      <c r="KNT743" s="168"/>
      <c r="KNU743" s="168"/>
      <c r="KNV743" s="168"/>
      <c r="KNW743" s="168"/>
      <c r="KNX743" s="168"/>
      <c r="KNY743" s="168"/>
      <c r="KNZ743" s="168"/>
      <c r="KOA743" s="168"/>
      <c r="KOB743" s="168"/>
      <c r="KOC743" s="168"/>
      <c r="KOD743" s="168"/>
      <c r="KOE743" s="168"/>
      <c r="KOF743" s="168"/>
      <c r="KOG743" s="168"/>
      <c r="KOH743" s="168"/>
      <c r="KOI743" s="168"/>
      <c r="KOJ743" s="168"/>
      <c r="KOK743" s="168"/>
      <c r="KOL743" s="168"/>
      <c r="KOM743" s="168"/>
      <c r="KON743" s="168"/>
      <c r="KOO743" s="168"/>
      <c r="KOP743" s="168"/>
      <c r="KOQ743" s="168"/>
      <c r="KOR743" s="168"/>
      <c r="KOS743" s="835"/>
      <c r="KOT743" s="835"/>
      <c r="KOU743" s="835"/>
      <c r="KOV743" s="835"/>
      <c r="KOW743" s="835"/>
      <c r="KOX743" s="835"/>
      <c r="KOY743" s="835"/>
      <c r="KOZ743" s="835"/>
      <c r="KPA743" s="835"/>
      <c r="KPB743" s="835"/>
      <c r="KPC743" s="835"/>
      <c r="KPD743" s="835"/>
      <c r="KPE743" s="835"/>
      <c r="KPF743" s="835"/>
      <c r="KPG743" s="835"/>
      <c r="KPH743" s="835"/>
      <c r="KPI743" s="835"/>
      <c r="KPJ743" s="835"/>
      <c r="KPK743" s="835"/>
      <c r="KPL743" s="835"/>
      <c r="KPM743" s="835"/>
      <c r="KPN743" s="835"/>
      <c r="KPO743" s="835"/>
      <c r="KPP743" s="835"/>
      <c r="KPQ743" s="89"/>
      <c r="KPR743" s="89"/>
      <c r="KPS743" s="89"/>
      <c r="KPT743" s="89"/>
      <c r="KPU743" s="89"/>
      <c r="KPV743" s="835"/>
      <c r="KPW743" s="835"/>
      <c r="KPX743" s="89"/>
      <c r="KPY743" s="89"/>
      <c r="KPZ743" s="835"/>
      <c r="KQA743" s="835"/>
      <c r="KQB743" s="89"/>
      <c r="KQC743" s="89"/>
      <c r="KQD743" s="835"/>
      <c r="KQE743" s="835"/>
      <c r="KQF743" s="835"/>
      <c r="KQG743" s="835"/>
      <c r="KQH743" s="835"/>
      <c r="KQI743" s="835"/>
      <c r="KQJ743" s="835"/>
      <c r="KQK743" s="89"/>
      <c r="KQL743" s="89"/>
      <c r="KQM743" s="835"/>
      <c r="KQN743" s="835"/>
      <c r="KQO743" s="89"/>
      <c r="KQP743" s="89"/>
      <c r="KQQ743" s="835"/>
      <c r="KQR743" s="835"/>
      <c r="KQS743" s="835"/>
      <c r="KQT743" s="835"/>
      <c r="KQU743" s="835"/>
      <c r="KQV743" s="203"/>
      <c r="KQW743" s="107"/>
      <c r="KQX743" s="835"/>
      <c r="KQY743" s="835"/>
      <c r="KQZ743" s="835"/>
      <c r="KRA743" s="835"/>
      <c r="KRB743" s="835"/>
      <c r="KRC743" s="835"/>
      <c r="KRD743" s="835"/>
      <c r="KRE743" s="168"/>
      <c r="KRF743" s="168"/>
      <c r="KRG743" s="168"/>
      <c r="KRH743" s="168"/>
      <c r="KRI743" s="168"/>
      <c r="KRJ743" s="168"/>
      <c r="KRK743" s="168"/>
      <c r="KRL743" s="168"/>
      <c r="KRM743" s="168"/>
      <c r="KRN743" s="168"/>
      <c r="KRO743" s="168"/>
      <c r="KRP743" s="168"/>
      <c r="KRQ743" s="168"/>
      <c r="KRR743" s="168"/>
      <c r="KRS743" s="168"/>
      <c r="KRT743" s="168"/>
      <c r="KRU743" s="168"/>
      <c r="KRV743" s="168"/>
      <c r="KRW743" s="168"/>
      <c r="KRX743" s="168"/>
      <c r="KRY743" s="168"/>
      <c r="KRZ743" s="168"/>
      <c r="KSA743" s="168"/>
      <c r="KSB743" s="168"/>
      <c r="KSC743" s="168"/>
      <c r="KSD743" s="168"/>
      <c r="KSE743" s="168"/>
      <c r="KSF743" s="168"/>
      <c r="KSG743" s="168"/>
      <c r="KSH743" s="168"/>
      <c r="KSI743" s="168"/>
      <c r="KSJ743" s="168"/>
      <c r="KSK743" s="168"/>
      <c r="KSL743" s="168"/>
      <c r="KSM743" s="168"/>
      <c r="KSN743" s="168"/>
      <c r="KSO743" s="168"/>
      <c r="KSP743" s="168"/>
      <c r="KSQ743" s="168"/>
      <c r="KSR743" s="168"/>
      <c r="KSS743" s="168"/>
      <c r="KST743" s="168"/>
      <c r="KSU743" s="168"/>
      <c r="KSV743" s="168"/>
      <c r="KSW743" s="835"/>
      <c r="KSX743" s="835"/>
      <c r="KSY743" s="835"/>
      <c r="KSZ743" s="835"/>
      <c r="KTA743" s="835"/>
      <c r="KTB743" s="835"/>
      <c r="KTC743" s="835"/>
      <c r="KTD743" s="835"/>
      <c r="KTE743" s="835"/>
      <c r="KTF743" s="835"/>
      <c r="KTG743" s="835"/>
      <c r="KTH743" s="835"/>
      <c r="KTI743" s="835"/>
      <c r="KTJ743" s="835"/>
      <c r="KTK743" s="835"/>
      <c r="KTL743" s="835"/>
      <c r="KTM743" s="835"/>
      <c r="KTN743" s="835"/>
      <c r="KTO743" s="835"/>
      <c r="KTP743" s="835"/>
      <c r="KTQ743" s="835"/>
      <c r="KTR743" s="835"/>
      <c r="KTS743" s="835"/>
      <c r="KTT743" s="835"/>
      <c r="KTU743" s="89"/>
      <c r="KTV743" s="89"/>
      <c r="KTW743" s="89"/>
      <c r="KTX743" s="89"/>
      <c r="KTY743" s="89"/>
      <c r="KTZ743" s="835"/>
      <c r="KUA743" s="835"/>
      <c r="KUB743" s="89"/>
      <c r="KUC743" s="89"/>
      <c r="KUD743" s="835"/>
      <c r="KUE743" s="835"/>
      <c r="KUF743" s="89"/>
      <c r="KUG743" s="89"/>
      <c r="KUH743" s="835"/>
      <c r="KUI743" s="835"/>
      <c r="KUJ743" s="835"/>
      <c r="KUK743" s="835"/>
      <c r="KUL743" s="835"/>
      <c r="KUM743" s="835"/>
      <c r="KUN743" s="835"/>
      <c r="KUO743" s="89"/>
      <c r="KUP743" s="89"/>
      <c r="KUQ743" s="835"/>
      <c r="KUR743" s="835"/>
      <c r="KUS743" s="89"/>
      <c r="KUT743" s="89"/>
      <c r="KUU743" s="835"/>
      <c r="KUV743" s="835"/>
      <c r="KUW743" s="835"/>
      <c r="KUX743" s="835"/>
      <c r="KUY743" s="835"/>
      <c r="KUZ743" s="203"/>
      <c r="KVA743" s="107"/>
      <c r="KVB743" s="835"/>
      <c r="KVC743" s="835"/>
      <c r="KVD743" s="835"/>
      <c r="KVE743" s="835"/>
      <c r="KVF743" s="835"/>
      <c r="KVG743" s="835"/>
      <c r="KVH743" s="835"/>
      <c r="KVI743" s="168"/>
      <c r="KVJ743" s="168"/>
      <c r="KVK743" s="168"/>
      <c r="KVL743" s="168"/>
      <c r="KVM743" s="168"/>
      <c r="KVN743" s="168"/>
      <c r="KVO743" s="168"/>
      <c r="KVP743" s="168"/>
      <c r="KVQ743" s="168"/>
      <c r="KVR743" s="168"/>
      <c r="KVS743" s="168"/>
      <c r="KVT743" s="168"/>
      <c r="KVU743" s="168"/>
      <c r="KVV743" s="168"/>
      <c r="KVW743" s="168"/>
      <c r="KVX743" s="168"/>
      <c r="KVY743" s="168"/>
      <c r="KVZ743" s="168"/>
      <c r="KWA743" s="168"/>
      <c r="KWB743" s="168"/>
      <c r="KWC743" s="168"/>
      <c r="KWD743" s="168"/>
      <c r="KWE743" s="168"/>
      <c r="KWF743" s="168"/>
      <c r="KWG743" s="168"/>
      <c r="KWH743" s="168"/>
      <c r="KWI743" s="168"/>
      <c r="KWJ743" s="168"/>
      <c r="KWK743" s="168"/>
      <c r="KWL743" s="168"/>
      <c r="KWM743" s="168"/>
      <c r="KWN743" s="168"/>
      <c r="KWO743" s="168"/>
      <c r="KWP743" s="168"/>
      <c r="KWQ743" s="168"/>
      <c r="KWR743" s="168"/>
      <c r="KWS743" s="168"/>
      <c r="KWT743" s="168"/>
      <c r="KWU743" s="168"/>
      <c r="KWV743" s="168"/>
      <c r="KWW743" s="168"/>
      <c r="KWX743" s="168"/>
      <c r="KWY743" s="168"/>
      <c r="KWZ743" s="168"/>
      <c r="KXA743" s="835"/>
      <c r="KXB743" s="835"/>
      <c r="KXC743" s="835"/>
      <c r="KXD743" s="835"/>
      <c r="KXE743" s="835"/>
      <c r="KXF743" s="835"/>
      <c r="KXG743" s="835"/>
      <c r="KXH743" s="835"/>
      <c r="KXI743" s="835"/>
      <c r="KXJ743" s="835"/>
      <c r="KXK743" s="835"/>
      <c r="KXL743" s="835"/>
      <c r="KXM743" s="835"/>
      <c r="KXN743" s="835"/>
      <c r="KXO743" s="835"/>
      <c r="KXP743" s="835"/>
      <c r="KXQ743" s="835"/>
      <c r="KXR743" s="835"/>
      <c r="KXS743" s="835"/>
      <c r="KXT743" s="835"/>
      <c r="KXU743" s="835"/>
      <c r="KXV743" s="835"/>
      <c r="KXW743" s="835"/>
      <c r="KXX743" s="835"/>
      <c r="KXY743" s="89"/>
      <c r="KXZ743" s="89"/>
      <c r="KYA743" s="89"/>
      <c r="KYB743" s="89"/>
      <c r="KYC743" s="89"/>
      <c r="KYD743" s="835"/>
      <c r="KYE743" s="835"/>
      <c r="KYF743" s="89"/>
      <c r="KYG743" s="89"/>
      <c r="KYH743" s="835"/>
      <c r="KYI743" s="835"/>
      <c r="KYJ743" s="89"/>
      <c r="KYK743" s="89"/>
      <c r="KYL743" s="835"/>
      <c r="KYM743" s="835"/>
      <c r="KYN743" s="835"/>
      <c r="KYO743" s="835"/>
      <c r="KYP743" s="835"/>
      <c r="KYQ743" s="835"/>
      <c r="KYR743" s="835"/>
      <c r="KYS743" s="89"/>
      <c r="KYT743" s="89"/>
      <c r="KYU743" s="835"/>
      <c r="KYV743" s="835"/>
      <c r="KYW743" s="89"/>
      <c r="KYX743" s="89"/>
      <c r="KYY743" s="835"/>
      <c r="KYZ743" s="835"/>
      <c r="KZA743" s="835"/>
      <c r="KZB743" s="835"/>
      <c r="KZC743" s="835"/>
      <c r="KZD743" s="203"/>
      <c r="KZE743" s="107"/>
      <c r="KZF743" s="835"/>
      <c r="KZG743" s="835"/>
      <c r="KZH743" s="835"/>
      <c r="KZI743" s="835"/>
      <c r="KZJ743" s="835"/>
      <c r="KZK743" s="835"/>
      <c r="KZL743" s="835"/>
      <c r="KZM743" s="168"/>
      <c r="KZN743" s="168"/>
      <c r="KZO743" s="168"/>
      <c r="KZP743" s="168"/>
      <c r="KZQ743" s="168"/>
      <c r="KZR743" s="168"/>
      <c r="KZS743" s="168"/>
      <c r="KZT743" s="168"/>
      <c r="KZU743" s="168"/>
      <c r="KZV743" s="168"/>
      <c r="KZW743" s="168"/>
      <c r="KZX743" s="168"/>
      <c r="KZY743" s="168"/>
      <c r="KZZ743" s="168"/>
      <c r="LAA743" s="168"/>
      <c r="LAB743" s="168"/>
      <c r="LAC743" s="168"/>
      <c r="LAD743" s="168"/>
      <c r="LAE743" s="168"/>
      <c r="LAF743" s="168"/>
      <c r="LAG743" s="168"/>
      <c r="LAH743" s="168"/>
      <c r="LAI743" s="168"/>
      <c r="LAJ743" s="168"/>
      <c r="LAK743" s="168"/>
      <c r="LAL743" s="168"/>
      <c r="LAM743" s="168"/>
      <c r="LAN743" s="168"/>
      <c r="LAO743" s="168"/>
      <c r="LAP743" s="168"/>
      <c r="LAQ743" s="168"/>
      <c r="LAR743" s="168"/>
      <c r="LAS743" s="168"/>
      <c r="LAT743" s="168"/>
      <c r="LAU743" s="168"/>
      <c r="LAV743" s="168"/>
      <c r="LAW743" s="168"/>
      <c r="LAX743" s="168"/>
      <c r="LAY743" s="168"/>
      <c r="LAZ743" s="168"/>
      <c r="LBA743" s="168"/>
      <c r="LBB743" s="168"/>
      <c r="LBC743" s="168"/>
      <c r="LBD743" s="168"/>
      <c r="LBE743" s="835"/>
      <c r="LBF743" s="835"/>
      <c r="LBG743" s="835"/>
      <c r="LBH743" s="835"/>
      <c r="LBI743" s="835"/>
      <c r="LBJ743" s="835"/>
      <c r="LBK743" s="835"/>
      <c r="LBL743" s="835"/>
      <c r="LBM743" s="835"/>
      <c r="LBN743" s="835"/>
      <c r="LBO743" s="835"/>
      <c r="LBP743" s="835"/>
      <c r="LBQ743" s="835"/>
      <c r="LBR743" s="835"/>
      <c r="LBS743" s="835"/>
      <c r="LBT743" s="835"/>
      <c r="LBU743" s="835"/>
      <c r="LBV743" s="835"/>
      <c r="LBW743" s="835"/>
      <c r="LBX743" s="835"/>
      <c r="LBY743" s="835"/>
      <c r="LBZ743" s="835"/>
      <c r="LCA743" s="835"/>
      <c r="LCB743" s="835"/>
      <c r="LCC743" s="89"/>
      <c r="LCD743" s="89"/>
      <c r="LCE743" s="89"/>
      <c r="LCF743" s="89"/>
      <c r="LCG743" s="89"/>
      <c r="LCH743" s="835"/>
      <c r="LCI743" s="835"/>
      <c r="LCJ743" s="89"/>
      <c r="LCK743" s="89"/>
      <c r="LCL743" s="835"/>
      <c r="LCM743" s="835"/>
      <c r="LCN743" s="89"/>
      <c r="LCO743" s="89"/>
      <c r="LCP743" s="835"/>
      <c r="LCQ743" s="835"/>
      <c r="LCR743" s="835"/>
      <c r="LCS743" s="835"/>
      <c r="LCT743" s="835"/>
      <c r="LCU743" s="835"/>
      <c r="LCV743" s="835"/>
      <c r="LCW743" s="89"/>
      <c r="LCX743" s="89"/>
      <c r="LCY743" s="835"/>
      <c r="LCZ743" s="835"/>
      <c r="LDA743" s="89"/>
      <c r="LDB743" s="89"/>
      <c r="LDC743" s="835"/>
      <c r="LDD743" s="835"/>
      <c r="LDE743" s="835"/>
      <c r="LDF743" s="835"/>
      <c r="LDG743" s="835"/>
      <c r="LDH743" s="203"/>
      <c r="LDI743" s="107"/>
      <c r="LDJ743" s="835"/>
      <c r="LDK743" s="835"/>
      <c r="LDL743" s="835"/>
      <c r="LDM743" s="835"/>
      <c r="LDN743" s="835"/>
      <c r="LDO743" s="835"/>
      <c r="LDP743" s="835"/>
      <c r="LDQ743" s="168"/>
      <c r="LDR743" s="168"/>
      <c r="LDS743" s="168"/>
      <c r="LDT743" s="168"/>
      <c r="LDU743" s="168"/>
      <c r="LDV743" s="168"/>
      <c r="LDW743" s="168"/>
      <c r="LDX743" s="168"/>
      <c r="LDY743" s="168"/>
      <c r="LDZ743" s="168"/>
      <c r="LEA743" s="168"/>
      <c r="LEB743" s="168"/>
      <c r="LEC743" s="168"/>
      <c r="LED743" s="168"/>
      <c r="LEE743" s="168"/>
      <c r="LEF743" s="168"/>
      <c r="LEG743" s="168"/>
      <c r="LEH743" s="168"/>
      <c r="LEI743" s="168"/>
      <c r="LEJ743" s="168"/>
      <c r="LEK743" s="168"/>
      <c r="LEL743" s="168"/>
      <c r="LEM743" s="168"/>
      <c r="LEN743" s="168"/>
      <c r="LEO743" s="168"/>
      <c r="LEP743" s="168"/>
      <c r="LEQ743" s="168"/>
      <c r="LER743" s="168"/>
      <c r="LES743" s="168"/>
      <c r="LET743" s="168"/>
      <c r="LEU743" s="168"/>
      <c r="LEV743" s="168"/>
      <c r="LEW743" s="168"/>
      <c r="LEX743" s="168"/>
      <c r="LEY743" s="168"/>
      <c r="LEZ743" s="168"/>
      <c r="LFA743" s="168"/>
      <c r="LFB743" s="168"/>
      <c r="LFC743" s="168"/>
      <c r="LFD743" s="168"/>
      <c r="LFE743" s="168"/>
      <c r="LFF743" s="168"/>
      <c r="LFG743" s="168"/>
      <c r="LFH743" s="168"/>
      <c r="LFI743" s="835"/>
      <c r="LFJ743" s="835"/>
      <c r="LFK743" s="835"/>
      <c r="LFL743" s="835"/>
      <c r="LFM743" s="835"/>
      <c r="LFN743" s="835"/>
      <c r="LFO743" s="835"/>
      <c r="LFP743" s="835"/>
      <c r="LFQ743" s="835"/>
      <c r="LFR743" s="835"/>
      <c r="LFS743" s="835"/>
      <c r="LFT743" s="835"/>
      <c r="LFU743" s="835"/>
      <c r="LFV743" s="835"/>
      <c r="LFW743" s="835"/>
      <c r="LFX743" s="835"/>
      <c r="LFY743" s="835"/>
      <c r="LFZ743" s="835"/>
      <c r="LGA743" s="835"/>
      <c r="LGB743" s="835"/>
      <c r="LGC743" s="835"/>
      <c r="LGD743" s="835"/>
      <c r="LGE743" s="835"/>
      <c r="LGF743" s="835"/>
      <c r="LGG743" s="89"/>
      <c r="LGH743" s="89"/>
      <c r="LGI743" s="89"/>
      <c r="LGJ743" s="89"/>
      <c r="LGK743" s="89"/>
      <c r="LGL743" s="835"/>
      <c r="LGM743" s="835"/>
      <c r="LGN743" s="89"/>
      <c r="LGO743" s="89"/>
      <c r="LGP743" s="835"/>
      <c r="LGQ743" s="835"/>
      <c r="LGR743" s="89"/>
      <c r="LGS743" s="89"/>
      <c r="LGT743" s="835"/>
      <c r="LGU743" s="835"/>
      <c r="LGV743" s="835"/>
      <c r="LGW743" s="835"/>
      <c r="LGX743" s="835"/>
      <c r="LGY743" s="835"/>
      <c r="LGZ743" s="835"/>
      <c r="LHA743" s="89"/>
      <c r="LHB743" s="89"/>
      <c r="LHC743" s="835"/>
      <c r="LHD743" s="835"/>
      <c r="LHE743" s="89"/>
      <c r="LHF743" s="89"/>
      <c r="LHG743" s="835"/>
      <c r="LHH743" s="835"/>
      <c r="LHI743" s="835"/>
      <c r="LHJ743" s="835"/>
      <c r="LHK743" s="835"/>
      <c r="LHL743" s="203"/>
      <c r="LHM743" s="107"/>
      <c r="LHN743" s="835"/>
      <c r="LHO743" s="835"/>
      <c r="LHP743" s="835"/>
      <c r="LHQ743" s="835"/>
      <c r="LHR743" s="835"/>
      <c r="LHS743" s="835"/>
      <c r="LHT743" s="835"/>
      <c r="LHU743" s="168"/>
      <c r="LHV743" s="168"/>
      <c r="LHW743" s="168"/>
      <c r="LHX743" s="168"/>
      <c r="LHY743" s="168"/>
      <c r="LHZ743" s="168"/>
      <c r="LIA743" s="168"/>
      <c r="LIB743" s="168"/>
      <c r="LIC743" s="168"/>
      <c r="LID743" s="168"/>
      <c r="LIE743" s="168"/>
      <c r="LIF743" s="168"/>
      <c r="LIG743" s="168"/>
      <c r="LIH743" s="168"/>
      <c r="LII743" s="168"/>
      <c r="LIJ743" s="168"/>
      <c r="LIK743" s="168"/>
      <c r="LIL743" s="168"/>
      <c r="LIM743" s="168"/>
      <c r="LIN743" s="168"/>
      <c r="LIO743" s="168"/>
      <c r="LIP743" s="168"/>
      <c r="LIQ743" s="168"/>
      <c r="LIR743" s="168"/>
      <c r="LIS743" s="168"/>
      <c r="LIT743" s="168"/>
      <c r="LIU743" s="168"/>
      <c r="LIV743" s="168"/>
      <c r="LIW743" s="168"/>
      <c r="LIX743" s="168"/>
      <c r="LIY743" s="168"/>
      <c r="LIZ743" s="168"/>
      <c r="LJA743" s="168"/>
      <c r="LJB743" s="168"/>
      <c r="LJC743" s="168"/>
      <c r="LJD743" s="168"/>
      <c r="LJE743" s="168"/>
      <c r="LJF743" s="168"/>
      <c r="LJG743" s="168"/>
      <c r="LJH743" s="168"/>
      <c r="LJI743" s="168"/>
      <c r="LJJ743" s="168"/>
      <c r="LJK743" s="168"/>
      <c r="LJL743" s="168"/>
      <c r="LJM743" s="835"/>
      <c r="LJN743" s="835"/>
      <c r="LJO743" s="835"/>
      <c r="LJP743" s="835"/>
      <c r="LJQ743" s="835"/>
      <c r="LJR743" s="835"/>
      <c r="LJS743" s="835"/>
      <c r="LJT743" s="835"/>
      <c r="LJU743" s="835"/>
      <c r="LJV743" s="835"/>
      <c r="LJW743" s="835"/>
      <c r="LJX743" s="835"/>
      <c r="LJY743" s="835"/>
      <c r="LJZ743" s="835"/>
      <c r="LKA743" s="835"/>
      <c r="LKB743" s="835"/>
      <c r="LKC743" s="835"/>
      <c r="LKD743" s="835"/>
      <c r="LKE743" s="835"/>
      <c r="LKF743" s="835"/>
      <c r="LKG743" s="835"/>
      <c r="LKH743" s="835"/>
      <c r="LKI743" s="835"/>
      <c r="LKJ743" s="835"/>
      <c r="LKK743" s="89"/>
      <c r="LKL743" s="89"/>
      <c r="LKM743" s="89"/>
      <c r="LKN743" s="89"/>
      <c r="LKO743" s="89"/>
      <c r="LKP743" s="835"/>
      <c r="LKQ743" s="835"/>
      <c r="LKR743" s="89"/>
      <c r="LKS743" s="89"/>
      <c r="LKT743" s="835"/>
      <c r="LKU743" s="835"/>
      <c r="LKV743" s="89"/>
      <c r="LKW743" s="89"/>
      <c r="LKX743" s="835"/>
      <c r="LKY743" s="835"/>
      <c r="LKZ743" s="835"/>
      <c r="LLA743" s="835"/>
      <c r="LLB743" s="835"/>
      <c r="LLC743" s="835"/>
      <c r="LLD743" s="835"/>
      <c r="LLE743" s="89"/>
      <c r="LLF743" s="89"/>
      <c r="LLG743" s="835"/>
      <c r="LLH743" s="835"/>
      <c r="LLI743" s="89"/>
      <c r="LLJ743" s="89"/>
      <c r="LLK743" s="835"/>
      <c r="LLL743" s="835"/>
      <c r="LLM743" s="835"/>
      <c r="LLN743" s="835"/>
      <c r="LLO743" s="835"/>
      <c r="LLP743" s="203"/>
      <c r="LLQ743" s="107"/>
      <c r="LLR743" s="835"/>
      <c r="LLS743" s="835"/>
      <c r="LLT743" s="835"/>
      <c r="LLU743" s="835"/>
      <c r="LLV743" s="835"/>
      <c r="LLW743" s="835"/>
      <c r="LLX743" s="835"/>
      <c r="LLY743" s="168"/>
      <c r="LLZ743" s="168"/>
      <c r="LMA743" s="168"/>
      <c r="LMB743" s="168"/>
      <c r="LMC743" s="168"/>
      <c r="LMD743" s="168"/>
      <c r="LME743" s="168"/>
      <c r="LMF743" s="168"/>
      <c r="LMG743" s="168"/>
      <c r="LMH743" s="168"/>
      <c r="LMI743" s="168"/>
      <c r="LMJ743" s="168"/>
      <c r="LMK743" s="168"/>
      <c r="LML743" s="168"/>
      <c r="LMM743" s="168"/>
      <c r="LMN743" s="168"/>
      <c r="LMO743" s="168"/>
      <c r="LMP743" s="168"/>
      <c r="LMQ743" s="168"/>
      <c r="LMR743" s="168"/>
      <c r="LMS743" s="168"/>
      <c r="LMT743" s="168"/>
      <c r="LMU743" s="168"/>
      <c r="LMV743" s="168"/>
      <c r="LMW743" s="168"/>
      <c r="LMX743" s="168"/>
      <c r="LMY743" s="168"/>
      <c r="LMZ743" s="168"/>
      <c r="LNA743" s="168"/>
      <c r="LNB743" s="168"/>
      <c r="LNC743" s="168"/>
      <c r="LND743" s="168"/>
      <c r="LNE743" s="168"/>
      <c r="LNF743" s="168"/>
      <c r="LNG743" s="168"/>
      <c r="LNH743" s="168"/>
      <c r="LNI743" s="168"/>
      <c r="LNJ743" s="168"/>
      <c r="LNK743" s="168"/>
      <c r="LNL743" s="168"/>
      <c r="LNM743" s="168"/>
      <c r="LNN743" s="168"/>
      <c r="LNO743" s="168"/>
      <c r="LNP743" s="168"/>
      <c r="LNQ743" s="835"/>
      <c r="LNR743" s="835"/>
      <c r="LNS743" s="835"/>
      <c r="LNT743" s="835"/>
      <c r="LNU743" s="835"/>
      <c r="LNV743" s="835"/>
      <c r="LNW743" s="835"/>
      <c r="LNX743" s="835"/>
      <c r="LNY743" s="835"/>
      <c r="LNZ743" s="835"/>
      <c r="LOA743" s="835"/>
      <c r="LOB743" s="835"/>
      <c r="LOC743" s="835"/>
      <c r="LOD743" s="835"/>
      <c r="LOE743" s="835"/>
      <c r="LOF743" s="835"/>
      <c r="LOG743" s="835"/>
      <c r="LOH743" s="835"/>
      <c r="LOI743" s="835"/>
      <c r="LOJ743" s="835"/>
      <c r="LOK743" s="835"/>
      <c r="LOL743" s="835"/>
      <c r="LOM743" s="835"/>
      <c r="LON743" s="835"/>
      <c r="LOO743" s="89"/>
      <c r="LOP743" s="89"/>
      <c r="LOQ743" s="89"/>
      <c r="LOR743" s="89"/>
      <c r="LOS743" s="89"/>
      <c r="LOT743" s="835"/>
      <c r="LOU743" s="835"/>
      <c r="LOV743" s="89"/>
      <c r="LOW743" s="89"/>
      <c r="LOX743" s="835"/>
      <c r="LOY743" s="835"/>
      <c r="LOZ743" s="89"/>
      <c r="LPA743" s="89"/>
      <c r="LPB743" s="835"/>
      <c r="LPC743" s="835"/>
      <c r="LPD743" s="835"/>
      <c r="LPE743" s="835"/>
      <c r="LPF743" s="835"/>
      <c r="LPG743" s="835"/>
      <c r="LPH743" s="835"/>
      <c r="LPI743" s="89"/>
      <c r="LPJ743" s="89"/>
      <c r="LPK743" s="835"/>
      <c r="LPL743" s="835"/>
      <c r="LPM743" s="89"/>
      <c r="LPN743" s="89"/>
      <c r="LPO743" s="835"/>
      <c r="LPP743" s="835"/>
      <c r="LPQ743" s="835"/>
      <c r="LPR743" s="835"/>
      <c r="LPS743" s="835"/>
      <c r="LPT743" s="203"/>
      <c r="LPU743" s="107"/>
      <c r="LPV743" s="835"/>
      <c r="LPW743" s="835"/>
      <c r="LPX743" s="835"/>
      <c r="LPY743" s="835"/>
      <c r="LPZ743" s="835"/>
      <c r="LQA743" s="835"/>
      <c r="LQB743" s="835"/>
      <c r="LQC743" s="168"/>
      <c r="LQD743" s="168"/>
      <c r="LQE743" s="168"/>
      <c r="LQF743" s="168"/>
      <c r="LQG743" s="168"/>
      <c r="LQH743" s="168"/>
      <c r="LQI743" s="168"/>
      <c r="LQJ743" s="168"/>
      <c r="LQK743" s="168"/>
      <c r="LQL743" s="168"/>
      <c r="LQM743" s="168"/>
      <c r="LQN743" s="168"/>
      <c r="LQO743" s="168"/>
      <c r="LQP743" s="168"/>
      <c r="LQQ743" s="168"/>
      <c r="LQR743" s="168"/>
      <c r="LQS743" s="168"/>
      <c r="LQT743" s="168"/>
      <c r="LQU743" s="168"/>
      <c r="LQV743" s="168"/>
      <c r="LQW743" s="168"/>
      <c r="LQX743" s="168"/>
      <c r="LQY743" s="168"/>
      <c r="LQZ743" s="168"/>
      <c r="LRA743" s="168"/>
      <c r="LRB743" s="168"/>
      <c r="LRC743" s="168"/>
      <c r="LRD743" s="168"/>
      <c r="LRE743" s="168"/>
      <c r="LRF743" s="168"/>
      <c r="LRG743" s="168"/>
      <c r="LRH743" s="168"/>
      <c r="LRI743" s="168"/>
      <c r="LRJ743" s="168"/>
      <c r="LRK743" s="168"/>
      <c r="LRL743" s="168"/>
      <c r="LRM743" s="168"/>
      <c r="LRN743" s="168"/>
      <c r="LRO743" s="168"/>
      <c r="LRP743" s="168"/>
      <c r="LRQ743" s="168"/>
      <c r="LRR743" s="168"/>
      <c r="LRS743" s="168"/>
      <c r="LRT743" s="168"/>
      <c r="LRU743" s="835"/>
      <c r="LRV743" s="835"/>
      <c r="LRW743" s="835"/>
      <c r="LRX743" s="835"/>
      <c r="LRY743" s="835"/>
      <c r="LRZ743" s="835"/>
      <c r="LSA743" s="835"/>
      <c r="LSB743" s="835"/>
      <c r="LSC743" s="835"/>
      <c r="LSD743" s="835"/>
      <c r="LSE743" s="835"/>
      <c r="LSF743" s="835"/>
      <c r="LSG743" s="835"/>
      <c r="LSH743" s="835"/>
      <c r="LSI743" s="835"/>
      <c r="LSJ743" s="835"/>
      <c r="LSK743" s="835"/>
      <c r="LSL743" s="835"/>
      <c r="LSM743" s="835"/>
      <c r="LSN743" s="835"/>
      <c r="LSO743" s="835"/>
      <c r="LSP743" s="835"/>
      <c r="LSQ743" s="835"/>
      <c r="LSR743" s="835"/>
      <c r="LSS743" s="89"/>
      <c r="LST743" s="89"/>
      <c r="LSU743" s="89"/>
      <c r="LSV743" s="89"/>
      <c r="LSW743" s="89"/>
      <c r="LSX743" s="835"/>
      <c r="LSY743" s="835"/>
      <c r="LSZ743" s="89"/>
      <c r="LTA743" s="89"/>
      <c r="LTB743" s="835"/>
      <c r="LTC743" s="835"/>
      <c r="LTD743" s="89"/>
      <c r="LTE743" s="89"/>
      <c r="LTF743" s="835"/>
      <c r="LTG743" s="835"/>
      <c r="LTH743" s="835"/>
      <c r="LTI743" s="835"/>
      <c r="LTJ743" s="835"/>
      <c r="LTK743" s="835"/>
      <c r="LTL743" s="835"/>
      <c r="LTM743" s="89"/>
      <c r="LTN743" s="89"/>
      <c r="LTO743" s="835"/>
      <c r="LTP743" s="835"/>
      <c r="LTQ743" s="89"/>
      <c r="LTR743" s="89"/>
      <c r="LTS743" s="835"/>
      <c r="LTT743" s="835"/>
      <c r="LTU743" s="835"/>
      <c r="LTV743" s="835"/>
      <c r="LTW743" s="835"/>
      <c r="LTX743" s="203"/>
      <c r="LTY743" s="107"/>
      <c r="LTZ743" s="835"/>
      <c r="LUA743" s="835"/>
      <c r="LUB743" s="835"/>
      <c r="LUC743" s="835"/>
      <c r="LUD743" s="835"/>
      <c r="LUE743" s="835"/>
      <c r="LUF743" s="835"/>
      <c r="LUG743" s="168"/>
      <c r="LUH743" s="168"/>
      <c r="LUI743" s="168"/>
      <c r="LUJ743" s="168"/>
      <c r="LUK743" s="168"/>
      <c r="LUL743" s="168"/>
      <c r="LUM743" s="168"/>
      <c r="LUN743" s="168"/>
      <c r="LUO743" s="168"/>
      <c r="LUP743" s="168"/>
      <c r="LUQ743" s="168"/>
      <c r="LUR743" s="168"/>
      <c r="LUS743" s="168"/>
      <c r="LUT743" s="168"/>
      <c r="LUU743" s="168"/>
      <c r="LUV743" s="168"/>
      <c r="LUW743" s="168"/>
      <c r="LUX743" s="168"/>
      <c r="LUY743" s="168"/>
      <c r="LUZ743" s="168"/>
      <c r="LVA743" s="168"/>
      <c r="LVB743" s="168"/>
      <c r="LVC743" s="168"/>
      <c r="LVD743" s="168"/>
      <c r="LVE743" s="168"/>
      <c r="LVF743" s="168"/>
      <c r="LVG743" s="168"/>
      <c r="LVH743" s="168"/>
      <c r="LVI743" s="168"/>
      <c r="LVJ743" s="168"/>
      <c r="LVK743" s="168"/>
      <c r="LVL743" s="168"/>
      <c r="LVM743" s="168"/>
      <c r="LVN743" s="168"/>
      <c r="LVO743" s="168"/>
      <c r="LVP743" s="168"/>
      <c r="LVQ743" s="168"/>
      <c r="LVR743" s="168"/>
      <c r="LVS743" s="168"/>
      <c r="LVT743" s="168"/>
      <c r="LVU743" s="168"/>
      <c r="LVV743" s="168"/>
      <c r="LVW743" s="168"/>
      <c r="LVX743" s="168"/>
      <c r="LVY743" s="835"/>
      <c r="LVZ743" s="835"/>
      <c r="LWA743" s="835"/>
      <c r="LWB743" s="835"/>
      <c r="LWC743" s="835"/>
      <c r="LWD743" s="835"/>
      <c r="LWE743" s="835"/>
      <c r="LWF743" s="835"/>
      <c r="LWG743" s="835"/>
      <c r="LWH743" s="835"/>
      <c r="LWI743" s="835"/>
      <c r="LWJ743" s="835"/>
      <c r="LWK743" s="835"/>
      <c r="LWL743" s="835"/>
      <c r="LWM743" s="835"/>
      <c r="LWN743" s="835"/>
      <c r="LWO743" s="835"/>
      <c r="LWP743" s="835"/>
      <c r="LWQ743" s="835"/>
      <c r="LWR743" s="835"/>
      <c r="LWS743" s="835"/>
      <c r="LWT743" s="835"/>
      <c r="LWU743" s="835"/>
      <c r="LWV743" s="835"/>
      <c r="LWW743" s="89"/>
      <c r="LWX743" s="89"/>
      <c r="LWY743" s="89"/>
      <c r="LWZ743" s="89"/>
      <c r="LXA743" s="89"/>
      <c r="LXB743" s="835"/>
      <c r="LXC743" s="835"/>
      <c r="LXD743" s="89"/>
      <c r="LXE743" s="89"/>
      <c r="LXF743" s="835"/>
      <c r="LXG743" s="835"/>
      <c r="LXH743" s="89"/>
      <c r="LXI743" s="89"/>
      <c r="LXJ743" s="835"/>
      <c r="LXK743" s="835"/>
      <c r="LXL743" s="835"/>
      <c r="LXM743" s="835"/>
      <c r="LXN743" s="835"/>
      <c r="LXO743" s="835"/>
      <c r="LXP743" s="835"/>
      <c r="LXQ743" s="89"/>
      <c r="LXR743" s="89"/>
      <c r="LXS743" s="835"/>
      <c r="LXT743" s="835"/>
      <c r="LXU743" s="89"/>
      <c r="LXV743" s="89"/>
      <c r="LXW743" s="835"/>
      <c r="LXX743" s="835"/>
      <c r="LXY743" s="835"/>
      <c r="LXZ743" s="835"/>
      <c r="LYA743" s="835"/>
      <c r="LYB743" s="203"/>
      <c r="LYC743" s="107"/>
      <c r="LYD743" s="835"/>
      <c r="LYE743" s="835"/>
      <c r="LYF743" s="835"/>
      <c r="LYG743" s="835"/>
      <c r="LYH743" s="835"/>
      <c r="LYI743" s="835"/>
      <c r="LYJ743" s="835"/>
      <c r="LYK743" s="168"/>
      <c r="LYL743" s="168"/>
      <c r="LYM743" s="168"/>
      <c r="LYN743" s="168"/>
      <c r="LYO743" s="168"/>
      <c r="LYP743" s="168"/>
      <c r="LYQ743" s="168"/>
      <c r="LYR743" s="168"/>
      <c r="LYS743" s="168"/>
      <c r="LYT743" s="168"/>
      <c r="LYU743" s="168"/>
      <c r="LYV743" s="168"/>
      <c r="LYW743" s="168"/>
      <c r="LYX743" s="168"/>
      <c r="LYY743" s="168"/>
      <c r="LYZ743" s="168"/>
      <c r="LZA743" s="168"/>
      <c r="LZB743" s="168"/>
      <c r="LZC743" s="168"/>
      <c r="LZD743" s="168"/>
      <c r="LZE743" s="168"/>
      <c r="LZF743" s="168"/>
      <c r="LZG743" s="168"/>
      <c r="LZH743" s="168"/>
      <c r="LZI743" s="168"/>
      <c r="LZJ743" s="168"/>
      <c r="LZK743" s="168"/>
      <c r="LZL743" s="168"/>
      <c r="LZM743" s="168"/>
      <c r="LZN743" s="168"/>
      <c r="LZO743" s="168"/>
      <c r="LZP743" s="168"/>
      <c r="LZQ743" s="168"/>
      <c r="LZR743" s="168"/>
      <c r="LZS743" s="168"/>
      <c r="LZT743" s="168"/>
      <c r="LZU743" s="168"/>
      <c r="LZV743" s="168"/>
      <c r="LZW743" s="168"/>
      <c r="LZX743" s="168"/>
      <c r="LZY743" s="168"/>
      <c r="LZZ743" s="168"/>
      <c r="MAA743" s="168"/>
      <c r="MAB743" s="168"/>
      <c r="MAC743" s="835"/>
      <c r="MAD743" s="835"/>
      <c r="MAE743" s="835"/>
      <c r="MAF743" s="835"/>
      <c r="MAG743" s="835"/>
      <c r="MAH743" s="835"/>
      <c r="MAI743" s="835"/>
      <c r="MAJ743" s="835"/>
      <c r="MAK743" s="835"/>
      <c r="MAL743" s="835"/>
      <c r="MAM743" s="835"/>
      <c r="MAN743" s="835"/>
      <c r="MAO743" s="835"/>
      <c r="MAP743" s="835"/>
      <c r="MAQ743" s="835"/>
      <c r="MAR743" s="835"/>
      <c r="MAS743" s="835"/>
      <c r="MAT743" s="835"/>
      <c r="MAU743" s="835"/>
      <c r="MAV743" s="835"/>
      <c r="MAW743" s="835"/>
      <c r="MAX743" s="835"/>
      <c r="MAY743" s="835"/>
      <c r="MAZ743" s="835"/>
      <c r="MBA743" s="89"/>
      <c r="MBB743" s="89"/>
      <c r="MBC743" s="89"/>
      <c r="MBD743" s="89"/>
      <c r="MBE743" s="89"/>
      <c r="MBF743" s="835"/>
      <c r="MBG743" s="835"/>
      <c r="MBH743" s="89"/>
      <c r="MBI743" s="89"/>
      <c r="MBJ743" s="835"/>
      <c r="MBK743" s="835"/>
      <c r="MBL743" s="89"/>
      <c r="MBM743" s="89"/>
      <c r="MBN743" s="835"/>
      <c r="MBO743" s="835"/>
      <c r="MBP743" s="835"/>
      <c r="MBQ743" s="835"/>
      <c r="MBR743" s="835"/>
      <c r="MBS743" s="835"/>
      <c r="MBT743" s="835"/>
      <c r="MBU743" s="89"/>
      <c r="MBV743" s="89"/>
      <c r="MBW743" s="835"/>
      <c r="MBX743" s="835"/>
      <c r="MBY743" s="89"/>
      <c r="MBZ743" s="89"/>
      <c r="MCA743" s="835"/>
      <c r="MCB743" s="835"/>
      <c r="MCC743" s="835"/>
      <c r="MCD743" s="835"/>
      <c r="MCE743" s="835"/>
      <c r="MCF743" s="203"/>
      <c r="MCG743" s="107"/>
      <c r="MCH743" s="835"/>
      <c r="MCI743" s="835"/>
      <c r="MCJ743" s="835"/>
      <c r="MCK743" s="835"/>
      <c r="MCL743" s="835"/>
      <c r="MCM743" s="835"/>
      <c r="MCN743" s="835"/>
      <c r="MCO743" s="168"/>
      <c r="MCP743" s="168"/>
      <c r="MCQ743" s="168"/>
      <c r="MCR743" s="168"/>
      <c r="MCS743" s="168"/>
      <c r="MCT743" s="168"/>
      <c r="MCU743" s="168"/>
      <c r="MCV743" s="168"/>
      <c r="MCW743" s="168"/>
      <c r="MCX743" s="168"/>
      <c r="MCY743" s="168"/>
      <c r="MCZ743" s="168"/>
      <c r="MDA743" s="168"/>
      <c r="MDB743" s="168"/>
      <c r="MDC743" s="168"/>
      <c r="MDD743" s="168"/>
      <c r="MDE743" s="168"/>
      <c r="MDF743" s="168"/>
      <c r="MDG743" s="168"/>
      <c r="MDH743" s="168"/>
      <c r="MDI743" s="168"/>
      <c r="MDJ743" s="168"/>
      <c r="MDK743" s="168"/>
      <c r="MDL743" s="168"/>
      <c r="MDM743" s="168"/>
      <c r="MDN743" s="168"/>
      <c r="MDO743" s="168"/>
      <c r="MDP743" s="168"/>
      <c r="MDQ743" s="168"/>
      <c r="MDR743" s="168"/>
      <c r="MDS743" s="168"/>
      <c r="MDT743" s="168"/>
      <c r="MDU743" s="168"/>
      <c r="MDV743" s="168"/>
      <c r="MDW743" s="168"/>
      <c r="MDX743" s="168"/>
      <c r="MDY743" s="168"/>
      <c r="MDZ743" s="168"/>
      <c r="MEA743" s="168"/>
      <c r="MEB743" s="168"/>
      <c r="MEC743" s="168"/>
      <c r="MED743" s="168"/>
      <c r="MEE743" s="168"/>
      <c r="MEF743" s="168"/>
      <c r="MEG743" s="835"/>
      <c r="MEH743" s="835"/>
      <c r="MEI743" s="835"/>
      <c r="MEJ743" s="835"/>
      <c r="MEK743" s="835"/>
      <c r="MEL743" s="835"/>
      <c r="MEM743" s="835"/>
      <c r="MEN743" s="835"/>
      <c r="MEO743" s="835"/>
      <c r="MEP743" s="835"/>
      <c r="MEQ743" s="835"/>
      <c r="MER743" s="835"/>
      <c r="MES743" s="835"/>
      <c r="MET743" s="835"/>
      <c r="MEU743" s="835"/>
      <c r="MEV743" s="835"/>
      <c r="MEW743" s="835"/>
      <c r="MEX743" s="835"/>
      <c r="MEY743" s="835"/>
      <c r="MEZ743" s="835"/>
      <c r="MFA743" s="835"/>
      <c r="MFB743" s="835"/>
      <c r="MFC743" s="835"/>
      <c r="MFD743" s="835"/>
      <c r="MFE743" s="89"/>
      <c r="MFF743" s="89"/>
      <c r="MFG743" s="89"/>
      <c r="MFH743" s="89"/>
      <c r="MFI743" s="89"/>
      <c r="MFJ743" s="835"/>
      <c r="MFK743" s="835"/>
      <c r="MFL743" s="89"/>
      <c r="MFM743" s="89"/>
      <c r="MFN743" s="835"/>
      <c r="MFO743" s="835"/>
      <c r="MFP743" s="89"/>
      <c r="MFQ743" s="89"/>
      <c r="MFR743" s="835"/>
      <c r="MFS743" s="835"/>
      <c r="MFT743" s="835"/>
      <c r="MFU743" s="835"/>
      <c r="MFV743" s="835"/>
      <c r="MFW743" s="835"/>
      <c r="MFX743" s="835"/>
      <c r="MFY743" s="89"/>
      <c r="MFZ743" s="89"/>
      <c r="MGA743" s="835"/>
      <c r="MGB743" s="835"/>
      <c r="MGC743" s="89"/>
      <c r="MGD743" s="89"/>
      <c r="MGE743" s="835"/>
      <c r="MGF743" s="835"/>
      <c r="MGG743" s="835"/>
      <c r="MGH743" s="835"/>
      <c r="MGI743" s="835"/>
      <c r="MGJ743" s="203"/>
      <c r="MGK743" s="107"/>
      <c r="MGL743" s="835"/>
      <c r="MGM743" s="835"/>
      <c r="MGN743" s="835"/>
      <c r="MGO743" s="835"/>
      <c r="MGP743" s="835"/>
      <c r="MGQ743" s="835"/>
      <c r="MGR743" s="835"/>
      <c r="MGS743" s="168"/>
      <c r="MGT743" s="168"/>
      <c r="MGU743" s="168"/>
      <c r="MGV743" s="168"/>
      <c r="MGW743" s="168"/>
      <c r="MGX743" s="168"/>
      <c r="MGY743" s="168"/>
      <c r="MGZ743" s="168"/>
      <c r="MHA743" s="168"/>
      <c r="MHB743" s="168"/>
      <c r="MHC743" s="168"/>
      <c r="MHD743" s="168"/>
      <c r="MHE743" s="168"/>
      <c r="MHF743" s="168"/>
      <c r="MHG743" s="168"/>
      <c r="MHH743" s="168"/>
      <c r="MHI743" s="168"/>
      <c r="MHJ743" s="168"/>
      <c r="MHK743" s="168"/>
      <c r="MHL743" s="168"/>
      <c r="MHM743" s="168"/>
      <c r="MHN743" s="168"/>
      <c r="MHO743" s="168"/>
      <c r="MHP743" s="168"/>
      <c r="MHQ743" s="168"/>
      <c r="MHR743" s="168"/>
      <c r="MHS743" s="168"/>
      <c r="MHT743" s="168"/>
      <c r="MHU743" s="168"/>
      <c r="MHV743" s="168"/>
      <c r="MHW743" s="168"/>
      <c r="MHX743" s="168"/>
      <c r="MHY743" s="168"/>
      <c r="MHZ743" s="168"/>
      <c r="MIA743" s="168"/>
      <c r="MIB743" s="168"/>
      <c r="MIC743" s="168"/>
      <c r="MID743" s="168"/>
      <c r="MIE743" s="168"/>
      <c r="MIF743" s="168"/>
      <c r="MIG743" s="168"/>
      <c r="MIH743" s="168"/>
      <c r="MII743" s="168"/>
      <c r="MIJ743" s="168"/>
      <c r="MIK743" s="835"/>
      <c r="MIL743" s="835"/>
      <c r="MIM743" s="835"/>
      <c r="MIN743" s="835"/>
      <c r="MIO743" s="835"/>
      <c r="MIP743" s="835"/>
      <c r="MIQ743" s="835"/>
      <c r="MIR743" s="835"/>
      <c r="MIS743" s="835"/>
      <c r="MIT743" s="835"/>
      <c r="MIU743" s="835"/>
      <c r="MIV743" s="835"/>
      <c r="MIW743" s="835"/>
      <c r="MIX743" s="835"/>
      <c r="MIY743" s="835"/>
      <c r="MIZ743" s="835"/>
      <c r="MJA743" s="835"/>
      <c r="MJB743" s="835"/>
      <c r="MJC743" s="835"/>
      <c r="MJD743" s="835"/>
      <c r="MJE743" s="835"/>
      <c r="MJF743" s="835"/>
      <c r="MJG743" s="835"/>
      <c r="MJH743" s="835"/>
      <c r="MJI743" s="89"/>
      <c r="MJJ743" s="89"/>
      <c r="MJK743" s="89"/>
      <c r="MJL743" s="89"/>
      <c r="MJM743" s="89"/>
      <c r="MJN743" s="835"/>
      <c r="MJO743" s="835"/>
      <c r="MJP743" s="89"/>
      <c r="MJQ743" s="89"/>
      <c r="MJR743" s="835"/>
      <c r="MJS743" s="835"/>
      <c r="MJT743" s="89"/>
      <c r="MJU743" s="89"/>
      <c r="MJV743" s="835"/>
      <c r="MJW743" s="835"/>
      <c r="MJX743" s="835"/>
      <c r="MJY743" s="835"/>
      <c r="MJZ743" s="835"/>
      <c r="MKA743" s="835"/>
      <c r="MKB743" s="835"/>
      <c r="MKC743" s="89"/>
      <c r="MKD743" s="89"/>
      <c r="MKE743" s="835"/>
      <c r="MKF743" s="835"/>
      <c r="MKG743" s="89"/>
      <c r="MKH743" s="89"/>
      <c r="MKI743" s="835"/>
      <c r="MKJ743" s="835"/>
      <c r="MKK743" s="835"/>
      <c r="MKL743" s="835"/>
      <c r="MKM743" s="835"/>
      <c r="MKN743" s="203"/>
      <c r="MKO743" s="107"/>
      <c r="MKP743" s="835"/>
      <c r="MKQ743" s="835"/>
      <c r="MKR743" s="835"/>
      <c r="MKS743" s="835"/>
      <c r="MKT743" s="835"/>
      <c r="MKU743" s="835"/>
      <c r="MKV743" s="835"/>
      <c r="MKW743" s="168"/>
      <c r="MKX743" s="168"/>
      <c r="MKY743" s="168"/>
      <c r="MKZ743" s="168"/>
      <c r="MLA743" s="168"/>
      <c r="MLB743" s="168"/>
      <c r="MLC743" s="168"/>
      <c r="MLD743" s="168"/>
      <c r="MLE743" s="168"/>
      <c r="MLF743" s="168"/>
      <c r="MLG743" s="168"/>
      <c r="MLH743" s="168"/>
      <c r="MLI743" s="168"/>
      <c r="MLJ743" s="168"/>
      <c r="MLK743" s="168"/>
      <c r="MLL743" s="168"/>
      <c r="MLM743" s="168"/>
      <c r="MLN743" s="168"/>
      <c r="MLO743" s="168"/>
      <c r="MLP743" s="168"/>
      <c r="MLQ743" s="168"/>
      <c r="MLR743" s="168"/>
      <c r="MLS743" s="168"/>
      <c r="MLT743" s="168"/>
      <c r="MLU743" s="168"/>
      <c r="MLV743" s="168"/>
      <c r="MLW743" s="168"/>
      <c r="MLX743" s="168"/>
      <c r="MLY743" s="168"/>
      <c r="MLZ743" s="168"/>
      <c r="MMA743" s="168"/>
      <c r="MMB743" s="168"/>
      <c r="MMC743" s="168"/>
      <c r="MMD743" s="168"/>
      <c r="MME743" s="168"/>
      <c r="MMF743" s="168"/>
      <c r="MMG743" s="168"/>
      <c r="MMH743" s="168"/>
      <c r="MMI743" s="168"/>
      <c r="MMJ743" s="168"/>
      <c r="MMK743" s="168"/>
      <c r="MML743" s="168"/>
      <c r="MMM743" s="168"/>
      <c r="MMN743" s="168"/>
      <c r="MMO743" s="835"/>
      <c r="MMP743" s="835"/>
      <c r="MMQ743" s="835"/>
      <c r="MMR743" s="835"/>
      <c r="MMS743" s="835"/>
      <c r="MMT743" s="835"/>
      <c r="MMU743" s="835"/>
      <c r="MMV743" s="835"/>
      <c r="MMW743" s="835"/>
      <c r="MMX743" s="835"/>
      <c r="MMY743" s="835"/>
      <c r="MMZ743" s="835"/>
      <c r="MNA743" s="835"/>
      <c r="MNB743" s="835"/>
      <c r="MNC743" s="835"/>
      <c r="MND743" s="835"/>
      <c r="MNE743" s="835"/>
      <c r="MNF743" s="835"/>
      <c r="MNG743" s="835"/>
      <c r="MNH743" s="835"/>
      <c r="MNI743" s="835"/>
      <c r="MNJ743" s="835"/>
      <c r="MNK743" s="835"/>
      <c r="MNL743" s="835"/>
      <c r="MNM743" s="89"/>
      <c r="MNN743" s="89"/>
      <c r="MNO743" s="89"/>
      <c r="MNP743" s="89"/>
      <c r="MNQ743" s="89"/>
      <c r="MNR743" s="835"/>
      <c r="MNS743" s="835"/>
      <c r="MNT743" s="89"/>
      <c r="MNU743" s="89"/>
      <c r="MNV743" s="835"/>
      <c r="MNW743" s="835"/>
      <c r="MNX743" s="89"/>
      <c r="MNY743" s="89"/>
      <c r="MNZ743" s="835"/>
      <c r="MOA743" s="835"/>
      <c r="MOB743" s="835"/>
      <c r="MOC743" s="835"/>
      <c r="MOD743" s="835"/>
      <c r="MOE743" s="835"/>
      <c r="MOF743" s="835"/>
      <c r="MOG743" s="89"/>
      <c r="MOH743" s="89"/>
      <c r="MOI743" s="835"/>
      <c r="MOJ743" s="835"/>
      <c r="MOK743" s="89"/>
      <c r="MOL743" s="89"/>
      <c r="MOM743" s="835"/>
      <c r="MON743" s="835"/>
      <c r="MOO743" s="835"/>
      <c r="MOP743" s="835"/>
      <c r="MOQ743" s="835"/>
      <c r="MOR743" s="203"/>
      <c r="MOS743" s="107"/>
      <c r="MOT743" s="835"/>
      <c r="MOU743" s="835"/>
      <c r="MOV743" s="835"/>
      <c r="MOW743" s="835"/>
      <c r="MOX743" s="835"/>
      <c r="MOY743" s="835"/>
      <c r="MOZ743" s="835"/>
      <c r="MPA743" s="168"/>
      <c r="MPB743" s="168"/>
      <c r="MPC743" s="168"/>
      <c r="MPD743" s="168"/>
      <c r="MPE743" s="168"/>
      <c r="MPF743" s="168"/>
      <c r="MPG743" s="168"/>
      <c r="MPH743" s="168"/>
      <c r="MPI743" s="168"/>
      <c r="MPJ743" s="168"/>
      <c r="MPK743" s="168"/>
      <c r="MPL743" s="168"/>
      <c r="MPM743" s="168"/>
      <c r="MPN743" s="168"/>
      <c r="MPO743" s="168"/>
      <c r="MPP743" s="168"/>
      <c r="MPQ743" s="168"/>
      <c r="MPR743" s="168"/>
      <c r="MPS743" s="168"/>
      <c r="MPT743" s="168"/>
      <c r="MPU743" s="168"/>
      <c r="MPV743" s="168"/>
      <c r="MPW743" s="168"/>
      <c r="MPX743" s="168"/>
      <c r="MPY743" s="168"/>
      <c r="MPZ743" s="168"/>
      <c r="MQA743" s="168"/>
      <c r="MQB743" s="168"/>
      <c r="MQC743" s="168"/>
      <c r="MQD743" s="168"/>
      <c r="MQE743" s="168"/>
      <c r="MQF743" s="168"/>
      <c r="MQG743" s="168"/>
      <c r="MQH743" s="168"/>
      <c r="MQI743" s="168"/>
      <c r="MQJ743" s="168"/>
      <c r="MQK743" s="168"/>
      <c r="MQL743" s="168"/>
      <c r="MQM743" s="168"/>
      <c r="MQN743" s="168"/>
      <c r="MQO743" s="168"/>
      <c r="MQP743" s="168"/>
      <c r="MQQ743" s="168"/>
      <c r="MQR743" s="168"/>
      <c r="MQS743" s="835"/>
      <c r="MQT743" s="835"/>
      <c r="MQU743" s="835"/>
      <c r="MQV743" s="835"/>
      <c r="MQW743" s="835"/>
      <c r="MQX743" s="835"/>
      <c r="MQY743" s="835"/>
      <c r="MQZ743" s="835"/>
      <c r="MRA743" s="835"/>
      <c r="MRB743" s="835"/>
      <c r="MRC743" s="835"/>
      <c r="MRD743" s="835"/>
      <c r="MRE743" s="835"/>
      <c r="MRF743" s="835"/>
      <c r="MRG743" s="835"/>
      <c r="MRH743" s="835"/>
      <c r="MRI743" s="835"/>
      <c r="MRJ743" s="835"/>
      <c r="MRK743" s="835"/>
      <c r="MRL743" s="835"/>
      <c r="MRM743" s="835"/>
      <c r="MRN743" s="835"/>
      <c r="MRO743" s="835"/>
      <c r="MRP743" s="835"/>
      <c r="MRQ743" s="89"/>
      <c r="MRR743" s="89"/>
      <c r="MRS743" s="89"/>
      <c r="MRT743" s="89"/>
      <c r="MRU743" s="89"/>
      <c r="MRV743" s="835"/>
      <c r="MRW743" s="835"/>
      <c r="MRX743" s="89"/>
      <c r="MRY743" s="89"/>
      <c r="MRZ743" s="835"/>
      <c r="MSA743" s="835"/>
      <c r="MSB743" s="89"/>
      <c r="MSC743" s="89"/>
      <c r="MSD743" s="835"/>
      <c r="MSE743" s="835"/>
      <c r="MSF743" s="835"/>
      <c r="MSG743" s="835"/>
      <c r="MSH743" s="835"/>
      <c r="MSI743" s="835"/>
      <c r="MSJ743" s="835"/>
      <c r="MSK743" s="89"/>
      <c r="MSL743" s="89"/>
      <c r="MSM743" s="835"/>
      <c r="MSN743" s="835"/>
      <c r="MSO743" s="89"/>
      <c r="MSP743" s="89"/>
      <c r="MSQ743" s="835"/>
      <c r="MSR743" s="835"/>
      <c r="MSS743" s="835"/>
      <c r="MST743" s="835"/>
      <c r="MSU743" s="835"/>
      <c r="MSV743" s="203"/>
      <c r="MSW743" s="107"/>
      <c r="MSX743" s="835"/>
      <c r="MSY743" s="835"/>
      <c r="MSZ743" s="835"/>
      <c r="MTA743" s="835"/>
      <c r="MTB743" s="835"/>
      <c r="MTC743" s="835"/>
      <c r="MTD743" s="835"/>
      <c r="MTE743" s="168"/>
      <c r="MTF743" s="168"/>
      <c r="MTG743" s="168"/>
      <c r="MTH743" s="168"/>
      <c r="MTI743" s="168"/>
      <c r="MTJ743" s="168"/>
      <c r="MTK743" s="168"/>
      <c r="MTL743" s="168"/>
      <c r="MTM743" s="168"/>
      <c r="MTN743" s="168"/>
      <c r="MTO743" s="168"/>
      <c r="MTP743" s="168"/>
      <c r="MTQ743" s="168"/>
      <c r="MTR743" s="168"/>
      <c r="MTS743" s="168"/>
      <c r="MTT743" s="168"/>
      <c r="MTU743" s="168"/>
      <c r="MTV743" s="168"/>
      <c r="MTW743" s="168"/>
      <c r="MTX743" s="168"/>
      <c r="MTY743" s="168"/>
      <c r="MTZ743" s="168"/>
      <c r="MUA743" s="168"/>
      <c r="MUB743" s="168"/>
      <c r="MUC743" s="168"/>
      <c r="MUD743" s="168"/>
      <c r="MUE743" s="168"/>
      <c r="MUF743" s="168"/>
      <c r="MUG743" s="168"/>
      <c r="MUH743" s="168"/>
      <c r="MUI743" s="168"/>
      <c r="MUJ743" s="168"/>
      <c r="MUK743" s="168"/>
      <c r="MUL743" s="168"/>
      <c r="MUM743" s="168"/>
      <c r="MUN743" s="168"/>
      <c r="MUO743" s="168"/>
      <c r="MUP743" s="168"/>
      <c r="MUQ743" s="168"/>
      <c r="MUR743" s="168"/>
      <c r="MUS743" s="168"/>
      <c r="MUT743" s="168"/>
      <c r="MUU743" s="168"/>
      <c r="MUV743" s="168"/>
      <c r="MUW743" s="835"/>
      <c r="MUX743" s="835"/>
      <c r="MUY743" s="835"/>
      <c r="MUZ743" s="835"/>
      <c r="MVA743" s="835"/>
      <c r="MVB743" s="835"/>
      <c r="MVC743" s="835"/>
      <c r="MVD743" s="835"/>
      <c r="MVE743" s="835"/>
      <c r="MVF743" s="835"/>
      <c r="MVG743" s="835"/>
      <c r="MVH743" s="835"/>
      <c r="MVI743" s="835"/>
      <c r="MVJ743" s="835"/>
      <c r="MVK743" s="835"/>
      <c r="MVL743" s="835"/>
      <c r="MVM743" s="835"/>
      <c r="MVN743" s="835"/>
      <c r="MVO743" s="835"/>
      <c r="MVP743" s="835"/>
      <c r="MVQ743" s="835"/>
      <c r="MVR743" s="835"/>
      <c r="MVS743" s="835"/>
      <c r="MVT743" s="835"/>
      <c r="MVU743" s="89"/>
      <c r="MVV743" s="89"/>
      <c r="MVW743" s="89"/>
      <c r="MVX743" s="89"/>
      <c r="MVY743" s="89"/>
      <c r="MVZ743" s="835"/>
      <c r="MWA743" s="835"/>
      <c r="MWB743" s="89"/>
      <c r="MWC743" s="89"/>
      <c r="MWD743" s="835"/>
      <c r="MWE743" s="835"/>
      <c r="MWF743" s="89"/>
      <c r="MWG743" s="89"/>
      <c r="MWH743" s="835"/>
      <c r="MWI743" s="835"/>
      <c r="MWJ743" s="835"/>
      <c r="MWK743" s="835"/>
      <c r="MWL743" s="835"/>
      <c r="MWM743" s="835"/>
      <c r="MWN743" s="835"/>
      <c r="MWO743" s="89"/>
      <c r="MWP743" s="89"/>
      <c r="MWQ743" s="835"/>
      <c r="MWR743" s="835"/>
      <c r="MWS743" s="89"/>
      <c r="MWT743" s="89"/>
      <c r="MWU743" s="835"/>
      <c r="MWV743" s="835"/>
      <c r="MWW743" s="835"/>
      <c r="MWX743" s="835"/>
      <c r="MWY743" s="835"/>
      <c r="MWZ743" s="203"/>
      <c r="MXA743" s="107"/>
      <c r="MXB743" s="835"/>
      <c r="MXC743" s="835"/>
      <c r="MXD743" s="835"/>
      <c r="MXE743" s="835"/>
      <c r="MXF743" s="835"/>
      <c r="MXG743" s="835"/>
      <c r="MXH743" s="835"/>
      <c r="MXI743" s="168"/>
      <c r="MXJ743" s="168"/>
      <c r="MXK743" s="168"/>
      <c r="MXL743" s="168"/>
      <c r="MXM743" s="168"/>
      <c r="MXN743" s="168"/>
      <c r="MXO743" s="168"/>
      <c r="MXP743" s="168"/>
      <c r="MXQ743" s="168"/>
      <c r="MXR743" s="168"/>
      <c r="MXS743" s="168"/>
      <c r="MXT743" s="168"/>
      <c r="MXU743" s="168"/>
      <c r="MXV743" s="168"/>
      <c r="MXW743" s="168"/>
      <c r="MXX743" s="168"/>
      <c r="MXY743" s="168"/>
      <c r="MXZ743" s="168"/>
      <c r="MYA743" s="168"/>
      <c r="MYB743" s="168"/>
      <c r="MYC743" s="168"/>
      <c r="MYD743" s="168"/>
      <c r="MYE743" s="168"/>
      <c r="MYF743" s="168"/>
      <c r="MYG743" s="168"/>
      <c r="MYH743" s="168"/>
      <c r="MYI743" s="168"/>
      <c r="MYJ743" s="168"/>
      <c r="MYK743" s="168"/>
      <c r="MYL743" s="168"/>
      <c r="MYM743" s="168"/>
      <c r="MYN743" s="168"/>
      <c r="MYO743" s="168"/>
      <c r="MYP743" s="168"/>
      <c r="MYQ743" s="168"/>
      <c r="MYR743" s="168"/>
      <c r="MYS743" s="168"/>
      <c r="MYT743" s="168"/>
      <c r="MYU743" s="168"/>
      <c r="MYV743" s="168"/>
      <c r="MYW743" s="168"/>
      <c r="MYX743" s="168"/>
      <c r="MYY743" s="168"/>
      <c r="MYZ743" s="168"/>
      <c r="MZA743" s="835"/>
      <c r="MZB743" s="835"/>
      <c r="MZC743" s="835"/>
      <c r="MZD743" s="835"/>
      <c r="MZE743" s="835"/>
      <c r="MZF743" s="835"/>
      <c r="MZG743" s="835"/>
      <c r="MZH743" s="835"/>
      <c r="MZI743" s="835"/>
      <c r="MZJ743" s="835"/>
      <c r="MZK743" s="835"/>
      <c r="MZL743" s="835"/>
      <c r="MZM743" s="835"/>
      <c r="MZN743" s="835"/>
      <c r="MZO743" s="835"/>
      <c r="MZP743" s="835"/>
      <c r="MZQ743" s="835"/>
      <c r="MZR743" s="835"/>
      <c r="MZS743" s="835"/>
      <c r="MZT743" s="835"/>
      <c r="MZU743" s="835"/>
      <c r="MZV743" s="835"/>
      <c r="MZW743" s="835"/>
      <c r="MZX743" s="835"/>
      <c r="MZY743" s="89"/>
      <c r="MZZ743" s="89"/>
      <c r="NAA743" s="89"/>
      <c r="NAB743" s="89"/>
      <c r="NAC743" s="89"/>
      <c r="NAD743" s="835"/>
      <c r="NAE743" s="835"/>
      <c r="NAF743" s="89"/>
      <c r="NAG743" s="89"/>
      <c r="NAH743" s="835"/>
      <c r="NAI743" s="835"/>
      <c r="NAJ743" s="89"/>
      <c r="NAK743" s="89"/>
      <c r="NAL743" s="835"/>
      <c r="NAM743" s="835"/>
      <c r="NAN743" s="835"/>
      <c r="NAO743" s="835"/>
      <c r="NAP743" s="835"/>
      <c r="NAQ743" s="835"/>
      <c r="NAR743" s="835"/>
      <c r="NAS743" s="89"/>
      <c r="NAT743" s="89"/>
      <c r="NAU743" s="835"/>
      <c r="NAV743" s="835"/>
      <c r="NAW743" s="89"/>
      <c r="NAX743" s="89"/>
      <c r="NAY743" s="835"/>
      <c r="NAZ743" s="835"/>
      <c r="NBA743" s="835"/>
      <c r="NBB743" s="835"/>
      <c r="NBC743" s="835"/>
      <c r="NBD743" s="203"/>
      <c r="NBE743" s="107"/>
      <c r="NBF743" s="835"/>
      <c r="NBG743" s="835"/>
      <c r="NBH743" s="835"/>
      <c r="NBI743" s="835"/>
      <c r="NBJ743" s="835"/>
      <c r="NBK743" s="835"/>
      <c r="NBL743" s="835"/>
      <c r="NBM743" s="168"/>
      <c r="NBN743" s="168"/>
      <c r="NBO743" s="168"/>
      <c r="NBP743" s="168"/>
      <c r="NBQ743" s="168"/>
      <c r="NBR743" s="168"/>
      <c r="NBS743" s="168"/>
      <c r="NBT743" s="168"/>
      <c r="NBU743" s="168"/>
      <c r="NBV743" s="168"/>
      <c r="NBW743" s="168"/>
      <c r="NBX743" s="168"/>
      <c r="NBY743" s="168"/>
      <c r="NBZ743" s="168"/>
      <c r="NCA743" s="168"/>
      <c r="NCB743" s="168"/>
      <c r="NCC743" s="168"/>
      <c r="NCD743" s="168"/>
      <c r="NCE743" s="168"/>
      <c r="NCF743" s="168"/>
      <c r="NCG743" s="168"/>
      <c r="NCH743" s="168"/>
      <c r="NCI743" s="168"/>
      <c r="NCJ743" s="168"/>
      <c r="NCK743" s="168"/>
      <c r="NCL743" s="168"/>
      <c r="NCM743" s="168"/>
      <c r="NCN743" s="168"/>
      <c r="NCO743" s="168"/>
      <c r="NCP743" s="168"/>
      <c r="NCQ743" s="168"/>
      <c r="NCR743" s="168"/>
      <c r="NCS743" s="168"/>
      <c r="NCT743" s="168"/>
      <c r="NCU743" s="168"/>
      <c r="NCV743" s="168"/>
      <c r="NCW743" s="168"/>
      <c r="NCX743" s="168"/>
      <c r="NCY743" s="168"/>
      <c r="NCZ743" s="168"/>
      <c r="NDA743" s="168"/>
      <c r="NDB743" s="168"/>
      <c r="NDC743" s="168"/>
      <c r="NDD743" s="168"/>
      <c r="NDE743" s="835"/>
      <c r="NDF743" s="835"/>
      <c r="NDG743" s="835"/>
      <c r="NDH743" s="835"/>
      <c r="NDI743" s="835"/>
      <c r="NDJ743" s="835"/>
      <c r="NDK743" s="835"/>
      <c r="NDL743" s="835"/>
      <c r="NDM743" s="835"/>
      <c r="NDN743" s="835"/>
      <c r="NDO743" s="835"/>
      <c r="NDP743" s="835"/>
      <c r="NDQ743" s="835"/>
      <c r="NDR743" s="835"/>
      <c r="NDS743" s="835"/>
      <c r="NDT743" s="835"/>
      <c r="NDU743" s="835"/>
      <c r="NDV743" s="835"/>
      <c r="NDW743" s="835"/>
      <c r="NDX743" s="835"/>
      <c r="NDY743" s="835"/>
      <c r="NDZ743" s="835"/>
      <c r="NEA743" s="835"/>
      <c r="NEB743" s="835"/>
      <c r="NEC743" s="89"/>
      <c r="NED743" s="89"/>
      <c r="NEE743" s="89"/>
      <c r="NEF743" s="89"/>
      <c r="NEG743" s="89"/>
      <c r="NEH743" s="835"/>
      <c r="NEI743" s="835"/>
      <c r="NEJ743" s="89"/>
      <c r="NEK743" s="89"/>
      <c r="NEL743" s="835"/>
      <c r="NEM743" s="835"/>
      <c r="NEN743" s="89"/>
      <c r="NEO743" s="89"/>
      <c r="NEP743" s="835"/>
      <c r="NEQ743" s="835"/>
      <c r="NER743" s="835"/>
      <c r="NES743" s="835"/>
      <c r="NET743" s="835"/>
      <c r="NEU743" s="835"/>
      <c r="NEV743" s="835"/>
      <c r="NEW743" s="89"/>
      <c r="NEX743" s="89"/>
      <c r="NEY743" s="835"/>
      <c r="NEZ743" s="835"/>
      <c r="NFA743" s="89"/>
      <c r="NFB743" s="89"/>
      <c r="NFC743" s="835"/>
      <c r="NFD743" s="835"/>
      <c r="NFE743" s="835"/>
      <c r="NFF743" s="835"/>
      <c r="NFG743" s="835"/>
      <c r="NFH743" s="203"/>
      <c r="NFI743" s="107"/>
      <c r="NFJ743" s="835"/>
      <c r="NFK743" s="835"/>
      <c r="NFL743" s="835"/>
      <c r="NFM743" s="835"/>
      <c r="NFN743" s="835"/>
      <c r="NFO743" s="835"/>
      <c r="NFP743" s="835"/>
      <c r="NFQ743" s="168"/>
      <c r="NFR743" s="168"/>
      <c r="NFS743" s="168"/>
      <c r="NFT743" s="168"/>
      <c r="NFU743" s="168"/>
      <c r="NFV743" s="168"/>
      <c r="NFW743" s="168"/>
      <c r="NFX743" s="168"/>
      <c r="NFY743" s="168"/>
      <c r="NFZ743" s="168"/>
      <c r="NGA743" s="168"/>
      <c r="NGB743" s="168"/>
      <c r="NGC743" s="168"/>
      <c r="NGD743" s="168"/>
      <c r="NGE743" s="168"/>
      <c r="NGF743" s="168"/>
      <c r="NGG743" s="168"/>
      <c r="NGH743" s="168"/>
      <c r="NGI743" s="168"/>
      <c r="NGJ743" s="168"/>
      <c r="NGK743" s="168"/>
      <c r="NGL743" s="168"/>
      <c r="NGM743" s="168"/>
      <c r="NGN743" s="168"/>
      <c r="NGO743" s="168"/>
      <c r="NGP743" s="168"/>
      <c r="NGQ743" s="168"/>
      <c r="NGR743" s="168"/>
      <c r="NGS743" s="168"/>
      <c r="NGT743" s="168"/>
      <c r="NGU743" s="168"/>
      <c r="NGV743" s="168"/>
      <c r="NGW743" s="168"/>
      <c r="NGX743" s="168"/>
      <c r="NGY743" s="168"/>
      <c r="NGZ743" s="168"/>
      <c r="NHA743" s="168"/>
      <c r="NHB743" s="168"/>
      <c r="NHC743" s="168"/>
      <c r="NHD743" s="168"/>
      <c r="NHE743" s="168"/>
      <c r="NHF743" s="168"/>
      <c r="NHG743" s="168"/>
      <c r="NHH743" s="168"/>
      <c r="NHI743" s="835"/>
      <c r="NHJ743" s="835"/>
      <c r="NHK743" s="835"/>
      <c r="NHL743" s="835"/>
      <c r="NHM743" s="835"/>
      <c r="NHN743" s="835"/>
      <c r="NHO743" s="835"/>
      <c r="NHP743" s="835"/>
      <c r="NHQ743" s="835"/>
      <c r="NHR743" s="835"/>
      <c r="NHS743" s="835"/>
      <c r="NHT743" s="835"/>
      <c r="NHU743" s="835"/>
      <c r="NHV743" s="835"/>
      <c r="NHW743" s="835"/>
      <c r="NHX743" s="835"/>
      <c r="NHY743" s="835"/>
      <c r="NHZ743" s="835"/>
      <c r="NIA743" s="835"/>
      <c r="NIB743" s="835"/>
      <c r="NIC743" s="835"/>
      <c r="NID743" s="835"/>
      <c r="NIE743" s="835"/>
      <c r="NIF743" s="835"/>
      <c r="NIG743" s="89"/>
      <c r="NIH743" s="89"/>
      <c r="NII743" s="89"/>
      <c r="NIJ743" s="89"/>
      <c r="NIK743" s="89"/>
      <c r="NIL743" s="835"/>
      <c r="NIM743" s="835"/>
      <c r="NIN743" s="89"/>
      <c r="NIO743" s="89"/>
      <c r="NIP743" s="835"/>
      <c r="NIQ743" s="835"/>
      <c r="NIR743" s="89"/>
      <c r="NIS743" s="89"/>
      <c r="NIT743" s="835"/>
      <c r="NIU743" s="835"/>
      <c r="NIV743" s="835"/>
      <c r="NIW743" s="835"/>
      <c r="NIX743" s="835"/>
      <c r="NIY743" s="835"/>
      <c r="NIZ743" s="835"/>
      <c r="NJA743" s="89"/>
      <c r="NJB743" s="89"/>
      <c r="NJC743" s="835"/>
      <c r="NJD743" s="835"/>
      <c r="NJE743" s="89"/>
      <c r="NJF743" s="89"/>
      <c r="NJG743" s="835"/>
      <c r="NJH743" s="835"/>
      <c r="NJI743" s="835"/>
      <c r="NJJ743" s="835"/>
      <c r="NJK743" s="835"/>
      <c r="NJL743" s="203"/>
      <c r="NJM743" s="107"/>
      <c r="NJN743" s="835"/>
      <c r="NJO743" s="835"/>
      <c r="NJP743" s="835"/>
      <c r="NJQ743" s="835"/>
      <c r="NJR743" s="835"/>
      <c r="NJS743" s="835"/>
      <c r="NJT743" s="835"/>
      <c r="NJU743" s="168"/>
      <c r="NJV743" s="168"/>
      <c r="NJW743" s="168"/>
      <c r="NJX743" s="168"/>
      <c r="NJY743" s="168"/>
      <c r="NJZ743" s="168"/>
      <c r="NKA743" s="168"/>
      <c r="NKB743" s="168"/>
      <c r="NKC743" s="168"/>
      <c r="NKD743" s="168"/>
      <c r="NKE743" s="168"/>
      <c r="NKF743" s="168"/>
      <c r="NKG743" s="168"/>
      <c r="NKH743" s="168"/>
      <c r="NKI743" s="168"/>
      <c r="NKJ743" s="168"/>
      <c r="NKK743" s="168"/>
      <c r="NKL743" s="168"/>
      <c r="NKM743" s="168"/>
      <c r="NKN743" s="168"/>
      <c r="NKO743" s="168"/>
      <c r="NKP743" s="168"/>
      <c r="NKQ743" s="168"/>
      <c r="NKR743" s="168"/>
      <c r="NKS743" s="168"/>
      <c r="NKT743" s="168"/>
      <c r="NKU743" s="168"/>
      <c r="NKV743" s="168"/>
      <c r="NKW743" s="168"/>
      <c r="NKX743" s="168"/>
      <c r="NKY743" s="168"/>
      <c r="NKZ743" s="168"/>
      <c r="NLA743" s="168"/>
      <c r="NLB743" s="168"/>
      <c r="NLC743" s="168"/>
      <c r="NLD743" s="168"/>
      <c r="NLE743" s="168"/>
      <c r="NLF743" s="168"/>
      <c r="NLG743" s="168"/>
      <c r="NLH743" s="168"/>
      <c r="NLI743" s="168"/>
      <c r="NLJ743" s="168"/>
      <c r="NLK743" s="168"/>
      <c r="NLL743" s="168"/>
      <c r="NLM743" s="835"/>
      <c r="NLN743" s="835"/>
      <c r="NLO743" s="835"/>
      <c r="NLP743" s="835"/>
      <c r="NLQ743" s="835"/>
      <c r="NLR743" s="835"/>
      <c r="NLS743" s="835"/>
      <c r="NLT743" s="835"/>
      <c r="NLU743" s="835"/>
      <c r="NLV743" s="835"/>
      <c r="NLW743" s="835"/>
      <c r="NLX743" s="835"/>
      <c r="NLY743" s="835"/>
      <c r="NLZ743" s="835"/>
      <c r="NMA743" s="835"/>
      <c r="NMB743" s="835"/>
      <c r="NMC743" s="835"/>
      <c r="NMD743" s="835"/>
      <c r="NME743" s="835"/>
      <c r="NMF743" s="835"/>
      <c r="NMG743" s="835"/>
      <c r="NMH743" s="835"/>
      <c r="NMI743" s="835"/>
      <c r="NMJ743" s="835"/>
      <c r="NMK743" s="89"/>
      <c r="NML743" s="89"/>
      <c r="NMM743" s="89"/>
      <c r="NMN743" s="89"/>
      <c r="NMO743" s="89"/>
      <c r="NMP743" s="835"/>
      <c r="NMQ743" s="835"/>
      <c r="NMR743" s="89"/>
      <c r="NMS743" s="89"/>
      <c r="NMT743" s="835"/>
      <c r="NMU743" s="835"/>
      <c r="NMV743" s="89"/>
      <c r="NMW743" s="89"/>
      <c r="NMX743" s="835"/>
      <c r="NMY743" s="835"/>
      <c r="NMZ743" s="835"/>
      <c r="NNA743" s="835"/>
      <c r="NNB743" s="835"/>
      <c r="NNC743" s="835"/>
      <c r="NND743" s="835"/>
      <c r="NNE743" s="89"/>
      <c r="NNF743" s="89"/>
      <c r="NNG743" s="835"/>
      <c r="NNH743" s="835"/>
      <c r="NNI743" s="89"/>
      <c r="NNJ743" s="89"/>
      <c r="NNK743" s="835"/>
      <c r="NNL743" s="835"/>
      <c r="NNM743" s="835"/>
      <c r="NNN743" s="835"/>
      <c r="NNO743" s="835"/>
      <c r="NNP743" s="203"/>
      <c r="NNQ743" s="107"/>
      <c r="NNR743" s="835"/>
      <c r="NNS743" s="835"/>
      <c r="NNT743" s="835"/>
      <c r="NNU743" s="835"/>
      <c r="NNV743" s="835"/>
      <c r="NNW743" s="835"/>
      <c r="NNX743" s="835"/>
      <c r="NNY743" s="168"/>
      <c r="NNZ743" s="168"/>
      <c r="NOA743" s="168"/>
      <c r="NOB743" s="168"/>
      <c r="NOC743" s="168"/>
      <c r="NOD743" s="168"/>
      <c r="NOE743" s="168"/>
      <c r="NOF743" s="168"/>
      <c r="NOG743" s="168"/>
      <c r="NOH743" s="168"/>
      <c r="NOI743" s="168"/>
      <c r="NOJ743" s="168"/>
      <c r="NOK743" s="168"/>
      <c r="NOL743" s="168"/>
      <c r="NOM743" s="168"/>
      <c r="NON743" s="168"/>
      <c r="NOO743" s="168"/>
      <c r="NOP743" s="168"/>
      <c r="NOQ743" s="168"/>
      <c r="NOR743" s="168"/>
      <c r="NOS743" s="168"/>
      <c r="NOT743" s="168"/>
      <c r="NOU743" s="168"/>
      <c r="NOV743" s="168"/>
      <c r="NOW743" s="168"/>
      <c r="NOX743" s="168"/>
      <c r="NOY743" s="168"/>
      <c r="NOZ743" s="168"/>
      <c r="NPA743" s="168"/>
      <c r="NPB743" s="168"/>
      <c r="NPC743" s="168"/>
      <c r="NPD743" s="168"/>
      <c r="NPE743" s="168"/>
      <c r="NPF743" s="168"/>
      <c r="NPG743" s="168"/>
      <c r="NPH743" s="168"/>
      <c r="NPI743" s="168"/>
      <c r="NPJ743" s="168"/>
      <c r="NPK743" s="168"/>
      <c r="NPL743" s="168"/>
      <c r="NPM743" s="168"/>
      <c r="NPN743" s="168"/>
      <c r="NPO743" s="168"/>
      <c r="NPP743" s="168"/>
      <c r="NPQ743" s="835"/>
      <c r="NPR743" s="835"/>
      <c r="NPS743" s="835"/>
      <c r="NPT743" s="835"/>
      <c r="NPU743" s="835"/>
      <c r="NPV743" s="835"/>
      <c r="NPW743" s="835"/>
      <c r="NPX743" s="835"/>
      <c r="NPY743" s="835"/>
      <c r="NPZ743" s="835"/>
      <c r="NQA743" s="835"/>
      <c r="NQB743" s="835"/>
      <c r="NQC743" s="835"/>
      <c r="NQD743" s="835"/>
      <c r="NQE743" s="835"/>
      <c r="NQF743" s="835"/>
      <c r="NQG743" s="835"/>
      <c r="NQH743" s="835"/>
      <c r="NQI743" s="835"/>
      <c r="NQJ743" s="835"/>
      <c r="NQK743" s="835"/>
      <c r="NQL743" s="835"/>
      <c r="NQM743" s="835"/>
      <c r="NQN743" s="835"/>
      <c r="NQO743" s="89"/>
      <c r="NQP743" s="89"/>
      <c r="NQQ743" s="89"/>
      <c r="NQR743" s="89"/>
      <c r="NQS743" s="89"/>
      <c r="NQT743" s="835"/>
      <c r="NQU743" s="835"/>
      <c r="NQV743" s="89"/>
      <c r="NQW743" s="89"/>
      <c r="NQX743" s="835"/>
      <c r="NQY743" s="835"/>
      <c r="NQZ743" s="89"/>
      <c r="NRA743" s="89"/>
      <c r="NRB743" s="835"/>
      <c r="NRC743" s="835"/>
      <c r="NRD743" s="835"/>
      <c r="NRE743" s="835"/>
      <c r="NRF743" s="835"/>
      <c r="NRG743" s="835"/>
      <c r="NRH743" s="835"/>
      <c r="NRI743" s="89"/>
      <c r="NRJ743" s="89"/>
      <c r="NRK743" s="835"/>
      <c r="NRL743" s="835"/>
      <c r="NRM743" s="89"/>
      <c r="NRN743" s="89"/>
      <c r="NRO743" s="835"/>
      <c r="NRP743" s="835"/>
      <c r="NRQ743" s="835"/>
      <c r="NRR743" s="835"/>
      <c r="NRS743" s="835"/>
      <c r="NRT743" s="203"/>
      <c r="NRU743" s="107"/>
      <c r="NRV743" s="835"/>
      <c r="NRW743" s="835"/>
      <c r="NRX743" s="835"/>
      <c r="NRY743" s="835"/>
      <c r="NRZ743" s="835"/>
      <c r="NSA743" s="835"/>
      <c r="NSB743" s="835"/>
      <c r="NSC743" s="168"/>
      <c r="NSD743" s="168"/>
      <c r="NSE743" s="168"/>
      <c r="NSF743" s="168"/>
      <c r="NSG743" s="168"/>
      <c r="NSH743" s="168"/>
      <c r="NSI743" s="168"/>
      <c r="NSJ743" s="168"/>
      <c r="NSK743" s="168"/>
      <c r="NSL743" s="168"/>
      <c r="NSM743" s="168"/>
      <c r="NSN743" s="168"/>
      <c r="NSO743" s="168"/>
      <c r="NSP743" s="168"/>
      <c r="NSQ743" s="168"/>
      <c r="NSR743" s="168"/>
      <c r="NSS743" s="168"/>
      <c r="NST743" s="168"/>
      <c r="NSU743" s="168"/>
      <c r="NSV743" s="168"/>
      <c r="NSW743" s="168"/>
      <c r="NSX743" s="168"/>
      <c r="NSY743" s="168"/>
      <c r="NSZ743" s="168"/>
      <c r="NTA743" s="168"/>
      <c r="NTB743" s="168"/>
      <c r="NTC743" s="168"/>
      <c r="NTD743" s="168"/>
      <c r="NTE743" s="168"/>
      <c r="NTF743" s="168"/>
      <c r="NTG743" s="168"/>
      <c r="NTH743" s="168"/>
      <c r="NTI743" s="168"/>
      <c r="NTJ743" s="168"/>
      <c r="NTK743" s="168"/>
      <c r="NTL743" s="168"/>
      <c r="NTM743" s="168"/>
      <c r="NTN743" s="168"/>
      <c r="NTO743" s="168"/>
      <c r="NTP743" s="168"/>
      <c r="NTQ743" s="168"/>
      <c r="NTR743" s="168"/>
      <c r="NTS743" s="168"/>
      <c r="NTT743" s="168"/>
      <c r="NTU743" s="835"/>
      <c r="NTV743" s="835"/>
      <c r="NTW743" s="835"/>
      <c r="NTX743" s="835"/>
      <c r="NTY743" s="835"/>
      <c r="NTZ743" s="835"/>
      <c r="NUA743" s="835"/>
      <c r="NUB743" s="835"/>
      <c r="NUC743" s="835"/>
      <c r="NUD743" s="835"/>
      <c r="NUE743" s="835"/>
      <c r="NUF743" s="835"/>
      <c r="NUG743" s="835"/>
      <c r="NUH743" s="835"/>
      <c r="NUI743" s="835"/>
      <c r="NUJ743" s="835"/>
      <c r="NUK743" s="835"/>
      <c r="NUL743" s="835"/>
      <c r="NUM743" s="835"/>
      <c r="NUN743" s="835"/>
      <c r="NUO743" s="835"/>
      <c r="NUP743" s="835"/>
      <c r="NUQ743" s="835"/>
      <c r="NUR743" s="835"/>
      <c r="NUS743" s="89"/>
      <c r="NUT743" s="89"/>
      <c r="NUU743" s="89"/>
      <c r="NUV743" s="89"/>
      <c r="NUW743" s="89"/>
      <c r="NUX743" s="835"/>
      <c r="NUY743" s="835"/>
      <c r="NUZ743" s="89"/>
      <c r="NVA743" s="89"/>
      <c r="NVB743" s="835"/>
      <c r="NVC743" s="835"/>
      <c r="NVD743" s="89"/>
      <c r="NVE743" s="89"/>
      <c r="NVF743" s="835"/>
      <c r="NVG743" s="835"/>
      <c r="NVH743" s="835"/>
      <c r="NVI743" s="835"/>
      <c r="NVJ743" s="835"/>
      <c r="NVK743" s="835"/>
      <c r="NVL743" s="835"/>
      <c r="NVM743" s="89"/>
      <c r="NVN743" s="89"/>
      <c r="NVO743" s="835"/>
      <c r="NVP743" s="835"/>
      <c r="NVQ743" s="89"/>
      <c r="NVR743" s="89"/>
      <c r="NVS743" s="835"/>
      <c r="NVT743" s="835"/>
      <c r="NVU743" s="835"/>
      <c r="NVV743" s="835"/>
      <c r="NVW743" s="835"/>
      <c r="NVX743" s="203"/>
      <c r="NVY743" s="107"/>
      <c r="NVZ743" s="835"/>
      <c r="NWA743" s="835"/>
      <c r="NWB743" s="835"/>
      <c r="NWC743" s="835"/>
      <c r="NWD743" s="835"/>
      <c r="NWE743" s="835"/>
      <c r="NWF743" s="835"/>
      <c r="NWG743" s="168"/>
      <c r="NWH743" s="168"/>
      <c r="NWI743" s="168"/>
      <c r="NWJ743" s="168"/>
      <c r="NWK743" s="168"/>
      <c r="NWL743" s="168"/>
      <c r="NWM743" s="168"/>
      <c r="NWN743" s="168"/>
      <c r="NWO743" s="168"/>
      <c r="NWP743" s="168"/>
      <c r="NWQ743" s="168"/>
      <c r="NWR743" s="168"/>
      <c r="NWS743" s="168"/>
      <c r="NWT743" s="168"/>
      <c r="NWU743" s="168"/>
      <c r="NWV743" s="168"/>
      <c r="NWW743" s="168"/>
      <c r="NWX743" s="168"/>
      <c r="NWY743" s="168"/>
      <c r="NWZ743" s="168"/>
      <c r="NXA743" s="168"/>
      <c r="NXB743" s="168"/>
      <c r="NXC743" s="168"/>
      <c r="NXD743" s="168"/>
      <c r="NXE743" s="168"/>
      <c r="NXF743" s="168"/>
      <c r="NXG743" s="168"/>
      <c r="NXH743" s="168"/>
      <c r="NXI743" s="168"/>
      <c r="NXJ743" s="168"/>
      <c r="NXK743" s="168"/>
      <c r="NXL743" s="168"/>
      <c r="NXM743" s="168"/>
      <c r="NXN743" s="168"/>
      <c r="NXO743" s="168"/>
      <c r="NXP743" s="168"/>
      <c r="NXQ743" s="168"/>
      <c r="NXR743" s="168"/>
      <c r="NXS743" s="168"/>
      <c r="NXT743" s="168"/>
      <c r="NXU743" s="168"/>
      <c r="NXV743" s="168"/>
      <c r="NXW743" s="168"/>
      <c r="NXX743" s="168"/>
      <c r="NXY743" s="835"/>
      <c r="NXZ743" s="835"/>
      <c r="NYA743" s="835"/>
      <c r="NYB743" s="835"/>
      <c r="NYC743" s="835"/>
      <c r="NYD743" s="835"/>
      <c r="NYE743" s="835"/>
      <c r="NYF743" s="835"/>
      <c r="NYG743" s="835"/>
      <c r="NYH743" s="835"/>
      <c r="NYI743" s="835"/>
      <c r="NYJ743" s="835"/>
      <c r="NYK743" s="835"/>
      <c r="NYL743" s="835"/>
      <c r="NYM743" s="835"/>
      <c r="NYN743" s="835"/>
      <c r="NYO743" s="835"/>
      <c r="NYP743" s="835"/>
      <c r="NYQ743" s="835"/>
      <c r="NYR743" s="835"/>
      <c r="NYS743" s="835"/>
      <c r="NYT743" s="835"/>
      <c r="NYU743" s="835"/>
      <c r="NYV743" s="835"/>
      <c r="NYW743" s="89"/>
      <c r="NYX743" s="89"/>
      <c r="NYY743" s="89"/>
      <c r="NYZ743" s="89"/>
      <c r="NZA743" s="89"/>
      <c r="NZB743" s="835"/>
      <c r="NZC743" s="835"/>
      <c r="NZD743" s="89"/>
      <c r="NZE743" s="89"/>
      <c r="NZF743" s="835"/>
      <c r="NZG743" s="835"/>
      <c r="NZH743" s="89"/>
      <c r="NZI743" s="89"/>
      <c r="NZJ743" s="835"/>
      <c r="NZK743" s="835"/>
      <c r="NZL743" s="835"/>
      <c r="NZM743" s="835"/>
      <c r="NZN743" s="835"/>
      <c r="NZO743" s="835"/>
      <c r="NZP743" s="835"/>
      <c r="NZQ743" s="89"/>
      <c r="NZR743" s="89"/>
      <c r="NZS743" s="835"/>
      <c r="NZT743" s="835"/>
      <c r="NZU743" s="89"/>
      <c r="NZV743" s="89"/>
      <c r="NZW743" s="835"/>
      <c r="NZX743" s="835"/>
      <c r="NZY743" s="835"/>
      <c r="NZZ743" s="835"/>
      <c r="OAA743" s="835"/>
      <c r="OAB743" s="203"/>
      <c r="OAC743" s="107"/>
      <c r="OAD743" s="835"/>
      <c r="OAE743" s="835"/>
      <c r="OAF743" s="835"/>
      <c r="OAG743" s="835"/>
      <c r="OAH743" s="835"/>
      <c r="OAI743" s="835"/>
      <c r="OAJ743" s="835"/>
      <c r="OAK743" s="168"/>
      <c r="OAL743" s="168"/>
      <c r="OAM743" s="168"/>
      <c r="OAN743" s="168"/>
      <c r="OAO743" s="168"/>
      <c r="OAP743" s="168"/>
      <c r="OAQ743" s="168"/>
      <c r="OAR743" s="168"/>
      <c r="OAS743" s="168"/>
      <c r="OAT743" s="168"/>
      <c r="OAU743" s="168"/>
      <c r="OAV743" s="168"/>
      <c r="OAW743" s="168"/>
      <c r="OAX743" s="168"/>
      <c r="OAY743" s="168"/>
      <c r="OAZ743" s="168"/>
      <c r="OBA743" s="168"/>
      <c r="OBB743" s="168"/>
      <c r="OBC743" s="168"/>
      <c r="OBD743" s="168"/>
      <c r="OBE743" s="168"/>
      <c r="OBF743" s="168"/>
      <c r="OBG743" s="168"/>
      <c r="OBH743" s="168"/>
      <c r="OBI743" s="168"/>
      <c r="OBJ743" s="168"/>
      <c r="OBK743" s="168"/>
      <c r="OBL743" s="168"/>
      <c r="OBM743" s="168"/>
      <c r="OBN743" s="168"/>
      <c r="OBO743" s="168"/>
      <c r="OBP743" s="168"/>
      <c r="OBQ743" s="168"/>
      <c r="OBR743" s="168"/>
      <c r="OBS743" s="168"/>
      <c r="OBT743" s="168"/>
      <c r="OBU743" s="168"/>
      <c r="OBV743" s="168"/>
      <c r="OBW743" s="168"/>
      <c r="OBX743" s="168"/>
      <c r="OBY743" s="168"/>
      <c r="OBZ743" s="168"/>
      <c r="OCA743" s="168"/>
      <c r="OCB743" s="168"/>
      <c r="OCC743" s="835"/>
      <c r="OCD743" s="835"/>
      <c r="OCE743" s="835"/>
      <c r="OCF743" s="835"/>
      <c r="OCG743" s="835"/>
      <c r="OCH743" s="835"/>
      <c r="OCI743" s="835"/>
      <c r="OCJ743" s="835"/>
      <c r="OCK743" s="835"/>
      <c r="OCL743" s="835"/>
      <c r="OCM743" s="835"/>
      <c r="OCN743" s="835"/>
      <c r="OCO743" s="835"/>
      <c r="OCP743" s="835"/>
      <c r="OCQ743" s="835"/>
      <c r="OCR743" s="835"/>
      <c r="OCS743" s="835"/>
      <c r="OCT743" s="835"/>
      <c r="OCU743" s="835"/>
      <c r="OCV743" s="835"/>
      <c r="OCW743" s="835"/>
      <c r="OCX743" s="835"/>
      <c r="OCY743" s="835"/>
      <c r="OCZ743" s="835"/>
      <c r="ODA743" s="89"/>
      <c r="ODB743" s="89"/>
      <c r="ODC743" s="89"/>
      <c r="ODD743" s="89"/>
      <c r="ODE743" s="89"/>
      <c r="ODF743" s="835"/>
      <c r="ODG743" s="835"/>
      <c r="ODH743" s="89"/>
      <c r="ODI743" s="89"/>
      <c r="ODJ743" s="835"/>
      <c r="ODK743" s="835"/>
      <c r="ODL743" s="89"/>
      <c r="ODM743" s="89"/>
      <c r="ODN743" s="835"/>
      <c r="ODO743" s="835"/>
      <c r="ODP743" s="835"/>
      <c r="ODQ743" s="835"/>
      <c r="ODR743" s="835"/>
      <c r="ODS743" s="835"/>
      <c r="ODT743" s="835"/>
      <c r="ODU743" s="89"/>
      <c r="ODV743" s="89"/>
      <c r="ODW743" s="835"/>
      <c r="ODX743" s="835"/>
      <c r="ODY743" s="89"/>
      <c r="ODZ743" s="89"/>
      <c r="OEA743" s="835"/>
      <c r="OEB743" s="835"/>
      <c r="OEC743" s="835"/>
      <c r="OED743" s="835"/>
      <c r="OEE743" s="835"/>
      <c r="OEF743" s="203"/>
      <c r="OEG743" s="107"/>
      <c r="OEH743" s="835"/>
      <c r="OEI743" s="835"/>
      <c r="OEJ743" s="835"/>
      <c r="OEK743" s="835"/>
      <c r="OEL743" s="835"/>
      <c r="OEM743" s="835"/>
      <c r="OEN743" s="835"/>
      <c r="OEO743" s="168"/>
      <c r="OEP743" s="168"/>
      <c r="OEQ743" s="168"/>
      <c r="OER743" s="168"/>
      <c r="OES743" s="168"/>
      <c r="OET743" s="168"/>
      <c r="OEU743" s="168"/>
      <c r="OEV743" s="168"/>
      <c r="OEW743" s="168"/>
      <c r="OEX743" s="168"/>
      <c r="OEY743" s="168"/>
      <c r="OEZ743" s="168"/>
      <c r="OFA743" s="168"/>
      <c r="OFB743" s="168"/>
      <c r="OFC743" s="168"/>
      <c r="OFD743" s="168"/>
      <c r="OFE743" s="168"/>
      <c r="OFF743" s="168"/>
      <c r="OFG743" s="168"/>
      <c r="OFH743" s="168"/>
      <c r="OFI743" s="168"/>
      <c r="OFJ743" s="168"/>
      <c r="OFK743" s="168"/>
      <c r="OFL743" s="168"/>
      <c r="OFM743" s="168"/>
      <c r="OFN743" s="168"/>
      <c r="OFO743" s="168"/>
      <c r="OFP743" s="168"/>
      <c r="OFQ743" s="168"/>
      <c r="OFR743" s="168"/>
      <c r="OFS743" s="168"/>
      <c r="OFT743" s="168"/>
      <c r="OFU743" s="168"/>
      <c r="OFV743" s="168"/>
      <c r="OFW743" s="168"/>
      <c r="OFX743" s="168"/>
      <c r="OFY743" s="168"/>
      <c r="OFZ743" s="168"/>
      <c r="OGA743" s="168"/>
      <c r="OGB743" s="168"/>
      <c r="OGC743" s="168"/>
      <c r="OGD743" s="168"/>
      <c r="OGE743" s="168"/>
      <c r="OGF743" s="168"/>
      <c r="OGG743" s="835"/>
      <c r="OGH743" s="835"/>
      <c r="OGI743" s="835"/>
      <c r="OGJ743" s="835"/>
      <c r="OGK743" s="835"/>
      <c r="OGL743" s="835"/>
      <c r="OGM743" s="835"/>
      <c r="OGN743" s="835"/>
      <c r="OGO743" s="835"/>
      <c r="OGP743" s="835"/>
      <c r="OGQ743" s="835"/>
      <c r="OGR743" s="835"/>
      <c r="OGS743" s="835"/>
      <c r="OGT743" s="835"/>
      <c r="OGU743" s="835"/>
      <c r="OGV743" s="835"/>
      <c r="OGW743" s="835"/>
      <c r="OGX743" s="835"/>
      <c r="OGY743" s="835"/>
      <c r="OGZ743" s="835"/>
      <c r="OHA743" s="835"/>
      <c r="OHB743" s="835"/>
      <c r="OHC743" s="835"/>
      <c r="OHD743" s="835"/>
      <c r="OHE743" s="89"/>
      <c r="OHF743" s="89"/>
      <c r="OHG743" s="89"/>
      <c r="OHH743" s="89"/>
      <c r="OHI743" s="89"/>
      <c r="OHJ743" s="835"/>
      <c r="OHK743" s="835"/>
      <c r="OHL743" s="89"/>
      <c r="OHM743" s="89"/>
      <c r="OHN743" s="835"/>
      <c r="OHO743" s="835"/>
      <c r="OHP743" s="89"/>
      <c r="OHQ743" s="89"/>
      <c r="OHR743" s="835"/>
      <c r="OHS743" s="835"/>
      <c r="OHT743" s="835"/>
      <c r="OHU743" s="835"/>
      <c r="OHV743" s="835"/>
      <c r="OHW743" s="835"/>
      <c r="OHX743" s="835"/>
      <c r="OHY743" s="89"/>
      <c r="OHZ743" s="89"/>
      <c r="OIA743" s="835"/>
      <c r="OIB743" s="835"/>
      <c r="OIC743" s="89"/>
      <c r="OID743" s="89"/>
      <c r="OIE743" s="835"/>
      <c r="OIF743" s="835"/>
      <c r="OIG743" s="835"/>
      <c r="OIH743" s="835"/>
      <c r="OII743" s="835"/>
      <c r="OIJ743" s="203"/>
      <c r="OIK743" s="107"/>
      <c r="OIL743" s="835"/>
      <c r="OIM743" s="835"/>
      <c r="OIN743" s="835"/>
      <c r="OIO743" s="835"/>
      <c r="OIP743" s="835"/>
      <c r="OIQ743" s="835"/>
      <c r="OIR743" s="835"/>
      <c r="OIS743" s="168"/>
      <c r="OIT743" s="168"/>
      <c r="OIU743" s="168"/>
      <c r="OIV743" s="168"/>
      <c r="OIW743" s="168"/>
      <c r="OIX743" s="168"/>
      <c r="OIY743" s="168"/>
      <c r="OIZ743" s="168"/>
      <c r="OJA743" s="168"/>
      <c r="OJB743" s="168"/>
      <c r="OJC743" s="168"/>
      <c r="OJD743" s="168"/>
      <c r="OJE743" s="168"/>
      <c r="OJF743" s="168"/>
      <c r="OJG743" s="168"/>
      <c r="OJH743" s="168"/>
      <c r="OJI743" s="168"/>
      <c r="OJJ743" s="168"/>
      <c r="OJK743" s="168"/>
      <c r="OJL743" s="168"/>
      <c r="OJM743" s="168"/>
      <c r="OJN743" s="168"/>
      <c r="OJO743" s="168"/>
      <c r="OJP743" s="168"/>
      <c r="OJQ743" s="168"/>
      <c r="OJR743" s="168"/>
      <c r="OJS743" s="168"/>
      <c r="OJT743" s="168"/>
      <c r="OJU743" s="168"/>
      <c r="OJV743" s="168"/>
      <c r="OJW743" s="168"/>
      <c r="OJX743" s="168"/>
      <c r="OJY743" s="168"/>
      <c r="OJZ743" s="168"/>
      <c r="OKA743" s="168"/>
      <c r="OKB743" s="168"/>
      <c r="OKC743" s="168"/>
      <c r="OKD743" s="168"/>
      <c r="OKE743" s="168"/>
      <c r="OKF743" s="168"/>
      <c r="OKG743" s="168"/>
      <c r="OKH743" s="168"/>
      <c r="OKI743" s="168"/>
      <c r="OKJ743" s="168"/>
      <c r="OKK743" s="835"/>
      <c r="OKL743" s="835"/>
      <c r="OKM743" s="835"/>
      <c r="OKN743" s="835"/>
      <c r="OKO743" s="835"/>
      <c r="OKP743" s="835"/>
      <c r="OKQ743" s="835"/>
      <c r="OKR743" s="835"/>
      <c r="OKS743" s="835"/>
      <c r="OKT743" s="835"/>
      <c r="OKU743" s="835"/>
      <c r="OKV743" s="835"/>
      <c r="OKW743" s="835"/>
      <c r="OKX743" s="835"/>
      <c r="OKY743" s="835"/>
      <c r="OKZ743" s="835"/>
      <c r="OLA743" s="835"/>
      <c r="OLB743" s="835"/>
      <c r="OLC743" s="835"/>
      <c r="OLD743" s="835"/>
      <c r="OLE743" s="835"/>
      <c r="OLF743" s="835"/>
      <c r="OLG743" s="835"/>
      <c r="OLH743" s="835"/>
      <c r="OLI743" s="89"/>
      <c r="OLJ743" s="89"/>
      <c r="OLK743" s="89"/>
      <c r="OLL743" s="89"/>
      <c r="OLM743" s="89"/>
      <c r="OLN743" s="835"/>
      <c r="OLO743" s="835"/>
      <c r="OLP743" s="89"/>
      <c r="OLQ743" s="89"/>
      <c r="OLR743" s="835"/>
      <c r="OLS743" s="835"/>
      <c r="OLT743" s="89"/>
      <c r="OLU743" s="89"/>
      <c r="OLV743" s="835"/>
      <c r="OLW743" s="835"/>
      <c r="OLX743" s="835"/>
      <c r="OLY743" s="835"/>
      <c r="OLZ743" s="835"/>
      <c r="OMA743" s="835"/>
      <c r="OMB743" s="835"/>
      <c r="OMC743" s="89"/>
      <c r="OMD743" s="89"/>
      <c r="OME743" s="835"/>
      <c r="OMF743" s="835"/>
      <c r="OMG743" s="89"/>
      <c r="OMH743" s="89"/>
      <c r="OMI743" s="835"/>
      <c r="OMJ743" s="835"/>
      <c r="OMK743" s="835"/>
      <c r="OML743" s="835"/>
      <c r="OMM743" s="835"/>
      <c r="OMN743" s="203"/>
      <c r="OMO743" s="107"/>
      <c r="OMP743" s="835"/>
      <c r="OMQ743" s="835"/>
      <c r="OMR743" s="835"/>
      <c r="OMS743" s="835"/>
      <c r="OMT743" s="835"/>
      <c r="OMU743" s="835"/>
      <c r="OMV743" s="835"/>
      <c r="OMW743" s="168"/>
      <c r="OMX743" s="168"/>
      <c r="OMY743" s="168"/>
      <c r="OMZ743" s="168"/>
      <c r="ONA743" s="168"/>
      <c r="ONB743" s="168"/>
      <c r="ONC743" s="168"/>
      <c r="OND743" s="168"/>
      <c r="ONE743" s="168"/>
      <c r="ONF743" s="168"/>
      <c r="ONG743" s="168"/>
      <c r="ONH743" s="168"/>
      <c r="ONI743" s="168"/>
      <c r="ONJ743" s="168"/>
      <c r="ONK743" s="168"/>
      <c r="ONL743" s="168"/>
      <c r="ONM743" s="168"/>
      <c r="ONN743" s="168"/>
      <c r="ONO743" s="168"/>
      <c r="ONP743" s="168"/>
      <c r="ONQ743" s="168"/>
      <c r="ONR743" s="168"/>
      <c r="ONS743" s="168"/>
      <c r="ONT743" s="168"/>
      <c r="ONU743" s="168"/>
      <c r="ONV743" s="168"/>
      <c r="ONW743" s="168"/>
      <c r="ONX743" s="168"/>
      <c r="ONY743" s="168"/>
      <c r="ONZ743" s="168"/>
      <c r="OOA743" s="168"/>
      <c r="OOB743" s="168"/>
      <c r="OOC743" s="168"/>
      <c r="OOD743" s="168"/>
      <c r="OOE743" s="168"/>
      <c r="OOF743" s="168"/>
      <c r="OOG743" s="168"/>
      <c r="OOH743" s="168"/>
      <c r="OOI743" s="168"/>
      <c r="OOJ743" s="168"/>
      <c r="OOK743" s="168"/>
      <c r="OOL743" s="168"/>
      <c r="OOM743" s="168"/>
      <c r="OON743" s="168"/>
      <c r="OOO743" s="835"/>
      <c r="OOP743" s="835"/>
      <c r="OOQ743" s="835"/>
      <c r="OOR743" s="835"/>
      <c r="OOS743" s="835"/>
      <c r="OOT743" s="835"/>
      <c r="OOU743" s="835"/>
      <c r="OOV743" s="835"/>
      <c r="OOW743" s="835"/>
      <c r="OOX743" s="835"/>
      <c r="OOY743" s="835"/>
      <c r="OOZ743" s="835"/>
      <c r="OPA743" s="835"/>
      <c r="OPB743" s="835"/>
      <c r="OPC743" s="835"/>
      <c r="OPD743" s="835"/>
      <c r="OPE743" s="835"/>
      <c r="OPF743" s="835"/>
      <c r="OPG743" s="835"/>
      <c r="OPH743" s="835"/>
      <c r="OPI743" s="835"/>
      <c r="OPJ743" s="835"/>
      <c r="OPK743" s="835"/>
      <c r="OPL743" s="835"/>
      <c r="OPM743" s="89"/>
      <c r="OPN743" s="89"/>
      <c r="OPO743" s="89"/>
      <c r="OPP743" s="89"/>
      <c r="OPQ743" s="89"/>
      <c r="OPR743" s="835"/>
      <c r="OPS743" s="835"/>
      <c r="OPT743" s="89"/>
      <c r="OPU743" s="89"/>
      <c r="OPV743" s="835"/>
      <c r="OPW743" s="835"/>
      <c r="OPX743" s="89"/>
      <c r="OPY743" s="89"/>
      <c r="OPZ743" s="835"/>
      <c r="OQA743" s="835"/>
      <c r="OQB743" s="835"/>
      <c r="OQC743" s="835"/>
      <c r="OQD743" s="835"/>
      <c r="OQE743" s="835"/>
      <c r="OQF743" s="835"/>
      <c r="OQG743" s="89"/>
      <c r="OQH743" s="89"/>
      <c r="OQI743" s="835"/>
      <c r="OQJ743" s="835"/>
      <c r="OQK743" s="89"/>
      <c r="OQL743" s="89"/>
      <c r="OQM743" s="835"/>
      <c r="OQN743" s="835"/>
      <c r="OQO743" s="835"/>
      <c r="OQP743" s="835"/>
      <c r="OQQ743" s="835"/>
      <c r="OQR743" s="203"/>
      <c r="OQS743" s="107"/>
      <c r="OQT743" s="835"/>
      <c r="OQU743" s="835"/>
      <c r="OQV743" s="835"/>
      <c r="OQW743" s="835"/>
      <c r="OQX743" s="835"/>
      <c r="OQY743" s="835"/>
      <c r="OQZ743" s="835"/>
      <c r="ORA743" s="168"/>
      <c r="ORB743" s="168"/>
      <c r="ORC743" s="168"/>
      <c r="ORD743" s="168"/>
      <c r="ORE743" s="168"/>
      <c r="ORF743" s="168"/>
      <c r="ORG743" s="168"/>
      <c r="ORH743" s="168"/>
      <c r="ORI743" s="168"/>
      <c r="ORJ743" s="168"/>
      <c r="ORK743" s="168"/>
      <c r="ORL743" s="168"/>
      <c r="ORM743" s="168"/>
      <c r="ORN743" s="168"/>
      <c r="ORO743" s="168"/>
      <c r="ORP743" s="168"/>
      <c r="ORQ743" s="168"/>
      <c r="ORR743" s="168"/>
      <c r="ORS743" s="168"/>
      <c r="ORT743" s="168"/>
      <c r="ORU743" s="168"/>
      <c r="ORV743" s="168"/>
      <c r="ORW743" s="168"/>
      <c r="ORX743" s="168"/>
      <c r="ORY743" s="168"/>
      <c r="ORZ743" s="168"/>
      <c r="OSA743" s="168"/>
      <c r="OSB743" s="168"/>
      <c r="OSC743" s="168"/>
      <c r="OSD743" s="168"/>
      <c r="OSE743" s="168"/>
      <c r="OSF743" s="168"/>
      <c r="OSG743" s="168"/>
      <c r="OSH743" s="168"/>
      <c r="OSI743" s="168"/>
      <c r="OSJ743" s="168"/>
      <c r="OSK743" s="168"/>
      <c r="OSL743" s="168"/>
      <c r="OSM743" s="168"/>
      <c r="OSN743" s="168"/>
      <c r="OSO743" s="168"/>
      <c r="OSP743" s="168"/>
      <c r="OSQ743" s="168"/>
      <c r="OSR743" s="168"/>
      <c r="OSS743" s="835"/>
      <c r="OST743" s="835"/>
      <c r="OSU743" s="835"/>
      <c r="OSV743" s="835"/>
      <c r="OSW743" s="835"/>
      <c r="OSX743" s="835"/>
      <c r="OSY743" s="835"/>
      <c r="OSZ743" s="835"/>
      <c r="OTA743" s="835"/>
      <c r="OTB743" s="835"/>
      <c r="OTC743" s="835"/>
      <c r="OTD743" s="835"/>
      <c r="OTE743" s="835"/>
      <c r="OTF743" s="835"/>
      <c r="OTG743" s="835"/>
      <c r="OTH743" s="835"/>
      <c r="OTI743" s="835"/>
      <c r="OTJ743" s="835"/>
      <c r="OTK743" s="835"/>
      <c r="OTL743" s="835"/>
      <c r="OTM743" s="835"/>
      <c r="OTN743" s="835"/>
      <c r="OTO743" s="835"/>
      <c r="OTP743" s="835"/>
      <c r="OTQ743" s="89"/>
      <c r="OTR743" s="89"/>
      <c r="OTS743" s="89"/>
      <c r="OTT743" s="89"/>
      <c r="OTU743" s="89"/>
      <c r="OTV743" s="835"/>
      <c r="OTW743" s="835"/>
      <c r="OTX743" s="89"/>
      <c r="OTY743" s="89"/>
      <c r="OTZ743" s="835"/>
      <c r="OUA743" s="835"/>
      <c r="OUB743" s="89"/>
      <c r="OUC743" s="89"/>
      <c r="OUD743" s="835"/>
      <c r="OUE743" s="835"/>
      <c r="OUF743" s="835"/>
      <c r="OUG743" s="835"/>
      <c r="OUH743" s="835"/>
      <c r="OUI743" s="835"/>
      <c r="OUJ743" s="835"/>
      <c r="OUK743" s="89"/>
      <c r="OUL743" s="89"/>
      <c r="OUM743" s="835"/>
      <c r="OUN743" s="835"/>
      <c r="OUO743" s="89"/>
      <c r="OUP743" s="89"/>
      <c r="OUQ743" s="835"/>
      <c r="OUR743" s="835"/>
      <c r="OUS743" s="835"/>
      <c r="OUT743" s="835"/>
      <c r="OUU743" s="835"/>
      <c r="OUV743" s="203"/>
      <c r="OUW743" s="107"/>
      <c r="OUX743" s="835"/>
      <c r="OUY743" s="835"/>
      <c r="OUZ743" s="835"/>
      <c r="OVA743" s="835"/>
      <c r="OVB743" s="835"/>
      <c r="OVC743" s="835"/>
      <c r="OVD743" s="835"/>
      <c r="OVE743" s="168"/>
      <c r="OVF743" s="168"/>
      <c r="OVG743" s="168"/>
      <c r="OVH743" s="168"/>
      <c r="OVI743" s="168"/>
      <c r="OVJ743" s="168"/>
      <c r="OVK743" s="168"/>
      <c r="OVL743" s="168"/>
      <c r="OVM743" s="168"/>
      <c r="OVN743" s="168"/>
      <c r="OVO743" s="168"/>
      <c r="OVP743" s="168"/>
      <c r="OVQ743" s="168"/>
      <c r="OVR743" s="168"/>
      <c r="OVS743" s="168"/>
      <c r="OVT743" s="168"/>
      <c r="OVU743" s="168"/>
      <c r="OVV743" s="168"/>
      <c r="OVW743" s="168"/>
      <c r="OVX743" s="168"/>
      <c r="OVY743" s="168"/>
      <c r="OVZ743" s="168"/>
      <c r="OWA743" s="168"/>
      <c r="OWB743" s="168"/>
      <c r="OWC743" s="168"/>
      <c r="OWD743" s="168"/>
      <c r="OWE743" s="168"/>
      <c r="OWF743" s="168"/>
      <c r="OWG743" s="168"/>
      <c r="OWH743" s="168"/>
      <c r="OWI743" s="168"/>
      <c r="OWJ743" s="168"/>
      <c r="OWK743" s="168"/>
      <c r="OWL743" s="168"/>
      <c r="OWM743" s="168"/>
      <c r="OWN743" s="168"/>
      <c r="OWO743" s="168"/>
      <c r="OWP743" s="168"/>
      <c r="OWQ743" s="168"/>
      <c r="OWR743" s="168"/>
      <c r="OWS743" s="168"/>
      <c r="OWT743" s="168"/>
      <c r="OWU743" s="168"/>
      <c r="OWV743" s="168"/>
      <c r="OWW743" s="835"/>
      <c r="OWX743" s="835"/>
      <c r="OWY743" s="835"/>
      <c r="OWZ743" s="835"/>
      <c r="OXA743" s="835"/>
      <c r="OXB743" s="835"/>
      <c r="OXC743" s="835"/>
      <c r="OXD743" s="835"/>
      <c r="OXE743" s="835"/>
      <c r="OXF743" s="835"/>
      <c r="OXG743" s="835"/>
      <c r="OXH743" s="835"/>
      <c r="OXI743" s="835"/>
      <c r="OXJ743" s="835"/>
      <c r="OXK743" s="835"/>
      <c r="OXL743" s="835"/>
      <c r="OXM743" s="835"/>
      <c r="OXN743" s="835"/>
      <c r="OXO743" s="835"/>
      <c r="OXP743" s="835"/>
      <c r="OXQ743" s="835"/>
      <c r="OXR743" s="835"/>
      <c r="OXS743" s="835"/>
      <c r="OXT743" s="835"/>
      <c r="OXU743" s="89"/>
      <c r="OXV743" s="89"/>
      <c r="OXW743" s="89"/>
      <c r="OXX743" s="89"/>
      <c r="OXY743" s="89"/>
      <c r="OXZ743" s="835"/>
      <c r="OYA743" s="835"/>
      <c r="OYB743" s="89"/>
      <c r="OYC743" s="89"/>
      <c r="OYD743" s="835"/>
      <c r="OYE743" s="835"/>
      <c r="OYF743" s="89"/>
      <c r="OYG743" s="89"/>
      <c r="OYH743" s="835"/>
      <c r="OYI743" s="835"/>
      <c r="OYJ743" s="835"/>
      <c r="OYK743" s="835"/>
      <c r="OYL743" s="835"/>
      <c r="OYM743" s="835"/>
      <c r="OYN743" s="835"/>
      <c r="OYO743" s="89"/>
      <c r="OYP743" s="89"/>
      <c r="OYQ743" s="835"/>
      <c r="OYR743" s="835"/>
      <c r="OYS743" s="89"/>
      <c r="OYT743" s="89"/>
      <c r="OYU743" s="835"/>
      <c r="OYV743" s="835"/>
      <c r="OYW743" s="835"/>
      <c r="OYX743" s="835"/>
      <c r="OYY743" s="835"/>
      <c r="OYZ743" s="203"/>
      <c r="OZA743" s="107"/>
      <c r="OZB743" s="835"/>
      <c r="OZC743" s="835"/>
      <c r="OZD743" s="835"/>
      <c r="OZE743" s="835"/>
      <c r="OZF743" s="835"/>
      <c r="OZG743" s="835"/>
      <c r="OZH743" s="835"/>
      <c r="OZI743" s="168"/>
      <c r="OZJ743" s="168"/>
      <c r="OZK743" s="168"/>
      <c r="OZL743" s="168"/>
      <c r="OZM743" s="168"/>
      <c r="OZN743" s="168"/>
      <c r="OZO743" s="168"/>
      <c r="OZP743" s="168"/>
      <c r="OZQ743" s="168"/>
      <c r="OZR743" s="168"/>
      <c r="OZS743" s="168"/>
      <c r="OZT743" s="168"/>
      <c r="OZU743" s="168"/>
      <c r="OZV743" s="168"/>
      <c r="OZW743" s="168"/>
      <c r="OZX743" s="168"/>
      <c r="OZY743" s="168"/>
      <c r="OZZ743" s="168"/>
      <c r="PAA743" s="168"/>
      <c r="PAB743" s="168"/>
      <c r="PAC743" s="168"/>
      <c r="PAD743" s="168"/>
      <c r="PAE743" s="168"/>
      <c r="PAF743" s="168"/>
      <c r="PAG743" s="168"/>
      <c r="PAH743" s="168"/>
      <c r="PAI743" s="168"/>
      <c r="PAJ743" s="168"/>
      <c r="PAK743" s="168"/>
      <c r="PAL743" s="168"/>
      <c r="PAM743" s="168"/>
      <c r="PAN743" s="168"/>
      <c r="PAO743" s="168"/>
      <c r="PAP743" s="168"/>
      <c r="PAQ743" s="168"/>
      <c r="PAR743" s="168"/>
      <c r="PAS743" s="168"/>
      <c r="PAT743" s="168"/>
      <c r="PAU743" s="168"/>
      <c r="PAV743" s="168"/>
      <c r="PAW743" s="168"/>
      <c r="PAX743" s="168"/>
      <c r="PAY743" s="168"/>
      <c r="PAZ743" s="168"/>
      <c r="PBA743" s="835"/>
      <c r="PBB743" s="835"/>
      <c r="PBC743" s="835"/>
      <c r="PBD743" s="835"/>
      <c r="PBE743" s="835"/>
      <c r="PBF743" s="835"/>
      <c r="PBG743" s="835"/>
      <c r="PBH743" s="835"/>
      <c r="PBI743" s="835"/>
      <c r="PBJ743" s="835"/>
      <c r="PBK743" s="835"/>
      <c r="PBL743" s="835"/>
      <c r="PBM743" s="835"/>
      <c r="PBN743" s="835"/>
      <c r="PBO743" s="835"/>
      <c r="PBP743" s="835"/>
      <c r="PBQ743" s="835"/>
      <c r="PBR743" s="835"/>
      <c r="PBS743" s="835"/>
      <c r="PBT743" s="835"/>
      <c r="PBU743" s="835"/>
      <c r="PBV743" s="835"/>
      <c r="PBW743" s="835"/>
      <c r="PBX743" s="835"/>
      <c r="PBY743" s="89"/>
      <c r="PBZ743" s="89"/>
      <c r="PCA743" s="89"/>
      <c r="PCB743" s="89"/>
      <c r="PCC743" s="89"/>
      <c r="PCD743" s="835"/>
      <c r="PCE743" s="835"/>
      <c r="PCF743" s="89"/>
      <c r="PCG743" s="89"/>
      <c r="PCH743" s="835"/>
      <c r="PCI743" s="835"/>
      <c r="PCJ743" s="89"/>
      <c r="PCK743" s="89"/>
      <c r="PCL743" s="835"/>
      <c r="PCM743" s="835"/>
      <c r="PCN743" s="835"/>
      <c r="PCO743" s="835"/>
      <c r="PCP743" s="835"/>
      <c r="PCQ743" s="835"/>
      <c r="PCR743" s="835"/>
      <c r="PCS743" s="89"/>
      <c r="PCT743" s="89"/>
      <c r="PCU743" s="835"/>
      <c r="PCV743" s="835"/>
      <c r="PCW743" s="89"/>
      <c r="PCX743" s="89"/>
      <c r="PCY743" s="835"/>
      <c r="PCZ743" s="835"/>
      <c r="PDA743" s="835"/>
      <c r="PDB743" s="835"/>
      <c r="PDC743" s="835"/>
      <c r="PDD743" s="203"/>
      <c r="PDE743" s="107"/>
      <c r="PDF743" s="835"/>
      <c r="PDG743" s="835"/>
      <c r="PDH743" s="835"/>
      <c r="PDI743" s="835"/>
      <c r="PDJ743" s="835"/>
      <c r="PDK743" s="835"/>
      <c r="PDL743" s="835"/>
      <c r="PDM743" s="168"/>
      <c r="PDN743" s="168"/>
      <c r="PDO743" s="168"/>
      <c r="PDP743" s="168"/>
      <c r="PDQ743" s="168"/>
      <c r="PDR743" s="168"/>
      <c r="PDS743" s="168"/>
      <c r="PDT743" s="168"/>
      <c r="PDU743" s="168"/>
      <c r="PDV743" s="168"/>
      <c r="PDW743" s="168"/>
      <c r="PDX743" s="168"/>
      <c r="PDY743" s="168"/>
      <c r="PDZ743" s="168"/>
      <c r="PEA743" s="168"/>
      <c r="PEB743" s="168"/>
      <c r="PEC743" s="168"/>
      <c r="PED743" s="168"/>
      <c r="PEE743" s="168"/>
      <c r="PEF743" s="168"/>
      <c r="PEG743" s="168"/>
      <c r="PEH743" s="168"/>
      <c r="PEI743" s="168"/>
      <c r="PEJ743" s="168"/>
      <c r="PEK743" s="168"/>
      <c r="PEL743" s="168"/>
      <c r="PEM743" s="168"/>
      <c r="PEN743" s="168"/>
      <c r="PEO743" s="168"/>
      <c r="PEP743" s="168"/>
      <c r="PEQ743" s="168"/>
      <c r="PER743" s="168"/>
      <c r="PES743" s="168"/>
      <c r="PET743" s="168"/>
      <c r="PEU743" s="168"/>
      <c r="PEV743" s="168"/>
      <c r="PEW743" s="168"/>
      <c r="PEX743" s="168"/>
      <c r="PEY743" s="168"/>
      <c r="PEZ743" s="168"/>
      <c r="PFA743" s="168"/>
      <c r="PFB743" s="168"/>
      <c r="PFC743" s="168"/>
      <c r="PFD743" s="168"/>
      <c r="PFE743" s="835"/>
      <c r="PFF743" s="835"/>
      <c r="PFG743" s="835"/>
      <c r="PFH743" s="835"/>
      <c r="PFI743" s="835"/>
      <c r="PFJ743" s="835"/>
      <c r="PFK743" s="835"/>
      <c r="PFL743" s="835"/>
      <c r="PFM743" s="835"/>
      <c r="PFN743" s="835"/>
      <c r="PFO743" s="835"/>
      <c r="PFP743" s="835"/>
      <c r="PFQ743" s="835"/>
      <c r="PFR743" s="835"/>
      <c r="PFS743" s="835"/>
      <c r="PFT743" s="835"/>
      <c r="PFU743" s="835"/>
      <c r="PFV743" s="835"/>
      <c r="PFW743" s="835"/>
      <c r="PFX743" s="835"/>
      <c r="PFY743" s="835"/>
      <c r="PFZ743" s="835"/>
      <c r="PGA743" s="835"/>
      <c r="PGB743" s="835"/>
      <c r="PGC743" s="89"/>
      <c r="PGD743" s="89"/>
      <c r="PGE743" s="89"/>
      <c r="PGF743" s="89"/>
      <c r="PGG743" s="89"/>
      <c r="PGH743" s="835"/>
      <c r="PGI743" s="835"/>
      <c r="PGJ743" s="89"/>
      <c r="PGK743" s="89"/>
      <c r="PGL743" s="835"/>
      <c r="PGM743" s="835"/>
      <c r="PGN743" s="89"/>
      <c r="PGO743" s="89"/>
      <c r="PGP743" s="835"/>
      <c r="PGQ743" s="835"/>
      <c r="PGR743" s="835"/>
      <c r="PGS743" s="835"/>
      <c r="PGT743" s="835"/>
      <c r="PGU743" s="835"/>
      <c r="PGV743" s="835"/>
      <c r="PGW743" s="89"/>
      <c r="PGX743" s="89"/>
      <c r="PGY743" s="835"/>
      <c r="PGZ743" s="835"/>
      <c r="PHA743" s="89"/>
      <c r="PHB743" s="89"/>
      <c r="PHC743" s="835"/>
      <c r="PHD743" s="835"/>
      <c r="PHE743" s="835"/>
      <c r="PHF743" s="835"/>
      <c r="PHG743" s="835"/>
      <c r="PHH743" s="203"/>
      <c r="PHI743" s="107"/>
      <c r="PHJ743" s="835"/>
      <c r="PHK743" s="835"/>
      <c r="PHL743" s="835"/>
      <c r="PHM743" s="835"/>
      <c r="PHN743" s="835"/>
      <c r="PHO743" s="835"/>
      <c r="PHP743" s="835"/>
      <c r="PHQ743" s="168"/>
      <c r="PHR743" s="168"/>
      <c r="PHS743" s="168"/>
      <c r="PHT743" s="168"/>
      <c r="PHU743" s="168"/>
      <c r="PHV743" s="168"/>
      <c r="PHW743" s="168"/>
      <c r="PHX743" s="168"/>
      <c r="PHY743" s="168"/>
      <c r="PHZ743" s="168"/>
      <c r="PIA743" s="168"/>
      <c r="PIB743" s="168"/>
      <c r="PIC743" s="168"/>
      <c r="PID743" s="168"/>
      <c r="PIE743" s="168"/>
      <c r="PIF743" s="168"/>
      <c r="PIG743" s="168"/>
      <c r="PIH743" s="168"/>
      <c r="PII743" s="168"/>
      <c r="PIJ743" s="168"/>
      <c r="PIK743" s="168"/>
      <c r="PIL743" s="168"/>
      <c r="PIM743" s="168"/>
      <c r="PIN743" s="168"/>
      <c r="PIO743" s="168"/>
      <c r="PIP743" s="168"/>
      <c r="PIQ743" s="168"/>
      <c r="PIR743" s="168"/>
      <c r="PIS743" s="168"/>
      <c r="PIT743" s="168"/>
      <c r="PIU743" s="168"/>
      <c r="PIV743" s="168"/>
      <c r="PIW743" s="168"/>
      <c r="PIX743" s="168"/>
      <c r="PIY743" s="168"/>
      <c r="PIZ743" s="168"/>
      <c r="PJA743" s="168"/>
      <c r="PJB743" s="168"/>
      <c r="PJC743" s="168"/>
      <c r="PJD743" s="168"/>
      <c r="PJE743" s="168"/>
      <c r="PJF743" s="168"/>
      <c r="PJG743" s="168"/>
      <c r="PJH743" s="168"/>
      <c r="PJI743" s="835"/>
      <c r="PJJ743" s="835"/>
      <c r="PJK743" s="835"/>
      <c r="PJL743" s="835"/>
      <c r="PJM743" s="835"/>
      <c r="PJN743" s="835"/>
      <c r="PJO743" s="835"/>
      <c r="PJP743" s="835"/>
      <c r="PJQ743" s="835"/>
      <c r="PJR743" s="835"/>
      <c r="PJS743" s="835"/>
      <c r="PJT743" s="835"/>
      <c r="PJU743" s="835"/>
      <c r="PJV743" s="835"/>
      <c r="PJW743" s="835"/>
      <c r="PJX743" s="835"/>
      <c r="PJY743" s="835"/>
      <c r="PJZ743" s="835"/>
      <c r="PKA743" s="835"/>
      <c r="PKB743" s="835"/>
      <c r="PKC743" s="835"/>
      <c r="PKD743" s="835"/>
      <c r="PKE743" s="835"/>
      <c r="PKF743" s="835"/>
      <c r="PKG743" s="89"/>
      <c r="PKH743" s="89"/>
      <c r="PKI743" s="89"/>
      <c r="PKJ743" s="89"/>
      <c r="PKK743" s="89"/>
      <c r="PKL743" s="835"/>
      <c r="PKM743" s="835"/>
      <c r="PKN743" s="89"/>
      <c r="PKO743" s="89"/>
      <c r="PKP743" s="835"/>
      <c r="PKQ743" s="835"/>
      <c r="PKR743" s="89"/>
      <c r="PKS743" s="89"/>
      <c r="PKT743" s="835"/>
      <c r="PKU743" s="835"/>
      <c r="PKV743" s="835"/>
      <c r="PKW743" s="835"/>
      <c r="PKX743" s="835"/>
      <c r="PKY743" s="835"/>
      <c r="PKZ743" s="835"/>
      <c r="PLA743" s="89"/>
      <c r="PLB743" s="89"/>
      <c r="PLC743" s="835"/>
      <c r="PLD743" s="835"/>
      <c r="PLE743" s="89"/>
      <c r="PLF743" s="89"/>
      <c r="PLG743" s="835"/>
      <c r="PLH743" s="835"/>
      <c r="PLI743" s="835"/>
      <c r="PLJ743" s="835"/>
      <c r="PLK743" s="835"/>
      <c r="PLL743" s="203"/>
      <c r="PLM743" s="107"/>
      <c r="PLN743" s="835"/>
      <c r="PLO743" s="835"/>
      <c r="PLP743" s="835"/>
      <c r="PLQ743" s="835"/>
      <c r="PLR743" s="835"/>
      <c r="PLS743" s="835"/>
      <c r="PLT743" s="835"/>
      <c r="PLU743" s="168"/>
      <c r="PLV743" s="168"/>
      <c r="PLW743" s="168"/>
      <c r="PLX743" s="168"/>
      <c r="PLY743" s="168"/>
      <c r="PLZ743" s="168"/>
      <c r="PMA743" s="168"/>
      <c r="PMB743" s="168"/>
      <c r="PMC743" s="168"/>
      <c r="PMD743" s="168"/>
      <c r="PME743" s="168"/>
      <c r="PMF743" s="168"/>
      <c r="PMG743" s="168"/>
      <c r="PMH743" s="168"/>
      <c r="PMI743" s="168"/>
      <c r="PMJ743" s="168"/>
      <c r="PMK743" s="168"/>
      <c r="PML743" s="168"/>
      <c r="PMM743" s="168"/>
      <c r="PMN743" s="168"/>
      <c r="PMO743" s="168"/>
      <c r="PMP743" s="168"/>
      <c r="PMQ743" s="168"/>
      <c r="PMR743" s="168"/>
      <c r="PMS743" s="168"/>
      <c r="PMT743" s="168"/>
      <c r="PMU743" s="168"/>
      <c r="PMV743" s="168"/>
      <c r="PMW743" s="168"/>
      <c r="PMX743" s="168"/>
      <c r="PMY743" s="168"/>
      <c r="PMZ743" s="168"/>
      <c r="PNA743" s="168"/>
      <c r="PNB743" s="168"/>
      <c r="PNC743" s="168"/>
      <c r="PND743" s="168"/>
      <c r="PNE743" s="168"/>
      <c r="PNF743" s="168"/>
      <c r="PNG743" s="168"/>
      <c r="PNH743" s="168"/>
      <c r="PNI743" s="168"/>
      <c r="PNJ743" s="168"/>
      <c r="PNK743" s="168"/>
      <c r="PNL743" s="168"/>
      <c r="PNM743" s="835"/>
      <c r="PNN743" s="835"/>
      <c r="PNO743" s="835"/>
      <c r="PNP743" s="835"/>
      <c r="PNQ743" s="835"/>
      <c r="PNR743" s="835"/>
      <c r="PNS743" s="835"/>
      <c r="PNT743" s="835"/>
      <c r="PNU743" s="835"/>
      <c r="PNV743" s="835"/>
      <c r="PNW743" s="835"/>
      <c r="PNX743" s="835"/>
      <c r="PNY743" s="835"/>
      <c r="PNZ743" s="835"/>
      <c r="POA743" s="835"/>
      <c r="POB743" s="835"/>
      <c r="POC743" s="835"/>
      <c r="POD743" s="835"/>
      <c r="POE743" s="835"/>
      <c r="POF743" s="835"/>
      <c r="POG743" s="835"/>
      <c r="POH743" s="835"/>
      <c r="POI743" s="835"/>
      <c r="POJ743" s="835"/>
      <c r="POK743" s="89"/>
      <c r="POL743" s="89"/>
      <c r="POM743" s="89"/>
      <c r="PON743" s="89"/>
      <c r="POO743" s="89"/>
      <c r="POP743" s="835"/>
      <c r="POQ743" s="835"/>
      <c r="POR743" s="89"/>
      <c r="POS743" s="89"/>
      <c r="POT743" s="835"/>
      <c r="POU743" s="835"/>
      <c r="POV743" s="89"/>
      <c r="POW743" s="89"/>
      <c r="POX743" s="835"/>
      <c r="POY743" s="835"/>
      <c r="POZ743" s="835"/>
      <c r="PPA743" s="835"/>
      <c r="PPB743" s="835"/>
      <c r="PPC743" s="835"/>
      <c r="PPD743" s="835"/>
      <c r="PPE743" s="89"/>
      <c r="PPF743" s="89"/>
      <c r="PPG743" s="835"/>
      <c r="PPH743" s="835"/>
      <c r="PPI743" s="89"/>
      <c r="PPJ743" s="89"/>
      <c r="PPK743" s="835"/>
      <c r="PPL743" s="835"/>
      <c r="PPM743" s="835"/>
      <c r="PPN743" s="835"/>
      <c r="PPO743" s="835"/>
      <c r="PPP743" s="203"/>
      <c r="PPQ743" s="107"/>
      <c r="PPR743" s="835"/>
      <c r="PPS743" s="835"/>
      <c r="PPT743" s="835"/>
      <c r="PPU743" s="835"/>
      <c r="PPV743" s="835"/>
      <c r="PPW743" s="835"/>
      <c r="PPX743" s="835"/>
      <c r="PPY743" s="168"/>
      <c r="PPZ743" s="168"/>
      <c r="PQA743" s="168"/>
      <c r="PQB743" s="168"/>
      <c r="PQC743" s="168"/>
      <c r="PQD743" s="168"/>
      <c r="PQE743" s="168"/>
      <c r="PQF743" s="168"/>
      <c r="PQG743" s="168"/>
      <c r="PQH743" s="168"/>
      <c r="PQI743" s="168"/>
      <c r="PQJ743" s="168"/>
      <c r="PQK743" s="168"/>
      <c r="PQL743" s="168"/>
      <c r="PQM743" s="168"/>
      <c r="PQN743" s="168"/>
      <c r="PQO743" s="168"/>
      <c r="PQP743" s="168"/>
      <c r="PQQ743" s="168"/>
      <c r="PQR743" s="168"/>
      <c r="PQS743" s="168"/>
      <c r="PQT743" s="168"/>
      <c r="PQU743" s="168"/>
      <c r="PQV743" s="168"/>
      <c r="PQW743" s="168"/>
      <c r="PQX743" s="168"/>
      <c r="PQY743" s="168"/>
      <c r="PQZ743" s="168"/>
      <c r="PRA743" s="168"/>
      <c r="PRB743" s="168"/>
      <c r="PRC743" s="168"/>
      <c r="PRD743" s="168"/>
      <c r="PRE743" s="168"/>
      <c r="PRF743" s="168"/>
      <c r="PRG743" s="168"/>
      <c r="PRH743" s="168"/>
      <c r="PRI743" s="168"/>
      <c r="PRJ743" s="168"/>
      <c r="PRK743" s="168"/>
      <c r="PRL743" s="168"/>
      <c r="PRM743" s="168"/>
      <c r="PRN743" s="168"/>
      <c r="PRO743" s="168"/>
      <c r="PRP743" s="168"/>
      <c r="PRQ743" s="835"/>
      <c r="PRR743" s="835"/>
      <c r="PRS743" s="835"/>
      <c r="PRT743" s="835"/>
      <c r="PRU743" s="835"/>
      <c r="PRV743" s="835"/>
      <c r="PRW743" s="835"/>
      <c r="PRX743" s="835"/>
      <c r="PRY743" s="835"/>
      <c r="PRZ743" s="835"/>
      <c r="PSA743" s="835"/>
      <c r="PSB743" s="835"/>
      <c r="PSC743" s="835"/>
      <c r="PSD743" s="835"/>
      <c r="PSE743" s="835"/>
      <c r="PSF743" s="835"/>
      <c r="PSG743" s="835"/>
      <c r="PSH743" s="835"/>
      <c r="PSI743" s="835"/>
      <c r="PSJ743" s="835"/>
      <c r="PSK743" s="835"/>
      <c r="PSL743" s="835"/>
      <c r="PSM743" s="835"/>
      <c r="PSN743" s="835"/>
      <c r="PSO743" s="89"/>
      <c r="PSP743" s="89"/>
      <c r="PSQ743" s="89"/>
      <c r="PSR743" s="89"/>
      <c r="PSS743" s="89"/>
      <c r="PST743" s="835"/>
      <c r="PSU743" s="835"/>
      <c r="PSV743" s="89"/>
      <c r="PSW743" s="89"/>
      <c r="PSX743" s="835"/>
      <c r="PSY743" s="835"/>
      <c r="PSZ743" s="89"/>
      <c r="PTA743" s="89"/>
      <c r="PTB743" s="835"/>
      <c r="PTC743" s="835"/>
      <c r="PTD743" s="835"/>
      <c r="PTE743" s="835"/>
      <c r="PTF743" s="835"/>
      <c r="PTG743" s="835"/>
      <c r="PTH743" s="835"/>
      <c r="PTI743" s="89"/>
      <c r="PTJ743" s="89"/>
      <c r="PTK743" s="835"/>
      <c r="PTL743" s="835"/>
      <c r="PTM743" s="89"/>
      <c r="PTN743" s="89"/>
      <c r="PTO743" s="835"/>
      <c r="PTP743" s="835"/>
      <c r="PTQ743" s="835"/>
      <c r="PTR743" s="835"/>
      <c r="PTS743" s="835"/>
      <c r="PTT743" s="203"/>
      <c r="PTU743" s="107"/>
      <c r="PTV743" s="835"/>
      <c r="PTW743" s="835"/>
      <c r="PTX743" s="835"/>
      <c r="PTY743" s="835"/>
      <c r="PTZ743" s="835"/>
      <c r="PUA743" s="835"/>
      <c r="PUB743" s="835"/>
      <c r="PUC743" s="168"/>
      <c r="PUD743" s="168"/>
      <c r="PUE743" s="168"/>
      <c r="PUF743" s="168"/>
      <c r="PUG743" s="168"/>
      <c r="PUH743" s="168"/>
      <c r="PUI743" s="168"/>
      <c r="PUJ743" s="168"/>
      <c r="PUK743" s="168"/>
      <c r="PUL743" s="168"/>
      <c r="PUM743" s="168"/>
      <c r="PUN743" s="168"/>
      <c r="PUO743" s="168"/>
      <c r="PUP743" s="168"/>
      <c r="PUQ743" s="168"/>
      <c r="PUR743" s="168"/>
      <c r="PUS743" s="168"/>
      <c r="PUT743" s="168"/>
      <c r="PUU743" s="168"/>
      <c r="PUV743" s="168"/>
      <c r="PUW743" s="168"/>
      <c r="PUX743" s="168"/>
      <c r="PUY743" s="168"/>
      <c r="PUZ743" s="168"/>
      <c r="PVA743" s="168"/>
      <c r="PVB743" s="168"/>
      <c r="PVC743" s="168"/>
      <c r="PVD743" s="168"/>
      <c r="PVE743" s="168"/>
      <c r="PVF743" s="168"/>
      <c r="PVG743" s="168"/>
      <c r="PVH743" s="168"/>
      <c r="PVI743" s="168"/>
      <c r="PVJ743" s="168"/>
      <c r="PVK743" s="168"/>
      <c r="PVL743" s="168"/>
      <c r="PVM743" s="168"/>
      <c r="PVN743" s="168"/>
      <c r="PVO743" s="168"/>
      <c r="PVP743" s="168"/>
      <c r="PVQ743" s="168"/>
      <c r="PVR743" s="168"/>
      <c r="PVS743" s="168"/>
      <c r="PVT743" s="168"/>
      <c r="PVU743" s="835"/>
      <c r="PVV743" s="835"/>
      <c r="PVW743" s="835"/>
      <c r="PVX743" s="835"/>
      <c r="PVY743" s="835"/>
      <c r="PVZ743" s="835"/>
      <c r="PWA743" s="835"/>
      <c r="PWB743" s="835"/>
      <c r="PWC743" s="835"/>
      <c r="PWD743" s="835"/>
      <c r="PWE743" s="835"/>
      <c r="PWF743" s="835"/>
      <c r="PWG743" s="835"/>
      <c r="PWH743" s="835"/>
      <c r="PWI743" s="835"/>
      <c r="PWJ743" s="835"/>
      <c r="PWK743" s="835"/>
      <c r="PWL743" s="835"/>
      <c r="PWM743" s="835"/>
      <c r="PWN743" s="835"/>
      <c r="PWO743" s="835"/>
      <c r="PWP743" s="835"/>
      <c r="PWQ743" s="835"/>
      <c r="PWR743" s="835"/>
      <c r="PWS743" s="89"/>
      <c r="PWT743" s="89"/>
      <c r="PWU743" s="89"/>
      <c r="PWV743" s="89"/>
      <c r="PWW743" s="89"/>
      <c r="PWX743" s="835"/>
      <c r="PWY743" s="835"/>
      <c r="PWZ743" s="89"/>
      <c r="PXA743" s="89"/>
      <c r="PXB743" s="835"/>
      <c r="PXC743" s="835"/>
      <c r="PXD743" s="89"/>
      <c r="PXE743" s="89"/>
      <c r="PXF743" s="835"/>
      <c r="PXG743" s="835"/>
      <c r="PXH743" s="835"/>
      <c r="PXI743" s="835"/>
      <c r="PXJ743" s="835"/>
      <c r="PXK743" s="835"/>
      <c r="PXL743" s="835"/>
      <c r="PXM743" s="89"/>
      <c r="PXN743" s="89"/>
      <c r="PXO743" s="835"/>
      <c r="PXP743" s="835"/>
      <c r="PXQ743" s="89"/>
      <c r="PXR743" s="89"/>
      <c r="PXS743" s="835"/>
      <c r="PXT743" s="835"/>
      <c r="PXU743" s="835"/>
      <c r="PXV743" s="835"/>
      <c r="PXW743" s="835"/>
      <c r="PXX743" s="203"/>
      <c r="PXY743" s="107"/>
      <c r="PXZ743" s="835"/>
      <c r="PYA743" s="835"/>
      <c r="PYB743" s="835"/>
      <c r="PYC743" s="835"/>
      <c r="PYD743" s="835"/>
      <c r="PYE743" s="835"/>
      <c r="PYF743" s="835"/>
      <c r="PYG743" s="168"/>
      <c r="PYH743" s="168"/>
      <c r="PYI743" s="168"/>
      <c r="PYJ743" s="168"/>
      <c r="PYK743" s="168"/>
      <c r="PYL743" s="168"/>
      <c r="PYM743" s="168"/>
      <c r="PYN743" s="168"/>
      <c r="PYO743" s="168"/>
      <c r="PYP743" s="168"/>
      <c r="PYQ743" s="168"/>
      <c r="PYR743" s="168"/>
      <c r="PYS743" s="168"/>
      <c r="PYT743" s="168"/>
      <c r="PYU743" s="168"/>
      <c r="PYV743" s="168"/>
      <c r="PYW743" s="168"/>
      <c r="PYX743" s="168"/>
      <c r="PYY743" s="168"/>
      <c r="PYZ743" s="168"/>
      <c r="PZA743" s="168"/>
      <c r="PZB743" s="168"/>
      <c r="PZC743" s="168"/>
      <c r="PZD743" s="168"/>
      <c r="PZE743" s="168"/>
      <c r="PZF743" s="168"/>
      <c r="PZG743" s="168"/>
      <c r="PZH743" s="168"/>
      <c r="PZI743" s="168"/>
      <c r="PZJ743" s="168"/>
      <c r="PZK743" s="168"/>
      <c r="PZL743" s="168"/>
      <c r="PZM743" s="168"/>
      <c r="PZN743" s="168"/>
      <c r="PZO743" s="168"/>
      <c r="PZP743" s="168"/>
      <c r="PZQ743" s="168"/>
      <c r="PZR743" s="168"/>
      <c r="PZS743" s="168"/>
      <c r="PZT743" s="168"/>
      <c r="PZU743" s="168"/>
      <c r="PZV743" s="168"/>
      <c r="PZW743" s="168"/>
      <c r="PZX743" s="168"/>
      <c r="PZY743" s="835"/>
      <c r="PZZ743" s="835"/>
      <c r="QAA743" s="835"/>
      <c r="QAB743" s="835"/>
      <c r="QAC743" s="835"/>
      <c r="QAD743" s="835"/>
      <c r="QAE743" s="835"/>
      <c r="QAF743" s="835"/>
      <c r="QAG743" s="835"/>
      <c r="QAH743" s="835"/>
      <c r="QAI743" s="835"/>
      <c r="QAJ743" s="835"/>
      <c r="QAK743" s="835"/>
      <c r="QAL743" s="835"/>
      <c r="QAM743" s="835"/>
      <c r="QAN743" s="835"/>
      <c r="QAO743" s="835"/>
      <c r="QAP743" s="835"/>
      <c r="QAQ743" s="835"/>
      <c r="QAR743" s="835"/>
      <c r="QAS743" s="835"/>
      <c r="QAT743" s="835"/>
      <c r="QAU743" s="835"/>
      <c r="QAV743" s="835"/>
      <c r="QAW743" s="89"/>
      <c r="QAX743" s="89"/>
      <c r="QAY743" s="89"/>
      <c r="QAZ743" s="89"/>
      <c r="QBA743" s="89"/>
      <c r="QBB743" s="835"/>
      <c r="QBC743" s="835"/>
      <c r="QBD743" s="89"/>
      <c r="QBE743" s="89"/>
      <c r="QBF743" s="835"/>
      <c r="QBG743" s="835"/>
      <c r="QBH743" s="89"/>
      <c r="QBI743" s="89"/>
      <c r="QBJ743" s="835"/>
      <c r="QBK743" s="835"/>
      <c r="QBL743" s="835"/>
      <c r="QBM743" s="835"/>
      <c r="QBN743" s="835"/>
      <c r="QBO743" s="835"/>
      <c r="QBP743" s="835"/>
      <c r="QBQ743" s="89"/>
      <c r="QBR743" s="89"/>
      <c r="QBS743" s="835"/>
      <c r="QBT743" s="835"/>
      <c r="QBU743" s="89"/>
      <c r="QBV743" s="89"/>
      <c r="QBW743" s="835"/>
      <c r="QBX743" s="835"/>
      <c r="QBY743" s="835"/>
      <c r="QBZ743" s="835"/>
      <c r="QCA743" s="835"/>
      <c r="QCB743" s="203"/>
      <c r="QCC743" s="107"/>
      <c r="QCD743" s="835"/>
      <c r="QCE743" s="835"/>
      <c r="QCF743" s="835"/>
      <c r="QCG743" s="835"/>
      <c r="QCH743" s="835"/>
      <c r="QCI743" s="835"/>
      <c r="QCJ743" s="835"/>
      <c r="QCK743" s="168"/>
      <c r="QCL743" s="168"/>
      <c r="QCM743" s="168"/>
      <c r="QCN743" s="168"/>
      <c r="QCO743" s="168"/>
      <c r="QCP743" s="168"/>
      <c r="QCQ743" s="168"/>
      <c r="QCR743" s="168"/>
      <c r="QCS743" s="168"/>
      <c r="QCT743" s="168"/>
      <c r="QCU743" s="168"/>
      <c r="QCV743" s="168"/>
      <c r="QCW743" s="168"/>
      <c r="QCX743" s="168"/>
      <c r="QCY743" s="168"/>
      <c r="QCZ743" s="168"/>
      <c r="QDA743" s="168"/>
      <c r="QDB743" s="168"/>
      <c r="QDC743" s="168"/>
      <c r="QDD743" s="168"/>
      <c r="QDE743" s="168"/>
      <c r="QDF743" s="168"/>
      <c r="QDG743" s="168"/>
      <c r="QDH743" s="168"/>
      <c r="QDI743" s="168"/>
      <c r="QDJ743" s="168"/>
      <c r="QDK743" s="168"/>
      <c r="QDL743" s="168"/>
      <c r="QDM743" s="168"/>
      <c r="QDN743" s="168"/>
      <c r="QDO743" s="168"/>
      <c r="QDP743" s="168"/>
      <c r="QDQ743" s="168"/>
      <c r="QDR743" s="168"/>
      <c r="QDS743" s="168"/>
      <c r="QDT743" s="168"/>
      <c r="QDU743" s="168"/>
      <c r="QDV743" s="168"/>
      <c r="QDW743" s="168"/>
      <c r="QDX743" s="168"/>
      <c r="QDY743" s="168"/>
      <c r="QDZ743" s="168"/>
      <c r="QEA743" s="168"/>
      <c r="QEB743" s="168"/>
      <c r="QEC743" s="835"/>
      <c r="QED743" s="835"/>
      <c r="QEE743" s="835"/>
      <c r="QEF743" s="835"/>
      <c r="QEG743" s="835"/>
      <c r="QEH743" s="835"/>
      <c r="QEI743" s="835"/>
      <c r="QEJ743" s="835"/>
      <c r="QEK743" s="835"/>
      <c r="QEL743" s="835"/>
      <c r="QEM743" s="835"/>
      <c r="QEN743" s="835"/>
      <c r="QEO743" s="835"/>
      <c r="QEP743" s="835"/>
      <c r="QEQ743" s="835"/>
      <c r="QER743" s="835"/>
      <c r="QES743" s="835"/>
      <c r="QET743" s="835"/>
      <c r="QEU743" s="835"/>
      <c r="QEV743" s="835"/>
      <c r="QEW743" s="835"/>
      <c r="QEX743" s="835"/>
      <c r="QEY743" s="835"/>
      <c r="QEZ743" s="835"/>
      <c r="QFA743" s="89"/>
      <c r="QFB743" s="89"/>
      <c r="QFC743" s="89"/>
      <c r="QFD743" s="89"/>
      <c r="QFE743" s="89"/>
      <c r="QFF743" s="835"/>
      <c r="QFG743" s="835"/>
      <c r="QFH743" s="89"/>
      <c r="QFI743" s="89"/>
      <c r="QFJ743" s="835"/>
      <c r="QFK743" s="835"/>
      <c r="QFL743" s="89"/>
      <c r="QFM743" s="89"/>
      <c r="QFN743" s="835"/>
      <c r="QFO743" s="835"/>
      <c r="QFP743" s="835"/>
      <c r="QFQ743" s="835"/>
      <c r="QFR743" s="835"/>
      <c r="QFS743" s="835"/>
      <c r="QFT743" s="835"/>
      <c r="QFU743" s="89"/>
      <c r="QFV743" s="89"/>
      <c r="QFW743" s="835"/>
      <c r="QFX743" s="835"/>
      <c r="QFY743" s="89"/>
      <c r="QFZ743" s="89"/>
      <c r="QGA743" s="835"/>
      <c r="QGB743" s="835"/>
      <c r="QGC743" s="835"/>
      <c r="QGD743" s="835"/>
      <c r="QGE743" s="835"/>
      <c r="QGF743" s="203"/>
      <c r="QGG743" s="107"/>
      <c r="QGH743" s="835"/>
      <c r="QGI743" s="835"/>
      <c r="QGJ743" s="835"/>
      <c r="QGK743" s="835"/>
      <c r="QGL743" s="835"/>
      <c r="QGM743" s="835"/>
      <c r="QGN743" s="835"/>
      <c r="QGO743" s="168"/>
      <c r="QGP743" s="168"/>
      <c r="QGQ743" s="168"/>
      <c r="QGR743" s="168"/>
      <c r="QGS743" s="168"/>
      <c r="QGT743" s="168"/>
      <c r="QGU743" s="168"/>
      <c r="QGV743" s="168"/>
      <c r="QGW743" s="168"/>
      <c r="QGX743" s="168"/>
      <c r="QGY743" s="168"/>
      <c r="QGZ743" s="168"/>
      <c r="QHA743" s="168"/>
      <c r="QHB743" s="168"/>
      <c r="QHC743" s="168"/>
      <c r="QHD743" s="168"/>
      <c r="QHE743" s="168"/>
      <c r="QHF743" s="168"/>
      <c r="QHG743" s="168"/>
      <c r="QHH743" s="168"/>
      <c r="QHI743" s="168"/>
      <c r="QHJ743" s="168"/>
      <c r="QHK743" s="168"/>
      <c r="QHL743" s="168"/>
      <c r="QHM743" s="168"/>
      <c r="QHN743" s="168"/>
      <c r="QHO743" s="168"/>
      <c r="QHP743" s="168"/>
      <c r="QHQ743" s="168"/>
      <c r="QHR743" s="168"/>
      <c r="QHS743" s="168"/>
      <c r="QHT743" s="168"/>
      <c r="QHU743" s="168"/>
      <c r="QHV743" s="168"/>
      <c r="QHW743" s="168"/>
      <c r="QHX743" s="168"/>
      <c r="QHY743" s="168"/>
      <c r="QHZ743" s="168"/>
      <c r="QIA743" s="168"/>
      <c r="QIB743" s="168"/>
      <c r="QIC743" s="168"/>
      <c r="QID743" s="168"/>
      <c r="QIE743" s="168"/>
      <c r="QIF743" s="168"/>
      <c r="QIG743" s="835"/>
      <c r="QIH743" s="835"/>
      <c r="QII743" s="835"/>
      <c r="QIJ743" s="835"/>
      <c r="QIK743" s="835"/>
      <c r="QIL743" s="835"/>
      <c r="QIM743" s="835"/>
      <c r="QIN743" s="835"/>
      <c r="QIO743" s="835"/>
      <c r="QIP743" s="835"/>
      <c r="QIQ743" s="835"/>
      <c r="QIR743" s="835"/>
      <c r="QIS743" s="835"/>
      <c r="QIT743" s="835"/>
      <c r="QIU743" s="835"/>
      <c r="QIV743" s="835"/>
      <c r="QIW743" s="835"/>
      <c r="QIX743" s="835"/>
      <c r="QIY743" s="835"/>
      <c r="QIZ743" s="835"/>
      <c r="QJA743" s="835"/>
      <c r="QJB743" s="835"/>
      <c r="QJC743" s="835"/>
      <c r="QJD743" s="835"/>
      <c r="QJE743" s="89"/>
      <c r="QJF743" s="89"/>
      <c r="QJG743" s="89"/>
      <c r="QJH743" s="89"/>
      <c r="QJI743" s="89"/>
      <c r="QJJ743" s="835"/>
      <c r="QJK743" s="835"/>
      <c r="QJL743" s="89"/>
      <c r="QJM743" s="89"/>
      <c r="QJN743" s="835"/>
      <c r="QJO743" s="835"/>
      <c r="QJP743" s="89"/>
      <c r="QJQ743" s="89"/>
      <c r="QJR743" s="835"/>
      <c r="QJS743" s="835"/>
      <c r="QJT743" s="835"/>
      <c r="QJU743" s="835"/>
      <c r="QJV743" s="835"/>
      <c r="QJW743" s="835"/>
      <c r="QJX743" s="835"/>
      <c r="QJY743" s="89"/>
      <c r="QJZ743" s="89"/>
      <c r="QKA743" s="835"/>
      <c r="QKB743" s="835"/>
      <c r="QKC743" s="89"/>
      <c r="QKD743" s="89"/>
      <c r="QKE743" s="835"/>
      <c r="QKF743" s="835"/>
      <c r="QKG743" s="835"/>
      <c r="QKH743" s="835"/>
      <c r="QKI743" s="835"/>
      <c r="QKJ743" s="203"/>
      <c r="QKK743" s="107"/>
      <c r="QKL743" s="835"/>
      <c r="QKM743" s="835"/>
      <c r="QKN743" s="835"/>
      <c r="QKO743" s="835"/>
      <c r="QKP743" s="835"/>
      <c r="QKQ743" s="835"/>
      <c r="QKR743" s="835"/>
      <c r="QKS743" s="168"/>
      <c r="QKT743" s="168"/>
      <c r="QKU743" s="168"/>
      <c r="QKV743" s="168"/>
      <c r="QKW743" s="168"/>
      <c r="QKX743" s="168"/>
      <c r="QKY743" s="168"/>
      <c r="QKZ743" s="168"/>
      <c r="QLA743" s="168"/>
      <c r="QLB743" s="168"/>
      <c r="QLC743" s="168"/>
      <c r="QLD743" s="168"/>
      <c r="QLE743" s="168"/>
      <c r="QLF743" s="168"/>
      <c r="QLG743" s="168"/>
      <c r="QLH743" s="168"/>
      <c r="QLI743" s="168"/>
      <c r="QLJ743" s="168"/>
      <c r="QLK743" s="168"/>
      <c r="QLL743" s="168"/>
      <c r="QLM743" s="168"/>
      <c r="QLN743" s="168"/>
      <c r="QLO743" s="168"/>
      <c r="QLP743" s="168"/>
      <c r="QLQ743" s="168"/>
      <c r="QLR743" s="168"/>
      <c r="QLS743" s="168"/>
      <c r="QLT743" s="168"/>
      <c r="QLU743" s="168"/>
      <c r="QLV743" s="168"/>
      <c r="QLW743" s="168"/>
      <c r="QLX743" s="168"/>
      <c r="QLY743" s="168"/>
      <c r="QLZ743" s="168"/>
      <c r="QMA743" s="168"/>
      <c r="QMB743" s="168"/>
      <c r="QMC743" s="168"/>
      <c r="QMD743" s="168"/>
      <c r="QME743" s="168"/>
      <c r="QMF743" s="168"/>
      <c r="QMG743" s="168"/>
      <c r="QMH743" s="168"/>
      <c r="QMI743" s="168"/>
      <c r="QMJ743" s="168"/>
      <c r="QMK743" s="835"/>
      <c r="QML743" s="835"/>
      <c r="QMM743" s="835"/>
      <c r="QMN743" s="835"/>
      <c r="QMO743" s="835"/>
      <c r="QMP743" s="835"/>
      <c r="QMQ743" s="835"/>
      <c r="QMR743" s="835"/>
      <c r="QMS743" s="835"/>
      <c r="QMT743" s="835"/>
      <c r="QMU743" s="835"/>
      <c r="QMV743" s="835"/>
      <c r="QMW743" s="835"/>
      <c r="QMX743" s="835"/>
      <c r="QMY743" s="835"/>
      <c r="QMZ743" s="835"/>
      <c r="QNA743" s="835"/>
      <c r="QNB743" s="835"/>
      <c r="QNC743" s="835"/>
      <c r="QND743" s="835"/>
      <c r="QNE743" s="835"/>
      <c r="QNF743" s="835"/>
      <c r="QNG743" s="835"/>
      <c r="QNH743" s="835"/>
      <c r="QNI743" s="89"/>
      <c r="QNJ743" s="89"/>
      <c r="QNK743" s="89"/>
      <c r="QNL743" s="89"/>
      <c r="QNM743" s="89"/>
      <c r="QNN743" s="835"/>
      <c r="QNO743" s="835"/>
      <c r="QNP743" s="89"/>
      <c r="QNQ743" s="89"/>
      <c r="QNR743" s="835"/>
      <c r="QNS743" s="835"/>
      <c r="QNT743" s="89"/>
      <c r="QNU743" s="89"/>
      <c r="QNV743" s="835"/>
      <c r="QNW743" s="835"/>
      <c r="QNX743" s="835"/>
      <c r="QNY743" s="835"/>
      <c r="QNZ743" s="835"/>
      <c r="QOA743" s="835"/>
      <c r="QOB743" s="835"/>
      <c r="QOC743" s="89"/>
      <c r="QOD743" s="89"/>
      <c r="QOE743" s="835"/>
      <c r="QOF743" s="835"/>
      <c r="QOG743" s="89"/>
      <c r="QOH743" s="89"/>
      <c r="QOI743" s="835"/>
      <c r="QOJ743" s="835"/>
      <c r="QOK743" s="835"/>
      <c r="QOL743" s="835"/>
      <c r="QOM743" s="835"/>
      <c r="QON743" s="203"/>
      <c r="QOO743" s="107"/>
      <c r="QOP743" s="835"/>
      <c r="QOQ743" s="835"/>
      <c r="QOR743" s="835"/>
      <c r="QOS743" s="835"/>
      <c r="QOT743" s="835"/>
      <c r="QOU743" s="835"/>
      <c r="QOV743" s="835"/>
      <c r="QOW743" s="168"/>
      <c r="QOX743" s="168"/>
      <c r="QOY743" s="168"/>
      <c r="QOZ743" s="168"/>
      <c r="QPA743" s="168"/>
      <c r="QPB743" s="168"/>
      <c r="QPC743" s="168"/>
      <c r="QPD743" s="168"/>
      <c r="QPE743" s="168"/>
      <c r="QPF743" s="168"/>
      <c r="QPG743" s="168"/>
      <c r="QPH743" s="168"/>
      <c r="QPI743" s="168"/>
      <c r="QPJ743" s="168"/>
      <c r="QPK743" s="168"/>
      <c r="QPL743" s="168"/>
      <c r="QPM743" s="168"/>
      <c r="QPN743" s="168"/>
      <c r="QPO743" s="168"/>
      <c r="QPP743" s="168"/>
      <c r="QPQ743" s="168"/>
      <c r="QPR743" s="168"/>
      <c r="QPS743" s="168"/>
      <c r="QPT743" s="168"/>
      <c r="QPU743" s="168"/>
      <c r="QPV743" s="168"/>
      <c r="QPW743" s="168"/>
      <c r="QPX743" s="168"/>
      <c r="QPY743" s="168"/>
      <c r="QPZ743" s="168"/>
      <c r="QQA743" s="168"/>
      <c r="QQB743" s="168"/>
      <c r="QQC743" s="168"/>
      <c r="QQD743" s="168"/>
      <c r="QQE743" s="168"/>
      <c r="QQF743" s="168"/>
      <c r="QQG743" s="168"/>
      <c r="QQH743" s="168"/>
      <c r="QQI743" s="168"/>
      <c r="QQJ743" s="168"/>
      <c r="QQK743" s="168"/>
      <c r="QQL743" s="168"/>
      <c r="QQM743" s="168"/>
      <c r="QQN743" s="168"/>
      <c r="QQO743" s="835"/>
      <c r="QQP743" s="835"/>
      <c r="QQQ743" s="835"/>
      <c r="QQR743" s="835"/>
      <c r="QQS743" s="835"/>
      <c r="QQT743" s="835"/>
      <c r="QQU743" s="835"/>
      <c r="QQV743" s="835"/>
      <c r="QQW743" s="835"/>
      <c r="QQX743" s="835"/>
      <c r="QQY743" s="835"/>
      <c r="QQZ743" s="835"/>
      <c r="QRA743" s="835"/>
      <c r="QRB743" s="835"/>
      <c r="QRC743" s="835"/>
      <c r="QRD743" s="835"/>
      <c r="QRE743" s="835"/>
      <c r="QRF743" s="835"/>
      <c r="QRG743" s="835"/>
      <c r="QRH743" s="835"/>
      <c r="QRI743" s="835"/>
      <c r="QRJ743" s="835"/>
      <c r="QRK743" s="835"/>
      <c r="QRL743" s="835"/>
      <c r="QRM743" s="89"/>
      <c r="QRN743" s="89"/>
      <c r="QRO743" s="89"/>
      <c r="QRP743" s="89"/>
      <c r="QRQ743" s="89"/>
      <c r="QRR743" s="835"/>
      <c r="QRS743" s="835"/>
      <c r="QRT743" s="89"/>
      <c r="QRU743" s="89"/>
      <c r="QRV743" s="835"/>
      <c r="QRW743" s="835"/>
      <c r="QRX743" s="89"/>
      <c r="QRY743" s="89"/>
      <c r="QRZ743" s="835"/>
      <c r="QSA743" s="835"/>
      <c r="QSB743" s="835"/>
      <c r="QSC743" s="835"/>
      <c r="QSD743" s="835"/>
      <c r="QSE743" s="835"/>
      <c r="QSF743" s="835"/>
      <c r="QSG743" s="89"/>
      <c r="QSH743" s="89"/>
      <c r="QSI743" s="835"/>
      <c r="QSJ743" s="835"/>
      <c r="QSK743" s="89"/>
      <c r="QSL743" s="89"/>
      <c r="QSM743" s="835"/>
      <c r="QSN743" s="835"/>
      <c r="QSO743" s="835"/>
      <c r="QSP743" s="835"/>
      <c r="QSQ743" s="835"/>
      <c r="QSR743" s="203"/>
      <c r="QSS743" s="107"/>
      <c r="QST743" s="835"/>
      <c r="QSU743" s="835"/>
      <c r="QSV743" s="835"/>
      <c r="QSW743" s="835"/>
      <c r="QSX743" s="835"/>
      <c r="QSY743" s="835"/>
      <c r="QSZ743" s="835"/>
      <c r="QTA743" s="168"/>
      <c r="QTB743" s="168"/>
      <c r="QTC743" s="168"/>
      <c r="QTD743" s="168"/>
      <c r="QTE743" s="168"/>
      <c r="QTF743" s="168"/>
      <c r="QTG743" s="168"/>
      <c r="QTH743" s="168"/>
      <c r="QTI743" s="168"/>
      <c r="QTJ743" s="168"/>
      <c r="QTK743" s="168"/>
      <c r="QTL743" s="168"/>
      <c r="QTM743" s="168"/>
      <c r="QTN743" s="168"/>
      <c r="QTO743" s="168"/>
      <c r="QTP743" s="168"/>
      <c r="QTQ743" s="168"/>
      <c r="QTR743" s="168"/>
      <c r="QTS743" s="168"/>
      <c r="QTT743" s="168"/>
      <c r="QTU743" s="168"/>
      <c r="QTV743" s="168"/>
      <c r="QTW743" s="168"/>
      <c r="QTX743" s="168"/>
      <c r="QTY743" s="168"/>
      <c r="QTZ743" s="168"/>
      <c r="QUA743" s="168"/>
      <c r="QUB743" s="168"/>
      <c r="QUC743" s="168"/>
      <c r="QUD743" s="168"/>
      <c r="QUE743" s="168"/>
      <c r="QUF743" s="168"/>
      <c r="QUG743" s="168"/>
      <c r="QUH743" s="168"/>
      <c r="QUI743" s="168"/>
      <c r="QUJ743" s="168"/>
      <c r="QUK743" s="168"/>
      <c r="QUL743" s="168"/>
      <c r="QUM743" s="168"/>
      <c r="QUN743" s="168"/>
      <c r="QUO743" s="168"/>
      <c r="QUP743" s="168"/>
      <c r="QUQ743" s="168"/>
      <c r="QUR743" s="168"/>
      <c r="QUS743" s="835"/>
      <c r="QUT743" s="835"/>
      <c r="QUU743" s="835"/>
      <c r="QUV743" s="835"/>
      <c r="QUW743" s="835"/>
      <c r="QUX743" s="835"/>
      <c r="QUY743" s="835"/>
      <c r="QUZ743" s="835"/>
      <c r="QVA743" s="835"/>
      <c r="QVB743" s="835"/>
      <c r="QVC743" s="835"/>
      <c r="QVD743" s="835"/>
      <c r="QVE743" s="835"/>
      <c r="QVF743" s="835"/>
      <c r="QVG743" s="835"/>
      <c r="QVH743" s="835"/>
      <c r="QVI743" s="835"/>
      <c r="QVJ743" s="835"/>
      <c r="QVK743" s="835"/>
      <c r="QVL743" s="835"/>
      <c r="QVM743" s="835"/>
      <c r="QVN743" s="835"/>
      <c r="QVO743" s="835"/>
      <c r="QVP743" s="835"/>
      <c r="QVQ743" s="89"/>
      <c r="QVR743" s="89"/>
      <c r="QVS743" s="89"/>
      <c r="QVT743" s="89"/>
      <c r="QVU743" s="89"/>
      <c r="QVV743" s="835"/>
      <c r="QVW743" s="835"/>
      <c r="QVX743" s="89"/>
      <c r="QVY743" s="89"/>
      <c r="QVZ743" s="835"/>
      <c r="QWA743" s="835"/>
      <c r="QWB743" s="89"/>
      <c r="QWC743" s="89"/>
      <c r="QWD743" s="835"/>
      <c r="QWE743" s="835"/>
      <c r="QWF743" s="835"/>
      <c r="QWG743" s="835"/>
      <c r="QWH743" s="835"/>
      <c r="QWI743" s="835"/>
      <c r="QWJ743" s="835"/>
      <c r="QWK743" s="89"/>
      <c r="QWL743" s="89"/>
      <c r="QWM743" s="835"/>
      <c r="QWN743" s="835"/>
      <c r="QWO743" s="89"/>
      <c r="QWP743" s="89"/>
      <c r="QWQ743" s="835"/>
      <c r="QWR743" s="835"/>
      <c r="QWS743" s="835"/>
      <c r="QWT743" s="835"/>
      <c r="QWU743" s="835"/>
      <c r="QWV743" s="203"/>
      <c r="QWW743" s="107"/>
      <c r="QWX743" s="835"/>
      <c r="QWY743" s="835"/>
      <c r="QWZ743" s="835"/>
      <c r="QXA743" s="835"/>
      <c r="QXB743" s="835"/>
      <c r="QXC743" s="835"/>
      <c r="QXD743" s="835"/>
      <c r="QXE743" s="168"/>
      <c r="QXF743" s="168"/>
      <c r="QXG743" s="168"/>
      <c r="QXH743" s="168"/>
      <c r="QXI743" s="168"/>
      <c r="QXJ743" s="168"/>
      <c r="QXK743" s="168"/>
      <c r="QXL743" s="168"/>
      <c r="QXM743" s="168"/>
      <c r="QXN743" s="168"/>
      <c r="QXO743" s="168"/>
      <c r="QXP743" s="168"/>
      <c r="QXQ743" s="168"/>
      <c r="QXR743" s="168"/>
      <c r="QXS743" s="168"/>
      <c r="QXT743" s="168"/>
      <c r="QXU743" s="168"/>
      <c r="QXV743" s="168"/>
      <c r="QXW743" s="168"/>
      <c r="QXX743" s="168"/>
      <c r="QXY743" s="168"/>
      <c r="QXZ743" s="168"/>
      <c r="QYA743" s="168"/>
      <c r="QYB743" s="168"/>
      <c r="QYC743" s="168"/>
      <c r="QYD743" s="168"/>
      <c r="QYE743" s="168"/>
      <c r="QYF743" s="168"/>
      <c r="QYG743" s="168"/>
      <c r="QYH743" s="168"/>
      <c r="QYI743" s="168"/>
      <c r="QYJ743" s="168"/>
      <c r="QYK743" s="168"/>
      <c r="QYL743" s="168"/>
      <c r="QYM743" s="168"/>
      <c r="QYN743" s="168"/>
      <c r="QYO743" s="168"/>
      <c r="QYP743" s="168"/>
      <c r="QYQ743" s="168"/>
      <c r="QYR743" s="168"/>
      <c r="QYS743" s="168"/>
      <c r="QYT743" s="168"/>
      <c r="QYU743" s="168"/>
      <c r="QYV743" s="168"/>
      <c r="QYW743" s="835"/>
      <c r="QYX743" s="835"/>
      <c r="QYY743" s="835"/>
      <c r="QYZ743" s="835"/>
      <c r="QZA743" s="835"/>
      <c r="QZB743" s="835"/>
      <c r="QZC743" s="835"/>
      <c r="QZD743" s="835"/>
      <c r="QZE743" s="835"/>
      <c r="QZF743" s="835"/>
      <c r="QZG743" s="835"/>
      <c r="QZH743" s="835"/>
      <c r="QZI743" s="835"/>
      <c r="QZJ743" s="835"/>
      <c r="QZK743" s="835"/>
      <c r="QZL743" s="835"/>
      <c r="QZM743" s="835"/>
      <c r="QZN743" s="835"/>
      <c r="QZO743" s="835"/>
      <c r="QZP743" s="835"/>
      <c r="QZQ743" s="835"/>
      <c r="QZR743" s="835"/>
      <c r="QZS743" s="835"/>
      <c r="QZT743" s="835"/>
      <c r="QZU743" s="89"/>
      <c r="QZV743" s="89"/>
      <c r="QZW743" s="89"/>
      <c r="QZX743" s="89"/>
      <c r="QZY743" s="89"/>
      <c r="QZZ743" s="835"/>
      <c r="RAA743" s="835"/>
      <c r="RAB743" s="89"/>
      <c r="RAC743" s="89"/>
      <c r="RAD743" s="835"/>
      <c r="RAE743" s="835"/>
      <c r="RAF743" s="89"/>
      <c r="RAG743" s="89"/>
      <c r="RAH743" s="835"/>
      <c r="RAI743" s="835"/>
      <c r="RAJ743" s="835"/>
      <c r="RAK743" s="835"/>
      <c r="RAL743" s="835"/>
      <c r="RAM743" s="835"/>
      <c r="RAN743" s="835"/>
      <c r="RAO743" s="89"/>
      <c r="RAP743" s="89"/>
      <c r="RAQ743" s="835"/>
      <c r="RAR743" s="835"/>
      <c r="RAS743" s="89"/>
      <c r="RAT743" s="89"/>
      <c r="RAU743" s="835"/>
      <c r="RAV743" s="835"/>
      <c r="RAW743" s="835"/>
      <c r="RAX743" s="835"/>
      <c r="RAY743" s="835"/>
      <c r="RAZ743" s="203"/>
      <c r="RBA743" s="107"/>
      <c r="RBB743" s="835"/>
      <c r="RBC743" s="835"/>
      <c r="RBD743" s="835"/>
      <c r="RBE743" s="835"/>
      <c r="RBF743" s="835"/>
      <c r="RBG743" s="835"/>
      <c r="RBH743" s="835"/>
      <c r="RBI743" s="168"/>
      <c r="RBJ743" s="168"/>
      <c r="RBK743" s="168"/>
      <c r="RBL743" s="168"/>
      <c r="RBM743" s="168"/>
      <c r="RBN743" s="168"/>
      <c r="RBO743" s="168"/>
      <c r="RBP743" s="168"/>
      <c r="RBQ743" s="168"/>
      <c r="RBR743" s="168"/>
      <c r="RBS743" s="168"/>
      <c r="RBT743" s="168"/>
      <c r="RBU743" s="168"/>
      <c r="RBV743" s="168"/>
      <c r="RBW743" s="168"/>
      <c r="RBX743" s="168"/>
      <c r="RBY743" s="168"/>
      <c r="RBZ743" s="168"/>
      <c r="RCA743" s="168"/>
      <c r="RCB743" s="168"/>
      <c r="RCC743" s="168"/>
      <c r="RCD743" s="168"/>
      <c r="RCE743" s="168"/>
      <c r="RCF743" s="168"/>
      <c r="RCG743" s="168"/>
      <c r="RCH743" s="168"/>
      <c r="RCI743" s="168"/>
      <c r="RCJ743" s="168"/>
      <c r="RCK743" s="168"/>
      <c r="RCL743" s="168"/>
      <c r="RCM743" s="168"/>
      <c r="RCN743" s="168"/>
      <c r="RCO743" s="168"/>
      <c r="RCP743" s="168"/>
      <c r="RCQ743" s="168"/>
      <c r="RCR743" s="168"/>
      <c r="RCS743" s="168"/>
      <c r="RCT743" s="168"/>
      <c r="RCU743" s="168"/>
      <c r="RCV743" s="168"/>
      <c r="RCW743" s="168"/>
      <c r="RCX743" s="168"/>
      <c r="RCY743" s="168"/>
      <c r="RCZ743" s="168"/>
      <c r="RDA743" s="835"/>
      <c r="RDB743" s="835"/>
      <c r="RDC743" s="835"/>
      <c r="RDD743" s="835"/>
      <c r="RDE743" s="835"/>
      <c r="RDF743" s="835"/>
      <c r="RDG743" s="835"/>
      <c r="RDH743" s="835"/>
      <c r="RDI743" s="835"/>
      <c r="RDJ743" s="835"/>
      <c r="RDK743" s="835"/>
      <c r="RDL743" s="835"/>
      <c r="RDM743" s="835"/>
      <c r="RDN743" s="835"/>
      <c r="RDO743" s="835"/>
      <c r="RDP743" s="835"/>
      <c r="RDQ743" s="835"/>
      <c r="RDR743" s="835"/>
      <c r="RDS743" s="835"/>
      <c r="RDT743" s="835"/>
      <c r="RDU743" s="835"/>
      <c r="RDV743" s="835"/>
      <c r="RDW743" s="835"/>
    </row>
    <row r="744" spans="1:12295" s="70" customFormat="1" ht="63.75" hidden="1" customHeight="1" x14ac:dyDescent="0.3">
      <c r="A744" s="203"/>
      <c r="B744" s="529" t="s">
        <v>13</v>
      </c>
      <c r="C744" s="99" t="s">
        <v>117</v>
      </c>
      <c r="D744" s="168">
        <f t="shared" ref="D744:D760" si="1396">I744</f>
        <v>0</v>
      </c>
      <c r="E744" s="168">
        <v>0</v>
      </c>
      <c r="F744" s="168"/>
      <c r="G744" s="168"/>
      <c r="H744" s="168"/>
      <c r="I744" s="168"/>
      <c r="J744" s="168">
        <v>0</v>
      </c>
      <c r="K744" s="168">
        <f t="shared" ref="K744:K760" si="1397">U744</f>
        <v>23667.82518</v>
      </c>
      <c r="L744" s="699" t="e">
        <f t="shared" si="1294"/>
        <v>#DIV/0!</v>
      </c>
      <c r="M744" s="168">
        <v>0</v>
      </c>
      <c r="N744" s="687"/>
      <c r="O744" s="632"/>
      <c r="P744" s="687"/>
      <c r="Q744" s="632"/>
      <c r="R744" s="687"/>
      <c r="S744" s="632"/>
      <c r="T744" s="687"/>
      <c r="U744" s="1003">
        <v>23667.82518</v>
      </c>
      <c r="V744" s="1003">
        <f t="shared" si="1391"/>
        <v>630675.66593000002</v>
      </c>
      <c r="W744" s="1003"/>
      <c r="X744" s="1003"/>
      <c r="Y744" s="1003">
        <f t="shared" si="1392"/>
        <v>630675.66593000002</v>
      </c>
      <c r="Z744" s="1003">
        <f t="shared" si="1393"/>
        <v>630675.66593000002</v>
      </c>
      <c r="AA744" s="1003">
        <f t="shared" si="1394"/>
        <v>0</v>
      </c>
      <c r="AB744" s="1003"/>
      <c r="AC744" s="1003">
        <v>630675.66593000002</v>
      </c>
      <c r="AD744" s="696" t="e">
        <f t="shared" si="1395"/>
        <v>#DIV/0!</v>
      </c>
      <c r="AE744" s="168">
        <f t="shared" ref="AE744:AE760" si="1398">AO744</f>
        <v>0</v>
      </c>
      <c r="AF744" s="699" t="e">
        <f t="shared" si="1295"/>
        <v>#DIV/0!</v>
      </c>
      <c r="AG744" s="168">
        <v>0</v>
      </c>
      <c r="AH744" s="699" t="e">
        <f t="shared" si="1302"/>
        <v>#DIV/0!</v>
      </c>
      <c r="AI744" s="632"/>
      <c r="AJ744" s="687"/>
      <c r="AK744" s="632"/>
      <c r="AL744" s="687"/>
      <c r="AM744" s="632"/>
      <c r="AN744" s="687"/>
      <c r="AO744" s="632"/>
      <c r="AP744" s="632"/>
      <c r="AQ744" s="687"/>
      <c r="AR744" s="168">
        <f t="shared" ref="AR744:AR760" si="1399">BB744</f>
        <v>109000</v>
      </c>
      <c r="AS744" s="699" t="e">
        <f t="shared" si="1297"/>
        <v>#DIV/0!</v>
      </c>
      <c r="AT744" s="168">
        <v>0</v>
      </c>
      <c r="AU744" s="699" t="e">
        <f t="shared" si="1306"/>
        <v>#DIV/0!</v>
      </c>
      <c r="AV744" s="632"/>
      <c r="AW744" s="699" t="e">
        <f t="shared" si="1341"/>
        <v>#DIV/0!</v>
      </c>
      <c r="AX744" s="168"/>
      <c r="AY744" s="699" t="e">
        <f t="shared" si="1321"/>
        <v>#DIV/0!</v>
      </c>
      <c r="AZ744" s="632"/>
      <c r="BA744" s="699" t="e">
        <f t="shared" si="1322"/>
        <v>#DIV/0!</v>
      </c>
      <c r="BB744" s="632">
        <f>[10]Лист1!$D$58</f>
        <v>109000</v>
      </c>
      <c r="BC744" s="632">
        <f t="shared" si="1342"/>
        <v>0</v>
      </c>
      <c r="BD744" s="632">
        <f t="shared" si="1343"/>
        <v>0</v>
      </c>
      <c r="BE744" s="632">
        <f t="shared" si="1386"/>
        <v>0</v>
      </c>
      <c r="BF744" s="632">
        <v>0</v>
      </c>
      <c r="BG744" s="632"/>
      <c r="BH744" s="632"/>
      <c r="BI744" s="632"/>
      <c r="BJ744" s="632">
        <f t="shared" si="1345"/>
        <v>0</v>
      </c>
      <c r="BK744" s="632"/>
      <c r="BL744" s="632"/>
      <c r="BM744" s="632"/>
      <c r="BN744" s="632">
        <f t="shared" ref="BN744:BN760" si="1400">BS744</f>
        <v>109000</v>
      </c>
      <c r="BO744" s="632">
        <f t="shared" si="1385"/>
        <v>0</v>
      </c>
      <c r="BP744" s="632"/>
      <c r="BQ744" s="632"/>
      <c r="BR744" s="632">
        <f t="shared" si="1348"/>
        <v>0</v>
      </c>
      <c r="BS744" s="632">
        <f>[10]Лист1!$D$58</f>
        <v>109000</v>
      </c>
      <c r="BT744" s="632"/>
      <c r="BU744" s="632">
        <f t="shared" ref="BU744:BU760" si="1401">BZ744</f>
        <v>109000</v>
      </c>
      <c r="BV744" s="511">
        <v>0</v>
      </c>
      <c r="BW744" s="515"/>
      <c r="BX744" s="511"/>
      <c r="BY744" s="511"/>
      <c r="BZ744" s="541">
        <f>[10]Лист1!$D$58</f>
        <v>109000</v>
      </c>
      <c r="CA744" s="511"/>
      <c r="CB744" s="511"/>
      <c r="CC744" s="511"/>
      <c r="CD744" s="511"/>
      <c r="CE744" s="699" t="e">
        <f t="shared" si="1272"/>
        <v>#DIV/0!</v>
      </c>
      <c r="CF744" s="511"/>
      <c r="CG744" s="511"/>
      <c r="CH744" s="511"/>
      <c r="CI744" s="511"/>
      <c r="CJ744" s="511"/>
      <c r="CK744" s="511"/>
      <c r="CL744" s="511"/>
      <c r="CM744" s="511"/>
      <c r="CN744" s="511"/>
      <c r="CO744" s="89"/>
      <c r="CP744" s="89"/>
      <c r="CQ744" s="89"/>
      <c r="CR744" s="89"/>
      <c r="CS744" s="89"/>
      <c r="CT744" s="511"/>
      <c r="CU744" s="511"/>
      <c r="CV744" s="89"/>
      <c r="CW744" s="89"/>
      <c r="CX744" s="511"/>
      <c r="CY744" s="511"/>
      <c r="CZ744" s="89"/>
      <c r="DA744" s="89"/>
      <c r="DB744" s="511"/>
      <c r="DC744" s="511"/>
      <c r="DD744" s="511"/>
      <c r="DE744" s="511"/>
      <c r="DF744" s="511"/>
      <c r="DG744" s="511"/>
      <c r="DH744" s="511"/>
      <c r="DI744" s="89"/>
      <c r="DJ744" s="89"/>
      <c r="DK744" s="511"/>
      <c r="DL744" s="511"/>
      <c r="DM744" s="89"/>
      <c r="DN744" s="89"/>
      <c r="DO744" s="511"/>
      <c r="DP744" s="511"/>
      <c r="DQ744" s="511"/>
      <c r="DR744" s="511"/>
      <c r="DS744" s="511"/>
      <c r="DT744" s="203"/>
      <c r="DU744" s="107"/>
      <c r="DV744" s="511"/>
      <c r="DW744" s="511"/>
      <c r="DX744" s="511"/>
      <c r="DY744" s="511"/>
      <c r="DZ744" s="511"/>
      <c r="EA744" s="511"/>
      <c r="EB744" s="511"/>
      <c r="EC744" s="168"/>
      <c r="ED744" s="168"/>
      <c r="EE744" s="168"/>
      <c r="EF744" s="168"/>
      <c r="EG744" s="168"/>
      <c r="EH744" s="168"/>
      <c r="EI744" s="168"/>
      <c r="EJ744" s="168"/>
      <c r="EK744" s="168"/>
      <c r="EL744" s="168"/>
      <c r="EM744" s="168"/>
      <c r="EN744" s="168"/>
      <c r="EO744" s="168"/>
      <c r="EP744" s="168"/>
      <c r="EQ744" s="168"/>
      <c r="ER744" s="168"/>
      <c r="ES744" s="168"/>
      <c r="ET744" s="168"/>
      <c r="EU744" s="168"/>
      <c r="EV744" s="168"/>
      <c r="EW744" s="168"/>
      <c r="EX744" s="168"/>
      <c r="EY744" s="168"/>
      <c r="EZ744" s="168"/>
      <c r="FA744" s="168"/>
      <c r="FB744" s="168"/>
      <c r="FC744" s="168"/>
      <c r="FD744" s="168"/>
      <c r="FE744" s="168"/>
      <c r="FF744" s="168"/>
      <c r="FG744" s="168"/>
      <c r="FH744" s="168"/>
      <c r="FI744" s="168"/>
      <c r="FJ744" s="168"/>
      <c r="FK744" s="168"/>
      <c r="FL744" s="168"/>
      <c r="FM744" s="168"/>
      <c r="FN744" s="168"/>
      <c r="FO744" s="168"/>
      <c r="FP744" s="168"/>
      <c r="FQ744" s="168"/>
      <c r="FR744" s="168"/>
      <c r="FS744" s="168"/>
      <c r="FT744" s="168"/>
      <c r="FU744" s="511"/>
      <c r="FV744" s="511"/>
      <c r="FW744" s="511"/>
      <c r="FX744" s="511"/>
      <c r="FY744" s="511"/>
      <c r="FZ744" s="511"/>
      <c r="GA744" s="511"/>
      <c r="GB744" s="511"/>
      <c r="GC744" s="511"/>
      <c r="GD744" s="511"/>
      <c r="GE744" s="511"/>
      <c r="GF744" s="511"/>
      <c r="GG744" s="511"/>
      <c r="GH744" s="511"/>
      <c r="GI744" s="511"/>
      <c r="GJ744" s="511"/>
      <c r="GK744" s="511"/>
      <c r="GL744" s="511"/>
      <c r="GM744" s="511"/>
      <c r="GN744" s="511"/>
      <c r="GO744" s="511"/>
      <c r="GP744" s="511"/>
      <c r="GQ744" s="511"/>
      <c r="GR744" s="511"/>
      <c r="GS744" s="89"/>
      <c r="GT744" s="89"/>
      <c r="GU744" s="89"/>
      <c r="GV744" s="89"/>
      <c r="GW744" s="89"/>
      <c r="GX744" s="511"/>
      <c r="GY744" s="511"/>
      <c r="GZ744" s="89"/>
      <c r="HA744" s="89"/>
      <c r="HB744" s="511"/>
      <c r="HC744" s="511"/>
      <c r="HD744" s="89"/>
      <c r="HE744" s="89"/>
      <c r="HF744" s="511"/>
      <c r="HG744" s="511"/>
      <c r="HH744" s="511"/>
      <c r="HI744" s="511"/>
      <c r="HJ744" s="511"/>
      <c r="HK744" s="511"/>
      <c r="HL744" s="511"/>
      <c r="HM744" s="89"/>
      <c r="HN744" s="89"/>
      <c r="HO744" s="511"/>
      <c r="HP744" s="511"/>
      <c r="HQ744" s="89"/>
      <c r="HR744" s="89"/>
      <c r="HS744" s="511"/>
      <c r="HT744" s="511"/>
      <c r="HU744" s="511"/>
      <c r="HV744" s="511"/>
      <c r="HW744" s="511"/>
      <c r="HX744" s="203"/>
      <c r="HY744" s="107"/>
      <c r="HZ744" s="511"/>
      <c r="IA744" s="511"/>
      <c r="IB744" s="511"/>
      <c r="IC744" s="511"/>
      <c r="ID744" s="511"/>
      <c r="IE744" s="511"/>
      <c r="IF744" s="511"/>
      <c r="IG744" s="168"/>
      <c r="IH744" s="168"/>
      <c r="II744" s="168"/>
      <c r="IJ744" s="168"/>
      <c r="IK744" s="168"/>
      <c r="IL744" s="168"/>
      <c r="IM744" s="168"/>
      <c r="IN744" s="168"/>
      <c r="IO744" s="168"/>
      <c r="IP744" s="168"/>
      <c r="IQ744" s="168"/>
      <c r="IR744" s="168"/>
      <c r="IS744" s="168"/>
      <c r="IT744" s="168"/>
      <c r="IU744" s="168"/>
      <c r="IV744" s="168"/>
      <c r="IW744" s="168"/>
      <c r="IX744" s="168"/>
      <c r="IY744" s="168"/>
      <c r="IZ744" s="168"/>
      <c r="JA744" s="168"/>
      <c r="JB744" s="168"/>
      <c r="JC744" s="168"/>
      <c r="JD744" s="168"/>
      <c r="JE744" s="168"/>
      <c r="JF744" s="168"/>
      <c r="JG744" s="168"/>
      <c r="JH744" s="168"/>
      <c r="JI744" s="168"/>
      <c r="JJ744" s="168"/>
      <c r="JK744" s="168"/>
      <c r="JL744" s="168"/>
      <c r="JM744" s="168"/>
      <c r="JN744" s="168"/>
      <c r="JO744" s="168"/>
      <c r="JP744" s="168"/>
      <c r="JQ744" s="168"/>
      <c r="JR744" s="168"/>
      <c r="JS744" s="168"/>
      <c r="JT744" s="168"/>
      <c r="JU744" s="168"/>
      <c r="JV744" s="168"/>
      <c r="JW744" s="168"/>
      <c r="JX744" s="168"/>
      <c r="JY744" s="511"/>
      <c r="JZ744" s="511"/>
      <c r="KA744" s="511"/>
      <c r="KB744" s="511"/>
      <c r="KC744" s="511"/>
      <c r="KD744" s="511"/>
      <c r="KE744" s="511"/>
      <c r="KF744" s="511"/>
      <c r="KG744" s="511"/>
      <c r="KH744" s="511"/>
      <c r="KI744" s="511"/>
      <c r="KJ744" s="511"/>
      <c r="KK744" s="511"/>
      <c r="KL744" s="511"/>
      <c r="KM744" s="511"/>
      <c r="KN744" s="511"/>
      <c r="KO744" s="511"/>
      <c r="KP744" s="511"/>
      <c r="KQ744" s="511"/>
      <c r="KR744" s="511"/>
      <c r="KS744" s="511"/>
      <c r="KT744" s="511"/>
      <c r="KU744" s="511"/>
      <c r="KV744" s="511"/>
      <c r="KW744" s="89"/>
      <c r="KX744" s="89"/>
      <c r="KY744" s="89"/>
      <c r="KZ744" s="89"/>
      <c r="LA744" s="89"/>
      <c r="LB744" s="511"/>
      <c r="LC744" s="511"/>
      <c r="LD744" s="89"/>
      <c r="LE744" s="89"/>
      <c r="LF744" s="511"/>
      <c r="LG744" s="511"/>
      <c r="LH744" s="89"/>
      <c r="LI744" s="89"/>
      <c r="LJ744" s="511"/>
      <c r="LK744" s="511"/>
      <c r="LL744" s="511"/>
      <c r="LM744" s="511"/>
      <c r="LN744" s="511"/>
      <c r="LO744" s="511"/>
      <c r="LP744" s="511"/>
      <c r="LQ744" s="89"/>
      <c r="LR744" s="89"/>
      <c r="LS744" s="511"/>
      <c r="LT744" s="511"/>
      <c r="LU744" s="89"/>
      <c r="LV744" s="89"/>
      <c r="LW744" s="511"/>
      <c r="LX744" s="511"/>
      <c r="LY744" s="511"/>
      <c r="LZ744" s="511"/>
      <c r="MA744" s="511"/>
      <c r="MB744" s="203"/>
      <c r="MC744" s="107"/>
      <c r="MD744" s="511"/>
      <c r="ME744" s="511"/>
      <c r="MF744" s="511"/>
      <c r="MG744" s="511"/>
      <c r="MH744" s="511"/>
      <c r="MI744" s="511"/>
      <c r="MJ744" s="511"/>
      <c r="MK744" s="168"/>
      <c r="ML744" s="168"/>
      <c r="MM744" s="168"/>
      <c r="MN744" s="168"/>
      <c r="MO744" s="168"/>
      <c r="MP744" s="168"/>
      <c r="MQ744" s="168"/>
      <c r="MR744" s="168"/>
      <c r="MS744" s="168"/>
      <c r="MT744" s="168"/>
      <c r="MU744" s="168"/>
      <c r="MV744" s="168"/>
      <c r="MW744" s="168"/>
      <c r="MX744" s="168"/>
      <c r="MY744" s="168"/>
      <c r="MZ744" s="168"/>
      <c r="NA744" s="168"/>
      <c r="NB744" s="168"/>
      <c r="NC744" s="168"/>
      <c r="ND744" s="168"/>
      <c r="NE744" s="168"/>
      <c r="NF744" s="168"/>
      <c r="NG744" s="168"/>
      <c r="NH744" s="168"/>
      <c r="NI744" s="168"/>
      <c r="NJ744" s="168"/>
      <c r="NK744" s="168"/>
      <c r="NL744" s="168"/>
      <c r="NM744" s="168"/>
      <c r="NN744" s="168"/>
      <c r="NO744" s="168"/>
      <c r="NP744" s="168"/>
      <c r="NQ744" s="168"/>
      <c r="NR744" s="168"/>
      <c r="NS744" s="168"/>
      <c r="NT744" s="168"/>
      <c r="NU744" s="168"/>
      <c r="NV744" s="168"/>
      <c r="NW744" s="168"/>
      <c r="NX744" s="168"/>
      <c r="NY744" s="168"/>
      <c r="NZ744" s="168"/>
      <c r="OA744" s="168"/>
      <c r="OB744" s="168"/>
      <c r="OC744" s="511"/>
      <c r="OD744" s="511"/>
      <c r="OE744" s="511"/>
      <c r="OF744" s="511"/>
      <c r="OG744" s="511"/>
      <c r="OH744" s="511"/>
      <c r="OI744" s="511"/>
      <c r="OJ744" s="511"/>
      <c r="OK744" s="511"/>
      <c r="OL744" s="511"/>
      <c r="OM744" s="511"/>
      <c r="ON744" s="511"/>
      <c r="OO744" s="511"/>
      <c r="OP744" s="511"/>
      <c r="OQ744" s="511"/>
      <c r="OR744" s="511"/>
      <c r="OS744" s="511"/>
      <c r="OT744" s="511"/>
      <c r="OU744" s="511"/>
      <c r="OV744" s="511"/>
      <c r="OW744" s="511"/>
      <c r="OX744" s="511"/>
      <c r="OY744" s="511"/>
      <c r="OZ744" s="511"/>
      <c r="PA744" s="89"/>
      <c r="PB744" s="89"/>
      <c r="PC744" s="89"/>
      <c r="PD744" s="89"/>
      <c r="PE744" s="89"/>
      <c r="PF744" s="511"/>
      <c r="PG744" s="511"/>
      <c r="PH744" s="89"/>
      <c r="PI744" s="89"/>
      <c r="PJ744" s="511"/>
      <c r="PK744" s="511"/>
      <c r="PL744" s="89"/>
      <c r="PM744" s="89"/>
      <c r="PN744" s="511"/>
      <c r="PO744" s="511"/>
      <c r="PP744" s="511"/>
      <c r="PQ744" s="511"/>
      <c r="PR744" s="511"/>
      <c r="PS744" s="511"/>
      <c r="PT744" s="511"/>
      <c r="PU744" s="89"/>
      <c r="PV744" s="89"/>
      <c r="PW744" s="511"/>
      <c r="PX744" s="511"/>
      <c r="PY744" s="89"/>
      <c r="PZ744" s="89"/>
      <c r="QA744" s="511"/>
      <c r="QB744" s="511"/>
      <c r="QC744" s="511"/>
      <c r="QD744" s="511"/>
      <c r="QE744" s="511"/>
      <c r="QF744" s="203"/>
      <c r="QG744" s="107"/>
      <c r="QH744" s="511"/>
      <c r="QI744" s="511"/>
      <c r="QJ744" s="511"/>
      <c r="QK744" s="511"/>
      <c r="QL744" s="511"/>
      <c r="QM744" s="511"/>
      <c r="QN744" s="511"/>
      <c r="QO744" s="168"/>
      <c r="QP744" s="168"/>
      <c r="QQ744" s="168"/>
      <c r="QR744" s="168"/>
      <c r="QS744" s="168"/>
      <c r="QT744" s="168"/>
      <c r="QU744" s="168"/>
      <c r="QV744" s="168"/>
      <c r="QW744" s="168"/>
      <c r="QX744" s="168"/>
      <c r="QY744" s="168"/>
      <c r="QZ744" s="168"/>
      <c r="RA744" s="168"/>
      <c r="RB744" s="168"/>
      <c r="RC744" s="168"/>
      <c r="RD744" s="168"/>
      <c r="RE744" s="168"/>
      <c r="RF744" s="168"/>
      <c r="RG744" s="168"/>
      <c r="RH744" s="168"/>
      <c r="RI744" s="168"/>
      <c r="RJ744" s="168"/>
      <c r="RK744" s="168"/>
      <c r="RL744" s="168"/>
      <c r="RM744" s="168"/>
      <c r="RN744" s="168"/>
      <c r="RO744" s="168"/>
      <c r="RP744" s="168"/>
      <c r="RQ744" s="168"/>
      <c r="RR744" s="168"/>
      <c r="RS744" s="168"/>
      <c r="RT744" s="168"/>
      <c r="RU744" s="168"/>
      <c r="RV744" s="168"/>
      <c r="RW744" s="168"/>
      <c r="RX744" s="168"/>
      <c r="RY744" s="168"/>
      <c r="RZ744" s="168"/>
      <c r="SA744" s="168"/>
      <c r="SB744" s="168"/>
      <c r="SC744" s="168"/>
      <c r="SD744" s="168"/>
      <c r="SE744" s="168"/>
      <c r="SF744" s="168"/>
      <c r="SG744" s="511"/>
      <c r="SH744" s="511"/>
      <c r="SI744" s="511"/>
      <c r="SJ744" s="511"/>
      <c r="SK744" s="511"/>
      <c r="SL744" s="511"/>
      <c r="SM744" s="511"/>
      <c r="SN744" s="511"/>
      <c r="SO744" s="511"/>
      <c r="SP744" s="511"/>
      <c r="SQ744" s="511"/>
      <c r="SR744" s="511"/>
      <c r="SS744" s="511"/>
      <c r="ST744" s="511"/>
      <c r="SU744" s="511"/>
      <c r="SV744" s="511"/>
      <c r="SW744" s="511"/>
      <c r="SX744" s="511"/>
      <c r="SY744" s="511"/>
      <c r="SZ744" s="511"/>
      <c r="TA744" s="511"/>
      <c r="TB744" s="511"/>
      <c r="TC744" s="511"/>
      <c r="TD744" s="511"/>
      <c r="TE744" s="89"/>
      <c r="TF744" s="89"/>
      <c r="TG744" s="89"/>
      <c r="TH744" s="89"/>
      <c r="TI744" s="89"/>
      <c r="TJ744" s="511"/>
      <c r="TK744" s="511"/>
      <c r="TL744" s="89"/>
      <c r="TM744" s="89"/>
      <c r="TN744" s="511"/>
      <c r="TO744" s="511"/>
      <c r="TP744" s="89"/>
      <c r="TQ744" s="89"/>
      <c r="TR744" s="511"/>
      <c r="TS744" s="511"/>
      <c r="TT744" s="511"/>
      <c r="TU744" s="511"/>
      <c r="TV744" s="511"/>
      <c r="TW744" s="511"/>
      <c r="TX744" s="511"/>
      <c r="TY744" s="89"/>
      <c r="TZ744" s="89"/>
      <c r="UA744" s="511"/>
      <c r="UB744" s="511"/>
      <c r="UC744" s="89"/>
      <c r="UD744" s="89"/>
      <c r="UE744" s="511"/>
      <c r="UF744" s="511"/>
      <c r="UG744" s="511"/>
      <c r="UH744" s="511"/>
      <c r="UI744" s="511"/>
      <c r="UJ744" s="203"/>
      <c r="UK744" s="107"/>
      <c r="UL744" s="511"/>
      <c r="UM744" s="511"/>
      <c r="UN744" s="511"/>
      <c r="UO744" s="511"/>
      <c r="UP744" s="511"/>
      <c r="UQ744" s="511"/>
      <c r="UR744" s="511"/>
      <c r="US744" s="168"/>
      <c r="UT744" s="168"/>
      <c r="UU744" s="168"/>
      <c r="UV744" s="168"/>
      <c r="UW744" s="168"/>
      <c r="UX744" s="168"/>
      <c r="UY744" s="168"/>
      <c r="UZ744" s="168"/>
      <c r="VA744" s="168"/>
      <c r="VB744" s="168"/>
      <c r="VC744" s="168"/>
      <c r="VD744" s="168"/>
      <c r="VE744" s="168"/>
      <c r="VF744" s="168"/>
      <c r="VG744" s="168"/>
      <c r="VH744" s="168"/>
      <c r="VI744" s="168"/>
      <c r="VJ744" s="168"/>
      <c r="VK744" s="168"/>
      <c r="VL744" s="168"/>
      <c r="VM744" s="168"/>
      <c r="VN744" s="168"/>
      <c r="VO744" s="168"/>
      <c r="VP744" s="168"/>
      <c r="VQ744" s="168"/>
      <c r="VR744" s="168"/>
      <c r="VS744" s="168"/>
      <c r="VT744" s="168"/>
      <c r="VU744" s="168"/>
      <c r="VV744" s="168"/>
      <c r="VW744" s="168"/>
      <c r="VX744" s="168"/>
      <c r="VY744" s="168"/>
      <c r="VZ744" s="168"/>
      <c r="WA744" s="168"/>
      <c r="WB744" s="168"/>
      <c r="WC744" s="168"/>
      <c r="WD744" s="168"/>
      <c r="WE744" s="168"/>
      <c r="WF744" s="168"/>
      <c r="WG744" s="168"/>
      <c r="WH744" s="168"/>
      <c r="WI744" s="168"/>
      <c r="WJ744" s="168"/>
      <c r="WK744" s="511"/>
      <c r="WL744" s="511"/>
      <c r="WM744" s="511"/>
      <c r="WN744" s="511"/>
      <c r="WO744" s="511"/>
      <c r="WP744" s="511"/>
      <c r="WQ744" s="511"/>
      <c r="WR744" s="511"/>
      <c r="WS744" s="511"/>
      <c r="WT744" s="511"/>
      <c r="WU744" s="511"/>
      <c r="WV744" s="511"/>
      <c r="WW744" s="511"/>
      <c r="WX744" s="511"/>
      <c r="WY744" s="511"/>
      <c r="WZ744" s="511"/>
      <c r="XA744" s="511"/>
      <c r="XB744" s="511"/>
      <c r="XC744" s="511"/>
      <c r="XD744" s="511"/>
      <c r="XE744" s="511"/>
      <c r="XF744" s="511"/>
      <c r="XG744" s="511"/>
      <c r="XH744" s="511"/>
      <c r="XI744" s="89"/>
      <c r="XJ744" s="89"/>
      <c r="XK744" s="89"/>
      <c r="XL744" s="89"/>
      <c r="XM744" s="89"/>
      <c r="XN744" s="511"/>
      <c r="XO744" s="511"/>
      <c r="XP744" s="89"/>
      <c r="XQ744" s="89"/>
      <c r="XR744" s="511"/>
      <c r="XS744" s="511"/>
      <c r="XT744" s="89"/>
      <c r="XU744" s="89"/>
      <c r="XV744" s="511"/>
      <c r="XW744" s="511"/>
      <c r="XX744" s="511"/>
      <c r="XY744" s="511"/>
      <c r="XZ744" s="511"/>
      <c r="YA744" s="511"/>
      <c r="YB744" s="511"/>
      <c r="YC744" s="89"/>
      <c r="YD744" s="89"/>
      <c r="YE744" s="511"/>
      <c r="YF744" s="511"/>
      <c r="YG744" s="89"/>
      <c r="YH744" s="89"/>
      <c r="YI744" s="511"/>
      <c r="YJ744" s="511"/>
      <c r="YK744" s="511"/>
      <c r="YL744" s="511"/>
      <c r="YM744" s="511"/>
      <c r="YN744" s="203"/>
      <c r="YO744" s="107"/>
      <c r="YP744" s="511"/>
      <c r="YQ744" s="511"/>
      <c r="YR744" s="511"/>
      <c r="YS744" s="511"/>
      <c r="YT744" s="511"/>
      <c r="YU744" s="511"/>
      <c r="YV744" s="511"/>
      <c r="YW744" s="168"/>
      <c r="YX744" s="168"/>
      <c r="YY744" s="168"/>
      <c r="YZ744" s="168"/>
      <c r="ZA744" s="168"/>
      <c r="ZB744" s="168"/>
      <c r="ZC744" s="168"/>
      <c r="ZD744" s="168"/>
      <c r="ZE744" s="168"/>
      <c r="ZF744" s="168"/>
      <c r="ZG744" s="168"/>
      <c r="ZH744" s="168"/>
      <c r="ZI744" s="168"/>
      <c r="ZJ744" s="168"/>
      <c r="ZK744" s="168"/>
      <c r="ZL744" s="168"/>
      <c r="ZM744" s="168"/>
      <c r="ZN744" s="168"/>
      <c r="ZO744" s="168"/>
      <c r="ZP744" s="168"/>
      <c r="ZQ744" s="168"/>
      <c r="ZR744" s="168"/>
      <c r="ZS744" s="168"/>
      <c r="ZT744" s="168"/>
      <c r="ZU744" s="168"/>
      <c r="ZV744" s="168"/>
      <c r="ZW744" s="168"/>
      <c r="ZX744" s="168"/>
      <c r="ZY744" s="168"/>
      <c r="ZZ744" s="168"/>
      <c r="AAA744" s="168"/>
      <c r="AAB744" s="168"/>
      <c r="AAC744" s="168"/>
      <c r="AAD744" s="168"/>
      <c r="AAE744" s="168"/>
      <c r="AAF744" s="168"/>
      <c r="AAG744" s="168"/>
      <c r="AAH744" s="168"/>
      <c r="AAI744" s="168"/>
      <c r="AAJ744" s="168"/>
      <c r="AAK744" s="168"/>
      <c r="AAL744" s="168"/>
      <c r="AAM744" s="168"/>
      <c r="AAN744" s="168"/>
      <c r="AAO744" s="511"/>
      <c r="AAP744" s="511"/>
      <c r="AAQ744" s="511"/>
      <c r="AAR744" s="511"/>
      <c r="AAS744" s="511"/>
      <c r="AAT744" s="511"/>
      <c r="AAU744" s="511"/>
      <c r="AAV744" s="511"/>
      <c r="AAW744" s="511"/>
      <c r="AAX744" s="511"/>
      <c r="AAY744" s="511"/>
      <c r="AAZ744" s="511"/>
      <c r="ABA744" s="511"/>
      <c r="ABB744" s="511"/>
      <c r="ABC744" s="511"/>
      <c r="ABD744" s="511"/>
      <c r="ABE744" s="511"/>
      <c r="ABF744" s="511"/>
      <c r="ABG744" s="511"/>
      <c r="ABH744" s="511"/>
      <c r="ABI744" s="511"/>
      <c r="ABJ744" s="511"/>
      <c r="ABK744" s="511"/>
      <c r="ABL744" s="511"/>
      <c r="ABM744" s="89"/>
      <c r="ABN744" s="89"/>
      <c r="ABO744" s="89"/>
      <c r="ABP744" s="89"/>
      <c r="ABQ744" s="89"/>
      <c r="ABR744" s="511"/>
      <c r="ABS744" s="511"/>
      <c r="ABT744" s="89"/>
      <c r="ABU744" s="89"/>
      <c r="ABV744" s="511"/>
      <c r="ABW744" s="511"/>
      <c r="ABX744" s="89"/>
      <c r="ABY744" s="89"/>
      <c r="ABZ744" s="511"/>
      <c r="ACA744" s="511"/>
      <c r="ACB744" s="511"/>
      <c r="ACC744" s="511"/>
      <c r="ACD744" s="511"/>
      <c r="ACE744" s="511"/>
      <c r="ACF744" s="511"/>
      <c r="ACG744" s="89"/>
      <c r="ACH744" s="89"/>
      <c r="ACI744" s="511"/>
      <c r="ACJ744" s="511"/>
      <c r="ACK744" s="89"/>
      <c r="ACL744" s="89"/>
      <c r="ACM744" s="511"/>
      <c r="ACN744" s="511"/>
      <c r="ACO744" s="511"/>
      <c r="ACP744" s="511"/>
      <c r="ACQ744" s="511"/>
      <c r="ACR744" s="203"/>
      <c r="ACS744" s="107"/>
      <c r="ACT744" s="511"/>
      <c r="ACU744" s="511"/>
      <c r="ACV744" s="511"/>
      <c r="ACW744" s="511"/>
      <c r="ACX744" s="511"/>
      <c r="ACY744" s="511"/>
      <c r="ACZ744" s="511"/>
      <c r="ADA744" s="168"/>
      <c r="ADB744" s="168"/>
      <c r="ADC744" s="168"/>
      <c r="ADD744" s="168"/>
      <c r="ADE744" s="168"/>
      <c r="ADF744" s="168"/>
      <c r="ADG744" s="168"/>
      <c r="ADH744" s="168"/>
      <c r="ADI744" s="168"/>
      <c r="ADJ744" s="168"/>
      <c r="ADK744" s="168"/>
      <c r="ADL744" s="168"/>
      <c r="ADM744" s="168"/>
      <c r="ADN744" s="168"/>
      <c r="ADO744" s="168"/>
      <c r="ADP744" s="168"/>
      <c r="ADQ744" s="168"/>
      <c r="ADR744" s="168"/>
      <c r="ADS744" s="168"/>
      <c r="ADT744" s="168"/>
      <c r="ADU744" s="168"/>
      <c r="ADV744" s="168"/>
      <c r="ADW744" s="168"/>
      <c r="ADX744" s="168"/>
      <c r="ADY744" s="168"/>
      <c r="ADZ744" s="168"/>
      <c r="AEA744" s="168"/>
      <c r="AEB744" s="168"/>
      <c r="AEC744" s="168"/>
      <c r="AED744" s="168"/>
      <c r="AEE744" s="168"/>
      <c r="AEF744" s="168"/>
      <c r="AEG744" s="168"/>
      <c r="AEH744" s="168"/>
      <c r="AEI744" s="168"/>
      <c r="AEJ744" s="168"/>
      <c r="AEK744" s="168"/>
      <c r="AEL744" s="168"/>
      <c r="AEM744" s="168"/>
      <c r="AEN744" s="168"/>
      <c r="AEO744" s="168"/>
      <c r="AEP744" s="168"/>
      <c r="AEQ744" s="168"/>
      <c r="AER744" s="168"/>
      <c r="AES744" s="511"/>
      <c r="AET744" s="511"/>
      <c r="AEU744" s="511"/>
      <c r="AEV744" s="511"/>
      <c r="AEW744" s="511"/>
      <c r="AEX744" s="511"/>
      <c r="AEY744" s="511"/>
      <c r="AEZ744" s="511"/>
      <c r="AFA744" s="511"/>
      <c r="AFB744" s="511"/>
      <c r="AFC744" s="511"/>
      <c r="AFD744" s="511"/>
      <c r="AFE744" s="511"/>
      <c r="AFF744" s="511"/>
      <c r="AFG744" s="511"/>
      <c r="AFH744" s="511"/>
      <c r="AFI744" s="511"/>
      <c r="AFJ744" s="511"/>
      <c r="AFK744" s="511"/>
      <c r="AFL744" s="511"/>
      <c r="AFM744" s="511"/>
      <c r="AFN744" s="511"/>
      <c r="AFO744" s="511"/>
      <c r="AFP744" s="511"/>
      <c r="AFQ744" s="89"/>
      <c r="AFR744" s="89"/>
      <c r="AFS744" s="89"/>
      <c r="AFT744" s="89"/>
      <c r="AFU744" s="89"/>
      <c r="AFV744" s="511"/>
      <c r="AFW744" s="511"/>
      <c r="AFX744" s="89"/>
      <c r="AFY744" s="89"/>
      <c r="AFZ744" s="511"/>
      <c r="AGA744" s="511"/>
      <c r="AGB744" s="89"/>
      <c r="AGC744" s="89"/>
      <c r="AGD744" s="511"/>
      <c r="AGE744" s="511"/>
      <c r="AGF744" s="511"/>
      <c r="AGG744" s="511"/>
      <c r="AGH744" s="511"/>
      <c r="AGI744" s="511"/>
      <c r="AGJ744" s="511"/>
      <c r="AGK744" s="89"/>
      <c r="AGL744" s="89"/>
      <c r="AGM744" s="511"/>
      <c r="AGN744" s="511"/>
      <c r="AGO744" s="89"/>
      <c r="AGP744" s="89"/>
      <c r="AGQ744" s="511"/>
      <c r="AGR744" s="511"/>
      <c r="AGS744" s="511"/>
      <c r="AGT744" s="511"/>
      <c r="AGU744" s="511"/>
      <c r="AGV744" s="203"/>
      <c r="AGW744" s="107"/>
      <c r="AGX744" s="511"/>
      <c r="AGY744" s="511"/>
      <c r="AGZ744" s="511"/>
      <c r="AHA744" s="511"/>
      <c r="AHB744" s="511"/>
      <c r="AHC744" s="511"/>
      <c r="AHD744" s="511"/>
      <c r="AHE744" s="168"/>
      <c r="AHF744" s="168"/>
      <c r="AHG744" s="168"/>
      <c r="AHH744" s="168"/>
      <c r="AHI744" s="168"/>
      <c r="AHJ744" s="168"/>
      <c r="AHK744" s="168"/>
      <c r="AHL744" s="168"/>
      <c r="AHM744" s="168"/>
      <c r="AHN744" s="168"/>
      <c r="AHO744" s="168"/>
      <c r="AHP744" s="168"/>
      <c r="AHQ744" s="168"/>
      <c r="AHR744" s="168"/>
      <c r="AHS744" s="168"/>
      <c r="AHT744" s="168"/>
      <c r="AHU744" s="168"/>
      <c r="AHV744" s="168"/>
      <c r="AHW744" s="168"/>
      <c r="AHX744" s="168"/>
      <c r="AHY744" s="168"/>
      <c r="AHZ744" s="168"/>
      <c r="AIA744" s="168"/>
      <c r="AIB744" s="168"/>
      <c r="AIC744" s="168"/>
      <c r="AID744" s="168"/>
      <c r="AIE744" s="168"/>
      <c r="AIF744" s="168"/>
      <c r="AIG744" s="168"/>
      <c r="AIH744" s="168"/>
      <c r="AII744" s="168"/>
      <c r="AIJ744" s="168"/>
      <c r="AIK744" s="168"/>
      <c r="AIL744" s="168"/>
      <c r="AIM744" s="168"/>
      <c r="AIN744" s="168"/>
      <c r="AIO744" s="168"/>
      <c r="AIP744" s="168"/>
      <c r="AIQ744" s="168"/>
      <c r="AIR744" s="168"/>
      <c r="AIS744" s="168"/>
      <c r="AIT744" s="168"/>
      <c r="AIU744" s="168"/>
      <c r="AIV744" s="168"/>
      <c r="AIW744" s="511"/>
      <c r="AIX744" s="511"/>
      <c r="AIY744" s="511"/>
      <c r="AIZ744" s="511"/>
      <c r="AJA744" s="511"/>
      <c r="AJB744" s="511"/>
      <c r="AJC744" s="511"/>
      <c r="AJD744" s="511"/>
      <c r="AJE744" s="511"/>
      <c r="AJF744" s="511"/>
      <c r="AJG744" s="511"/>
      <c r="AJH744" s="511"/>
      <c r="AJI744" s="511"/>
      <c r="AJJ744" s="511"/>
      <c r="AJK744" s="511"/>
      <c r="AJL744" s="511"/>
      <c r="AJM744" s="511"/>
      <c r="AJN744" s="511"/>
      <c r="AJO744" s="511"/>
      <c r="AJP744" s="511"/>
      <c r="AJQ744" s="511"/>
      <c r="AJR744" s="511"/>
      <c r="AJS744" s="511"/>
      <c r="AJT744" s="511"/>
      <c r="AJU744" s="89"/>
      <c r="AJV744" s="89"/>
      <c r="AJW744" s="89"/>
      <c r="AJX744" s="89"/>
      <c r="AJY744" s="89"/>
      <c r="AJZ744" s="511"/>
      <c r="AKA744" s="511"/>
      <c r="AKB744" s="89"/>
      <c r="AKC744" s="89"/>
      <c r="AKD744" s="511"/>
      <c r="AKE744" s="511"/>
      <c r="AKF744" s="89"/>
      <c r="AKG744" s="89"/>
      <c r="AKH744" s="511"/>
      <c r="AKI744" s="511"/>
      <c r="AKJ744" s="511"/>
      <c r="AKK744" s="511"/>
      <c r="AKL744" s="511"/>
      <c r="AKM744" s="511"/>
      <c r="AKN744" s="511"/>
      <c r="AKO744" s="89"/>
      <c r="AKP744" s="89"/>
      <c r="AKQ744" s="511"/>
      <c r="AKR744" s="511"/>
      <c r="AKS744" s="89"/>
      <c r="AKT744" s="89"/>
      <c r="AKU744" s="511"/>
      <c r="AKV744" s="511"/>
      <c r="AKW744" s="511"/>
      <c r="AKX744" s="511"/>
      <c r="AKY744" s="511"/>
      <c r="AKZ744" s="203"/>
      <c r="ALA744" s="107"/>
      <c r="ALB744" s="511"/>
      <c r="ALC744" s="511"/>
      <c r="ALD744" s="511"/>
      <c r="ALE744" s="511"/>
      <c r="ALF744" s="511"/>
      <c r="ALG744" s="511"/>
      <c r="ALH744" s="511"/>
      <c r="ALI744" s="168"/>
      <c r="ALJ744" s="168"/>
      <c r="ALK744" s="168"/>
      <c r="ALL744" s="168"/>
      <c r="ALM744" s="168"/>
      <c r="ALN744" s="168"/>
      <c r="ALO744" s="168"/>
      <c r="ALP744" s="168"/>
      <c r="ALQ744" s="168"/>
      <c r="ALR744" s="168"/>
      <c r="ALS744" s="168"/>
      <c r="ALT744" s="168"/>
      <c r="ALU744" s="168"/>
      <c r="ALV744" s="168"/>
      <c r="ALW744" s="168"/>
      <c r="ALX744" s="168"/>
      <c r="ALY744" s="168"/>
      <c r="ALZ744" s="168"/>
      <c r="AMA744" s="168"/>
      <c r="AMB744" s="168"/>
      <c r="AMC744" s="168"/>
      <c r="AMD744" s="168"/>
      <c r="AME744" s="168"/>
      <c r="AMF744" s="168"/>
      <c r="AMG744" s="168"/>
      <c r="AMH744" s="168"/>
      <c r="AMI744" s="168"/>
      <c r="AMJ744" s="168"/>
      <c r="AMK744" s="168"/>
      <c r="AML744" s="168"/>
      <c r="AMM744" s="168"/>
      <c r="AMN744" s="168"/>
      <c r="AMO744" s="168"/>
      <c r="AMP744" s="168"/>
      <c r="AMQ744" s="168"/>
      <c r="AMR744" s="168"/>
      <c r="AMS744" s="168"/>
      <c r="AMT744" s="168"/>
      <c r="AMU744" s="168"/>
      <c r="AMV744" s="168"/>
      <c r="AMW744" s="168"/>
      <c r="AMX744" s="168"/>
      <c r="AMY744" s="168"/>
      <c r="AMZ744" s="168"/>
      <c r="ANA744" s="511"/>
      <c r="ANB744" s="511"/>
      <c r="ANC744" s="511"/>
      <c r="AND744" s="511"/>
      <c r="ANE744" s="511"/>
      <c r="ANF744" s="511"/>
      <c r="ANG744" s="511"/>
      <c r="ANH744" s="511"/>
      <c r="ANI744" s="511"/>
      <c r="ANJ744" s="511"/>
      <c r="ANK744" s="511"/>
      <c r="ANL744" s="511"/>
      <c r="ANM744" s="511"/>
      <c r="ANN744" s="511"/>
      <c r="ANO744" s="511"/>
      <c r="ANP744" s="511"/>
      <c r="ANQ744" s="511"/>
      <c r="ANR744" s="511"/>
      <c r="ANS744" s="511"/>
      <c r="ANT744" s="511"/>
      <c r="ANU744" s="511"/>
      <c r="ANV744" s="511"/>
      <c r="ANW744" s="511"/>
      <c r="ANX744" s="511"/>
      <c r="ANY744" s="89"/>
      <c r="ANZ744" s="89"/>
      <c r="AOA744" s="89"/>
      <c r="AOB744" s="89"/>
      <c r="AOC744" s="89"/>
      <c r="AOD744" s="511"/>
      <c r="AOE744" s="511"/>
      <c r="AOF744" s="89"/>
      <c r="AOG744" s="89"/>
      <c r="AOH744" s="511"/>
      <c r="AOI744" s="511"/>
      <c r="AOJ744" s="89"/>
      <c r="AOK744" s="89"/>
      <c r="AOL744" s="511"/>
      <c r="AOM744" s="511"/>
      <c r="AON744" s="511"/>
      <c r="AOO744" s="511"/>
      <c r="AOP744" s="511"/>
      <c r="AOQ744" s="511"/>
      <c r="AOR744" s="511"/>
      <c r="AOS744" s="89"/>
      <c r="AOT744" s="89"/>
      <c r="AOU744" s="511"/>
      <c r="AOV744" s="511"/>
      <c r="AOW744" s="89"/>
      <c r="AOX744" s="89"/>
      <c r="AOY744" s="511"/>
      <c r="AOZ744" s="511"/>
      <c r="APA744" s="511"/>
      <c r="APB744" s="511"/>
      <c r="APC744" s="511"/>
      <c r="APD744" s="203"/>
      <c r="APE744" s="107"/>
      <c r="APF744" s="511"/>
      <c r="APG744" s="511"/>
      <c r="APH744" s="511"/>
      <c r="API744" s="511"/>
      <c r="APJ744" s="511"/>
      <c r="APK744" s="511"/>
      <c r="APL744" s="511"/>
      <c r="APM744" s="168"/>
      <c r="APN744" s="168"/>
      <c r="APO744" s="168"/>
      <c r="APP744" s="168"/>
      <c r="APQ744" s="168"/>
      <c r="APR744" s="168"/>
      <c r="APS744" s="168"/>
      <c r="APT744" s="168"/>
      <c r="APU744" s="168"/>
      <c r="APV744" s="168"/>
      <c r="APW744" s="168"/>
      <c r="APX744" s="168"/>
      <c r="APY744" s="168"/>
      <c r="APZ744" s="168"/>
      <c r="AQA744" s="168"/>
      <c r="AQB744" s="168"/>
      <c r="AQC744" s="168"/>
      <c r="AQD744" s="168"/>
      <c r="AQE744" s="168"/>
      <c r="AQF744" s="168"/>
      <c r="AQG744" s="168"/>
      <c r="AQH744" s="168"/>
      <c r="AQI744" s="168"/>
      <c r="AQJ744" s="168"/>
      <c r="AQK744" s="168"/>
      <c r="AQL744" s="168"/>
      <c r="AQM744" s="168"/>
      <c r="AQN744" s="168"/>
      <c r="AQO744" s="168"/>
      <c r="AQP744" s="168"/>
      <c r="AQQ744" s="168"/>
      <c r="AQR744" s="168"/>
      <c r="AQS744" s="168"/>
      <c r="AQT744" s="168"/>
      <c r="AQU744" s="168"/>
      <c r="AQV744" s="168"/>
      <c r="AQW744" s="168"/>
      <c r="AQX744" s="168"/>
      <c r="AQY744" s="168"/>
      <c r="AQZ744" s="168"/>
      <c r="ARA744" s="168"/>
      <c r="ARB744" s="168"/>
      <c r="ARC744" s="168"/>
      <c r="ARD744" s="168"/>
      <c r="ARE744" s="511"/>
      <c r="ARF744" s="511"/>
      <c r="ARG744" s="511"/>
      <c r="ARH744" s="511"/>
      <c r="ARI744" s="511"/>
      <c r="ARJ744" s="511"/>
      <c r="ARK744" s="511"/>
      <c r="ARL744" s="511"/>
      <c r="ARM744" s="511"/>
      <c r="ARN744" s="511"/>
      <c r="ARO744" s="511"/>
      <c r="ARP744" s="511"/>
      <c r="ARQ744" s="511"/>
      <c r="ARR744" s="511"/>
      <c r="ARS744" s="511"/>
      <c r="ART744" s="511"/>
      <c r="ARU744" s="511"/>
      <c r="ARV744" s="511"/>
      <c r="ARW744" s="511"/>
      <c r="ARX744" s="511"/>
      <c r="ARY744" s="511"/>
      <c r="ARZ744" s="511"/>
      <c r="ASA744" s="511"/>
      <c r="ASB744" s="511"/>
      <c r="ASC744" s="89"/>
      <c r="ASD744" s="89"/>
      <c r="ASE744" s="89"/>
      <c r="ASF744" s="89"/>
      <c r="ASG744" s="89"/>
      <c r="ASH744" s="511"/>
      <c r="ASI744" s="511"/>
      <c r="ASJ744" s="89"/>
      <c r="ASK744" s="89"/>
      <c r="ASL744" s="511"/>
      <c r="ASM744" s="511"/>
      <c r="ASN744" s="89"/>
      <c r="ASO744" s="89"/>
      <c r="ASP744" s="511"/>
      <c r="ASQ744" s="511"/>
      <c r="ASR744" s="511"/>
      <c r="ASS744" s="511"/>
      <c r="AST744" s="511"/>
      <c r="ASU744" s="511"/>
      <c r="ASV744" s="511"/>
      <c r="ASW744" s="89"/>
      <c r="ASX744" s="89"/>
      <c r="ASY744" s="511"/>
      <c r="ASZ744" s="511"/>
      <c r="ATA744" s="89"/>
      <c r="ATB744" s="89"/>
      <c r="ATC744" s="511"/>
      <c r="ATD744" s="511"/>
      <c r="ATE744" s="511"/>
      <c r="ATF744" s="511"/>
      <c r="ATG744" s="511"/>
      <c r="ATH744" s="203"/>
      <c r="ATI744" s="107"/>
      <c r="ATJ744" s="511"/>
      <c r="ATK744" s="511"/>
      <c r="ATL744" s="511"/>
      <c r="ATM744" s="511"/>
      <c r="ATN744" s="511"/>
      <c r="ATO744" s="511"/>
      <c r="ATP744" s="511"/>
      <c r="ATQ744" s="168"/>
      <c r="ATR744" s="168"/>
      <c r="ATS744" s="168"/>
      <c r="ATT744" s="168"/>
      <c r="ATU744" s="168"/>
      <c r="ATV744" s="168"/>
      <c r="ATW744" s="168"/>
      <c r="ATX744" s="168"/>
      <c r="ATY744" s="168"/>
      <c r="ATZ744" s="168"/>
      <c r="AUA744" s="168"/>
      <c r="AUB744" s="168"/>
      <c r="AUC744" s="168"/>
      <c r="AUD744" s="168"/>
      <c r="AUE744" s="168"/>
      <c r="AUF744" s="168"/>
      <c r="AUG744" s="168"/>
      <c r="AUH744" s="168"/>
      <c r="AUI744" s="168"/>
      <c r="AUJ744" s="168"/>
      <c r="AUK744" s="168"/>
      <c r="AUL744" s="168"/>
      <c r="AUM744" s="168"/>
      <c r="AUN744" s="168"/>
      <c r="AUO744" s="168"/>
      <c r="AUP744" s="168"/>
      <c r="AUQ744" s="168"/>
      <c r="AUR744" s="168"/>
      <c r="AUS744" s="168"/>
      <c r="AUT744" s="168"/>
      <c r="AUU744" s="168"/>
      <c r="AUV744" s="168"/>
      <c r="AUW744" s="168"/>
      <c r="AUX744" s="168"/>
      <c r="AUY744" s="168"/>
      <c r="AUZ744" s="168"/>
      <c r="AVA744" s="168"/>
      <c r="AVB744" s="168"/>
      <c r="AVC744" s="168"/>
      <c r="AVD744" s="168"/>
      <c r="AVE744" s="168"/>
      <c r="AVF744" s="168"/>
      <c r="AVG744" s="168"/>
      <c r="AVH744" s="168"/>
      <c r="AVI744" s="511"/>
      <c r="AVJ744" s="511"/>
      <c r="AVK744" s="511"/>
      <c r="AVL744" s="511"/>
      <c r="AVM744" s="511"/>
      <c r="AVN744" s="511"/>
      <c r="AVO744" s="511"/>
      <c r="AVP744" s="511"/>
      <c r="AVQ744" s="511"/>
      <c r="AVR744" s="511"/>
      <c r="AVS744" s="511"/>
      <c r="AVT744" s="511"/>
      <c r="AVU744" s="511"/>
      <c r="AVV744" s="511"/>
      <c r="AVW744" s="511"/>
      <c r="AVX744" s="511"/>
      <c r="AVY744" s="511"/>
      <c r="AVZ744" s="511"/>
      <c r="AWA744" s="511"/>
      <c r="AWB744" s="511"/>
      <c r="AWC744" s="511"/>
      <c r="AWD744" s="511"/>
      <c r="AWE744" s="511"/>
      <c r="AWF744" s="511"/>
      <c r="AWG744" s="89"/>
      <c r="AWH744" s="89"/>
      <c r="AWI744" s="89"/>
      <c r="AWJ744" s="89"/>
      <c r="AWK744" s="89"/>
      <c r="AWL744" s="511"/>
      <c r="AWM744" s="511"/>
      <c r="AWN744" s="89"/>
      <c r="AWO744" s="89"/>
      <c r="AWP744" s="511"/>
      <c r="AWQ744" s="511"/>
      <c r="AWR744" s="89"/>
      <c r="AWS744" s="89"/>
      <c r="AWT744" s="511"/>
      <c r="AWU744" s="511"/>
      <c r="AWV744" s="511"/>
      <c r="AWW744" s="511"/>
      <c r="AWX744" s="511"/>
      <c r="AWY744" s="511"/>
      <c r="AWZ744" s="511"/>
      <c r="AXA744" s="89"/>
      <c r="AXB744" s="89"/>
      <c r="AXC744" s="511"/>
      <c r="AXD744" s="511"/>
      <c r="AXE744" s="89"/>
      <c r="AXF744" s="89"/>
      <c r="AXG744" s="511"/>
      <c r="AXH744" s="511"/>
      <c r="AXI744" s="511"/>
      <c r="AXJ744" s="511"/>
      <c r="AXK744" s="511"/>
      <c r="AXL744" s="203"/>
      <c r="AXM744" s="107"/>
      <c r="AXN744" s="511"/>
      <c r="AXO744" s="511"/>
      <c r="AXP744" s="511"/>
      <c r="AXQ744" s="511"/>
      <c r="AXR744" s="511"/>
      <c r="AXS744" s="511"/>
      <c r="AXT744" s="511"/>
      <c r="AXU744" s="168"/>
      <c r="AXV744" s="168"/>
      <c r="AXW744" s="168"/>
      <c r="AXX744" s="168"/>
      <c r="AXY744" s="168"/>
      <c r="AXZ744" s="168"/>
      <c r="AYA744" s="168"/>
      <c r="AYB744" s="168"/>
      <c r="AYC744" s="168"/>
      <c r="AYD744" s="168"/>
      <c r="AYE744" s="168"/>
      <c r="AYF744" s="168"/>
      <c r="AYG744" s="168"/>
      <c r="AYH744" s="168"/>
      <c r="AYI744" s="168"/>
      <c r="AYJ744" s="168"/>
      <c r="AYK744" s="168"/>
      <c r="AYL744" s="168"/>
      <c r="AYM744" s="168"/>
      <c r="AYN744" s="168"/>
      <c r="AYO744" s="168"/>
      <c r="AYP744" s="168"/>
      <c r="AYQ744" s="168"/>
      <c r="AYR744" s="168"/>
      <c r="AYS744" s="168"/>
      <c r="AYT744" s="168"/>
      <c r="AYU744" s="168"/>
      <c r="AYV744" s="168"/>
      <c r="AYW744" s="168"/>
      <c r="AYX744" s="168"/>
      <c r="AYY744" s="168"/>
      <c r="AYZ744" s="168"/>
      <c r="AZA744" s="168"/>
      <c r="AZB744" s="168"/>
      <c r="AZC744" s="168"/>
      <c r="AZD744" s="168"/>
      <c r="AZE744" s="168"/>
      <c r="AZF744" s="168"/>
      <c r="AZG744" s="168"/>
      <c r="AZH744" s="168"/>
      <c r="AZI744" s="168"/>
      <c r="AZJ744" s="168"/>
      <c r="AZK744" s="168"/>
      <c r="AZL744" s="168"/>
      <c r="AZM744" s="511"/>
      <c r="AZN744" s="511"/>
      <c r="AZO744" s="511"/>
      <c r="AZP744" s="511"/>
      <c r="AZQ744" s="511"/>
      <c r="AZR744" s="511"/>
      <c r="AZS744" s="511"/>
      <c r="AZT744" s="511"/>
      <c r="AZU744" s="511"/>
      <c r="AZV744" s="511"/>
      <c r="AZW744" s="511"/>
      <c r="AZX744" s="511"/>
      <c r="AZY744" s="511"/>
      <c r="AZZ744" s="511"/>
      <c r="BAA744" s="511"/>
      <c r="BAB744" s="511"/>
      <c r="BAC744" s="511"/>
      <c r="BAD744" s="511"/>
      <c r="BAE744" s="511"/>
      <c r="BAF744" s="511"/>
      <c r="BAG744" s="511"/>
      <c r="BAH744" s="511"/>
      <c r="BAI744" s="511"/>
      <c r="BAJ744" s="511"/>
      <c r="BAK744" s="89"/>
      <c r="BAL744" s="89"/>
      <c r="BAM744" s="89"/>
      <c r="BAN744" s="89"/>
      <c r="BAO744" s="89"/>
      <c r="BAP744" s="511"/>
      <c r="BAQ744" s="511"/>
      <c r="BAR744" s="89"/>
      <c r="BAS744" s="89"/>
      <c r="BAT744" s="511"/>
      <c r="BAU744" s="511"/>
      <c r="BAV744" s="89"/>
      <c r="BAW744" s="89"/>
      <c r="BAX744" s="511"/>
      <c r="BAY744" s="511"/>
      <c r="BAZ744" s="511"/>
      <c r="BBA744" s="511"/>
      <c r="BBB744" s="511"/>
      <c r="BBC744" s="511"/>
      <c r="BBD744" s="511"/>
      <c r="BBE744" s="89"/>
      <c r="BBF744" s="89"/>
      <c r="BBG744" s="511"/>
      <c r="BBH744" s="511"/>
      <c r="BBI744" s="89"/>
      <c r="BBJ744" s="89"/>
      <c r="BBK744" s="511"/>
      <c r="BBL744" s="511"/>
      <c r="BBM744" s="511"/>
      <c r="BBN744" s="511"/>
      <c r="BBO744" s="511"/>
      <c r="BBP744" s="203"/>
      <c r="BBQ744" s="107"/>
      <c r="BBR744" s="511"/>
      <c r="BBS744" s="511"/>
      <c r="BBT744" s="511"/>
      <c r="BBU744" s="511"/>
      <c r="BBV744" s="511"/>
      <c r="BBW744" s="511"/>
      <c r="BBX744" s="511"/>
      <c r="BBY744" s="168"/>
      <c r="BBZ744" s="168"/>
      <c r="BCA744" s="168"/>
      <c r="BCB744" s="168"/>
      <c r="BCC744" s="168"/>
      <c r="BCD744" s="168"/>
      <c r="BCE744" s="168"/>
      <c r="BCF744" s="168"/>
      <c r="BCG744" s="168"/>
      <c r="BCH744" s="168"/>
      <c r="BCI744" s="168"/>
      <c r="BCJ744" s="168"/>
      <c r="BCK744" s="168"/>
      <c r="BCL744" s="168"/>
      <c r="BCM744" s="168"/>
      <c r="BCN744" s="168"/>
      <c r="BCO744" s="168"/>
      <c r="BCP744" s="168"/>
      <c r="BCQ744" s="168"/>
      <c r="BCR744" s="168"/>
      <c r="BCS744" s="168"/>
      <c r="BCT744" s="168"/>
      <c r="BCU744" s="168"/>
      <c r="BCV744" s="168"/>
      <c r="BCW744" s="168"/>
      <c r="BCX744" s="168"/>
      <c r="BCY744" s="168"/>
      <c r="BCZ744" s="168"/>
      <c r="BDA744" s="168"/>
      <c r="BDB744" s="168"/>
      <c r="BDC744" s="168"/>
      <c r="BDD744" s="168"/>
      <c r="BDE744" s="168"/>
      <c r="BDF744" s="168"/>
      <c r="BDG744" s="168"/>
      <c r="BDH744" s="168"/>
      <c r="BDI744" s="168"/>
      <c r="BDJ744" s="168"/>
      <c r="BDK744" s="168"/>
      <c r="BDL744" s="168"/>
      <c r="BDM744" s="168"/>
      <c r="BDN744" s="168"/>
      <c r="BDO744" s="168"/>
      <c r="BDP744" s="168"/>
      <c r="BDQ744" s="511"/>
      <c r="BDR744" s="511"/>
      <c r="BDS744" s="511"/>
      <c r="BDT744" s="511"/>
      <c r="BDU744" s="511"/>
      <c r="BDV744" s="511"/>
      <c r="BDW744" s="511"/>
      <c r="BDX744" s="511"/>
      <c r="BDY744" s="511"/>
      <c r="BDZ744" s="511"/>
      <c r="BEA744" s="511"/>
      <c r="BEB744" s="511"/>
      <c r="BEC744" s="511"/>
      <c r="BED744" s="511"/>
      <c r="BEE744" s="511"/>
      <c r="BEF744" s="511"/>
      <c r="BEG744" s="511"/>
      <c r="BEH744" s="511"/>
      <c r="BEI744" s="511"/>
      <c r="BEJ744" s="511"/>
      <c r="BEK744" s="511"/>
      <c r="BEL744" s="511"/>
      <c r="BEM744" s="511"/>
      <c r="BEN744" s="511"/>
      <c r="BEO744" s="89"/>
      <c r="BEP744" s="89"/>
      <c r="BEQ744" s="89"/>
      <c r="BER744" s="89"/>
      <c r="BES744" s="89"/>
      <c r="BET744" s="511"/>
      <c r="BEU744" s="511"/>
      <c r="BEV744" s="89"/>
      <c r="BEW744" s="89"/>
      <c r="BEX744" s="511"/>
      <c r="BEY744" s="511"/>
      <c r="BEZ744" s="89"/>
      <c r="BFA744" s="89"/>
      <c r="BFB744" s="511"/>
      <c r="BFC744" s="511"/>
      <c r="BFD744" s="511"/>
      <c r="BFE744" s="511"/>
      <c r="BFF744" s="511"/>
      <c r="BFG744" s="511"/>
      <c r="BFH744" s="511"/>
      <c r="BFI744" s="89"/>
      <c r="BFJ744" s="89"/>
      <c r="BFK744" s="511"/>
      <c r="BFL744" s="511"/>
      <c r="BFM744" s="89"/>
      <c r="BFN744" s="89"/>
      <c r="BFO744" s="511"/>
      <c r="BFP744" s="511"/>
      <c r="BFQ744" s="511"/>
      <c r="BFR744" s="511"/>
      <c r="BFS744" s="511"/>
      <c r="BFT744" s="203"/>
      <c r="BFU744" s="107"/>
      <c r="BFV744" s="511"/>
      <c r="BFW744" s="511"/>
      <c r="BFX744" s="511"/>
      <c r="BFY744" s="511"/>
      <c r="BFZ744" s="511"/>
      <c r="BGA744" s="511"/>
      <c r="BGB744" s="511"/>
      <c r="BGC744" s="168"/>
      <c r="BGD744" s="168"/>
      <c r="BGE744" s="168"/>
      <c r="BGF744" s="168"/>
      <c r="BGG744" s="168"/>
      <c r="BGH744" s="168"/>
      <c r="BGI744" s="168"/>
      <c r="BGJ744" s="168"/>
      <c r="BGK744" s="168"/>
      <c r="BGL744" s="168"/>
      <c r="BGM744" s="168"/>
      <c r="BGN744" s="168"/>
      <c r="BGO744" s="168"/>
      <c r="BGP744" s="168"/>
      <c r="BGQ744" s="168"/>
      <c r="BGR744" s="168"/>
      <c r="BGS744" s="168"/>
      <c r="BGT744" s="168"/>
      <c r="BGU744" s="168"/>
      <c r="BGV744" s="168"/>
      <c r="BGW744" s="168"/>
      <c r="BGX744" s="168"/>
      <c r="BGY744" s="168"/>
      <c r="BGZ744" s="168"/>
      <c r="BHA744" s="168"/>
      <c r="BHB744" s="168"/>
      <c r="BHC744" s="168"/>
      <c r="BHD744" s="168"/>
      <c r="BHE744" s="168"/>
      <c r="BHF744" s="168"/>
      <c r="BHG744" s="168"/>
      <c r="BHH744" s="168"/>
      <c r="BHI744" s="168"/>
      <c r="BHJ744" s="168"/>
      <c r="BHK744" s="168"/>
      <c r="BHL744" s="168"/>
      <c r="BHM744" s="168"/>
      <c r="BHN744" s="168"/>
      <c r="BHO744" s="168"/>
      <c r="BHP744" s="168"/>
      <c r="BHQ744" s="168"/>
      <c r="BHR744" s="168"/>
      <c r="BHS744" s="168"/>
      <c r="BHT744" s="168"/>
      <c r="BHU744" s="511"/>
      <c r="BHV744" s="511"/>
      <c r="BHW744" s="511"/>
      <c r="BHX744" s="511"/>
      <c r="BHY744" s="511"/>
      <c r="BHZ744" s="511"/>
      <c r="BIA744" s="511"/>
      <c r="BIB744" s="511"/>
      <c r="BIC744" s="511"/>
      <c r="BID744" s="511"/>
      <c r="BIE744" s="511"/>
      <c r="BIF744" s="511"/>
      <c r="BIG744" s="511"/>
      <c r="BIH744" s="511"/>
      <c r="BII744" s="511"/>
      <c r="BIJ744" s="511"/>
      <c r="BIK744" s="511"/>
      <c r="BIL744" s="511"/>
      <c r="BIM744" s="511"/>
      <c r="BIN744" s="511"/>
      <c r="BIO744" s="511"/>
      <c r="BIP744" s="511"/>
      <c r="BIQ744" s="511"/>
      <c r="BIR744" s="511"/>
      <c r="BIS744" s="89"/>
      <c r="BIT744" s="89"/>
      <c r="BIU744" s="89"/>
      <c r="BIV744" s="89"/>
      <c r="BIW744" s="89"/>
      <c r="BIX744" s="511"/>
      <c r="BIY744" s="511"/>
      <c r="BIZ744" s="89"/>
      <c r="BJA744" s="89"/>
      <c r="BJB744" s="511"/>
      <c r="BJC744" s="511"/>
      <c r="BJD744" s="89"/>
      <c r="BJE744" s="89"/>
      <c r="BJF744" s="511"/>
      <c r="BJG744" s="511"/>
      <c r="BJH744" s="511"/>
      <c r="BJI744" s="511"/>
      <c r="BJJ744" s="511"/>
      <c r="BJK744" s="511"/>
      <c r="BJL744" s="511"/>
      <c r="BJM744" s="89"/>
      <c r="BJN744" s="89"/>
      <c r="BJO744" s="511"/>
      <c r="BJP744" s="511"/>
      <c r="BJQ744" s="89"/>
      <c r="BJR744" s="89"/>
      <c r="BJS744" s="511"/>
      <c r="BJT744" s="511"/>
      <c r="BJU744" s="511"/>
      <c r="BJV744" s="511"/>
      <c r="BJW744" s="511"/>
      <c r="BJX744" s="203"/>
      <c r="BJY744" s="107"/>
      <c r="BJZ744" s="511"/>
      <c r="BKA744" s="511"/>
      <c r="BKB744" s="511"/>
      <c r="BKC744" s="511"/>
      <c r="BKD744" s="511"/>
      <c r="BKE744" s="511"/>
      <c r="BKF744" s="511"/>
      <c r="BKG744" s="168"/>
      <c r="BKH744" s="168"/>
      <c r="BKI744" s="168"/>
      <c r="BKJ744" s="168"/>
      <c r="BKK744" s="168"/>
      <c r="BKL744" s="168"/>
      <c r="BKM744" s="168"/>
      <c r="BKN744" s="168"/>
      <c r="BKO744" s="168"/>
      <c r="BKP744" s="168"/>
      <c r="BKQ744" s="168"/>
      <c r="BKR744" s="168"/>
      <c r="BKS744" s="168"/>
      <c r="BKT744" s="168"/>
      <c r="BKU744" s="168"/>
      <c r="BKV744" s="168"/>
      <c r="BKW744" s="168"/>
      <c r="BKX744" s="168"/>
      <c r="BKY744" s="168"/>
      <c r="BKZ744" s="168"/>
      <c r="BLA744" s="168"/>
      <c r="BLB744" s="168"/>
      <c r="BLC744" s="168"/>
      <c r="BLD744" s="168"/>
      <c r="BLE744" s="168"/>
      <c r="BLF744" s="168"/>
      <c r="BLG744" s="168"/>
      <c r="BLH744" s="168"/>
      <c r="BLI744" s="168"/>
      <c r="BLJ744" s="168"/>
      <c r="BLK744" s="168"/>
      <c r="BLL744" s="168"/>
      <c r="BLM744" s="168"/>
      <c r="BLN744" s="168"/>
      <c r="BLO744" s="168"/>
      <c r="BLP744" s="168"/>
      <c r="BLQ744" s="168"/>
      <c r="BLR744" s="168"/>
      <c r="BLS744" s="168"/>
      <c r="BLT744" s="168"/>
      <c r="BLU744" s="168"/>
      <c r="BLV744" s="168"/>
      <c r="BLW744" s="168"/>
      <c r="BLX744" s="168"/>
      <c r="BLY744" s="511"/>
      <c r="BLZ744" s="511"/>
      <c r="BMA744" s="511"/>
      <c r="BMB744" s="511"/>
      <c r="BMC744" s="511"/>
      <c r="BMD744" s="511"/>
      <c r="BME744" s="511"/>
      <c r="BMF744" s="511"/>
      <c r="BMG744" s="511"/>
      <c r="BMH744" s="511"/>
      <c r="BMI744" s="511"/>
      <c r="BMJ744" s="511"/>
      <c r="BMK744" s="511"/>
      <c r="BML744" s="511"/>
      <c r="BMM744" s="511"/>
      <c r="BMN744" s="511"/>
      <c r="BMO744" s="511"/>
      <c r="BMP744" s="511"/>
      <c r="BMQ744" s="511"/>
      <c r="BMR744" s="511"/>
      <c r="BMS744" s="511"/>
      <c r="BMT744" s="511"/>
      <c r="BMU744" s="511"/>
      <c r="BMV744" s="511"/>
      <c r="BMW744" s="89"/>
      <c r="BMX744" s="89"/>
      <c r="BMY744" s="89"/>
      <c r="BMZ744" s="89"/>
      <c r="BNA744" s="89"/>
      <c r="BNB744" s="511"/>
      <c r="BNC744" s="511"/>
      <c r="BND744" s="89"/>
      <c r="BNE744" s="89"/>
      <c r="BNF744" s="511"/>
      <c r="BNG744" s="511"/>
      <c r="BNH744" s="89"/>
      <c r="BNI744" s="89"/>
      <c r="BNJ744" s="511"/>
      <c r="BNK744" s="511"/>
      <c r="BNL744" s="511"/>
      <c r="BNM744" s="511"/>
      <c r="BNN744" s="511"/>
      <c r="BNO744" s="511"/>
      <c r="BNP744" s="511"/>
      <c r="BNQ744" s="89"/>
      <c r="BNR744" s="89"/>
      <c r="BNS744" s="511"/>
      <c r="BNT744" s="511"/>
      <c r="BNU744" s="89"/>
      <c r="BNV744" s="89"/>
      <c r="BNW744" s="511"/>
      <c r="BNX744" s="511"/>
      <c r="BNY744" s="511"/>
      <c r="BNZ744" s="511"/>
      <c r="BOA744" s="511"/>
      <c r="BOB744" s="203"/>
      <c r="BOC744" s="107"/>
      <c r="BOD744" s="511"/>
      <c r="BOE744" s="511"/>
      <c r="BOF744" s="511"/>
      <c r="BOG744" s="511"/>
      <c r="BOH744" s="511"/>
      <c r="BOI744" s="511"/>
      <c r="BOJ744" s="511"/>
      <c r="BOK744" s="168"/>
      <c r="BOL744" s="168"/>
      <c r="BOM744" s="168"/>
      <c r="BON744" s="168"/>
      <c r="BOO744" s="168"/>
      <c r="BOP744" s="168"/>
      <c r="BOQ744" s="168"/>
      <c r="BOR744" s="168"/>
      <c r="BOS744" s="168"/>
      <c r="BOT744" s="168"/>
      <c r="BOU744" s="168"/>
      <c r="BOV744" s="168"/>
      <c r="BOW744" s="168"/>
      <c r="BOX744" s="168"/>
      <c r="BOY744" s="168"/>
      <c r="BOZ744" s="168"/>
      <c r="BPA744" s="168"/>
      <c r="BPB744" s="168"/>
      <c r="BPC744" s="168"/>
      <c r="BPD744" s="168"/>
      <c r="BPE744" s="168"/>
      <c r="BPF744" s="168"/>
      <c r="BPG744" s="168"/>
      <c r="BPH744" s="168"/>
      <c r="BPI744" s="168"/>
      <c r="BPJ744" s="168"/>
      <c r="BPK744" s="168"/>
      <c r="BPL744" s="168"/>
      <c r="BPM744" s="168"/>
      <c r="BPN744" s="168"/>
      <c r="BPO744" s="168"/>
      <c r="BPP744" s="168"/>
      <c r="BPQ744" s="168"/>
      <c r="BPR744" s="168"/>
      <c r="BPS744" s="168"/>
      <c r="BPT744" s="168"/>
      <c r="BPU744" s="168"/>
      <c r="BPV744" s="168"/>
      <c r="BPW744" s="168"/>
      <c r="BPX744" s="168"/>
      <c r="BPY744" s="168"/>
      <c r="BPZ744" s="168"/>
      <c r="BQA744" s="168"/>
      <c r="BQB744" s="168"/>
      <c r="BQC744" s="511"/>
      <c r="BQD744" s="511"/>
      <c r="BQE744" s="511"/>
      <c r="BQF744" s="511"/>
      <c r="BQG744" s="511"/>
      <c r="BQH744" s="511"/>
      <c r="BQI744" s="511"/>
      <c r="BQJ744" s="511"/>
      <c r="BQK744" s="511"/>
      <c r="BQL744" s="511"/>
      <c r="BQM744" s="511"/>
      <c r="BQN744" s="511"/>
      <c r="BQO744" s="511"/>
      <c r="BQP744" s="511"/>
      <c r="BQQ744" s="511"/>
      <c r="BQR744" s="511"/>
      <c r="BQS744" s="511"/>
      <c r="BQT744" s="511"/>
      <c r="BQU744" s="511"/>
      <c r="BQV744" s="511"/>
      <c r="BQW744" s="511"/>
      <c r="BQX744" s="511"/>
      <c r="BQY744" s="511"/>
      <c r="BQZ744" s="511"/>
      <c r="BRA744" s="89"/>
      <c r="BRB744" s="89"/>
      <c r="BRC744" s="89"/>
      <c r="BRD744" s="89"/>
      <c r="BRE744" s="89"/>
      <c r="BRF744" s="511"/>
      <c r="BRG744" s="511"/>
      <c r="BRH744" s="89"/>
      <c r="BRI744" s="89"/>
      <c r="BRJ744" s="511"/>
      <c r="BRK744" s="511"/>
      <c r="BRL744" s="89"/>
      <c r="BRM744" s="89"/>
      <c r="BRN744" s="511"/>
      <c r="BRO744" s="511"/>
      <c r="BRP744" s="511"/>
      <c r="BRQ744" s="511"/>
      <c r="BRR744" s="511"/>
      <c r="BRS744" s="511"/>
      <c r="BRT744" s="511"/>
      <c r="BRU744" s="89"/>
      <c r="BRV744" s="89"/>
      <c r="BRW744" s="511"/>
      <c r="BRX744" s="511"/>
      <c r="BRY744" s="89"/>
      <c r="BRZ744" s="89"/>
      <c r="BSA744" s="511"/>
      <c r="BSB744" s="511"/>
      <c r="BSC744" s="511"/>
      <c r="BSD744" s="511"/>
      <c r="BSE744" s="511"/>
      <c r="BSF744" s="203"/>
      <c r="BSG744" s="107"/>
      <c r="BSH744" s="511"/>
      <c r="BSI744" s="511"/>
      <c r="BSJ744" s="511"/>
      <c r="BSK744" s="511"/>
      <c r="BSL744" s="511"/>
      <c r="BSM744" s="511"/>
      <c r="BSN744" s="511"/>
      <c r="BSO744" s="168"/>
      <c r="BSP744" s="168"/>
      <c r="BSQ744" s="168"/>
      <c r="BSR744" s="168"/>
      <c r="BSS744" s="168"/>
      <c r="BST744" s="168"/>
      <c r="BSU744" s="168"/>
      <c r="BSV744" s="168"/>
      <c r="BSW744" s="168"/>
      <c r="BSX744" s="168"/>
      <c r="BSY744" s="168"/>
      <c r="BSZ744" s="168"/>
      <c r="BTA744" s="168"/>
      <c r="BTB744" s="168"/>
      <c r="BTC744" s="168"/>
      <c r="BTD744" s="168"/>
      <c r="BTE744" s="168"/>
      <c r="BTF744" s="168"/>
      <c r="BTG744" s="168"/>
      <c r="BTH744" s="168"/>
      <c r="BTI744" s="168"/>
      <c r="BTJ744" s="168"/>
      <c r="BTK744" s="168"/>
      <c r="BTL744" s="168"/>
      <c r="BTM744" s="168"/>
      <c r="BTN744" s="168"/>
      <c r="BTO744" s="168"/>
      <c r="BTP744" s="168"/>
      <c r="BTQ744" s="168"/>
      <c r="BTR744" s="168"/>
      <c r="BTS744" s="168"/>
      <c r="BTT744" s="168"/>
      <c r="BTU744" s="168"/>
      <c r="BTV744" s="168"/>
      <c r="BTW744" s="168"/>
      <c r="BTX744" s="168"/>
      <c r="BTY744" s="168"/>
      <c r="BTZ744" s="168"/>
      <c r="BUA744" s="168"/>
      <c r="BUB744" s="168"/>
      <c r="BUC744" s="168"/>
      <c r="BUD744" s="168"/>
      <c r="BUE744" s="168"/>
      <c r="BUF744" s="168"/>
      <c r="BUG744" s="511"/>
      <c r="BUH744" s="511"/>
      <c r="BUI744" s="511"/>
      <c r="BUJ744" s="511"/>
      <c r="BUK744" s="511"/>
      <c r="BUL744" s="511"/>
      <c r="BUM744" s="511"/>
      <c r="BUN744" s="511"/>
      <c r="BUO744" s="511"/>
      <c r="BUP744" s="511"/>
      <c r="BUQ744" s="511"/>
      <c r="BUR744" s="511"/>
      <c r="BUS744" s="511"/>
      <c r="BUT744" s="511"/>
      <c r="BUU744" s="511"/>
      <c r="BUV744" s="511"/>
      <c r="BUW744" s="511"/>
      <c r="BUX744" s="511"/>
      <c r="BUY744" s="511"/>
      <c r="BUZ744" s="511"/>
      <c r="BVA744" s="511"/>
      <c r="BVB744" s="511"/>
      <c r="BVC744" s="511"/>
      <c r="BVD744" s="511"/>
      <c r="BVE744" s="89"/>
      <c r="BVF744" s="89"/>
      <c r="BVG744" s="89"/>
      <c r="BVH744" s="89"/>
      <c r="BVI744" s="89"/>
      <c r="BVJ744" s="511"/>
      <c r="BVK744" s="511"/>
      <c r="BVL744" s="89"/>
      <c r="BVM744" s="89"/>
      <c r="BVN744" s="511"/>
      <c r="BVO744" s="511"/>
      <c r="BVP744" s="89"/>
      <c r="BVQ744" s="89"/>
      <c r="BVR744" s="511"/>
      <c r="BVS744" s="511"/>
      <c r="BVT744" s="511"/>
      <c r="BVU744" s="511"/>
      <c r="BVV744" s="511"/>
      <c r="BVW744" s="511"/>
      <c r="BVX744" s="511"/>
      <c r="BVY744" s="89"/>
      <c r="BVZ744" s="89"/>
      <c r="BWA744" s="511"/>
      <c r="BWB744" s="511"/>
      <c r="BWC744" s="89"/>
      <c r="BWD744" s="89"/>
      <c r="BWE744" s="511"/>
      <c r="BWF744" s="511"/>
      <c r="BWG744" s="511"/>
      <c r="BWH744" s="511"/>
      <c r="BWI744" s="511"/>
      <c r="BWJ744" s="203"/>
      <c r="BWK744" s="107"/>
      <c r="BWL744" s="511"/>
      <c r="BWM744" s="511"/>
      <c r="BWN744" s="511"/>
      <c r="BWO744" s="511"/>
      <c r="BWP744" s="511"/>
      <c r="BWQ744" s="511"/>
      <c r="BWR744" s="511"/>
      <c r="BWS744" s="168"/>
      <c r="BWT744" s="168"/>
      <c r="BWU744" s="168"/>
      <c r="BWV744" s="168"/>
      <c r="BWW744" s="168"/>
      <c r="BWX744" s="168"/>
      <c r="BWY744" s="168"/>
      <c r="BWZ744" s="168"/>
      <c r="BXA744" s="168"/>
      <c r="BXB744" s="168"/>
      <c r="BXC744" s="168"/>
      <c r="BXD744" s="168"/>
      <c r="BXE744" s="168"/>
      <c r="BXF744" s="168"/>
      <c r="BXG744" s="168"/>
      <c r="BXH744" s="168"/>
      <c r="BXI744" s="168"/>
      <c r="BXJ744" s="168"/>
      <c r="BXK744" s="168"/>
      <c r="BXL744" s="168"/>
      <c r="BXM744" s="168"/>
      <c r="BXN744" s="168"/>
      <c r="BXO744" s="168"/>
      <c r="BXP744" s="168"/>
      <c r="BXQ744" s="168"/>
      <c r="BXR744" s="168"/>
      <c r="BXS744" s="168"/>
      <c r="BXT744" s="168"/>
      <c r="BXU744" s="168"/>
      <c r="BXV744" s="168"/>
      <c r="BXW744" s="168"/>
      <c r="BXX744" s="168"/>
      <c r="BXY744" s="168"/>
      <c r="BXZ744" s="168"/>
      <c r="BYA744" s="168"/>
      <c r="BYB744" s="168"/>
      <c r="BYC744" s="168"/>
      <c r="BYD744" s="168"/>
      <c r="BYE744" s="168"/>
      <c r="BYF744" s="168"/>
      <c r="BYG744" s="168"/>
      <c r="BYH744" s="168"/>
      <c r="BYI744" s="168"/>
      <c r="BYJ744" s="168"/>
      <c r="BYK744" s="511"/>
      <c r="BYL744" s="511"/>
      <c r="BYM744" s="511"/>
      <c r="BYN744" s="511"/>
      <c r="BYO744" s="511"/>
      <c r="BYP744" s="511"/>
      <c r="BYQ744" s="511"/>
      <c r="BYR744" s="511"/>
      <c r="BYS744" s="511"/>
      <c r="BYT744" s="511"/>
      <c r="BYU744" s="511"/>
      <c r="BYV744" s="511"/>
      <c r="BYW744" s="511"/>
      <c r="BYX744" s="511"/>
      <c r="BYY744" s="511"/>
      <c r="BYZ744" s="511"/>
      <c r="BZA744" s="511"/>
      <c r="BZB744" s="511"/>
      <c r="BZC744" s="511"/>
      <c r="BZD744" s="511"/>
      <c r="BZE744" s="511"/>
      <c r="BZF744" s="511"/>
      <c r="BZG744" s="511"/>
      <c r="BZH744" s="511"/>
      <c r="BZI744" s="89"/>
      <c r="BZJ744" s="89"/>
      <c r="BZK744" s="89"/>
      <c r="BZL744" s="89"/>
      <c r="BZM744" s="89"/>
      <c r="BZN744" s="511"/>
      <c r="BZO744" s="511"/>
      <c r="BZP744" s="89"/>
      <c r="BZQ744" s="89"/>
      <c r="BZR744" s="511"/>
      <c r="BZS744" s="511"/>
      <c r="BZT744" s="89"/>
      <c r="BZU744" s="89"/>
      <c r="BZV744" s="511"/>
      <c r="BZW744" s="511"/>
      <c r="BZX744" s="511"/>
      <c r="BZY744" s="511"/>
      <c r="BZZ744" s="511"/>
      <c r="CAA744" s="511"/>
      <c r="CAB744" s="511"/>
      <c r="CAC744" s="89"/>
      <c r="CAD744" s="89"/>
      <c r="CAE744" s="511"/>
      <c r="CAF744" s="511"/>
      <c r="CAG744" s="89"/>
      <c r="CAH744" s="89"/>
      <c r="CAI744" s="511"/>
      <c r="CAJ744" s="511"/>
      <c r="CAK744" s="511"/>
      <c r="CAL744" s="511"/>
      <c r="CAM744" s="511"/>
      <c r="CAN744" s="203"/>
      <c r="CAO744" s="107"/>
      <c r="CAP744" s="511"/>
      <c r="CAQ744" s="511"/>
      <c r="CAR744" s="511"/>
      <c r="CAS744" s="511"/>
      <c r="CAT744" s="511"/>
      <c r="CAU744" s="511"/>
      <c r="CAV744" s="511"/>
      <c r="CAW744" s="168"/>
      <c r="CAX744" s="168"/>
      <c r="CAY744" s="168"/>
      <c r="CAZ744" s="168"/>
      <c r="CBA744" s="168"/>
      <c r="CBB744" s="168"/>
      <c r="CBC744" s="168"/>
      <c r="CBD744" s="168"/>
      <c r="CBE744" s="168"/>
      <c r="CBF744" s="168"/>
      <c r="CBG744" s="168"/>
      <c r="CBH744" s="168"/>
      <c r="CBI744" s="168"/>
      <c r="CBJ744" s="168"/>
      <c r="CBK744" s="168"/>
      <c r="CBL744" s="168"/>
      <c r="CBM744" s="168"/>
      <c r="CBN744" s="168"/>
      <c r="CBO744" s="168"/>
      <c r="CBP744" s="168"/>
      <c r="CBQ744" s="168"/>
      <c r="CBR744" s="168"/>
      <c r="CBS744" s="168"/>
      <c r="CBT744" s="168"/>
      <c r="CBU744" s="168"/>
      <c r="CBV744" s="168"/>
      <c r="CBW744" s="168"/>
      <c r="CBX744" s="168"/>
      <c r="CBY744" s="168"/>
      <c r="CBZ744" s="168"/>
      <c r="CCA744" s="168"/>
      <c r="CCB744" s="168"/>
      <c r="CCC744" s="168"/>
      <c r="CCD744" s="168"/>
      <c r="CCE744" s="168"/>
      <c r="CCF744" s="168"/>
      <c r="CCG744" s="168"/>
      <c r="CCH744" s="168"/>
      <c r="CCI744" s="168"/>
      <c r="CCJ744" s="168"/>
      <c r="CCK744" s="168"/>
      <c r="CCL744" s="168"/>
      <c r="CCM744" s="168"/>
      <c r="CCN744" s="168"/>
      <c r="CCO744" s="511"/>
      <c r="CCP744" s="511"/>
      <c r="CCQ744" s="511"/>
      <c r="CCR744" s="511"/>
      <c r="CCS744" s="511"/>
      <c r="CCT744" s="511"/>
      <c r="CCU744" s="511"/>
      <c r="CCV744" s="511"/>
      <c r="CCW744" s="511"/>
      <c r="CCX744" s="511"/>
      <c r="CCY744" s="511"/>
      <c r="CCZ744" s="511"/>
      <c r="CDA744" s="511"/>
      <c r="CDB744" s="511"/>
      <c r="CDC744" s="511"/>
      <c r="CDD744" s="511"/>
      <c r="CDE744" s="511"/>
      <c r="CDF744" s="511"/>
      <c r="CDG744" s="511"/>
      <c r="CDH744" s="511"/>
      <c r="CDI744" s="511"/>
      <c r="CDJ744" s="511"/>
      <c r="CDK744" s="511"/>
      <c r="CDL744" s="511"/>
      <c r="CDM744" s="89"/>
      <c r="CDN744" s="89"/>
      <c r="CDO744" s="89"/>
      <c r="CDP744" s="89"/>
      <c r="CDQ744" s="89"/>
      <c r="CDR744" s="511"/>
      <c r="CDS744" s="511"/>
      <c r="CDT744" s="89"/>
      <c r="CDU744" s="89"/>
      <c r="CDV744" s="511"/>
      <c r="CDW744" s="511"/>
      <c r="CDX744" s="89"/>
      <c r="CDY744" s="89"/>
      <c r="CDZ744" s="511"/>
      <c r="CEA744" s="511"/>
      <c r="CEB744" s="511"/>
      <c r="CEC744" s="511"/>
      <c r="CED744" s="511"/>
      <c r="CEE744" s="511"/>
      <c r="CEF744" s="511"/>
      <c r="CEG744" s="89"/>
      <c r="CEH744" s="89"/>
      <c r="CEI744" s="511"/>
      <c r="CEJ744" s="511"/>
      <c r="CEK744" s="89"/>
      <c r="CEL744" s="89"/>
      <c r="CEM744" s="511"/>
      <c r="CEN744" s="511"/>
      <c r="CEO744" s="511"/>
      <c r="CEP744" s="511"/>
      <c r="CEQ744" s="511"/>
      <c r="CER744" s="203"/>
      <c r="CES744" s="107"/>
      <c r="CET744" s="511"/>
      <c r="CEU744" s="511"/>
      <c r="CEV744" s="511"/>
      <c r="CEW744" s="511"/>
      <c r="CEX744" s="511"/>
      <c r="CEY744" s="511"/>
      <c r="CEZ744" s="511"/>
      <c r="CFA744" s="168"/>
      <c r="CFB744" s="168"/>
      <c r="CFC744" s="168"/>
      <c r="CFD744" s="168"/>
      <c r="CFE744" s="168"/>
      <c r="CFF744" s="168"/>
      <c r="CFG744" s="168"/>
      <c r="CFH744" s="168"/>
      <c r="CFI744" s="168"/>
      <c r="CFJ744" s="168"/>
      <c r="CFK744" s="168"/>
      <c r="CFL744" s="168"/>
      <c r="CFM744" s="168"/>
      <c r="CFN744" s="168"/>
      <c r="CFO744" s="168"/>
      <c r="CFP744" s="168"/>
      <c r="CFQ744" s="168"/>
      <c r="CFR744" s="168"/>
      <c r="CFS744" s="168"/>
      <c r="CFT744" s="168"/>
      <c r="CFU744" s="168"/>
      <c r="CFV744" s="168"/>
      <c r="CFW744" s="168"/>
      <c r="CFX744" s="168"/>
      <c r="CFY744" s="168"/>
      <c r="CFZ744" s="168"/>
      <c r="CGA744" s="168"/>
      <c r="CGB744" s="168"/>
      <c r="CGC744" s="168"/>
      <c r="CGD744" s="168"/>
      <c r="CGE744" s="168"/>
      <c r="CGF744" s="168"/>
      <c r="CGG744" s="168"/>
      <c r="CGH744" s="168"/>
      <c r="CGI744" s="168"/>
      <c r="CGJ744" s="168"/>
      <c r="CGK744" s="168"/>
      <c r="CGL744" s="168"/>
      <c r="CGM744" s="168"/>
      <c r="CGN744" s="168"/>
      <c r="CGO744" s="168"/>
      <c r="CGP744" s="168"/>
      <c r="CGQ744" s="168"/>
      <c r="CGR744" s="168"/>
      <c r="CGS744" s="511"/>
      <c r="CGT744" s="511"/>
      <c r="CGU744" s="511"/>
      <c r="CGV744" s="511"/>
      <c r="CGW744" s="511"/>
      <c r="CGX744" s="511"/>
      <c r="CGY744" s="511"/>
      <c r="CGZ744" s="511"/>
      <c r="CHA744" s="511"/>
      <c r="CHB744" s="511"/>
      <c r="CHC744" s="511"/>
      <c r="CHD744" s="511"/>
      <c r="CHE744" s="511"/>
      <c r="CHF744" s="511"/>
      <c r="CHG744" s="511"/>
      <c r="CHH744" s="511"/>
      <c r="CHI744" s="511"/>
      <c r="CHJ744" s="511"/>
      <c r="CHK744" s="511"/>
      <c r="CHL744" s="511"/>
      <c r="CHM744" s="511"/>
      <c r="CHN744" s="511"/>
      <c r="CHO744" s="511"/>
      <c r="CHP744" s="511"/>
      <c r="CHQ744" s="89"/>
      <c r="CHR744" s="89"/>
      <c r="CHS744" s="89"/>
      <c r="CHT744" s="89"/>
      <c r="CHU744" s="89"/>
      <c r="CHV744" s="511"/>
      <c r="CHW744" s="511"/>
      <c r="CHX744" s="89"/>
      <c r="CHY744" s="89"/>
      <c r="CHZ744" s="511"/>
      <c r="CIA744" s="511"/>
      <c r="CIB744" s="89"/>
      <c r="CIC744" s="89"/>
      <c r="CID744" s="511"/>
      <c r="CIE744" s="511"/>
      <c r="CIF744" s="511"/>
      <c r="CIG744" s="511"/>
      <c r="CIH744" s="511"/>
      <c r="CII744" s="511"/>
      <c r="CIJ744" s="511"/>
      <c r="CIK744" s="89"/>
      <c r="CIL744" s="89"/>
      <c r="CIM744" s="511"/>
      <c r="CIN744" s="511"/>
      <c r="CIO744" s="89"/>
      <c r="CIP744" s="89"/>
      <c r="CIQ744" s="511"/>
      <c r="CIR744" s="511"/>
      <c r="CIS744" s="511"/>
      <c r="CIT744" s="511"/>
      <c r="CIU744" s="511"/>
      <c r="CIV744" s="203"/>
      <c r="CIW744" s="107"/>
      <c r="CIX744" s="511"/>
      <c r="CIY744" s="511"/>
      <c r="CIZ744" s="511"/>
      <c r="CJA744" s="511"/>
      <c r="CJB744" s="511"/>
      <c r="CJC744" s="511"/>
      <c r="CJD744" s="511"/>
      <c r="CJE744" s="168"/>
      <c r="CJF744" s="168"/>
      <c r="CJG744" s="168"/>
      <c r="CJH744" s="168"/>
      <c r="CJI744" s="168"/>
      <c r="CJJ744" s="168"/>
      <c r="CJK744" s="168"/>
      <c r="CJL744" s="168"/>
      <c r="CJM744" s="168"/>
      <c r="CJN744" s="168"/>
      <c r="CJO744" s="168"/>
      <c r="CJP744" s="168"/>
      <c r="CJQ744" s="168"/>
      <c r="CJR744" s="168"/>
      <c r="CJS744" s="168"/>
      <c r="CJT744" s="168"/>
      <c r="CJU744" s="168"/>
      <c r="CJV744" s="168"/>
      <c r="CJW744" s="168"/>
      <c r="CJX744" s="168"/>
      <c r="CJY744" s="168"/>
      <c r="CJZ744" s="168"/>
      <c r="CKA744" s="168"/>
      <c r="CKB744" s="168"/>
      <c r="CKC744" s="168"/>
      <c r="CKD744" s="168"/>
      <c r="CKE744" s="168"/>
      <c r="CKF744" s="168"/>
      <c r="CKG744" s="168"/>
      <c r="CKH744" s="168"/>
      <c r="CKI744" s="168"/>
      <c r="CKJ744" s="168"/>
      <c r="CKK744" s="168"/>
      <c r="CKL744" s="168"/>
      <c r="CKM744" s="168"/>
      <c r="CKN744" s="168"/>
      <c r="CKO744" s="168"/>
      <c r="CKP744" s="168"/>
      <c r="CKQ744" s="168"/>
      <c r="CKR744" s="168"/>
      <c r="CKS744" s="168"/>
      <c r="CKT744" s="168"/>
      <c r="CKU744" s="168"/>
      <c r="CKV744" s="168"/>
      <c r="CKW744" s="511"/>
      <c r="CKX744" s="511"/>
      <c r="CKY744" s="511"/>
      <c r="CKZ744" s="511"/>
      <c r="CLA744" s="511"/>
      <c r="CLB744" s="511"/>
      <c r="CLC744" s="511"/>
      <c r="CLD744" s="511"/>
      <c r="CLE744" s="511"/>
      <c r="CLF744" s="511"/>
      <c r="CLG744" s="511"/>
      <c r="CLH744" s="511"/>
      <c r="CLI744" s="511"/>
      <c r="CLJ744" s="511"/>
      <c r="CLK744" s="511"/>
      <c r="CLL744" s="511"/>
      <c r="CLM744" s="511"/>
      <c r="CLN744" s="511"/>
      <c r="CLO744" s="511"/>
      <c r="CLP744" s="511"/>
      <c r="CLQ744" s="511"/>
      <c r="CLR744" s="511"/>
      <c r="CLS744" s="511"/>
      <c r="CLT744" s="511"/>
      <c r="CLU744" s="89"/>
      <c r="CLV744" s="89"/>
      <c r="CLW744" s="89"/>
      <c r="CLX744" s="89"/>
      <c r="CLY744" s="89"/>
      <c r="CLZ744" s="511"/>
      <c r="CMA744" s="511"/>
      <c r="CMB744" s="89"/>
      <c r="CMC744" s="89"/>
      <c r="CMD744" s="511"/>
      <c r="CME744" s="511"/>
      <c r="CMF744" s="89"/>
      <c r="CMG744" s="89"/>
      <c r="CMH744" s="511"/>
      <c r="CMI744" s="511"/>
      <c r="CMJ744" s="511"/>
      <c r="CMK744" s="511"/>
      <c r="CML744" s="511"/>
      <c r="CMM744" s="511"/>
      <c r="CMN744" s="511"/>
      <c r="CMO744" s="89"/>
      <c r="CMP744" s="89"/>
      <c r="CMQ744" s="511"/>
      <c r="CMR744" s="511"/>
      <c r="CMS744" s="89"/>
      <c r="CMT744" s="89"/>
      <c r="CMU744" s="511"/>
      <c r="CMV744" s="511"/>
      <c r="CMW744" s="511"/>
      <c r="CMX744" s="511"/>
      <c r="CMY744" s="511"/>
      <c r="CMZ744" s="203"/>
      <c r="CNA744" s="107"/>
      <c r="CNB744" s="511"/>
      <c r="CNC744" s="511"/>
      <c r="CND744" s="511"/>
      <c r="CNE744" s="511"/>
      <c r="CNF744" s="511"/>
      <c r="CNG744" s="511"/>
      <c r="CNH744" s="511"/>
      <c r="CNI744" s="168"/>
      <c r="CNJ744" s="168"/>
      <c r="CNK744" s="168"/>
      <c r="CNL744" s="168"/>
      <c r="CNM744" s="168"/>
      <c r="CNN744" s="168"/>
      <c r="CNO744" s="168"/>
      <c r="CNP744" s="168"/>
      <c r="CNQ744" s="168"/>
      <c r="CNR744" s="168"/>
      <c r="CNS744" s="168"/>
      <c r="CNT744" s="168"/>
      <c r="CNU744" s="168"/>
      <c r="CNV744" s="168"/>
      <c r="CNW744" s="168"/>
      <c r="CNX744" s="168"/>
      <c r="CNY744" s="168"/>
      <c r="CNZ744" s="168"/>
      <c r="COA744" s="168"/>
      <c r="COB744" s="168"/>
      <c r="COC744" s="168"/>
      <c r="COD744" s="168"/>
      <c r="COE744" s="168"/>
      <c r="COF744" s="168"/>
      <c r="COG744" s="168"/>
      <c r="COH744" s="168"/>
      <c r="COI744" s="168"/>
      <c r="COJ744" s="168"/>
      <c r="COK744" s="168"/>
      <c r="COL744" s="168"/>
      <c r="COM744" s="168"/>
      <c r="CON744" s="168"/>
      <c r="COO744" s="168"/>
      <c r="COP744" s="168"/>
      <c r="COQ744" s="168"/>
      <c r="COR744" s="168"/>
      <c r="COS744" s="168"/>
      <c r="COT744" s="168"/>
      <c r="COU744" s="168"/>
      <c r="COV744" s="168"/>
      <c r="COW744" s="168"/>
      <c r="COX744" s="168"/>
      <c r="COY744" s="168"/>
      <c r="COZ744" s="168"/>
      <c r="CPA744" s="511"/>
      <c r="CPB744" s="511"/>
      <c r="CPC744" s="511"/>
      <c r="CPD744" s="511"/>
      <c r="CPE744" s="511"/>
      <c r="CPF744" s="511"/>
      <c r="CPG744" s="511"/>
      <c r="CPH744" s="511"/>
      <c r="CPI744" s="511"/>
      <c r="CPJ744" s="511"/>
      <c r="CPK744" s="511"/>
      <c r="CPL744" s="511"/>
      <c r="CPM744" s="511"/>
      <c r="CPN744" s="511"/>
      <c r="CPO744" s="511"/>
      <c r="CPP744" s="511"/>
      <c r="CPQ744" s="511"/>
      <c r="CPR744" s="511"/>
      <c r="CPS744" s="511"/>
      <c r="CPT744" s="511"/>
      <c r="CPU744" s="511"/>
      <c r="CPV744" s="511"/>
      <c r="CPW744" s="511"/>
      <c r="CPX744" s="511"/>
      <c r="CPY744" s="89"/>
      <c r="CPZ744" s="89"/>
      <c r="CQA744" s="89"/>
      <c r="CQB744" s="89"/>
      <c r="CQC744" s="89"/>
      <c r="CQD744" s="511"/>
      <c r="CQE744" s="511"/>
      <c r="CQF744" s="89"/>
      <c r="CQG744" s="89"/>
      <c r="CQH744" s="511"/>
      <c r="CQI744" s="511"/>
      <c r="CQJ744" s="89"/>
      <c r="CQK744" s="89"/>
      <c r="CQL744" s="511"/>
      <c r="CQM744" s="511"/>
      <c r="CQN744" s="511"/>
      <c r="CQO744" s="511"/>
      <c r="CQP744" s="511"/>
      <c r="CQQ744" s="511"/>
      <c r="CQR744" s="511"/>
      <c r="CQS744" s="89"/>
      <c r="CQT744" s="89"/>
      <c r="CQU744" s="511"/>
      <c r="CQV744" s="511"/>
      <c r="CQW744" s="89"/>
      <c r="CQX744" s="89"/>
      <c r="CQY744" s="511"/>
      <c r="CQZ744" s="511"/>
      <c r="CRA744" s="511"/>
      <c r="CRB744" s="511"/>
      <c r="CRC744" s="511"/>
      <c r="CRD744" s="203"/>
      <c r="CRE744" s="107"/>
      <c r="CRF744" s="511"/>
      <c r="CRG744" s="511"/>
      <c r="CRH744" s="511"/>
      <c r="CRI744" s="511"/>
      <c r="CRJ744" s="511"/>
      <c r="CRK744" s="511"/>
      <c r="CRL744" s="511"/>
      <c r="CRM744" s="168"/>
      <c r="CRN744" s="168"/>
      <c r="CRO744" s="168"/>
      <c r="CRP744" s="168"/>
      <c r="CRQ744" s="168"/>
      <c r="CRR744" s="168"/>
      <c r="CRS744" s="168"/>
      <c r="CRT744" s="168"/>
      <c r="CRU744" s="168"/>
      <c r="CRV744" s="168"/>
      <c r="CRW744" s="168"/>
      <c r="CRX744" s="168"/>
      <c r="CRY744" s="168"/>
      <c r="CRZ744" s="168"/>
      <c r="CSA744" s="168"/>
      <c r="CSB744" s="168"/>
      <c r="CSC744" s="168"/>
      <c r="CSD744" s="168"/>
      <c r="CSE744" s="168"/>
      <c r="CSF744" s="168"/>
      <c r="CSG744" s="168"/>
      <c r="CSH744" s="168"/>
      <c r="CSI744" s="168"/>
      <c r="CSJ744" s="168"/>
      <c r="CSK744" s="168"/>
      <c r="CSL744" s="168"/>
      <c r="CSM744" s="168"/>
      <c r="CSN744" s="168"/>
      <c r="CSO744" s="168"/>
      <c r="CSP744" s="168"/>
      <c r="CSQ744" s="168"/>
      <c r="CSR744" s="168"/>
      <c r="CSS744" s="168"/>
      <c r="CST744" s="168"/>
      <c r="CSU744" s="168"/>
      <c r="CSV744" s="168"/>
      <c r="CSW744" s="168"/>
      <c r="CSX744" s="168"/>
      <c r="CSY744" s="168"/>
      <c r="CSZ744" s="168"/>
      <c r="CTA744" s="168"/>
      <c r="CTB744" s="168"/>
      <c r="CTC744" s="168"/>
      <c r="CTD744" s="168"/>
      <c r="CTE744" s="511"/>
      <c r="CTF744" s="511"/>
      <c r="CTG744" s="511"/>
      <c r="CTH744" s="511"/>
      <c r="CTI744" s="511"/>
      <c r="CTJ744" s="511"/>
      <c r="CTK744" s="511"/>
      <c r="CTL744" s="511"/>
      <c r="CTM744" s="511"/>
      <c r="CTN744" s="511"/>
      <c r="CTO744" s="511"/>
      <c r="CTP744" s="511"/>
      <c r="CTQ744" s="511"/>
      <c r="CTR744" s="511"/>
      <c r="CTS744" s="511"/>
      <c r="CTT744" s="511"/>
      <c r="CTU744" s="511"/>
      <c r="CTV744" s="511"/>
      <c r="CTW744" s="511"/>
      <c r="CTX744" s="511"/>
      <c r="CTY744" s="511"/>
      <c r="CTZ744" s="511"/>
      <c r="CUA744" s="511"/>
      <c r="CUB744" s="511"/>
      <c r="CUC744" s="89"/>
      <c r="CUD744" s="89"/>
      <c r="CUE744" s="89"/>
      <c r="CUF744" s="89"/>
      <c r="CUG744" s="89"/>
      <c r="CUH744" s="511"/>
      <c r="CUI744" s="511"/>
      <c r="CUJ744" s="89"/>
      <c r="CUK744" s="89"/>
      <c r="CUL744" s="511"/>
      <c r="CUM744" s="511"/>
      <c r="CUN744" s="89"/>
      <c r="CUO744" s="89"/>
      <c r="CUP744" s="511"/>
      <c r="CUQ744" s="511"/>
      <c r="CUR744" s="511"/>
      <c r="CUS744" s="511"/>
      <c r="CUT744" s="511"/>
      <c r="CUU744" s="511"/>
      <c r="CUV744" s="511"/>
      <c r="CUW744" s="89"/>
      <c r="CUX744" s="89"/>
      <c r="CUY744" s="511"/>
      <c r="CUZ744" s="511"/>
      <c r="CVA744" s="89"/>
      <c r="CVB744" s="89"/>
      <c r="CVC744" s="511"/>
      <c r="CVD744" s="511"/>
      <c r="CVE744" s="511"/>
      <c r="CVF744" s="511"/>
      <c r="CVG744" s="511"/>
      <c r="CVH744" s="203"/>
      <c r="CVI744" s="107"/>
      <c r="CVJ744" s="511"/>
      <c r="CVK744" s="511"/>
      <c r="CVL744" s="511"/>
      <c r="CVM744" s="511"/>
      <c r="CVN744" s="511"/>
      <c r="CVO744" s="511"/>
      <c r="CVP744" s="511"/>
      <c r="CVQ744" s="168"/>
      <c r="CVR744" s="168"/>
      <c r="CVS744" s="168"/>
      <c r="CVT744" s="168"/>
      <c r="CVU744" s="168"/>
      <c r="CVV744" s="168"/>
      <c r="CVW744" s="168"/>
      <c r="CVX744" s="168"/>
      <c r="CVY744" s="168"/>
      <c r="CVZ744" s="168"/>
      <c r="CWA744" s="168"/>
      <c r="CWB744" s="168"/>
      <c r="CWC744" s="168"/>
      <c r="CWD744" s="168"/>
      <c r="CWE744" s="168"/>
      <c r="CWF744" s="168"/>
      <c r="CWG744" s="168"/>
      <c r="CWH744" s="168"/>
      <c r="CWI744" s="168"/>
      <c r="CWJ744" s="168"/>
      <c r="CWK744" s="168"/>
      <c r="CWL744" s="168"/>
      <c r="CWM744" s="168"/>
      <c r="CWN744" s="168"/>
      <c r="CWO744" s="168"/>
      <c r="CWP744" s="168"/>
      <c r="CWQ744" s="168"/>
      <c r="CWR744" s="168"/>
      <c r="CWS744" s="168"/>
      <c r="CWT744" s="168"/>
      <c r="CWU744" s="168"/>
      <c r="CWV744" s="168"/>
      <c r="CWW744" s="168"/>
      <c r="CWX744" s="168"/>
      <c r="CWY744" s="168"/>
      <c r="CWZ744" s="168"/>
      <c r="CXA744" s="168"/>
      <c r="CXB744" s="168"/>
      <c r="CXC744" s="168"/>
      <c r="CXD744" s="168"/>
      <c r="CXE744" s="168"/>
      <c r="CXF744" s="168"/>
      <c r="CXG744" s="168"/>
      <c r="CXH744" s="168"/>
      <c r="CXI744" s="511"/>
      <c r="CXJ744" s="511"/>
      <c r="CXK744" s="511"/>
      <c r="CXL744" s="511"/>
      <c r="CXM744" s="511"/>
      <c r="CXN744" s="511"/>
      <c r="CXO744" s="511"/>
      <c r="CXP744" s="511"/>
      <c r="CXQ744" s="511"/>
      <c r="CXR744" s="511"/>
      <c r="CXS744" s="511"/>
      <c r="CXT744" s="511"/>
      <c r="CXU744" s="511"/>
      <c r="CXV744" s="511"/>
      <c r="CXW744" s="511"/>
      <c r="CXX744" s="511"/>
      <c r="CXY744" s="511"/>
      <c r="CXZ744" s="511"/>
      <c r="CYA744" s="511"/>
      <c r="CYB744" s="511"/>
      <c r="CYC744" s="511"/>
      <c r="CYD744" s="511"/>
      <c r="CYE744" s="511"/>
      <c r="CYF744" s="511"/>
      <c r="CYG744" s="89"/>
      <c r="CYH744" s="89"/>
      <c r="CYI744" s="89"/>
      <c r="CYJ744" s="89"/>
      <c r="CYK744" s="89"/>
      <c r="CYL744" s="511"/>
      <c r="CYM744" s="511"/>
      <c r="CYN744" s="89"/>
      <c r="CYO744" s="89"/>
      <c r="CYP744" s="511"/>
      <c r="CYQ744" s="511"/>
      <c r="CYR744" s="89"/>
      <c r="CYS744" s="89"/>
      <c r="CYT744" s="511"/>
      <c r="CYU744" s="511"/>
      <c r="CYV744" s="511"/>
      <c r="CYW744" s="511"/>
      <c r="CYX744" s="511"/>
      <c r="CYY744" s="511"/>
      <c r="CYZ744" s="511"/>
      <c r="CZA744" s="89"/>
      <c r="CZB744" s="89"/>
      <c r="CZC744" s="511"/>
      <c r="CZD744" s="511"/>
      <c r="CZE744" s="89"/>
      <c r="CZF744" s="89"/>
      <c r="CZG744" s="511"/>
      <c r="CZH744" s="511"/>
      <c r="CZI744" s="511"/>
      <c r="CZJ744" s="511"/>
      <c r="CZK744" s="511"/>
      <c r="CZL744" s="203"/>
      <c r="CZM744" s="107"/>
      <c r="CZN744" s="511"/>
      <c r="CZO744" s="511"/>
      <c r="CZP744" s="511"/>
      <c r="CZQ744" s="511"/>
      <c r="CZR744" s="511"/>
      <c r="CZS744" s="511"/>
      <c r="CZT744" s="511"/>
      <c r="CZU744" s="168"/>
      <c r="CZV744" s="168"/>
      <c r="CZW744" s="168"/>
      <c r="CZX744" s="168"/>
      <c r="CZY744" s="168"/>
      <c r="CZZ744" s="168"/>
      <c r="DAA744" s="168"/>
      <c r="DAB744" s="168"/>
      <c r="DAC744" s="168"/>
      <c r="DAD744" s="168"/>
      <c r="DAE744" s="168"/>
      <c r="DAF744" s="168"/>
      <c r="DAG744" s="168"/>
      <c r="DAH744" s="168"/>
      <c r="DAI744" s="168"/>
      <c r="DAJ744" s="168"/>
      <c r="DAK744" s="168"/>
      <c r="DAL744" s="168"/>
      <c r="DAM744" s="168"/>
      <c r="DAN744" s="168"/>
      <c r="DAO744" s="168"/>
      <c r="DAP744" s="168"/>
      <c r="DAQ744" s="168"/>
      <c r="DAR744" s="168"/>
      <c r="DAS744" s="168"/>
      <c r="DAT744" s="168"/>
      <c r="DAU744" s="168"/>
      <c r="DAV744" s="168"/>
      <c r="DAW744" s="168"/>
      <c r="DAX744" s="168"/>
      <c r="DAY744" s="168"/>
      <c r="DAZ744" s="168"/>
      <c r="DBA744" s="168"/>
      <c r="DBB744" s="168"/>
      <c r="DBC744" s="168"/>
      <c r="DBD744" s="168"/>
      <c r="DBE744" s="168"/>
      <c r="DBF744" s="168"/>
      <c r="DBG744" s="168"/>
      <c r="DBH744" s="168"/>
      <c r="DBI744" s="168"/>
      <c r="DBJ744" s="168"/>
      <c r="DBK744" s="168"/>
      <c r="DBL744" s="168"/>
      <c r="DBM744" s="511"/>
      <c r="DBN744" s="511"/>
      <c r="DBO744" s="511"/>
      <c r="DBP744" s="511"/>
      <c r="DBQ744" s="511"/>
      <c r="DBR744" s="511"/>
      <c r="DBS744" s="511"/>
      <c r="DBT744" s="511"/>
      <c r="DBU744" s="511"/>
      <c r="DBV744" s="511"/>
      <c r="DBW744" s="511"/>
      <c r="DBX744" s="511"/>
      <c r="DBY744" s="511"/>
      <c r="DBZ744" s="511"/>
      <c r="DCA744" s="511"/>
      <c r="DCB744" s="511"/>
      <c r="DCC744" s="511"/>
      <c r="DCD744" s="511"/>
      <c r="DCE744" s="511"/>
      <c r="DCF744" s="511"/>
      <c r="DCG744" s="511"/>
      <c r="DCH744" s="511"/>
      <c r="DCI744" s="511"/>
      <c r="DCJ744" s="511"/>
      <c r="DCK744" s="89"/>
      <c r="DCL744" s="89"/>
      <c r="DCM744" s="89"/>
      <c r="DCN744" s="89"/>
      <c r="DCO744" s="89"/>
      <c r="DCP744" s="511"/>
      <c r="DCQ744" s="511"/>
      <c r="DCR744" s="89"/>
      <c r="DCS744" s="89"/>
      <c r="DCT744" s="511"/>
      <c r="DCU744" s="511"/>
      <c r="DCV744" s="89"/>
      <c r="DCW744" s="89"/>
      <c r="DCX744" s="511"/>
      <c r="DCY744" s="511"/>
      <c r="DCZ744" s="511"/>
      <c r="DDA744" s="511"/>
      <c r="DDB744" s="511"/>
      <c r="DDC744" s="511"/>
      <c r="DDD744" s="511"/>
      <c r="DDE744" s="89"/>
      <c r="DDF744" s="89"/>
      <c r="DDG744" s="511"/>
      <c r="DDH744" s="511"/>
      <c r="DDI744" s="89"/>
      <c r="DDJ744" s="89"/>
      <c r="DDK744" s="511"/>
      <c r="DDL744" s="511"/>
      <c r="DDM744" s="511"/>
      <c r="DDN744" s="511"/>
      <c r="DDO744" s="511"/>
      <c r="DDP744" s="203"/>
      <c r="DDQ744" s="107"/>
      <c r="DDR744" s="511"/>
      <c r="DDS744" s="511"/>
      <c r="DDT744" s="511"/>
      <c r="DDU744" s="511"/>
      <c r="DDV744" s="511"/>
      <c r="DDW744" s="511"/>
      <c r="DDX744" s="511"/>
      <c r="DDY744" s="168"/>
      <c r="DDZ744" s="168"/>
      <c r="DEA744" s="168"/>
      <c r="DEB744" s="168"/>
      <c r="DEC744" s="168"/>
      <c r="DED744" s="168"/>
      <c r="DEE744" s="168"/>
      <c r="DEF744" s="168"/>
      <c r="DEG744" s="168"/>
      <c r="DEH744" s="168"/>
      <c r="DEI744" s="168"/>
      <c r="DEJ744" s="168"/>
      <c r="DEK744" s="168"/>
      <c r="DEL744" s="168"/>
      <c r="DEM744" s="168"/>
      <c r="DEN744" s="168"/>
      <c r="DEO744" s="168"/>
      <c r="DEP744" s="168"/>
      <c r="DEQ744" s="168"/>
      <c r="DER744" s="168"/>
      <c r="DES744" s="168"/>
      <c r="DET744" s="168"/>
      <c r="DEU744" s="168"/>
      <c r="DEV744" s="168"/>
      <c r="DEW744" s="168"/>
      <c r="DEX744" s="168"/>
      <c r="DEY744" s="168"/>
      <c r="DEZ744" s="168"/>
      <c r="DFA744" s="168"/>
      <c r="DFB744" s="168"/>
      <c r="DFC744" s="168"/>
      <c r="DFD744" s="168"/>
      <c r="DFE744" s="168"/>
      <c r="DFF744" s="168"/>
      <c r="DFG744" s="168"/>
      <c r="DFH744" s="168"/>
      <c r="DFI744" s="168"/>
      <c r="DFJ744" s="168"/>
      <c r="DFK744" s="168"/>
      <c r="DFL744" s="168"/>
      <c r="DFM744" s="168"/>
      <c r="DFN744" s="168"/>
      <c r="DFO744" s="168"/>
      <c r="DFP744" s="168"/>
      <c r="DFQ744" s="511"/>
      <c r="DFR744" s="511"/>
      <c r="DFS744" s="511"/>
      <c r="DFT744" s="511"/>
      <c r="DFU744" s="511"/>
      <c r="DFV744" s="511"/>
      <c r="DFW744" s="511"/>
      <c r="DFX744" s="511"/>
      <c r="DFY744" s="511"/>
      <c r="DFZ744" s="511"/>
      <c r="DGA744" s="511"/>
      <c r="DGB744" s="511"/>
      <c r="DGC744" s="511"/>
      <c r="DGD744" s="511"/>
      <c r="DGE744" s="511"/>
      <c r="DGF744" s="511"/>
      <c r="DGG744" s="511"/>
      <c r="DGH744" s="511"/>
      <c r="DGI744" s="511"/>
      <c r="DGJ744" s="511"/>
      <c r="DGK744" s="511"/>
      <c r="DGL744" s="511"/>
      <c r="DGM744" s="511"/>
      <c r="DGN744" s="511"/>
      <c r="DGO744" s="89"/>
      <c r="DGP744" s="89"/>
      <c r="DGQ744" s="89"/>
      <c r="DGR744" s="89"/>
      <c r="DGS744" s="89"/>
      <c r="DGT744" s="511"/>
      <c r="DGU744" s="511"/>
      <c r="DGV744" s="89"/>
      <c r="DGW744" s="89"/>
      <c r="DGX744" s="511"/>
      <c r="DGY744" s="511"/>
      <c r="DGZ744" s="89"/>
      <c r="DHA744" s="89"/>
      <c r="DHB744" s="511"/>
      <c r="DHC744" s="511"/>
      <c r="DHD744" s="511"/>
      <c r="DHE744" s="511"/>
      <c r="DHF744" s="511"/>
      <c r="DHG744" s="511"/>
      <c r="DHH744" s="511"/>
      <c r="DHI744" s="89"/>
      <c r="DHJ744" s="89"/>
      <c r="DHK744" s="511"/>
      <c r="DHL744" s="511"/>
      <c r="DHM744" s="89"/>
      <c r="DHN744" s="89"/>
      <c r="DHO744" s="511"/>
      <c r="DHP744" s="511"/>
      <c r="DHQ744" s="511"/>
      <c r="DHR744" s="511"/>
      <c r="DHS744" s="511"/>
      <c r="DHT744" s="203"/>
      <c r="DHU744" s="107"/>
      <c r="DHV744" s="511"/>
      <c r="DHW744" s="511"/>
      <c r="DHX744" s="511"/>
      <c r="DHY744" s="511"/>
      <c r="DHZ744" s="511"/>
      <c r="DIA744" s="511"/>
      <c r="DIB744" s="511"/>
      <c r="DIC744" s="168"/>
      <c r="DID744" s="168"/>
      <c r="DIE744" s="168"/>
      <c r="DIF744" s="168"/>
      <c r="DIG744" s="168"/>
      <c r="DIH744" s="168"/>
      <c r="DII744" s="168"/>
      <c r="DIJ744" s="168"/>
      <c r="DIK744" s="168"/>
      <c r="DIL744" s="168"/>
      <c r="DIM744" s="168"/>
      <c r="DIN744" s="168"/>
      <c r="DIO744" s="168"/>
      <c r="DIP744" s="168"/>
      <c r="DIQ744" s="168"/>
      <c r="DIR744" s="168"/>
      <c r="DIS744" s="168"/>
      <c r="DIT744" s="168"/>
      <c r="DIU744" s="168"/>
      <c r="DIV744" s="168"/>
      <c r="DIW744" s="168"/>
      <c r="DIX744" s="168"/>
      <c r="DIY744" s="168"/>
      <c r="DIZ744" s="168"/>
      <c r="DJA744" s="168"/>
      <c r="DJB744" s="168"/>
      <c r="DJC744" s="168"/>
      <c r="DJD744" s="168"/>
      <c r="DJE744" s="168"/>
      <c r="DJF744" s="168"/>
      <c r="DJG744" s="168"/>
      <c r="DJH744" s="168"/>
      <c r="DJI744" s="168"/>
      <c r="DJJ744" s="168"/>
      <c r="DJK744" s="168"/>
      <c r="DJL744" s="168"/>
      <c r="DJM744" s="168"/>
      <c r="DJN744" s="168"/>
      <c r="DJO744" s="168"/>
      <c r="DJP744" s="168"/>
      <c r="DJQ744" s="168"/>
      <c r="DJR744" s="168"/>
      <c r="DJS744" s="168"/>
      <c r="DJT744" s="168"/>
      <c r="DJU744" s="511"/>
      <c r="DJV744" s="511"/>
      <c r="DJW744" s="511"/>
      <c r="DJX744" s="511"/>
      <c r="DJY744" s="511"/>
      <c r="DJZ744" s="511"/>
      <c r="DKA744" s="511"/>
      <c r="DKB744" s="511"/>
      <c r="DKC744" s="511"/>
      <c r="DKD744" s="511"/>
      <c r="DKE744" s="511"/>
      <c r="DKF744" s="511"/>
      <c r="DKG744" s="511"/>
      <c r="DKH744" s="511"/>
      <c r="DKI744" s="511"/>
      <c r="DKJ744" s="511"/>
      <c r="DKK744" s="511"/>
      <c r="DKL744" s="511"/>
      <c r="DKM744" s="511"/>
      <c r="DKN744" s="511"/>
      <c r="DKO744" s="511"/>
      <c r="DKP744" s="511"/>
      <c r="DKQ744" s="511"/>
      <c r="DKR744" s="511"/>
      <c r="DKS744" s="89"/>
      <c r="DKT744" s="89"/>
      <c r="DKU744" s="89"/>
      <c r="DKV744" s="89"/>
      <c r="DKW744" s="89"/>
      <c r="DKX744" s="511"/>
      <c r="DKY744" s="511"/>
      <c r="DKZ744" s="89"/>
      <c r="DLA744" s="89"/>
      <c r="DLB744" s="511"/>
      <c r="DLC744" s="511"/>
      <c r="DLD744" s="89"/>
      <c r="DLE744" s="89"/>
      <c r="DLF744" s="511"/>
      <c r="DLG744" s="511"/>
      <c r="DLH744" s="511"/>
      <c r="DLI744" s="511"/>
      <c r="DLJ744" s="511"/>
      <c r="DLK744" s="511"/>
      <c r="DLL744" s="511"/>
      <c r="DLM744" s="89"/>
      <c r="DLN744" s="89"/>
      <c r="DLO744" s="511"/>
      <c r="DLP744" s="511"/>
      <c r="DLQ744" s="89"/>
      <c r="DLR744" s="89"/>
      <c r="DLS744" s="511"/>
      <c r="DLT744" s="511"/>
      <c r="DLU744" s="511"/>
      <c r="DLV744" s="511"/>
      <c r="DLW744" s="511"/>
      <c r="DLX744" s="203"/>
      <c r="DLY744" s="107"/>
      <c r="DLZ744" s="511"/>
      <c r="DMA744" s="511"/>
      <c r="DMB744" s="511"/>
      <c r="DMC744" s="511"/>
      <c r="DMD744" s="511"/>
      <c r="DME744" s="511"/>
      <c r="DMF744" s="511"/>
      <c r="DMG744" s="168"/>
      <c r="DMH744" s="168"/>
      <c r="DMI744" s="168"/>
      <c r="DMJ744" s="168"/>
      <c r="DMK744" s="168"/>
      <c r="DML744" s="168"/>
      <c r="DMM744" s="168"/>
      <c r="DMN744" s="168"/>
      <c r="DMO744" s="168"/>
      <c r="DMP744" s="168"/>
      <c r="DMQ744" s="168"/>
      <c r="DMR744" s="168"/>
      <c r="DMS744" s="168"/>
      <c r="DMT744" s="168"/>
      <c r="DMU744" s="168"/>
      <c r="DMV744" s="168"/>
      <c r="DMW744" s="168"/>
      <c r="DMX744" s="168"/>
      <c r="DMY744" s="168"/>
      <c r="DMZ744" s="168"/>
      <c r="DNA744" s="168"/>
      <c r="DNB744" s="168"/>
      <c r="DNC744" s="168"/>
      <c r="DND744" s="168"/>
      <c r="DNE744" s="168"/>
      <c r="DNF744" s="168"/>
      <c r="DNG744" s="168"/>
      <c r="DNH744" s="168"/>
      <c r="DNI744" s="168"/>
      <c r="DNJ744" s="168"/>
      <c r="DNK744" s="168"/>
      <c r="DNL744" s="168"/>
      <c r="DNM744" s="168"/>
      <c r="DNN744" s="168"/>
      <c r="DNO744" s="168"/>
      <c r="DNP744" s="168"/>
      <c r="DNQ744" s="168"/>
      <c r="DNR744" s="168"/>
      <c r="DNS744" s="168"/>
      <c r="DNT744" s="168"/>
      <c r="DNU744" s="168"/>
      <c r="DNV744" s="168"/>
      <c r="DNW744" s="168"/>
      <c r="DNX744" s="168"/>
      <c r="DNY744" s="511"/>
      <c r="DNZ744" s="511"/>
      <c r="DOA744" s="511"/>
      <c r="DOB744" s="511"/>
      <c r="DOC744" s="511"/>
      <c r="DOD744" s="511"/>
      <c r="DOE744" s="511"/>
      <c r="DOF744" s="511"/>
      <c r="DOG744" s="511"/>
      <c r="DOH744" s="511"/>
      <c r="DOI744" s="511"/>
      <c r="DOJ744" s="511"/>
      <c r="DOK744" s="511"/>
      <c r="DOL744" s="511"/>
      <c r="DOM744" s="511"/>
      <c r="DON744" s="511"/>
      <c r="DOO744" s="511"/>
      <c r="DOP744" s="511"/>
      <c r="DOQ744" s="511"/>
      <c r="DOR744" s="511"/>
      <c r="DOS744" s="511"/>
      <c r="DOT744" s="511"/>
      <c r="DOU744" s="511"/>
      <c r="DOV744" s="511"/>
      <c r="DOW744" s="89"/>
      <c r="DOX744" s="89"/>
      <c r="DOY744" s="89"/>
      <c r="DOZ744" s="89"/>
      <c r="DPA744" s="89"/>
      <c r="DPB744" s="511"/>
      <c r="DPC744" s="511"/>
      <c r="DPD744" s="89"/>
      <c r="DPE744" s="89"/>
      <c r="DPF744" s="511"/>
      <c r="DPG744" s="511"/>
      <c r="DPH744" s="89"/>
      <c r="DPI744" s="89"/>
      <c r="DPJ744" s="511"/>
      <c r="DPK744" s="511"/>
      <c r="DPL744" s="511"/>
      <c r="DPM744" s="511"/>
      <c r="DPN744" s="511"/>
      <c r="DPO744" s="511"/>
      <c r="DPP744" s="511"/>
      <c r="DPQ744" s="89"/>
      <c r="DPR744" s="89"/>
      <c r="DPS744" s="511"/>
      <c r="DPT744" s="511"/>
      <c r="DPU744" s="89"/>
      <c r="DPV744" s="89"/>
      <c r="DPW744" s="511"/>
      <c r="DPX744" s="511"/>
      <c r="DPY744" s="511"/>
      <c r="DPZ744" s="511"/>
      <c r="DQA744" s="511"/>
      <c r="DQB744" s="203"/>
      <c r="DQC744" s="107"/>
      <c r="DQD744" s="511"/>
      <c r="DQE744" s="511"/>
      <c r="DQF744" s="511"/>
      <c r="DQG744" s="511"/>
      <c r="DQH744" s="511"/>
      <c r="DQI744" s="511"/>
      <c r="DQJ744" s="511"/>
      <c r="DQK744" s="168"/>
      <c r="DQL744" s="168"/>
      <c r="DQM744" s="168"/>
      <c r="DQN744" s="168"/>
      <c r="DQO744" s="168"/>
      <c r="DQP744" s="168"/>
      <c r="DQQ744" s="168"/>
      <c r="DQR744" s="168"/>
      <c r="DQS744" s="168"/>
      <c r="DQT744" s="168"/>
      <c r="DQU744" s="168"/>
      <c r="DQV744" s="168"/>
      <c r="DQW744" s="168"/>
      <c r="DQX744" s="168"/>
      <c r="DQY744" s="168"/>
      <c r="DQZ744" s="168"/>
      <c r="DRA744" s="168"/>
      <c r="DRB744" s="168"/>
      <c r="DRC744" s="168"/>
      <c r="DRD744" s="168"/>
      <c r="DRE744" s="168"/>
      <c r="DRF744" s="168"/>
      <c r="DRG744" s="168"/>
      <c r="DRH744" s="168"/>
      <c r="DRI744" s="168"/>
      <c r="DRJ744" s="168"/>
      <c r="DRK744" s="168"/>
      <c r="DRL744" s="168"/>
      <c r="DRM744" s="168"/>
      <c r="DRN744" s="168"/>
      <c r="DRO744" s="168"/>
      <c r="DRP744" s="168"/>
      <c r="DRQ744" s="168"/>
      <c r="DRR744" s="168"/>
      <c r="DRS744" s="168"/>
      <c r="DRT744" s="168"/>
      <c r="DRU744" s="168"/>
      <c r="DRV744" s="168"/>
      <c r="DRW744" s="168"/>
      <c r="DRX744" s="168"/>
      <c r="DRY744" s="168"/>
      <c r="DRZ744" s="168"/>
      <c r="DSA744" s="168"/>
      <c r="DSB744" s="168"/>
      <c r="DSC744" s="511"/>
      <c r="DSD744" s="511"/>
      <c r="DSE744" s="511"/>
      <c r="DSF744" s="511"/>
      <c r="DSG744" s="511"/>
      <c r="DSH744" s="511"/>
      <c r="DSI744" s="511"/>
      <c r="DSJ744" s="511"/>
      <c r="DSK744" s="511"/>
      <c r="DSL744" s="511"/>
      <c r="DSM744" s="511"/>
      <c r="DSN744" s="511"/>
      <c r="DSO744" s="511"/>
      <c r="DSP744" s="511"/>
      <c r="DSQ744" s="511"/>
      <c r="DSR744" s="511"/>
      <c r="DSS744" s="511"/>
      <c r="DST744" s="511"/>
      <c r="DSU744" s="511"/>
      <c r="DSV744" s="511"/>
      <c r="DSW744" s="511"/>
      <c r="DSX744" s="511"/>
      <c r="DSY744" s="511"/>
      <c r="DSZ744" s="511"/>
      <c r="DTA744" s="89"/>
      <c r="DTB744" s="89"/>
      <c r="DTC744" s="89"/>
      <c r="DTD744" s="89"/>
      <c r="DTE744" s="89"/>
      <c r="DTF744" s="511"/>
      <c r="DTG744" s="511"/>
      <c r="DTH744" s="89"/>
      <c r="DTI744" s="89"/>
      <c r="DTJ744" s="511"/>
      <c r="DTK744" s="511"/>
      <c r="DTL744" s="89"/>
      <c r="DTM744" s="89"/>
      <c r="DTN744" s="511"/>
      <c r="DTO744" s="511"/>
      <c r="DTP744" s="511"/>
      <c r="DTQ744" s="511"/>
      <c r="DTR744" s="511"/>
      <c r="DTS744" s="511"/>
      <c r="DTT744" s="511"/>
      <c r="DTU744" s="89"/>
      <c r="DTV744" s="89"/>
      <c r="DTW744" s="511"/>
      <c r="DTX744" s="511"/>
      <c r="DTY744" s="89"/>
      <c r="DTZ744" s="89"/>
      <c r="DUA744" s="511"/>
      <c r="DUB744" s="511"/>
      <c r="DUC744" s="511"/>
      <c r="DUD744" s="511"/>
      <c r="DUE744" s="511"/>
      <c r="DUF744" s="203"/>
      <c r="DUG744" s="107"/>
      <c r="DUH744" s="511"/>
      <c r="DUI744" s="511"/>
      <c r="DUJ744" s="511"/>
      <c r="DUK744" s="511"/>
      <c r="DUL744" s="511"/>
      <c r="DUM744" s="511"/>
      <c r="DUN744" s="511"/>
      <c r="DUO744" s="168"/>
      <c r="DUP744" s="168"/>
      <c r="DUQ744" s="168"/>
      <c r="DUR744" s="168"/>
      <c r="DUS744" s="168"/>
      <c r="DUT744" s="168"/>
      <c r="DUU744" s="168"/>
      <c r="DUV744" s="168"/>
      <c r="DUW744" s="168"/>
      <c r="DUX744" s="168"/>
      <c r="DUY744" s="168"/>
      <c r="DUZ744" s="168"/>
      <c r="DVA744" s="168"/>
      <c r="DVB744" s="168"/>
      <c r="DVC744" s="168"/>
      <c r="DVD744" s="168"/>
      <c r="DVE744" s="168"/>
      <c r="DVF744" s="168"/>
      <c r="DVG744" s="168"/>
      <c r="DVH744" s="168"/>
      <c r="DVI744" s="168"/>
      <c r="DVJ744" s="168"/>
      <c r="DVK744" s="168"/>
      <c r="DVL744" s="168"/>
      <c r="DVM744" s="168"/>
      <c r="DVN744" s="168"/>
      <c r="DVO744" s="168"/>
      <c r="DVP744" s="168"/>
      <c r="DVQ744" s="168"/>
      <c r="DVR744" s="168"/>
      <c r="DVS744" s="168"/>
      <c r="DVT744" s="168"/>
      <c r="DVU744" s="168"/>
      <c r="DVV744" s="168"/>
      <c r="DVW744" s="168"/>
      <c r="DVX744" s="168"/>
      <c r="DVY744" s="168"/>
      <c r="DVZ744" s="168"/>
      <c r="DWA744" s="168"/>
      <c r="DWB744" s="168"/>
      <c r="DWC744" s="168"/>
      <c r="DWD744" s="168"/>
      <c r="DWE744" s="168"/>
      <c r="DWF744" s="168"/>
      <c r="DWG744" s="511"/>
      <c r="DWH744" s="511"/>
      <c r="DWI744" s="511"/>
      <c r="DWJ744" s="511"/>
      <c r="DWK744" s="511"/>
      <c r="DWL744" s="511"/>
      <c r="DWM744" s="511"/>
      <c r="DWN744" s="511"/>
      <c r="DWO744" s="511"/>
      <c r="DWP744" s="511"/>
      <c r="DWQ744" s="511"/>
      <c r="DWR744" s="511"/>
      <c r="DWS744" s="511"/>
      <c r="DWT744" s="511"/>
      <c r="DWU744" s="511"/>
      <c r="DWV744" s="511"/>
      <c r="DWW744" s="511"/>
      <c r="DWX744" s="511"/>
      <c r="DWY744" s="511"/>
      <c r="DWZ744" s="511"/>
      <c r="DXA744" s="511"/>
      <c r="DXB744" s="511"/>
      <c r="DXC744" s="511"/>
      <c r="DXD744" s="511"/>
      <c r="DXE744" s="89"/>
      <c r="DXF744" s="89"/>
      <c r="DXG744" s="89"/>
      <c r="DXH744" s="89"/>
      <c r="DXI744" s="89"/>
      <c r="DXJ744" s="511"/>
      <c r="DXK744" s="511"/>
      <c r="DXL744" s="89"/>
      <c r="DXM744" s="89"/>
      <c r="DXN744" s="511"/>
      <c r="DXO744" s="511"/>
      <c r="DXP744" s="89"/>
      <c r="DXQ744" s="89"/>
      <c r="DXR744" s="511"/>
      <c r="DXS744" s="511"/>
      <c r="DXT744" s="511"/>
      <c r="DXU744" s="511"/>
      <c r="DXV744" s="511"/>
      <c r="DXW744" s="511"/>
      <c r="DXX744" s="511"/>
      <c r="DXY744" s="89"/>
      <c r="DXZ744" s="89"/>
      <c r="DYA744" s="511"/>
      <c r="DYB744" s="511"/>
      <c r="DYC744" s="89"/>
      <c r="DYD744" s="89"/>
      <c r="DYE744" s="511"/>
      <c r="DYF744" s="511"/>
      <c r="DYG744" s="511"/>
      <c r="DYH744" s="511"/>
      <c r="DYI744" s="511"/>
      <c r="DYJ744" s="203"/>
      <c r="DYK744" s="107"/>
      <c r="DYL744" s="511"/>
      <c r="DYM744" s="511"/>
      <c r="DYN744" s="511"/>
      <c r="DYO744" s="511"/>
      <c r="DYP744" s="511"/>
      <c r="DYQ744" s="511"/>
      <c r="DYR744" s="511"/>
      <c r="DYS744" s="168"/>
      <c r="DYT744" s="168"/>
      <c r="DYU744" s="168"/>
      <c r="DYV744" s="168"/>
      <c r="DYW744" s="168"/>
      <c r="DYX744" s="168"/>
      <c r="DYY744" s="168"/>
      <c r="DYZ744" s="168"/>
      <c r="DZA744" s="168"/>
      <c r="DZB744" s="168"/>
      <c r="DZC744" s="168"/>
      <c r="DZD744" s="168"/>
      <c r="DZE744" s="168"/>
      <c r="DZF744" s="168"/>
      <c r="DZG744" s="168"/>
      <c r="DZH744" s="168"/>
      <c r="DZI744" s="168"/>
      <c r="DZJ744" s="168"/>
      <c r="DZK744" s="168"/>
      <c r="DZL744" s="168"/>
      <c r="DZM744" s="168"/>
      <c r="DZN744" s="168"/>
      <c r="DZO744" s="168"/>
      <c r="DZP744" s="168"/>
      <c r="DZQ744" s="168"/>
      <c r="DZR744" s="168"/>
      <c r="DZS744" s="168"/>
      <c r="DZT744" s="168"/>
      <c r="DZU744" s="168"/>
      <c r="DZV744" s="168"/>
      <c r="DZW744" s="168"/>
      <c r="DZX744" s="168"/>
      <c r="DZY744" s="168"/>
      <c r="DZZ744" s="168"/>
      <c r="EAA744" s="168"/>
      <c r="EAB744" s="168"/>
      <c r="EAC744" s="168"/>
      <c r="EAD744" s="168"/>
      <c r="EAE744" s="168"/>
      <c r="EAF744" s="168"/>
      <c r="EAG744" s="168"/>
      <c r="EAH744" s="168"/>
      <c r="EAI744" s="168"/>
      <c r="EAJ744" s="168"/>
      <c r="EAK744" s="511"/>
      <c r="EAL744" s="511"/>
      <c r="EAM744" s="511"/>
      <c r="EAN744" s="511"/>
      <c r="EAO744" s="511"/>
      <c r="EAP744" s="511"/>
      <c r="EAQ744" s="511"/>
      <c r="EAR744" s="511"/>
      <c r="EAS744" s="511"/>
      <c r="EAT744" s="511"/>
      <c r="EAU744" s="511"/>
      <c r="EAV744" s="511"/>
      <c r="EAW744" s="511"/>
      <c r="EAX744" s="511"/>
      <c r="EAY744" s="511"/>
      <c r="EAZ744" s="511"/>
      <c r="EBA744" s="511"/>
      <c r="EBB744" s="511"/>
      <c r="EBC744" s="511"/>
      <c r="EBD744" s="511"/>
      <c r="EBE744" s="511"/>
      <c r="EBF744" s="511"/>
      <c r="EBG744" s="511"/>
      <c r="EBH744" s="511"/>
      <c r="EBI744" s="89"/>
      <c r="EBJ744" s="89"/>
      <c r="EBK744" s="89"/>
      <c r="EBL744" s="89"/>
      <c r="EBM744" s="89"/>
      <c r="EBN744" s="511"/>
      <c r="EBO744" s="511"/>
      <c r="EBP744" s="89"/>
      <c r="EBQ744" s="89"/>
      <c r="EBR744" s="511"/>
      <c r="EBS744" s="511"/>
      <c r="EBT744" s="89"/>
      <c r="EBU744" s="89"/>
      <c r="EBV744" s="511"/>
      <c r="EBW744" s="511"/>
      <c r="EBX744" s="511"/>
      <c r="EBY744" s="511"/>
      <c r="EBZ744" s="511"/>
      <c r="ECA744" s="511"/>
      <c r="ECB744" s="511"/>
      <c r="ECC744" s="89"/>
      <c r="ECD744" s="89"/>
      <c r="ECE744" s="511"/>
      <c r="ECF744" s="511"/>
      <c r="ECG744" s="89"/>
      <c r="ECH744" s="89"/>
      <c r="ECI744" s="511"/>
      <c r="ECJ744" s="511"/>
      <c r="ECK744" s="511"/>
      <c r="ECL744" s="511"/>
      <c r="ECM744" s="511"/>
      <c r="ECN744" s="203"/>
      <c r="ECO744" s="107"/>
      <c r="ECP744" s="511"/>
      <c r="ECQ744" s="511"/>
      <c r="ECR744" s="511"/>
      <c r="ECS744" s="511"/>
      <c r="ECT744" s="511"/>
      <c r="ECU744" s="511"/>
      <c r="ECV744" s="511"/>
      <c r="ECW744" s="168"/>
      <c r="ECX744" s="168"/>
      <c r="ECY744" s="168"/>
      <c r="ECZ744" s="168"/>
      <c r="EDA744" s="168"/>
      <c r="EDB744" s="168"/>
      <c r="EDC744" s="168"/>
      <c r="EDD744" s="168"/>
      <c r="EDE744" s="168"/>
      <c r="EDF744" s="168"/>
      <c r="EDG744" s="168"/>
      <c r="EDH744" s="168"/>
      <c r="EDI744" s="168"/>
      <c r="EDJ744" s="168"/>
      <c r="EDK744" s="168"/>
      <c r="EDL744" s="168"/>
      <c r="EDM744" s="168"/>
      <c r="EDN744" s="168"/>
      <c r="EDO744" s="168"/>
      <c r="EDP744" s="168"/>
      <c r="EDQ744" s="168"/>
      <c r="EDR744" s="168"/>
      <c r="EDS744" s="168"/>
      <c r="EDT744" s="168"/>
      <c r="EDU744" s="168"/>
      <c r="EDV744" s="168"/>
      <c r="EDW744" s="168"/>
      <c r="EDX744" s="168"/>
      <c r="EDY744" s="168"/>
      <c r="EDZ744" s="168"/>
      <c r="EEA744" s="168"/>
      <c r="EEB744" s="168"/>
      <c r="EEC744" s="168"/>
      <c r="EED744" s="168"/>
      <c r="EEE744" s="168"/>
      <c r="EEF744" s="168"/>
      <c r="EEG744" s="168"/>
      <c r="EEH744" s="168"/>
      <c r="EEI744" s="168"/>
      <c r="EEJ744" s="168"/>
      <c r="EEK744" s="168"/>
      <c r="EEL744" s="168"/>
      <c r="EEM744" s="168"/>
      <c r="EEN744" s="168"/>
      <c r="EEO744" s="511"/>
      <c r="EEP744" s="511"/>
      <c r="EEQ744" s="511"/>
      <c r="EER744" s="511"/>
      <c r="EES744" s="511"/>
      <c r="EET744" s="511"/>
      <c r="EEU744" s="511"/>
      <c r="EEV744" s="511"/>
      <c r="EEW744" s="511"/>
      <c r="EEX744" s="511"/>
      <c r="EEY744" s="511"/>
      <c r="EEZ744" s="511"/>
      <c r="EFA744" s="511"/>
      <c r="EFB744" s="511"/>
      <c r="EFC744" s="511"/>
      <c r="EFD744" s="511"/>
      <c r="EFE744" s="511"/>
      <c r="EFF744" s="511"/>
      <c r="EFG744" s="511"/>
      <c r="EFH744" s="511"/>
      <c r="EFI744" s="511"/>
      <c r="EFJ744" s="511"/>
      <c r="EFK744" s="511"/>
      <c r="EFL744" s="511"/>
      <c r="EFM744" s="89"/>
      <c r="EFN744" s="89"/>
      <c r="EFO744" s="89"/>
      <c r="EFP744" s="89"/>
      <c r="EFQ744" s="89"/>
      <c r="EFR744" s="511"/>
      <c r="EFS744" s="511"/>
      <c r="EFT744" s="89"/>
      <c r="EFU744" s="89"/>
      <c r="EFV744" s="511"/>
      <c r="EFW744" s="511"/>
      <c r="EFX744" s="89"/>
      <c r="EFY744" s="89"/>
      <c r="EFZ744" s="511"/>
      <c r="EGA744" s="511"/>
      <c r="EGB744" s="511"/>
      <c r="EGC744" s="511"/>
      <c r="EGD744" s="511"/>
      <c r="EGE744" s="511"/>
      <c r="EGF744" s="511"/>
      <c r="EGG744" s="89"/>
      <c r="EGH744" s="89"/>
      <c r="EGI744" s="511"/>
      <c r="EGJ744" s="511"/>
      <c r="EGK744" s="89"/>
      <c r="EGL744" s="89"/>
      <c r="EGM744" s="511"/>
      <c r="EGN744" s="511"/>
      <c r="EGO744" s="511"/>
      <c r="EGP744" s="511"/>
      <c r="EGQ744" s="511"/>
      <c r="EGR744" s="203"/>
      <c r="EGS744" s="107"/>
      <c r="EGT744" s="511"/>
      <c r="EGU744" s="511"/>
      <c r="EGV744" s="511"/>
      <c r="EGW744" s="511"/>
      <c r="EGX744" s="511"/>
      <c r="EGY744" s="511"/>
      <c r="EGZ744" s="511"/>
      <c r="EHA744" s="168"/>
      <c r="EHB744" s="168"/>
      <c r="EHC744" s="168"/>
      <c r="EHD744" s="168"/>
      <c r="EHE744" s="168"/>
      <c r="EHF744" s="168"/>
      <c r="EHG744" s="168"/>
      <c r="EHH744" s="168"/>
      <c r="EHI744" s="168"/>
      <c r="EHJ744" s="168"/>
      <c r="EHK744" s="168"/>
      <c r="EHL744" s="168"/>
      <c r="EHM744" s="168"/>
      <c r="EHN744" s="168"/>
      <c r="EHO744" s="168"/>
      <c r="EHP744" s="168"/>
      <c r="EHQ744" s="168"/>
      <c r="EHR744" s="168"/>
      <c r="EHS744" s="168"/>
      <c r="EHT744" s="168"/>
      <c r="EHU744" s="168"/>
      <c r="EHV744" s="168"/>
      <c r="EHW744" s="168"/>
      <c r="EHX744" s="168"/>
      <c r="EHY744" s="168"/>
      <c r="EHZ744" s="168"/>
      <c r="EIA744" s="168"/>
      <c r="EIB744" s="168"/>
      <c r="EIC744" s="168"/>
      <c r="EID744" s="168"/>
      <c r="EIE744" s="168"/>
      <c r="EIF744" s="168"/>
      <c r="EIG744" s="168"/>
      <c r="EIH744" s="168"/>
      <c r="EII744" s="168"/>
      <c r="EIJ744" s="168"/>
      <c r="EIK744" s="168"/>
      <c r="EIL744" s="168"/>
      <c r="EIM744" s="168"/>
      <c r="EIN744" s="168"/>
      <c r="EIO744" s="168"/>
      <c r="EIP744" s="168"/>
      <c r="EIQ744" s="168"/>
      <c r="EIR744" s="168"/>
      <c r="EIS744" s="511"/>
      <c r="EIT744" s="511"/>
      <c r="EIU744" s="511"/>
      <c r="EIV744" s="511"/>
      <c r="EIW744" s="511"/>
      <c r="EIX744" s="511"/>
      <c r="EIY744" s="511"/>
      <c r="EIZ744" s="511"/>
      <c r="EJA744" s="511"/>
      <c r="EJB744" s="511"/>
      <c r="EJC744" s="511"/>
      <c r="EJD744" s="511"/>
      <c r="EJE744" s="511"/>
      <c r="EJF744" s="511"/>
      <c r="EJG744" s="511"/>
      <c r="EJH744" s="511"/>
      <c r="EJI744" s="511"/>
      <c r="EJJ744" s="511"/>
      <c r="EJK744" s="511"/>
      <c r="EJL744" s="511"/>
      <c r="EJM744" s="511"/>
      <c r="EJN744" s="511"/>
      <c r="EJO744" s="511"/>
      <c r="EJP744" s="511"/>
      <c r="EJQ744" s="89"/>
      <c r="EJR744" s="89"/>
      <c r="EJS744" s="89"/>
      <c r="EJT744" s="89"/>
      <c r="EJU744" s="89"/>
      <c r="EJV744" s="511"/>
      <c r="EJW744" s="511"/>
      <c r="EJX744" s="89"/>
      <c r="EJY744" s="89"/>
      <c r="EJZ744" s="511"/>
      <c r="EKA744" s="511"/>
      <c r="EKB744" s="89"/>
      <c r="EKC744" s="89"/>
      <c r="EKD744" s="511"/>
      <c r="EKE744" s="511"/>
      <c r="EKF744" s="511"/>
      <c r="EKG744" s="511"/>
      <c r="EKH744" s="511"/>
      <c r="EKI744" s="511"/>
      <c r="EKJ744" s="511"/>
      <c r="EKK744" s="89"/>
      <c r="EKL744" s="89"/>
      <c r="EKM744" s="511"/>
      <c r="EKN744" s="511"/>
      <c r="EKO744" s="89"/>
      <c r="EKP744" s="89"/>
      <c r="EKQ744" s="511"/>
      <c r="EKR744" s="511"/>
      <c r="EKS744" s="511"/>
      <c r="EKT744" s="511"/>
      <c r="EKU744" s="511"/>
      <c r="EKV744" s="203"/>
      <c r="EKW744" s="107"/>
      <c r="EKX744" s="511"/>
      <c r="EKY744" s="511"/>
      <c r="EKZ744" s="511"/>
      <c r="ELA744" s="511"/>
      <c r="ELB744" s="511"/>
      <c r="ELC744" s="511"/>
      <c r="ELD744" s="511"/>
      <c r="ELE744" s="168"/>
      <c r="ELF744" s="168"/>
      <c r="ELG744" s="168"/>
      <c r="ELH744" s="168"/>
      <c r="ELI744" s="168"/>
      <c r="ELJ744" s="168"/>
      <c r="ELK744" s="168"/>
      <c r="ELL744" s="168"/>
      <c r="ELM744" s="168"/>
      <c r="ELN744" s="168"/>
      <c r="ELO744" s="168"/>
      <c r="ELP744" s="168"/>
      <c r="ELQ744" s="168"/>
      <c r="ELR744" s="168"/>
      <c r="ELS744" s="168"/>
      <c r="ELT744" s="168"/>
      <c r="ELU744" s="168"/>
      <c r="ELV744" s="168"/>
      <c r="ELW744" s="168"/>
      <c r="ELX744" s="168"/>
      <c r="ELY744" s="168"/>
      <c r="ELZ744" s="168"/>
      <c r="EMA744" s="168"/>
      <c r="EMB744" s="168"/>
      <c r="EMC744" s="168"/>
      <c r="EMD744" s="168"/>
      <c r="EME744" s="168"/>
      <c r="EMF744" s="168"/>
      <c r="EMG744" s="168"/>
      <c r="EMH744" s="168"/>
      <c r="EMI744" s="168"/>
      <c r="EMJ744" s="168"/>
      <c r="EMK744" s="168"/>
      <c r="EML744" s="168"/>
      <c r="EMM744" s="168"/>
      <c r="EMN744" s="168"/>
      <c r="EMO744" s="168"/>
      <c r="EMP744" s="168"/>
      <c r="EMQ744" s="168"/>
      <c r="EMR744" s="168"/>
      <c r="EMS744" s="168"/>
      <c r="EMT744" s="168"/>
      <c r="EMU744" s="168"/>
      <c r="EMV744" s="168"/>
      <c r="EMW744" s="511"/>
      <c r="EMX744" s="511"/>
      <c r="EMY744" s="511"/>
      <c r="EMZ744" s="511"/>
      <c r="ENA744" s="511"/>
      <c r="ENB744" s="511"/>
      <c r="ENC744" s="511"/>
      <c r="END744" s="511"/>
      <c r="ENE744" s="511"/>
      <c r="ENF744" s="511"/>
      <c r="ENG744" s="511"/>
      <c r="ENH744" s="511"/>
      <c r="ENI744" s="511"/>
      <c r="ENJ744" s="511"/>
      <c r="ENK744" s="511"/>
      <c r="ENL744" s="511"/>
      <c r="ENM744" s="511"/>
      <c r="ENN744" s="511"/>
      <c r="ENO744" s="511"/>
      <c r="ENP744" s="511"/>
      <c r="ENQ744" s="511"/>
      <c r="ENR744" s="511"/>
      <c r="ENS744" s="511"/>
      <c r="ENT744" s="511"/>
      <c r="ENU744" s="89"/>
      <c r="ENV744" s="89"/>
      <c r="ENW744" s="89"/>
      <c r="ENX744" s="89"/>
      <c r="ENY744" s="89"/>
      <c r="ENZ744" s="511"/>
      <c r="EOA744" s="511"/>
      <c r="EOB744" s="89"/>
      <c r="EOC744" s="89"/>
      <c r="EOD744" s="511"/>
      <c r="EOE744" s="511"/>
      <c r="EOF744" s="89"/>
      <c r="EOG744" s="89"/>
      <c r="EOH744" s="511"/>
      <c r="EOI744" s="511"/>
      <c r="EOJ744" s="511"/>
      <c r="EOK744" s="511"/>
      <c r="EOL744" s="511"/>
      <c r="EOM744" s="511"/>
      <c r="EON744" s="511"/>
      <c r="EOO744" s="89"/>
      <c r="EOP744" s="89"/>
      <c r="EOQ744" s="511"/>
      <c r="EOR744" s="511"/>
      <c r="EOS744" s="89"/>
      <c r="EOT744" s="89"/>
      <c r="EOU744" s="511"/>
      <c r="EOV744" s="511"/>
      <c r="EOW744" s="511"/>
      <c r="EOX744" s="511"/>
      <c r="EOY744" s="511"/>
      <c r="EOZ744" s="203"/>
      <c r="EPA744" s="107"/>
      <c r="EPB744" s="511"/>
      <c r="EPC744" s="511"/>
      <c r="EPD744" s="511"/>
      <c r="EPE744" s="511"/>
      <c r="EPF744" s="511"/>
      <c r="EPG744" s="511"/>
      <c r="EPH744" s="511"/>
      <c r="EPI744" s="168"/>
      <c r="EPJ744" s="168"/>
      <c r="EPK744" s="168"/>
      <c r="EPL744" s="168"/>
      <c r="EPM744" s="168"/>
      <c r="EPN744" s="168"/>
      <c r="EPO744" s="168"/>
      <c r="EPP744" s="168"/>
      <c r="EPQ744" s="168"/>
      <c r="EPR744" s="168"/>
      <c r="EPS744" s="168"/>
      <c r="EPT744" s="168"/>
      <c r="EPU744" s="168"/>
      <c r="EPV744" s="168"/>
      <c r="EPW744" s="168"/>
      <c r="EPX744" s="168"/>
      <c r="EPY744" s="168"/>
      <c r="EPZ744" s="168"/>
      <c r="EQA744" s="168"/>
      <c r="EQB744" s="168"/>
      <c r="EQC744" s="168"/>
      <c r="EQD744" s="168"/>
      <c r="EQE744" s="168"/>
      <c r="EQF744" s="168"/>
      <c r="EQG744" s="168"/>
      <c r="EQH744" s="168"/>
      <c r="EQI744" s="168"/>
      <c r="EQJ744" s="168"/>
      <c r="EQK744" s="168"/>
      <c r="EQL744" s="168"/>
      <c r="EQM744" s="168"/>
      <c r="EQN744" s="168"/>
      <c r="EQO744" s="168"/>
      <c r="EQP744" s="168"/>
      <c r="EQQ744" s="168"/>
      <c r="EQR744" s="168"/>
      <c r="EQS744" s="168"/>
      <c r="EQT744" s="168"/>
      <c r="EQU744" s="168"/>
      <c r="EQV744" s="168"/>
      <c r="EQW744" s="168"/>
      <c r="EQX744" s="168"/>
      <c r="EQY744" s="168"/>
      <c r="EQZ744" s="168"/>
      <c r="ERA744" s="511"/>
      <c r="ERB744" s="511"/>
      <c r="ERC744" s="511"/>
      <c r="ERD744" s="511"/>
      <c r="ERE744" s="511"/>
      <c r="ERF744" s="511"/>
      <c r="ERG744" s="511"/>
      <c r="ERH744" s="511"/>
      <c r="ERI744" s="511"/>
      <c r="ERJ744" s="511"/>
      <c r="ERK744" s="511"/>
      <c r="ERL744" s="511"/>
      <c r="ERM744" s="511"/>
      <c r="ERN744" s="511"/>
      <c r="ERO744" s="511"/>
      <c r="ERP744" s="511"/>
      <c r="ERQ744" s="511"/>
      <c r="ERR744" s="511"/>
      <c r="ERS744" s="511"/>
      <c r="ERT744" s="511"/>
      <c r="ERU744" s="511"/>
      <c r="ERV744" s="511"/>
      <c r="ERW744" s="511"/>
      <c r="ERX744" s="511"/>
      <c r="ERY744" s="89"/>
      <c r="ERZ744" s="89"/>
      <c r="ESA744" s="89"/>
      <c r="ESB744" s="89"/>
      <c r="ESC744" s="89"/>
      <c r="ESD744" s="511"/>
      <c r="ESE744" s="511"/>
      <c r="ESF744" s="89"/>
      <c r="ESG744" s="89"/>
      <c r="ESH744" s="511"/>
      <c r="ESI744" s="511"/>
      <c r="ESJ744" s="89"/>
      <c r="ESK744" s="89"/>
      <c r="ESL744" s="511"/>
      <c r="ESM744" s="511"/>
      <c r="ESN744" s="511"/>
      <c r="ESO744" s="511"/>
      <c r="ESP744" s="511"/>
      <c r="ESQ744" s="511"/>
      <c r="ESR744" s="511"/>
      <c r="ESS744" s="89"/>
      <c r="EST744" s="89"/>
      <c r="ESU744" s="511"/>
      <c r="ESV744" s="511"/>
      <c r="ESW744" s="89"/>
      <c r="ESX744" s="89"/>
      <c r="ESY744" s="511"/>
      <c r="ESZ744" s="511"/>
      <c r="ETA744" s="511"/>
      <c r="ETB744" s="511"/>
      <c r="ETC744" s="511"/>
      <c r="ETD744" s="203"/>
      <c r="ETE744" s="107"/>
      <c r="ETF744" s="511"/>
      <c r="ETG744" s="511"/>
      <c r="ETH744" s="511"/>
      <c r="ETI744" s="511"/>
      <c r="ETJ744" s="511"/>
      <c r="ETK744" s="511"/>
      <c r="ETL744" s="511"/>
      <c r="ETM744" s="168"/>
      <c r="ETN744" s="168"/>
      <c r="ETO744" s="168"/>
      <c r="ETP744" s="168"/>
      <c r="ETQ744" s="168"/>
      <c r="ETR744" s="168"/>
      <c r="ETS744" s="168"/>
      <c r="ETT744" s="168"/>
      <c r="ETU744" s="168"/>
      <c r="ETV744" s="168"/>
      <c r="ETW744" s="168"/>
      <c r="ETX744" s="168"/>
      <c r="ETY744" s="168"/>
      <c r="ETZ744" s="168"/>
      <c r="EUA744" s="168"/>
      <c r="EUB744" s="168"/>
      <c r="EUC744" s="168"/>
      <c r="EUD744" s="168"/>
      <c r="EUE744" s="168"/>
      <c r="EUF744" s="168"/>
      <c r="EUG744" s="168"/>
      <c r="EUH744" s="168"/>
      <c r="EUI744" s="168"/>
      <c r="EUJ744" s="168"/>
      <c r="EUK744" s="168"/>
      <c r="EUL744" s="168"/>
      <c r="EUM744" s="168"/>
      <c r="EUN744" s="168"/>
      <c r="EUO744" s="168"/>
      <c r="EUP744" s="168"/>
      <c r="EUQ744" s="168"/>
      <c r="EUR744" s="168"/>
      <c r="EUS744" s="168"/>
      <c r="EUT744" s="168"/>
      <c r="EUU744" s="168"/>
      <c r="EUV744" s="168"/>
      <c r="EUW744" s="168"/>
      <c r="EUX744" s="168"/>
      <c r="EUY744" s="168"/>
      <c r="EUZ744" s="168"/>
      <c r="EVA744" s="168"/>
      <c r="EVB744" s="168"/>
      <c r="EVC744" s="168"/>
      <c r="EVD744" s="168"/>
      <c r="EVE744" s="511"/>
      <c r="EVF744" s="511"/>
      <c r="EVG744" s="511"/>
      <c r="EVH744" s="511"/>
      <c r="EVI744" s="511"/>
      <c r="EVJ744" s="511"/>
      <c r="EVK744" s="511"/>
      <c r="EVL744" s="511"/>
      <c r="EVM744" s="511"/>
      <c r="EVN744" s="511"/>
      <c r="EVO744" s="511"/>
      <c r="EVP744" s="511"/>
      <c r="EVQ744" s="511"/>
      <c r="EVR744" s="511"/>
      <c r="EVS744" s="511"/>
      <c r="EVT744" s="511"/>
      <c r="EVU744" s="511"/>
      <c r="EVV744" s="511"/>
      <c r="EVW744" s="511"/>
      <c r="EVX744" s="511"/>
      <c r="EVY744" s="511"/>
      <c r="EVZ744" s="511"/>
      <c r="EWA744" s="511"/>
      <c r="EWB744" s="511"/>
      <c r="EWC744" s="89"/>
      <c r="EWD744" s="89"/>
      <c r="EWE744" s="89"/>
      <c r="EWF744" s="89"/>
      <c r="EWG744" s="89"/>
      <c r="EWH744" s="511"/>
      <c r="EWI744" s="511"/>
      <c r="EWJ744" s="89"/>
      <c r="EWK744" s="89"/>
      <c r="EWL744" s="511"/>
      <c r="EWM744" s="511"/>
      <c r="EWN744" s="89"/>
      <c r="EWO744" s="89"/>
      <c r="EWP744" s="511"/>
      <c r="EWQ744" s="511"/>
      <c r="EWR744" s="511"/>
      <c r="EWS744" s="511"/>
      <c r="EWT744" s="511"/>
      <c r="EWU744" s="511"/>
      <c r="EWV744" s="511"/>
      <c r="EWW744" s="89"/>
      <c r="EWX744" s="89"/>
      <c r="EWY744" s="511"/>
      <c r="EWZ744" s="511"/>
      <c r="EXA744" s="89"/>
      <c r="EXB744" s="89"/>
      <c r="EXC744" s="511"/>
      <c r="EXD744" s="511"/>
      <c r="EXE744" s="511"/>
      <c r="EXF744" s="511"/>
      <c r="EXG744" s="511"/>
      <c r="EXH744" s="203"/>
      <c r="EXI744" s="107"/>
      <c r="EXJ744" s="511"/>
      <c r="EXK744" s="511"/>
      <c r="EXL744" s="511"/>
      <c r="EXM744" s="511"/>
      <c r="EXN744" s="511"/>
      <c r="EXO744" s="511"/>
      <c r="EXP744" s="511"/>
      <c r="EXQ744" s="168"/>
      <c r="EXR744" s="168"/>
      <c r="EXS744" s="168"/>
      <c r="EXT744" s="168"/>
      <c r="EXU744" s="168"/>
      <c r="EXV744" s="168"/>
      <c r="EXW744" s="168"/>
      <c r="EXX744" s="168"/>
      <c r="EXY744" s="168"/>
      <c r="EXZ744" s="168"/>
      <c r="EYA744" s="168"/>
      <c r="EYB744" s="168"/>
      <c r="EYC744" s="168"/>
      <c r="EYD744" s="168"/>
      <c r="EYE744" s="168"/>
      <c r="EYF744" s="168"/>
      <c r="EYG744" s="168"/>
      <c r="EYH744" s="168"/>
      <c r="EYI744" s="168"/>
      <c r="EYJ744" s="168"/>
      <c r="EYK744" s="168"/>
      <c r="EYL744" s="168"/>
      <c r="EYM744" s="168"/>
      <c r="EYN744" s="168"/>
      <c r="EYO744" s="168"/>
      <c r="EYP744" s="168"/>
      <c r="EYQ744" s="168"/>
      <c r="EYR744" s="168"/>
      <c r="EYS744" s="168"/>
      <c r="EYT744" s="168"/>
      <c r="EYU744" s="168"/>
      <c r="EYV744" s="168"/>
      <c r="EYW744" s="168"/>
      <c r="EYX744" s="168"/>
      <c r="EYY744" s="168"/>
      <c r="EYZ744" s="168"/>
      <c r="EZA744" s="168"/>
      <c r="EZB744" s="168"/>
      <c r="EZC744" s="168"/>
      <c r="EZD744" s="168"/>
      <c r="EZE744" s="168"/>
      <c r="EZF744" s="168"/>
      <c r="EZG744" s="168"/>
      <c r="EZH744" s="168"/>
      <c r="EZI744" s="511"/>
      <c r="EZJ744" s="511"/>
      <c r="EZK744" s="511"/>
      <c r="EZL744" s="511"/>
      <c r="EZM744" s="511"/>
      <c r="EZN744" s="511"/>
      <c r="EZO744" s="511"/>
      <c r="EZP744" s="511"/>
      <c r="EZQ744" s="511"/>
      <c r="EZR744" s="511"/>
      <c r="EZS744" s="511"/>
      <c r="EZT744" s="511"/>
      <c r="EZU744" s="511"/>
      <c r="EZV744" s="511"/>
      <c r="EZW744" s="511"/>
      <c r="EZX744" s="511"/>
      <c r="EZY744" s="511"/>
      <c r="EZZ744" s="511"/>
      <c r="FAA744" s="511"/>
      <c r="FAB744" s="511"/>
      <c r="FAC744" s="511"/>
      <c r="FAD744" s="511"/>
      <c r="FAE744" s="511"/>
      <c r="FAF744" s="511"/>
      <c r="FAG744" s="89"/>
      <c r="FAH744" s="89"/>
      <c r="FAI744" s="89"/>
      <c r="FAJ744" s="89"/>
      <c r="FAK744" s="89"/>
      <c r="FAL744" s="511"/>
      <c r="FAM744" s="511"/>
      <c r="FAN744" s="89"/>
      <c r="FAO744" s="89"/>
      <c r="FAP744" s="511"/>
      <c r="FAQ744" s="511"/>
      <c r="FAR744" s="89"/>
      <c r="FAS744" s="89"/>
      <c r="FAT744" s="511"/>
      <c r="FAU744" s="511"/>
      <c r="FAV744" s="511"/>
      <c r="FAW744" s="511"/>
      <c r="FAX744" s="511"/>
      <c r="FAY744" s="511"/>
      <c r="FAZ744" s="511"/>
      <c r="FBA744" s="89"/>
      <c r="FBB744" s="89"/>
      <c r="FBC744" s="511"/>
      <c r="FBD744" s="511"/>
      <c r="FBE744" s="89"/>
      <c r="FBF744" s="89"/>
      <c r="FBG744" s="511"/>
      <c r="FBH744" s="511"/>
      <c r="FBI744" s="511"/>
      <c r="FBJ744" s="511"/>
      <c r="FBK744" s="511"/>
      <c r="FBL744" s="203"/>
      <c r="FBM744" s="107"/>
      <c r="FBN744" s="511"/>
      <c r="FBO744" s="511"/>
      <c r="FBP744" s="511"/>
      <c r="FBQ744" s="511"/>
      <c r="FBR744" s="511"/>
      <c r="FBS744" s="511"/>
      <c r="FBT744" s="511"/>
      <c r="FBU744" s="168"/>
      <c r="FBV744" s="168"/>
      <c r="FBW744" s="168"/>
      <c r="FBX744" s="168"/>
      <c r="FBY744" s="168"/>
      <c r="FBZ744" s="168"/>
      <c r="FCA744" s="168"/>
      <c r="FCB744" s="168"/>
      <c r="FCC744" s="168"/>
      <c r="FCD744" s="168"/>
      <c r="FCE744" s="168"/>
      <c r="FCF744" s="168"/>
      <c r="FCG744" s="168"/>
      <c r="FCH744" s="168"/>
      <c r="FCI744" s="168"/>
      <c r="FCJ744" s="168"/>
      <c r="FCK744" s="168"/>
      <c r="FCL744" s="168"/>
      <c r="FCM744" s="168"/>
      <c r="FCN744" s="168"/>
      <c r="FCO744" s="168"/>
      <c r="FCP744" s="168"/>
      <c r="FCQ744" s="168"/>
      <c r="FCR744" s="168"/>
      <c r="FCS744" s="168"/>
      <c r="FCT744" s="168"/>
      <c r="FCU744" s="168"/>
      <c r="FCV744" s="168"/>
      <c r="FCW744" s="168"/>
      <c r="FCX744" s="168"/>
      <c r="FCY744" s="168"/>
      <c r="FCZ744" s="168"/>
      <c r="FDA744" s="168"/>
      <c r="FDB744" s="168"/>
      <c r="FDC744" s="168"/>
      <c r="FDD744" s="168"/>
      <c r="FDE744" s="168"/>
      <c r="FDF744" s="168"/>
      <c r="FDG744" s="168"/>
      <c r="FDH744" s="168"/>
      <c r="FDI744" s="168"/>
      <c r="FDJ744" s="168"/>
      <c r="FDK744" s="168"/>
      <c r="FDL744" s="168"/>
      <c r="FDM744" s="511"/>
      <c r="FDN744" s="511"/>
      <c r="FDO744" s="511"/>
      <c r="FDP744" s="511"/>
      <c r="FDQ744" s="511"/>
      <c r="FDR744" s="511"/>
      <c r="FDS744" s="511"/>
      <c r="FDT744" s="511"/>
      <c r="FDU744" s="511"/>
      <c r="FDV744" s="511"/>
      <c r="FDW744" s="511"/>
      <c r="FDX744" s="511"/>
      <c r="FDY744" s="511"/>
      <c r="FDZ744" s="511"/>
      <c r="FEA744" s="511"/>
      <c r="FEB744" s="511"/>
      <c r="FEC744" s="511"/>
      <c r="FED744" s="511"/>
      <c r="FEE744" s="511"/>
      <c r="FEF744" s="511"/>
      <c r="FEG744" s="511"/>
      <c r="FEH744" s="511"/>
      <c r="FEI744" s="511"/>
      <c r="FEJ744" s="511"/>
      <c r="FEK744" s="89"/>
      <c r="FEL744" s="89"/>
      <c r="FEM744" s="89"/>
      <c r="FEN744" s="89"/>
      <c r="FEO744" s="89"/>
      <c r="FEP744" s="511"/>
      <c r="FEQ744" s="511"/>
      <c r="FER744" s="89"/>
      <c r="FES744" s="89"/>
      <c r="FET744" s="511"/>
      <c r="FEU744" s="511"/>
      <c r="FEV744" s="89"/>
      <c r="FEW744" s="89"/>
      <c r="FEX744" s="511"/>
      <c r="FEY744" s="511"/>
      <c r="FEZ744" s="511"/>
      <c r="FFA744" s="511"/>
      <c r="FFB744" s="511"/>
      <c r="FFC744" s="511"/>
      <c r="FFD744" s="511"/>
      <c r="FFE744" s="89"/>
      <c r="FFF744" s="89"/>
      <c r="FFG744" s="511"/>
      <c r="FFH744" s="511"/>
      <c r="FFI744" s="89"/>
      <c r="FFJ744" s="89"/>
      <c r="FFK744" s="511"/>
      <c r="FFL744" s="511"/>
      <c r="FFM744" s="511"/>
      <c r="FFN744" s="511"/>
      <c r="FFO744" s="511"/>
      <c r="FFP744" s="203"/>
      <c r="FFQ744" s="107"/>
      <c r="FFR744" s="511"/>
      <c r="FFS744" s="511"/>
      <c r="FFT744" s="511"/>
      <c r="FFU744" s="511"/>
      <c r="FFV744" s="511"/>
      <c r="FFW744" s="511"/>
      <c r="FFX744" s="511"/>
      <c r="FFY744" s="168"/>
      <c r="FFZ744" s="168"/>
      <c r="FGA744" s="168"/>
      <c r="FGB744" s="168"/>
      <c r="FGC744" s="168"/>
      <c r="FGD744" s="168"/>
      <c r="FGE744" s="168"/>
      <c r="FGF744" s="168"/>
      <c r="FGG744" s="168"/>
      <c r="FGH744" s="168"/>
      <c r="FGI744" s="168"/>
      <c r="FGJ744" s="168"/>
      <c r="FGK744" s="168"/>
      <c r="FGL744" s="168"/>
      <c r="FGM744" s="168"/>
      <c r="FGN744" s="168"/>
      <c r="FGO744" s="168"/>
      <c r="FGP744" s="168"/>
      <c r="FGQ744" s="168"/>
      <c r="FGR744" s="168"/>
      <c r="FGS744" s="168"/>
      <c r="FGT744" s="168"/>
      <c r="FGU744" s="168"/>
      <c r="FGV744" s="168"/>
      <c r="FGW744" s="168"/>
      <c r="FGX744" s="168"/>
      <c r="FGY744" s="168"/>
      <c r="FGZ744" s="168"/>
      <c r="FHA744" s="168"/>
      <c r="FHB744" s="168"/>
      <c r="FHC744" s="168"/>
      <c r="FHD744" s="168"/>
      <c r="FHE744" s="168"/>
      <c r="FHF744" s="168"/>
      <c r="FHG744" s="168"/>
      <c r="FHH744" s="168"/>
      <c r="FHI744" s="168"/>
      <c r="FHJ744" s="168"/>
      <c r="FHK744" s="168"/>
      <c r="FHL744" s="168"/>
      <c r="FHM744" s="168"/>
      <c r="FHN744" s="168"/>
      <c r="FHO744" s="168"/>
      <c r="FHP744" s="168"/>
      <c r="FHQ744" s="511"/>
      <c r="FHR744" s="511"/>
      <c r="FHS744" s="511"/>
      <c r="FHT744" s="511"/>
      <c r="FHU744" s="511"/>
      <c r="FHV744" s="511"/>
      <c r="FHW744" s="511"/>
      <c r="FHX744" s="511"/>
      <c r="FHY744" s="511"/>
      <c r="FHZ744" s="511"/>
      <c r="FIA744" s="511"/>
      <c r="FIB744" s="511"/>
      <c r="FIC744" s="511"/>
      <c r="FID744" s="511"/>
      <c r="FIE744" s="511"/>
      <c r="FIF744" s="511"/>
      <c r="FIG744" s="511"/>
      <c r="FIH744" s="511"/>
      <c r="FII744" s="511"/>
      <c r="FIJ744" s="511"/>
      <c r="FIK744" s="511"/>
      <c r="FIL744" s="511"/>
      <c r="FIM744" s="511"/>
      <c r="FIN744" s="511"/>
      <c r="FIO744" s="89"/>
      <c r="FIP744" s="89"/>
      <c r="FIQ744" s="89"/>
      <c r="FIR744" s="89"/>
      <c r="FIS744" s="89"/>
      <c r="FIT744" s="511"/>
      <c r="FIU744" s="511"/>
      <c r="FIV744" s="89"/>
      <c r="FIW744" s="89"/>
      <c r="FIX744" s="511"/>
      <c r="FIY744" s="511"/>
      <c r="FIZ744" s="89"/>
      <c r="FJA744" s="89"/>
      <c r="FJB744" s="511"/>
      <c r="FJC744" s="511"/>
      <c r="FJD744" s="511"/>
      <c r="FJE744" s="511"/>
      <c r="FJF744" s="511"/>
      <c r="FJG744" s="511"/>
      <c r="FJH744" s="511"/>
      <c r="FJI744" s="89"/>
      <c r="FJJ744" s="89"/>
      <c r="FJK744" s="511"/>
      <c r="FJL744" s="511"/>
      <c r="FJM744" s="89"/>
      <c r="FJN744" s="89"/>
      <c r="FJO744" s="511"/>
      <c r="FJP744" s="511"/>
      <c r="FJQ744" s="511"/>
      <c r="FJR744" s="511"/>
      <c r="FJS744" s="511"/>
      <c r="FJT744" s="203"/>
      <c r="FJU744" s="107"/>
      <c r="FJV744" s="511"/>
      <c r="FJW744" s="511"/>
      <c r="FJX744" s="511"/>
      <c r="FJY744" s="511"/>
      <c r="FJZ744" s="511"/>
      <c r="FKA744" s="511"/>
      <c r="FKB744" s="511"/>
      <c r="FKC744" s="168"/>
      <c r="FKD744" s="168"/>
      <c r="FKE744" s="168"/>
      <c r="FKF744" s="168"/>
      <c r="FKG744" s="168"/>
      <c r="FKH744" s="168"/>
      <c r="FKI744" s="168"/>
      <c r="FKJ744" s="168"/>
      <c r="FKK744" s="168"/>
      <c r="FKL744" s="168"/>
      <c r="FKM744" s="168"/>
      <c r="FKN744" s="168"/>
      <c r="FKO744" s="168"/>
      <c r="FKP744" s="168"/>
      <c r="FKQ744" s="168"/>
      <c r="FKR744" s="168"/>
      <c r="FKS744" s="168"/>
      <c r="FKT744" s="168"/>
      <c r="FKU744" s="168"/>
      <c r="FKV744" s="168"/>
      <c r="FKW744" s="168"/>
      <c r="FKX744" s="168"/>
      <c r="FKY744" s="168"/>
      <c r="FKZ744" s="168"/>
      <c r="FLA744" s="168"/>
      <c r="FLB744" s="168"/>
      <c r="FLC744" s="168"/>
      <c r="FLD744" s="168"/>
      <c r="FLE744" s="168"/>
      <c r="FLF744" s="168"/>
      <c r="FLG744" s="168"/>
      <c r="FLH744" s="168"/>
      <c r="FLI744" s="168"/>
      <c r="FLJ744" s="168"/>
      <c r="FLK744" s="168"/>
      <c r="FLL744" s="168"/>
      <c r="FLM744" s="168"/>
      <c r="FLN744" s="168"/>
      <c r="FLO744" s="168"/>
      <c r="FLP744" s="168"/>
      <c r="FLQ744" s="168"/>
      <c r="FLR744" s="168"/>
      <c r="FLS744" s="168"/>
      <c r="FLT744" s="168"/>
      <c r="FLU744" s="511"/>
      <c r="FLV744" s="511"/>
      <c r="FLW744" s="511"/>
      <c r="FLX744" s="511"/>
      <c r="FLY744" s="511"/>
      <c r="FLZ744" s="511"/>
      <c r="FMA744" s="511"/>
      <c r="FMB744" s="511"/>
      <c r="FMC744" s="511"/>
      <c r="FMD744" s="511"/>
      <c r="FME744" s="511"/>
      <c r="FMF744" s="511"/>
      <c r="FMG744" s="511"/>
      <c r="FMH744" s="511"/>
      <c r="FMI744" s="511"/>
      <c r="FMJ744" s="511"/>
      <c r="FMK744" s="511"/>
      <c r="FML744" s="511"/>
      <c r="FMM744" s="511"/>
      <c r="FMN744" s="511"/>
      <c r="FMO744" s="511"/>
      <c r="FMP744" s="511"/>
      <c r="FMQ744" s="511"/>
      <c r="FMR744" s="511"/>
      <c r="FMS744" s="89"/>
      <c r="FMT744" s="89"/>
      <c r="FMU744" s="89"/>
      <c r="FMV744" s="89"/>
      <c r="FMW744" s="89"/>
      <c r="FMX744" s="511"/>
      <c r="FMY744" s="511"/>
      <c r="FMZ744" s="89"/>
      <c r="FNA744" s="89"/>
      <c r="FNB744" s="511"/>
      <c r="FNC744" s="511"/>
      <c r="FND744" s="89"/>
      <c r="FNE744" s="89"/>
      <c r="FNF744" s="511"/>
      <c r="FNG744" s="511"/>
      <c r="FNH744" s="511"/>
      <c r="FNI744" s="511"/>
      <c r="FNJ744" s="511"/>
      <c r="FNK744" s="511"/>
      <c r="FNL744" s="511"/>
      <c r="FNM744" s="89"/>
      <c r="FNN744" s="89"/>
      <c r="FNO744" s="511"/>
      <c r="FNP744" s="511"/>
      <c r="FNQ744" s="89"/>
      <c r="FNR744" s="89"/>
      <c r="FNS744" s="511"/>
      <c r="FNT744" s="511"/>
      <c r="FNU744" s="511"/>
      <c r="FNV744" s="511"/>
      <c r="FNW744" s="511"/>
      <c r="FNX744" s="203"/>
      <c r="FNY744" s="107"/>
      <c r="FNZ744" s="511"/>
      <c r="FOA744" s="511"/>
      <c r="FOB744" s="511"/>
      <c r="FOC744" s="511"/>
      <c r="FOD744" s="511"/>
      <c r="FOE744" s="511"/>
      <c r="FOF744" s="511"/>
      <c r="FOG744" s="168"/>
      <c r="FOH744" s="168"/>
      <c r="FOI744" s="168"/>
      <c r="FOJ744" s="168"/>
      <c r="FOK744" s="168"/>
      <c r="FOL744" s="168"/>
      <c r="FOM744" s="168"/>
      <c r="FON744" s="168"/>
      <c r="FOO744" s="168"/>
      <c r="FOP744" s="168"/>
      <c r="FOQ744" s="168"/>
      <c r="FOR744" s="168"/>
      <c r="FOS744" s="168"/>
      <c r="FOT744" s="168"/>
      <c r="FOU744" s="168"/>
      <c r="FOV744" s="168"/>
      <c r="FOW744" s="168"/>
      <c r="FOX744" s="168"/>
      <c r="FOY744" s="168"/>
      <c r="FOZ744" s="168"/>
      <c r="FPA744" s="168"/>
      <c r="FPB744" s="168"/>
      <c r="FPC744" s="168"/>
      <c r="FPD744" s="168"/>
      <c r="FPE744" s="168"/>
      <c r="FPF744" s="168"/>
      <c r="FPG744" s="168"/>
      <c r="FPH744" s="168"/>
      <c r="FPI744" s="168"/>
      <c r="FPJ744" s="168"/>
      <c r="FPK744" s="168"/>
      <c r="FPL744" s="168"/>
      <c r="FPM744" s="168"/>
      <c r="FPN744" s="168"/>
      <c r="FPO744" s="168"/>
      <c r="FPP744" s="168"/>
      <c r="FPQ744" s="168"/>
      <c r="FPR744" s="168"/>
      <c r="FPS744" s="168"/>
      <c r="FPT744" s="168"/>
      <c r="FPU744" s="168"/>
      <c r="FPV744" s="168"/>
      <c r="FPW744" s="168"/>
      <c r="FPX744" s="168"/>
      <c r="FPY744" s="511"/>
      <c r="FPZ744" s="511"/>
      <c r="FQA744" s="511"/>
      <c r="FQB744" s="511"/>
      <c r="FQC744" s="511"/>
      <c r="FQD744" s="511"/>
      <c r="FQE744" s="511"/>
      <c r="FQF744" s="511"/>
      <c r="FQG744" s="511"/>
      <c r="FQH744" s="511"/>
      <c r="FQI744" s="511"/>
      <c r="FQJ744" s="511"/>
      <c r="FQK744" s="511"/>
      <c r="FQL744" s="511"/>
      <c r="FQM744" s="511"/>
      <c r="FQN744" s="511"/>
      <c r="FQO744" s="511"/>
      <c r="FQP744" s="511"/>
      <c r="FQQ744" s="511"/>
      <c r="FQR744" s="511"/>
      <c r="FQS744" s="511"/>
      <c r="FQT744" s="511"/>
      <c r="FQU744" s="511"/>
      <c r="FQV744" s="511"/>
      <c r="FQW744" s="89"/>
      <c r="FQX744" s="89"/>
      <c r="FQY744" s="89"/>
      <c r="FQZ744" s="89"/>
      <c r="FRA744" s="89"/>
      <c r="FRB744" s="511"/>
      <c r="FRC744" s="511"/>
      <c r="FRD744" s="89"/>
      <c r="FRE744" s="89"/>
      <c r="FRF744" s="511"/>
      <c r="FRG744" s="511"/>
      <c r="FRH744" s="89"/>
      <c r="FRI744" s="89"/>
      <c r="FRJ744" s="511"/>
      <c r="FRK744" s="511"/>
      <c r="FRL744" s="511"/>
      <c r="FRM744" s="511"/>
      <c r="FRN744" s="511"/>
      <c r="FRO744" s="511"/>
      <c r="FRP744" s="511"/>
      <c r="FRQ744" s="89"/>
      <c r="FRR744" s="89"/>
      <c r="FRS744" s="511"/>
      <c r="FRT744" s="511"/>
      <c r="FRU744" s="89"/>
      <c r="FRV744" s="89"/>
      <c r="FRW744" s="511"/>
      <c r="FRX744" s="511"/>
      <c r="FRY744" s="511"/>
      <c r="FRZ744" s="511"/>
      <c r="FSA744" s="511"/>
      <c r="FSB744" s="203"/>
      <c r="FSC744" s="107"/>
      <c r="FSD744" s="511"/>
      <c r="FSE744" s="511"/>
      <c r="FSF744" s="511"/>
      <c r="FSG744" s="511"/>
      <c r="FSH744" s="511"/>
      <c r="FSI744" s="511"/>
      <c r="FSJ744" s="511"/>
      <c r="FSK744" s="168"/>
      <c r="FSL744" s="168"/>
      <c r="FSM744" s="168"/>
      <c r="FSN744" s="168"/>
      <c r="FSO744" s="168"/>
      <c r="FSP744" s="168"/>
      <c r="FSQ744" s="168"/>
      <c r="FSR744" s="168"/>
      <c r="FSS744" s="168"/>
      <c r="FST744" s="168"/>
      <c r="FSU744" s="168"/>
      <c r="FSV744" s="168"/>
      <c r="FSW744" s="168"/>
      <c r="FSX744" s="168"/>
      <c r="FSY744" s="168"/>
      <c r="FSZ744" s="168"/>
      <c r="FTA744" s="168"/>
      <c r="FTB744" s="168"/>
      <c r="FTC744" s="168"/>
      <c r="FTD744" s="168"/>
      <c r="FTE744" s="168"/>
      <c r="FTF744" s="168"/>
      <c r="FTG744" s="168"/>
      <c r="FTH744" s="168"/>
      <c r="FTI744" s="168"/>
      <c r="FTJ744" s="168"/>
      <c r="FTK744" s="168"/>
      <c r="FTL744" s="168"/>
      <c r="FTM744" s="168"/>
      <c r="FTN744" s="168"/>
      <c r="FTO744" s="168"/>
      <c r="FTP744" s="168"/>
      <c r="FTQ744" s="168"/>
      <c r="FTR744" s="168"/>
      <c r="FTS744" s="168"/>
      <c r="FTT744" s="168"/>
      <c r="FTU744" s="168"/>
      <c r="FTV744" s="168"/>
      <c r="FTW744" s="168"/>
      <c r="FTX744" s="168"/>
      <c r="FTY744" s="168"/>
      <c r="FTZ744" s="168"/>
      <c r="FUA744" s="168"/>
      <c r="FUB744" s="168"/>
      <c r="FUC744" s="511"/>
      <c r="FUD744" s="511"/>
      <c r="FUE744" s="511"/>
      <c r="FUF744" s="511"/>
      <c r="FUG744" s="511"/>
      <c r="FUH744" s="511"/>
      <c r="FUI744" s="511"/>
      <c r="FUJ744" s="511"/>
      <c r="FUK744" s="511"/>
      <c r="FUL744" s="511"/>
      <c r="FUM744" s="511"/>
      <c r="FUN744" s="511"/>
      <c r="FUO744" s="511"/>
      <c r="FUP744" s="511"/>
      <c r="FUQ744" s="511"/>
      <c r="FUR744" s="511"/>
      <c r="FUS744" s="511"/>
      <c r="FUT744" s="511"/>
      <c r="FUU744" s="511"/>
      <c r="FUV744" s="511"/>
      <c r="FUW744" s="511"/>
      <c r="FUX744" s="511"/>
      <c r="FUY744" s="511"/>
      <c r="FUZ744" s="511"/>
      <c r="FVA744" s="89"/>
      <c r="FVB744" s="89"/>
      <c r="FVC744" s="89"/>
      <c r="FVD744" s="89"/>
      <c r="FVE744" s="89"/>
      <c r="FVF744" s="511"/>
      <c r="FVG744" s="511"/>
      <c r="FVH744" s="89"/>
      <c r="FVI744" s="89"/>
      <c r="FVJ744" s="511"/>
      <c r="FVK744" s="511"/>
      <c r="FVL744" s="89"/>
      <c r="FVM744" s="89"/>
      <c r="FVN744" s="511"/>
      <c r="FVO744" s="511"/>
      <c r="FVP744" s="511"/>
      <c r="FVQ744" s="511"/>
      <c r="FVR744" s="511"/>
      <c r="FVS744" s="511"/>
      <c r="FVT744" s="511"/>
      <c r="FVU744" s="89"/>
      <c r="FVV744" s="89"/>
      <c r="FVW744" s="511"/>
      <c r="FVX744" s="511"/>
      <c r="FVY744" s="89"/>
      <c r="FVZ744" s="89"/>
      <c r="FWA744" s="511"/>
      <c r="FWB744" s="511"/>
      <c r="FWC744" s="511"/>
      <c r="FWD744" s="511"/>
      <c r="FWE744" s="511"/>
      <c r="FWF744" s="203"/>
      <c r="FWG744" s="107"/>
      <c r="FWH744" s="511"/>
      <c r="FWI744" s="511"/>
      <c r="FWJ744" s="511"/>
      <c r="FWK744" s="511"/>
      <c r="FWL744" s="511"/>
      <c r="FWM744" s="511"/>
      <c r="FWN744" s="511"/>
      <c r="FWO744" s="168"/>
      <c r="FWP744" s="168"/>
      <c r="FWQ744" s="168"/>
      <c r="FWR744" s="168"/>
      <c r="FWS744" s="168"/>
      <c r="FWT744" s="168"/>
      <c r="FWU744" s="168"/>
      <c r="FWV744" s="168"/>
      <c r="FWW744" s="168"/>
      <c r="FWX744" s="168"/>
      <c r="FWY744" s="168"/>
      <c r="FWZ744" s="168"/>
      <c r="FXA744" s="168"/>
      <c r="FXB744" s="168"/>
      <c r="FXC744" s="168"/>
      <c r="FXD744" s="168"/>
      <c r="FXE744" s="168"/>
      <c r="FXF744" s="168"/>
      <c r="FXG744" s="168"/>
      <c r="FXH744" s="168"/>
      <c r="FXI744" s="168"/>
      <c r="FXJ744" s="168"/>
      <c r="FXK744" s="168"/>
      <c r="FXL744" s="168"/>
      <c r="FXM744" s="168"/>
      <c r="FXN744" s="168"/>
      <c r="FXO744" s="168"/>
      <c r="FXP744" s="168"/>
      <c r="FXQ744" s="168"/>
      <c r="FXR744" s="168"/>
      <c r="FXS744" s="168"/>
      <c r="FXT744" s="168"/>
      <c r="FXU744" s="168"/>
      <c r="FXV744" s="168"/>
      <c r="FXW744" s="168"/>
      <c r="FXX744" s="168"/>
      <c r="FXY744" s="168"/>
      <c r="FXZ744" s="168"/>
      <c r="FYA744" s="168"/>
      <c r="FYB744" s="168"/>
      <c r="FYC744" s="168"/>
      <c r="FYD744" s="168"/>
      <c r="FYE744" s="168"/>
      <c r="FYF744" s="168"/>
      <c r="FYG744" s="511"/>
      <c r="FYH744" s="511"/>
      <c r="FYI744" s="511"/>
      <c r="FYJ744" s="511"/>
      <c r="FYK744" s="511"/>
      <c r="FYL744" s="511"/>
      <c r="FYM744" s="511"/>
      <c r="FYN744" s="511"/>
      <c r="FYO744" s="511"/>
      <c r="FYP744" s="511"/>
      <c r="FYQ744" s="511"/>
      <c r="FYR744" s="511"/>
      <c r="FYS744" s="511"/>
      <c r="FYT744" s="511"/>
      <c r="FYU744" s="511"/>
      <c r="FYV744" s="511"/>
      <c r="FYW744" s="511"/>
      <c r="FYX744" s="511"/>
      <c r="FYY744" s="511"/>
      <c r="FYZ744" s="511"/>
      <c r="FZA744" s="511"/>
      <c r="FZB744" s="511"/>
      <c r="FZC744" s="511"/>
      <c r="FZD744" s="511"/>
      <c r="FZE744" s="89"/>
      <c r="FZF744" s="89"/>
      <c r="FZG744" s="89"/>
      <c r="FZH744" s="89"/>
      <c r="FZI744" s="89"/>
      <c r="FZJ744" s="511"/>
      <c r="FZK744" s="511"/>
      <c r="FZL744" s="89"/>
      <c r="FZM744" s="89"/>
      <c r="FZN744" s="511"/>
      <c r="FZO744" s="511"/>
      <c r="FZP744" s="89"/>
      <c r="FZQ744" s="89"/>
      <c r="FZR744" s="511"/>
      <c r="FZS744" s="511"/>
      <c r="FZT744" s="511"/>
      <c r="FZU744" s="511"/>
      <c r="FZV744" s="511"/>
      <c r="FZW744" s="511"/>
      <c r="FZX744" s="511"/>
      <c r="FZY744" s="89"/>
      <c r="FZZ744" s="89"/>
      <c r="GAA744" s="511"/>
      <c r="GAB744" s="511"/>
      <c r="GAC744" s="89"/>
      <c r="GAD744" s="89"/>
      <c r="GAE744" s="511"/>
      <c r="GAF744" s="511"/>
      <c r="GAG744" s="511"/>
      <c r="GAH744" s="511"/>
      <c r="GAI744" s="511"/>
      <c r="GAJ744" s="203"/>
      <c r="GAK744" s="107"/>
      <c r="GAL744" s="511"/>
      <c r="GAM744" s="511"/>
      <c r="GAN744" s="511"/>
      <c r="GAO744" s="511"/>
      <c r="GAP744" s="511"/>
      <c r="GAQ744" s="511"/>
      <c r="GAR744" s="511"/>
      <c r="GAS744" s="168"/>
      <c r="GAT744" s="168"/>
      <c r="GAU744" s="168"/>
      <c r="GAV744" s="168"/>
      <c r="GAW744" s="168"/>
      <c r="GAX744" s="168"/>
      <c r="GAY744" s="168"/>
      <c r="GAZ744" s="168"/>
      <c r="GBA744" s="168"/>
      <c r="GBB744" s="168"/>
      <c r="GBC744" s="168"/>
      <c r="GBD744" s="168"/>
      <c r="GBE744" s="168"/>
      <c r="GBF744" s="168"/>
      <c r="GBG744" s="168"/>
      <c r="GBH744" s="168"/>
      <c r="GBI744" s="168"/>
      <c r="GBJ744" s="168"/>
      <c r="GBK744" s="168"/>
      <c r="GBL744" s="168"/>
      <c r="GBM744" s="168"/>
      <c r="GBN744" s="168"/>
      <c r="GBO744" s="168"/>
      <c r="GBP744" s="168"/>
      <c r="GBQ744" s="168"/>
      <c r="GBR744" s="168"/>
      <c r="GBS744" s="168"/>
      <c r="GBT744" s="168"/>
      <c r="GBU744" s="168"/>
      <c r="GBV744" s="168"/>
      <c r="GBW744" s="168"/>
      <c r="GBX744" s="168"/>
      <c r="GBY744" s="168"/>
      <c r="GBZ744" s="168"/>
      <c r="GCA744" s="168"/>
      <c r="GCB744" s="168"/>
      <c r="GCC744" s="168"/>
      <c r="GCD744" s="168"/>
      <c r="GCE744" s="168"/>
      <c r="GCF744" s="168"/>
      <c r="GCG744" s="168"/>
      <c r="GCH744" s="168"/>
      <c r="GCI744" s="168"/>
      <c r="GCJ744" s="168"/>
      <c r="GCK744" s="511"/>
      <c r="GCL744" s="511"/>
      <c r="GCM744" s="511"/>
      <c r="GCN744" s="511"/>
      <c r="GCO744" s="511"/>
      <c r="GCP744" s="511"/>
      <c r="GCQ744" s="511"/>
      <c r="GCR744" s="511"/>
      <c r="GCS744" s="511"/>
      <c r="GCT744" s="511"/>
      <c r="GCU744" s="511"/>
      <c r="GCV744" s="511"/>
      <c r="GCW744" s="511"/>
      <c r="GCX744" s="511"/>
      <c r="GCY744" s="511"/>
      <c r="GCZ744" s="511"/>
      <c r="GDA744" s="511"/>
      <c r="GDB744" s="511"/>
      <c r="GDC744" s="511"/>
      <c r="GDD744" s="511"/>
      <c r="GDE744" s="511"/>
      <c r="GDF744" s="511"/>
      <c r="GDG744" s="511"/>
      <c r="GDH744" s="511"/>
      <c r="GDI744" s="89"/>
      <c r="GDJ744" s="89"/>
      <c r="GDK744" s="89"/>
      <c r="GDL744" s="89"/>
      <c r="GDM744" s="89"/>
      <c r="GDN744" s="511"/>
      <c r="GDO744" s="511"/>
      <c r="GDP744" s="89"/>
      <c r="GDQ744" s="89"/>
      <c r="GDR744" s="511"/>
      <c r="GDS744" s="511"/>
      <c r="GDT744" s="89"/>
      <c r="GDU744" s="89"/>
      <c r="GDV744" s="511"/>
      <c r="GDW744" s="511"/>
      <c r="GDX744" s="511"/>
      <c r="GDY744" s="511"/>
      <c r="GDZ744" s="511"/>
      <c r="GEA744" s="511"/>
      <c r="GEB744" s="511"/>
      <c r="GEC744" s="89"/>
      <c r="GED744" s="89"/>
      <c r="GEE744" s="511"/>
      <c r="GEF744" s="511"/>
      <c r="GEG744" s="89"/>
      <c r="GEH744" s="89"/>
      <c r="GEI744" s="511"/>
      <c r="GEJ744" s="511"/>
      <c r="GEK744" s="511"/>
      <c r="GEL744" s="511"/>
      <c r="GEM744" s="511"/>
      <c r="GEN744" s="203"/>
      <c r="GEO744" s="107"/>
      <c r="GEP744" s="511"/>
      <c r="GEQ744" s="511"/>
      <c r="GER744" s="511"/>
      <c r="GES744" s="511"/>
      <c r="GET744" s="511"/>
      <c r="GEU744" s="511"/>
      <c r="GEV744" s="511"/>
      <c r="GEW744" s="168"/>
      <c r="GEX744" s="168"/>
      <c r="GEY744" s="168"/>
      <c r="GEZ744" s="168"/>
      <c r="GFA744" s="168"/>
      <c r="GFB744" s="168"/>
      <c r="GFC744" s="168"/>
      <c r="GFD744" s="168"/>
      <c r="GFE744" s="168"/>
      <c r="GFF744" s="168"/>
      <c r="GFG744" s="168"/>
      <c r="GFH744" s="168"/>
      <c r="GFI744" s="168"/>
      <c r="GFJ744" s="168"/>
      <c r="GFK744" s="168"/>
      <c r="GFL744" s="168"/>
      <c r="GFM744" s="168"/>
      <c r="GFN744" s="168"/>
      <c r="GFO744" s="168"/>
      <c r="GFP744" s="168"/>
      <c r="GFQ744" s="168"/>
      <c r="GFR744" s="168"/>
      <c r="GFS744" s="168"/>
      <c r="GFT744" s="168"/>
      <c r="GFU744" s="168"/>
      <c r="GFV744" s="168"/>
      <c r="GFW744" s="168"/>
      <c r="GFX744" s="168"/>
      <c r="GFY744" s="168"/>
      <c r="GFZ744" s="168"/>
      <c r="GGA744" s="168"/>
      <c r="GGB744" s="168"/>
      <c r="GGC744" s="168"/>
      <c r="GGD744" s="168"/>
      <c r="GGE744" s="168"/>
      <c r="GGF744" s="168"/>
      <c r="GGG744" s="168"/>
      <c r="GGH744" s="168"/>
      <c r="GGI744" s="168"/>
      <c r="GGJ744" s="168"/>
      <c r="GGK744" s="168"/>
      <c r="GGL744" s="168"/>
      <c r="GGM744" s="168"/>
      <c r="GGN744" s="168"/>
      <c r="GGO744" s="511"/>
      <c r="GGP744" s="511"/>
      <c r="GGQ744" s="511"/>
      <c r="GGR744" s="511"/>
      <c r="GGS744" s="511"/>
      <c r="GGT744" s="511"/>
      <c r="GGU744" s="511"/>
      <c r="GGV744" s="511"/>
      <c r="GGW744" s="511"/>
      <c r="GGX744" s="511"/>
      <c r="GGY744" s="511"/>
      <c r="GGZ744" s="511"/>
      <c r="GHA744" s="511"/>
      <c r="GHB744" s="511"/>
      <c r="GHC744" s="511"/>
      <c r="GHD744" s="511"/>
      <c r="GHE744" s="511"/>
      <c r="GHF744" s="511"/>
      <c r="GHG744" s="511"/>
      <c r="GHH744" s="511"/>
      <c r="GHI744" s="511"/>
      <c r="GHJ744" s="511"/>
      <c r="GHK744" s="511"/>
      <c r="GHL744" s="511"/>
      <c r="GHM744" s="89"/>
      <c r="GHN744" s="89"/>
      <c r="GHO744" s="89"/>
      <c r="GHP744" s="89"/>
      <c r="GHQ744" s="89"/>
      <c r="GHR744" s="511"/>
      <c r="GHS744" s="511"/>
      <c r="GHT744" s="89"/>
      <c r="GHU744" s="89"/>
      <c r="GHV744" s="511"/>
      <c r="GHW744" s="511"/>
      <c r="GHX744" s="89"/>
      <c r="GHY744" s="89"/>
      <c r="GHZ744" s="511"/>
      <c r="GIA744" s="511"/>
      <c r="GIB744" s="511"/>
      <c r="GIC744" s="511"/>
      <c r="GID744" s="511"/>
      <c r="GIE744" s="511"/>
      <c r="GIF744" s="511"/>
      <c r="GIG744" s="89"/>
      <c r="GIH744" s="89"/>
      <c r="GII744" s="511"/>
      <c r="GIJ744" s="511"/>
      <c r="GIK744" s="89"/>
      <c r="GIL744" s="89"/>
      <c r="GIM744" s="511"/>
      <c r="GIN744" s="511"/>
      <c r="GIO744" s="511"/>
      <c r="GIP744" s="511"/>
      <c r="GIQ744" s="511"/>
      <c r="GIR744" s="203"/>
      <c r="GIS744" s="107"/>
      <c r="GIT744" s="511"/>
      <c r="GIU744" s="511"/>
      <c r="GIV744" s="511"/>
      <c r="GIW744" s="511"/>
      <c r="GIX744" s="511"/>
      <c r="GIY744" s="511"/>
      <c r="GIZ744" s="511"/>
      <c r="GJA744" s="168"/>
      <c r="GJB744" s="168"/>
      <c r="GJC744" s="168"/>
      <c r="GJD744" s="168"/>
      <c r="GJE744" s="168"/>
      <c r="GJF744" s="168"/>
      <c r="GJG744" s="168"/>
      <c r="GJH744" s="168"/>
      <c r="GJI744" s="168"/>
      <c r="GJJ744" s="168"/>
      <c r="GJK744" s="168"/>
      <c r="GJL744" s="168"/>
      <c r="GJM744" s="168"/>
      <c r="GJN744" s="168"/>
      <c r="GJO744" s="168"/>
      <c r="GJP744" s="168"/>
      <c r="GJQ744" s="168"/>
      <c r="GJR744" s="168"/>
      <c r="GJS744" s="168"/>
      <c r="GJT744" s="168"/>
      <c r="GJU744" s="168"/>
      <c r="GJV744" s="168"/>
      <c r="GJW744" s="168"/>
      <c r="GJX744" s="168"/>
      <c r="GJY744" s="168"/>
      <c r="GJZ744" s="168"/>
      <c r="GKA744" s="168"/>
      <c r="GKB744" s="168"/>
      <c r="GKC744" s="168"/>
      <c r="GKD744" s="168"/>
      <c r="GKE744" s="168"/>
      <c r="GKF744" s="168"/>
      <c r="GKG744" s="168"/>
      <c r="GKH744" s="168"/>
      <c r="GKI744" s="168"/>
      <c r="GKJ744" s="168"/>
      <c r="GKK744" s="168"/>
      <c r="GKL744" s="168"/>
      <c r="GKM744" s="168"/>
      <c r="GKN744" s="168"/>
      <c r="GKO744" s="168"/>
      <c r="GKP744" s="168"/>
      <c r="GKQ744" s="168"/>
      <c r="GKR744" s="168"/>
      <c r="GKS744" s="511"/>
      <c r="GKT744" s="511"/>
      <c r="GKU744" s="511"/>
      <c r="GKV744" s="511"/>
      <c r="GKW744" s="511"/>
      <c r="GKX744" s="511"/>
      <c r="GKY744" s="511"/>
      <c r="GKZ744" s="511"/>
      <c r="GLA744" s="511"/>
      <c r="GLB744" s="511"/>
      <c r="GLC744" s="511"/>
      <c r="GLD744" s="511"/>
      <c r="GLE744" s="511"/>
      <c r="GLF744" s="511"/>
      <c r="GLG744" s="511"/>
      <c r="GLH744" s="511"/>
      <c r="GLI744" s="511"/>
      <c r="GLJ744" s="511"/>
      <c r="GLK744" s="511"/>
      <c r="GLL744" s="511"/>
      <c r="GLM744" s="511"/>
      <c r="GLN744" s="511"/>
      <c r="GLO744" s="511"/>
      <c r="GLP744" s="511"/>
      <c r="GLQ744" s="89"/>
      <c r="GLR744" s="89"/>
      <c r="GLS744" s="89"/>
      <c r="GLT744" s="89"/>
      <c r="GLU744" s="89"/>
      <c r="GLV744" s="511"/>
      <c r="GLW744" s="511"/>
      <c r="GLX744" s="89"/>
      <c r="GLY744" s="89"/>
      <c r="GLZ744" s="511"/>
      <c r="GMA744" s="511"/>
      <c r="GMB744" s="89"/>
      <c r="GMC744" s="89"/>
      <c r="GMD744" s="511"/>
      <c r="GME744" s="511"/>
      <c r="GMF744" s="511"/>
      <c r="GMG744" s="511"/>
      <c r="GMH744" s="511"/>
      <c r="GMI744" s="511"/>
      <c r="GMJ744" s="511"/>
      <c r="GMK744" s="89"/>
      <c r="GML744" s="89"/>
      <c r="GMM744" s="511"/>
      <c r="GMN744" s="511"/>
      <c r="GMO744" s="89"/>
      <c r="GMP744" s="89"/>
      <c r="GMQ744" s="511"/>
      <c r="GMR744" s="511"/>
      <c r="GMS744" s="511"/>
      <c r="GMT744" s="511"/>
      <c r="GMU744" s="511"/>
      <c r="GMV744" s="203"/>
      <c r="GMW744" s="107"/>
      <c r="GMX744" s="511"/>
      <c r="GMY744" s="511"/>
      <c r="GMZ744" s="511"/>
      <c r="GNA744" s="511"/>
      <c r="GNB744" s="511"/>
      <c r="GNC744" s="511"/>
      <c r="GND744" s="511"/>
      <c r="GNE744" s="168"/>
      <c r="GNF744" s="168"/>
      <c r="GNG744" s="168"/>
      <c r="GNH744" s="168"/>
      <c r="GNI744" s="168"/>
      <c r="GNJ744" s="168"/>
      <c r="GNK744" s="168"/>
      <c r="GNL744" s="168"/>
      <c r="GNM744" s="168"/>
      <c r="GNN744" s="168"/>
      <c r="GNO744" s="168"/>
      <c r="GNP744" s="168"/>
      <c r="GNQ744" s="168"/>
      <c r="GNR744" s="168"/>
      <c r="GNS744" s="168"/>
      <c r="GNT744" s="168"/>
      <c r="GNU744" s="168"/>
      <c r="GNV744" s="168"/>
      <c r="GNW744" s="168"/>
      <c r="GNX744" s="168"/>
      <c r="GNY744" s="168"/>
      <c r="GNZ744" s="168"/>
      <c r="GOA744" s="168"/>
      <c r="GOB744" s="168"/>
      <c r="GOC744" s="168"/>
      <c r="GOD744" s="168"/>
      <c r="GOE744" s="168"/>
      <c r="GOF744" s="168"/>
      <c r="GOG744" s="168"/>
      <c r="GOH744" s="168"/>
      <c r="GOI744" s="168"/>
      <c r="GOJ744" s="168"/>
      <c r="GOK744" s="168"/>
      <c r="GOL744" s="168"/>
      <c r="GOM744" s="168"/>
      <c r="GON744" s="168"/>
      <c r="GOO744" s="168"/>
      <c r="GOP744" s="168"/>
      <c r="GOQ744" s="168"/>
      <c r="GOR744" s="168"/>
      <c r="GOS744" s="168"/>
      <c r="GOT744" s="168"/>
      <c r="GOU744" s="168"/>
      <c r="GOV744" s="168"/>
      <c r="GOW744" s="511"/>
      <c r="GOX744" s="511"/>
      <c r="GOY744" s="511"/>
      <c r="GOZ744" s="511"/>
      <c r="GPA744" s="511"/>
      <c r="GPB744" s="511"/>
      <c r="GPC744" s="511"/>
      <c r="GPD744" s="511"/>
      <c r="GPE744" s="511"/>
      <c r="GPF744" s="511"/>
      <c r="GPG744" s="511"/>
      <c r="GPH744" s="511"/>
      <c r="GPI744" s="511"/>
      <c r="GPJ744" s="511"/>
      <c r="GPK744" s="511"/>
      <c r="GPL744" s="511"/>
      <c r="GPM744" s="511"/>
      <c r="GPN744" s="511"/>
      <c r="GPO744" s="511"/>
      <c r="GPP744" s="511"/>
      <c r="GPQ744" s="511"/>
      <c r="GPR744" s="511"/>
      <c r="GPS744" s="511"/>
      <c r="GPT744" s="511"/>
      <c r="GPU744" s="89"/>
      <c r="GPV744" s="89"/>
      <c r="GPW744" s="89"/>
      <c r="GPX744" s="89"/>
      <c r="GPY744" s="89"/>
      <c r="GPZ744" s="511"/>
      <c r="GQA744" s="511"/>
      <c r="GQB744" s="89"/>
      <c r="GQC744" s="89"/>
      <c r="GQD744" s="511"/>
      <c r="GQE744" s="511"/>
      <c r="GQF744" s="89"/>
      <c r="GQG744" s="89"/>
      <c r="GQH744" s="511"/>
      <c r="GQI744" s="511"/>
      <c r="GQJ744" s="511"/>
      <c r="GQK744" s="511"/>
      <c r="GQL744" s="511"/>
      <c r="GQM744" s="511"/>
      <c r="GQN744" s="511"/>
      <c r="GQO744" s="89"/>
      <c r="GQP744" s="89"/>
      <c r="GQQ744" s="511"/>
      <c r="GQR744" s="511"/>
      <c r="GQS744" s="89"/>
      <c r="GQT744" s="89"/>
      <c r="GQU744" s="511"/>
      <c r="GQV744" s="511"/>
      <c r="GQW744" s="511"/>
      <c r="GQX744" s="511"/>
      <c r="GQY744" s="511"/>
      <c r="GQZ744" s="203"/>
      <c r="GRA744" s="107"/>
      <c r="GRB744" s="511"/>
      <c r="GRC744" s="511"/>
      <c r="GRD744" s="511"/>
      <c r="GRE744" s="511"/>
      <c r="GRF744" s="511"/>
      <c r="GRG744" s="511"/>
      <c r="GRH744" s="511"/>
      <c r="GRI744" s="168"/>
      <c r="GRJ744" s="168"/>
      <c r="GRK744" s="168"/>
      <c r="GRL744" s="168"/>
      <c r="GRM744" s="168"/>
      <c r="GRN744" s="168"/>
      <c r="GRO744" s="168"/>
      <c r="GRP744" s="168"/>
      <c r="GRQ744" s="168"/>
      <c r="GRR744" s="168"/>
      <c r="GRS744" s="168"/>
      <c r="GRT744" s="168"/>
      <c r="GRU744" s="168"/>
      <c r="GRV744" s="168"/>
      <c r="GRW744" s="168"/>
      <c r="GRX744" s="168"/>
      <c r="GRY744" s="168"/>
      <c r="GRZ744" s="168"/>
      <c r="GSA744" s="168"/>
      <c r="GSB744" s="168"/>
      <c r="GSC744" s="168"/>
      <c r="GSD744" s="168"/>
      <c r="GSE744" s="168"/>
      <c r="GSF744" s="168"/>
      <c r="GSG744" s="168"/>
      <c r="GSH744" s="168"/>
      <c r="GSI744" s="168"/>
      <c r="GSJ744" s="168"/>
      <c r="GSK744" s="168"/>
      <c r="GSL744" s="168"/>
      <c r="GSM744" s="168"/>
      <c r="GSN744" s="168"/>
      <c r="GSO744" s="168"/>
      <c r="GSP744" s="168"/>
      <c r="GSQ744" s="168"/>
      <c r="GSR744" s="168"/>
      <c r="GSS744" s="168"/>
      <c r="GST744" s="168"/>
      <c r="GSU744" s="168"/>
      <c r="GSV744" s="168"/>
      <c r="GSW744" s="168"/>
      <c r="GSX744" s="168"/>
      <c r="GSY744" s="168"/>
      <c r="GSZ744" s="168"/>
      <c r="GTA744" s="511"/>
      <c r="GTB744" s="511"/>
      <c r="GTC744" s="511"/>
      <c r="GTD744" s="511"/>
      <c r="GTE744" s="511"/>
      <c r="GTF744" s="511"/>
      <c r="GTG744" s="511"/>
      <c r="GTH744" s="511"/>
      <c r="GTI744" s="511"/>
      <c r="GTJ744" s="511"/>
      <c r="GTK744" s="511"/>
      <c r="GTL744" s="511"/>
      <c r="GTM744" s="511"/>
      <c r="GTN744" s="511"/>
      <c r="GTO744" s="511"/>
      <c r="GTP744" s="511"/>
      <c r="GTQ744" s="511"/>
      <c r="GTR744" s="511"/>
      <c r="GTS744" s="511"/>
      <c r="GTT744" s="511"/>
      <c r="GTU744" s="511"/>
      <c r="GTV744" s="511"/>
      <c r="GTW744" s="511"/>
      <c r="GTX744" s="511"/>
      <c r="GTY744" s="89"/>
      <c r="GTZ744" s="89"/>
      <c r="GUA744" s="89"/>
      <c r="GUB744" s="89"/>
      <c r="GUC744" s="89"/>
      <c r="GUD744" s="511"/>
      <c r="GUE744" s="511"/>
      <c r="GUF744" s="89"/>
      <c r="GUG744" s="89"/>
      <c r="GUH744" s="511"/>
      <c r="GUI744" s="511"/>
      <c r="GUJ744" s="89"/>
      <c r="GUK744" s="89"/>
      <c r="GUL744" s="511"/>
      <c r="GUM744" s="511"/>
      <c r="GUN744" s="511"/>
      <c r="GUO744" s="511"/>
      <c r="GUP744" s="511"/>
      <c r="GUQ744" s="511"/>
      <c r="GUR744" s="511"/>
      <c r="GUS744" s="89"/>
      <c r="GUT744" s="89"/>
      <c r="GUU744" s="511"/>
      <c r="GUV744" s="511"/>
      <c r="GUW744" s="89"/>
      <c r="GUX744" s="89"/>
      <c r="GUY744" s="511"/>
      <c r="GUZ744" s="511"/>
      <c r="GVA744" s="511"/>
      <c r="GVB744" s="511"/>
      <c r="GVC744" s="511"/>
      <c r="GVD744" s="203"/>
      <c r="GVE744" s="107"/>
      <c r="GVF744" s="511"/>
      <c r="GVG744" s="511"/>
      <c r="GVH744" s="511"/>
      <c r="GVI744" s="511"/>
      <c r="GVJ744" s="511"/>
      <c r="GVK744" s="511"/>
      <c r="GVL744" s="511"/>
      <c r="GVM744" s="168"/>
      <c r="GVN744" s="168"/>
      <c r="GVO744" s="168"/>
      <c r="GVP744" s="168"/>
      <c r="GVQ744" s="168"/>
      <c r="GVR744" s="168"/>
      <c r="GVS744" s="168"/>
      <c r="GVT744" s="168"/>
      <c r="GVU744" s="168"/>
      <c r="GVV744" s="168"/>
      <c r="GVW744" s="168"/>
      <c r="GVX744" s="168"/>
      <c r="GVY744" s="168"/>
      <c r="GVZ744" s="168"/>
      <c r="GWA744" s="168"/>
      <c r="GWB744" s="168"/>
      <c r="GWC744" s="168"/>
      <c r="GWD744" s="168"/>
      <c r="GWE744" s="168"/>
      <c r="GWF744" s="168"/>
      <c r="GWG744" s="168"/>
      <c r="GWH744" s="168"/>
      <c r="GWI744" s="168"/>
      <c r="GWJ744" s="168"/>
      <c r="GWK744" s="168"/>
      <c r="GWL744" s="168"/>
      <c r="GWM744" s="168"/>
      <c r="GWN744" s="168"/>
      <c r="GWO744" s="168"/>
      <c r="GWP744" s="168"/>
      <c r="GWQ744" s="168"/>
      <c r="GWR744" s="168"/>
      <c r="GWS744" s="168"/>
      <c r="GWT744" s="168"/>
      <c r="GWU744" s="168"/>
      <c r="GWV744" s="168"/>
      <c r="GWW744" s="168"/>
      <c r="GWX744" s="168"/>
      <c r="GWY744" s="168"/>
      <c r="GWZ744" s="168"/>
      <c r="GXA744" s="168"/>
      <c r="GXB744" s="168"/>
      <c r="GXC744" s="168"/>
      <c r="GXD744" s="168"/>
      <c r="GXE744" s="511"/>
      <c r="GXF744" s="511"/>
      <c r="GXG744" s="511"/>
      <c r="GXH744" s="511"/>
      <c r="GXI744" s="511"/>
      <c r="GXJ744" s="511"/>
      <c r="GXK744" s="511"/>
      <c r="GXL744" s="511"/>
      <c r="GXM744" s="511"/>
      <c r="GXN744" s="511"/>
      <c r="GXO744" s="511"/>
      <c r="GXP744" s="511"/>
      <c r="GXQ744" s="511"/>
      <c r="GXR744" s="511"/>
      <c r="GXS744" s="511"/>
      <c r="GXT744" s="511"/>
      <c r="GXU744" s="511"/>
      <c r="GXV744" s="511"/>
      <c r="GXW744" s="511"/>
      <c r="GXX744" s="511"/>
      <c r="GXY744" s="511"/>
      <c r="GXZ744" s="511"/>
      <c r="GYA744" s="511"/>
      <c r="GYB744" s="511"/>
      <c r="GYC744" s="89"/>
      <c r="GYD744" s="89"/>
      <c r="GYE744" s="89"/>
      <c r="GYF744" s="89"/>
      <c r="GYG744" s="89"/>
      <c r="GYH744" s="511"/>
      <c r="GYI744" s="511"/>
      <c r="GYJ744" s="89"/>
      <c r="GYK744" s="89"/>
      <c r="GYL744" s="511"/>
      <c r="GYM744" s="511"/>
      <c r="GYN744" s="89"/>
      <c r="GYO744" s="89"/>
      <c r="GYP744" s="511"/>
      <c r="GYQ744" s="511"/>
      <c r="GYR744" s="511"/>
      <c r="GYS744" s="511"/>
      <c r="GYT744" s="511"/>
      <c r="GYU744" s="511"/>
      <c r="GYV744" s="511"/>
      <c r="GYW744" s="89"/>
      <c r="GYX744" s="89"/>
      <c r="GYY744" s="511"/>
      <c r="GYZ744" s="511"/>
      <c r="GZA744" s="89"/>
      <c r="GZB744" s="89"/>
      <c r="GZC744" s="511"/>
      <c r="GZD744" s="511"/>
      <c r="GZE744" s="511"/>
      <c r="GZF744" s="511"/>
      <c r="GZG744" s="511"/>
      <c r="GZH744" s="203"/>
      <c r="GZI744" s="107"/>
      <c r="GZJ744" s="511"/>
      <c r="GZK744" s="511"/>
      <c r="GZL744" s="511"/>
      <c r="GZM744" s="511"/>
      <c r="GZN744" s="511"/>
      <c r="GZO744" s="511"/>
      <c r="GZP744" s="511"/>
      <c r="GZQ744" s="168"/>
      <c r="GZR744" s="168"/>
      <c r="GZS744" s="168"/>
      <c r="GZT744" s="168"/>
      <c r="GZU744" s="168"/>
      <c r="GZV744" s="168"/>
      <c r="GZW744" s="168"/>
      <c r="GZX744" s="168"/>
      <c r="GZY744" s="168"/>
      <c r="GZZ744" s="168"/>
      <c r="HAA744" s="168"/>
      <c r="HAB744" s="168"/>
      <c r="HAC744" s="168"/>
      <c r="HAD744" s="168"/>
      <c r="HAE744" s="168"/>
      <c r="HAF744" s="168"/>
      <c r="HAG744" s="168"/>
      <c r="HAH744" s="168"/>
      <c r="HAI744" s="168"/>
      <c r="HAJ744" s="168"/>
      <c r="HAK744" s="168"/>
      <c r="HAL744" s="168"/>
      <c r="HAM744" s="168"/>
      <c r="HAN744" s="168"/>
      <c r="HAO744" s="168"/>
      <c r="HAP744" s="168"/>
      <c r="HAQ744" s="168"/>
      <c r="HAR744" s="168"/>
      <c r="HAS744" s="168"/>
      <c r="HAT744" s="168"/>
      <c r="HAU744" s="168"/>
      <c r="HAV744" s="168"/>
      <c r="HAW744" s="168"/>
      <c r="HAX744" s="168"/>
      <c r="HAY744" s="168"/>
      <c r="HAZ744" s="168"/>
      <c r="HBA744" s="168"/>
      <c r="HBB744" s="168"/>
      <c r="HBC744" s="168"/>
      <c r="HBD744" s="168"/>
      <c r="HBE744" s="168"/>
      <c r="HBF744" s="168"/>
      <c r="HBG744" s="168"/>
      <c r="HBH744" s="168"/>
      <c r="HBI744" s="511"/>
      <c r="HBJ744" s="511"/>
      <c r="HBK744" s="511"/>
      <c r="HBL744" s="511"/>
      <c r="HBM744" s="511"/>
      <c r="HBN744" s="511"/>
      <c r="HBO744" s="511"/>
      <c r="HBP744" s="511"/>
      <c r="HBQ744" s="511"/>
      <c r="HBR744" s="511"/>
      <c r="HBS744" s="511"/>
      <c r="HBT744" s="511"/>
      <c r="HBU744" s="511"/>
      <c r="HBV744" s="511"/>
      <c r="HBW744" s="511"/>
      <c r="HBX744" s="511"/>
      <c r="HBY744" s="511"/>
      <c r="HBZ744" s="511"/>
      <c r="HCA744" s="511"/>
      <c r="HCB744" s="511"/>
      <c r="HCC744" s="511"/>
      <c r="HCD744" s="511"/>
      <c r="HCE744" s="511"/>
      <c r="HCF744" s="511"/>
      <c r="HCG744" s="89"/>
      <c r="HCH744" s="89"/>
      <c r="HCI744" s="89"/>
      <c r="HCJ744" s="89"/>
      <c r="HCK744" s="89"/>
      <c r="HCL744" s="511"/>
      <c r="HCM744" s="511"/>
      <c r="HCN744" s="89"/>
      <c r="HCO744" s="89"/>
      <c r="HCP744" s="511"/>
      <c r="HCQ744" s="511"/>
      <c r="HCR744" s="89"/>
      <c r="HCS744" s="89"/>
      <c r="HCT744" s="511"/>
      <c r="HCU744" s="511"/>
      <c r="HCV744" s="511"/>
      <c r="HCW744" s="511"/>
      <c r="HCX744" s="511"/>
      <c r="HCY744" s="511"/>
      <c r="HCZ744" s="511"/>
      <c r="HDA744" s="89"/>
      <c r="HDB744" s="89"/>
      <c r="HDC744" s="511"/>
      <c r="HDD744" s="511"/>
      <c r="HDE744" s="89"/>
      <c r="HDF744" s="89"/>
      <c r="HDG744" s="511"/>
      <c r="HDH744" s="511"/>
      <c r="HDI744" s="511"/>
      <c r="HDJ744" s="511"/>
      <c r="HDK744" s="511"/>
      <c r="HDL744" s="203"/>
      <c r="HDM744" s="107"/>
      <c r="HDN744" s="511"/>
      <c r="HDO744" s="511"/>
      <c r="HDP744" s="511"/>
      <c r="HDQ744" s="511"/>
      <c r="HDR744" s="511"/>
      <c r="HDS744" s="511"/>
      <c r="HDT744" s="511"/>
      <c r="HDU744" s="168"/>
      <c r="HDV744" s="168"/>
      <c r="HDW744" s="168"/>
      <c r="HDX744" s="168"/>
      <c r="HDY744" s="168"/>
      <c r="HDZ744" s="168"/>
      <c r="HEA744" s="168"/>
      <c r="HEB744" s="168"/>
      <c r="HEC744" s="168"/>
      <c r="HED744" s="168"/>
      <c r="HEE744" s="168"/>
      <c r="HEF744" s="168"/>
      <c r="HEG744" s="168"/>
      <c r="HEH744" s="168"/>
      <c r="HEI744" s="168"/>
      <c r="HEJ744" s="168"/>
      <c r="HEK744" s="168"/>
      <c r="HEL744" s="168"/>
      <c r="HEM744" s="168"/>
      <c r="HEN744" s="168"/>
      <c r="HEO744" s="168"/>
      <c r="HEP744" s="168"/>
      <c r="HEQ744" s="168"/>
      <c r="HER744" s="168"/>
      <c r="HES744" s="168"/>
      <c r="HET744" s="168"/>
      <c r="HEU744" s="168"/>
      <c r="HEV744" s="168"/>
      <c r="HEW744" s="168"/>
      <c r="HEX744" s="168"/>
      <c r="HEY744" s="168"/>
      <c r="HEZ744" s="168"/>
      <c r="HFA744" s="168"/>
      <c r="HFB744" s="168"/>
      <c r="HFC744" s="168"/>
      <c r="HFD744" s="168"/>
      <c r="HFE744" s="168"/>
      <c r="HFF744" s="168"/>
      <c r="HFG744" s="168"/>
      <c r="HFH744" s="168"/>
      <c r="HFI744" s="168"/>
      <c r="HFJ744" s="168"/>
      <c r="HFK744" s="168"/>
      <c r="HFL744" s="168"/>
      <c r="HFM744" s="511"/>
      <c r="HFN744" s="511"/>
      <c r="HFO744" s="511"/>
      <c r="HFP744" s="511"/>
      <c r="HFQ744" s="511"/>
      <c r="HFR744" s="511"/>
      <c r="HFS744" s="511"/>
      <c r="HFT744" s="511"/>
      <c r="HFU744" s="511"/>
      <c r="HFV744" s="511"/>
      <c r="HFW744" s="511"/>
      <c r="HFX744" s="511"/>
      <c r="HFY744" s="511"/>
      <c r="HFZ744" s="511"/>
      <c r="HGA744" s="511"/>
      <c r="HGB744" s="511"/>
      <c r="HGC744" s="511"/>
      <c r="HGD744" s="511"/>
      <c r="HGE744" s="511"/>
      <c r="HGF744" s="511"/>
      <c r="HGG744" s="511"/>
      <c r="HGH744" s="511"/>
      <c r="HGI744" s="511"/>
      <c r="HGJ744" s="511"/>
      <c r="HGK744" s="89"/>
      <c r="HGL744" s="89"/>
      <c r="HGM744" s="89"/>
      <c r="HGN744" s="89"/>
      <c r="HGO744" s="89"/>
      <c r="HGP744" s="511"/>
      <c r="HGQ744" s="511"/>
      <c r="HGR744" s="89"/>
      <c r="HGS744" s="89"/>
      <c r="HGT744" s="511"/>
      <c r="HGU744" s="511"/>
      <c r="HGV744" s="89"/>
      <c r="HGW744" s="89"/>
      <c r="HGX744" s="511"/>
      <c r="HGY744" s="511"/>
      <c r="HGZ744" s="511"/>
      <c r="HHA744" s="511"/>
      <c r="HHB744" s="511"/>
      <c r="HHC744" s="511"/>
      <c r="HHD744" s="511"/>
      <c r="HHE744" s="89"/>
      <c r="HHF744" s="89"/>
      <c r="HHG744" s="511"/>
      <c r="HHH744" s="511"/>
      <c r="HHI744" s="89"/>
      <c r="HHJ744" s="89"/>
      <c r="HHK744" s="511"/>
      <c r="HHL744" s="511"/>
      <c r="HHM744" s="511"/>
      <c r="HHN744" s="511"/>
      <c r="HHO744" s="511"/>
      <c r="HHP744" s="203"/>
      <c r="HHQ744" s="107"/>
      <c r="HHR744" s="511"/>
      <c r="HHS744" s="511"/>
      <c r="HHT744" s="511"/>
      <c r="HHU744" s="511"/>
      <c r="HHV744" s="511"/>
      <c r="HHW744" s="511"/>
      <c r="HHX744" s="511"/>
      <c r="HHY744" s="168"/>
      <c r="HHZ744" s="168"/>
      <c r="HIA744" s="168"/>
      <c r="HIB744" s="168"/>
      <c r="HIC744" s="168"/>
      <c r="HID744" s="168"/>
      <c r="HIE744" s="168"/>
      <c r="HIF744" s="168"/>
      <c r="HIG744" s="168"/>
      <c r="HIH744" s="168"/>
      <c r="HII744" s="168"/>
      <c r="HIJ744" s="168"/>
      <c r="HIK744" s="168"/>
      <c r="HIL744" s="168"/>
      <c r="HIM744" s="168"/>
      <c r="HIN744" s="168"/>
      <c r="HIO744" s="168"/>
      <c r="HIP744" s="168"/>
      <c r="HIQ744" s="168"/>
      <c r="HIR744" s="168"/>
      <c r="HIS744" s="168"/>
      <c r="HIT744" s="168"/>
      <c r="HIU744" s="168"/>
      <c r="HIV744" s="168"/>
      <c r="HIW744" s="168"/>
      <c r="HIX744" s="168"/>
      <c r="HIY744" s="168"/>
      <c r="HIZ744" s="168"/>
      <c r="HJA744" s="168"/>
      <c r="HJB744" s="168"/>
      <c r="HJC744" s="168"/>
      <c r="HJD744" s="168"/>
      <c r="HJE744" s="168"/>
      <c r="HJF744" s="168"/>
      <c r="HJG744" s="168"/>
      <c r="HJH744" s="168"/>
      <c r="HJI744" s="168"/>
      <c r="HJJ744" s="168"/>
      <c r="HJK744" s="168"/>
      <c r="HJL744" s="168"/>
      <c r="HJM744" s="168"/>
      <c r="HJN744" s="168"/>
      <c r="HJO744" s="168"/>
      <c r="HJP744" s="168"/>
      <c r="HJQ744" s="511"/>
      <c r="HJR744" s="511"/>
      <c r="HJS744" s="511"/>
      <c r="HJT744" s="511"/>
      <c r="HJU744" s="511"/>
      <c r="HJV744" s="511"/>
      <c r="HJW744" s="511"/>
      <c r="HJX744" s="511"/>
      <c r="HJY744" s="511"/>
      <c r="HJZ744" s="511"/>
      <c r="HKA744" s="511"/>
      <c r="HKB744" s="511"/>
      <c r="HKC744" s="511"/>
      <c r="HKD744" s="511"/>
      <c r="HKE744" s="511"/>
      <c r="HKF744" s="511"/>
      <c r="HKG744" s="511"/>
      <c r="HKH744" s="511"/>
      <c r="HKI744" s="511"/>
      <c r="HKJ744" s="511"/>
      <c r="HKK744" s="511"/>
      <c r="HKL744" s="511"/>
      <c r="HKM744" s="511"/>
      <c r="HKN744" s="511"/>
      <c r="HKO744" s="89"/>
      <c r="HKP744" s="89"/>
      <c r="HKQ744" s="89"/>
      <c r="HKR744" s="89"/>
      <c r="HKS744" s="89"/>
      <c r="HKT744" s="511"/>
      <c r="HKU744" s="511"/>
      <c r="HKV744" s="89"/>
      <c r="HKW744" s="89"/>
      <c r="HKX744" s="511"/>
      <c r="HKY744" s="511"/>
      <c r="HKZ744" s="89"/>
      <c r="HLA744" s="89"/>
      <c r="HLB744" s="511"/>
      <c r="HLC744" s="511"/>
      <c r="HLD744" s="511"/>
      <c r="HLE744" s="511"/>
      <c r="HLF744" s="511"/>
      <c r="HLG744" s="511"/>
      <c r="HLH744" s="511"/>
      <c r="HLI744" s="89"/>
      <c r="HLJ744" s="89"/>
      <c r="HLK744" s="511"/>
      <c r="HLL744" s="511"/>
      <c r="HLM744" s="89"/>
      <c r="HLN744" s="89"/>
      <c r="HLO744" s="511"/>
      <c r="HLP744" s="511"/>
      <c r="HLQ744" s="511"/>
      <c r="HLR744" s="511"/>
      <c r="HLS744" s="511"/>
      <c r="HLT744" s="203"/>
      <c r="HLU744" s="107"/>
      <c r="HLV744" s="511"/>
      <c r="HLW744" s="511"/>
      <c r="HLX744" s="511"/>
      <c r="HLY744" s="511"/>
      <c r="HLZ744" s="511"/>
      <c r="HMA744" s="511"/>
      <c r="HMB744" s="511"/>
      <c r="HMC744" s="168"/>
      <c r="HMD744" s="168"/>
      <c r="HME744" s="168"/>
      <c r="HMF744" s="168"/>
      <c r="HMG744" s="168"/>
      <c r="HMH744" s="168"/>
      <c r="HMI744" s="168"/>
      <c r="HMJ744" s="168"/>
      <c r="HMK744" s="168"/>
      <c r="HML744" s="168"/>
      <c r="HMM744" s="168"/>
      <c r="HMN744" s="168"/>
      <c r="HMO744" s="168"/>
      <c r="HMP744" s="168"/>
      <c r="HMQ744" s="168"/>
      <c r="HMR744" s="168"/>
      <c r="HMS744" s="168"/>
      <c r="HMT744" s="168"/>
      <c r="HMU744" s="168"/>
      <c r="HMV744" s="168"/>
      <c r="HMW744" s="168"/>
      <c r="HMX744" s="168"/>
      <c r="HMY744" s="168"/>
      <c r="HMZ744" s="168"/>
      <c r="HNA744" s="168"/>
      <c r="HNB744" s="168"/>
      <c r="HNC744" s="168"/>
      <c r="HND744" s="168"/>
      <c r="HNE744" s="168"/>
      <c r="HNF744" s="168"/>
      <c r="HNG744" s="168"/>
      <c r="HNH744" s="168"/>
      <c r="HNI744" s="168"/>
      <c r="HNJ744" s="168"/>
      <c r="HNK744" s="168"/>
      <c r="HNL744" s="168"/>
      <c r="HNM744" s="168"/>
      <c r="HNN744" s="168"/>
      <c r="HNO744" s="168"/>
      <c r="HNP744" s="168"/>
      <c r="HNQ744" s="168"/>
      <c r="HNR744" s="168"/>
      <c r="HNS744" s="168"/>
      <c r="HNT744" s="168"/>
      <c r="HNU744" s="511"/>
      <c r="HNV744" s="511"/>
      <c r="HNW744" s="511"/>
      <c r="HNX744" s="511"/>
      <c r="HNY744" s="511"/>
      <c r="HNZ744" s="511"/>
      <c r="HOA744" s="511"/>
      <c r="HOB744" s="511"/>
      <c r="HOC744" s="511"/>
      <c r="HOD744" s="511"/>
      <c r="HOE744" s="511"/>
      <c r="HOF744" s="511"/>
      <c r="HOG744" s="511"/>
      <c r="HOH744" s="511"/>
      <c r="HOI744" s="511"/>
      <c r="HOJ744" s="511"/>
      <c r="HOK744" s="511"/>
      <c r="HOL744" s="511"/>
      <c r="HOM744" s="511"/>
      <c r="HON744" s="511"/>
      <c r="HOO744" s="511"/>
      <c r="HOP744" s="511"/>
      <c r="HOQ744" s="511"/>
      <c r="HOR744" s="511"/>
      <c r="HOS744" s="89"/>
      <c r="HOT744" s="89"/>
      <c r="HOU744" s="89"/>
      <c r="HOV744" s="89"/>
      <c r="HOW744" s="89"/>
      <c r="HOX744" s="511"/>
      <c r="HOY744" s="511"/>
      <c r="HOZ744" s="89"/>
      <c r="HPA744" s="89"/>
      <c r="HPB744" s="511"/>
      <c r="HPC744" s="511"/>
      <c r="HPD744" s="89"/>
      <c r="HPE744" s="89"/>
      <c r="HPF744" s="511"/>
      <c r="HPG744" s="511"/>
      <c r="HPH744" s="511"/>
      <c r="HPI744" s="511"/>
      <c r="HPJ744" s="511"/>
      <c r="HPK744" s="511"/>
      <c r="HPL744" s="511"/>
      <c r="HPM744" s="89"/>
      <c r="HPN744" s="89"/>
      <c r="HPO744" s="511"/>
      <c r="HPP744" s="511"/>
      <c r="HPQ744" s="89"/>
      <c r="HPR744" s="89"/>
      <c r="HPS744" s="511"/>
      <c r="HPT744" s="511"/>
      <c r="HPU744" s="511"/>
      <c r="HPV744" s="511"/>
      <c r="HPW744" s="511"/>
      <c r="HPX744" s="203"/>
      <c r="HPY744" s="107"/>
      <c r="HPZ744" s="511"/>
      <c r="HQA744" s="511"/>
      <c r="HQB744" s="511"/>
      <c r="HQC744" s="511"/>
      <c r="HQD744" s="511"/>
      <c r="HQE744" s="511"/>
      <c r="HQF744" s="511"/>
      <c r="HQG744" s="168"/>
      <c r="HQH744" s="168"/>
      <c r="HQI744" s="168"/>
      <c r="HQJ744" s="168"/>
      <c r="HQK744" s="168"/>
      <c r="HQL744" s="168"/>
      <c r="HQM744" s="168"/>
      <c r="HQN744" s="168"/>
      <c r="HQO744" s="168"/>
      <c r="HQP744" s="168"/>
      <c r="HQQ744" s="168"/>
      <c r="HQR744" s="168"/>
      <c r="HQS744" s="168"/>
      <c r="HQT744" s="168"/>
      <c r="HQU744" s="168"/>
      <c r="HQV744" s="168"/>
      <c r="HQW744" s="168"/>
      <c r="HQX744" s="168"/>
      <c r="HQY744" s="168"/>
      <c r="HQZ744" s="168"/>
      <c r="HRA744" s="168"/>
      <c r="HRB744" s="168"/>
      <c r="HRC744" s="168"/>
      <c r="HRD744" s="168"/>
      <c r="HRE744" s="168"/>
      <c r="HRF744" s="168"/>
      <c r="HRG744" s="168"/>
      <c r="HRH744" s="168"/>
      <c r="HRI744" s="168"/>
      <c r="HRJ744" s="168"/>
      <c r="HRK744" s="168"/>
      <c r="HRL744" s="168"/>
      <c r="HRM744" s="168"/>
      <c r="HRN744" s="168"/>
      <c r="HRO744" s="168"/>
      <c r="HRP744" s="168"/>
      <c r="HRQ744" s="168"/>
      <c r="HRR744" s="168"/>
      <c r="HRS744" s="168"/>
      <c r="HRT744" s="168"/>
      <c r="HRU744" s="168"/>
      <c r="HRV744" s="168"/>
      <c r="HRW744" s="168"/>
      <c r="HRX744" s="168"/>
      <c r="HRY744" s="511"/>
      <c r="HRZ744" s="511"/>
      <c r="HSA744" s="511"/>
      <c r="HSB744" s="511"/>
      <c r="HSC744" s="511"/>
      <c r="HSD744" s="511"/>
      <c r="HSE744" s="511"/>
      <c r="HSF744" s="511"/>
      <c r="HSG744" s="511"/>
      <c r="HSH744" s="511"/>
      <c r="HSI744" s="511"/>
      <c r="HSJ744" s="511"/>
      <c r="HSK744" s="511"/>
      <c r="HSL744" s="511"/>
      <c r="HSM744" s="511"/>
      <c r="HSN744" s="511"/>
      <c r="HSO744" s="511"/>
      <c r="HSP744" s="511"/>
      <c r="HSQ744" s="511"/>
      <c r="HSR744" s="511"/>
      <c r="HSS744" s="511"/>
      <c r="HST744" s="511"/>
      <c r="HSU744" s="511"/>
      <c r="HSV744" s="511"/>
      <c r="HSW744" s="89"/>
      <c r="HSX744" s="89"/>
      <c r="HSY744" s="89"/>
      <c r="HSZ744" s="89"/>
      <c r="HTA744" s="89"/>
      <c r="HTB744" s="511"/>
      <c r="HTC744" s="511"/>
      <c r="HTD744" s="89"/>
      <c r="HTE744" s="89"/>
      <c r="HTF744" s="511"/>
      <c r="HTG744" s="511"/>
      <c r="HTH744" s="89"/>
      <c r="HTI744" s="89"/>
      <c r="HTJ744" s="511"/>
      <c r="HTK744" s="511"/>
      <c r="HTL744" s="511"/>
      <c r="HTM744" s="511"/>
      <c r="HTN744" s="511"/>
      <c r="HTO744" s="511"/>
      <c r="HTP744" s="511"/>
      <c r="HTQ744" s="89"/>
      <c r="HTR744" s="89"/>
      <c r="HTS744" s="511"/>
      <c r="HTT744" s="511"/>
      <c r="HTU744" s="89"/>
      <c r="HTV744" s="89"/>
      <c r="HTW744" s="511"/>
      <c r="HTX744" s="511"/>
      <c r="HTY744" s="511"/>
      <c r="HTZ744" s="511"/>
      <c r="HUA744" s="511"/>
      <c r="HUB744" s="203"/>
      <c r="HUC744" s="107"/>
      <c r="HUD744" s="511"/>
      <c r="HUE744" s="511"/>
      <c r="HUF744" s="511"/>
      <c r="HUG744" s="511"/>
      <c r="HUH744" s="511"/>
      <c r="HUI744" s="511"/>
      <c r="HUJ744" s="511"/>
      <c r="HUK744" s="168"/>
      <c r="HUL744" s="168"/>
      <c r="HUM744" s="168"/>
      <c r="HUN744" s="168"/>
      <c r="HUO744" s="168"/>
      <c r="HUP744" s="168"/>
      <c r="HUQ744" s="168"/>
      <c r="HUR744" s="168"/>
      <c r="HUS744" s="168"/>
      <c r="HUT744" s="168"/>
      <c r="HUU744" s="168"/>
      <c r="HUV744" s="168"/>
      <c r="HUW744" s="168"/>
      <c r="HUX744" s="168"/>
      <c r="HUY744" s="168"/>
      <c r="HUZ744" s="168"/>
      <c r="HVA744" s="168"/>
      <c r="HVB744" s="168"/>
      <c r="HVC744" s="168"/>
      <c r="HVD744" s="168"/>
      <c r="HVE744" s="168"/>
      <c r="HVF744" s="168"/>
      <c r="HVG744" s="168"/>
      <c r="HVH744" s="168"/>
      <c r="HVI744" s="168"/>
      <c r="HVJ744" s="168"/>
      <c r="HVK744" s="168"/>
      <c r="HVL744" s="168"/>
      <c r="HVM744" s="168"/>
      <c r="HVN744" s="168"/>
      <c r="HVO744" s="168"/>
      <c r="HVP744" s="168"/>
      <c r="HVQ744" s="168"/>
      <c r="HVR744" s="168"/>
      <c r="HVS744" s="168"/>
      <c r="HVT744" s="168"/>
      <c r="HVU744" s="168"/>
      <c r="HVV744" s="168"/>
      <c r="HVW744" s="168"/>
      <c r="HVX744" s="168"/>
      <c r="HVY744" s="168"/>
      <c r="HVZ744" s="168"/>
      <c r="HWA744" s="168"/>
      <c r="HWB744" s="168"/>
      <c r="HWC744" s="511"/>
      <c r="HWD744" s="511"/>
      <c r="HWE744" s="511"/>
      <c r="HWF744" s="511"/>
      <c r="HWG744" s="511"/>
      <c r="HWH744" s="511"/>
      <c r="HWI744" s="511"/>
      <c r="HWJ744" s="511"/>
      <c r="HWK744" s="511"/>
      <c r="HWL744" s="511"/>
      <c r="HWM744" s="511"/>
      <c r="HWN744" s="511"/>
      <c r="HWO744" s="511"/>
      <c r="HWP744" s="511"/>
      <c r="HWQ744" s="511"/>
      <c r="HWR744" s="511"/>
      <c r="HWS744" s="511"/>
      <c r="HWT744" s="511"/>
      <c r="HWU744" s="511"/>
      <c r="HWV744" s="511"/>
      <c r="HWW744" s="511"/>
      <c r="HWX744" s="511"/>
      <c r="HWY744" s="511"/>
      <c r="HWZ744" s="511"/>
      <c r="HXA744" s="89"/>
      <c r="HXB744" s="89"/>
      <c r="HXC744" s="89"/>
      <c r="HXD744" s="89"/>
      <c r="HXE744" s="89"/>
      <c r="HXF744" s="511"/>
      <c r="HXG744" s="511"/>
      <c r="HXH744" s="89"/>
      <c r="HXI744" s="89"/>
      <c r="HXJ744" s="511"/>
      <c r="HXK744" s="511"/>
      <c r="HXL744" s="89"/>
      <c r="HXM744" s="89"/>
      <c r="HXN744" s="511"/>
      <c r="HXO744" s="511"/>
      <c r="HXP744" s="511"/>
      <c r="HXQ744" s="511"/>
      <c r="HXR744" s="511"/>
      <c r="HXS744" s="511"/>
      <c r="HXT744" s="511"/>
      <c r="HXU744" s="89"/>
      <c r="HXV744" s="89"/>
      <c r="HXW744" s="511"/>
      <c r="HXX744" s="511"/>
      <c r="HXY744" s="89"/>
      <c r="HXZ744" s="89"/>
      <c r="HYA744" s="511"/>
      <c r="HYB744" s="511"/>
      <c r="HYC744" s="511"/>
      <c r="HYD744" s="511"/>
      <c r="HYE744" s="511"/>
      <c r="HYF744" s="203"/>
      <c r="HYG744" s="107"/>
      <c r="HYH744" s="511"/>
      <c r="HYI744" s="511"/>
      <c r="HYJ744" s="511"/>
      <c r="HYK744" s="511"/>
      <c r="HYL744" s="511"/>
      <c r="HYM744" s="511"/>
      <c r="HYN744" s="511"/>
      <c r="HYO744" s="168"/>
      <c r="HYP744" s="168"/>
      <c r="HYQ744" s="168"/>
      <c r="HYR744" s="168"/>
      <c r="HYS744" s="168"/>
      <c r="HYT744" s="168"/>
      <c r="HYU744" s="168"/>
      <c r="HYV744" s="168"/>
      <c r="HYW744" s="168"/>
      <c r="HYX744" s="168"/>
      <c r="HYY744" s="168"/>
      <c r="HYZ744" s="168"/>
      <c r="HZA744" s="168"/>
      <c r="HZB744" s="168"/>
      <c r="HZC744" s="168"/>
      <c r="HZD744" s="168"/>
      <c r="HZE744" s="168"/>
      <c r="HZF744" s="168"/>
      <c r="HZG744" s="168"/>
      <c r="HZH744" s="168"/>
      <c r="HZI744" s="168"/>
      <c r="HZJ744" s="168"/>
      <c r="HZK744" s="168"/>
      <c r="HZL744" s="168"/>
      <c r="HZM744" s="168"/>
      <c r="HZN744" s="168"/>
      <c r="HZO744" s="168"/>
      <c r="HZP744" s="168"/>
      <c r="HZQ744" s="168"/>
      <c r="HZR744" s="168"/>
      <c r="HZS744" s="168"/>
      <c r="HZT744" s="168"/>
      <c r="HZU744" s="168"/>
      <c r="HZV744" s="168"/>
      <c r="HZW744" s="168"/>
      <c r="HZX744" s="168"/>
      <c r="HZY744" s="168"/>
      <c r="HZZ744" s="168"/>
      <c r="IAA744" s="168"/>
      <c r="IAB744" s="168"/>
      <c r="IAC744" s="168"/>
      <c r="IAD744" s="168"/>
      <c r="IAE744" s="168"/>
      <c r="IAF744" s="168"/>
      <c r="IAG744" s="511"/>
      <c r="IAH744" s="511"/>
      <c r="IAI744" s="511"/>
      <c r="IAJ744" s="511"/>
      <c r="IAK744" s="511"/>
      <c r="IAL744" s="511"/>
      <c r="IAM744" s="511"/>
      <c r="IAN744" s="511"/>
      <c r="IAO744" s="511"/>
      <c r="IAP744" s="511"/>
      <c r="IAQ744" s="511"/>
      <c r="IAR744" s="511"/>
      <c r="IAS744" s="511"/>
      <c r="IAT744" s="511"/>
      <c r="IAU744" s="511"/>
      <c r="IAV744" s="511"/>
      <c r="IAW744" s="511"/>
      <c r="IAX744" s="511"/>
      <c r="IAY744" s="511"/>
      <c r="IAZ744" s="511"/>
      <c r="IBA744" s="511"/>
      <c r="IBB744" s="511"/>
      <c r="IBC744" s="511"/>
      <c r="IBD744" s="511"/>
      <c r="IBE744" s="89"/>
      <c r="IBF744" s="89"/>
      <c r="IBG744" s="89"/>
      <c r="IBH744" s="89"/>
      <c r="IBI744" s="89"/>
      <c r="IBJ744" s="511"/>
      <c r="IBK744" s="511"/>
      <c r="IBL744" s="89"/>
      <c r="IBM744" s="89"/>
      <c r="IBN744" s="511"/>
      <c r="IBO744" s="511"/>
      <c r="IBP744" s="89"/>
      <c r="IBQ744" s="89"/>
      <c r="IBR744" s="511"/>
      <c r="IBS744" s="511"/>
      <c r="IBT744" s="511"/>
      <c r="IBU744" s="511"/>
      <c r="IBV744" s="511"/>
      <c r="IBW744" s="511"/>
      <c r="IBX744" s="511"/>
      <c r="IBY744" s="89"/>
      <c r="IBZ744" s="89"/>
      <c r="ICA744" s="511"/>
      <c r="ICB744" s="511"/>
      <c r="ICC744" s="89"/>
      <c r="ICD744" s="89"/>
      <c r="ICE744" s="511"/>
      <c r="ICF744" s="511"/>
      <c r="ICG744" s="511"/>
      <c r="ICH744" s="511"/>
      <c r="ICI744" s="511"/>
      <c r="ICJ744" s="203"/>
      <c r="ICK744" s="107"/>
      <c r="ICL744" s="511"/>
      <c r="ICM744" s="511"/>
      <c r="ICN744" s="511"/>
      <c r="ICO744" s="511"/>
      <c r="ICP744" s="511"/>
      <c r="ICQ744" s="511"/>
      <c r="ICR744" s="511"/>
      <c r="ICS744" s="168"/>
      <c r="ICT744" s="168"/>
      <c r="ICU744" s="168"/>
      <c r="ICV744" s="168"/>
      <c r="ICW744" s="168"/>
      <c r="ICX744" s="168"/>
      <c r="ICY744" s="168"/>
      <c r="ICZ744" s="168"/>
      <c r="IDA744" s="168"/>
      <c r="IDB744" s="168"/>
      <c r="IDC744" s="168"/>
      <c r="IDD744" s="168"/>
      <c r="IDE744" s="168"/>
      <c r="IDF744" s="168"/>
      <c r="IDG744" s="168"/>
      <c r="IDH744" s="168"/>
      <c r="IDI744" s="168"/>
      <c r="IDJ744" s="168"/>
      <c r="IDK744" s="168"/>
      <c r="IDL744" s="168"/>
      <c r="IDM744" s="168"/>
      <c r="IDN744" s="168"/>
      <c r="IDO744" s="168"/>
      <c r="IDP744" s="168"/>
      <c r="IDQ744" s="168"/>
      <c r="IDR744" s="168"/>
      <c r="IDS744" s="168"/>
      <c r="IDT744" s="168"/>
      <c r="IDU744" s="168"/>
      <c r="IDV744" s="168"/>
      <c r="IDW744" s="168"/>
      <c r="IDX744" s="168"/>
      <c r="IDY744" s="168"/>
      <c r="IDZ744" s="168"/>
      <c r="IEA744" s="168"/>
      <c r="IEB744" s="168"/>
      <c r="IEC744" s="168"/>
      <c r="IED744" s="168"/>
      <c r="IEE744" s="168"/>
      <c r="IEF744" s="168"/>
      <c r="IEG744" s="168"/>
      <c r="IEH744" s="168"/>
      <c r="IEI744" s="168"/>
      <c r="IEJ744" s="168"/>
      <c r="IEK744" s="511"/>
      <c r="IEL744" s="511"/>
      <c r="IEM744" s="511"/>
      <c r="IEN744" s="511"/>
      <c r="IEO744" s="511"/>
      <c r="IEP744" s="511"/>
      <c r="IEQ744" s="511"/>
      <c r="IER744" s="511"/>
      <c r="IES744" s="511"/>
      <c r="IET744" s="511"/>
      <c r="IEU744" s="511"/>
      <c r="IEV744" s="511"/>
      <c r="IEW744" s="511"/>
      <c r="IEX744" s="511"/>
      <c r="IEY744" s="511"/>
      <c r="IEZ744" s="511"/>
      <c r="IFA744" s="511"/>
      <c r="IFB744" s="511"/>
      <c r="IFC744" s="511"/>
      <c r="IFD744" s="511"/>
      <c r="IFE744" s="511"/>
      <c r="IFF744" s="511"/>
      <c r="IFG744" s="511"/>
      <c r="IFH744" s="511"/>
      <c r="IFI744" s="89"/>
      <c r="IFJ744" s="89"/>
      <c r="IFK744" s="89"/>
      <c r="IFL744" s="89"/>
      <c r="IFM744" s="89"/>
      <c r="IFN744" s="511"/>
      <c r="IFO744" s="511"/>
      <c r="IFP744" s="89"/>
      <c r="IFQ744" s="89"/>
      <c r="IFR744" s="511"/>
      <c r="IFS744" s="511"/>
      <c r="IFT744" s="89"/>
      <c r="IFU744" s="89"/>
      <c r="IFV744" s="511"/>
      <c r="IFW744" s="511"/>
      <c r="IFX744" s="511"/>
      <c r="IFY744" s="511"/>
      <c r="IFZ744" s="511"/>
      <c r="IGA744" s="511"/>
      <c r="IGB744" s="511"/>
      <c r="IGC744" s="89"/>
      <c r="IGD744" s="89"/>
      <c r="IGE744" s="511"/>
      <c r="IGF744" s="511"/>
      <c r="IGG744" s="89"/>
      <c r="IGH744" s="89"/>
      <c r="IGI744" s="511"/>
      <c r="IGJ744" s="511"/>
      <c r="IGK744" s="511"/>
      <c r="IGL744" s="511"/>
      <c r="IGM744" s="511"/>
      <c r="IGN744" s="203"/>
      <c r="IGO744" s="107"/>
      <c r="IGP744" s="511"/>
      <c r="IGQ744" s="511"/>
      <c r="IGR744" s="511"/>
      <c r="IGS744" s="511"/>
      <c r="IGT744" s="511"/>
      <c r="IGU744" s="511"/>
      <c r="IGV744" s="511"/>
      <c r="IGW744" s="168"/>
      <c r="IGX744" s="168"/>
      <c r="IGY744" s="168"/>
      <c r="IGZ744" s="168"/>
      <c r="IHA744" s="168"/>
      <c r="IHB744" s="168"/>
      <c r="IHC744" s="168"/>
      <c r="IHD744" s="168"/>
      <c r="IHE744" s="168"/>
      <c r="IHF744" s="168"/>
      <c r="IHG744" s="168"/>
      <c r="IHH744" s="168"/>
      <c r="IHI744" s="168"/>
      <c r="IHJ744" s="168"/>
      <c r="IHK744" s="168"/>
      <c r="IHL744" s="168"/>
      <c r="IHM744" s="168"/>
      <c r="IHN744" s="168"/>
      <c r="IHO744" s="168"/>
      <c r="IHP744" s="168"/>
      <c r="IHQ744" s="168"/>
      <c r="IHR744" s="168"/>
      <c r="IHS744" s="168"/>
      <c r="IHT744" s="168"/>
      <c r="IHU744" s="168"/>
      <c r="IHV744" s="168"/>
      <c r="IHW744" s="168"/>
      <c r="IHX744" s="168"/>
      <c r="IHY744" s="168"/>
      <c r="IHZ744" s="168"/>
      <c r="IIA744" s="168"/>
      <c r="IIB744" s="168"/>
      <c r="IIC744" s="168"/>
      <c r="IID744" s="168"/>
      <c r="IIE744" s="168"/>
      <c r="IIF744" s="168"/>
      <c r="IIG744" s="168"/>
      <c r="IIH744" s="168"/>
      <c r="III744" s="168"/>
      <c r="IIJ744" s="168"/>
      <c r="IIK744" s="168"/>
      <c r="IIL744" s="168"/>
      <c r="IIM744" s="168"/>
      <c r="IIN744" s="168"/>
      <c r="IIO744" s="511"/>
      <c r="IIP744" s="511"/>
      <c r="IIQ744" s="511"/>
      <c r="IIR744" s="511"/>
      <c r="IIS744" s="511"/>
      <c r="IIT744" s="511"/>
      <c r="IIU744" s="511"/>
      <c r="IIV744" s="511"/>
      <c r="IIW744" s="511"/>
      <c r="IIX744" s="511"/>
      <c r="IIY744" s="511"/>
      <c r="IIZ744" s="511"/>
      <c r="IJA744" s="511"/>
      <c r="IJB744" s="511"/>
      <c r="IJC744" s="511"/>
      <c r="IJD744" s="511"/>
      <c r="IJE744" s="511"/>
      <c r="IJF744" s="511"/>
      <c r="IJG744" s="511"/>
      <c r="IJH744" s="511"/>
      <c r="IJI744" s="511"/>
      <c r="IJJ744" s="511"/>
      <c r="IJK744" s="511"/>
      <c r="IJL744" s="511"/>
      <c r="IJM744" s="89"/>
      <c r="IJN744" s="89"/>
      <c r="IJO744" s="89"/>
      <c r="IJP744" s="89"/>
      <c r="IJQ744" s="89"/>
      <c r="IJR744" s="511"/>
      <c r="IJS744" s="511"/>
      <c r="IJT744" s="89"/>
      <c r="IJU744" s="89"/>
      <c r="IJV744" s="511"/>
      <c r="IJW744" s="511"/>
      <c r="IJX744" s="89"/>
      <c r="IJY744" s="89"/>
      <c r="IJZ744" s="511"/>
      <c r="IKA744" s="511"/>
      <c r="IKB744" s="511"/>
      <c r="IKC744" s="511"/>
      <c r="IKD744" s="511"/>
      <c r="IKE744" s="511"/>
      <c r="IKF744" s="511"/>
      <c r="IKG744" s="89"/>
      <c r="IKH744" s="89"/>
      <c r="IKI744" s="511"/>
      <c r="IKJ744" s="511"/>
      <c r="IKK744" s="89"/>
      <c r="IKL744" s="89"/>
      <c r="IKM744" s="511"/>
      <c r="IKN744" s="511"/>
      <c r="IKO744" s="511"/>
      <c r="IKP744" s="511"/>
      <c r="IKQ744" s="511"/>
      <c r="IKR744" s="203"/>
      <c r="IKS744" s="107"/>
      <c r="IKT744" s="511"/>
      <c r="IKU744" s="511"/>
      <c r="IKV744" s="511"/>
      <c r="IKW744" s="511"/>
      <c r="IKX744" s="511"/>
      <c r="IKY744" s="511"/>
      <c r="IKZ744" s="511"/>
      <c r="ILA744" s="168"/>
      <c r="ILB744" s="168"/>
      <c r="ILC744" s="168"/>
      <c r="ILD744" s="168"/>
      <c r="ILE744" s="168"/>
      <c r="ILF744" s="168"/>
      <c r="ILG744" s="168"/>
      <c r="ILH744" s="168"/>
      <c r="ILI744" s="168"/>
      <c r="ILJ744" s="168"/>
      <c r="ILK744" s="168"/>
      <c r="ILL744" s="168"/>
      <c r="ILM744" s="168"/>
      <c r="ILN744" s="168"/>
      <c r="ILO744" s="168"/>
      <c r="ILP744" s="168"/>
      <c r="ILQ744" s="168"/>
      <c r="ILR744" s="168"/>
      <c r="ILS744" s="168"/>
      <c r="ILT744" s="168"/>
      <c r="ILU744" s="168"/>
      <c r="ILV744" s="168"/>
      <c r="ILW744" s="168"/>
      <c r="ILX744" s="168"/>
      <c r="ILY744" s="168"/>
      <c r="ILZ744" s="168"/>
      <c r="IMA744" s="168"/>
      <c r="IMB744" s="168"/>
      <c r="IMC744" s="168"/>
      <c r="IMD744" s="168"/>
      <c r="IME744" s="168"/>
      <c r="IMF744" s="168"/>
      <c r="IMG744" s="168"/>
      <c r="IMH744" s="168"/>
      <c r="IMI744" s="168"/>
      <c r="IMJ744" s="168"/>
      <c r="IMK744" s="168"/>
      <c r="IML744" s="168"/>
      <c r="IMM744" s="168"/>
      <c r="IMN744" s="168"/>
      <c r="IMO744" s="168"/>
      <c r="IMP744" s="168"/>
      <c r="IMQ744" s="168"/>
      <c r="IMR744" s="168"/>
      <c r="IMS744" s="511"/>
      <c r="IMT744" s="511"/>
      <c r="IMU744" s="511"/>
      <c r="IMV744" s="511"/>
      <c r="IMW744" s="511"/>
      <c r="IMX744" s="511"/>
      <c r="IMY744" s="511"/>
      <c r="IMZ744" s="511"/>
      <c r="INA744" s="511"/>
      <c r="INB744" s="511"/>
      <c r="INC744" s="511"/>
      <c r="IND744" s="511"/>
      <c r="INE744" s="511"/>
      <c r="INF744" s="511"/>
      <c r="ING744" s="511"/>
      <c r="INH744" s="511"/>
      <c r="INI744" s="511"/>
      <c r="INJ744" s="511"/>
      <c r="INK744" s="511"/>
      <c r="INL744" s="511"/>
      <c r="INM744" s="511"/>
      <c r="INN744" s="511"/>
      <c r="INO744" s="511"/>
      <c r="INP744" s="511"/>
      <c r="INQ744" s="89"/>
      <c r="INR744" s="89"/>
      <c r="INS744" s="89"/>
      <c r="INT744" s="89"/>
      <c r="INU744" s="89"/>
      <c r="INV744" s="511"/>
      <c r="INW744" s="511"/>
      <c r="INX744" s="89"/>
      <c r="INY744" s="89"/>
      <c r="INZ744" s="511"/>
      <c r="IOA744" s="511"/>
      <c r="IOB744" s="89"/>
      <c r="IOC744" s="89"/>
      <c r="IOD744" s="511"/>
      <c r="IOE744" s="511"/>
      <c r="IOF744" s="511"/>
      <c r="IOG744" s="511"/>
      <c r="IOH744" s="511"/>
      <c r="IOI744" s="511"/>
      <c r="IOJ744" s="511"/>
      <c r="IOK744" s="89"/>
      <c r="IOL744" s="89"/>
      <c r="IOM744" s="511"/>
      <c r="ION744" s="511"/>
      <c r="IOO744" s="89"/>
      <c r="IOP744" s="89"/>
      <c r="IOQ744" s="511"/>
      <c r="IOR744" s="511"/>
      <c r="IOS744" s="511"/>
      <c r="IOT744" s="511"/>
      <c r="IOU744" s="511"/>
      <c r="IOV744" s="203"/>
      <c r="IOW744" s="107"/>
      <c r="IOX744" s="511"/>
      <c r="IOY744" s="511"/>
      <c r="IOZ744" s="511"/>
      <c r="IPA744" s="511"/>
      <c r="IPB744" s="511"/>
      <c r="IPC744" s="511"/>
      <c r="IPD744" s="511"/>
      <c r="IPE744" s="168"/>
      <c r="IPF744" s="168"/>
      <c r="IPG744" s="168"/>
      <c r="IPH744" s="168"/>
      <c r="IPI744" s="168"/>
      <c r="IPJ744" s="168"/>
      <c r="IPK744" s="168"/>
      <c r="IPL744" s="168"/>
      <c r="IPM744" s="168"/>
      <c r="IPN744" s="168"/>
      <c r="IPO744" s="168"/>
      <c r="IPP744" s="168"/>
      <c r="IPQ744" s="168"/>
      <c r="IPR744" s="168"/>
      <c r="IPS744" s="168"/>
      <c r="IPT744" s="168"/>
      <c r="IPU744" s="168"/>
      <c r="IPV744" s="168"/>
      <c r="IPW744" s="168"/>
      <c r="IPX744" s="168"/>
      <c r="IPY744" s="168"/>
      <c r="IPZ744" s="168"/>
      <c r="IQA744" s="168"/>
      <c r="IQB744" s="168"/>
      <c r="IQC744" s="168"/>
      <c r="IQD744" s="168"/>
      <c r="IQE744" s="168"/>
      <c r="IQF744" s="168"/>
      <c r="IQG744" s="168"/>
      <c r="IQH744" s="168"/>
      <c r="IQI744" s="168"/>
      <c r="IQJ744" s="168"/>
      <c r="IQK744" s="168"/>
      <c r="IQL744" s="168"/>
      <c r="IQM744" s="168"/>
      <c r="IQN744" s="168"/>
      <c r="IQO744" s="168"/>
      <c r="IQP744" s="168"/>
      <c r="IQQ744" s="168"/>
      <c r="IQR744" s="168"/>
      <c r="IQS744" s="168"/>
      <c r="IQT744" s="168"/>
      <c r="IQU744" s="168"/>
      <c r="IQV744" s="168"/>
      <c r="IQW744" s="511"/>
      <c r="IQX744" s="511"/>
      <c r="IQY744" s="511"/>
      <c r="IQZ744" s="511"/>
      <c r="IRA744" s="511"/>
      <c r="IRB744" s="511"/>
      <c r="IRC744" s="511"/>
      <c r="IRD744" s="511"/>
      <c r="IRE744" s="511"/>
      <c r="IRF744" s="511"/>
      <c r="IRG744" s="511"/>
      <c r="IRH744" s="511"/>
      <c r="IRI744" s="511"/>
      <c r="IRJ744" s="511"/>
      <c r="IRK744" s="511"/>
      <c r="IRL744" s="511"/>
      <c r="IRM744" s="511"/>
      <c r="IRN744" s="511"/>
      <c r="IRO744" s="511"/>
      <c r="IRP744" s="511"/>
      <c r="IRQ744" s="511"/>
      <c r="IRR744" s="511"/>
      <c r="IRS744" s="511"/>
      <c r="IRT744" s="511"/>
      <c r="IRU744" s="89"/>
      <c r="IRV744" s="89"/>
      <c r="IRW744" s="89"/>
      <c r="IRX744" s="89"/>
      <c r="IRY744" s="89"/>
      <c r="IRZ744" s="511"/>
      <c r="ISA744" s="511"/>
      <c r="ISB744" s="89"/>
      <c r="ISC744" s="89"/>
      <c r="ISD744" s="511"/>
      <c r="ISE744" s="511"/>
      <c r="ISF744" s="89"/>
      <c r="ISG744" s="89"/>
      <c r="ISH744" s="511"/>
      <c r="ISI744" s="511"/>
      <c r="ISJ744" s="511"/>
      <c r="ISK744" s="511"/>
      <c r="ISL744" s="511"/>
      <c r="ISM744" s="511"/>
      <c r="ISN744" s="511"/>
      <c r="ISO744" s="89"/>
      <c r="ISP744" s="89"/>
      <c r="ISQ744" s="511"/>
      <c r="ISR744" s="511"/>
      <c r="ISS744" s="89"/>
      <c r="IST744" s="89"/>
      <c r="ISU744" s="511"/>
      <c r="ISV744" s="511"/>
      <c r="ISW744" s="511"/>
      <c r="ISX744" s="511"/>
      <c r="ISY744" s="511"/>
      <c r="ISZ744" s="203"/>
      <c r="ITA744" s="107"/>
      <c r="ITB744" s="511"/>
      <c r="ITC744" s="511"/>
      <c r="ITD744" s="511"/>
      <c r="ITE744" s="511"/>
      <c r="ITF744" s="511"/>
      <c r="ITG744" s="511"/>
      <c r="ITH744" s="511"/>
      <c r="ITI744" s="168"/>
      <c r="ITJ744" s="168"/>
      <c r="ITK744" s="168"/>
      <c r="ITL744" s="168"/>
      <c r="ITM744" s="168"/>
      <c r="ITN744" s="168"/>
      <c r="ITO744" s="168"/>
      <c r="ITP744" s="168"/>
      <c r="ITQ744" s="168"/>
      <c r="ITR744" s="168"/>
      <c r="ITS744" s="168"/>
      <c r="ITT744" s="168"/>
      <c r="ITU744" s="168"/>
      <c r="ITV744" s="168"/>
      <c r="ITW744" s="168"/>
      <c r="ITX744" s="168"/>
      <c r="ITY744" s="168"/>
      <c r="ITZ744" s="168"/>
      <c r="IUA744" s="168"/>
      <c r="IUB744" s="168"/>
      <c r="IUC744" s="168"/>
      <c r="IUD744" s="168"/>
      <c r="IUE744" s="168"/>
      <c r="IUF744" s="168"/>
      <c r="IUG744" s="168"/>
      <c r="IUH744" s="168"/>
      <c r="IUI744" s="168"/>
      <c r="IUJ744" s="168"/>
      <c r="IUK744" s="168"/>
      <c r="IUL744" s="168"/>
      <c r="IUM744" s="168"/>
      <c r="IUN744" s="168"/>
      <c r="IUO744" s="168"/>
      <c r="IUP744" s="168"/>
      <c r="IUQ744" s="168"/>
      <c r="IUR744" s="168"/>
      <c r="IUS744" s="168"/>
      <c r="IUT744" s="168"/>
      <c r="IUU744" s="168"/>
      <c r="IUV744" s="168"/>
      <c r="IUW744" s="168"/>
      <c r="IUX744" s="168"/>
      <c r="IUY744" s="168"/>
      <c r="IUZ744" s="168"/>
      <c r="IVA744" s="511"/>
      <c r="IVB744" s="511"/>
      <c r="IVC744" s="511"/>
      <c r="IVD744" s="511"/>
      <c r="IVE744" s="511"/>
      <c r="IVF744" s="511"/>
      <c r="IVG744" s="511"/>
      <c r="IVH744" s="511"/>
      <c r="IVI744" s="511"/>
      <c r="IVJ744" s="511"/>
      <c r="IVK744" s="511"/>
      <c r="IVL744" s="511"/>
      <c r="IVM744" s="511"/>
      <c r="IVN744" s="511"/>
      <c r="IVO744" s="511"/>
      <c r="IVP744" s="511"/>
      <c r="IVQ744" s="511"/>
      <c r="IVR744" s="511"/>
      <c r="IVS744" s="511"/>
      <c r="IVT744" s="511"/>
      <c r="IVU744" s="511"/>
      <c r="IVV744" s="511"/>
      <c r="IVW744" s="511"/>
      <c r="IVX744" s="511"/>
      <c r="IVY744" s="89"/>
      <c r="IVZ744" s="89"/>
      <c r="IWA744" s="89"/>
      <c r="IWB744" s="89"/>
      <c r="IWC744" s="89"/>
      <c r="IWD744" s="511"/>
      <c r="IWE744" s="511"/>
      <c r="IWF744" s="89"/>
      <c r="IWG744" s="89"/>
      <c r="IWH744" s="511"/>
      <c r="IWI744" s="511"/>
      <c r="IWJ744" s="89"/>
      <c r="IWK744" s="89"/>
      <c r="IWL744" s="511"/>
      <c r="IWM744" s="511"/>
      <c r="IWN744" s="511"/>
      <c r="IWO744" s="511"/>
      <c r="IWP744" s="511"/>
      <c r="IWQ744" s="511"/>
      <c r="IWR744" s="511"/>
      <c r="IWS744" s="89"/>
      <c r="IWT744" s="89"/>
      <c r="IWU744" s="511"/>
      <c r="IWV744" s="511"/>
      <c r="IWW744" s="89"/>
      <c r="IWX744" s="89"/>
      <c r="IWY744" s="511"/>
      <c r="IWZ744" s="511"/>
      <c r="IXA744" s="511"/>
      <c r="IXB744" s="511"/>
      <c r="IXC744" s="511"/>
      <c r="IXD744" s="203"/>
      <c r="IXE744" s="107"/>
      <c r="IXF744" s="511"/>
      <c r="IXG744" s="511"/>
      <c r="IXH744" s="511"/>
      <c r="IXI744" s="511"/>
      <c r="IXJ744" s="511"/>
      <c r="IXK744" s="511"/>
      <c r="IXL744" s="511"/>
      <c r="IXM744" s="168"/>
      <c r="IXN744" s="168"/>
      <c r="IXO744" s="168"/>
      <c r="IXP744" s="168"/>
      <c r="IXQ744" s="168"/>
      <c r="IXR744" s="168"/>
      <c r="IXS744" s="168"/>
      <c r="IXT744" s="168"/>
      <c r="IXU744" s="168"/>
      <c r="IXV744" s="168"/>
      <c r="IXW744" s="168"/>
      <c r="IXX744" s="168"/>
      <c r="IXY744" s="168"/>
      <c r="IXZ744" s="168"/>
      <c r="IYA744" s="168"/>
      <c r="IYB744" s="168"/>
      <c r="IYC744" s="168"/>
      <c r="IYD744" s="168"/>
      <c r="IYE744" s="168"/>
      <c r="IYF744" s="168"/>
      <c r="IYG744" s="168"/>
      <c r="IYH744" s="168"/>
      <c r="IYI744" s="168"/>
      <c r="IYJ744" s="168"/>
      <c r="IYK744" s="168"/>
      <c r="IYL744" s="168"/>
      <c r="IYM744" s="168"/>
      <c r="IYN744" s="168"/>
      <c r="IYO744" s="168"/>
      <c r="IYP744" s="168"/>
      <c r="IYQ744" s="168"/>
      <c r="IYR744" s="168"/>
      <c r="IYS744" s="168"/>
      <c r="IYT744" s="168"/>
      <c r="IYU744" s="168"/>
      <c r="IYV744" s="168"/>
      <c r="IYW744" s="168"/>
      <c r="IYX744" s="168"/>
      <c r="IYY744" s="168"/>
      <c r="IYZ744" s="168"/>
      <c r="IZA744" s="168"/>
      <c r="IZB744" s="168"/>
      <c r="IZC744" s="168"/>
      <c r="IZD744" s="168"/>
      <c r="IZE744" s="511"/>
      <c r="IZF744" s="511"/>
      <c r="IZG744" s="511"/>
      <c r="IZH744" s="511"/>
      <c r="IZI744" s="511"/>
      <c r="IZJ744" s="511"/>
      <c r="IZK744" s="511"/>
      <c r="IZL744" s="511"/>
      <c r="IZM744" s="511"/>
      <c r="IZN744" s="511"/>
      <c r="IZO744" s="511"/>
      <c r="IZP744" s="511"/>
      <c r="IZQ744" s="511"/>
      <c r="IZR744" s="511"/>
      <c r="IZS744" s="511"/>
      <c r="IZT744" s="511"/>
      <c r="IZU744" s="511"/>
      <c r="IZV744" s="511"/>
      <c r="IZW744" s="511"/>
      <c r="IZX744" s="511"/>
      <c r="IZY744" s="511"/>
      <c r="IZZ744" s="511"/>
      <c r="JAA744" s="511"/>
      <c r="JAB744" s="511"/>
      <c r="JAC744" s="89"/>
      <c r="JAD744" s="89"/>
      <c r="JAE744" s="89"/>
      <c r="JAF744" s="89"/>
      <c r="JAG744" s="89"/>
      <c r="JAH744" s="511"/>
      <c r="JAI744" s="511"/>
      <c r="JAJ744" s="89"/>
      <c r="JAK744" s="89"/>
      <c r="JAL744" s="511"/>
      <c r="JAM744" s="511"/>
      <c r="JAN744" s="89"/>
      <c r="JAO744" s="89"/>
      <c r="JAP744" s="511"/>
      <c r="JAQ744" s="511"/>
      <c r="JAR744" s="511"/>
      <c r="JAS744" s="511"/>
      <c r="JAT744" s="511"/>
      <c r="JAU744" s="511"/>
      <c r="JAV744" s="511"/>
      <c r="JAW744" s="89"/>
      <c r="JAX744" s="89"/>
      <c r="JAY744" s="511"/>
      <c r="JAZ744" s="511"/>
      <c r="JBA744" s="89"/>
      <c r="JBB744" s="89"/>
      <c r="JBC744" s="511"/>
      <c r="JBD744" s="511"/>
      <c r="JBE744" s="511"/>
      <c r="JBF744" s="511"/>
      <c r="JBG744" s="511"/>
      <c r="JBH744" s="203"/>
      <c r="JBI744" s="107"/>
      <c r="JBJ744" s="511"/>
      <c r="JBK744" s="511"/>
      <c r="JBL744" s="511"/>
      <c r="JBM744" s="511"/>
      <c r="JBN744" s="511"/>
      <c r="JBO744" s="511"/>
      <c r="JBP744" s="511"/>
      <c r="JBQ744" s="168"/>
      <c r="JBR744" s="168"/>
      <c r="JBS744" s="168"/>
      <c r="JBT744" s="168"/>
      <c r="JBU744" s="168"/>
      <c r="JBV744" s="168"/>
      <c r="JBW744" s="168"/>
      <c r="JBX744" s="168"/>
      <c r="JBY744" s="168"/>
      <c r="JBZ744" s="168"/>
      <c r="JCA744" s="168"/>
      <c r="JCB744" s="168"/>
      <c r="JCC744" s="168"/>
      <c r="JCD744" s="168"/>
      <c r="JCE744" s="168"/>
      <c r="JCF744" s="168"/>
      <c r="JCG744" s="168"/>
      <c r="JCH744" s="168"/>
      <c r="JCI744" s="168"/>
      <c r="JCJ744" s="168"/>
      <c r="JCK744" s="168"/>
      <c r="JCL744" s="168"/>
      <c r="JCM744" s="168"/>
      <c r="JCN744" s="168"/>
      <c r="JCO744" s="168"/>
      <c r="JCP744" s="168"/>
      <c r="JCQ744" s="168"/>
      <c r="JCR744" s="168"/>
      <c r="JCS744" s="168"/>
      <c r="JCT744" s="168"/>
      <c r="JCU744" s="168"/>
      <c r="JCV744" s="168"/>
      <c r="JCW744" s="168"/>
      <c r="JCX744" s="168"/>
      <c r="JCY744" s="168"/>
      <c r="JCZ744" s="168"/>
      <c r="JDA744" s="168"/>
      <c r="JDB744" s="168"/>
      <c r="JDC744" s="168"/>
      <c r="JDD744" s="168"/>
      <c r="JDE744" s="168"/>
      <c r="JDF744" s="168"/>
      <c r="JDG744" s="168"/>
      <c r="JDH744" s="168"/>
      <c r="JDI744" s="511"/>
      <c r="JDJ744" s="511"/>
      <c r="JDK744" s="511"/>
      <c r="JDL744" s="511"/>
      <c r="JDM744" s="511"/>
      <c r="JDN744" s="511"/>
      <c r="JDO744" s="511"/>
      <c r="JDP744" s="511"/>
      <c r="JDQ744" s="511"/>
      <c r="JDR744" s="511"/>
      <c r="JDS744" s="511"/>
      <c r="JDT744" s="511"/>
      <c r="JDU744" s="511"/>
      <c r="JDV744" s="511"/>
      <c r="JDW744" s="511"/>
      <c r="JDX744" s="511"/>
      <c r="JDY744" s="511"/>
      <c r="JDZ744" s="511"/>
      <c r="JEA744" s="511"/>
      <c r="JEB744" s="511"/>
      <c r="JEC744" s="511"/>
      <c r="JED744" s="511"/>
      <c r="JEE744" s="511"/>
      <c r="JEF744" s="511"/>
      <c r="JEG744" s="89"/>
      <c r="JEH744" s="89"/>
      <c r="JEI744" s="89"/>
      <c r="JEJ744" s="89"/>
      <c r="JEK744" s="89"/>
      <c r="JEL744" s="511"/>
      <c r="JEM744" s="511"/>
      <c r="JEN744" s="89"/>
      <c r="JEO744" s="89"/>
      <c r="JEP744" s="511"/>
      <c r="JEQ744" s="511"/>
      <c r="JER744" s="89"/>
      <c r="JES744" s="89"/>
      <c r="JET744" s="511"/>
      <c r="JEU744" s="511"/>
      <c r="JEV744" s="511"/>
      <c r="JEW744" s="511"/>
      <c r="JEX744" s="511"/>
      <c r="JEY744" s="511"/>
      <c r="JEZ744" s="511"/>
      <c r="JFA744" s="89"/>
      <c r="JFB744" s="89"/>
      <c r="JFC744" s="511"/>
      <c r="JFD744" s="511"/>
      <c r="JFE744" s="89"/>
      <c r="JFF744" s="89"/>
      <c r="JFG744" s="511"/>
      <c r="JFH744" s="511"/>
      <c r="JFI744" s="511"/>
      <c r="JFJ744" s="511"/>
      <c r="JFK744" s="511"/>
      <c r="JFL744" s="203"/>
      <c r="JFM744" s="107"/>
      <c r="JFN744" s="511"/>
      <c r="JFO744" s="511"/>
      <c r="JFP744" s="511"/>
      <c r="JFQ744" s="511"/>
      <c r="JFR744" s="511"/>
      <c r="JFS744" s="511"/>
      <c r="JFT744" s="511"/>
      <c r="JFU744" s="168"/>
      <c r="JFV744" s="168"/>
      <c r="JFW744" s="168"/>
      <c r="JFX744" s="168"/>
      <c r="JFY744" s="168"/>
      <c r="JFZ744" s="168"/>
      <c r="JGA744" s="168"/>
      <c r="JGB744" s="168"/>
      <c r="JGC744" s="168"/>
      <c r="JGD744" s="168"/>
      <c r="JGE744" s="168"/>
      <c r="JGF744" s="168"/>
      <c r="JGG744" s="168"/>
      <c r="JGH744" s="168"/>
      <c r="JGI744" s="168"/>
      <c r="JGJ744" s="168"/>
      <c r="JGK744" s="168"/>
      <c r="JGL744" s="168"/>
      <c r="JGM744" s="168"/>
      <c r="JGN744" s="168"/>
      <c r="JGO744" s="168"/>
      <c r="JGP744" s="168"/>
      <c r="JGQ744" s="168"/>
      <c r="JGR744" s="168"/>
      <c r="JGS744" s="168"/>
      <c r="JGT744" s="168"/>
      <c r="JGU744" s="168"/>
      <c r="JGV744" s="168"/>
      <c r="JGW744" s="168"/>
      <c r="JGX744" s="168"/>
      <c r="JGY744" s="168"/>
      <c r="JGZ744" s="168"/>
      <c r="JHA744" s="168"/>
      <c r="JHB744" s="168"/>
      <c r="JHC744" s="168"/>
      <c r="JHD744" s="168"/>
      <c r="JHE744" s="168"/>
      <c r="JHF744" s="168"/>
      <c r="JHG744" s="168"/>
      <c r="JHH744" s="168"/>
      <c r="JHI744" s="168"/>
      <c r="JHJ744" s="168"/>
      <c r="JHK744" s="168"/>
      <c r="JHL744" s="168"/>
      <c r="JHM744" s="511"/>
      <c r="JHN744" s="511"/>
      <c r="JHO744" s="511"/>
      <c r="JHP744" s="511"/>
      <c r="JHQ744" s="511"/>
      <c r="JHR744" s="511"/>
      <c r="JHS744" s="511"/>
      <c r="JHT744" s="511"/>
      <c r="JHU744" s="511"/>
      <c r="JHV744" s="511"/>
      <c r="JHW744" s="511"/>
      <c r="JHX744" s="511"/>
      <c r="JHY744" s="511"/>
      <c r="JHZ744" s="511"/>
      <c r="JIA744" s="511"/>
      <c r="JIB744" s="511"/>
      <c r="JIC744" s="511"/>
      <c r="JID744" s="511"/>
      <c r="JIE744" s="511"/>
      <c r="JIF744" s="511"/>
      <c r="JIG744" s="511"/>
      <c r="JIH744" s="511"/>
      <c r="JII744" s="511"/>
      <c r="JIJ744" s="511"/>
      <c r="JIK744" s="89"/>
      <c r="JIL744" s="89"/>
      <c r="JIM744" s="89"/>
      <c r="JIN744" s="89"/>
      <c r="JIO744" s="89"/>
      <c r="JIP744" s="511"/>
      <c r="JIQ744" s="511"/>
      <c r="JIR744" s="89"/>
      <c r="JIS744" s="89"/>
      <c r="JIT744" s="511"/>
      <c r="JIU744" s="511"/>
      <c r="JIV744" s="89"/>
      <c r="JIW744" s="89"/>
      <c r="JIX744" s="511"/>
      <c r="JIY744" s="511"/>
      <c r="JIZ744" s="511"/>
      <c r="JJA744" s="511"/>
      <c r="JJB744" s="511"/>
      <c r="JJC744" s="511"/>
      <c r="JJD744" s="511"/>
      <c r="JJE744" s="89"/>
      <c r="JJF744" s="89"/>
      <c r="JJG744" s="511"/>
      <c r="JJH744" s="511"/>
      <c r="JJI744" s="89"/>
      <c r="JJJ744" s="89"/>
      <c r="JJK744" s="511"/>
      <c r="JJL744" s="511"/>
      <c r="JJM744" s="511"/>
      <c r="JJN744" s="511"/>
      <c r="JJO744" s="511"/>
      <c r="JJP744" s="203"/>
      <c r="JJQ744" s="107"/>
      <c r="JJR744" s="511"/>
      <c r="JJS744" s="511"/>
      <c r="JJT744" s="511"/>
      <c r="JJU744" s="511"/>
      <c r="JJV744" s="511"/>
      <c r="JJW744" s="511"/>
      <c r="JJX744" s="511"/>
      <c r="JJY744" s="168"/>
      <c r="JJZ744" s="168"/>
      <c r="JKA744" s="168"/>
      <c r="JKB744" s="168"/>
      <c r="JKC744" s="168"/>
      <c r="JKD744" s="168"/>
      <c r="JKE744" s="168"/>
      <c r="JKF744" s="168"/>
      <c r="JKG744" s="168"/>
      <c r="JKH744" s="168"/>
      <c r="JKI744" s="168"/>
      <c r="JKJ744" s="168"/>
      <c r="JKK744" s="168"/>
      <c r="JKL744" s="168"/>
      <c r="JKM744" s="168"/>
      <c r="JKN744" s="168"/>
      <c r="JKO744" s="168"/>
      <c r="JKP744" s="168"/>
      <c r="JKQ744" s="168"/>
      <c r="JKR744" s="168"/>
      <c r="JKS744" s="168"/>
      <c r="JKT744" s="168"/>
      <c r="JKU744" s="168"/>
      <c r="JKV744" s="168"/>
      <c r="JKW744" s="168"/>
      <c r="JKX744" s="168"/>
      <c r="JKY744" s="168"/>
      <c r="JKZ744" s="168"/>
      <c r="JLA744" s="168"/>
      <c r="JLB744" s="168"/>
      <c r="JLC744" s="168"/>
      <c r="JLD744" s="168"/>
      <c r="JLE744" s="168"/>
      <c r="JLF744" s="168"/>
      <c r="JLG744" s="168"/>
      <c r="JLH744" s="168"/>
      <c r="JLI744" s="168"/>
      <c r="JLJ744" s="168"/>
      <c r="JLK744" s="168"/>
      <c r="JLL744" s="168"/>
      <c r="JLM744" s="168"/>
      <c r="JLN744" s="168"/>
      <c r="JLO744" s="168"/>
      <c r="JLP744" s="168"/>
      <c r="JLQ744" s="511"/>
      <c r="JLR744" s="511"/>
      <c r="JLS744" s="511"/>
      <c r="JLT744" s="511"/>
      <c r="JLU744" s="511"/>
      <c r="JLV744" s="511"/>
      <c r="JLW744" s="511"/>
      <c r="JLX744" s="511"/>
      <c r="JLY744" s="511"/>
      <c r="JLZ744" s="511"/>
      <c r="JMA744" s="511"/>
      <c r="JMB744" s="511"/>
      <c r="JMC744" s="511"/>
      <c r="JMD744" s="511"/>
      <c r="JME744" s="511"/>
      <c r="JMF744" s="511"/>
      <c r="JMG744" s="511"/>
      <c r="JMH744" s="511"/>
      <c r="JMI744" s="511"/>
      <c r="JMJ744" s="511"/>
      <c r="JMK744" s="511"/>
      <c r="JML744" s="511"/>
      <c r="JMM744" s="511"/>
      <c r="JMN744" s="511"/>
      <c r="JMO744" s="89"/>
      <c r="JMP744" s="89"/>
      <c r="JMQ744" s="89"/>
      <c r="JMR744" s="89"/>
      <c r="JMS744" s="89"/>
      <c r="JMT744" s="511"/>
      <c r="JMU744" s="511"/>
      <c r="JMV744" s="89"/>
      <c r="JMW744" s="89"/>
      <c r="JMX744" s="511"/>
      <c r="JMY744" s="511"/>
      <c r="JMZ744" s="89"/>
      <c r="JNA744" s="89"/>
      <c r="JNB744" s="511"/>
      <c r="JNC744" s="511"/>
      <c r="JND744" s="511"/>
      <c r="JNE744" s="511"/>
      <c r="JNF744" s="511"/>
      <c r="JNG744" s="511"/>
      <c r="JNH744" s="511"/>
      <c r="JNI744" s="89"/>
      <c r="JNJ744" s="89"/>
      <c r="JNK744" s="511"/>
      <c r="JNL744" s="511"/>
      <c r="JNM744" s="89"/>
      <c r="JNN744" s="89"/>
      <c r="JNO744" s="511"/>
      <c r="JNP744" s="511"/>
      <c r="JNQ744" s="511"/>
      <c r="JNR744" s="511"/>
      <c r="JNS744" s="511"/>
      <c r="JNT744" s="203"/>
      <c r="JNU744" s="107"/>
      <c r="JNV744" s="511"/>
      <c r="JNW744" s="511"/>
      <c r="JNX744" s="511"/>
      <c r="JNY744" s="511"/>
      <c r="JNZ744" s="511"/>
      <c r="JOA744" s="511"/>
      <c r="JOB744" s="511"/>
      <c r="JOC744" s="168"/>
      <c r="JOD744" s="168"/>
      <c r="JOE744" s="168"/>
      <c r="JOF744" s="168"/>
      <c r="JOG744" s="168"/>
      <c r="JOH744" s="168"/>
      <c r="JOI744" s="168"/>
      <c r="JOJ744" s="168"/>
      <c r="JOK744" s="168"/>
      <c r="JOL744" s="168"/>
      <c r="JOM744" s="168"/>
      <c r="JON744" s="168"/>
      <c r="JOO744" s="168"/>
      <c r="JOP744" s="168"/>
      <c r="JOQ744" s="168"/>
      <c r="JOR744" s="168"/>
      <c r="JOS744" s="168"/>
      <c r="JOT744" s="168"/>
      <c r="JOU744" s="168"/>
      <c r="JOV744" s="168"/>
      <c r="JOW744" s="168"/>
      <c r="JOX744" s="168"/>
      <c r="JOY744" s="168"/>
      <c r="JOZ744" s="168"/>
      <c r="JPA744" s="168"/>
      <c r="JPB744" s="168"/>
      <c r="JPC744" s="168"/>
      <c r="JPD744" s="168"/>
      <c r="JPE744" s="168"/>
      <c r="JPF744" s="168"/>
      <c r="JPG744" s="168"/>
      <c r="JPH744" s="168"/>
      <c r="JPI744" s="168"/>
      <c r="JPJ744" s="168"/>
      <c r="JPK744" s="168"/>
      <c r="JPL744" s="168"/>
      <c r="JPM744" s="168"/>
      <c r="JPN744" s="168"/>
      <c r="JPO744" s="168"/>
      <c r="JPP744" s="168"/>
      <c r="JPQ744" s="168"/>
      <c r="JPR744" s="168"/>
      <c r="JPS744" s="168"/>
      <c r="JPT744" s="168"/>
      <c r="JPU744" s="511"/>
      <c r="JPV744" s="511"/>
      <c r="JPW744" s="511"/>
      <c r="JPX744" s="511"/>
      <c r="JPY744" s="511"/>
      <c r="JPZ744" s="511"/>
      <c r="JQA744" s="511"/>
      <c r="JQB744" s="511"/>
      <c r="JQC744" s="511"/>
      <c r="JQD744" s="511"/>
      <c r="JQE744" s="511"/>
      <c r="JQF744" s="511"/>
      <c r="JQG744" s="511"/>
      <c r="JQH744" s="511"/>
      <c r="JQI744" s="511"/>
      <c r="JQJ744" s="511"/>
      <c r="JQK744" s="511"/>
      <c r="JQL744" s="511"/>
      <c r="JQM744" s="511"/>
      <c r="JQN744" s="511"/>
      <c r="JQO744" s="511"/>
      <c r="JQP744" s="511"/>
      <c r="JQQ744" s="511"/>
      <c r="JQR744" s="511"/>
      <c r="JQS744" s="89"/>
      <c r="JQT744" s="89"/>
      <c r="JQU744" s="89"/>
      <c r="JQV744" s="89"/>
      <c r="JQW744" s="89"/>
      <c r="JQX744" s="511"/>
      <c r="JQY744" s="511"/>
      <c r="JQZ744" s="89"/>
      <c r="JRA744" s="89"/>
      <c r="JRB744" s="511"/>
      <c r="JRC744" s="511"/>
      <c r="JRD744" s="89"/>
      <c r="JRE744" s="89"/>
      <c r="JRF744" s="511"/>
      <c r="JRG744" s="511"/>
      <c r="JRH744" s="511"/>
      <c r="JRI744" s="511"/>
      <c r="JRJ744" s="511"/>
      <c r="JRK744" s="511"/>
      <c r="JRL744" s="511"/>
      <c r="JRM744" s="89"/>
      <c r="JRN744" s="89"/>
      <c r="JRO744" s="511"/>
      <c r="JRP744" s="511"/>
      <c r="JRQ744" s="89"/>
      <c r="JRR744" s="89"/>
      <c r="JRS744" s="511"/>
      <c r="JRT744" s="511"/>
      <c r="JRU744" s="511"/>
      <c r="JRV744" s="511"/>
      <c r="JRW744" s="511"/>
      <c r="JRX744" s="203"/>
      <c r="JRY744" s="107"/>
      <c r="JRZ744" s="511"/>
      <c r="JSA744" s="511"/>
      <c r="JSB744" s="511"/>
      <c r="JSC744" s="511"/>
      <c r="JSD744" s="511"/>
      <c r="JSE744" s="511"/>
      <c r="JSF744" s="511"/>
      <c r="JSG744" s="168"/>
      <c r="JSH744" s="168"/>
      <c r="JSI744" s="168"/>
      <c r="JSJ744" s="168"/>
      <c r="JSK744" s="168"/>
      <c r="JSL744" s="168"/>
      <c r="JSM744" s="168"/>
      <c r="JSN744" s="168"/>
      <c r="JSO744" s="168"/>
      <c r="JSP744" s="168"/>
      <c r="JSQ744" s="168"/>
      <c r="JSR744" s="168"/>
      <c r="JSS744" s="168"/>
      <c r="JST744" s="168"/>
      <c r="JSU744" s="168"/>
      <c r="JSV744" s="168"/>
      <c r="JSW744" s="168"/>
      <c r="JSX744" s="168"/>
      <c r="JSY744" s="168"/>
      <c r="JSZ744" s="168"/>
      <c r="JTA744" s="168"/>
      <c r="JTB744" s="168"/>
      <c r="JTC744" s="168"/>
      <c r="JTD744" s="168"/>
      <c r="JTE744" s="168"/>
      <c r="JTF744" s="168"/>
      <c r="JTG744" s="168"/>
      <c r="JTH744" s="168"/>
      <c r="JTI744" s="168"/>
      <c r="JTJ744" s="168"/>
      <c r="JTK744" s="168"/>
      <c r="JTL744" s="168"/>
      <c r="JTM744" s="168"/>
      <c r="JTN744" s="168"/>
      <c r="JTO744" s="168"/>
      <c r="JTP744" s="168"/>
      <c r="JTQ744" s="168"/>
      <c r="JTR744" s="168"/>
      <c r="JTS744" s="168"/>
      <c r="JTT744" s="168"/>
      <c r="JTU744" s="168"/>
      <c r="JTV744" s="168"/>
      <c r="JTW744" s="168"/>
      <c r="JTX744" s="168"/>
      <c r="JTY744" s="511"/>
      <c r="JTZ744" s="511"/>
      <c r="JUA744" s="511"/>
      <c r="JUB744" s="511"/>
      <c r="JUC744" s="511"/>
      <c r="JUD744" s="511"/>
      <c r="JUE744" s="511"/>
      <c r="JUF744" s="511"/>
      <c r="JUG744" s="511"/>
      <c r="JUH744" s="511"/>
      <c r="JUI744" s="511"/>
      <c r="JUJ744" s="511"/>
      <c r="JUK744" s="511"/>
      <c r="JUL744" s="511"/>
      <c r="JUM744" s="511"/>
      <c r="JUN744" s="511"/>
      <c r="JUO744" s="511"/>
      <c r="JUP744" s="511"/>
      <c r="JUQ744" s="511"/>
      <c r="JUR744" s="511"/>
      <c r="JUS744" s="511"/>
      <c r="JUT744" s="511"/>
      <c r="JUU744" s="511"/>
      <c r="JUV744" s="511"/>
      <c r="JUW744" s="89"/>
      <c r="JUX744" s="89"/>
      <c r="JUY744" s="89"/>
      <c r="JUZ744" s="89"/>
      <c r="JVA744" s="89"/>
      <c r="JVB744" s="511"/>
      <c r="JVC744" s="511"/>
      <c r="JVD744" s="89"/>
      <c r="JVE744" s="89"/>
      <c r="JVF744" s="511"/>
      <c r="JVG744" s="511"/>
      <c r="JVH744" s="89"/>
      <c r="JVI744" s="89"/>
      <c r="JVJ744" s="511"/>
      <c r="JVK744" s="511"/>
      <c r="JVL744" s="511"/>
      <c r="JVM744" s="511"/>
      <c r="JVN744" s="511"/>
      <c r="JVO744" s="511"/>
      <c r="JVP744" s="511"/>
      <c r="JVQ744" s="89"/>
      <c r="JVR744" s="89"/>
      <c r="JVS744" s="511"/>
      <c r="JVT744" s="511"/>
      <c r="JVU744" s="89"/>
      <c r="JVV744" s="89"/>
      <c r="JVW744" s="511"/>
      <c r="JVX744" s="511"/>
      <c r="JVY744" s="511"/>
      <c r="JVZ744" s="511"/>
      <c r="JWA744" s="511"/>
      <c r="JWB744" s="203"/>
      <c r="JWC744" s="107"/>
      <c r="JWD744" s="511"/>
      <c r="JWE744" s="511"/>
      <c r="JWF744" s="511"/>
      <c r="JWG744" s="511"/>
      <c r="JWH744" s="511"/>
      <c r="JWI744" s="511"/>
      <c r="JWJ744" s="511"/>
      <c r="JWK744" s="168"/>
      <c r="JWL744" s="168"/>
      <c r="JWM744" s="168"/>
      <c r="JWN744" s="168"/>
      <c r="JWO744" s="168"/>
      <c r="JWP744" s="168"/>
      <c r="JWQ744" s="168"/>
      <c r="JWR744" s="168"/>
      <c r="JWS744" s="168"/>
      <c r="JWT744" s="168"/>
      <c r="JWU744" s="168"/>
      <c r="JWV744" s="168"/>
      <c r="JWW744" s="168"/>
      <c r="JWX744" s="168"/>
      <c r="JWY744" s="168"/>
      <c r="JWZ744" s="168"/>
      <c r="JXA744" s="168"/>
      <c r="JXB744" s="168"/>
      <c r="JXC744" s="168"/>
      <c r="JXD744" s="168"/>
      <c r="JXE744" s="168"/>
      <c r="JXF744" s="168"/>
      <c r="JXG744" s="168"/>
      <c r="JXH744" s="168"/>
      <c r="JXI744" s="168"/>
      <c r="JXJ744" s="168"/>
      <c r="JXK744" s="168"/>
      <c r="JXL744" s="168"/>
      <c r="JXM744" s="168"/>
      <c r="JXN744" s="168"/>
      <c r="JXO744" s="168"/>
      <c r="JXP744" s="168"/>
      <c r="JXQ744" s="168"/>
      <c r="JXR744" s="168"/>
      <c r="JXS744" s="168"/>
      <c r="JXT744" s="168"/>
      <c r="JXU744" s="168"/>
      <c r="JXV744" s="168"/>
      <c r="JXW744" s="168"/>
      <c r="JXX744" s="168"/>
      <c r="JXY744" s="168"/>
      <c r="JXZ744" s="168"/>
      <c r="JYA744" s="168"/>
      <c r="JYB744" s="168"/>
      <c r="JYC744" s="511"/>
      <c r="JYD744" s="511"/>
      <c r="JYE744" s="511"/>
      <c r="JYF744" s="511"/>
      <c r="JYG744" s="511"/>
      <c r="JYH744" s="511"/>
      <c r="JYI744" s="511"/>
      <c r="JYJ744" s="511"/>
      <c r="JYK744" s="511"/>
      <c r="JYL744" s="511"/>
      <c r="JYM744" s="511"/>
      <c r="JYN744" s="511"/>
      <c r="JYO744" s="511"/>
      <c r="JYP744" s="511"/>
      <c r="JYQ744" s="511"/>
      <c r="JYR744" s="511"/>
      <c r="JYS744" s="511"/>
      <c r="JYT744" s="511"/>
      <c r="JYU744" s="511"/>
      <c r="JYV744" s="511"/>
      <c r="JYW744" s="511"/>
      <c r="JYX744" s="511"/>
      <c r="JYY744" s="511"/>
      <c r="JYZ744" s="511"/>
      <c r="JZA744" s="89"/>
      <c r="JZB744" s="89"/>
      <c r="JZC744" s="89"/>
      <c r="JZD744" s="89"/>
      <c r="JZE744" s="89"/>
      <c r="JZF744" s="511"/>
      <c r="JZG744" s="511"/>
      <c r="JZH744" s="89"/>
      <c r="JZI744" s="89"/>
      <c r="JZJ744" s="511"/>
      <c r="JZK744" s="511"/>
      <c r="JZL744" s="89"/>
      <c r="JZM744" s="89"/>
      <c r="JZN744" s="511"/>
      <c r="JZO744" s="511"/>
      <c r="JZP744" s="511"/>
      <c r="JZQ744" s="511"/>
      <c r="JZR744" s="511"/>
      <c r="JZS744" s="511"/>
      <c r="JZT744" s="511"/>
      <c r="JZU744" s="89"/>
      <c r="JZV744" s="89"/>
      <c r="JZW744" s="511"/>
      <c r="JZX744" s="511"/>
      <c r="JZY744" s="89"/>
      <c r="JZZ744" s="89"/>
      <c r="KAA744" s="511"/>
      <c r="KAB744" s="511"/>
      <c r="KAC744" s="511"/>
      <c r="KAD744" s="511"/>
      <c r="KAE744" s="511"/>
      <c r="KAF744" s="203"/>
      <c r="KAG744" s="107"/>
      <c r="KAH744" s="511"/>
      <c r="KAI744" s="511"/>
      <c r="KAJ744" s="511"/>
      <c r="KAK744" s="511"/>
      <c r="KAL744" s="511"/>
      <c r="KAM744" s="511"/>
      <c r="KAN744" s="511"/>
      <c r="KAO744" s="168"/>
      <c r="KAP744" s="168"/>
      <c r="KAQ744" s="168"/>
      <c r="KAR744" s="168"/>
      <c r="KAS744" s="168"/>
      <c r="KAT744" s="168"/>
      <c r="KAU744" s="168"/>
      <c r="KAV744" s="168"/>
      <c r="KAW744" s="168"/>
      <c r="KAX744" s="168"/>
      <c r="KAY744" s="168"/>
      <c r="KAZ744" s="168"/>
      <c r="KBA744" s="168"/>
      <c r="KBB744" s="168"/>
      <c r="KBC744" s="168"/>
      <c r="KBD744" s="168"/>
      <c r="KBE744" s="168"/>
      <c r="KBF744" s="168"/>
      <c r="KBG744" s="168"/>
      <c r="KBH744" s="168"/>
      <c r="KBI744" s="168"/>
      <c r="KBJ744" s="168"/>
      <c r="KBK744" s="168"/>
      <c r="KBL744" s="168"/>
      <c r="KBM744" s="168"/>
      <c r="KBN744" s="168"/>
      <c r="KBO744" s="168"/>
      <c r="KBP744" s="168"/>
      <c r="KBQ744" s="168"/>
      <c r="KBR744" s="168"/>
      <c r="KBS744" s="168"/>
      <c r="KBT744" s="168"/>
      <c r="KBU744" s="168"/>
      <c r="KBV744" s="168"/>
      <c r="KBW744" s="168"/>
      <c r="KBX744" s="168"/>
      <c r="KBY744" s="168"/>
      <c r="KBZ744" s="168"/>
      <c r="KCA744" s="168"/>
      <c r="KCB744" s="168"/>
      <c r="KCC744" s="168"/>
      <c r="KCD744" s="168"/>
      <c r="KCE744" s="168"/>
      <c r="KCF744" s="168"/>
      <c r="KCG744" s="511"/>
      <c r="KCH744" s="511"/>
      <c r="KCI744" s="511"/>
      <c r="KCJ744" s="511"/>
      <c r="KCK744" s="511"/>
      <c r="KCL744" s="511"/>
      <c r="KCM744" s="511"/>
      <c r="KCN744" s="511"/>
      <c r="KCO744" s="511"/>
      <c r="KCP744" s="511"/>
      <c r="KCQ744" s="511"/>
      <c r="KCR744" s="511"/>
      <c r="KCS744" s="511"/>
      <c r="KCT744" s="511"/>
      <c r="KCU744" s="511"/>
      <c r="KCV744" s="511"/>
      <c r="KCW744" s="511"/>
      <c r="KCX744" s="511"/>
      <c r="KCY744" s="511"/>
      <c r="KCZ744" s="511"/>
      <c r="KDA744" s="511"/>
      <c r="KDB744" s="511"/>
      <c r="KDC744" s="511"/>
      <c r="KDD744" s="511"/>
      <c r="KDE744" s="89"/>
      <c r="KDF744" s="89"/>
      <c r="KDG744" s="89"/>
      <c r="KDH744" s="89"/>
      <c r="KDI744" s="89"/>
      <c r="KDJ744" s="511"/>
      <c r="KDK744" s="511"/>
      <c r="KDL744" s="89"/>
      <c r="KDM744" s="89"/>
      <c r="KDN744" s="511"/>
      <c r="KDO744" s="511"/>
      <c r="KDP744" s="89"/>
      <c r="KDQ744" s="89"/>
      <c r="KDR744" s="511"/>
      <c r="KDS744" s="511"/>
      <c r="KDT744" s="511"/>
      <c r="KDU744" s="511"/>
      <c r="KDV744" s="511"/>
      <c r="KDW744" s="511"/>
      <c r="KDX744" s="511"/>
      <c r="KDY744" s="89"/>
      <c r="KDZ744" s="89"/>
      <c r="KEA744" s="511"/>
      <c r="KEB744" s="511"/>
      <c r="KEC744" s="89"/>
      <c r="KED744" s="89"/>
      <c r="KEE744" s="511"/>
      <c r="KEF744" s="511"/>
      <c r="KEG744" s="511"/>
      <c r="KEH744" s="511"/>
      <c r="KEI744" s="511"/>
      <c r="KEJ744" s="203"/>
      <c r="KEK744" s="107"/>
      <c r="KEL744" s="511"/>
      <c r="KEM744" s="511"/>
      <c r="KEN744" s="511"/>
      <c r="KEO744" s="511"/>
      <c r="KEP744" s="511"/>
      <c r="KEQ744" s="511"/>
      <c r="KER744" s="511"/>
      <c r="KES744" s="168"/>
      <c r="KET744" s="168"/>
      <c r="KEU744" s="168"/>
      <c r="KEV744" s="168"/>
      <c r="KEW744" s="168"/>
      <c r="KEX744" s="168"/>
      <c r="KEY744" s="168"/>
      <c r="KEZ744" s="168"/>
      <c r="KFA744" s="168"/>
      <c r="KFB744" s="168"/>
      <c r="KFC744" s="168"/>
      <c r="KFD744" s="168"/>
      <c r="KFE744" s="168"/>
      <c r="KFF744" s="168"/>
      <c r="KFG744" s="168"/>
      <c r="KFH744" s="168"/>
      <c r="KFI744" s="168"/>
      <c r="KFJ744" s="168"/>
      <c r="KFK744" s="168"/>
      <c r="KFL744" s="168"/>
      <c r="KFM744" s="168"/>
      <c r="KFN744" s="168"/>
      <c r="KFO744" s="168"/>
      <c r="KFP744" s="168"/>
      <c r="KFQ744" s="168"/>
      <c r="KFR744" s="168"/>
      <c r="KFS744" s="168"/>
      <c r="KFT744" s="168"/>
      <c r="KFU744" s="168"/>
      <c r="KFV744" s="168"/>
      <c r="KFW744" s="168"/>
      <c r="KFX744" s="168"/>
      <c r="KFY744" s="168"/>
      <c r="KFZ744" s="168"/>
      <c r="KGA744" s="168"/>
      <c r="KGB744" s="168"/>
      <c r="KGC744" s="168"/>
      <c r="KGD744" s="168"/>
      <c r="KGE744" s="168"/>
      <c r="KGF744" s="168"/>
      <c r="KGG744" s="168"/>
      <c r="KGH744" s="168"/>
      <c r="KGI744" s="168"/>
      <c r="KGJ744" s="168"/>
      <c r="KGK744" s="511"/>
      <c r="KGL744" s="511"/>
      <c r="KGM744" s="511"/>
      <c r="KGN744" s="511"/>
      <c r="KGO744" s="511"/>
      <c r="KGP744" s="511"/>
      <c r="KGQ744" s="511"/>
      <c r="KGR744" s="511"/>
      <c r="KGS744" s="511"/>
      <c r="KGT744" s="511"/>
      <c r="KGU744" s="511"/>
      <c r="KGV744" s="511"/>
      <c r="KGW744" s="511"/>
      <c r="KGX744" s="511"/>
      <c r="KGY744" s="511"/>
      <c r="KGZ744" s="511"/>
      <c r="KHA744" s="511"/>
      <c r="KHB744" s="511"/>
      <c r="KHC744" s="511"/>
      <c r="KHD744" s="511"/>
      <c r="KHE744" s="511"/>
      <c r="KHF744" s="511"/>
      <c r="KHG744" s="511"/>
      <c r="KHH744" s="511"/>
      <c r="KHI744" s="89"/>
      <c r="KHJ744" s="89"/>
      <c r="KHK744" s="89"/>
      <c r="KHL744" s="89"/>
      <c r="KHM744" s="89"/>
      <c r="KHN744" s="511"/>
      <c r="KHO744" s="511"/>
      <c r="KHP744" s="89"/>
      <c r="KHQ744" s="89"/>
      <c r="KHR744" s="511"/>
      <c r="KHS744" s="511"/>
      <c r="KHT744" s="89"/>
      <c r="KHU744" s="89"/>
      <c r="KHV744" s="511"/>
      <c r="KHW744" s="511"/>
      <c r="KHX744" s="511"/>
      <c r="KHY744" s="511"/>
      <c r="KHZ744" s="511"/>
      <c r="KIA744" s="511"/>
      <c r="KIB744" s="511"/>
      <c r="KIC744" s="89"/>
      <c r="KID744" s="89"/>
      <c r="KIE744" s="511"/>
      <c r="KIF744" s="511"/>
      <c r="KIG744" s="89"/>
      <c r="KIH744" s="89"/>
      <c r="KII744" s="511"/>
      <c r="KIJ744" s="511"/>
      <c r="KIK744" s="511"/>
      <c r="KIL744" s="511"/>
      <c r="KIM744" s="511"/>
      <c r="KIN744" s="203"/>
      <c r="KIO744" s="107"/>
      <c r="KIP744" s="511"/>
      <c r="KIQ744" s="511"/>
      <c r="KIR744" s="511"/>
      <c r="KIS744" s="511"/>
      <c r="KIT744" s="511"/>
      <c r="KIU744" s="511"/>
      <c r="KIV744" s="511"/>
      <c r="KIW744" s="168"/>
      <c r="KIX744" s="168"/>
      <c r="KIY744" s="168"/>
      <c r="KIZ744" s="168"/>
      <c r="KJA744" s="168"/>
      <c r="KJB744" s="168"/>
      <c r="KJC744" s="168"/>
      <c r="KJD744" s="168"/>
      <c r="KJE744" s="168"/>
      <c r="KJF744" s="168"/>
      <c r="KJG744" s="168"/>
      <c r="KJH744" s="168"/>
      <c r="KJI744" s="168"/>
      <c r="KJJ744" s="168"/>
      <c r="KJK744" s="168"/>
      <c r="KJL744" s="168"/>
      <c r="KJM744" s="168"/>
      <c r="KJN744" s="168"/>
      <c r="KJO744" s="168"/>
      <c r="KJP744" s="168"/>
      <c r="KJQ744" s="168"/>
      <c r="KJR744" s="168"/>
      <c r="KJS744" s="168"/>
      <c r="KJT744" s="168"/>
      <c r="KJU744" s="168"/>
      <c r="KJV744" s="168"/>
      <c r="KJW744" s="168"/>
      <c r="KJX744" s="168"/>
      <c r="KJY744" s="168"/>
      <c r="KJZ744" s="168"/>
      <c r="KKA744" s="168"/>
      <c r="KKB744" s="168"/>
      <c r="KKC744" s="168"/>
      <c r="KKD744" s="168"/>
      <c r="KKE744" s="168"/>
      <c r="KKF744" s="168"/>
      <c r="KKG744" s="168"/>
      <c r="KKH744" s="168"/>
      <c r="KKI744" s="168"/>
      <c r="KKJ744" s="168"/>
      <c r="KKK744" s="168"/>
      <c r="KKL744" s="168"/>
      <c r="KKM744" s="168"/>
      <c r="KKN744" s="168"/>
      <c r="KKO744" s="511"/>
      <c r="KKP744" s="511"/>
      <c r="KKQ744" s="511"/>
      <c r="KKR744" s="511"/>
      <c r="KKS744" s="511"/>
      <c r="KKT744" s="511"/>
      <c r="KKU744" s="511"/>
      <c r="KKV744" s="511"/>
      <c r="KKW744" s="511"/>
      <c r="KKX744" s="511"/>
      <c r="KKY744" s="511"/>
      <c r="KKZ744" s="511"/>
      <c r="KLA744" s="511"/>
      <c r="KLB744" s="511"/>
      <c r="KLC744" s="511"/>
      <c r="KLD744" s="511"/>
      <c r="KLE744" s="511"/>
      <c r="KLF744" s="511"/>
      <c r="KLG744" s="511"/>
      <c r="KLH744" s="511"/>
      <c r="KLI744" s="511"/>
      <c r="KLJ744" s="511"/>
      <c r="KLK744" s="511"/>
      <c r="KLL744" s="511"/>
      <c r="KLM744" s="89"/>
      <c r="KLN744" s="89"/>
      <c r="KLO744" s="89"/>
      <c r="KLP744" s="89"/>
      <c r="KLQ744" s="89"/>
      <c r="KLR744" s="511"/>
      <c r="KLS744" s="511"/>
      <c r="KLT744" s="89"/>
      <c r="KLU744" s="89"/>
      <c r="KLV744" s="511"/>
      <c r="KLW744" s="511"/>
      <c r="KLX744" s="89"/>
      <c r="KLY744" s="89"/>
      <c r="KLZ744" s="511"/>
      <c r="KMA744" s="511"/>
      <c r="KMB744" s="511"/>
      <c r="KMC744" s="511"/>
      <c r="KMD744" s="511"/>
      <c r="KME744" s="511"/>
      <c r="KMF744" s="511"/>
      <c r="KMG744" s="89"/>
      <c r="KMH744" s="89"/>
      <c r="KMI744" s="511"/>
      <c r="KMJ744" s="511"/>
      <c r="KMK744" s="89"/>
      <c r="KML744" s="89"/>
      <c r="KMM744" s="511"/>
      <c r="KMN744" s="511"/>
      <c r="KMO744" s="511"/>
      <c r="KMP744" s="511"/>
      <c r="KMQ744" s="511"/>
      <c r="KMR744" s="203"/>
      <c r="KMS744" s="107"/>
      <c r="KMT744" s="511"/>
      <c r="KMU744" s="511"/>
      <c r="KMV744" s="511"/>
      <c r="KMW744" s="511"/>
      <c r="KMX744" s="511"/>
      <c r="KMY744" s="511"/>
      <c r="KMZ744" s="511"/>
      <c r="KNA744" s="168"/>
      <c r="KNB744" s="168"/>
      <c r="KNC744" s="168"/>
      <c r="KND744" s="168"/>
      <c r="KNE744" s="168"/>
      <c r="KNF744" s="168"/>
      <c r="KNG744" s="168"/>
      <c r="KNH744" s="168"/>
      <c r="KNI744" s="168"/>
      <c r="KNJ744" s="168"/>
      <c r="KNK744" s="168"/>
      <c r="KNL744" s="168"/>
      <c r="KNM744" s="168"/>
      <c r="KNN744" s="168"/>
      <c r="KNO744" s="168"/>
      <c r="KNP744" s="168"/>
      <c r="KNQ744" s="168"/>
      <c r="KNR744" s="168"/>
      <c r="KNS744" s="168"/>
      <c r="KNT744" s="168"/>
      <c r="KNU744" s="168"/>
      <c r="KNV744" s="168"/>
      <c r="KNW744" s="168"/>
      <c r="KNX744" s="168"/>
      <c r="KNY744" s="168"/>
      <c r="KNZ744" s="168"/>
      <c r="KOA744" s="168"/>
      <c r="KOB744" s="168"/>
      <c r="KOC744" s="168"/>
      <c r="KOD744" s="168"/>
      <c r="KOE744" s="168"/>
      <c r="KOF744" s="168"/>
      <c r="KOG744" s="168"/>
      <c r="KOH744" s="168"/>
      <c r="KOI744" s="168"/>
      <c r="KOJ744" s="168"/>
      <c r="KOK744" s="168"/>
      <c r="KOL744" s="168"/>
      <c r="KOM744" s="168"/>
      <c r="KON744" s="168"/>
      <c r="KOO744" s="168"/>
      <c r="KOP744" s="168"/>
      <c r="KOQ744" s="168"/>
      <c r="KOR744" s="168"/>
      <c r="KOS744" s="511"/>
      <c r="KOT744" s="511"/>
      <c r="KOU744" s="511"/>
      <c r="KOV744" s="511"/>
      <c r="KOW744" s="511"/>
      <c r="KOX744" s="511"/>
      <c r="KOY744" s="511"/>
      <c r="KOZ744" s="511"/>
      <c r="KPA744" s="511"/>
      <c r="KPB744" s="511"/>
      <c r="KPC744" s="511"/>
      <c r="KPD744" s="511"/>
      <c r="KPE744" s="511"/>
      <c r="KPF744" s="511"/>
      <c r="KPG744" s="511"/>
      <c r="KPH744" s="511"/>
      <c r="KPI744" s="511"/>
      <c r="KPJ744" s="511"/>
      <c r="KPK744" s="511"/>
      <c r="KPL744" s="511"/>
      <c r="KPM744" s="511"/>
      <c r="KPN744" s="511"/>
      <c r="KPO744" s="511"/>
      <c r="KPP744" s="511"/>
      <c r="KPQ744" s="89"/>
      <c r="KPR744" s="89"/>
      <c r="KPS744" s="89"/>
      <c r="KPT744" s="89"/>
      <c r="KPU744" s="89"/>
      <c r="KPV744" s="511"/>
      <c r="KPW744" s="511"/>
      <c r="KPX744" s="89"/>
      <c r="KPY744" s="89"/>
      <c r="KPZ744" s="511"/>
      <c r="KQA744" s="511"/>
      <c r="KQB744" s="89"/>
      <c r="KQC744" s="89"/>
      <c r="KQD744" s="511"/>
      <c r="KQE744" s="511"/>
      <c r="KQF744" s="511"/>
      <c r="KQG744" s="511"/>
      <c r="KQH744" s="511"/>
      <c r="KQI744" s="511"/>
      <c r="KQJ744" s="511"/>
      <c r="KQK744" s="89"/>
      <c r="KQL744" s="89"/>
      <c r="KQM744" s="511"/>
      <c r="KQN744" s="511"/>
      <c r="KQO744" s="89"/>
      <c r="KQP744" s="89"/>
      <c r="KQQ744" s="511"/>
      <c r="KQR744" s="511"/>
      <c r="KQS744" s="511"/>
      <c r="KQT744" s="511"/>
      <c r="KQU744" s="511"/>
      <c r="KQV744" s="203"/>
      <c r="KQW744" s="107"/>
      <c r="KQX744" s="511"/>
      <c r="KQY744" s="511"/>
      <c r="KQZ744" s="511"/>
      <c r="KRA744" s="511"/>
      <c r="KRB744" s="511"/>
      <c r="KRC744" s="511"/>
      <c r="KRD744" s="511"/>
      <c r="KRE744" s="168"/>
      <c r="KRF744" s="168"/>
      <c r="KRG744" s="168"/>
      <c r="KRH744" s="168"/>
      <c r="KRI744" s="168"/>
      <c r="KRJ744" s="168"/>
      <c r="KRK744" s="168"/>
      <c r="KRL744" s="168"/>
      <c r="KRM744" s="168"/>
      <c r="KRN744" s="168"/>
      <c r="KRO744" s="168"/>
      <c r="KRP744" s="168"/>
      <c r="KRQ744" s="168"/>
      <c r="KRR744" s="168"/>
      <c r="KRS744" s="168"/>
      <c r="KRT744" s="168"/>
      <c r="KRU744" s="168"/>
      <c r="KRV744" s="168"/>
      <c r="KRW744" s="168"/>
      <c r="KRX744" s="168"/>
      <c r="KRY744" s="168"/>
      <c r="KRZ744" s="168"/>
      <c r="KSA744" s="168"/>
      <c r="KSB744" s="168"/>
      <c r="KSC744" s="168"/>
      <c r="KSD744" s="168"/>
      <c r="KSE744" s="168"/>
      <c r="KSF744" s="168"/>
      <c r="KSG744" s="168"/>
      <c r="KSH744" s="168"/>
      <c r="KSI744" s="168"/>
      <c r="KSJ744" s="168"/>
      <c r="KSK744" s="168"/>
      <c r="KSL744" s="168"/>
      <c r="KSM744" s="168"/>
      <c r="KSN744" s="168"/>
      <c r="KSO744" s="168"/>
      <c r="KSP744" s="168"/>
      <c r="KSQ744" s="168"/>
      <c r="KSR744" s="168"/>
      <c r="KSS744" s="168"/>
      <c r="KST744" s="168"/>
      <c r="KSU744" s="168"/>
      <c r="KSV744" s="168"/>
      <c r="KSW744" s="511"/>
      <c r="KSX744" s="511"/>
      <c r="KSY744" s="511"/>
      <c r="KSZ744" s="511"/>
      <c r="KTA744" s="511"/>
      <c r="KTB744" s="511"/>
      <c r="KTC744" s="511"/>
      <c r="KTD744" s="511"/>
      <c r="KTE744" s="511"/>
      <c r="KTF744" s="511"/>
      <c r="KTG744" s="511"/>
      <c r="KTH744" s="511"/>
      <c r="KTI744" s="511"/>
      <c r="KTJ744" s="511"/>
      <c r="KTK744" s="511"/>
      <c r="KTL744" s="511"/>
      <c r="KTM744" s="511"/>
      <c r="KTN744" s="511"/>
      <c r="KTO744" s="511"/>
      <c r="KTP744" s="511"/>
      <c r="KTQ744" s="511"/>
      <c r="KTR744" s="511"/>
      <c r="KTS744" s="511"/>
      <c r="KTT744" s="511"/>
      <c r="KTU744" s="89"/>
      <c r="KTV744" s="89"/>
      <c r="KTW744" s="89"/>
      <c r="KTX744" s="89"/>
      <c r="KTY744" s="89"/>
      <c r="KTZ744" s="511"/>
      <c r="KUA744" s="511"/>
      <c r="KUB744" s="89"/>
      <c r="KUC744" s="89"/>
      <c r="KUD744" s="511"/>
      <c r="KUE744" s="511"/>
      <c r="KUF744" s="89"/>
      <c r="KUG744" s="89"/>
      <c r="KUH744" s="511"/>
      <c r="KUI744" s="511"/>
      <c r="KUJ744" s="511"/>
      <c r="KUK744" s="511"/>
      <c r="KUL744" s="511"/>
      <c r="KUM744" s="511"/>
      <c r="KUN744" s="511"/>
      <c r="KUO744" s="89"/>
      <c r="KUP744" s="89"/>
      <c r="KUQ744" s="511"/>
      <c r="KUR744" s="511"/>
      <c r="KUS744" s="89"/>
      <c r="KUT744" s="89"/>
      <c r="KUU744" s="511"/>
      <c r="KUV744" s="511"/>
      <c r="KUW744" s="511"/>
      <c r="KUX744" s="511"/>
      <c r="KUY744" s="511"/>
      <c r="KUZ744" s="203"/>
      <c r="KVA744" s="107"/>
      <c r="KVB744" s="511"/>
      <c r="KVC744" s="511"/>
      <c r="KVD744" s="511"/>
      <c r="KVE744" s="511"/>
      <c r="KVF744" s="511"/>
      <c r="KVG744" s="511"/>
      <c r="KVH744" s="511"/>
      <c r="KVI744" s="168"/>
      <c r="KVJ744" s="168"/>
      <c r="KVK744" s="168"/>
      <c r="KVL744" s="168"/>
      <c r="KVM744" s="168"/>
      <c r="KVN744" s="168"/>
      <c r="KVO744" s="168"/>
      <c r="KVP744" s="168"/>
      <c r="KVQ744" s="168"/>
      <c r="KVR744" s="168"/>
      <c r="KVS744" s="168"/>
      <c r="KVT744" s="168"/>
      <c r="KVU744" s="168"/>
      <c r="KVV744" s="168"/>
      <c r="KVW744" s="168"/>
      <c r="KVX744" s="168"/>
      <c r="KVY744" s="168"/>
      <c r="KVZ744" s="168"/>
      <c r="KWA744" s="168"/>
      <c r="KWB744" s="168"/>
      <c r="KWC744" s="168"/>
      <c r="KWD744" s="168"/>
      <c r="KWE744" s="168"/>
      <c r="KWF744" s="168"/>
      <c r="KWG744" s="168"/>
      <c r="KWH744" s="168"/>
      <c r="KWI744" s="168"/>
      <c r="KWJ744" s="168"/>
      <c r="KWK744" s="168"/>
      <c r="KWL744" s="168"/>
      <c r="KWM744" s="168"/>
      <c r="KWN744" s="168"/>
      <c r="KWO744" s="168"/>
      <c r="KWP744" s="168"/>
      <c r="KWQ744" s="168"/>
      <c r="KWR744" s="168"/>
      <c r="KWS744" s="168"/>
      <c r="KWT744" s="168"/>
      <c r="KWU744" s="168"/>
      <c r="KWV744" s="168"/>
      <c r="KWW744" s="168"/>
      <c r="KWX744" s="168"/>
      <c r="KWY744" s="168"/>
      <c r="KWZ744" s="168"/>
      <c r="KXA744" s="511"/>
      <c r="KXB744" s="511"/>
      <c r="KXC744" s="511"/>
      <c r="KXD744" s="511"/>
      <c r="KXE744" s="511"/>
      <c r="KXF744" s="511"/>
      <c r="KXG744" s="511"/>
      <c r="KXH744" s="511"/>
      <c r="KXI744" s="511"/>
      <c r="KXJ744" s="511"/>
      <c r="KXK744" s="511"/>
      <c r="KXL744" s="511"/>
      <c r="KXM744" s="511"/>
      <c r="KXN744" s="511"/>
      <c r="KXO744" s="511"/>
      <c r="KXP744" s="511"/>
      <c r="KXQ744" s="511"/>
      <c r="KXR744" s="511"/>
      <c r="KXS744" s="511"/>
      <c r="KXT744" s="511"/>
      <c r="KXU744" s="511"/>
      <c r="KXV744" s="511"/>
      <c r="KXW744" s="511"/>
      <c r="KXX744" s="511"/>
      <c r="KXY744" s="89"/>
      <c r="KXZ744" s="89"/>
      <c r="KYA744" s="89"/>
      <c r="KYB744" s="89"/>
      <c r="KYC744" s="89"/>
      <c r="KYD744" s="511"/>
      <c r="KYE744" s="511"/>
      <c r="KYF744" s="89"/>
      <c r="KYG744" s="89"/>
      <c r="KYH744" s="511"/>
      <c r="KYI744" s="511"/>
      <c r="KYJ744" s="89"/>
      <c r="KYK744" s="89"/>
      <c r="KYL744" s="511"/>
      <c r="KYM744" s="511"/>
      <c r="KYN744" s="511"/>
      <c r="KYO744" s="511"/>
      <c r="KYP744" s="511"/>
      <c r="KYQ744" s="511"/>
      <c r="KYR744" s="511"/>
      <c r="KYS744" s="89"/>
      <c r="KYT744" s="89"/>
      <c r="KYU744" s="511"/>
      <c r="KYV744" s="511"/>
      <c r="KYW744" s="89"/>
      <c r="KYX744" s="89"/>
      <c r="KYY744" s="511"/>
      <c r="KYZ744" s="511"/>
      <c r="KZA744" s="511"/>
      <c r="KZB744" s="511"/>
      <c r="KZC744" s="511"/>
      <c r="KZD744" s="203"/>
      <c r="KZE744" s="107"/>
      <c r="KZF744" s="511"/>
      <c r="KZG744" s="511"/>
      <c r="KZH744" s="511"/>
      <c r="KZI744" s="511"/>
      <c r="KZJ744" s="511"/>
      <c r="KZK744" s="511"/>
      <c r="KZL744" s="511"/>
      <c r="KZM744" s="168"/>
      <c r="KZN744" s="168"/>
      <c r="KZO744" s="168"/>
      <c r="KZP744" s="168"/>
      <c r="KZQ744" s="168"/>
      <c r="KZR744" s="168"/>
      <c r="KZS744" s="168"/>
      <c r="KZT744" s="168"/>
      <c r="KZU744" s="168"/>
      <c r="KZV744" s="168"/>
      <c r="KZW744" s="168"/>
      <c r="KZX744" s="168"/>
      <c r="KZY744" s="168"/>
      <c r="KZZ744" s="168"/>
      <c r="LAA744" s="168"/>
      <c r="LAB744" s="168"/>
      <c r="LAC744" s="168"/>
      <c r="LAD744" s="168"/>
      <c r="LAE744" s="168"/>
      <c r="LAF744" s="168"/>
      <c r="LAG744" s="168"/>
      <c r="LAH744" s="168"/>
      <c r="LAI744" s="168"/>
      <c r="LAJ744" s="168"/>
      <c r="LAK744" s="168"/>
      <c r="LAL744" s="168"/>
      <c r="LAM744" s="168"/>
      <c r="LAN744" s="168"/>
      <c r="LAO744" s="168"/>
      <c r="LAP744" s="168"/>
      <c r="LAQ744" s="168"/>
      <c r="LAR744" s="168"/>
      <c r="LAS744" s="168"/>
      <c r="LAT744" s="168"/>
      <c r="LAU744" s="168"/>
      <c r="LAV744" s="168"/>
      <c r="LAW744" s="168"/>
      <c r="LAX744" s="168"/>
      <c r="LAY744" s="168"/>
      <c r="LAZ744" s="168"/>
      <c r="LBA744" s="168"/>
      <c r="LBB744" s="168"/>
      <c r="LBC744" s="168"/>
      <c r="LBD744" s="168"/>
      <c r="LBE744" s="511"/>
      <c r="LBF744" s="511"/>
      <c r="LBG744" s="511"/>
      <c r="LBH744" s="511"/>
      <c r="LBI744" s="511"/>
      <c r="LBJ744" s="511"/>
      <c r="LBK744" s="511"/>
      <c r="LBL744" s="511"/>
      <c r="LBM744" s="511"/>
      <c r="LBN744" s="511"/>
      <c r="LBO744" s="511"/>
      <c r="LBP744" s="511"/>
      <c r="LBQ744" s="511"/>
      <c r="LBR744" s="511"/>
      <c r="LBS744" s="511"/>
      <c r="LBT744" s="511"/>
      <c r="LBU744" s="511"/>
      <c r="LBV744" s="511"/>
      <c r="LBW744" s="511"/>
      <c r="LBX744" s="511"/>
      <c r="LBY744" s="511"/>
      <c r="LBZ744" s="511"/>
      <c r="LCA744" s="511"/>
      <c r="LCB744" s="511"/>
      <c r="LCC744" s="89"/>
      <c r="LCD744" s="89"/>
      <c r="LCE744" s="89"/>
      <c r="LCF744" s="89"/>
      <c r="LCG744" s="89"/>
      <c r="LCH744" s="511"/>
      <c r="LCI744" s="511"/>
      <c r="LCJ744" s="89"/>
      <c r="LCK744" s="89"/>
      <c r="LCL744" s="511"/>
      <c r="LCM744" s="511"/>
      <c r="LCN744" s="89"/>
      <c r="LCO744" s="89"/>
      <c r="LCP744" s="511"/>
      <c r="LCQ744" s="511"/>
      <c r="LCR744" s="511"/>
      <c r="LCS744" s="511"/>
      <c r="LCT744" s="511"/>
      <c r="LCU744" s="511"/>
      <c r="LCV744" s="511"/>
      <c r="LCW744" s="89"/>
      <c r="LCX744" s="89"/>
      <c r="LCY744" s="511"/>
      <c r="LCZ744" s="511"/>
      <c r="LDA744" s="89"/>
      <c r="LDB744" s="89"/>
      <c r="LDC744" s="511"/>
      <c r="LDD744" s="511"/>
      <c r="LDE744" s="511"/>
      <c r="LDF744" s="511"/>
      <c r="LDG744" s="511"/>
      <c r="LDH744" s="203"/>
      <c r="LDI744" s="107"/>
      <c r="LDJ744" s="511"/>
      <c r="LDK744" s="511"/>
      <c r="LDL744" s="511"/>
      <c r="LDM744" s="511"/>
      <c r="LDN744" s="511"/>
      <c r="LDO744" s="511"/>
      <c r="LDP744" s="511"/>
      <c r="LDQ744" s="168"/>
      <c r="LDR744" s="168"/>
      <c r="LDS744" s="168"/>
      <c r="LDT744" s="168"/>
      <c r="LDU744" s="168"/>
      <c r="LDV744" s="168"/>
      <c r="LDW744" s="168"/>
      <c r="LDX744" s="168"/>
      <c r="LDY744" s="168"/>
      <c r="LDZ744" s="168"/>
      <c r="LEA744" s="168"/>
      <c r="LEB744" s="168"/>
      <c r="LEC744" s="168"/>
      <c r="LED744" s="168"/>
      <c r="LEE744" s="168"/>
      <c r="LEF744" s="168"/>
      <c r="LEG744" s="168"/>
      <c r="LEH744" s="168"/>
      <c r="LEI744" s="168"/>
      <c r="LEJ744" s="168"/>
      <c r="LEK744" s="168"/>
      <c r="LEL744" s="168"/>
      <c r="LEM744" s="168"/>
      <c r="LEN744" s="168"/>
      <c r="LEO744" s="168"/>
      <c r="LEP744" s="168"/>
      <c r="LEQ744" s="168"/>
      <c r="LER744" s="168"/>
      <c r="LES744" s="168"/>
      <c r="LET744" s="168"/>
      <c r="LEU744" s="168"/>
      <c r="LEV744" s="168"/>
      <c r="LEW744" s="168"/>
      <c r="LEX744" s="168"/>
      <c r="LEY744" s="168"/>
      <c r="LEZ744" s="168"/>
      <c r="LFA744" s="168"/>
      <c r="LFB744" s="168"/>
      <c r="LFC744" s="168"/>
      <c r="LFD744" s="168"/>
      <c r="LFE744" s="168"/>
      <c r="LFF744" s="168"/>
      <c r="LFG744" s="168"/>
      <c r="LFH744" s="168"/>
      <c r="LFI744" s="511"/>
      <c r="LFJ744" s="511"/>
      <c r="LFK744" s="511"/>
      <c r="LFL744" s="511"/>
      <c r="LFM744" s="511"/>
      <c r="LFN744" s="511"/>
      <c r="LFO744" s="511"/>
      <c r="LFP744" s="511"/>
      <c r="LFQ744" s="511"/>
      <c r="LFR744" s="511"/>
      <c r="LFS744" s="511"/>
      <c r="LFT744" s="511"/>
      <c r="LFU744" s="511"/>
      <c r="LFV744" s="511"/>
      <c r="LFW744" s="511"/>
      <c r="LFX744" s="511"/>
      <c r="LFY744" s="511"/>
      <c r="LFZ744" s="511"/>
      <c r="LGA744" s="511"/>
      <c r="LGB744" s="511"/>
      <c r="LGC744" s="511"/>
      <c r="LGD744" s="511"/>
      <c r="LGE744" s="511"/>
      <c r="LGF744" s="511"/>
      <c r="LGG744" s="89"/>
      <c r="LGH744" s="89"/>
      <c r="LGI744" s="89"/>
      <c r="LGJ744" s="89"/>
      <c r="LGK744" s="89"/>
      <c r="LGL744" s="511"/>
      <c r="LGM744" s="511"/>
      <c r="LGN744" s="89"/>
      <c r="LGO744" s="89"/>
      <c r="LGP744" s="511"/>
      <c r="LGQ744" s="511"/>
      <c r="LGR744" s="89"/>
      <c r="LGS744" s="89"/>
      <c r="LGT744" s="511"/>
      <c r="LGU744" s="511"/>
      <c r="LGV744" s="511"/>
      <c r="LGW744" s="511"/>
      <c r="LGX744" s="511"/>
      <c r="LGY744" s="511"/>
      <c r="LGZ744" s="511"/>
      <c r="LHA744" s="89"/>
      <c r="LHB744" s="89"/>
      <c r="LHC744" s="511"/>
      <c r="LHD744" s="511"/>
      <c r="LHE744" s="89"/>
      <c r="LHF744" s="89"/>
      <c r="LHG744" s="511"/>
      <c r="LHH744" s="511"/>
      <c r="LHI744" s="511"/>
      <c r="LHJ744" s="511"/>
      <c r="LHK744" s="511"/>
      <c r="LHL744" s="203"/>
      <c r="LHM744" s="107"/>
      <c r="LHN744" s="511"/>
      <c r="LHO744" s="511"/>
      <c r="LHP744" s="511"/>
      <c r="LHQ744" s="511"/>
      <c r="LHR744" s="511"/>
      <c r="LHS744" s="511"/>
      <c r="LHT744" s="511"/>
      <c r="LHU744" s="168"/>
      <c r="LHV744" s="168"/>
      <c r="LHW744" s="168"/>
      <c r="LHX744" s="168"/>
      <c r="LHY744" s="168"/>
      <c r="LHZ744" s="168"/>
      <c r="LIA744" s="168"/>
      <c r="LIB744" s="168"/>
      <c r="LIC744" s="168"/>
      <c r="LID744" s="168"/>
      <c r="LIE744" s="168"/>
      <c r="LIF744" s="168"/>
      <c r="LIG744" s="168"/>
      <c r="LIH744" s="168"/>
      <c r="LII744" s="168"/>
      <c r="LIJ744" s="168"/>
      <c r="LIK744" s="168"/>
      <c r="LIL744" s="168"/>
      <c r="LIM744" s="168"/>
      <c r="LIN744" s="168"/>
      <c r="LIO744" s="168"/>
      <c r="LIP744" s="168"/>
      <c r="LIQ744" s="168"/>
      <c r="LIR744" s="168"/>
      <c r="LIS744" s="168"/>
      <c r="LIT744" s="168"/>
      <c r="LIU744" s="168"/>
      <c r="LIV744" s="168"/>
      <c r="LIW744" s="168"/>
      <c r="LIX744" s="168"/>
      <c r="LIY744" s="168"/>
      <c r="LIZ744" s="168"/>
      <c r="LJA744" s="168"/>
      <c r="LJB744" s="168"/>
      <c r="LJC744" s="168"/>
      <c r="LJD744" s="168"/>
      <c r="LJE744" s="168"/>
      <c r="LJF744" s="168"/>
      <c r="LJG744" s="168"/>
      <c r="LJH744" s="168"/>
      <c r="LJI744" s="168"/>
      <c r="LJJ744" s="168"/>
      <c r="LJK744" s="168"/>
      <c r="LJL744" s="168"/>
      <c r="LJM744" s="511"/>
      <c r="LJN744" s="511"/>
      <c r="LJO744" s="511"/>
      <c r="LJP744" s="511"/>
      <c r="LJQ744" s="511"/>
      <c r="LJR744" s="511"/>
      <c r="LJS744" s="511"/>
      <c r="LJT744" s="511"/>
      <c r="LJU744" s="511"/>
      <c r="LJV744" s="511"/>
      <c r="LJW744" s="511"/>
      <c r="LJX744" s="511"/>
      <c r="LJY744" s="511"/>
      <c r="LJZ744" s="511"/>
      <c r="LKA744" s="511"/>
      <c r="LKB744" s="511"/>
      <c r="LKC744" s="511"/>
      <c r="LKD744" s="511"/>
      <c r="LKE744" s="511"/>
      <c r="LKF744" s="511"/>
      <c r="LKG744" s="511"/>
      <c r="LKH744" s="511"/>
      <c r="LKI744" s="511"/>
      <c r="LKJ744" s="511"/>
      <c r="LKK744" s="89"/>
      <c r="LKL744" s="89"/>
      <c r="LKM744" s="89"/>
      <c r="LKN744" s="89"/>
      <c r="LKO744" s="89"/>
      <c r="LKP744" s="511"/>
      <c r="LKQ744" s="511"/>
      <c r="LKR744" s="89"/>
      <c r="LKS744" s="89"/>
      <c r="LKT744" s="511"/>
      <c r="LKU744" s="511"/>
      <c r="LKV744" s="89"/>
      <c r="LKW744" s="89"/>
      <c r="LKX744" s="511"/>
      <c r="LKY744" s="511"/>
      <c r="LKZ744" s="511"/>
      <c r="LLA744" s="511"/>
      <c r="LLB744" s="511"/>
      <c r="LLC744" s="511"/>
      <c r="LLD744" s="511"/>
      <c r="LLE744" s="89"/>
      <c r="LLF744" s="89"/>
      <c r="LLG744" s="511"/>
      <c r="LLH744" s="511"/>
      <c r="LLI744" s="89"/>
      <c r="LLJ744" s="89"/>
      <c r="LLK744" s="511"/>
      <c r="LLL744" s="511"/>
      <c r="LLM744" s="511"/>
      <c r="LLN744" s="511"/>
      <c r="LLO744" s="511"/>
      <c r="LLP744" s="203"/>
      <c r="LLQ744" s="107"/>
      <c r="LLR744" s="511"/>
      <c r="LLS744" s="511"/>
      <c r="LLT744" s="511"/>
      <c r="LLU744" s="511"/>
      <c r="LLV744" s="511"/>
      <c r="LLW744" s="511"/>
      <c r="LLX744" s="511"/>
      <c r="LLY744" s="168"/>
      <c r="LLZ744" s="168"/>
      <c r="LMA744" s="168"/>
      <c r="LMB744" s="168"/>
      <c r="LMC744" s="168"/>
      <c r="LMD744" s="168"/>
      <c r="LME744" s="168"/>
      <c r="LMF744" s="168"/>
      <c r="LMG744" s="168"/>
      <c r="LMH744" s="168"/>
      <c r="LMI744" s="168"/>
      <c r="LMJ744" s="168"/>
      <c r="LMK744" s="168"/>
      <c r="LML744" s="168"/>
      <c r="LMM744" s="168"/>
      <c r="LMN744" s="168"/>
      <c r="LMO744" s="168"/>
      <c r="LMP744" s="168"/>
      <c r="LMQ744" s="168"/>
      <c r="LMR744" s="168"/>
      <c r="LMS744" s="168"/>
      <c r="LMT744" s="168"/>
      <c r="LMU744" s="168"/>
      <c r="LMV744" s="168"/>
      <c r="LMW744" s="168"/>
      <c r="LMX744" s="168"/>
      <c r="LMY744" s="168"/>
      <c r="LMZ744" s="168"/>
      <c r="LNA744" s="168"/>
      <c r="LNB744" s="168"/>
      <c r="LNC744" s="168"/>
      <c r="LND744" s="168"/>
      <c r="LNE744" s="168"/>
      <c r="LNF744" s="168"/>
      <c r="LNG744" s="168"/>
      <c r="LNH744" s="168"/>
      <c r="LNI744" s="168"/>
      <c r="LNJ744" s="168"/>
      <c r="LNK744" s="168"/>
      <c r="LNL744" s="168"/>
      <c r="LNM744" s="168"/>
      <c r="LNN744" s="168"/>
      <c r="LNO744" s="168"/>
      <c r="LNP744" s="168"/>
      <c r="LNQ744" s="511"/>
      <c r="LNR744" s="511"/>
      <c r="LNS744" s="511"/>
      <c r="LNT744" s="511"/>
      <c r="LNU744" s="511"/>
      <c r="LNV744" s="511"/>
      <c r="LNW744" s="511"/>
      <c r="LNX744" s="511"/>
      <c r="LNY744" s="511"/>
      <c r="LNZ744" s="511"/>
      <c r="LOA744" s="511"/>
      <c r="LOB744" s="511"/>
      <c r="LOC744" s="511"/>
      <c r="LOD744" s="511"/>
      <c r="LOE744" s="511"/>
      <c r="LOF744" s="511"/>
      <c r="LOG744" s="511"/>
      <c r="LOH744" s="511"/>
      <c r="LOI744" s="511"/>
      <c r="LOJ744" s="511"/>
      <c r="LOK744" s="511"/>
      <c r="LOL744" s="511"/>
      <c r="LOM744" s="511"/>
      <c r="LON744" s="511"/>
      <c r="LOO744" s="89"/>
      <c r="LOP744" s="89"/>
      <c r="LOQ744" s="89"/>
      <c r="LOR744" s="89"/>
      <c r="LOS744" s="89"/>
      <c r="LOT744" s="511"/>
      <c r="LOU744" s="511"/>
      <c r="LOV744" s="89"/>
      <c r="LOW744" s="89"/>
      <c r="LOX744" s="511"/>
      <c r="LOY744" s="511"/>
      <c r="LOZ744" s="89"/>
      <c r="LPA744" s="89"/>
      <c r="LPB744" s="511"/>
      <c r="LPC744" s="511"/>
      <c r="LPD744" s="511"/>
      <c r="LPE744" s="511"/>
      <c r="LPF744" s="511"/>
      <c r="LPG744" s="511"/>
      <c r="LPH744" s="511"/>
      <c r="LPI744" s="89"/>
      <c r="LPJ744" s="89"/>
      <c r="LPK744" s="511"/>
      <c r="LPL744" s="511"/>
      <c r="LPM744" s="89"/>
      <c r="LPN744" s="89"/>
      <c r="LPO744" s="511"/>
      <c r="LPP744" s="511"/>
      <c r="LPQ744" s="511"/>
      <c r="LPR744" s="511"/>
      <c r="LPS744" s="511"/>
      <c r="LPT744" s="203"/>
      <c r="LPU744" s="107"/>
      <c r="LPV744" s="511"/>
      <c r="LPW744" s="511"/>
      <c r="LPX744" s="511"/>
      <c r="LPY744" s="511"/>
      <c r="LPZ744" s="511"/>
      <c r="LQA744" s="511"/>
      <c r="LQB744" s="511"/>
      <c r="LQC744" s="168"/>
      <c r="LQD744" s="168"/>
      <c r="LQE744" s="168"/>
      <c r="LQF744" s="168"/>
      <c r="LQG744" s="168"/>
      <c r="LQH744" s="168"/>
      <c r="LQI744" s="168"/>
      <c r="LQJ744" s="168"/>
      <c r="LQK744" s="168"/>
      <c r="LQL744" s="168"/>
      <c r="LQM744" s="168"/>
      <c r="LQN744" s="168"/>
      <c r="LQO744" s="168"/>
      <c r="LQP744" s="168"/>
      <c r="LQQ744" s="168"/>
      <c r="LQR744" s="168"/>
      <c r="LQS744" s="168"/>
      <c r="LQT744" s="168"/>
      <c r="LQU744" s="168"/>
      <c r="LQV744" s="168"/>
      <c r="LQW744" s="168"/>
      <c r="LQX744" s="168"/>
      <c r="LQY744" s="168"/>
      <c r="LQZ744" s="168"/>
      <c r="LRA744" s="168"/>
      <c r="LRB744" s="168"/>
      <c r="LRC744" s="168"/>
      <c r="LRD744" s="168"/>
      <c r="LRE744" s="168"/>
      <c r="LRF744" s="168"/>
      <c r="LRG744" s="168"/>
      <c r="LRH744" s="168"/>
      <c r="LRI744" s="168"/>
      <c r="LRJ744" s="168"/>
      <c r="LRK744" s="168"/>
      <c r="LRL744" s="168"/>
      <c r="LRM744" s="168"/>
      <c r="LRN744" s="168"/>
      <c r="LRO744" s="168"/>
      <c r="LRP744" s="168"/>
      <c r="LRQ744" s="168"/>
      <c r="LRR744" s="168"/>
      <c r="LRS744" s="168"/>
      <c r="LRT744" s="168"/>
      <c r="LRU744" s="511"/>
      <c r="LRV744" s="511"/>
      <c r="LRW744" s="511"/>
      <c r="LRX744" s="511"/>
      <c r="LRY744" s="511"/>
      <c r="LRZ744" s="511"/>
      <c r="LSA744" s="511"/>
      <c r="LSB744" s="511"/>
      <c r="LSC744" s="511"/>
      <c r="LSD744" s="511"/>
      <c r="LSE744" s="511"/>
      <c r="LSF744" s="511"/>
      <c r="LSG744" s="511"/>
      <c r="LSH744" s="511"/>
      <c r="LSI744" s="511"/>
      <c r="LSJ744" s="511"/>
      <c r="LSK744" s="511"/>
      <c r="LSL744" s="511"/>
      <c r="LSM744" s="511"/>
      <c r="LSN744" s="511"/>
      <c r="LSO744" s="511"/>
      <c r="LSP744" s="511"/>
      <c r="LSQ744" s="511"/>
      <c r="LSR744" s="511"/>
      <c r="LSS744" s="89"/>
      <c r="LST744" s="89"/>
      <c r="LSU744" s="89"/>
      <c r="LSV744" s="89"/>
      <c r="LSW744" s="89"/>
      <c r="LSX744" s="511"/>
      <c r="LSY744" s="511"/>
      <c r="LSZ744" s="89"/>
      <c r="LTA744" s="89"/>
      <c r="LTB744" s="511"/>
      <c r="LTC744" s="511"/>
      <c r="LTD744" s="89"/>
      <c r="LTE744" s="89"/>
      <c r="LTF744" s="511"/>
      <c r="LTG744" s="511"/>
      <c r="LTH744" s="511"/>
      <c r="LTI744" s="511"/>
      <c r="LTJ744" s="511"/>
      <c r="LTK744" s="511"/>
      <c r="LTL744" s="511"/>
      <c r="LTM744" s="89"/>
      <c r="LTN744" s="89"/>
      <c r="LTO744" s="511"/>
      <c r="LTP744" s="511"/>
      <c r="LTQ744" s="89"/>
      <c r="LTR744" s="89"/>
      <c r="LTS744" s="511"/>
      <c r="LTT744" s="511"/>
      <c r="LTU744" s="511"/>
      <c r="LTV744" s="511"/>
      <c r="LTW744" s="511"/>
      <c r="LTX744" s="203"/>
      <c r="LTY744" s="107"/>
      <c r="LTZ744" s="511"/>
      <c r="LUA744" s="511"/>
      <c r="LUB744" s="511"/>
      <c r="LUC744" s="511"/>
      <c r="LUD744" s="511"/>
      <c r="LUE744" s="511"/>
      <c r="LUF744" s="511"/>
      <c r="LUG744" s="168"/>
      <c r="LUH744" s="168"/>
      <c r="LUI744" s="168"/>
      <c r="LUJ744" s="168"/>
      <c r="LUK744" s="168"/>
      <c r="LUL744" s="168"/>
      <c r="LUM744" s="168"/>
      <c r="LUN744" s="168"/>
      <c r="LUO744" s="168"/>
      <c r="LUP744" s="168"/>
      <c r="LUQ744" s="168"/>
      <c r="LUR744" s="168"/>
      <c r="LUS744" s="168"/>
      <c r="LUT744" s="168"/>
      <c r="LUU744" s="168"/>
      <c r="LUV744" s="168"/>
      <c r="LUW744" s="168"/>
      <c r="LUX744" s="168"/>
      <c r="LUY744" s="168"/>
      <c r="LUZ744" s="168"/>
      <c r="LVA744" s="168"/>
      <c r="LVB744" s="168"/>
      <c r="LVC744" s="168"/>
      <c r="LVD744" s="168"/>
      <c r="LVE744" s="168"/>
      <c r="LVF744" s="168"/>
      <c r="LVG744" s="168"/>
      <c r="LVH744" s="168"/>
      <c r="LVI744" s="168"/>
      <c r="LVJ744" s="168"/>
      <c r="LVK744" s="168"/>
      <c r="LVL744" s="168"/>
      <c r="LVM744" s="168"/>
      <c r="LVN744" s="168"/>
      <c r="LVO744" s="168"/>
      <c r="LVP744" s="168"/>
      <c r="LVQ744" s="168"/>
      <c r="LVR744" s="168"/>
      <c r="LVS744" s="168"/>
      <c r="LVT744" s="168"/>
      <c r="LVU744" s="168"/>
      <c r="LVV744" s="168"/>
      <c r="LVW744" s="168"/>
      <c r="LVX744" s="168"/>
      <c r="LVY744" s="511"/>
      <c r="LVZ744" s="511"/>
      <c r="LWA744" s="511"/>
      <c r="LWB744" s="511"/>
      <c r="LWC744" s="511"/>
      <c r="LWD744" s="511"/>
      <c r="LWE744" s="511"/>
      <c r="LWF744" s="511"/>
      <c r="LWG744" s="511"/>
      <c r="LWH744" s="511"/>
      <c r="LWI744" s="511"/>
      <c r="LWJ744" s="511"/>
      <c r="LWK744" s="511"/>
      <c r="LWL744" s="511"/>
      <c r="LWM744" s="511"/>
      <c r="LWN744" s="511"/>
      <c r="LWO744" s="511"/>
      <c r="LWP744" s="511"/>
      <c r="LWQ744" s="511"/>
      <c r="LWR744" s="511"/>
      <c r="LWS744" s="511"/>
      <c r="LWT744" s="511"/>
      <c r="LWU744" s="511"/>
      <c r="LWV744" s="511"/>
      <c r="LWW744" s="89"/>
      <c r="LWX744" s="89"/>
      <c r="LWY744" s="89"/>
      <c r="LWZ744" s="89"/>
      <c r="LXA744" s="89"/>
      <c r="LXB744" s="511"/>
      <c r="LXC744" s="511"/>
      <c r="LXD744" s="89"/>
      <c r="LXE744" s="89"/>
      <c r="LXF744" s="511"/>
      <c r="LXG744" s="511"/>
      <c r="LXH744" s="89"/>
      <c r="LXI744" s="89"/>
      <c r="LXJ744" s="511"/>
      <c r="LXK744" s="511"/>
      <c r="LXL744" s="511"/>
      <c r="LXM744" s="511"/>
      <c r="LXN744" s="511"/>
      <c r="LXO744" s="511"/>
      <c r="LXP744" s="511"/>
      <c r="LXQ744" s="89"/>
      <c r="LXR744" s="89"/>
      <c r="LXS744" s="511"/>
      <c r="LXT744" s="511"/>
      <c r="LXU744" s="89"/>
      <c r="LXV744" s="89"/>
      <c r="LXW744" s="511"/>
      <c r="LXX744" s="511"/>
      <c r="LXY744" s="511"/>
      <c r="LXZ744" s="511"/>
      <c r="LYA744" s="511"/>
      <c r="LYB744" s="203"/>
      <c r="LYC744" s="107"/>
      <c r="LYD744" s="511"/>
      <c r="LYE744" s="511"/>
      <c r="LYF744" s="511"/>
      <c r="LYG744" s="511"/>
      <c r="LYH744" s="511"/>
      <c r="LYI744" s="511"/>
      <c r="LYJ744" s="511"/>
      <c r="LYK744" s="168"/>
      <c r="LYL744" s="168"/>
      <c r="LYM744" s="168"/>
      <c r="LYN744" s="168"/>
      <c r="LYO744" s="168"/>
      <c r="LYP744" s="168"/>
      <c r="LYQ744" s="168"/>
      <c r="LYR744" s="168"/>
      <c r="LYS744" s="168"/>
      <c r="LYT744" s="168"/>
      <c r="LYU744" s="168"/>
      <c r="LYV744" s="168"/>
      <c r="LYW744" s="168"/>
      <c r="LYX744" s="168"/>
      <c r="LYY744" s="168"/>
      <c r="LYZ744" s="168"/>
      <c r="LZA744" s="168"/>
      <c r="LZB744" s="168"/>
      <c r="LZC744" s="168"/>
      <c r="LZD744" s="168"/>
      <c r="LZE744" s="168"/>
      <c r="LZF744" s="168"/>
      <c r="LZG744" s="168"/>
      <c r="LZH744" s="168"/>
      <c r="LZI744" s="168"/>
      <c r="LZJ744" s="168"/>
      <c r="LZK744" s="168"/>
      <c r="LZL744" s="168"/>
      <c r="LZM744" s="168"/>
      <c r="LZN744" s="168"/>
      <c r="LZO744" s="168"/>
      <c r="LZP744" s="168"/>
      <c r="LZQ744" s="168"/>
      <c r="LZR744" s="168"/>
      <c r="LZS744" s="168"/>
      <c r="LZT744" s="168"/>
      <c r="LZU744" s="168"/>
      <c r="LZV744" s="168"/>
      <c r="LZW744" s="168"/>
      <c r="LZX744" s="168"/>
      <c r="LZY744" s="168"/>
      <c r="LZZ744" s="168"/>
      <c r="MAA744" s="168"/>
      <c r="MAB744" s="168"/>
      <c r="MAC744" s="511"/>
      <c r="MAD744" s="511"/>
      <c r="MAE744" s="511"/>
      <c r="MAF744" s="511"/>
      <c r="MAG744" s="511"/>
      <c r="MAH744" s="511"/>
      <c r="MAI744" s="511"/>
      <c r="MAJ744" s="511"/>
      <c r="MAK744" s="511"/>
      <c r="MAL744" s="511"/>
      <c r="MAM744" s="511"/>
      <c r="MAN744" s="511"/>
      <c r="MAO744" s="511"/>
      <c r="MAP744" s="511"/>
      <c r="MAQ744" s="511"/>
      <c r="MAR744" s="511"/>
      <c r="MAS744" s="511"/>
      <c r="MAT744" s="511"/>
      <c r="MAU744" s="511"/>
      <c r="MAV744" s="511"/>
      <c r="MAW744" s="511"/>
      <c r="MAX744" s="511"/>
      <c r="MAY744" s="511"/>
      <c r="MAZ744" s="511"/>
      <c r="MBA744" s="89"/>
      <c r="MBB744" s="89"/>
      <c r="MBC744" s="89"/>
      <c r="MBD744" s="89"/>
      <c r="MBE744" s="89"/>
      <c r="MBF744" s="511"/>
      <c r="MBG744" s="511"/>
      <c r="MBH744" s="89"/>
      <c r="MBI744" s="89"/>
      <c r="MBJ744" s="511"/>
      <c r="MBK744" s="511"/>
      <c r="MBL744" s="89"/>
      <c r="MBM744" s="89"/>
      <c r="MBN744" s="511"/>
      <c r="MBO744" s="511"/>
      <c r="MBP744" s="511"/>
      <c r="MBQ744" s="511"/>
      <c r="MBR744" s="511"/>
      <c r="MBS744" s="511"/>
      <c r="MBT744" s="511"/>
      <c r="MBU744" s="89"/>
      <c r="MBV744" s="89"/>
      <c r="MBW744" s="511"/>
      <c r="MBX744" s="511"/>
      <c r="MBY744" s="89"/>
      <c r="MBZ744" s="89"/>
      <c r="MCA744" s="511"/>
      <c r="MCB744" s="511"/>
      <c r="MCC744" s="511"/>
      <c r="MCD744" s="511"/>
      <c r="MCE744" s="511"/>
      <c r="MCF744" s="203"/>
      <c r="MCG744" s="107"/>
      <c r="MCH744" s="511"/>
      <c r="MCI744" s="511"/>
      <c r="MCJ744" s="511"/>
      <c r="MCK744" s="511"/>
      <c r="MCL744" s="511"/>
      <c r="MCM744" s="511"/>
      <c r="MCN744" s="511"/>
      <c r="MCO744" s="168"/>
      <c r="MCP744" s="168"/>
      <c r="MCQ744" s="168"/>
      <c r="MCR744" s="168"/>
      <c r="MCS744" s="168"/>
      <c r="MCT744" s="168"/>
      <c r="MCU744" s="168"/>
      <c r="MCV744" s="168"/>
      <c r="MCW744" s="168"/>
      <c r="MCX744" s="168"/>
      <c r="MCY744" s="168"/>
      <c r="MCZ744" s="168"/>
      <c r="MDA744" s="168"/>
      <c r="MDB744" s="168"/>
      <c r="MDC744" s="168"/>
      <c r="MDD744" s="168"/>
      <c r="MDE744" s="168"/>
      <c r="MDF744" s="168"/>
      <c r="MDG744" s="168"/>
      <c r="MDH744" s="168"/>
      <c r="MDI744" s="168"/>
      <c r="MDJ744" s="168"/>
      <c r="MDK744" s="168"/>
      <c r="MDL744" s="168"/>
      <c r="MDM744" s="168"/>
      <c r="MDN744" s="168"/>
      <c r="MDO744" s="168"/>
      <c r="MDP744" s="168"/>
      <c r="MDQ744" s="168"/>
      <c r="MDR744" s="168"/>
      <c r="MDS744" s="168"/>
      <c r="MDT744" s="168"/>
      <c r="MDU744" s="168"/>
      <c r="MDV744" s="168"/>
      <c r="MDW744" s="168"/>
      <c r="MDX744" s="168"/>
      <c r="MDY744" s="168"/>
      <c r="MDZ744" s="168"/>
      <c r="MEA744" s="168"/>
      <c r="MEB744" s="168"/>
      <c r="MEC744" s="168"/>
      <c r="MED744" s="168"/>
      <c r="MEE744" s="168"/>
      <c r="MEF744" s="168"/>
      <c r="MEG744" s="511"/>
      <c r="MEH744" s="511"/>
      <c r="MEI744" s="511"/>
      <c r="MEJ744" s="511"/>
      <c r="MEK744" s="511"/>
      <c r="MEL744" s="511"/>
      <c r="MEM744" s="511"/>
      <c r="MEN744" s="511"/>
      <c r="MEO744" s="511"/>
      <c r="MEP744" s="511"/>
      <c r="MEQ744" s="511"/>
      <c r="MER744" s="511"/>
      <c r="MES744" s="511"/>
      <c r="MET744" s="511"/>
      <c r="MEU744" s="511"/>
      <c r="MEV744" s="511"/>
      <c r="MEW744" s="511"/>
      <c r="MEX744" s="511"/>
      <c r="MEY744" s="511"/>
      <c r="MEZ744" s="511"/>
      <c r="MFA744" s="511"/>
      <c r="MFB744" s="511"/>
      <c r="MFC744" s="511"/>
      <c r="MFD744" s="511"/>
      <c r="MFE744" s="89"/>
      <c r="MFF744" s="89"/>
      <c r="MFG744" s="89"/>
      <c r="MFH744" s="89"/>
      <c r="MFI744" s="89"/>
      <c r="MFJ744" s="511"/>
      <c r="MFK744" s="511"/>
      <c r="MFL744" s="89"/>
      <c r="MFM744" s="89"/>
      <c r="MFN744" s="511"/>
      <c r="MFO744" s="511"/>
      <c r="MFP744" s="89"/>
      <c r="MFQ744" s="89"/>
      <c r="MFR744" s="511"/>
      <c r="MFS744" s="511"/>
      <c r="MFT744" s="511"/>
      <c r="MFU744" s="511"/>
      <c r="MFV744" s="511"/>
      <c r="MFW744" s="511"/>
      <c r="MFX744" s="511"/>
      <c r="MFY744" s="89"/>
      <c r="MFZ744" s="89"/>
      <c r="MGA744" s="511"/>
      <c r="MGB744" s="511"/>
      <c r="MGC744" s="89"/>
      <c r="MGD744" s="89"/>
      <c r="MGE744" s="511"/>
      <c r="MGF744" s="511"/>
      <c r="MGG744" s="511"/>
      <c r="MGH744" s="511"/>
      <c r="MGI744" s="511"/>
      <c r="MGJ744" s="203"/>
      <c r="MGK744" s="107"/>
      <c r="MGL744" s="511"/>
      <c r="MGM744" s="511"/>
      <c r="MGN744" s="511"/>
      <c r="MGO744" s="511"/>
      <c r="MGP744" s="511"/>
      <c r="MGQ744" s="511"/>
      <c r="MGR744" s="511"/>
      <c r="MGS744" s="168"/>
      <c r="MGT744" s="168"/>
      <c r="MGU744" s="168"/>
      <c r="MGV744" s="168"/>
      <c r="MGW744" s="168"/>
      <c r="MGX744" s="168"/>
      <c r="MGY744" s="168"/>
      <c r="MGZ744" s="168"/>
      <c r="MHA744" s="168"/>
      <c r="MHB744" s="168"/>
      <c r="MHC744" s="168"/>
      <c r="MHD744" s="168"/>
      <c r="MHE744" s="168"/>
      <c r="MHF744" s="168"/>
      <c r="MHG744" s="168"/>
      <c r="MHH744" s="168"/>
      <c r="MHI744" s="168"/>
      <c r="MHJ744" s="168"/>
      <c r="MHK744" s="168"/>
      <c r="MHL744" s="168"/>
      <c r="MHM744" s="168"/>
      <c r="MHN744" s="168"/>
      <c r="MHO744" s="168"/>
      <c r="MHP744" s="168"/>
      <c r="MHQ744" s="168"/>
      <c r="MHR744" s="168"/>
      <c r="MHS744" s="168"/>
      <c r="MHT744" s="168"/>
      <c r="MHU744" s="168"/>
      <c r="MHV744" s="168"/>
      <c r="MHW744" s="168"/>
      <c r="MHX744" s="168"/>
      <c r="MHY744" s="168"/>
      <c r="MHZ744" s="168"/>
      <c r="MIA744" s="168"/>
      <c r="MIB744" s="168"/>
      <c r="MIC744" s="168"/>
      <c r="MID744" s="168"/>
      <c r="MIE744" s="168"/>
      <c r="MIF744" s="168"/>
      <c r="MIG744" s="168"/>
      <c r="MIH744" s="168"/>
      <c r="MII744" s="168"/>
      <c r="MIJ744" s="168"/>
      <c r="MIK744" s="511"/>
      <c r="MIL744" s="511"/>
      <c r="MIM744" s="511"/>
      <c r="MIN744" s="511"/>
      <c r="MIO744" s="511"/>
      <c r="MIP744" s="511"/>
      <c r="MIQ744" s="511"/>
      <c r="MIR744" s="511"/>
      <c r="MIS744" s="511"/>
      <c r="MIT744" s="511"/>
      <c r="MIU744" s="511"/>
      <c r="MIV744" s="511"/>
      <c r="MIW744" s="511"/>
      <c r="MIX744" s="511"/>
      <c r="MIY744" s="511"/>
      <c r="MIZ744" s="511"/>
      <c r="MJA744" s="511"/>
      <c r="MJB744" s="511"/>
      <c r="MJC744" s="511"/>
      <c r="MJD744" s="511"/>
      <c r="MJE744" s="511"/>
      <c r="MJF744" s="511"/>
      <c r="MJG744" s="511"/>
      <c r="MJH744" s="511"/>
      <c r="MJI744" s="89"/>
      <c r="MJJ744" s="89"/>
      <c r="MJK744" s="89"/>
      <c r="MJL744" s="89"/>
      <c r="MJM744" s="89"/>
      <c r="MJN744" s="511"/>
      <c r="MJO744" s="511"/>
      <c r="MJP744" s="89"/>
      <c r="MJQ744" s="89"/>
      <c r="MJR744" s="511"/>
      <c r="MJS744" s="511"/>
      <c r="MJT744" s="89"/>
      <c r="MJU744" s="89"/>
      <c r="MJV744" s="511"/>
      <c r="MJW744" s="511"/>
      <c r="MJX744" s="511"/>
      <c r="MJY744" s="511"/>
      <c r="MJZ744" s="511"/>
      <c r="MKA744" s="511"/>
      <c r="MKB744" s="511"/>
      <c r="MKC744" s="89"/>
      <c r="MKD744" s="89"/>
      <c r="MKE744" s="511"/>
      <c r="MKF744" s="511"/>
      <c r="MKG744" s="89"/>
      <c r="MKH744" s="89"/>
      <c r="MKI744" s="511"/>
      <c r="MKJ744" s="511"/>
      <c r="MKK744" s="511"/>
      <c r="MKL744" s="511"/>
      <c r="MKM744" s="511"/>
      <c r="MKN744" s="203"/>
      <c r="MKO744" s="107"/>
      <c r="MKP744" s="511"/>
      <c r="MKQ744" s="511"/>
      <c r="MKR744" s="511"/>
      <c r="MKS744" s="511"/>
      <c r="MKT744" s="511"/>
      <c r="MKU744" s="511"/>
      <c r="MKV744" s="511"/>
      <c r="MKW744" s="168"/>
      <c r="MKX744" s="168"/>
      <c r="MKY744" s="168"/>
      <c r="MKZ744" s="168"/>
      <c r="MLA744" s="168"/>
      <c r="MLB744" s="168"/>
      <c r="MLC744" s="168"/>
      <c r="MLD744" s="168"/>
      <c r="MLE744" s="168"/>
      <c r="MLF744" s="168"/>
      <c r="MLG744" s="168"/>
      <c r="MLH744" s="168"/>
      <c r="MLI744" s="168"/>
      <c r="MLJ744" s="168"/>
      <c r="MLK744" s="168"/>
      <c r="MLL744" s="168"/>
      <c r="MLM744" s="168"/>
      <c r="MLN744" s="168"/>
      <c r="MLO744" s="168"/>
      <c r="MLP744" s="168"/>
      <c r="MLQ744" s="168"/>
      <c r="MLR744" s="168"/>
      <c r="MLS744" s="168"/>
      <c r="MLT744" s="168"/>
      <c r="MLU744" s="168"/>
      <c r="MLV744" s="168"/>
      <c r="MLW744" s="168"/>
      <c r="MLX744" s="168"/>
      <c r="MLY744" s="168"/>
      <c r="MLZ744" s="168"/>
      <c r="MMA744" s="168"/>
      <c r="MMB744" s="168"/>
      <c r="MMC744" s="168"/>
      <c r="MMD744" s="168"/>
      <c r="MME744" s="168"/>
      <c r="MMF744" s="168"/>
      <c r="MMG744" s="168"/>
      <c r="MMH744" s="168"/>
      <c r="MMI744" s="168"/>
      <c r="MMJ744" s="168"/>
      <c r="MMK744" s="168"/>
      <c r="MML744" s="168"/>
      <c r="MMM744" s="168"/>
      <c r="MMN744" s="168"/>
      <c r="MMO744" s="511"/>
      <c r="MMP744" s="511"/>
      <c r="MMQ744" s="511"/>
      <c r="MMR744" s="511"/>
      <c r="MMS744" s="511"/>
      <c r="MMT744" s="511"/>
      <c r="MMU744" s="511"/>
      <c r="MMV744" s="511"/>
      <c r="MMW744" s="511"/>
      <c r="MMX744" s="511"/>
      <c r="MMY744" s="511"/>
      <c r="MMZ744" s="511"/>
      <c r="MNA744" s="511"/>
      <c r="MNB744" s="511"/>
      <c r="MNC744" s="511"/>
      <c r="MND744" s="511"/>
      <c r="MNE744" s="511"/>
      <c r="MNF744" s="511"/>
      <c r="MNG744" s="511"/>
      <c r="MNH744" s="511"/>
      <c r="MNI744" s="511"/>
      <c r="MNJ744" s="511"/>
      <c r="MNK744" s="511"/>
      <c r="MNL744" s="511"/>
      <c r="MNM744" s="89"/>
      <c r="MNN744" s="89"/>
      <c r="MNO744" s="89"/>
      <c r="MNP744" s="89"/>
      <c r="MNQ744" s="89"/>
      <c r="MNR744" s="511"/>
      <c r="MNS744" s="511"/>
      <c r="MNT744" s="89"/>
      <c r="MNU744" s="89"/>
      <c r="MNV744" s="511"/>
      <c r="MNW744" s="511"/>
      <c r="MNX744" s="89"/>
      <c r="MNY744" s="89"/>
      <c r="MNZ744" s="511"/>
      <c r="MOA744" s="511"/>
      <c r="MOB744" s="511"/>
      <c r="MOC744" s="511"/>
      <c r="MOD744" s="511"/>
      <c r="MOE744" s="511"/>
      <c r="MOF744" s="511"/>
      <c r="MOG744" s="89"/>
      <c r="MOH744" s="89"/>
      <c r="MOI744" s="511"/>
      <c r="MOJ744" s="511"/>
      <c r="MOK744" s="89"/>
      <c r="MOL744" s="89"/>
      <c r="MOM744" s="511"/>
      <c r="MON744" s="511"/>
      <c r="MOO744" s="511"/>
      <c r="MOP744" s="511"/>
      <c r="MOQ744" s="511"/>
      <c r="MOR744" s="203"/>
      <c r="MOS744" s="107"/>
      <c r="MOT744" s="511"/>
      <c r="MOU744" s="511"/>
      <c r="MOV744" s="511"/>
      <c r="MOW744" s="511"/>
      <c r="MOX744" s="511"/>
      <c r="MOY744" s="511"/>
      <c r="MOZ744" s="511"/>
      <c r="MPA744" s="168"/>
      <c r="MPB744" s="168"/>
      <c r="MPC744" s="168"/>
      <c r="MPD744" s="168"/>
      <c r="MPE744" s="168"/>
      <c r="MPF744" s="168"/>
      <c r="MPG744" s="168"/>
      <c r="MPH744" s="168"/>
      <c r="MPI744" s="168"/>
      <c r="MPJ744" s="168"/>
      <c r="MPK744" s="168"/>
      <c r="MPL744" s="168"/>
      <c r="MPM744" s="168"/>
      <c r="MPN744" s="168"/>
      <c r="MPO744" s="168"/>
      <c r="MPP744" s="168"/>
      <c r="MPQ744" s="168"/>
      <c r="MPR744" s="168"/>
      <c r="MPS744" s="168"/>
      <c r="MPT744" s="168"/>
      <c r="MPU744" s="168"/>
      <c r="MPV744" s="168"/>
      <c r="MPW744" s="168"/>
      <c r="MPX744" s="168"/>
      <c r="MPY744" s="168"/>
      <c r="MPZ744" s="168"/>
      <c r="MQA744" s="168"/>
      <c r="MQB744" s="168"/>
      <c r="MQC744" s="168"/>
      <c r="MQD744" s="168"/>
      <c r="MQE744" s="168"/>
      <c r="MQF744" s="168"/>
      <c r="MQG744" s="168"/>
      <c r="MQH744" s="168"/>
      <c r="MQI744" s="168"/>
      <c r="MQJ744" s="168"/>
      <c r="MQK744" s="168"/>
      <c r="MQL744" s="168"/>
      <c r="MQM744" s="168"/>
      <c r="MQN744" s="168"/>
      <c r="MQO744" s="168"/>
      <c r="MQP744" s="168"/>
      <c r="MQQ744" s="168"/>
      <c r="MQR744" s="168"/>
      <c r="MQS744" s="511"/>
      <c r="MQT744" s="511"/>
      <c r="MQU744" s="511"/>
      <c r="MQV744" s="511"/>
      <c r="MQW744" s="511"/>
      <c r="MQX744" s="511"/>
      <c r="MQY744" s="511"/>
      <c r="MQZ744" s="511"/>
      <c r="MRA744" s="511"/>
      <c r="MRB744" s="511"/>
      <c r="MRC744" s="511"/>
      <c r="MRD744" s="511"/>
      <c r="MRE744" s="511"/>
      <c r="MRF744" s="511"/>
      <c r="MRG744" s="511"/>
      <c r="MRH744" s="511"/>
      <c r="MRI744" s="511"/>
      <c r="MRJ744" s="511"/>
      <c r="MRK744" s="511"/>
      <c r="MRL744" s="511"/>
      <c r="MRM744" s="511"/>
      <c r="MRN744" s="511"/>
      <c r="MRO744" s="511"/>
      <c r="MRP744" s="511"/>
      <c r="MRQ744" s="89"/>
      <c r="MRR744" s="89"/>
      <c r="MRS744" s="89"/>
      <c r="MRT744" s="89"/>
      <c r="MRU744" s="89"/>
      <c r="MRV744" s="511"/>
      <c r="MRW744" s="511"/>
      <c r="MRX744" s="89"/>
      <c r="MRY744" s="89"/>
      <c r="MRZ744" s="511"/>
      <c r="MSA744" s="511"/>
      <c r="MSB744" s="89"/>
      <c r="MSC744" s="89"/>
      <c r="MSD744" s="511"/>
      <c r="MSE744" s="511"/>
      <c r="MSF744" s="511"/>
      <c r="MSG744" s="511"/>
      <c r="MSH744" s="511"/>
      <c r="MSI744" s="511"/>
      <c r="MSJ744" s="511"/>
      <c r="MSK744" s="89"/>
      <c r="MSL744" s="89"/>
      <c r="MSM744" s="511"/>
      <c r="MSN744" s="511"/>
      <c r="MSO744" s="89"/>
      <c r="MSP744" s="89"/>
      <c r="MSQ744" s="511"/>
      <c r="MSR744" s="511"/>
      <c r="MSS744" s="511"/>
      <c r="MST744" s="511"/>
      <c r="MSU744" s="511"/>
      <c r="MSV744" s="203"/>
      <c r="MSW744" s="107"/>
      <c r="MSX744" s="511"/>
      <c r="MSY744" s="511"/>
      <c r="MSZ744" s="511"/>
      <c r="MTA744" s="511"/>
      <c r="MTB744" s="511"/>
      <c r="MTC744" s="511"/>
      <c r="MTD744" s="511"/>
      <c r="MTE744" s="168"/>
      <c r="MTF744" s="168"/>
      <c r="MTG744" s="168"/>
      <c r="MTH744" s="168"/>
      <c r="MTI744" s="168"/>
      <c r="MTJ744" s="168"/>
      <c r="MTK744" s="168"/>
      <c r="MTL744" s="168"/>
      <c r="MTM744" s="168"/>
      <c r="MTN744" s="168"/>
      <c r="MTO744" s="168"/>
      <c r="MTP744" s="168"/>
      <c r="MTQ744" s="168"/>
      <c r="MTR744" s="168"/>
      <c r="MTS744" s="168"/>
      <c r="MTT744" s="168"/>
      <c r="MTU744" s="168"/>
      <c r="MTV744" s="168"/>
      <c r="MTW744" s="168"/>
      <c r="MTX744" s="168"/>
      <c r="MTY744" s="168"/>
      <c r="MTZ744" s="168"/>
      <c r="MUA744" s="168"/>
      <c r="MUB744" s="168"/>
      <c r="MUC744" s="168"/>
      <c r="MUD744" s="168"/>
      <c r="MUE744" s="168"/>
      <c r="MUF744" s="168"/>
      <c r="MUG744" s="168"/>
      <c r="MUH744" s="168"/>
      <c r="MUI744" s="168"/>
      <c r="MUJ744" s="168"/>
      <c r="MUK744" s="168"/>
      <c r="MUL744" s="168"/>
      <c r="MUM744" s="168"/>
      <c r="MUN744" s="168"/>
      <c r="MUO744" s="168"/>
      <c r="MUP744" s="168"/>
      <c r="MUQ744" s="168"/>
      <c r="MUR744" s="168"/>
      <c r="MUS744" s="168"/>
      <c r="MUT744" s="168"/>
      <c r="MUU744" s="168"/>
      <c r="MUV744" s="168"/>
      <c r="MUW744" s="511"/>
      <c r="MUX744" s="511"/>
      <c r="MUY744" s="511"/>
      <c r="MUZ744" s="511"/>
      <c r="MVA744" s="511"/>
      <c r="MVB744" s="511"/>
      <c r="MVC744" s="511"/>
      <c r="MVD744" s="511"/>
      <c r="MVE744" s="511"/>
      <c r="MVF744" s="511"/>
      <c r="MVG744" s="511"/>
      <c r="MVH744" s="511"/>
      <c r="MVI744" s="511"/>
      <c r="MVJ744" s="511"/>
      <c r="MVK744" s="511"/>
      <c r="MVL744" s="511"/>
      <c r="MVM744" s="511"/>
      <c r="MVN744" s="511"/>
      <c r="MVO744" s="511"/>
      <c r="MVP744" s="511"/>
      <c r="MVQ744" s="511"/>
      <c r="MVR744" s="511"/>
      <c r="MVS744" s="511"/>
      <c r="MVT744" s="511"/>
      <c r="MVU744" s="89"/>
      <c r="MVV744" s="89"/>
      <c r="MVW744" s="89"/>
      <c r="MVX744" s="89"/>
      <c r="MVY744" s="89"/>
      <c r="MVZ744" s="511"/>
      <c r="MWA744" s="511"/>
      <c r="MWB744" s="89"/>
      <c r="MWC744" s="89"/>
      <c r="MWD744" s="511"/>
      <c r="MWE744" s="511"/>
      <c r="MWF744" s="89"/>
      <c r="MWG744" s="89"/>
      <c r="MWH744" s="511"/>
      <c r="MWI744" s="511"/>
      <c r="MWJ744" s="511"/>
      <c r="MWK744" s="511"/>
      <c r="MWL744" s="511"/>
      <c r="MWM744" s="511"/>
      <c r="MWN744" s="511"/>
      <c r="MWO744" s="89"/>
      <c r="MWP744" s="89"/>
      <c r="MWQ744" s="511"/>
      <c r="MWR744" s="511"/>
      <c r="MWS744" s="89"/>
      <c r="MWT744" s="89"/>
      <c r="MWU744" s="511"/>
      <c r="MWV744" s="511"/>
      <c r="MWW744" s="511"/>
      <c r="MWX744" s="511"/>
      <c r="MWY744" s="511"/>
      <c r="MWZ744" s="203"/>
      <c r="MXA744" s="107"/>
      <c r="MXB744" s="511"/>
      <c r="MXC744" s="511"/>
      <c r="MXD744" s="511"/>
      <c r="MXE744" s="511"/>
      <c r="MXF744" s="511"/>
      <c r="MXG744" s="511"/>
      <c r="MXH744" s="511"/>
      <c r="MXI744" s="168"/>
      <c r="MXJ744" s="168"/>
      <c r="MXK744" s="168"/>
      <c r="MXL744" s="168"/>
      <c r="MXM744" s="168"/>
      <c r="MXN744" s="168"/>
      <c r="MXO744" s="168"/>
      <c r="MXP744" s="168"/>
      <c r="MXQ744" s="168"/>
      <c r="MXR744" s="168"/>
      <c r="MXS744" s="168"/>
      <c r="MXT744" s="168"/>
      <c r="MXU744" s="168"/>
      <c r="MXV744" s="168"/>
      <c r="MXW744" s="168"/>
      <c r="MXX744" s="168"/>
      <c r="MXY744" s="168"/>
      <c r="MXZ744" s="168"/>
      <c r="MYA744" s="168"/>
      <c r="MYB744" s="168"/>
      <c r="MYC744" s="168"/>
      <c r="MYD744" s="168"/>
      <c r="MYE744" s="168"/>
      <c r="MYF744" s="168"/>
      <c r="MYG744" s="168"/>
      <c r="MYH744" s="168"/>
      <c r="MYI744" s="168"/>
      <c r="MYJ744" s="168"/>
      <c r="MYK744" s="168"/>
      <c r="MYL744" s="168"/>
      <c r="MYM744" s="168"/>
      <c r="MYN744" s="168"/>
      <c r="MYO744" s="168"/>
      <c r="MYP744" s="168"/>
      <c r="MYQ744" s="168"/>
      <c r="MYR744" s="168"/>
      <c r="MYS744" s="168"/>
      <c r="MYT744" s="168"/>
      <c r="MYU744" s="168"/>
      <c r="MYV744" s="168"/>
      <c r="MYW744" s="168"/>
      <c r="MYX744" s="168"/>
      <c r="MYY744" s="168"/>
      <c r="MYZ744" s="168"/>
      <c r="MZA744" s="511"/>
      <c r="MZB744" s="511"/>
      <c r="MZC744" s="511"/>
      <c r="MZD744" s="511"/>
      <c r="MZE744" s="511"/>
      <c r="MZF744" s="511"/>
      <c r="MZG744" s="511"/>
      <c r="MZH744" s="511"/>
      <c r="MZI744" s="511"/>
      <c r="MZJ744" s="511"/>
      <c r="MZK744" s="511"/>
      <c r="MZL744" s="511"/>
      <c r="MZM744" s="511"/>
      <c r="MZN744" s="511"/>
      <c r="MZO744" s="511"/>
      <c r="MZP744" s="511"/>
      <c r="MZQ744" s="511"/>
      <c r="MZR744" s="511"/>
      <c r="MZS744" s="511"/>
      <c r="MZT744" s="511"/>
      <c r="MZU744" s="511"/>
      <c r="MZV744" s="511"/>
      <c r="MZW744" s="511"/>
      <c r="MZX744" s="511"/>
      <c r="MZY744" s="89"/>
      <c r="MZZ744" s="89"/>
      <c r="NAA744" s="89"/>
      <c r="NAB744" s="89"/>
      <c r="NAC744" s="89"/>
      <c r="NAD744" s="511"/>
      <c r="NAE744" s="511"/>
      <c r="NAF744" s="89"/>
      <c r="NAG744" s="89"/>
      <c r="NAH744" s="511"/>
      <c r="NAI744" s="511"/>
      <c r="NAJ744" s="89"/>
      <c r="NAK744" s="89"/>
      <c r="NAL744" s="511"/>
      <c r="NAM744" s="511"/>
      <c r="NAN744" s="511"/>
      <c r="NAO744" s="511"/>
      <c r="NAP744" s="511"/>
      <c r="NAQ744" s="511"/>
      <c r="NAR744" s="511"/>
      <c r="NAS744" s="89"/>
      <c r="NAT744" s="89"/>
      <c r="NAU744" s="511"/>
      <c r="NAV744" s="511"/>
      <c r="NAW744" s="89"/>
      <c r="NAX744" s="89"/>
      <c r="NAY744" s="511"/>
      <c r="NAZ744" s="511"/>
      <c r="NBA744" s="511"/>
      <c r="NBB744" s="511"/>
      <c r="NBC744" s="511"/>
      <c r="NBD744" s="203"/>
      <c r="NBE744" s="107"/>
      <c r="NBF744" s="511"/>
      <c r="NBG744" s="511"/>
      <c r="NBH744" s="511"/>
      <c r="NBI744" s="511"/>
      <c r="NBJ744" s="511"/>
      <c r="NBK744" s="511"/>
      <c r="NBL744" s="511"/>
      <c r="NBM744" s="168"/>
      <c r="NBN744" s="168"/>
      <c r="NBO744" s="168"/>
      <c r="NBP744" s="168"/>
      <c r="NBQ744" s="168"/>
      <c r="NBR744" s="168"/>
      <c r="NBS744" s="168"/>
      <c r="NBT744" s="168"/>
      <c r="NBU744" s="168"/>
      <c r="NBV744" s="168"/>
      <c r="NBW744" s="168"/>
      <c r="NBX744" s="168"/>
      <c r="NBY744" s="168"/>
      <c r="NBZ744" s="168"/>
      <c r="NCA744" s="168"/>
      <c r="NCB744" s="168"/>
      <c r="NCC744" s="168"/>
      <c r="NCD744" s="168"/>
      <c r="NCE744" s="168"/>
      <c r="NCF744" s="168"/>
      <c r="NCG744" s="168"/>
      <c r="NCH744" s="168"/>
      <c r="NCI744" s="168"/>
      <c r="NCJ744" s="168"/>
      <c r="NCK744" s="168"/>
      <c r="NCL744" s="168"/>
      <c r="NCM744" s="168"/>
      <c r="NCN744" s="168"/>
      <c r="NCO744" s="168"/>
      <c r="NCP744" s="168"/>
      <c r="NCQ744" s="168"/>
      <c r="NCR744" s="168"/>
      <c r="NCS744" s="168"/>
      <c r="NCT744" s="168"/>
      <c r="NCU744" s="168"/>
      <c r="NCV744" s="168"/>
      <c r="NCW744" s="168"/>
      <c r="NCX744" s="168"/>
      <c r="NCY744" s="168"/>
      <c r="NCZ744" s="168"/>
      <c r="NDA744" s="168"/>
      <c r="NDB744" s="168"/>
      <c r="NDC744" s="168"/>
      <c r="NDD744" s="168"/>
      <c r="NDE744" s="511"/>
      <c r="NDF744" s="511"/>
      <c r="NDG744" s="511"/>
      <c r="NDH744" s="511"/>
      <c r="NDI744" s="511"/>
      <c r="NDJ744" s="511"/>
      <c r="NDK744" s="511"/>
      <c r="NDL744" s="511"/>
      <c r="NDM744" s="511"/>
      <c r="NDN744" s="511"/>
      <c r="NDO744" s="511"/>
      <c r="NDP744" s="511"/>
      <c r="NDQ744" s="511"/>
      <c r="NDR744" s="511"/>
      <c r="NDS744" s="511"/>
      <c r="NDT744" s="511"/>
      <c r="NDU744" s="511"/>
      <c r="NDV744" s="511"/>
      <c r="NDW744" s="511"/>
      <c r="NDX744" s="511"/>
      <c r="NDY744" s="511"/>
      <c r="NDZ744" s="511"/>
      <c r="NEA744" s="511"/>
      <c r="NEB744" s="511"/>
      <c r="NEC744" s="89"/>
      <c r="NED744" s="89"/>
      <c r="NEE744" s="89"/>
      <c r="NEF744" s="89"/>
      <c r="NEG744" s="89"/>
      <c r="NEH744" s="511"/>
      <c r="NEI744" s="511"/>
      <c r="NEJ744" s="89"/>
      <c r="NEK744" s="89"/>
      <c r="NEL744" s="511"/>
      <c r="NEM744" s="511"/>
      <c r="NEN744" s="89"/>
      <c r="NEO744" s="89"/>
      <c r="NEP744" s="511"/>
      <c r="NEQ744" s="511"/>
      <c r="NER744" s="511"/>
      <c r="NES744" s="511"/>
      <c r="NET744" s="511"/>
      <c r="NEU744" s="511"/>
      <c r="NEV744" s="511"/>
      <c r="NEW744" s="89"/>
      <c r="NEX744" s="89"/>
      <c r="NEY744" s="511"/>
      <c r="NEZ744" s="511"/>
      <c r="NFA744" s="89"/>
      <c r="NFB744" s="89"/>
      <c r="NFC744" s="511"/>
      <c r="NFD744" s="511"/>
      <c r="NFE744" s="511"/>
      <c r="NFF744" s="511"/>
      <c r="NFG744" s="511"/>
      <c r="NFH744" s="203"/>
      <c r="NFI744" s="107"/>
      <c r="NFJ744" s="511"/>
      <c r="NFK744" s="511"/>
      <c r="NFL744" s="511"/>
      <c r="NFM744" s="511"/>
      <c r="NFN744" s="511"/>
      <c r="NFO744" s="511"/>
      <c r="NFP744" s="511"/>
      <c r="NFQ744" s="168"/>
      <c r="NFR744" s="168"/>
      <c r="NFS744" s="168"/>
      <c r="NFT744" s="168"/>
      <c r="NFU744" s="168"/>
      <c r="NFV744" s="168"/>
      <c r="NFW744" s="168"/>
      <c r="NFX744" s="168"/>
      <c r="NFY744" s="168"/>
      <c r="NFZ744" s="168"/>
      <c r="NGA744" s="168"/>
      <c r="NGB744" s="168"/>
      <c r="NGC744" s="168"/>
      <c r="NGD744" s="168"/>
      <c r="NGE744" s="168"/>
      <c r="NGF744" s="168"/>
      <c r="NGG744" s="168"/>
      <c r="NGH744" s="168"/>
      <c r="NGI744" s="168"/>
      <c r="NGJ744" s="168"/>
      <c r="NGK744" s="168"/>
      <c r="NGL744" s="168"/>
      <c r="NGM744" s="168"/>
      <c r="NGN744" s="168"/>
      <c r="NGO744" s="168"/>
      <c r="NGP744" s="168"/>
      <c r="NGQ744" s="168"/>
      <c r="NGR744" s="168"/>
      <c r="NGS744" s="168"/>
      <c r="NGT744" s="168"/>
      <c r="NGU744" s="168"/>
      <c r="NGV744" s="168"/>
      <c r="NGW744" s="168"/>
      <c r="NGX744" s="168"/>
      <c r="NGY744" s="168"/>
      <c r="NGZ744" s="168"/>
      <c r="NHA744" s="168"/>
      <c r="NHB744" s="168"/>
      <c r="NHC744" s="168"/>
      <c r="NHD744" s="168"/>
      <c r="NHE744" s="168"/>
      <c r="NHF744" s="168"/>
      <c r="NHG744" s="168"/>
      <c r="NHH744" s="168"/>
      <c r="NHI744" s="511"/>
      <c r="NHJ744" s="511"/>
      <c r="NHK744" s="511"/>
      <c r="NHL744" s="511"/>
      <c r="NHM744" s="511"/>
      <c r="NHN744" s="511"/>
      <c r="NHO744" s="511"/>
      <c r="NHP744" s="511"/>
      <c r="NHQ744" s="511"/>
      <c r="NHR744" s="511"/>
      <c r="NHS744" s="511"/>
      <c r="NHT744" s="511"/>
      <c r="NHU744" s="511"/>
      <c r="NHV744" s="511"/>
      <c r="NHW744" s="511"/>
      <c r="NHX744" s="511"/>
      <c r="NHY744" s="511"/>
      <c r="NHZ744" s="511"/>
      <c r="NIA744" s="511"/>
      <c r="NIB744" s="511"/>
      <c r="NIC744" s="511"/>
      <c r="NID744" s="511"/>
      <c r="NIE744" s="511"/>
      <c r="NIF744" s="511"/>
      <c r="NIG744" s="89"/>
      <c r="NIH744" s="89"/>
      <c r="NII744" s="89"/>
      <c r="NIJ744" s="89"/>
      <c r="NIK744" s="89"/>
      <c r="NIL744" s="511"/>
      <c r="NIM744" s="511"/>
      <c r="NIN744" s="89"/>
      <c r="NIO744" s="89"/>
      <c r="NIP744" s="511"/>
      <c r="NIQ744" s="511"/>
      <c r="NIR744" s="89"/>
      <c r="NIS744" s="89"/>
      <c r="NIT744" s="511"/>
      <c r="NIU744" s="511"/>
      <c r="NIV744" s="511"/>
      <c r="NIW744" s="511"/>
      <c r="NIX744" s="511"/>
      <c r="NIY744" s="511"/>
      <c r="NIZ744" s="511"/>
      <c r="NJA744" s="89"/>
      <c r="NJB744" s="89"/>
      <c r="NJC744" s="511"/>
      <c r="NJD744" s="511"/>
      <c r="NJE744" s="89"/>
      <c r="NJF744" s="89"/>
      <c r="NJG744" s="511"/>
      <c r="NJH744" s="511"/>
      <c r="NJI744" s="511"/>
      <c r="NJJ744" s="511"/>
      <c r="NJK744" s="511"/>
      <c r="NJL744" s="203"/>
      <c r="NJM744" s="107"/>
      <c r="NJN744" s="511"/>
      <c r="NJO744" s="511"/>
      <c r="NJP744" s="511"/>
      <c r="NJQ744" s="511"/>
      <c r="NJR744" s="511"/>
      <c r="NJS744" s="511"/>
      <c r="NJT744" s="511"/>
      <c r="NJU744" s="168"/>
      <c r="NJV744" s="168"/>
      <c r="NJW744" s="168"/>
      <c r="NJX744" s="168"/>
      <c r="NJY744" s="168"/>
      <c r="NJZ744" s="168"/>
      <c r="NKA744" s="168"/>
      <c r="NKB744" s="168"/>
      <c r="NKC744" s="168"/>
      <c r="NKD744" s="168"/>
      <c r="NKE744" s="168"/>
      <c r="NKF744" s="168"/>
      <c r="NKG744" s="168"/>
      <c r="NKH744" s="168"/>
      <c r="NKI744" s="168"/>
      <c r="NKJ744" s="168"/>
      <c r="NKK744" s="168"/>
      <c r="NKL744" s="168"/>
      <c r="NKM744" s="168"/>
      <c r="NKN744" s="168"/>
      <c r="NKO744" s="168"/>
      <c r="NKP744" s="168"/>
      <c r="NKQ744" s="168"/>
      <c r="NKR744" s="168"/>
      <c r="NKS744" s="168"/>
      <c r="NKT744" s="168"/>
      <c r="NKU744" s="168"/>
      <c r="NKV744" s="168"/>
      <c r="NKW744" s="168"/>
      <c r="NKX744" s="168"/>
      <c r="NKY744" s="168"/>
      <c r="NKZ744" s="168"/>
      <c r="NLA744" s="168"/>
      <c r="NLB744" s="168"/>
      <c r="NLC744" s="168"/>
      <c r="NLD744" s="168"/>
      <c r="NLE744" s="168"/>
      <c r="NLF744" s="168"/>
      <c r="NLG744" s="168"/>
      <c r="NLH744" s="168"/>
      <c r="NLI744" s="168"/>
      <c r="NLJ744" s="168"/>
      <c r="NLK744" s="168"/>
      <c r="NLL744" s="168"/>
      <c r="NLM744" s="511"/>
      <c r="NLN744" s="511"/>
      <c r="NLO744" s="511"/>
      <c r="NLP744" s="511"/>
      <c r="NLQ744" s="511"/>
      <c r="NLR744" s="511"/>
      <c r="NLS744" s="511"/>
      <c r="NLT744" s="511"/>
      <c r="NLU744" s="511"/>
      <c r="NLV744" s="511"/>
      <c r="NLW744" s="511"/>
      <c r="NLX744" s="511"/>
      <c r="NLY744" s="511"/>
      <c r="NLZ744" s="511"/>
      <c r="NMA744" s="511"/>
      <c r="NMB744" s="511"/>
      <c r="NMC744" s="511"/>
      <c r="NMD744" s="511"/>
      <c r="NME744" s="511"/>
      <c r="NMF744" s="511"/>
      <c r="NMG744" s="511"/>
      <c r="NMH744" s="511"/>
      <c r="NMI744" s="511"/>
      <c r="NMJ744" s="511"/>
      <c r="NMK744" s="89"/>
      <c r="NML744" s="89"/>
      <c r="NMM744" s="89"/>
      <c r="NMN744" s="89"/>
      <c r="NMO744" s="89"/>
      <c r="NMP744" s="511"/>
      <c r="NMQ744" s="511"/>
      <c r="NMR744" s="89"/>
      <c r="NMS744" s="89"/>
      <c r="NMT744" s="511"/>
      <c r="NMU744" s="511"/>
      <c r="NMV744" s="89"/>
      <c r="NMW744" s="89"/>
      <c r="NMX744" s="511"/>
      <c r="NMY744" s="511"/>
      <c r="NMZ744" s="511"/>
      <c r="NNA744" s="511"/>
      <c r="NNB744" s="511"/>
      <c r="NNC744" s="511"/>
      <c r="NND744" s="511"/>
      <c r="NNE744" s="89"/>
      <c r="NNF744" s="89"/>
      <c r="NNG744" s="511"/>
      <c r="NNH744" s="511"/>
      <c r="NNI744" s="89"/>
      <c r="NNJ744" s="89"/>
      <c r="NNK744" s="511"/>
      <c r="NNL744" s="511"/>
      <c r="NNM744" s="511"/>
      <c r="NNN744" s="511"/>
      <c r="NNO744" s="511"/>
      <c r="NNP744" s="203"/>
      <c r="NNQ744" s="107"/>
      <c r="NNR744" s="511"/>
      <c r="NNS744" s="511"/>
      <c r="NNT744" s="511"/>
      <c r="NNU744" s="511"/>
      <c r="NNV744" s="511"/>
      <c r="NNW744" s="511"/>
      <c r="NNX744" s="511"/>
      <c r="NNY744" s="168"/>
      <c r="NNZ744" s="168"/>
      <c r="NOA744" s="168"/>
      <c r="NOB744" s="168"/>
      <c r="NOC744" s="168"/>
      <c r="NOD744" s="168"/>
      <c r="NOE744" s="168"/>
      <c r="NOF744" s="168"/>
      <c r="NOG744" s="168"/>
      <c r="NOH744" s="168"/>
      <c r="NOI744" s="168"/>
      <c r="NOJ744" s="168"/>
      <c r="NOK744" s="168"/>
      <c r="NOL744" s="168"/>
      <c r="NOM744" s="168"/>
      <c r="NON744" s="168"/>
      <c r="NOO744" s="168"/>
      <c r="NOP744" s="168"/>
      <c r="NOQ744" s="168"/>
      <c r="NOR744" s="168"/>
      <c r="NOS744" s="168"/>
      <c r="NOT744" s="168"/>
      <c r="NOU744" s="168"/>
      <c r="NOV744" s="168"/>
      <c r="NOW744" s="168"/>
      <c r="NOX744" s="168"/>
      <c r="NOY744" s="168"/>
      <c r="NOZ744" s="168"/>
      <c r="NPA744" s="168"/>
      <c r="NPB744" s="168"/>
      <c r="NPC744" s="168"/>
      <c r="NPD744" s="168"/>
      <c r="NPE744" s="168"/>
      <c r="NPF744" s="168"/>
      <c r="NPG744" s="168"/>
      <c r="NPH744" s="168"/>
      <c r="NPI744" s="168"/>
      <c r="NPJ744" s="168"/>
      <c r="NPK744" s="168"/>
      <c r="NPL744" s="168"/>
      <c r="NPM744" s="168"/>
      <c r="NPN744" s="168"/>
      <c r="NPO744" s="168"/>
      <c r="NPP744" s="168"/>
      <c r="NPQ744" s="511"/>
      <c r="NPR744" s="511"/>
      <c r="NPS744" s="511"/>
      <c r="NPT744" s="511"/>
      <c r="NPU744" s="511"/>
      <c r="NPV744" s="511"/>
      <c r="NPW744" s="511"/>
      <c r="NPX744" s="511"/>
      <c r="NPY744" s="511"/>
      <c r="NPZ744" s="511"/>
      <c r="NQA744" s="511"/>
      <c r="NQB744" s="511"/>
      <c r="NQC744" s="511"/>
      <c r="NQD744" s="511"/>
      <c r="NQE744" s="511"/>
      <c r="NQF744" s="511"/>
      <c r="NQG744" s="511"/>
      <c r="NQH744" s="511"/>
      <c r="NQI744" s="511"/>
      <c r="NQJ744" s="511"/>
      <c r="NQK744" s="511"/>
      <c r="NQL744" s="511"/>
      <c r="NQM744" s="511"/>
      <c r="NQN744" s="511"/>
      <c r="NQO744" s="89"/>
      <c r="NQP744" s="89"/>
      <c r="NQQ744" s="89"/>
      <c r="NQR744" s="89"/>
      <c r="NQS744" s="89"/>
      <c r="NQT744" s="511"/>
      <c r="NQU744" s="511"/>
      <c r="NQV744" s="89"/>
      <c r="NQW744" s="89"/>
      <c r="NQX744" s="511"/>
      <c r="NQY744" s="511"/>
      <c r="NQZ744" s="89"/>
      <c r="NRA744" s="89"/>
      <c r="NRB744" s="511"/>
      <c r="NRC744" s="511"/>
      <c r="NRD744" s="511"/>
      <c r="NRE744" s="511"/>
      <c r="NRF744" s="511"/>
      <c r="NRG744" s="511"/>
      <c r="NRH744" s="511"/>
      <c r="NRI744" s="89"/>
      <c r="NRJ744" s="89"/>
      <c r="NRK744" s="511"/>
      <c r="NRL744" s="511"/>
      <c r="NRM744" s="89"/>
      <c r="NRN744" s="89"/>
      <c r="NRO744" s="511"/>
      <c r="NRP744" s="511"/>
      <c r="NRQ744" s="511"/>
      <c r="NRR744" s="511"/>
      <c r="NRS744" s="511"/>
      <c r="NRT744" s="203"/>
      <c r="NRU744" s="107"/>
      <c r="NRV744" s="511"/>
      <c r="NRW744" s="511"/>
      <c r="NRX744" s="511"/>
      <c r="NRY744" s="511"/>
      <c r="NRZ744" s="511"/>
      <c r="NSA744" s="511"/>
      <c r="NSB744" s="511"/>
      <c r="NSC744" s="168"/>
      <c r="NSD744" s="168"/>
      <c r="NSE744" s="168"/>
      <c r="NSF744" s="168"/>
      <c r="NSG744" s="168"/>
      <c r="NSH744" s="168"/>
      <c r="NSI744" s="168"/>
      <c r="NSJ744" s="168"/>
      <c r="NSK744" s="168"/>
      <c r="NSL744" s="168"/>
      <c r="NSM744" s="168"/>
      <c r="NSN744" s="168"/>
      <c r="NSO744" s="168"/>
      <c r="NSP744" s="168"/>
      <c r="NSQ744" s="168"/>
      <c r="NSR744" s="168"/>
      <c r="NSS744" s="168"/>
      <c r="NST744" s="168"/>
      <c r="NSU744" s="168"/>
      <c r="NSV744" s="168"/>
      <c r="NSW744" s="168"/>
      <c r="NSX744" s="168"/>
      <c r="NSY744" s="168"/>
      <c r="NSZ744" s="168"/>
      <c r="NTA744" s="168"/>
      <c r="NTB744" s="168"/>
      <c r="NTC744" s="168"/>
      <c r="NTD744" s="168"/>
      <c r="NTE744" s="168"/>
      <c r="NTF744" s="168"/>
      <c r="NTG744" s="168"/>
      <c r="NTH744" s="168"/>
      <c r="NTI744" s="168"/>
      <c r="NTJ744" s="168"/>
      <c r="NTK744" s="168"/>
      <c r="NTL744" s="168"/>
      <c r="NTM744" s="168"/>
      <c r="NTN744" s="168"/>
      <c r="NTO744" s="168"/>
      <c r="NTP744" s="168"/>
      <c r="NTQ744" s="168"/>
      <c r="NTR744" s="168"/>
      <c r="NTS744" s="168"/>
      <c r="NTT744" s="168"/>
      <c r="NTU744" s="511"/>
      <c r="NTV744" s="511"/>
      <c r="NTW744" s="511"/>
      <c r="NTX744" s="511"/>
      <c r="NTY744" s="511"/>
      <c r="NTZ744" s="511"/>
      <c r="NUA744" s="511"/>
      <c r="NUB744" s="511"/>
      <c r="NUC744" s="511"/>
      <c r="NUD744" s="511"/>
      <c r="NUE744" s="511"/>
      <c r="NUF744" s="511"/>
      <c r="NUG744" s="511"/>
      <c r="NUH744" s="511"/>
      <c r="NUI744" s="511"/>
      <c r="NUJ744" s="511"/>
      <c r="NUK744" s="511"/>
      <c r="NUL744" s="511"/>
      <c r="NUM744" s="511"/>
      <c r="NUN744" s="511"/>
      <c r="NUO744" s="511"/>
      <c r="NUP744" s="511"/>
      <c r="NUQ744" s="511"/>
      <c r="NUR744" s="511"/>
      <c r="NUS744" s="89"/>
      <c r="NUT744" s="89"/>
      <c r="NUU744" s="89"/>
      <c r="NUV744" s="89"/>
      <c r="NUW744" s="89"/>
      <c r="NUX744" s="511"/>
      <c r="NUY744" s="511"/>
      <c r="NUZ744" s="89"/>
      <c r="NVA744" s="89"/>
      <c r="NVB744" s="511"/>
      <c r="NVC744" s="511"/>
      <c r="NVD744" s="89"/>
      <c r="NVE744" s="89"/>
      <c r="NVF744" s="511"/>
      <c r="NVG744" s="511"/>
      <c r="NVH744" s="511"/>
      <c r="NVI744" s="511"/>
      <c r="NVJ744" s="511"/>
      <c r="NVK744" s="511"/>
      <c r="NVL744" s="511"/>
      <c r="NVM744" s="89"/>
      <c r="NVN744" s="89"/>
      <c r="NVO744" s="511"/>
      <c r="NVP744" s="511"/>
      <c r="NVQ744" s="89"/>
      <c r="NVR744" s="89"/>
      <c r="NVS744" s="511"/>
      <c r="NVT744" s="511"/>
      <c r="NVU744" s="511"/>
      <c r="NVV744" s="511"/>
      <c r="NVW744" s="511"/>
      <c r="NVX744" s="203"/>
      <c r="NVY744" s="107"/>
      <c r="NVZ744" s="511"/>
      <c r="NWA744" s="511"/>
      <c r="NWB744" s="511"/>
      <c r="NWC744" s="511"/>
      <c r="NWD744" s="511"/>
      <c r="NWE744" s="511"/>
      <c r="NWF744" s="511"/>
      <c r="NWG744" s="168"/>
      <c r="NWH744" s="168"/>
      <c r="NWI744" s="168"/>
      <c r="NWJ744" s="168"/>
      <c r="NWK744" s="168"/>
      <c r="NWL744" s="168"/>
      <c r="NWM744" s="168"/>
      <c r="NWN744" s="168"/>
      <c r="NWO744" s="168"/>
      <c r="NWP744" s="168"/>
      <c r="NWQ744" s="168"/>
      <c r="NWR744" s="168"/>
      <c r="NWS744" s="168"/>
      <c r="NWT744" s="168"/>
      <c r="NWU744" s="168"/>
      <c r="NWV744" s="168"/>
      <c r="NWW744" s="168"/>
      <c r="NWX744" s="168"/>
      <c r="NWY744" s="168"/>
      <c r="NWZ744" s="168"/>
      <c r="NXA744" s="168"/>
      <c r="NXB744" s="168"/>
      <c r="NXC744" s="168"/>
      <c r="NXD744" s="168"/>
      <c r="NXE744" s="168"/>
      <c r="NXF744" s="168"/>
      <c r="NXG744" s="168"/>
      <c r="NXH744" s="168"/>
      <c r="NXI744" s="168"/>
      <c r="NXJ744" s="168"/>
      <c r="NXK744" s="168"/>
      <c r="NXL744" s="168"/>
      <c r="NXM744" s="168"/>
      <c r="NXN744" s="168"/>
      <c r="NXO744" s="168"/>
      <c r="NXP744" s="168"/>
      <c r="NXQ744" s="168"/>
      <c r="NXR744" s="168"/>
      <c r="NXS744" s="168"/>
      <c r="NXT744" s="168"/>
      <c r="NXU744" s="168"/>
      <c r="NXV744" s="168"/>
      <c r="NXW744" s="168"/>
      <c r="NXX744" s="168"/>
      <c r="NXY744" s="511"/>
      <c r="NXZ744" s="511"/>
      <c r="NYA744" s="511"/>
      <c r="NYB744" s="511"/>
      <c r="NYC744" s="511"/>
      <c r="NYD744" s="511"/>
      <c r="NYE744" s="511"/>
      <c r="NYF744" s="511"/>
      <c r="NYG744" s="511"/>
      <c r="NYH744" s="511"/>
      <c r="NYI744" s="511"/>
      <c r="NYJ744" s="511"/>
      <c r="NYK744" s="511"/>
      <c r="NYL744" s="511"/>
      <c r="NYM744" s="511"/>
      <c r="NYN744" s="511"/>
      <c r="NYO744" s="511"/>
      <c r="NYP744" s="511"/>
      <c r="NYQ744" s="511"/>
      <c r="NYR744" s="511"/>
      <c r="NYS744" s="511"/>
      <c r="NYT744" s="511"/>
      <c r="NYU744" s="511"/>
      <c r="NYV744" s="511"/>
      <c r="NYW744" s="89"/>
      <c r="NYX744" s="89"/>
      <c r="NYY744" s="89"/>
      <c r="NYZ744" s="89"/>
      <c r="NZA744" s="89"/>
      <c r="NZB744" s="511"/>
      <c r="NZC744" s="511"/>
      <c r="NZD744" s="89"/>
      <c r="NZE744" s="89"/>
      <c r="NZF744" s="511"/>
      <c r="NZG744" s="511"/>
      <c r="NZH744" s="89"/>
      <c r="NZI744" s="89"/>
      <c r="NZJ744" s="511"/>
      <c r="NZK744" s="511"/>
      <c r="NZL744" s="511"/>
      <c r="NZM744" s="511"/>
      <c r="NZN744" s="511"/>
      <c r="NZO744" s="511"/>
      <c r="NZP744" s="511"/>
      <c r="NZQ744" s="89"/>
      <c r="NZR744" s="89"/>
      <c r="NZS744" s="511"/>
      <c r="NZT744" s="511"/>
      <c r="NZU744" s="89"/>
      <c r="NZV744" s="89"/>
      <c r="NZW744" s="511"/>
      <c r="NZX744" s="511"/>
      <c r="NZY744" s="511"/>
      <c r="NZZ744" s="511"/>
      <c r="OAA744" s="511"/>
      <c r="OAB744" s="203"/>
      <c r="OAC744" s="107"/>
      <c r="OAD744" s="511"/>
      <c r="OAE744" s="511"/>
      <c r="OAF744" s="511"/>
      <c r="OAG744" s="511"/>
      <c r="OAH744" s="511"/>
      <c r="OAI744" s="511"/>
      <c r="OAJ744" s="511"/>
      <c r="OAK744" s="168"/>
      <c r="OAL744" s="168"/>
      <c r="OAM744" s="168"/>
      <c r="OAN744" s="168"/>
      <c r="OAO744" s="168"/>
      <c r="OAP744" s="168"/>
      <c r="OAQ744" s="168"/>
      <c r="OAR744" s="168"/>
      <c r="OAS744" s="168"/>
      <c r="OAT744" s="168"/>
      <c r="OAU744" s="168"/>
      <c r="OAV744" s="168"/>
      <c r="OAW744" s="168"/>
      <c r="OAX744" s="168"/>
      <c r="OAY744" s="168"/>
      <c r="OAZ744" s="168"/>
      <c r="OBA744" s="168"/>
      <c r="OBB744" s="168"/>
      <c r="OBC744" s="168"/>
      <c r="OBD744" s="168"/>
      <c r="OBE744" s="168"/>
      <c r="OBF744" s="168"/>
      <c r="OBG744" s="168"/>
      <c r="OBH744" s="168"/>
      <c r="OBI744" s="168"/>
      <c r="OBJ744" s="168"/>
      <c r="OBK744" s="168"/>
      <c r="OBL744" s="168"/>
      <c r="OBM744" s="168"/>
      <c r="OBN744" s="168"/>
      <c r="OBO744" s="168"/>
      <c r="OBP744" s="168"/>
      <c r="OBQ744" s="168"/>
      <c r="OBR744" s="168"/>
      <c r="OBS744" s="168"/>
      <c r="OBT744" s="168"/>
      <c r="OBU744" s="168"/>
      <c r="OBV744" s="168"/>
      <c r="OBW744" s="168"/>
      <c r="OBX744" s="168"/>
      <c r="OBY744" s="168"/>
      <c r="OBZ744" s="168"/>
      <c r="OCA744" s="168"/>
      <c r="OCB744" s="168"/>
      <c r="OCC744" s="511"/>
      <c r="OCD744" s="511"/>
      <c r="OCE744" s="511"/>
      <c r="OCF744" s="511"/>
      <c r="OCG744" s="511"/>
      <c r="OCH744" s="511"/>
      <c r="OCI744" s="511"/>
      <c r="OCJ744" s="511"/>
      <c r="OCK744" s="511"/>
      <c r="OCL744" s="511"/>
      <c r="OCM744" s="511"/>
      <c r="OCN744" s="511"/>
      <c r="OCO744" s="511"/>
      <c r="OCP744" s="511"/>
      <c r="OCQ744" s="511"/>
      <c r="OCR744" s="511"/>
      <c r="OCS744" s="511"/>
      <c r="OCT744" s="511"/>
      <c r="OCU744" s="511"/>
      <c r="OCV744" s="511"/>
      <c r="OCW744" s="511"/>
      <c r="OCX744" s="511"/>
      <c r="OCY744" s="511"/>
      <c r="OCZ744" s="511"/>
      <c r="ODA744" s="89"/>
      <c r="ODB744" s="89"/>
      <c r="ODC744" s="89"/>
      <c r="ODD744" s="89"/>
      <c r="ODE744" s="89"/>
      <c r="ODF744" s="511"/>
      <c r="ODG744" s="511"/>
      <c r="ODH744" s="89"/>
      <c r="ODI744" s="89"/>
      <c r="ODJ744" s="511"/>
      <c r="ODK744" s="511"/>
      <c r="ODL744" s="89"/>
      <c r="ODM744" s="89"/>
      <c r="ODN744" s="511"/>
      <c r="ODO744" s="511"/>
      <c r="ODP744" s="511"/>
      <c r="ODQ744" s="511"/>
      <c r="ODR744" s="511"/>
      <c r="ODS744" s="511"/>
      <c r="ODT744" s="511"/>
      <c r="ODU744" s="89"/>
      <c r="ODV744" s="89"/>
      <c r="ODW744" s="511"/>
      <c r="ODX744" s="511"/>
      <c r="ODY744" s="89"/>
      <c r="ODZ744" s="89"/>
      <c r="OEA744" s="511"/>
      <c r="OEB744" s="511"/>
      <c r="OEC744" s="511"/>
      <c r="OED744" s="511"/>
      <c r="OEE744" s="511"/>
      <c r="OEF744" s="203"/>
      <c r="OEG744" s="107"/>
      <c r="OEH744" s="511"/>
      <c r="OEI744" s="511"/>
      <c r="OEJ744" s="511"/>
      <c r="OEK744" s="511"/>
      <c r="OEL744" s="511"/>
      <c r="OEM744" s="511"/>
      <c r="OEN744" s="511"/>
      <c r="OEO744" s="168"/>
      <c r="OEP744" s="168"/>
      <c r="OEQ744" s="168"/>
      <c r="OER744" s="168"/>
      <c r="OES744" s="168"/>
      <c r="OET744" s="168"/>
      <c r="OEU744" s="168"/>
      <c r="OEV744" s="168"/>
      <c r="OEW744" s="168"/>
      <c r="OEX744" s="168"/>
      <c r="OEY744" s="168"/>
      <c r="OEZ744" s="168"/>
      <c r="OFA744" s="168"/>
      <c r="OFB744" s="168"/>
      <c r="OFC744" s="168"/>
      <c r="OFD744" s="168"/>
      <c r="OFE744" s="168"/>
      <c r="OFF744" s="168"/>
      <c r="OFG744" s="168"/>
      <c r="OFH744" s="168"/>
      <c r="OFI744" s="168"/>
      <c r="OFJ744" s="168"/>
      <c r="OFK744" s="168"/>
      <c r="OFL744" s="168"/>
      <c r="OFM744" s="168"/>
      <c r="OFN744" s="168"/>
      <c r="OFO744" s="168"/>
      <c r="OFP744" s="168"/>
      <c r="OFQ744" s="168"/>
      <c r="OFR744" s="168"/>
      <c r="OFS744" s="168"/>
      <c r="OFT744" s="168"/>
      <c r="OFU744" s="168"/>
      <c r="OFV744" s="168"/>
      <c r="OFW744" s="168"/>
      <c r="OFX744" s="168"/>
      <c r="OFY744" s="168"/>
      <c r="OFZ744" s="168"/>
      <c r="OGA744" s="168"/>
      <c r="OGB744" s="168"/>
      <c r="OGC744" s="168"/>
      <c r="OGD744" s="168"/>
      <c r="OGE744" s="168"/>
      <c r="OGF744" s="168"/>
      <c r="OGG744" s="511"/>
      <c r="OGH744" s="511"/>
      <c r="OGI744" s="511"/>
      <c r="OGJ744" s="511"/>
      <c r="OGK744" s="511"/>
      <c r="OGL744" s="511"/>
      <c r="OGM744" s="511"/>
      <c r="OGN744" s="511"/>
      <c r="OGO744" s="511"/>
      <c r="OGP744" s="511"/>
      <c r="OGQ744" s="511"/>
      <c r="OGR744" s="511"/>
      <c r="OGS744" s="511"/>
      <c r="OGT744" s="511"/>
      <c r="OGU744" s="511"/>
      <c r="OGV744" s="511"/>
      <c r="OGW744" s="511"/>
      <c r="OGX744" s="511"/>
      <c r="OGY744" s="511"/>
      <c r="OGZ744" s="511"/>
      <c r="OHA744" s="511"/>
      <c r="OHB744" s="511"/>
      <c r="OHC744" s="511"/>
      <c r="OHD744" s="511"/>
      <c r="OHE744" s="89"/>
      <c r="OHF744" s="89"/>
      <c r="OHG744" s="89"/>
      <c r="OHH744" s="89"/>
      <c r="OHI744" s="89"/>
      <c r="OHJ744" s="511"/>
      <c r="OHK744" s="511"/>
      <c r="OHL744" s="89"/>
      <c r="OHM744" s="89"/>
      <c r="OHN744" s="511"/>
      <c r="OHO744" s="511"/>
      <c r="OHP744" s="89"/>
      <c r="OHQ744" s="89"/>
      <c r="OHR744" s="511"/>
      <c r="OHS744" s="511"/>
      <c r="OHT744" s="511"/>
      <c r="OHU744" s="511"/>
      <c r="OHV744" s="511"/>
      <c r="OHW744" s="511"/>
      <c r="OHX744" s="511"/>
      <c r="OHY744" s="89"/>
      <c r="OHZ744" s="89"/>
      <c r="OIA744" s="511"/>
      <c r="OIB744" s="511"/>
      <c r="OIC744" s="89"/>
      <c r="OID744" s="89"/>
      <c r="OIE744" s="511"/>
      <c r="OIF744" s="511"/>
      <c r="OIG744" s="511"/>
      <c r="OIH744" s="511"/>
      <c r="OII744" s="511"/>
      <c r="OIJ744" s="203"/>
      <c r="OIK744" s="107"/>
      <c r="OIL744" s="511"/>
      <c r="OIM744" s="511"/>
      <c r="OIN744" s="511"/>
      <c r="OIO744" s="511"/>
      <c r="OIP744" s="511"/>
      <c r="OIQ744" s="511"/>
      <c r="OIR744" s="511"/>
      <c r="OIS744" s="168"/>
      <c r="OIT744" s="168"/>
      <c r="OIU744" s="168"/>
      <c r="OIV744" s="168"/>
      <c r="OIW744" s="168"/>
      <c r="OIX744" s="168"/>
      <c r="OIY744" s="168"/>
      <c r="OIZ744" s="168"/>
      <c r="OJA744" s="168"/>
      <c r="OJB744" s="168"/>
      <c r="OJC744" s="168"/>
      <c r="OJD744" s="168"/>
      <c r="OJE744" s="168"/>
      <c r="OJF744" s="168"/>
      <c r="OJG744" s="168"/>
      <c r="OJH744" s="168"/>
      <c r="OJI744" s="168"/>
      <c r="OJJ744" s="168"/>
      <c r="OJK744" s="168"/>
      <c r="OJL744" s="168"/>
      <c r="OJM744" s="168"/>
      <c r="OJN744" s="168"/>
      <c r="OJO744" s="168"/>
      <c r="OJP744" s="168"/>
      <c r="OJQ744" s="168"/>
      <c r="OJR744" s="168"/>
      <c r="OJS744" s="168"/>
      <c r="OJT744" s="168"/>
      <c r="OJU744" s="168"/>
      <c r="OJV744" s="168"/>
      <c r="OJW744" s="168"/>
      <c r="OJX744" s="168"/>
      <c r="OJY744" s="168"/>
      <c r="OJZ744" s="168"/>
      <c r="OKA744" s="168"/>
      <c r="OKB744" s="168"/>
      <c r="OKC744" s="168"/>
      <c r="OKD744" s="168"/>
      <c r="OKE744" s="168"/>
      <c r="OKF744" s="168"/>
      <c r="OKG744" s="168"/>
      <c r="OKH744" s="168"/>
      <c r="OKI744" s="168"/>
      <c r="OKJ744" s="168"/>
      <c r="OKK744" s="511"/>
      <c r="OKL744" s="511"/>
      <c r="OKM744" s="511"/>
      <c r="OKN744" s="511"/>
      <c r="OKO744" s="511"/>
      <c r="OKP744" s="511"/>
      <c r="OKQ744" s="511"/>
      <c r="OKR744" s="511"/>
      <c r="OKS744" s="511"/>
      <c r="OKT744" s="511"/>
      <c r="OKU744" s="511"/>
      <c r="OKV744" s="511"/>
      <c r="OKW744" s="511"/>
      <c r="OKX744" s="511"/>
      <c r="OKY744" s="511"/>
      <c r="OKZ744" s="511"/>
      <c r="OLA744" s="511"/>
      <c r="OLB744" s="511"/>
      <c r="OLC744" s="511"/>
      <c r="OLD744" s="511"/>
      <c r="OLE744" s="511"/>
      <c r="OLF744" s="511"/>
      <c r="OLG744" s="511"/>
      <c r="OLH744" s="511"/>
      <c r="OLI744" s="89"/>
      <c r="OLJ744" s="89"/>
      <c r="OLK744" s="89"/>
      <c r="OLL744" s="89"/>
      <c r="OLM744" s="89"/>
      <c r="OLN744" s="511"/>
      <c r="OLO744" s="511"/>
      <c r="OLP744" s="89"/>
      <c r="OLQ744" s="89"/>
      <c r="OLR744" s="511"/>
      <c r="OLS744" s="511"/>
      <c r="OLT744" s="89"/>
      <c r="OLU744" s="89"/>
      <c r="OLV744" s="511"/>
      <c r="OLW744" s="511"/>
      <c r="OLX744" s="511"/>
      <c r="OLY744" s="511"/>
      <c r="OLZ744" s="511"/>
      <c r="OMA744" s="511"/>
      <c r="OMB744" s="511"/>
      <c r="OMC744" s="89"/>
      <c r="OMD744" s="89"/>
      <c r="OME744" s="511"/>
      <c r="OMF744" s="511"/>
      <c r="OMG744" s="89"/>
      <c r="OMH744" s="89"/>
      <c r="OMI744" s="511"/>
      <c r="OMJ744" s="511"/>
      <c r="OMK744" s="511"/>
      <c r="OML744" s="511"/>
      <c r="OMM744" s="511"/>
      <c r="OMN744" s="203"/>
      <c r="OMO744" s="107"/>
      <c r="OMP744" s="511"/>
      <c r="OMQ744" s="511"/>
      <c r="OMR744" s="511"/>
      <c r="OMS744" s="511"/>
      <c r="OMT744" s="511"/>
      <c r="OMU744" s="511"/>
      <c r="OMV744" s="511"/>
      <c r="OMW744" s="168"/>
      <c r="OMX744" s="168"/>
      <c r="OMY744" s="168"/>
      <c r="OMZ744" s="168"/>
      <c r="ONA744" s="168"/>
      <c r="ONB744" s="168"/>
      <c r="ONC744" s="168"/>
      <c r="OND744" s="168"/>
      <c r="ONE744" s="168"/>
      <c r="ONF744" s="168"/>
      <c r="ONG744" s="168"/>
      <c r="ONH744" s="168"/>
      <c r="ONI744" s="168"/>
      <c r="ONJ744" s="168"/>
      <c r="ONK744" s="168"/>
      <c r="ONL744" s="168"/>
      <c r="ONM744" s="168"/>
      <c r="ONN744" s="168"/>
      <c r="ONO744" s="168"/>
      <c r="ONP744" s="168"/>
      <c r="ONQ744" s="168"/>
      <c r="ONR744" s="168"/>
      <c r="ONS744" s="168"/>
      <c r="ONT744" s="168"/>
      <c r="ONU744" s="168"/>
      <c r="ONV744" s="168"/>
      <c r="ONW744" s="168"/>
      <c r="ONX744" s="168"/>
      <c r="ONY744" s="168"/>
      <c r="ONZ744" s="168"/>
      <c r="OOA744" s="168"/>
      <c r="OOB744" s="168"/>
      <c r="OOC744" s="168"/>
      <c r="OOD744" s="168"/>
      <c r="OOE744" s="168"/>
      <c r="OOF744" s="168"/>
      <c r="OOG744" s="168"/>
      <c r="OOH744" s="168"/>
      <c r="OOI744" s="168"/>
      <c r="OOJ744" s="168"/>
      <c r="OOK744" s="168"/>
      <c r="OOL744" s="168"/>
      <c r="OOM744" s="168"/>
      <c r="OON744" s="168"/>
      <c r="OOO744" s="511"/>
      <c r="OOP744" s="511"/>
      <c r="OOQ744" s="511"/>
      <c r="OOR744" s="511"/>
      <c r="OOS744" s="511"/>
      <c r="OOT744" s="511"/>
      <c r="OOU744" s="511"/>
      <c r="OOV744" s="511"/>
      <c r="OOW744" s="511"/>
      <c r="OOX744" s="511"/>
      <c r="OOY744" s="511"/>
      <c r="OOZ744" s="511"/>
      <c r="OPA744" s="511"/>
      <c r="OPB744" s="511"/>
      <c r="OPC744" s="511"/>
      <c r="OPD744" s="511"/>
      <c r="OPE744" s="511"/>
      <c r="OPF744" s="511"/>
      <c r="OPG744" s="511"/>
      <c r="OPH744" s="511"/>
      <c r="OPI744" s="511"/>
      <c r="OPJ744" s="511"/>
      <c r="OPK744" s="511"/>
      <c r="OPL744" s="511"/>
      <c r="OPM744" s="89"/>
      <c r="OPN744" s="89"/>
      <c r="OPO744" s="89"/>
      <c r="OPP744" s="89"/>
      <c r="OPQ744" s="89"/>
      <c r="OPR744" s="511"/>
      <c r="OPS744" s="511"/>
      <c r="OPT744" s="89"/>
      <c r="OPU744" s="89"/>
      <c r="OPV744" s="511"/>
      <c r="OPW744" s="511"/>
      <c r="OPX744" s="89"/>
      <c r="OPY744" s="89"/>
      <c r="OPZ744" s="511"/>
      <c r="OQA744" s="511"/>
      <c r="OQB744" s="511"/>
      <c r="OQC744" s="511"/>
      <c r="OQD744" s="511"/>
      <c r="OQE744" s="511"/>
      <c r="OQF744" s="511"/>
      <c r="OQG744" s="89"/>
      <c r="OQH744" s="89"/>
      <c r="OQI744" s="511"/>
      <c r="OQJ744" s="511"/>
      <c r="OQK744" s="89"/>
      <c r="OQL744" s="89"/>
      <c r="OQM744" s="511"/>
      <c r="OQN744" s="511"/>
      <c r="OQO744" s="511"/>
      <c r="OQP744" s="511"/>
      <c r="OQQ744" s="511"/>
      <c r="OQR744" s="203"/>
      <c r="OQS744" s="107"/>
      <c r="OQT744" s="511"/>
      <c r="OQU744" s="511"/>
      <c r="OQV744" s="511"/>
      <c r="OQW744" s="511"/>
      <c r="OQX744" s="511"/>
      <c r="OQY744" s="511"/>
      <c r="OQZ744" s="511"/>
      <c r="ORA744" s="168"/>
      <c r="ORB744" s="168"/>
      <c r="ORC744" s="168"/>
      <c r="ORD744" s="168"/>
      <c r="ORE744" s="168"/>
      <c r="ORF744" s="168"/>
      <c r="ORG744" s="168"/>
      <c r="ORH744" s="168"/>
      <c r="ORI744" s="168"/>
      <c r="ORJ744" s="168"/>
      <c r="ORK744" s="168"/>
      <c r="ORL744" s="168"/>
      <c r="ORM744" s="168"/>
      <c r="ORN744" s="168"/>
      <c r="ORO744" s="168"/>
      <c r="ORP744" s="168"/>
      <c r="ORQ744" s="168"/>
      <c r="ORR744" s="168"/>
      <c r="ORS744" s="168"/>
      <c r="ORT744" s="168"/>
      <c r="ORU744" s="168"/>
      <c r="ORV744" s="168"/>
      <c r="ORW744" s="168"/>
      <c r="ORX744" s="168"/>
      <c r="ORY744" s="168"/>
      <c r="ORZ744" s="168"/>
      <c r="OSA744" s="168"/>
      <c r="OSB744" s="168"/>
      <c r="OSC744" s="168"/>
      <c r="OSD744" s="168"/>
      <c r="OSE744" s="168"/>
      <c r="OSF744" s="168"/>
      <c r="OSG744" s="168"/>
      <c r="OSH744" s="168"/>
      <c r="OSI744" s="168"/>
      <c r="OSJ744" s="168"/>
      <c r="OSK744" s="168"/>
      <c r="OSL744" s="168"/>
      <c r="OSM744" s="168"/>
      <c r="OSN744" s="168"/>
      <c r="OSO744" s="168"/>
      <c r="OSP744" s="168"/>
      <c r="OSQ744" s="168"/>
      <c r="OSR744" s="168"/>
      <c r="OSS744" s="511"/>
      <c r="OST744" s="511"/>
      <c r="OSU744" s="511"/>
      <c r="OSV744" s="511"/>
      <c r="OSW744" s="511"/>
      <c r="OSX744" s="511"/>
      <c r="OSY744" s="511"/>
      <c r="OSZ744" s="511"/>
      <c r="OTA744" s="511"/>
      <c r="OTB744" s="511"/>
      <c r="OTC744" s="511"/>
      <c r="OTD744" s="511"/>
      <c r="OTE744" s="511"/>
      <c r="OTF744" s="511"/>
      <c r="OTG744" s="511"/>
      <c r="OTH744" s="511"/>
      <c r="OTI744" s="511"/>
      <c r="OTJ744" s="511"/>
      <c r="OTK744" s="511"/>
      <c r="OTL744" s="511"/>
      <c r="OTM744" s="511"/>
      <c r="OTN744" s="511"/>
      <c r="OTO744" s="511"/>
      <c r="OTP744" s="511"/>
      <c r="OTQ744" s="89"/>
      <c r="OTR744" s="89"/>
      <c r="OTS744" s="89"/>
      <c r="OTT744" s="89"/>
      <c r="OTU744" s="89"/>
      <c r="OTV744" s="511"/>
      <c r="OTW744" s="511"/>
      <c r="OTX744" s="89"/>
      <c r="OTY744" s="89"/>
      <c r="OTZ744" s="511"/>
      <c r="OUA744" s="511"/>
      <c r="OUB744" s="89"/>
      <c r="OUC744" s="89"/>
      <c r="OUD744" s="511"/>
      <c r="OUE744" s="511"/>
      <c r="OUF744" s="511"/>
      <c r="OUG744" s="511"/>
      <c r="OUH744" s="511"/>
      <c r="OUI744" s="511"/>
      <c r="OUJ744" s="511"/>
      <c r="OUK744" s="89"/>
      <c r="OUL744" s="89"/>
      <c r="OUM744" s="511"/>
      <c r="OUN744" s="511"/>
      <c r="OUO744" s="89"/>
      <c r="OUP744" s="89"/>
      <c r="OUQ744" s="511"/>
      <c r="OUR744" s="511"/>
      <c r="OUS744" s="511"/>
      <c r="OUT744" s="511"/>
      <c r="OUU744" s="511"/>
      <c r="OUV744" s="203"/>
      <c r="OUW744" s="107"/>
      <c r="OUX744" s="511"/>
      <c r="OUY744" s="511"/>
      <c r="OUZ744" s="511"/>
      <c r="OVA744" s="511"/>
      <c r="OVB744" s="511"/>
      <c r="OVC744" s="511"/>
      <c r="OVD744" s="511"/>
      <c r="OVE744" s="168"/>
      <c r="OVF744" s="168"/>
      <c r="OVG744" s="168"/>
      <c r="OVH744" s="168"/>
      <c r="OVI744" s="168"/>
      <c r="OVJ744" s="168"/>
      <c r="OVK744" s="168"/>
      <c r="OVL744" s="168"/>
      <c r="OVM744" s="168"/>
      <c r="OVN744" s="168"/>
      <c r="OVO744" s="168"/>
      <c r="OVP744" s="168"/>
      <c r="OVQ744" s="168"/>
      <c r="OVR744" s="168"/>
      <c r="OVS744" s="168"/>
      <c r="OVT744" s="168"/>
      <c r="OVU744" s="168"/>
      <c r="OVV744" s="168"/>
      <c r="OVW744" s="168"/>
      <c r="OVX744" s="168"/>
      <c r="OVY744" s="168"/>
      <c r="OVZ744" s="168"/>
      <c r="OWA744" s="168"/>
      <c r="OWB744" s="168"/>
      <c r="OWC744" s="168"/>
      <c r="OWD744" s="168"/>
      <c r="OWE744" s="168"/>
      <c r="OWF744" s="168"/>
      <c r="OWG744" s="168"/>
      <c r="OWH744" s="168"/>
      <c r="OWI744" s="168"/>
      <c r="OWJ744" s="168"/>
      <c r="OWK744" s="168"/>
      <c r="OWL744" s="168"/>
      <c r="OWM744" s="168"/>
      <c r="OWN744" s="168"/>
      <c r="OWO744" s="168"/>
      <c r="OWP744" s="168"/>
      <c r="OWQ744" s="168"/>
      <c r="OWR744" s="168"/>
      <c r="OWS744" s="168"/>
      <c r="OWT744" s="168"/>
      <c r="OWU744" s="168"/>
      <c r="OWV744" s="168"/>
      <c r="OWW744" s="511"/>
      <c r="OWX744" s="511"/>
      <c r="OWY744" s="511"/>
      <c r="OWZ744" s="511"/>
      <c r="OXA744" s="511"/>
      <c r="OXB744" s="511"/>
      <c r="OXC744" s="511"/>
      <c r="OXD744" s="511"/>
      <c r="OXE744" s="511"/>
      <c r="OXF744" s="511"/>
      <c r="OXG744" s="511"/>
      <c r="OXH744" s="511"/>
      <c r="OXI744" s="511"/>
      <c r="OXJ744" s="511"/>
      <c r="OXK744" s="511"/>
      <c r="OXL744" s="511"/>
      <c r="OXM744" s="511"/>
      <c r="OXN744" s="511"/>
      <c r="OXO744" s="511"/>
      <c r="OXP744" s="511"/>
      <c r="OXQ744" s="511"/>
      <c r="OXR744" s="511"/>
      <c r="OXS744" s="511"/>
      <c r="OXT744" s="511"/>
      <c r="OXU744" s="89"/>
      <c r="OXV744" s="89"/>
      <c r="OXW744" s="89"/>
      <c r="OXX744" s="89"/>
      <c r="OXY744" s="89"/>
      <c r="OXZ744" s="511"/>
      <c r="OYA744" s="511"/>
      <c r="OYB744" s="89"/>
      <c r="OYC744" s="89"/>
      <c r="OYD744" s="511"/>
      <c r="OYE744" s="511"/>
      <c r="OYF744" s="89"/>
      <c r="OYG744" s="89"/>
      <c r="OYH744" s="511"/>
      <c r="OYI744" s="511"/>
      <c r="OYJ744" s="511"/>
      <c r="OYK744" s="511"/>
      <c r="OYL744" s="511"/>
      <c r="OYM744" s="511"/>
      <c r="OYN744" s="511"/>
      <c r="OYO744" s="89"/>
      <c r="OYP744" s="89"/>
      <c r="OYQ744" s="511"/>
      <c r="OYR744" s="511"/>
      <c r="OYS744" s="89"/>
      <c r="OYT744" s="89"/>
      <c r="OYU744" s="511"/>
      <c r="OYV744" s="511"/>
      <c r="OYW744" s="511"/>
      <c r="OYX744" s="511"/>
      <c r="OYY744" s="511"/>
      <c r="OYZ744" s="203"/>
      <c r="OZA744" s="107"/>
      <c r="OZB744" s="511"/>
      <c r="OZC744" s="511"/>
      <c r="OZD744" s="511"/>
      <c r="OZE744" s="511"/>
      <c r="OZF744" s="511"/>
      <c r="OZG744" s="511"/>
      <c r="OZH744" s="511"/>
      <c r="OZI744" s="168"/>
      <c r="OZJ744" s="168"/>
      <c r="OZK744" s="168"/>
      <c r="OZL744" s="168"/>
      <c r="OZM744" s="168"/>
      <c r="OZN744" s="168"/>
      <c r="OZO744" s="168"/>
      <c r="OZP744" s="168"/>
      <c r="OZQ744" s="168"/>
      <c r="OZR744" s="168"/>
      <c r="OZS744" s="168"/>
      <c r="OZT744" s="168"/>
      <c r="OZU744" s="168"/>
      <c r="OZV744" s="168"/>
      <c r="OZW744" s="168"/>
      <c r="OZX744" s="168"/>
      <c r="OZY744" s="168"/>
      <c r="OZZ744" s="168"/>
      <c r="PAA744" s="168"/>
      <c r="PAB744" s="168"/>
      <c r="PAC744" s="168"/>
      <c r="PAD744" s="168"/>
      <c r="PAE744" s="168"/>
      <c r="PAF744" s="168"/>
      <c r="PAG744" s="168"/>
      <c r="PAH744" s="168"/>
      <c r="PAI744" s="168"/>
      <c r="PAJ744" s="168"/>
      <c r="PAK744" s="168"/>
      <c r="PAL744" s="168"/>
      <c r="PAM744" s="168"/>
      <c r="PAN744" s="168"/>
      <c r="PAO744" s="168"/>
      <c r="PAP744" s="168"/>
      <c r="PAQ744" s="168"/>
      <c r="PAR744" s="168"/>
      <c r="PAS744" s="168"/>
      <c r="PAT744" s="168"/>
      <c r="PAU744" s="168"/>
      <c r="PAV744" s="168"/>
      <c r="PAW744" s="168"/>
      <c r="PAX744" s="168"/>
      <c r="PAY744" s="168"/>
      <c r="PAZ744" s="168"/>
      <c r="PBA744" s="511"/>
      <c r="PBB744" s="511"/>
      <c r="PBC744" s="511"/>
      <c r="PBD744" s="511"/>
      <c r="PBE744" s="511"/>
      <c r="PBF744" s="511"/>
      <c r="PBG744" s="511"/>
      <c r="PBH744" s="511"/>
      <c r="PBI744" s="511"/>
      <c r="PBJ744" s="511"/>
      <c r="PBK744" s="511"/>
      <c r="PBL744" s="511"/>
      <c r="PBM744" s="511"/>
      <c r="PBN744" s="511"/>
      <c r="PBO744" s="511"/>
      <c r="PBP744" s="511"/>
      <c r="PBQ744" s="511"/>
      <c r="PBR744" s="511"/>
      <c r="PBS744" s="511"/>
      <c r="PBT744" s="511"/>
      <c r="PBU744" s="511"/>
      <c r="PBV744" s="511"/>
      <c r="PBW744" s="511"/>
      <c r="PBX744" s="511"/>
      <c r="PBY744" s="89"/>
      <c r="PBZ744" s="89"/>
      <c r="PCA744" s="89"/>
      <c r="PCB744" s="89"/>
      <c r="PCC744" s="89"/>
      <c r="PCD744" s="511"/>
      <c r="PCE744" s="511"/>
      <c r="PCF744" s="89"/>
      <c r="PCG744" s="89"/>
      <c r="PCH744" s="511"/>
      <c r="PCI744" s="511"/>
      <c r="PCJ744" s="89"/>
      <c r="PCK744" s="89"/>
      <c r="PCL744" s="511"/>
      <c r="PCM744" s="511"/>
      <c r="PCN744" s="511"/>
      <c r="PCO744" s="511"/>
      <c r="PCP744" s="511"/>
      <c r="PCQ744" s="511"/>
      <c r="PCR744" s="511"/>
      <c r="PCS744" s="89"/>
      <c r="PCT744" s="89"/>
      <c r="PCU744" s="511"/>
      <c r="PCV744" s="511"/>
      <c r="PCW744" s="89"/>
      <c r="PCX744" s="89"/>
      <c r="PCY744" s="511"/>
      <c r="PCZ744" s="511"/>
      <c r="PDA744" s="511"/>
      <c r="PDB744" s="511"/>
      <c r="PDC744" s="511"/>
      <c r="PDD744" s="203"/>
      <c r="PDE744" s="107"/>
      <c r="PDF744" s="511"/>
      <c r="PDG744" s="511"/>
      <c r="PDH744" s="511"/>
      <c r="PDI744" s="511"/>
      <c r="PDJ744" s="511"/>
      <c r="PDK744" s="511"/>
      <c r="PDL744" s="511"/>
      <c r="PDM744" s="168"/>
      <c r="PDN744" s="168"/>
      <c r="PDO744" s="168"/>
      <c r="PDP744" s="168"/>
      <c r="PDQ744" s="168"/>
      <c r="PDR744" s="168"/>
      <c r="PDS744" s="168"/>
      <c r="PDT744" s="168"/>
      <c r="PDU744" s="168"/>
      <c r="PDV744" s="168"/>
      <c r="PDW744" s="168"/>
      <c r="PDX744" s="168"/>
      <c r="PDY744" s="168"/>
      <c r="PDZ744" s="168"/>
      <c r="PEA744" s="168"/>
      <c r="PEB744" s="168"/>
      <c r="PEC744" s="168"/>
      <c r="PED744" s="168"/>
      <c r="PEE744" s="168"/>
      <c r="PEF744" s="168"/>
      <c r="PEG744" s="168"/>
      <c r="PEH744" s="168"/>
      <c r="PEI744" s="168"/>
      <c r="PEJ744" s="168"/>
      <c r="PEK744" s="168"/>
      <c r="PEL744" s="168"/>
      <c r="PEM744" s="168"/>
      <c r="PEN744" s="168"/>
      <c r="PEO744" s="168"/>
      <c r="PEP744" s="168"/>
      <c r="PEQ744" s="168"/>
      <c r="PER744" s="168"/>
      <c r="PES744" s="168"/>
      <c r="PET744" s="168"/>
      <c r="PEU744" s="168"/>
      <c r="PEV744" s="168"/>
      <c r="PEW744" s="168"/>
      <c r="PEX744" s="168"/>
      <c r="PEY744" s="168"/>
      <c r="PEZ744" s="168"/>
      <c r="PFA744" s="168"/>
      <c r="PFB744" s="168"/>
      <c r="PFC744" s="168"/>
      <c r="PFD744" s="168"/>
      <c r="PFE744" s="511"/>
      <c r="PFF744" s="511"/>
      <c r="PFG744" s="511"/>
      <c r="PFH744" s="511"/>
      <c r="PFI744" s="511"/>
      <c r="PFJ744" s="511"/>
      <c r="PFK744" s="511"/>
      <c r="PFL744" s="511"/>
      <c r="PFM744" s="511"/>
      <c r="PFN744" s="511"/>
      <c r="PFO744" s="511"/>
      <c r="PFP744" s="511"/>
      <c r="PFQ744" s="511"/>
      <c r="PFR744" s="511"/>
      <c r="PFS744" s="511"/>
      <c r="PFT744" s="511"/>
      <c r="PFU744" s="511"/>
      <c r="PFV744" s="511"/>
      <c r="PFW744" s="511"/>
      <c r="PFX744" s="511"/>
      <c r="PFY744" s="511"/>
      <c r="PFZ744" s="511"/>
      <c r="PGA744" s="511"/>
      <c r="PGB744" s="511"/>
      <c r="PGC744" s="89"/>
      <c r="PGD744" s="89"/>
      <c r="PGE744" s="89"/>
      <c r="PGF744" s="89"/>
      <c r="PGG744" s="89"/>
      <c r="PGH744" s="511"/>
      <c r="PGI744" s="511"/>
      <c r="PGJ744" s="89"/>
      <c r="PGK744" s="89"/>
      <c r="PGL744" s="511"/>
      <c r="PGM744" s="511"/>
      <c r="PGN744" s="89"/>
      <c r="PGO744" s="89"/>
      <c r="PGP744" s="511"/>
      <c r="PGQ744" s="511"/>
      <c r="PGR744" s="511"/>
      <c r="PGS744" s="511"/>
      <c r="PGT744" s="511"/>
      <c r="PGU744" s="511"/>
      <c r="PGV744" s="511"/>
      <c r="PGW744" s="89"/>
      <c r="PGX744" s="89"/>
      <c r="PGY744" s="511"/>
      <c r="PGZ744" s="511"/>
      <c r="PHA744" s="89"/>
      <c r="PHB744" s="89"/>
      <c r="PHC744" s="511"/>
      <c r="PHD744" s="511"/>
      <c r="PHE744" s="511"/>
      <c r="PHF744" s="511"/>
      <c r="PHG744" s="511"/>
      <c r="PHH744" s="203"/>
      <c r="PHI744" s="107"/>
      <c r="PHJ744" s="511"/>
      <c r="PHK744" s="511"/>
      <c r="PHL744" s="511"/>
      <c r="PHM744" s="511"/>
      <c r="PHN744" s="511"/>
      <c r="PHO744" s="511"/>
      <c r="PHP744" s="511"/>
      <c r="PHQ744" s="168"/>
      <c r="PHR744" s="168"/>
      <c r="PHS744" s="168"/>
      <c r="PHT744" s="168"/>
      <c r="PHU744" s="168"/>
      <c r="PHV744" s="168"/>
      <c r="PHW744" s="168"/>
      <c r="PHX744" s="168"/>
      <c r="PHY744" s="168"/>
      <c r="PHZ744" s="168"/>
      <c r="PIA744" s="168"/>
      <c r="PIB744" s="168"/>
      <c r="PIC744" s="168"/>
      <c r="PID744" s="168"/>
      <c r="PIE744" s="168"/>
      <c r="PIF744" s="168"/>
      <c r="PIG744" s="168"/>
      <c r="PIH744" s="168"/>
      <c r="PII744" s="168"/>
      <c r="PIJ744" s="168"/>
      <c r="PIK744" s="168"/>
      <c r="PIL744" s="168"/>
      <c r="PIM744" s="168"/>
      <c r="PIN744" s="168"/>
      <c r="PIO744" s="168"/>
      <c r="PIP744" s="168"/>
      <c r="PIQ744" s="168"/>
      <c r="PIR744" s="168"/>
      <c r="PIS744" s="168"/>
      <c r="PIT744" s="168"/>
      <c r="PIU744" s="168"/>
      <c r="PIV744" s="168"/>
      <c r="PIW744" s="168"/>
      <c r="PIX744" s="168"/>
      <c r="PIY744" s="168"/>
      <c r="PIZ744" s="168"/>
      <c r="PJA744" s="168"/>
      <c r="PJB744" s="168"/>
      <c r="PJC744" s="168"/>
      <c r="PJD744" s="168"/>
      <c r="PJE744" s="168"/>
      <c r="PJF744" s="168"/>
      <c r="PJG744" s="168"/>
      <c r="PJH744" s="168"/>
      <c r="PJI744" s="511"/>
      <c r="PJJ744" s="511"/>
      <c r="PJK744" s="511"/>
      <c r="PJL744" s="511"/>
      <c r="PJM744" s="511"/>
      <c r="PJN744" s="511"/>
      <c r="PJO744" s="511"/>
      <c r="PJP744" s="511"/>
      <c r="PJQ744" s="511"/>
      <c r="PJR744" s="511"/>
      <c r="PJS744" s="511"/>
      <c r="PJT744" s="511"/>
      <c r="PJU744" s="511"/>
      <c r="PJV744" s="511"/>
      <c r="PJW744" s="511"/>
      <c r="PJX744" s="511"/>
      <c r="PJY744" s="511"/>
      <c r="PJZ744" s="511"/>
      <c r="PKA744" s="511"/>
      <c r="PKB744" s="511"/>
      <c r="PKC744" s="511"/>
      <c r="PKD744" s="511"/>
      <c r="PKE744" s="511"/>
      <c r="PKF744" s="511"/>
      <c r="PKG744" s="89"/>
      <c r="PKH744" s="89"/>
      <c r="PKI744" s="89"/>
      <c r="PKJ744" s="89"/>
      <c r="PKK744" s="89"/>
      <c r="PKL744" s="511"/>
      <c r="PKM744" s="511"/>
      <c r="PKN744" s="89"/>
      <c r="PKO744" s="89"/>
      <c r="PKP744" s="511"/>
      <c r="PKQ744" s="511"/>
      <c r="PKR744" s="89"/>
      <c r="PKS744" s="89"/>
      <c r="PKT744" s="511"/>
      <c r="PKU744" s="511"/>
      <c r="PKV744" s="511"/>
      <c r="PKW744" s="511"/>
      <c r="PKX744" s="511"/>
      <c r="PKY744" s="511"/>
      <c r="PKZ744" s="511"/>
      <c r="PLA744" s="89"/>
      <c r="PLB744" s="89"/>
      <c r="PLC744" s="511"/>
      <c r="PLD744" s="511"/>
      <c r="PLE744" s="89"/>
      <c r="PLF744" s="89"/>
      <c r="PLG744" s="511"/>
      <c r="PLH744" s="511"/>
      <c r="PLI744" s="511"/>
      <c r="PLJ744" s="511"/>
      <c r="PLK744" s="511"/>
      <c r="PLL744" s="203"/>
      <c r="PLM744" s="107"/>
      <c r="PLN744" s="511"/>
      <c r="PLO744" s="511"/>
      <c r="PLP744" s="511"/>
      <c r="PLQ744" s="511"/>
      <c r="PLR744" s="511"/>
      <c r="PLS744" s="511"/>
      <c r="PLT744" s="511"/>
      <c r="PLU744" s="168"/>
      <c r="PLV744" s="168"/>
      <c r="PLW744" s="168"/>
      <c r="PLX744" s="168"/>
      <c r="PLY744" s="168"/>
      <c r="PLZ744" s="168"/>
      <c r="PMA744" s="168"/>
      <c r="PMB744" s="168"/>
      <c r="PMC744" s="168"/>
      <c r="PMD744" s="168"/>
      <c r="PME744" s="168"/>
      <c r="PMF744" s="168"/>
      <c r="PMG744" s="168"/>
      <c r="PMH744" s="168"/>
      <c r="PMI744" s="168"/>
      <c r="PMJ744" s="168"/>
      <c r="PMK744" s="168"/>
      <c r="PML744" s="168"/>
      <c r="PMM744" s="168"/>
      <c r="PMN744" s="168"/>
      <c r="PMO744" s="168"/>
      <c r="PMP744" s="168"/>
      <c r="PMQ744" s="168"/>
      <c r="PMR744" s="168"/>
      <c r="PMS744" s="168"/>
      <c r="PMT744" s="168"/>
      <c r="PMU744" s="168"/>
      <c r="PMV744" s="168"/>
      <c r="PMW744" s="168"/>
      <c r="PMX744" s="168"/>
      <c r="PMY744" s="168"/>
      <c r="PMZ744" s="168"/>
      <c r="PNA744" s="168"/>
      <c r="PNB744" s="168"/>
      <c r="PNC744" s="168"/>
      <c r="PND744" s="168"/>
      <c r="PNE744" s="168"/>
      <c r="PNF744" s="168"/>
      <c r="PNG744" s="168"/>
      <c r="PNH744" s="168"/>
      <c r="PNI744" s="168"/>
      <c r="PNJ744" s="168"/>
      <c r="PNK744" s="168"/>
      <c r="PNL744" s="168"/>
      <c r="PNM744" s="511"/>
      <c r="PNN744" s="511"/>
      <c r="PNO744" s="511"/>
      <c r="PNP744" s="511"/>
      <c r="PNQ744" s="511"/>
      <c r="PNR744" s="511"/>
      <c r="PNS744" s="511"/>
      <c r="PNT744" s="511"/>
      <c r="PNU744" s="511"/>
      <c r="PNV744" s="511"/>
      <c r="PNW744" s="511"/>
      <c r="PNX744" s="511"/>
      <c r="PNY744" s="511"/>
      <c r="PNZ744" s="511"/>
      <c r="POA744" s="511"/>
      <c r="POB744" s="511"/>
      <c r="POC744" s="511"/>
      <c r="POD744" s="511"/>
      <c r="POE744" s="511"/>
      <c r="POF744" s="511"/>
      <c r="POG744" s="511"/>
      <c r="POH744" s="511"/>
      <c r="POI744" s="511"/>
      <c r="POJ744" s="511"/>
      <c r="POK744" s="89"/>
      <c r="POL744" s="89"/>
      <c r="POM744" s="89"/>
      <c r="PON744" s="89"/>
      <c r="POO744" s="89"/>
      <c r="POP744" s="511"/>
      <c r="POQ744" s="511"/>
      <c r="POR744" s="89"/>
      <c r="POS744" s="89"/>
      <c r="POT744" s="511"/>
      <c r="POU744" s="511"/>
      <c r="POV744" s="89"/>
      <c r="POW744" s="89"/>
      <c r="POX744" s="511"/>
      <c r="POY744" s="511"/>
      <c r="POZ744" s="511"/>
      <c r="PPA744" s="511"/>
      <c r="PPB744" s="511"/>
      <c r="PPC744" s="511"/>
      <c r="PPD744" s="511"/>
      <c r="PPE744" s="89"/>
      <c r="PPF744" s="89"/>
      <c r="PPG744" s="511"/>
      <c r="PPH744" s="511"/>
      <c r="PPI744" s="89"/>
      <c r="PPJ744" s="89"/>
      <c r="PPK744" s="511"/>
      <c r="PPL744" s="511"/>
      <c r="PPM744" s="511"/>
      <c r="PPN744" s="511"/>
      <c r="PPO744" s="511"/>
      <c r="PPP744" s="203"/>
      <c r="PPQ744" s="107"/>
      <c r="PPR744" s="511"/>
      <c r="PPS744" s="511"/>
      <c r="PPT744" s="511"/>
      <c r="PPU744" s="511"/>
      <c r="PPV744" s="511"/>
      <c r="PPW744" s="511"/>
      <c r="PPX744" s="511"/>
      <c r="PPY744" s="168"/>
      <c r="PPZ744" s="168"/>
      <c r="PQA744" s="168"/>
      <c r="PQB744" s="168"/>
      <c r="PQC744" s="168"/>
      <c r="PQD744" s="168"/>
      <c r="PQE744" s="168"/>
      <c r="PQF744" s="168"/>
      <c r="PQG744" s="168"/>
      <c r="PQH744" s="168"/>
      <c r="PQI744" s="168"/>
      <c r="PQJ744" s="168"/>
      <c r="PQK744" s="168"/>
      <c r="PQL744" s="168"/>
      <c r="PQM744" s="168"/>
      <c r="PQN744" s="168"/>
      <c r="PQO744" s="168"/>
      <c r="PQP744" s="168"/>
      <c r="PQQ744" s="168"/>
      <c r="PQR744" s="168"/>
      <c r="PQS744" s="168"/>
      <c r="PQT744" s="168"/>
      <c r="PQU744" s="168"/>
      <c r="PQV744" s="168"/>
      <c r="PQW744" s="168"/>
      <c r="PQX744" s="168"/>
      <c r="PQY744" s="168"/>
      <c r="PQZ744" s="168"/>
      <c r="PRA744" s="168"/>
      <c r="PRB744" s="168"/>
      <c r="PRC744" s="168"/>
      <c r="PRD744" s="168"/>
      <c r="PRE744" s="168"/>
      <c r="PRF744" s="168"/>
      <c r="PRG744" s="168"/>
      <c r="PRH744" s="168"/>
      <c r="PRI744" s="168"/>
      <c r="PRJ744" s="168"/>
      <c r="PRK744" s="168"/>
      <c r="PRL744" s="168"/>
      <c r="PRM744" s="168"/>
      <c r="PRN744" s="168"/>
      <c r="PRO744" s="168"/>
      <c r="PRP744" s="168"/>
      <c r="PRQ744" s="511"/>
      <c r="PRR744" s="511"/>
      <c r="PRS744" s="511"/>
      <c r="PRT744" s="511"/>
      <c r="PRU744" s="511"/>
      <c r="PRV744" s="511"/>
      <c r="PRW744" s="511"/>
      <c r="PRX744" s="511"/>
      <c r="PRY744" s="511"/>
      <c r="PRZ744" s="511"/>
      <c r="PSA744" s="511"/>
      <c r="PSB744" s="511"/>
      <c r="PSC744" s="511"/>
      <c r="PSD744" s="511"/>
      <c r="PSE744" s="511"/>
      <c r="PSF744" s="511"/>
      <c r="PSG744" s="511"/>
      <c r="PSH744" s="511"/>
      <c r="PSI744" s="511"/>
      <c r="PSJ744" s="511"/>
      <c r="PSK744" s="511"/>
      <c r="PSL744" s="511"/>
      <c r="PSM744" s="511"/>
      <c r="PSN744" s="511"/>
      <c r="PSO744" s="89"/>
      <c r="PSP744" s="89"/>
      <c r="PSQ744" s="89"/>
      <c r="PSR744" s="89"/>
      <c r="PSS744" s="89"/>
      <c r="PST744" s="511"/>
      <c r="PSU744" s="511"/>
      <c r="PSV744" s="89"/>
      <c r="PSW744" s="89"/>
      <c r="PSX744" s="511"/>
      <c r="PSY744" s="511"/>
      <c r="PSZ744" s="89"/>
      <c r="PTA744" s="89"/>
      <c r="PTB744" s="511"/>
      <c r="PTC744" s="511"/>
      <c r="PTD744" s="511"/>
      <c r="PTE744" s="511"/>
      <c r="PTF744" s="511"/>
      <c r="PTG744" s="511"/>
      <c r="PTH744" s="511"/>
      <c r="PTI744" s="89"/>
      <c r="PTJ744" s="89"/>
      <c r="PTK744" s="511"/>
      <c r="PTL744" s="511"/>
      <c r="PTM744" s="89"/>
      <c r="PTN744" s="89"/>
      <c r="PTO744" s="511"/>
      <c r="PTP744" s="511"/>
      <c r="PTQ744" s="511"/>
      <c r="PTR744" s="511"/>
      <c r="PTS744" s="511"/>
      <c r="PTT744" s="203"/>
      <c r="PTU744" s="107"/>
      <c r="PTV744" s="511"/>
      <c r="PTW744" s="511"/>
      <c r="PTX744" s="511"/>
      <c r="PTY744" s="511"/>
      <c r="PTZ744" s="511"/>
      <c r="PUA744" s="511"/>
      <c r="PUB744" s="511"/>
      <c r="PUC744" s="168"/>
      <c r="PUD744" s="168"/>
      <c r="PUE744" s="168"/>
      <c r="PUF744" s="168"/>
      <c r="PUG744" s="168"/>
      <c r="PUH744" s="168"/>
      <c r="PUI744" s="168"/>
      <c r="PUJ744" s="168"/>
      <c r="PUK744" s="168"/>
      <c r="PUL744" s="168"/>
      <c r="PUM744" s="168"/>
      <c r="PUN744" s="168"/>
      <c r="PUO744" s="168"/>
      <c r="PUP744" s="168"/>
      <c r="PUQ744" s="168"/>
      <c r="PUR744" s="168"/>
      <c r="PUS744" s="168"/>
      <c r="PUT744" s="168"/>
      <c r="PUU744" s="168"/>
      <c r="PUV744" s="168"/>
      <c r="PUW744" s="168"/>
      <c r="PUX744" s="168"/>
      <c r="PUY744" s="168"/>
      <c r="PUZ744" s="168"/>
      <c r="PVA744" s="168"/>
      <c r="PVB744" s="168"/>
      <c r="PVC744" s="168"/>
      <c r="PVD744" s="168"/>
      <c r="PVE744" s="168"/>
      <c r="PVF744" s="168"/>
      <c r="PVG744" s="168"/>
      <c r="PVH744" s="168"/>
      <c r="PVI744" s="168"/>
      <c r="PVJ744" s="168"/>
      <c r="PVK744" s="168"/>
      <c r="PVL744" s="168"/>
      <c r="PVM744" s="168"/>
      <c r="PVN744" s="168"/>
      <c r="PVO744" s="168"/>
      <c r="PVP744" s="168"/>
      <c r="PVQ744" s="168"/>
      <c r="PVR744" s="168"/>
      <c r="PVS744" s="168"/>
      <c r="PVT744" s="168"/>
      <c r="PVU744" s="511"/>
      <c r="PVV744" s="511"/>
      <c r="PVW744" s="511"/>
      <c r="PVX744" s="511"/>
      <c r="PVY744" s="511"/>
      <c r="PVZ744" s="511"/>
      <c r="PWA744" s="511"/>
      <c r="PWB744" s="511"/>
      <c r="PWC744" s="511"/>
      <c r="PWD744" s="511"/>
      <c r="PWE744" s="511"/>
      <c r="PWF744" s="511"/>
      <c r="PWG744" s="511"/>
      <c r="PWH744" s="511"/>
      <c r="PWI744" s="511"/>
      <c r="PWJ744" s="511"/>
      <c r="PWK744" s="511"/>
      <c r="PWL744" s="511"/>
      <c r="PWM744" s="511"/>
      <c r="PWN744" s="511"/>
      <c r="PWO744" s="511"/>
      <c r="PWP744" s="511"/>
      <c r="PWQ744" s="511"/>
      <c r="PWR744" s="511"/>
      <c r="PWS744" s="89"/>
      <c r="PWT744" s="89"/>
      <c r="PWU744" s="89"/>
      <c r="PWV744" s="89"/>
      <c r="PWW744" s="89"/>
      <c r="PWX744" s="511"/>
      <c r="PWY744" s="511"/>
      <c r="PWZ744" s="89"/>
      <c r="PXA744" s="89"/>
      <c r="PXB744" s="511"/>
      <c r="PXC744" s="511"/>
      <c r="PXD744" s="89"/>
      <c r="PXE744" s="89"/>
      <c r="PXF744" s="511"/>
      <c r="PXG744" s="511"/>
      <c r="PXH744" s="511"/>
      <c r="PXI744" s="511"/>
      <c r="PXJ744" s="511"/>
      <c r="PXK744" s="511"/>
      <c r="PXL744" s="511"/>
      <c r="PXM744" s="89"/>
      <c r="PXN744" s="89"/>
      <c r="PXO744" s="511"/>
      <c r="PXP744" s="511"/>
      <c r="PXQ744" s="89"/>
      <c r="PXR744" s="89"/>
      <c r="PXS744" s="511"/>
      <c r="PXT744" s="511"/>
      <c r="PXU744" s="511"/>
      <c r="PXV744" s="511"/>
      <c r="PXW744" s="511"/>
      <c r="PXX744" s="203"/>
      <c r="PXY744" s="107"/>
      <c r="PXZ744" s="511"/>
      <c r="PYA744" s="511"/>
      <c r="PYB744" s="511"/>
      <c r="PYC744" s="511"/>
      <c r="PYD744" s="511"/>
      <c r="PYE744" s="511"/>
      <c r="PYF744" s="511"/>
      <c r="PYG744" s="168"/>
      <c r="PYH744" s="168"/>
      <c r="PYI744" s="168"/>
      <c r="PYJ744" s="168"/>
      <c r="PYK744" s="168"/>
      <c r="PYL744" s="168"/>
      <c r="PYM744" s="168"/>
      <c r="PYN744" s="168"/>
      <c r="PYO744" s="168"/>
      <c r="PYP744" s="168"/>
      <c r="PYQ744" s="168"/>
      <c r="PYR744" s="168"/>
      <c r="PYS744" s="168"/>
      <c r="PYT744" s="168"/>
      <c r="PYU744" s="168"/>
      <c r="PYV744" s="168"/>
      <c r="PYW744" s="168"/>
      <c r="PYX744" s="168"/>
      <c r="PYY744" s="168"/>
      <c r="PYZ744" s="168"/>
      <c r="PZA744" s="168"/>
      <c r="PZB744" s="168"/>
      <c r="PZC744" s="168"/>
      <c r="PZD744" s="168"/>
      <c r="PZE744" s="168"/>
      <c r="PZF744" s="168"/>
      <c r="PZG744" s="168"/>
      <c r="PZH744" s="168"/>
      <c r="PZI744" s="168"/>
      <c r="PZJ744" s="168"/>
      <c r="PZK744" s="168"/>
      <c r="PZL744" s="168"/>
      <c r="PZM744" s="168"/>
      <c r="PZN744" s="168"/>
      <c r="PZO744" s="168"/>
      <c r="PZP744" s="168"/>
      <c r="PZQ744" s="168"/>
      <c r="PZR744" s="168"/>
      <c r="PZS744" s="168"/>
      <c r="PZT744" s="168"/>
      <c r="PZU744" s="168"/>
      <c r="PZV744" s="168"/>
      <c r="PZW744" s="168"/>
      <c r="PZX744" s="168"/>
      <c r="PZY744" s="511"/>
      <c r="PZZ744" s="511"/>
      <c r="QAA744" s="511"/>
      <c r="QAB744" s="511"/>
      <c r="QAC744" s="511"/>
      <c r="QAD744" s="511"/>
      <c r="QAE744" s="511"/>
      <c r="QAF744" s="511"/>
      <c r="QAG744" s="511"/>
      <c r="QAH744" s="511"/>
      <c r="QAI744" s="511"/>
      <c r="QAJ744" s="511"/>
      <c r="QAK744" s="511"/>
      <c r="QAL744" s="511"/>
      <c r="QAM744" s="511"/>
      <c r="QAN744" s="511"/>
      <c r="QAO744" s="511"/>
      <c r="QAP744" s="511"/>
      <c r="QAQ744" s="511"/>
      <c r="QAR744" s="511"/>
      <c r="QAS744" s="511"/>
      <c r="QAT744" s="511"/>
      <c r="QAU744" s="511"/>
      <c r="QAV744" s="511"/>
      <c r="QAW744" s="89"/>
      <c r="QAX744" s="89"/>
      <c r="QAY744" s="89"/>
      <c r="QAZ744" s="89"/>
      <c r="QBA744" s="89"/>
      <c r="QBB744" s="511"/>
      <c r="QBC744" s="511"/>
      <c r="QBD744" s="89"/>
      <c r="QBE744" s="89"/>
      <c r="QBF744" s="511"/>
      <c r="QBG744" s="511"/>
      <c r="QBH744" s="89"/>
      <c r="QBI744" s="89"/>
      <c r="QBJ744" s="511"/>
      <c r="QBK744" s="511"/>
      <c r="QBL744" s="511"/>
      <c r="QBM744" s="511"/>
      <c r="QBN744" s="511"/>
      <c r="QBO744" s="511"/>
      <c r="QBP744" s="511"/>
      <c r="QBQ744" s="89"/>
      <c r="QBR744" s="89"/>
      <c r="QBS744" s="511"/>
      <c r="QBT744" s="511"/>
      <c r="QBU744" s="89"/>
      <c r="QBV744" s="89"/>
      <c r="QBW744" s="511"/>
      <c r="QBX744" s="511"/>
      <c r="QBY744" s="511"/>
      <c r="QBZ744" s="511"/>
      <c r="QCA744" s="511"/>
      <c r="QCB744" s="203"/>
      <c r="QCC744" s="107"/>
      <c r="QCD744" s="511"/>
      <c r="QCE744" s="511"/>
      <c r="QCF744" s="511"/>
      <c r="QCG744" s="511"/>
      <c r="QCH744" s="511"/>
      <c r="QCI744" s="511"/>
      <c r="QCJ744" s="511"/>
      <c r="QCK744" s="168"/>
      <c r="QCL744" s="168"/>
      <c r="QCM744" s="168"/>
      <c r="QCN744" s="168"/>
      <c r="QCO744" s="168"/>
      <c r="QCP744" s="168"/>
      <c r="QCQ744" s="168"/>
      <c r="QCR744" s="168"/>
      <c r="QCS744" s="168"/>
      <c r="QCT744" s="168"/>
      <c r="QCU744" s="168"/>
      <c r="QCV744" s="168"/>
      <c r="QCW744" s="168"/>
      <c r="QCX744" s="168"/>
      <c r="QCY744" s="168"/>
      <c r="QCZ744" s="168"/>
      <c r="QDA744" s="168"/>
      <c r="QDB744" s="168"/>
      <c r="QDC744" s="168"/>
      <c r="QDD744" s="168"/>
      <c r="QDE744" s="168"/>
      <c r="QDF744" s="168"/>
      <c r="QDG744" s="168"/>
      <c r="QDH744" s="168"/>
      <c r="QDI744" s="168"/>
      <c r="QDJ744" s="168"/>
      <c r="QDK744" s="168"/>
      <c r="QDL744" s="168"/>
      <c r="QDM744" s="168"/>
      <c r="QDN744" s="168"/>
      <c r="QDO744" s="168"/>
      <c r="QDP744" s="168"/>
      <c r="QDQ744" s="168"/>
      <c r="QDR744" s="168"/>
      <c r="QDS744" s="168"/>
      <c r="QDT744" s="168"/>
      <c r="QDU744" s="168"/>
      <c r="QDV744" s="168"/>
      <c r="QDW744" s="168"/>
      <c r="QDX744" s="168"/>
      <c r="QDY744" s="168"/>
      <c r="QDZ744" s="168"/>
      <c r="QEA744" s="168"/>
      <c r="QEB744" s="168"/>
      <c r="QEC744" s="511"/>
      <c r="QED744" s="511"/>
      <c r="QEE744" s="511"/>
      <c r="QEF744" s="511"/>
      <c r="QEG744" s="511"/>
      <c r="QEH744" s="511"/>
      <c r="QEI744" s="511"/>
      <c r="QEJ744" s="511"/>
      <c r="QEK744" s="511"/>
      <c r="QEL744" s="511"/>
      <c r="QEM744" s="511"/>
      <c r="QEN744" s="511"/>
      <c r="QEO744" s="511"/>
      <c r="QEP744" s="511"/>
      <c r="QEQ744" s="511"/>
      <c r="QER744" s="511"/>
      <c r="QES744" s="511"/>
      <c r="QET744" s="511"/>
      <c r="QEU744" s="511"/>
      <c r="QEV744" s="511"/>
      <c r="QEW744" s="511"/>
      <c r="QEX744" s="511"/>
      <c r="QEY744" s="511"/>
      <c r="QEZ744" s="511"/>
      <c r="QFA744" s="89"/>
      <c r="QFB744" s="89"/>
      <c r="QFC744" s="89"/>
      <c r="QFD744" s="89"/>
      <c r="QFE744" s="89"/>
      <c r="QFF744" s="511"/>
      <c r="QFG744" s="511"/>
      <c r="QFH744" s="89"/>
      <c r="QFI744" s="89"/>
      <c r="QFJ744" s="511"/>
      <c r="QFK744" s="511"/>
      <c r="QFL744" s="89"/>
      <c r="QFM744" s="89"/>
      <c r="QFN744" s="511"/>
      <c r="QFO744" s="511"/>
      <c r="QFP744" s="511"/>
      <c r="QFQ744" s="511"/>
      <c r="QFR744" s="511"/>
      <c r="QFS744" s="511"/>
      <c r="QFT744" s="511"/>
      <c r="QFU744" s="89"/>
      <c r="QFV744" s="89"/>
      <c r="QFW744" s="511"/>
      <c r="QFX744" s="511"/>
      <c r="QFY744" s="89"/>
      <c r="QFZ744" s="89"/>
      <c r="QGA744" s="511"/>
      <c r="QGB744" s="511"/>
      <c r="QGC744" s="511"/>
      <c r="QGD744" s="511"/>
      <c r="QGE744" s="511"/>
      <c r="QGF744" s="203"/>
      <c r="QGG744" s="107"/>
      <c r="QGH744" s="511"/>
      <c r="QGI744" s="511"/>
      <c r="QGJ744" s="511"/>
      <c r="QGK744" s="511"/>
      <c r="QGL744" s="511"/>
      <c r="QGM744" s="511"/>
      <c r="QGN744" s="511"/>
      <c r="QGO744" s="168"/>
      <c r="QGP744" s="168"/>
      <c r="QGQ744" s="168"/>
      <c r="QGR744" s="168"/>
      <c r="QGS744" s="168"/>
      <c r="QGT744" s="168"/>
      <c r="QGU744" s="168"/>
      <c r="QGV744" s="168"/>
      <c r="QGW744" s="168"/>
      <c r="QGX744" s="168"/>
      <c r="QGY744" s="168"/>
      <c r="QGZ744" s="168"/>
      <c r="QHA744" s="168"/>
      <c r="QHB744" s="168"/>
      <c r="QHC744" s="168"/>
      <c r="QHD744" s="168"/>
      <c r="QHE744" s="168"/>
      <c r="QHF744" s="168"/>
      <c r="QHG744" s="168"/>
      <c r="QHH744" s="168"/>
      <c r="QHI744" s="168"/>
      <c r="QHJ744" s="168"/>
      <c r="QHK744" s="168"/>
      <c r="QHL744" s="168"/>
      <c r="QHM744" s="168"/>
      <c r="QHN744" s="168"/>
      <c r="QHO744" s="168"/>
      <c r="QHP744" s="168"/>
      <c r="QHQ744" s="168"/>
      <c r="QHR744" s="168"/>
      <c r="QHS744" s="168"/>
      <c r="QHT744" s="168"/>
      <c r="QHU744" s="168"/>
      <c r="QHV744" s="168"/>
      <c r="QHW744" s="168"/>
      <c r="QHX744" s="168"/>
      <c r="QHY744" s="168"/>
      <c r="QHZ744" s="168"/>
      <c r="QIA744" s="168"/>
      <c r="QIB744" s="168"/>
      <c r="QIC744" s="168"/>
      <c r="QID744" s="168"/>
      <c r="QIE744" s="168"/>
      <c r="QIF744" s="168"/>
      <c r="QIG744" s="511"/>
      <c r="QIH744" s="511"/>
      <c r="QII744" s="511"/>
      <c r="QIJ744" s="511"/>
      <c r="QIK744" s="511"/>
      <c r="QIL744" s="511"/>
      <c r="QIM744" s="511"/>
      <c r="QIN744" s="511"/>
      <c r="QIO744" s="511"/>
      <c r="QIP744" s="511"/>
      <c r="QIQ744" s="511"/>
      <c r="QIR744" s="511"/>
      <c r="QIS744" s="511"/>
      <c r="QIT744" s="511"/>
      <c r="QIU744" s="511"/>
      <c r="QIV744" s="511"/>
      <c r="QIW744" s="511"/>
      <c r="QIX744" s="511"/>
      <c r="QIY744" s="511"/>
      <c r="QIZ744" s="511"/>
      <c r="QJA744" s="511"/>
      <c r="QJB744" s="511"/>
      <c r="QJC744" s="511"/>
      <c r="QJD744" s="511"/>
      <c r="QJE744" s="89"/>
      <c r="QJF744" s="89"/>
      <c r="QJG744" s="89"/>
      <c r="QJH744" s="89"/>
      <c r="QJI744" s="89"/>
      <c r="QJJ744" s="511"/>
      <c r="QJK744" s="511"/>
      <c r="QJL744" s="89"/>
      <c r="QJM744" s="89"/>
      <c r="QJN744" s="511"/>
      <c r="QJO744" s="511"/>
      <c r="QJP744" s="89"/>
      <c r="QJQ744" s="89"/>
      <c r="QJR744" s="511"/>
      <c r="QJS744" s="511"/>
      <c r="QJT744" s="511"/>
      <c r="QJU744" s="511"/>
      <c r="QJV744" s="511"/>
      <c r="QJW744" s="511"/>
      <c r="QJX744" s="511"/>
      <c r="QJY744" s="89"/>
      <c r="QJZ744" s="89"/>
      <c r="QKA744" s="511"/>
      <c r="QKB744" s="511"/>
      <c r="QKC744" s="89"/>
      <c r="QKD744" s="89"/>
      <c r="QKE744" s="511"/>
      <c r="QKF744" s="511"/>
      <c r="QKG744" s="511"/>
      <c r="QKH744" s="511"/>
      <c r="QKI744" s="511"/>
      <c r="QKJ744" s="203"/>
      <c r="QKK744" s="107"/>
      <c r="QKL744" s="511"/>
      <c r="QKM744" s="511"/>
      <c r="QKN744" s="511"/>
      <c r="QKO744" s="511"/>
      <c r="QKP744" s="511"/>
      <c r="QKQ744" s="511"/>
      <c r="QKR744" s="511"/>
      <c r="QKS744" s="168"/>
      <c r="QKT744" s="168"/>
      <c r="QKU744" s="168"/>
      <c r="QKV744" s="168"/>
      <c r="QKW744" s="168"/>
      <c r="QKX744" s="168"/>
      <c r="QKY744" s="168"/>
      <c r="QKZ744" s="168"/>
      <c r="QLA744" s="168"/>
      <c r="QLB744" s="168"/>
      <c r="QLC744" s="168"/>
      <c r="QLD744" s="168"/>
      <c r="QLE744" s="168"/>
      <c r="QLF744" s="168"/>
      <c r="QLG744" s="168"/>
      <c r="QLH744" s="168"/>
      <c r="QLI744" s="168"/>
      <c r="QLJ744" s="168"/>
      <c r="QLK744" s="168"/>
      <c r="QLL744" s="168"/>
      <c r="QLM744" s="168"/>
      <c r="QLN744" s="168"/>
      <c r="QLO744" s="168"/>
      <c r="QLP744" s="168"/>
      <c r="QLQ744" s="168"/>
      <c r="QLR744" s="168"/>
      <c r="QLS744" s="168"/>
      <c r="QLT744" s="168"/>
      <c r="QLU744" s="168"/>
      <c r="QLV744" s="168"/>
      <c r="QLW744" s="168"/>
      <c r="QLX744" s="168"/>
      <c r="QLY744" s="168"/>
      <c r="QLZ744" s="168"/>
      <c r="QMA744" s="168"/>
      <c r="QMB744" s="168"/>
      <c r="QMC744" s="168"/>
      <c r="QMD744" s="168"/>
      <c r="QME744" s="168"/>
      <c r="QMF744" s="168"/>
      <c r="QMG744" s="168"/>
      <c r="QMH744" s="168"/>
      <c r="QMI744" s="168"/>
      <c r="QMJ744" s="168"/>
      <c r="QMK744" s="511"/>
      <c r="QML744" s="511"/>
      <c r="QMM744" s="511"/>
      <c r="QMN744" s="511"/>
      <c r="QMO744" s="511"/>
      <c r="QMP744" s="511"/>
      <c r="QMQ744" s="511"/>
      <c r="QMR744" s="511"/>
      <c r="QMS744" s="511"/>
      <c r="QMT744" s="511"/>
      <c r="QMU744" s="511"/>
      <c r="QMV744" s="511"/>
      <c r="QMW744" s="511"/>
      <c r="QMX744" s="511"/>
      <c r="QMY744" s="511"/>
      <c r="QMZ744" s="511"/>
      <c r="QNA744" s="511"/>
      <c r="QNB744" s="511"/>
      <c r="QNC744" s="511"/>
      <c r="QND744" s="511"/>
      <c r="QNE744" s="511"/>
      <c r="QNF744" s="511"/>
      <c r="QNG744" s="511"/>
      <c r="QNH744" s="511"/>
      <c r="QNI744" s="89"/>
      <c r="QNJ744" s="89"/>
      <c r="QNK744" s="89"/>
      <c r="QNL744" s="89"/>
      <c r="QNM744" s="89"/>
      <c r="QNN744" s="511"/>
      <c r="QNO744" s="511"/>
      <c r="QNP744" s="89"/>
      <c r="QNQ744" s="89"/>
      <c r="QNR744" s="511"/>
      <c r="QNS744" s="511"/>
      <c r="QNT744" s="89"/>
      <c r="QNU744" s="89"/>
      <c r="QNV744" s="511"/>
      <c r="QNW744" s="511"/>
      <c r="QNX744" s="511"/>
      <c r="QNY744" s="511"/>
      <c r="QNZ744" s="511"/>
      <c r="QOA744" s="511"/>
      <c r="QOB744" s="511"/>
      <c r="QOC744" s="89"/>
      <c r="QOD744" s="89"/>
      <c r="QOE744" s="511"/>
      <c r="QOF744" s="511"/>
      <c r="QOG744" s="89"/>
      <c r="QOH744" s="89"/>
      <c r="QOI744" s="511"/>
      <c r="QOJ744" s="511"/>
      <c r="QOK744" s="511"/>
      <c r="QOL744" s="511"/>
      <c r="QOM744" s="511"/>
      <c r="QON744" s="203"/>
      <c r="QOO744" s="107"/>
      <c r="QOP744" s="511"/>
      <c r="QOQ744" s="511"/>
      <c r="QOR744" s="511"/>
      <c r="QOS744" s="511"/>
      <c r="QOT744" s="511"/>
      <c r="QOU744" s="511"/>
      <c r="QOV744" s="511"/>
      <c r="QOW744" s="168"/>
      <c r="QOX744" s="168"/>
      <c r="QOY744" s="168"/>
      <c r="QOZ744" s="168"/>
      <c r="QPA744" s="168"/>
      <c r="QPB744" s="168"/>
      <c r="QPC744" s="168"/>
      <c r="QPD744" s="168"/>
      <c r="QPE744" s="168"/>
      <c r="QPF744" s="168"/>
      <c r="QPG744" s="168"/>
      <c r="QPH744" s="168"/>
      <c r="QPI744" s="168"/>
      <c r="QPJ744" s="168"/>
      <c r="QPK744" s="168"/>
      <c r="QPL744" s="168"/>
      <c r="QPM744" s="168"/>
      <c r="QPN744" s="168"/>
      <c r="QPO744" s="168"/>
      <c r="QPP744" s="168"/>
      <c r="QPQ744" s="168"/>
      <c r="QPR744" s="168"/>
      <c r="QPS744" s="168"/>
      <c r="QPT744" s="168"/>
      <c r="QPU744" s="168"/>
      <c r="QPV744" s="168"/>
      <c r="QPW744" s="168"/>
      <c r="QPX744" s="168"/>
      <c r="QPY744" s="168"/>
      <c r="QPZ744" s="168"/>
      <c r="QQA744" s="168"/>
      <c r="QQB744" s="168"/>
      <c r="QQC744" s="168"/>
      <c r="QQD744" s="168"/>
      <c r="QQE744" s="168"/>
      <c r="QQF744" s="168"/>
      <c r="QQG744" s="168"/>
      <c r="QQH744" s="168"/>
      <c r="QQI744" s="168"/>
      <c r="QQJ744" s="168"/>
      <c r="QQK744" s="168"/>
      <c r="QQL744" s="168"/>
      <c r="QQM744" s="168"/>
      <c r="QQN744" s="168"/>
      <c r="QQO744" s="511"/>
      <c r="QQP744" s="511"/>
      <c r="QQQ744" s="511"/>
      <c r="QQR744" s="511"/>
      <c r="QQS744" s="511"/>
      <c r="QQT744" s="511"/>
      <c r="QQU744" s="511"/>
      <c r="QQV744" s="511"/>
      <c r="QQW744" s="511"/>
      <c r="QQX744" s="511"/>
      <c r="QQY744" s="511"/>
      <c r="QQZ744" s="511"/>
      <c r="QRA744" s="511"/>
      <c r="QRB744" s="511"/>
      <c r="QRC744" s="511"/>
      <c r="QRD744" s="511"/>
      <c r="QRE744" s="511"/>
      <c r="QRF744" s="511"/>
      <c r="QRG744" s="511"/>
      <c r="QRH744" s="511"/>
      <c r="QRI744" s="511"/>
      <c r="QRJ744" s="511"/>
      <c r="QRK744" s="511"/>
      <c r="QRL744" s="511"/>
      <c r="QRM744" s="89"/>
      <c r="QRN744" s="89"/>
      <c r="QRO744" s="89"/>
      <c r="QRP744" s="89"/>
      <c r="QRQ744" s="89"/>
      <c r="QRR744" s="511"/>
      <c r="QRS744" s="511"/>
      <c r="QRT744" s="89"/>
      <c r="QRU744" s="89"/>
      <c r="QRV744" s="511"/>
      <c r="QRW744" s="511"/>
      <c r="QRX744" s="89"/>
      <c r="QRY744" s="89"/>
      <c r="QRZ744" s="511"/>
      <c r="QSA744" s="511"/>
      <c r="QSB744" s="511"/>
      <c r="QSC744" s="511"/>
      <c r="QSD744" s="511"/>
      <c r="QSE744" s="511"/>
      <c r="QSF744" s="511"/>
      <c r="QSG744" s="89"/>
      <c r="QSH744" s="89"/>
      <c r="QSI744" s="511"/>
      <c r="QSJ744" s="511"/>
      <c r="QSK744" s="89"/>
      <c r="QSL744" s="89"/>
      <c r="QSM744" s="511"/>
      <c r="QSN744" s="511"/>
      <c r="QSO744" s="511"/>
      <c r="QSP744" s="511"/>
      <c r="QSQ744" s="511"/>
      <c r="QSR744" s="203"/>
      <c r="QSS744" s="107"/>
      <c r="QST744" s="511"/>
      <c r="QSU744" s="511"/>
      <c r="QSV744" s="511"/>
      <c r="QSW744" s="511"/>
      <c r="QSX744" s="511"/>
      <c r="QSY744" s="511"/>
      <c r="QSZ744" s="511"/>
      <c r="QTA744" s="168"/>
      <c r="QTB744" s="168"/>
      <c r="QTC744" s="168"/>
      <c r="QTD744" s="168"/>
      <c r="QTE744" s="168"/>
      <c r="QTF744" s="168"/>
      <c r="QTG744" s="168"/>
      <c r="QTH744" s="168"/>
      <c r="QTI744" s="168"/>
      <c r="QTJ744" s="168"/>
      <c r="QTK744" s="168"/>
      <c r="QTL744" s="168"/>
      <c r="QTM744" s="168"/>
      <c r="QTN744" s="168"/>
      <c r="QTO744" s="168"/>
      <c r="QTP744" s="168"/>
      <c r="QTQ744" s="168"/>
      <c r="QTR744" s="168"/>
      <c r="QTS744" s="168"/>
      <c r="QTT744" s="168"/>
      <c r="QTU744" s="168"/>
      <c r="QTV744" s="168"/>
      <c r="QTW744" s="168"/>
      <c r="QTX744" s="168"/>
      <c r="QTY744" s="168"/>
      <c r="QTZ744" s="168"/>
      <c r="QUA744" s="168"/>
      <c r="QUB744" s="168"/>
      <c r="QUC744" s="168"/>
      <c r="QUD744" s="168"/>
      <c r="QUE744" s="168"/>
      <c r="QUF744" s="168"/>
      <c r="QUG744" s="168"/>
      <c r="QUH744" s="168"/>
      <c r="QUI744" s="168"/>
      <c r="QUJ744" s="168"/>
      <c r="QUK744" s="168"/>
      <c r="QUL744" s="168"/>
      <c r="QUM744" s="168"/>
      <c r="QUN744" s="168"/>
      <c r="QUO744" s="168"/>
      <c r="QUP744" s="168"/>
      <c r="QUQ744" s="168"/>
      <c r="QUR744" s="168"/>
      <c r="QUS744" s="511"/>
      <c r="QUT744" s="511"/>
      <c r="QUU744" s="511"/>
      <c r="QUV744" s="511"/>
      <c r="QUW744" s="511"/>
      <c r="QUX744" s="511"/>
      <c r="QUY744" s="511"/>
      <c r="QUZ744" s="511"/>
      <c r="QVA744" s="511"/>
      <c r="QVB744" s="511"/>
      <c r="QVC744" s="511"/>
      <c r="QVD744" s="511"/>
      <c r="QVE744" s="511"/>
      <c r="QVF744" s="511"/>
      <c r="QVG744" s="511"/>
      <c r="QVH744" s="511"/>
      <c r="QVI744" s="511"/>
      <c r="QVJ744" s="511"/>
      <c r="QVK744" s="511"/>
      <c r="QVL744" s="511"/>
      <c r="QVM744" s="511"/>
      <c r="QVN744" s="511"/>
      <c r="QVO744" s="511"/>
      <c r="QVP744" s="511"/>
      <c r="QVQ744" s="89"/>
      <c r="QVR744" s="89"/>
      <c r="QVS744" s="89"/>
      <c r="QVT744" s="89"/>
      <c r="QVU744" s="89"/>
      <c r="QVV744" s="511"/>
      <c r="QVW744" s="511"/>
      <c r="QVX744" s="89"/>
      <c r="QVY744" s="89"/>
      <c r="QVZ744" s="511"/>
      <c r="QWA744" s="511"/>
      <c r="QWB744" s="89"/>
      <c r="QWC744" s="89"/>
      <c r="QWD744" s="511"/>
      <c r="QWE744" s="511"/>
      <c r="QWF744" s="511"/>
      <c r="QWG744" s="511"/>
      <c r="QWH744" s="511"/>
      <c r="QWI744" s="511"/>
      <c r="QWJ744" s="511"/>
      <c r="QWK744" s="89"/>
      <c r="QWL744" s="89"/>
      <c r="QWM744" s="511"/>
      <c r="QWN744" s="511"/>
      <c r="QWO744" s="89"/>
      <c r="QWP744" s="89"/>
      <c r="QWQ744" s="511"/>
      <c r="QWR744" s="511"/>
      <c r="QWS744" s="511"/>
      <c r="QWT744" s="511"/>
      <c r="QWU744" s="511"/>
      <c r="QWV744" s="203"/>
      <c r="QWW744" s="107"/>
      <c r="QWX744" s="511"/>
      <c r="QWY744" s="511"/>
      <c r="QWZ744" s="511"/>
      <c r="QXA744" s="511"/>
      <c r="QXB744" s="511"/>
      <c r="QXC744" s="511"/>
      <c r="QXD744" s="511"/>
      <c r="QXE744" s="168"/>
      <c r="QXF744" s="168"/>
      <c r="QXG744" s="168"/>
      <c r="QXH744" s="168"/>
      <c r="QXI744" s="168"/>
      <c r="QXJ744" s="168"/>
      <c r="QXK744" s="168"/>
      <c r="QXL744" s="168"/>
      <c r="QXM744" s="168"/>
      <c r="QXN744" s="168"/>
      <c r="QXO744" s="168"/>
      <c r="QXP744" s="168"/>
      <c r="QXQ744" s="168"/>
      <c r="QXR744" s="168"/>
      <c r="QXS744" s="168"/>
      <c r="QXT744" s="168"/>
      <c r="QXU744" s="168"/>
      <c r="QXV744" s="168"/>
      <c r="QXW744" s="168"/>
      <c r="QXX744" s="168"/>
      <c r="QXY744" s="168"/>
      <c r="QXZ744" s="168"/>
      <c r="QYA744" s="168"/>
      <c r="QYB744" s="168"/>
      <c r="QYC744" s="168"/>
      <c r="QYD744" s="168"/>
      <c r="QYE744" s="168"/>
      <c r="QYF744" s="168"/>
      <c r="QYG744" s="168"/>
      <c r="QYH744" s="168"/>
      <c r="QYI744" s="168"/>
      <c r="QYJ744" s="168"/>
      <c r="QYK744" s="168"/>
      <c r="QYL744" s="168"/>
      <c r="QYM744" s="168"/>
      <c r="QYN744" s="168"/>
      <c r="QYO744" s="168"/>
      <c r="QYP744" s="168"/>
      <c r="QYQ744" s="168"/>
      <c r="QYR744" s="168"/>
      <c r="QYS744" s="168"/>
      <c r="QYT744" s="168"/>
      <c r="QYU744" s="168"/>
      <c r="QYV744" s="168"/>
      <c r="QYW744" s="511"/>
      <c r="QYX744" s="511"/>
      <c r="QYY744" s="511"/>
      <c r="QYZ744" s="511"/>
      <c r="QZA744" s="511"/>
      <c r="QZB744" s="511"/>
      <c r="QZC744" s="511"/>
      <c r="QZD744" s="511"/>
      <c r="QZE744" s="511"/>
      <c r="QZF744" s="511"/>
      <c r="QZG744" s="511"/>
      <c r="QZH744" s="511"/>
      <c r="QZI744" s="511"/>
      <c r="QZJ744" s="511"/>
      <c r="QZK744" s="511"/>
      <c r="QZL744" s="511"/>
      <c r="QZM744" s="511"/>
      <c r="QZN744" s="511"/>
      <c r="QZO744" s="511"/>
      <c r="QZP744" s="511"/>
      <c r="QZQ744" s="511"/>
      <c r="QZR744" s="511"/>
      <c r="QZS744" s="511"/>
      <c r="QZT744" s="511"/>
      <c r="QZU744" s="89"/>
      <c r="QZV744" s="89"/>
      <c r="QZW744" s="89"/>
      <c r="QZX744" s="89"/>
      <c r="QZY744" s="89"/>
      <c r="QZZ744" s="511"/>
      <c r="RAA744" s="511"/>
      <c r="RAB744" s="89"/>
      <c r="RAC744" s="89"/>
      <c r="RAD744" s="511"/>
      <c r="RAE744" s="511"/>
      <c r="RAF744" s="89"/>
      <c r="RAG744" s="89"/>
      <c r="RAH744" s="511"/>
      <c r="RAI744" s="511"/>
      <c r="RAJ744" s="511"/>
      <c r="RAK744" s="511"/>
      <c r="RAL744" s="511"/>
      <c r="RAM744" s="511"/>
      <c r="RAN744" s="511"/>
      <c r="RAO744" s="89"/>
      <c r="RAP744" s="89"/>
      <c r="RAQ744" s="511"/>
      <c r="RAR744" s="511"/>
      <c r="RAS744" s="89"/>
      <c r="RAT744" s="89"/>
      <c r="RAU744" s="511"/>
      <c r="RAV744" s="511"/>
      <c r="RAW744" s="511"/>
      <c r="RAX744" s="511"/>
      <c r="RAY744" s="511"/>
      <c r="RAZ744" s="203"/>
      <c r="RBA744" s="107"/>
      <c r="RBB744" s="511"/>
      <c r="RBC744" s="511"/>
      <c r="RBD744" s="511"/>
      <c r="RBE744" s="511"/>
      <c r="RBF744" s="511"/>
      <c r="RBG744" s="511"/>
      <c r="RBH744" s="511"/>
      <c r="RBI744" s="168"/>
      <c r="RBJ744" s="168"/>
      <c r="RBK744" s="168"/>
      <c r="RBL744" s="168"/>
      <c r="RBM744" s="168"/>
      <c r="RBN744" s="168"/>
      <c r="RBO744" s="168"/>
      <c r="RBP744" s="168"/>
      <c r="RBQ744" s="168"/>
      <c r="RBR744" s="168"/>
      <c r="RBS744" s="168"/>
      <c r="RBT744" s="168"/>
      <c r="RBU744" s="168"/>
      <c r="RBV744" s="168"/>
      <c r="RBW744" s="168"/>
      <c r="RBX744" s="168"/>
      <c r="RBY744" s="168"/>
      <c r="RBZ744" s="168"/>
      <c r="RCA744" s="168"/>
      <c r="RCB744" s="168"/>
      <c r="RCC744" s="168"/>
      <c r="RCD744" s="168"/>
      <c r="RCE744" s="168"/>
      <c r="RCF744" s="168"/>
      <c r="RCG744" s="168"/>
      <c r="RCH744" s="168"/>
      <c r="RCI744" s="168"/>
      <c r="RCJ744" s="168"/>
      <c r="RCK744" s="168"/>
      <c r="RCL744" s="168"/>
      <c r="RCM744" s="168"/>
      <c r="RCN744" s="168"/>
      <c r="RCO744" s="168"/>
      <c r="RCP744" s="168"/>
      <c r="RCQ744" s="168"/>
      <c r="RCR744" s="168"/>
      <c r="RCS744" s="168"/>
      <c r="RCT744" s="168"/>
      <c r="RCU744" s="168"/>
      <c r="RCV744" s="168"/>
      <c r="RCW744" s="168"/>
      <c r="RCX744" s="168"/>
      <c r="RCY744" s="168"/>
      <c r="RCZ744" s="168"/>
      <c r="RDA744" s="511"/>
      <c r="RDB744" s="511"/>
      <c r="RDC744" s="511"/>
      <c r="RDD744" s="511"/>
      <c r="RDE744" s="511"/>
      <c r="RDF744" s="511"/>
      <c r="RDG744" s="511"/>
      <c r="RDH744" s="511"/>
      <c r="RDI744" s="511"/>
      <c r="RDJ744" s="511"/>
      <c r="RDK744" s="511"/>
      <c r="RDL744" s="511"/>
      <c r="RDM744" s="511"/>
      <c r="RDN744" s="511"/>
      <c r="RDO744" s="511"/>
      <c r="RDP744" s="511"/>
      <c r="RDQ744" s="511"/>
      <c r="RDR744" s="511"/>
      <c r="RDS744" s="511"/>
      <c r="RDT744" s="511"/>
      <c r="RDU744" s="511"/>
      <c r="RDV744" s="511"/>
      <c r="RDW744" s="511"/>
    </row>
    <row r="745" spans="1:12295" s="66" customFormat="1" ht="117" hidden="1" customHeight="1" x14ac:dyDescent="0.3">
      <c r="B745" s="529" t="s">
        <v>13</v>
      </c>
      <c r="C745" s="222" t="s">
        <v>118</v>
      </c>
      <c r="D745" s="168">
        <f t="shared" si="1396"/>
        <v>0</v>
      </c>
      <c r="E745" s="168">
        <v>0</v>
      </c>
      <c r="F745" s="168"/>
      <c r="G745" s="240"/>
      <c r="H745" s="240">
        <v>0</v>
      </c>
      <c r="I745" s="240">
        <v>0</v>
      </c>
      <c r="J745" s="240">
        <f>K745</f>
        <v>23668.82518</v>
      </c>
      <c r="K745" s="168">
        <f t="shared" si="1397"/>
        <v>23668.82518</v>
      </c>
      <c r="L745" s="699" t="e">
        <f t="shared" si="1294"/>
        <v>#DIV/0!</v>
      </c>
      <c r="M745" s="168">
        <v>0</v>
      </c>
      <c r="N745" s="687"/>
      <c r="O745" s="632"/>
      <c r="P745" s="687"/>
      <c r="Q745" s="632"/>
      <c r="R745" s="687"/>
      <c r="S745" s="632">
        <v>0</v>
      </c>
      <c r="T745" s="687"/>
      <c r="U745" s="1003">
        <v>23668.82518</v>
      </c>
      <c r="V745" s="1003">
        <f t="shared" si="1391"/>
        <v>630676.66593000002</v>
      </c>
      <c r="W745" s="1003"/>
      <c r="X745" s="1003"/>
      <c r="Y745" s="1003">
        <f t="shared" si="1392"/>
        <v>630676.66593000002</v>
      </c>
      <c r="Z745" s="1003">
        <f t="shared" si="1393"/>
        <v>630676.66593000002</v>
      </c>
      <c r="AA745" s="1003">
        <f t="shared" si="1394"/>
        <v>0</v>
      </c>
      <c r="AB745" s="1003"/>
      <c r="AC745" s="1003">
        <v>630676.66593000002</v>
      </c>
      <c r="AD745" s="696" t="e">
        <f t="shared" si="1395"/>
        <v>#DIV/0!</v>
      </c>
      <c r="AE745" s="168">
        <f t="shared" si="1398"/>
        <v>0</v>
      </c>
      <c r="AF745" s="699" t="e">
        <f t="shared" si="1295"/>
        <v>#DIV/0!</v>
      </c>
      <c r="AG745" s="240">
        <v>0</v>
      </c>
      <c r="AH745" s="699" t="e">
        <f t="shared" si="1302"/>
        <v>#DIV/0!</v>
      </c>
      <c r="AI745" s="111"/>
      <c r="AJ745" s="114"/>
      <c r="AK745" s="632"/>
      <c r="AL745" s="687"/>
      <c r="AM745" s="632">
        <v>0</v>
      </c>
      <c r="AN745" s="687"/>
      <c r="AO745" s="632">
        <v>0</v>
      </c>
      <c r="AP745" s="632">
        <f t="shared" ref="AP745:AP756" si="1402">AR745+AT745+AX745</f>
        <v>109000</v>
      </c>
      <c r="AQ745" s="687"/>
      <c r="AR745" s="168">
        <f t="shared" si="1399"/>
        <v>109000</v>
      </c>
      <c r="AS745" s="699" t="e">
        <f t="shared" si="1297"/>
        <v>#DIV/0!</v>
      </c>
      <c r="AT745" s="168">
        <v>0</v>
      </c>
      <c r="AU745" s="699" t="e">
        <f t="shared" si="1306"/>
        <v>#DIV/0!</v>
      </c>
      <c r="AV745" s="632"/>
      <c r="AW745" s="699" t="e">
        <f t="shared" si="1341"/>
        <v>#DIV/0!</v>
      </c>
      <c r="AX745" s="168"/>
      <c r="AY745" s="699" t="e">
        <f t="shared" si="1321"/>
        <v>#DIV/0!</v>
      </c>
      <c r="AZ745" s="632">
        <v>0</v>
      </c>
      <c r="BA745" s="699" t="e">
        <f t="shared" si="1322"/>
        <v>#DIV/0!</v>
      </c>
      <c r="BB745" s="632">
        <f>[10]Лист1!$D$58</f>
        <v>109000</v>
      </c>
      <c r="BC745" s="632">
        <f t="shared" si="1342"/>
        <v>0</v>
      </c>
      <c r="BD745" s="632">
        <f t="shared" si="1343"/>
        <v>0</v>
      </c>
      <c r="BE745" s="632">
        <f t="shared" si="1386"/>
        <v>0</v>
      </c>
      <c r="BF745" s="632">
        <v>0</v>
      </c>
      <c r="BG745" s="632"/>
      <c r="BH745" s="632">
        <v>0</v>
      </c>
      <c r="BI745" s="632">
        <v>0</v>
      </c>
      <c r="BJ745" s="632">
        <f t="shared" si="1345"/>
        <v>0</v>
      </c>
      <c r="BK745" s="632"/>
      <c r="BL745" s="632"/>
      <c r="BM745" s="632"/>
      <c r="BN745" s="632">
        <f t="shared" si="1400"/>
        <v>109000</v>
      </c>
      <c r="BO745" s="632">
        <f t="shared" si="1385"/>
        <v>0</v>
      </c>
      <c r="BP745" s="632"/>
      <c r="BQ745" s="632"/>
      <c r="BR745" s="632">
        <f t="shared" si="1348"/>
        <v>0</v>
      </c>
      <c r="BS745" s="632">
        <f>[10]Лист1!$D$58</f>
        <v>109000</v>
      </c>
      <c r="BT745" s="632"/>
      <c r="BU745" s="632">
        <f t="shared" si="1401"/>
        <v>109000</v>
      </c>
      <c r="BV745" s="240">
        <v>0</v>
      </c>
      <c r="BW745" s="240"/>
      <c r="BX745" s="240"/>
      <c r="BY745" s="240">
        <v>0</v>
      </c>
      <c r="BZ745" s="541">
        <f>[10]Лист1!$D$58</f>
        <v>109000</v>
      </c>
      <c r="CE745" s="699" t="e">
        <f t="shared" si="1272"/>
        <v>#DIV/0!</v>
      </c>
    </row>
    <row r="746" spans="1:12295" s="66" customFormat="1" ht="117" hidden="1" customHeight="1" x14ac:dyDescent="0.3">
      <c r="B746" s="529" t="s">
        <v>14</v>
      </c>
      <c r="C746" s="222" t="s">
        <v>119</v>
      </c>
      <c r="D746" s="168">
        <f t="shared" si="1396"/>
        <v>0</v>
      </c>
      <c r="E746" s="168">
        <v>0</v>
      </c>
      <c r="F746" s="168"/>
      <c r="G746" s="240"/>
      <c r="H746" s="240">
        <v>0</v>
      </c>
      <c r="I746" s="240">
        <v>0</v>
      </c>
      <c r="J746" s="240">
        <f>K746</f>
        <v>23669.82518</v>
      </c>
      <c r="K746" s="168">
        <f t="shared" si="1397"/>
        <v>23669.82518</v>
      </c>
      <c r="L746" s="699" t="e">
        <f t="shared" si="1294"/>
        <v>#DIV/0!</v>
      </c>
      <c r="M746" s="168">
        <v>0</v>
      </c>
      <c r="N746" s="687"/>
      <c r="O746" s="632"/>
      <c r="P746" s="687"/>
      <c r="Q746" s="632"/>
      <c r="R746" s="687"/>
      <c r="S746" s="632">
        <v>0</v>
      </c>
      <c r="T746" s="687"/>
      <c r="U746" s="1003">
        <v>23669.82518</v>
      </c>
      <c r="V746" s="1003">
        <f t="shared" si="1391"/>
        <v>630677.66593000002</v>
      </c>
      <c r="W746" s="1003"/>
      <c r="X746" s="1003"/>
      <c r="Y746" s="1003">
        <f t="shared" si="1392"/>
        <v>630677.66593000002</v>
      </c>
      <c r="Z746" s="1003">
        <f t="shared" si="1393"/>
        <v>630677.66593000002</v>
      </c>
      <c r="AA746" s="1003">
        <f t="shared" si="1394"/>
        <v>0</v>
      </c>
      <c r="AB746" s="1003"/>
      <c r="AC746" s="1003">
        <v>630677.66593000002</v>
      </c>
      <c r="AD746" s="696" t="e">
        <f t="shared" si="1395"/>
        <v>#DIV/0!</v>
      </c>
      <c r="AE746" s="168">
        <f t="shared" si="1398"/>
        <v>0</v>
      </c>
      <c r="AF746" s="699" t="e">
        <f t="shared" si="1295"/>
        <v>#DIV/0!</v>
      </c>
      <c r="AG746" s="240">
        <v>0</v>
      </c>
      <c r="AH746" s="699" t="e">
        <f t="shared" si="1302"/>
        <v>#DIV/0!</v>
      </c>
      <c r="AI746" s="111"/>
      <c r="AJ746" s="114"/>
      <c r="AK746" s="632"/>
      <c r="AL746" s="687"/>
      <c r="AM746" s="632">
        <v>0</v>
      </c>
      <c r="AN746" s="687"/>
      <c r="AO746" s="632">
        <v>0</v>
      </c>
      <c r="AP746" s="632">
        <f t="shared" si="1402"/>
        <v>109000</v>
      </c>
      <c r="AQ746" s="687"/>
      <c r="AR746" s="168">
        <f t="shared" si="1399"/>
        <v>109000</v>
      </c>
      <c r="AS746" s="699" t="e">
        <f t="shared" si="1297"/>
        <v>#DIV/0!</v>
      </c>
      <c r="AT746" s="168">
        <v>0</v>
      </c>
      <c r="AU746" s="699" t="e">
        <f t="shared" si="1306"/>
        <v>#DIV/0!</v>
      </c>
      <c r="AV746" s="632"/>
      <c r="AW746" s="699" t="e">
        <f t="shared" si="1341"/>
        <v>#DIV/0!</v>
      </c>
      <c r="AX746" s="168"/>
      <c r="AY746" s="699" t="e">
        <f t="shared" si="1321"/>
        <v>#DIV/0!</v>
      </c>
      <c r="AZ746" s="632">
        <v>0</v>
      </c>
      <c r="BA746" s="699" t="e">
        <f t="shared" si="1322"/>
        <v>#DIV/0!</v>
      </c>
      <c r="BB746" s="632">
        <f>[10]Лист1!$D$58</f>
        <v>109000</v>
      </c>
      <c r="BC746" s="632">
        <f t="shared" si="1342"/>
        <v>0</v>
      </c>
      <c r="BD746" s="632">
        <f t="shared" si="1343"/>
        <v>0</v>
      </c>
      <c r="BE746" s="632">
        <f t="shared" si="1386"/>
        <v>0</v>
      </c>
      <c r="BF746" s="632">
        <v>0</v>
      </c>
      <c r="BG746" s="632"/>
      <c r="BH746" s="632">
        <v>0</v>
      </c>
      <c r="BI746" s="632">
        <v>0</v>
      </c>
      <c r="BJ746" s="632">
        <f t="shared" si="1345"/>
        <v>0</v>
      </c>
      <c r="BK746" s="632"/>
      <c r="BL746" s="632"/>
      <c r="BM746" s="632"/>
      <c r="BN746" s="632">
        <f t="shared" si="1400"/>
        <v>109000</v>
      </c>
      <c r="BO746" s="632">
        <f t="shared" si="1385"/>
        <v>0</v>
      </c>
      <c r="BP746" s="632"/>
      <c r="BQ746" s="632"/>
      <c r="BR746" s="632">
        <f t="shared" si="1348"/>
        <v>0</v>
      </c>
      <c r="BS746" s="632">
        <f>[10]Лист1!$D$58</f>
        <v>109000</v>
      </c>
      <c r="BT746" s="632"/>
      <c r="BU746" s="632">
        <f t="shared" si="1401"/>
        <v>109000</v>
      </c>
      <c r="BV746" s="240">
        <v>0</v>
      </c>
      <c r="BW746" s="240"/>
      <c r="BX746" s="240"/>
      <c r="BY746" s="240">
        <v>0</v>
      </c>
      <c r="BZ746" s="541">
        <f>[10]Лист1!$D$58</f>
        <v>109000</v>
      </c>
      <c r="CE746" s="699" t="e">
        <f t="shared" si="1272"/>
        <v>#DIV/0!</v>
      </c>
    </row>
    <row r="747" spans="1:12295" s="532" customFormat="1" ht="117" hidden="1" customHeight="1" x14ac:dyDescent="0.3">
      <c r="B747" s="529" t="s">
        <v>11</v>
      </c>
      <c r="C747" s="260" t="s">
        <v>368</v>
      </c>
      <c r="D747" s="168">
        <f t="shared" si="1396"/>
        <v>0</v>
      </c>
      <c r="E747" s="168">
        <f>E749</f>
        <v>0</v>
      </c>
      <c r="F747" s="168"/>
      <c r="G747" s="235"/>
      <c r="H747" s="235"/>
      <c r="I747" s="235"/>
      <c r="J747" s="235"/>
      <c r="K747" s="168">
        <f t="shared" si="1397"/>
        <v>23670.82518</v>
      </c>
      <c r="L747" s="699" t="e">
        <f t="shared" si="1294"/>
        <v>#DIV/0!</v>
      </c>
      <c r="M747" s="168">
        <f>M749</f>
        <v>0</v>
      </c>
      <c r="N747" s="687"/>
      <c r="O747" s="632"/>
      <c r="P747" s="687"/>
      <c r="Q747" s="632"/>
      <c r="R747" s="687"/>
      <c r="S747" s="632"/>
      <c r="T747" s="687"/>
      <c r="U747" s="1003">
        <v>23670.82518</v>
      </c>
      <c r="V747" s="1003">
        <f t="shared" si="1391"/>
        <v>630678.66593000002</v>
      </c>
      <c r="W747" s="1003"/>
      <c r="X747" s="1003"/>
      <c r="Y747" s="1003">
        <f t="shared" si="1392"/>
        <v>630678.66593000002</v>
      </c>
      <c r="Z747" s="1003">
        <f t="shared" si="1393"/>
        <v>630678.66593000002</v>
      </c>
      <c r="AA747" s="1003">
        <f t="shared" si="1394"/>
        <v>0</v>
      </c>
      <c r="AB747" s="1003"/>
      <c r="AC747" s="1003">
        <v>630678.66593000002</v>
      </c>
      <c r="AD747" s="696" t="e">
        <f t="shared" si="1395"/>
        <v>#DIV/0!</v>
      </c>
      <c r="AE747" s="168">
        <f t="shared" si="1398"/>
        <v>0</v>
      </c>
      <c r="AF747" s="699" t="e">
        <f t="shared" si="1295"/>
        <v>#DIV/0!</v>
      </c>
      <c r="AG747" s="235">
        <f>AG749</f>
        <v>0</v>
      </c>
      <c r="AH747" s="699" t="e">
        <f t="shared" si="1302"/>
        <v>#DIV/0!</v>
      </c>
      <c r="AI747" s="194"/>
      <c r="AJ747" s="114"/>
      <c r="AK747" s="632"/>
      <c r="AL747" s="687"/>
      <c r="AM747" s="632"/>
      <c r="AN747" s="687"/>
      <c r="AO747" s="632"/>
      <c r="AP747" s="632"/>
      <c r="AQ747" s="687"/>
      <c r="AR747" s="168">
        <f t="shared" si="1399"/>
        <v>109000</v>
      </c>
      <c r="AS747" s="699" t="e">
        <f t="shared" si="1297"/>
        <v>#DIV/0!</v>
      </c>
      <c r="AT747" s="168">
        <f>AT749</f>
        <v>0</v>
      </c>
      <c r="AU747" s="699" t="e">
        <f t="shared" si="1306"/>
        <v>#DIV/0!</v>
      </c>
      <c r="AV747" s="632"/>
      <c r="AW747" s="699" t="e">
        <f t="shared" si="1341"/>
        <v>#DIV/0!</v>
      </c>
      <c r="AX747" s="168"/>
      <c r="AY747" s="699" t="e">
        <f t="shared" si="1321"/>
        <v>#DIV/0!</v>
      </c>
      <c r="AZ747" s="632"/>
      <c r="BA747" s="699" t="e">
        <f t="shared" si="1322"/>
        <v>#DIV/0!</v>
      </c>
      <c r="BB747" s="632">
        <f>[10]Лист1!$D$58</f>
        <v>109000</v>
      </c>
      <c r="BC747" s="632"/>
      <c r="BD747" s="632"/>
      <c r="BE747" s="632">
        <f>BF747+BG747+BH747+BI747</f>
        <v>500000</v>
      </c>
      <c r="BF747" s="632">
        <f>BF749</f>
        <v>500000</v>
      </c>
      <c r="BG747" s="632"/>
      <c r="BH747" s="632"/>
      <c r="BI747" s="632"/>
      <c r="BJ747" s="632"/>
      <c r="BK747" s="632"/>
      <c r="BL747" s="632"/>
      <c r="BM747" s="632"/>
      <c r="BN747" s="632">
        <f t="shared" si="1400"/>
        <v>109000</v>
      </c>
      <c r="BO747" s="632"/>
      <c r="BP747" s="632"/>
      <c r="BQ747" s="632"/>
      <c r="BR747" s="632"/>
      <c r="BS747" s="632">
        <f>[10]Лист1!$D$58</f>
        <v>109000</v>
      </c>
      <c r="BT747" s="632"/>
      <c r="BU747" s="632">
        <f t="shared" si="1401"/>
        <v>109000</v>
      </c>
      <c r="BV747" s="194">
        <f>BV749</f>
        <v>500000</v>
      </c>
      <c r="BW747" s="194"/>
      <c r="BX747" s="194"/>
      <c r="BY747" s="235"/>
      <c r="BZ747" s="541">
        <f>[10]Лист1!$D$58</f>
        <v>109000</v>
      </c>
      <c r="CE747" s="699" t="e">
        <f t="shared" si="1272"/>
        <v>#DIV/0!</v>
      </c>
    </row>
    <row r="748" spans="1:12295" s="45" customFormat="1" ht="54" hidden="1" customHeight="1" x14ac:dyDescent="0.25">
      <c r="B748" s="529"/>
      <c r="C748" s="97" t="s">
        <v>31</v>
      </c>
      <c r="D748" s="168">
        <f t="shared" si="1396"/>
        <v>0</v>
      </c>
      <c r="E748" s="168">
        <f>E749</f>
        <v>0</v>
      </c>
      <c r="F748" s="168"/>
      <c r="G748" s="166"/>
      <c r="H748" s="166"/>
      <c r="I748" s="166"/>
      <c r="J748" s="166">
        <f>K748+M748+Q748</f>
        <v>23671.82518</v>
      </c>
      <c r="K748" s="168">
        <f t="shared" si="1397"/>
        <v>23671.82518</v>
      </c>
      <c r="L748" s="699" t="e">
        <f t="shared" si="1294"/>
        <v>#DIV/0!</v>
      </c>
      <c r="M748" s="168">
        <f>M749</f>
        <v>0</v>
      </c>
      <c r="N748" s="687"/>
      <c r="O748" s="632"/>
      <c r="P748" s="687"/>
      <c r="Q748" s="632"/>
      <c r="R748" s="687"/>
      <c r="S748" s="632"/>
      <c r="T748" s="687"/>
      <c r="U748" s="1003">
        <v>23671.82518</v>
      </c>
      <c r="V748" s="1003">
        <f t="shared" si="1391"/>
        <v>630679.66593000002</v>
      </c>
      <c r="W748" s="1003"/>
      <c r="X748" s="1003"/>
      <c r="Y748" s="1003">
        <f t="shared" si="1392"/>
        <v>630679.66593000002</v>
      </c>
      <c r="Z748" s="1003">
        <f t="shared" si="1393"/>
        <v>630679.66593000002</v>
      </c>
      <c r="AA748" s="1003">
        <f t="shared" si="1394"/>
        <v>0</v>
      </c>
      <c r="AB748" s="1003"/>
      <c r="AC748" s="1003">
        <v>630679.66593000002</v>
      </c>
      <c r="AD748" s="696" t="e">
        <f t="shared" si="1395"/>
        <v>#DIV/0!</v>
      </c>
      <c r="AE748" s="168">
        <f t="shared" si="1398"/>
        <v>0</v>
      </c>
      <c r="AF748" s="699" t="e">
        <f t="shared" si="1295"/>
        <v>#DIV/0!</v>
      </c>
      <c r="AG748" s="166">
        <f>AG750+AG753+AG754</f>
        <v>0</v>
      </c>
      <c r="AH748" s="699" t="e">
        <f t="shared" si="1302"/>
        <v>#DIV/0!</v>
      </c>
      <c r="AI748" s="626"/>
      <c r="AJ748" s="687"/>
      <c r="AK748" s="632"/>
      <c r="AL748" s="687"/>
      <c r="AM748" s="632"/>
      <c r="AN748" s="687"/>
      <c r="AO748" s="632"/>
      <c r="AP748" s="632">
        <f t="shared" ref="AP748" si="1403">AR748+AT748+AX748</f>
        <v>109000</v>
      </c>
      <c r="AQ748" s="687"/>
      <c r="AR748" s="168">
        <f t="shared" si="1399"/>
        <v>109000</v>
      </c>
      <c r="AS748" s="699" t="e">
        <f t="shared" si="1297"/>
        <v>#DIV/0!</v>
      </c>
      <c r="AT748" s="168">
        <f>AT749</f>
        <v>0</v>
      </c>
      <c r="AU748" s="699" t="e">
        <f t="shared" si="1306"/>
        <v>#DIV/0!</v>
      </c>
      <c r="AV748" s="632"/>
      <c r="AW748" s="699" t="e">
        <f t="shared" si="1341"/>
        <v>#DIV/0!</v>
      </c>
      <c r="AX748" s="168"/>
      <c r="AY748" s="699" t="e">
        <f t="shared" si="1321"/>
        <v>#DIV/0!</v>
      </c>
      <c r="AZ748" s="632"/>
      <c r="BA748" s="699" t="e">
        <f t="shared" si="1322"/>
        <v>#DIV/0!</v>
      </c>
      <c r="BB748" s="632">
        <f>[10]Лист1!$D$58</f>
        <v>109000</v>
      </c>
      <c r="BC748" s="632"/>
      <c r="BD748" s="632"/>
      <c r="BE748" s="632">
        <f>BF748+BG748+BH748+BI748</f>
        <v>500000</v>
      </c>
      <c r="BF748" s="632">
        <f>BF750+BF753+BF754</f>
        <v>500000</v>
      </c>
      <c r="BG748" s="632"/>
      <c r="BH748" s="632"/>
      <c r="BI748" s="632"/>
      <c r="BJ748" s="632" t="e">
        <f t="shared" ref="BJ748" si="1404">BK748+BL748+BM748</f>
        <v>#REF!</v>
      </c>
      <c r="BK748" s="632" t="e">
        <f>BK471+BK673+#REF!</f>
        <v>#REF!</v>
      </c>
      <c r="BL748" s="632"/>
      <c r="BM748" s="632"/>
      <c r="BN748" s="632">
        <f t="shared" si="1400"/>
        <v>109000</v>
      </c>
      <c r="BO748" s="632" t="e">
        <f>BO471+BO673+#REF!</f>
        <v>#REF!</v>
      </c>
      <c r="BP748" s="632"/>
      <c r="BQ748" s="632"/>
      <c r="BR748" s="632"/>
      <c r="BS748" s="632">
        <f>[10]Лист1!$D$58</f>
        <v>109000</v>
      </c>
      <c r="BT748" s="632"/>
      <c r="BU748" s="632">
        <f t="shared" si="1401"/>
        <v>109000</v>
      </c>
      <c r="BV748" s="507">
        <f>BV750+BV753+BV754</f>
        <v>500000</v>
      </c>
      <c r="BW748" s="522"/>
      <c r="BX748" s="507"/>
      <c r="BY748" s="507"/>
      <c r="BZ748" s="541">
        <f>[10]Лист1!$D$58</f>
        <v>109000</v>
      </c>
      <c r="CE748" s="699" t="e">
        <f t="shared" ref="CE748:CE811" si="1405">BB748/I748</f>
        <v>#DIV/0!</v>
      </c>
    </row>
    <row r="749" spans="1:12295" s="70" customFormat="1" ht="127.5" hidden="1" customHeight="1" x14ac:dyDescent="0.3">
      <c r="A749" s="203"/>
      <c r="B749" s="529" t="s">
        <v>13</v>
      </c>
      <c r="C749" s="99" t="s">
        <v>393</v>
      </c>
      <c r="D749" s="168">
        <f t="shared" si="1396"/>
        <v>0</v>
      </c>
      <c r="E749" s="168">
        <f>E750+E753+E754</f>
        <v>0</v>
      </c>
      <c r="F749" s="168"/>
      <c r="G749" s="168"/>
      <c r="H749" s="168"/>
      <c r="I749" s="168"/>
      <c r="J749" s="168">
        <f>M749-D749</f>
        <v>0</v>
      </c>
      <c r="K749" s="168">
        <f t="shared" si="1397"/>
        <v>23672.82518</v>
      </c>
      <c r="L749" s="699" t="e">
        <f t="shared" si="1294"/>
        <v>#DIV/0!</v>
      </c>
      <c r="M749" s="168">
        <f>M750+M753+M754</f>
        <v>0</v>
      </c>
      <c r="N749" s="687"/>
      <c r="O749" s="632"/>
      <c r="P749" s="687"/>
      <c r="Q749" s="632"/>
      <c r="R749" s="687"/>
      <c r="S749" s="632"/>
      <c r="T749" s="687"/>
      <c r="U749" s="1003">
        <v>23672.82518</v>
      </c>
      <c r="V749" s="1003">
        <f t="shared" si="1391"/>
        <v>630680.66593000002</v>
      </c>
      <c r="W749" s="1003"/>
      <c r="X749" s="1003"/>
      <c r="Y749" s="1003">
        <f t="shared" si="1392"/>
        <v>630680.66593000002</v>
      </c>
      <c r="Z749" s="1003">
        <f t="shared" si="1393"/>
        <v>630680.66593000002</v>
      </c>
      <c r="AA749" s="1003">
        <f t="shared" si="1394"/>
        <v>0</v>
      </c>
      <c r="AB749" s="1003"/>
      <c r="AC749" s="1003">
        <v>630680.66593000002</v>
      </c>
      <c r="AD749" s="696" t="e">
        <f t="shared" si="1395"/>
        <v>#DIV/0!</v>
      </c>
      <c r="AE749" s="168">
        <f t="shared" si="1398"/>
        <v>0</v>
      </c>
      <c r="AF749" s="699" t="e">
        <f t="shared" si="1295"/>
        <v>#DIV/0!</v>
      </c>
      <c r="AG749" s="168">
        <f>AG750+AG753+AG754</f>
        <v>0</v>
      </c>
      <c r="AH749" s="699" t="e">
        <f t="shared" si="1302"/>
        <v>#DIV/0!</v>
      </c>
      <c r="AI749" s="632"/>
      <c r="AJ749" s="687"/>
      <c r="AK749" s="632"/>
      <c r="AL749" s="687"/>
      <c r="AM749" s="632"/>
      <c r="AN749" s="687"/>
      <c r="AO749" s="632"/>
      <c r="AP749" s="632"/>
      <c r="AQ749" s="687"/>
      <c r="AR749" s="168">
        <f t="shared" si="1399"/>
        <v>109000</v>
      </c>
      <c r="AS749" s="699" t="e">
        <f t="shared" si="1297"/>
        <v>#DIV/0!</v>
      </c>
      <c r="AT749" s="168">
        <f>AT750+AT753+AT754</f>
        <v>0</v>
      </c>
      <c r="AU749" s="699" t="e">
        <f t="shared" si="1306"/>
        <v>#DIV/0!</v>
      </c>
      <c r="AV749" s="632"/>
      <c r="AW749" s="699" t="e">
        <f t="shared" si="1341"/>
        <v>#DIV/0!</v>
      </c>
      <c r="AX749" s="168"/>
      <c r="AY749" s="699" t="e">
        <f t="shared" si="1321"/>
        <v>#DIV/0!</v>
      </c>
      <c r="AZ749" s="632"/>
      <c r="BA749" s="699" t="e">
        <f t="shared" si="1322"/>
        <v>#DIV/0!</v>
      </c>
      <c r="BB749" s="632">
        <f>[10]Лист1!$D$58</f>
        <v>109000</v>
      </c>
      <c r="BC749" s="632"/>
      <c r="BD749" s="632"/>
      <c r="BE749" s="632">
        <f>BF749</f>
        <v>500000</v>
      </c>
      <c r="BF749" s="632">
        <f>BF750+BF753+BF754</f>
        <v>500000</v>
      </c>
      <c r="BG749" s="632"/>
      <c r="BH749" s="632"/>
      <c r="BI749" s="632"/>
      <c r="BJ749" s="632"/>
      <c r="BK749" s="632"/>
      <c r="BL749" s="632"/>
      <c r="BM749" s="632"/>
      <c r="BN749" s="632">
        <f t="shared" si="1400"/>
        <v>109000</v>
      </c>
      <c r="BO749" s="632">
        <f>BO750+BO753+BO754</f>
        <v>500000</v>
      </c>
      <c r="BP749" s="632"/>
      <c r="BQ749" s="632"/>
      <c r="BR749" s="632"/>
      <c r="BS749" s="632">
        <f>[10]Лист1!$D$58</f>
        <v>109000</v>
      </c>
      <c r="BT749" s="632"/>
      <c r="BU749" s="632">
        <f t="shared" si="1401"/>
        <v>109000</v>
      </c>
      <c r="BV749" s="511">
        <f>BV750+BV753+BV754</f>
        <v>500000</v>
      </c>
      <c r="BW749" s="515"/>
      <c r="BX749" s="511"/>
      <c r="BY749" s="511"/>
      <c r="BZ749" s="541">
        <f>[10]Лист1!$D$58</f>
        <v>109000</v>
      </c>
      <c r="CA749" s="511"/>
      <c r="CB749" s="511"/>
      <c r="CC749" s="511"/>
      <c r="CD749" s="511"/>
      <c r="CE749" s="699" t="e">
        <f t="shared" si="1405"/>
        <v>#DIV/0!</v>
      </c>
      <c r="CF749" s="511"/>
      <c r="CG749" s="511"/>
      <c r="CH749" s="511"/>
      <c r="CI749" s="511"/>
      <c r="CJ749" s="511"/>
      <c r="CK749" s="511"/>
      <c r="CL749" s="511"/>
      <c r="CM749" s="511"/>
      <c r="CN749" s="511"/>
      <c r="CO749" s="89"/>
      <c r="CP749" s="89"/>
      <c r="CQ749" s="89"/>
      <c r="CR749" s="89"/>
      <c r="CS749" s="89"/>
      <c r="CT749" s="511"/>
      <c r="CU749" s="511"/>
      <c r="CV749" s="89"/>
      <c r="CW749" s="89"/>
      <c r="CX749" s="511"/>
      <c r="CY749" s="511"/>
      <c r="CZ749" s="89"/>
      <c r="DA749" s="89"/>
      <c r="DB749" s="511"/>
      <c r="DC749" s="511"/>
      <c r="DD749" s="511"/>
      <c r="DE749" s="511"/>
      <c r="DF749" s="511"/>
      <c r="DG749" s="511"/>
      <c r="DH749" s="511"/>
      <c r="DI749" s="89"/>
      <c r="DJ749" s="89"/>
      <c r="DK749" s="511"/>
      <c r="DL749" s="511"/>
      <c r="DM749" s="89"/>
      <c r="DN749" s="89"/>
      <c r="DO749" s="511"/>
      <c r="DP749" s="511"/>
      <c r="DQ749" s="511"/>
      <c r="DR749" s="511"/>
      <c r="DS749" s="511"/>
      <c r="DT749" s="203"/>
      <c r="DU749" s="107"/>
      <c r="DV749" s="511"/>
      <c r="DW749" s="511"/>
      <c r="DX749" s="511"/>
      <c r="DY749" s="511"/>
      <c r="DZ749" s="511"/>
      <c r="EA749" s="511"/>
      <c r="EB749" s="511"/>
      <c r="EC749" s="168"/>
      <c r="ED749" s="168"/>
      <c r="EE749" s="168"/>
      <c r="EF749" s="168"/>
      <c r="EG749" s="168"/>
      <c r="EH749" s="168"/>
      <c r="EI749" s="168"/>
      <c r="EJ749" s="168"/>
      <c r="EK749" s="168"/>
      <c r="EL749" s="168"/>
      <c r="EM749" s="168"/>
      <c r="EN749" s="168"/>
      <c r="EO749" s="168"/>
      <c r="EP749" s="168"/>
      <c r="EQ749" s="168"/>
      <c r="ER749" s="168"/>
      <c r="ES749" s="168"/>
      <c r="ET749" s="168"/>
      <c r="EU749" s="168"/>
      <c r="EV749" s="168"/>
      <c r="EW749" s="168"/>
      <c r="EX749" s="168"/>
      <c r="EY749" s="168"/>
      <c r="EZ749" s="168"/>
      <c r="FA749" s="168"/>
      <c r="FB749" s="168"/>
      <c r="FC749" s="168"/>
      <c r="FD749" s="168"/>
      <c r="FE749" s="168"/>
      <c r="FF749" s="168"/>
      <c r="FG749" s="168"/>
      <c r="FH749" s="168"/>
      <c r="FI749" s="168"/>
      <c r="FJ749" s="168"/>
      <c r="FK749" s="168"/>
      <c r="FL749" s="168"/>
      <c r="FM749" s="168"/>
      <c r="FN749" s="168"/>
      <c r="FO749" s="168"/>
      <c r="FP749" s="168"/>
      <c r="FQ749" s="168"/>
      <c r="FR749" s="168"/>
      <c r="FS749" s="168"/>
      <c r="FT749" s="168"/>
      <c r="FU749" s="511"/>
      <c r="FV749" s="511"/>
      <c r="FW749" s="511"/>
      <c r="FX749" s="511"/>
      <c r="FY749" s="511"/>
      <c r="FZ749" s="511"/>
      <c r="GA749" s="511"/>
      <c r="GB749" s="511"/>
      <c r="GC749" s="511"/>
      <c r="GD749" s="511"/>
      <c r="GE749" s="511"/>
      <c r="GF749" s="511"/>
      <c r="GG749" s="511"/>
      <c r="GH749" s="511"/>
      <c r="GI749" s="511"/>
      <c r="GJ749" s="511"/>
      <c r="GK749" s="511"/>
      <c r="GL749" s="511"/>
      <c r="GM749" s="511"/>
      <c r="GN749" s="511"/>
      <c r="GO749" s="511"/>
      <c r="GP749" s="511"/>
      <c r="GQ749" s="511"/>
      <c r="GR749" s="511"/>
      <c r="GS749" s="89"/>
      <c r="GT749" s="89"/>
      <c r="GU749" s="89"/>
      <c r="GV749" s="89"/>
      <c r="GW749" s="89"/>
      <c r="GX749" s="511"/>
      <c r="GY749" s="511"/>
      <c r="GZ749" s="89"/>
      <c r="HA749" s="89"/>
      <c r="HB749" s="511"/>
      <c r="HC749" s="511"/>
      <c r="HD749" s="89"/>
      <c r="HE749" s="89"/>
      <c r="HF749" s="511"/>
      <c r="HG749" s="511"/>
      <c r="HH749" s="511"/>
      <c r="HI749" s="511"/>
      <c r="HJ749" s="511"/>
      <c r="HK749" s="511"/>
      <c r="HL749" s="511"/>
      <c r="HM749" s="89"/>
      <c r="HN749" s="89"/>
      <c r="HO749" s="511"/>
      <c r="HP749" s="511"/>
      <c r="HQ749" s="89"/>
      <c r="HR749" s="89"/>
      <c r="HS749" s="511"/>
      <c r="HT749" s="511"/>
      <c r="HU749" s="511"/>
      <c r="HV749" s="511"/>
      <c r="HW749" s="511"/>
      <c r="HX749" s="203"/>
      <c r="HY749" s="107"/>
      <c r="HZ749" s="511"/>
      <c r="IA749" s="511"/>
      <c r="IB749" s="511"/>
      <c r="IC749" s="511"/>
      <c r="ID749" s="511"/>
      <c r="IE749" s="511"/>
      <c r="IF749" s="511"/>
      <c r="IG749" s="168"/>
      <c r="IH749" s="168"/>
      <c r="II749" s="168"/>
      <c r="IJ749" s="168"/>
      <c r="IK749" s="168"/>
      <c r="IL749" s="168"/>
      <c r="IM749" s="168"/>
      <c r="IN749" s="168"/>
      <c r="IO749" s="168"/>
      <c r="IP749" s="168"/>
      <c r="IQ749" s="168"/>
      <c r="IR749" s="168"/>
      <c r="IS749" s="168"/>
      <c r="IT749" s="168"/>
      <c r="IU749" s="168"/>
      <c r="IV749" s="168"/>
      <c r="IW749" s="168"/>
      <c r="IX749" s="168"/>
      <c r="IY749" s="168"/>
      <c r="IZ749" s="168"/>
      <c r="JA749" s="168"/>
      <c r="JB749" s="168"/>
      <c r="JC749" s="168"/>
      <c r="JD749" s="168"/>
      <c r="JE749" s="168"/>
      <c r="JF749" s="168"/>
      <c r="JG749" s="168"/>
      <c r="JH749" s="168"/>
      <c r="JI749" s="168"/>
      <c r="JJ749" s="168"/>
      <c r="JK749" s="168"/>
      <c r="JL749" s="168"/>
      <c r="JM749" s="168"/>
      <c r="JN749" s="168"/>
      <c r="JO749" s="168"/>
      <c r="JP749" s="168"/>
      <c r="JQ749" s="168"/>
      <c r="JR749" s="168"/>
      <c r="JS749" s="168"/>
      <c r="JT749" s="168"/>
      <c r="JU749" s="168"/>
      <c r="JV749" s="168"/>
      <c r="JW749" s="168"/>
      <c r="JX749" s="168"/>
      <c r="JY749" s="511"/>
      <c r="JZ749" s="511"/>
      <c r="KA749" s="511"/>
      <c r="KB749" s="511"/>
      <c r="KC749" s="511"/>
      <c r="KD749" s="511"/>
      <c r="KE749" s="511"/>
      <c r="KF749" s="511"/>
      <c r="KG749" s="511"/>
      <c r="KH749" s="511"/>
      <c r="KI749" s="511"/>
      <c r="KJ749" s="511"/>
      <c r="KK749" s="511"/>
      <c r="KL749" s="511"/>
      <c r="KM749" s="511"/>
      <c r="KN749" s="511"/>
      <c r="KO749" s="511"/>
      <c r="KP749" s="511"/>
      <c r="KQ749" s="511"/>
      <c r="KR749" s="511"/>
      <c r="KS749" s="511"/>
      <c r="KT749" s="511"/>
      <c r="KU749" s="511"/>
      <c r="KV749" s="511"/>
      <c r="KW749" s="89"/>
      <c r="KX749" s="89"/>
      <c r="KY749" s="89"/>
      <c r="KZ749" s="89"/>
      <c r="LA749" s="89"/>
      <c r="LB749" s="511"/>
      <c r="LC749" s="511"/>
      <c r="LD749" s="89"/>
      <c r="LE749" s="89"/>
      <c r="LF749" s="511"/>
      <c r="LG749" s="511"/>
      <c r="LH749" s="89"/>
      <c r="LI749" s="89"/>
      <c r="LJ749" s="511"/>
      <c r="LK749" s="511"/>
      <c r="LL749" s="511"/>
      <c r="LM749" s="511"/>
      <c r="LN749" s="511"/>
      <c r="LO749" s="511"/>
      <c r="LP749" s="511"/>
      <c r="LQ749" s="89"/>
      <c r="LR749" s="89"/>
      <c r="LS749" s="511"/>
      <c r="LT749" s="511"/>
      <c r="LU749" s="89"/>
      <c r="LV749" s="89"/>
      <c r="LW749" s="511"/>
      <c r="LX749" s="511"/>
      <c r="LY749" s="511"/>
      <c r="LZ749" s="511"/>
      <c r="MA749" s="511"/>
      <c r="MB749" s="203"/>
      <c r="MC749" s="107"/>
      <c r="MD749" s="511"/>
      <c r="ME749" s="511"/>
      <c r="MF749" s="511"/>
      <c r="MG749" s="511"/>
      <c r="MH749" s="511"/>
      <c r="MI749" s="511"/>
      <c r="MJ749" s="511"/>
      <c r="MK749" s="168"/>
      <c r="ML749" s="168"/>
      <c r="MM749" s="168"/>
      <c r="MN749" s="168"/>
      <c r="MO749" s="168"/>
      <c r="MP749" s="168"/>
      <c r="MQ749" s="168"/>
      <c r="MR749" s="168"/>
      <c r="MS749" s="168"/>
      <c r="MT749" s="168"/>
      <c r="MU749" s="168"/>
      <c r="MV749" s="168"/>
      <c r="MW749" s="168"/>
      <c r="MX749" s="168"/>
      <c r="MY749" s="168"/>
      <c r="MZ749" s="168"/>
      <c r="NA749" s="168"/>
      <c r="NB749" s="168"/>
      <c r="NC749" s="168"/>
      <c r="ND749" s="168"/>
      <c r="NE749" s="168"/>
      <c r="NF749" s="168"/>
      <c r="NG749" s="168"/>
      <c r="NH749" s="168"/>
      <c r="NI749" s="168"/>
      <c r="NJ749" s="168"/>
      <c r="NK749" s="168"/>
      <c r="NL749" s="168"/>
      <c r="NM749" s="168"/>
      <c r="NN749" s="168"/>
      <c r="NO749" s="168"/>
      <c r="NP749" s="168"/>
      <c r="NQ749" s="168"/>
      <c r="NR749" s="168"/>
      <c r="NS749" s="168"/>
      <c r="NT749" s="168"/>
      <c r="NU749" s="168"/>
      <c r="NV749" s="168"/>
      <c r="NW749" s="168"/>
      <c r="NX749" s="168"/>
      <c r="NY749" s="168"/>
      <c r="NZ749" s="168"/>
      <c r="OA749" s="168"/>
      <c r="OB749" s="168"/>
      <c r="OC749" s="511"/>
      <c r="OD749" s="511"/>
      <c r="OE749" s="511"/>
      <c r="OF749" s="511"/>
      <c r="OG749" s="511"/>
      <c r="OH749" s="511"/>
      <c r="OI749" s="511"/>
      <c r="OJ749" s="511"/>
      <c r="OK749" s="511"/>
      <c r="OL749" s="511"/>
      <c r="OM749" s="511"/>
      <c r="ON749" s="511"/>
      <c r="OO749" s="511"/>
      <c r="OP749" s="511"/>
      <c r="OQ749" s="511"/>
      <c r="OR749" s="511"/>
      <c r="OS749" s="511"/>
      <c r="OT749" s="511"/>
      <c r="OU749" s="511"/>
      <c r="OV749" s="511"/>
      <c r="OW749" s="511"/>
      <c r="OX749" s="511"/>
      <c r="OY749" s="511"/>
      <c r="OZ749" s="511"/>
      <c r="PA749" s="89"/>
      <c r="PB749" s="89"/>
      <c r="PC749" s="89"/>
      <c r="PD749" s="89"/>
      <c r="PE749" s="89"/>
      <c r="PF749" s="511"/>
      <c r="PG749" s="511"/>
      <c r="PH749" s="89"/>
      <c r="PI749" s="89"/>
      <c r="PJ749" s="511"/>
      <c r="PK749" s="511"/>
      <c r="PL749" s="89"/>
      <c r="PM749" s="89"/>
      <c r="PN749" s="511"/>
      <c r="PO749" s="511"/>
      <c r="PP749" s="511"/>
      <c r="PQ749" s="511"/>
      <c r="PR749" s="511"/>
      <c r="PS749" s="511"/>
      <c r="PT749" s="511"/>
      <c r="PU749" s="89"/>
      <c r="PV749" s="89"/>
      <c r="PW749" s="511"/>
      <c r="PX749" s="511"/>
      <c r="PY749" s="89"/>
      <c r="PZ749" s="89"/>
      <c r="QA749" s="511"/>
      <c r="QB749" s="511"/>
      <c r="QC749" s="511"/>
      <c r="QD749" s="511"/>
      <c r="QE749" s="511"/>
      <c r="QF749" s="203"/>
      <c r="QG749" s="107"/>
      <c r="QH749" s="511"/>
      <c r="QI749" s="511"/>
      <c r="QJ749" s="511"/>
      <c r="QK749" s="511"/>
      <c r="QL749" s="511"/>
      <c r="QM749" s="511"/>
      <c r="QN749" s="511"/>
      <c r="QO749" s="168"/>
      <c r="QP749" s="168"/>
      <c r="QQ749" s="168"/>
      <c r="QR749" s="168"/>
      <c r="QS749" s="168"/>
      <c r="QT749" s="168"/>
      <c r="QU749" s="168"/>
      <c r="QV749" s="168"/>
      <c r="QW749" s="168"/>
      <c r="QX749" s="168"/>
      <c r="QY749" s="168"/>
      <c r="QZ749" s="168"/>
      <c r="RA749" s="168"/>
      <c r="RB749" s="168"/>
      <c r="RC749" s="168"/>
      <c r="RD749" s="168"/>
      <c r="RE749" s="168"/>
      <c r="RF749" s="168"/>
      <c r="RG749" s="168"/>
      <c r="RH749" s="168"/>
      <c r="RI749" s="168"/>
      <c r="RJ749" s="168"/>
      <c r="RK749" s="168"/>
      <c r="RL749" s="168"/>
      <c r="RM749" s="168"/>
      <c r="RN749" s="168"/>
      <c r="RO749" s="168"/>
      <c r="RP749" s="168"/>
      <c r="RQ749" s="168"/>
      <c r="RR749" s="168"/>
      <c r="RS749" s="168"/>
      <c r="RT749" s="168"/>
      <c r="RU749" s="168"/>
      <c r="RV749" s="168"/>
      <c r="RW749" s="168"/>
      <c r="RX749" s="168"/>
      <c r="RY749" s="168"/>
      <c r="RZ749" s="168"/>
      <c r="SA749" s="168"/>
      <c r="SB749" s="168"/>
      <c r="SC749" s="168"/>
      <c r="SD749" s="168"/>
      <c r="SE749" s="168"/>
      <c r="SF749" s="168"/>
      <c r="SG749" s="511"/>
      <c r="SH749" s="511"/>
      <c r="SI749" s="511"/>
      <c r="SJ749" s="511"/>
      <c r="SK749" s="511"/>
      <c r="SL749" s="511"/>
      <c r="SM749" s="511"/>
      <c r="SN749" s="511"/>
      <c r="SO749" s="511"/>
      <c r="SP749" s="511"/>
      <c r="SQ749" s="511"/>
      <c r="SR749" s="511"/>
      <c r="SS749" s="511"/>
      <c r="ST749" s="511"/>
      <c r="SU749" s="511"/>
      <c r="SV749" s="511"/>
      <c r="SW749" s="511"/>
      <c r="SX749" s="511"/>
      <c r="SY749" s="511"/>
      <c r="SZ749" s="511"/>
      <c r="TA749" s="511"/>
      <c r="TB749" s="511"/>
      <c r="TC749" s="511"/>
      <c r="TD749" s="511"/>
      <c r="TE749" s="89"/>
      <c r="TF749" s="89"/>
      <c r="TG749" s="89"/>
      <c r="TH749" s="89"/>
      <c r="TI749" s="89"/>
      <c r="TJ749" s="511"/>
      <c r="TK749" s="511"/>
      <c r="TL749" s="89"/>
      <c r="TM749" s="89"/>
      <c r="TN749" s="511"/>
      <c r="TO749" s="511"/>
      <c r="TP749" s="89"/>
      <c r="TQ749" s="89"/>
      <c r="TR749" s="511"/>
      <c r="TS749" s="511"/>
      <c r="TT749" s="511"/>
      <c r="TU749" s="511"/>
      <c r="TV749" s="511"/>
      <c r="TW749" s="511"/>
      <c r="TX749" s="511"/>
      <c r="TY749" s="89"/>
      <c r="TZ749" s="89"/>
      <c r="UA749" s="511"/>
      <c r="UB749" s="511"/>
      <c r="UC749" s="89"/>
      <c r="UD749" s="89"/>
      <c r="UE749" s="511"/>
      <c r="UF749" s="511"/>
      <c r="UG749" s="511"/>
      <c r="UH749" s="511"/>
      <c r="UI749" s="511"/>
      <c r="UJ749" s="203"/>
      <c r="UK749" s="107"/>
      <c r="UL749" s="511"/>
      <c r="UM749" s="511"/>
      <c r="UN749" s="511"/>
      <c r="UO749" s="511"/>
      <c r="UP749" s="511"/>
      <c r="UQ749" s="511"/>
      <c r="UR749" s="511"/>
      <c r="US749" s="168"/>
      <c r="UT749" s="168"/>
      <c r="UU749" s="168"/>
      <c r="UV749" s="168"/>
      <c r="UW749" s="168"/>
      <c r="UX749" s="168"/>
      <c r="UY749" s="168"/>
      <c r="UZ749" s="168"/>
      <c r="VA749" s="168"/>
      <c r="VB749" s="168"/>
      <c r="VC749" s="168"/>
      <c r="VD749" s="168"/>
      <c r="VE749" s="168"/>
      <c r="VF749" s="168"/>
      <c r="VG749" s="168"/>
      <c r="VH749" s="168"/>
      <c r="VI749" s="168"/>
      <c r="VJ749" s="168"/>
      <c r="VK749" s="168"/>
      <c r="VL749" s="168"/>
      <c r="VM749" s="168"/>
      <c r="VN749" s="168"/>
      <c r="VO749" s="168"/>
      <c r="VP749" s="168"/>
      <c r="VQ749" s="168"/>
      <c r="VR749" s="168"/>
      <c r="VS749" s="168"/>
      <c r="VT749" s="168"/>
      <c r="VU749" s="168"/>
      <c r="VV749" s="168"/>
      <c r="VW749" s="168"/>
      <c r="VX749" s="168"/>
      <c r="VY749" s="168"/>
      <c r="VZ749" s="168"/>
      <c r="WA749" s="168"/>
      <c r="WB749" s="168"/>
      <c r="WC749" s="168"/>
      <c r="WD749" s="168"/>
      <c r="WE749" s="168"/>
      <c r="WF749" s="168"/>
      <c r="WG749" s="168"/>
      <c r="WH749" s="168"/>
      <c r="WI749" s="168"/>
      <c r="WJ749" s="168"/>
      <c r="WK749" s="511"/>
      <c r="WL749" s="511"/>
      <c r="WM749" s="511"/>
      <c r="WN749" s="511"/>
      <c r="WO749" s="511"/>
      <c r="WP749" s="511"/>
      <c r="WQ749" s="511"/>
      <c r="WR749" s="511"/>
      <c r="WS749" s="511"/>
      <c r="WT749" s="511"/>
      <c r="WU749" s="511"/>
      <c r="WV749" s="511"/>
      <c r="WW749" s="511"/>
      <c r="WX749" s="511"/>
      <c r="WY749" s="511"/>
      <c r="WZ749" s="511"/>
      <c r="XA749" s="511"/>
      <c r="XB749" s="511"/>
      <c r="XC749" s="511"/>
      <c r="XD749" s="511"/>
      <c r="XE749" s="511"/>
      <c r="XF749" s="511"/>
      <c r="XG749" s="511"/>
      <c r="XH749" s="511"/>
      <c r="XI749" s="89"/>
      <c r="XJ749" s="89"/>
      <c r="XK749" s="89"/>
      <c r="XL749" s="89"/>
      <c r="XM749" s="89"/>
      <c r="XN749" s="511"/>
      <c r="XO749" s="511"/>
      <c r="XP749" s="89"/>
      <c r="XQ749" s="89"/>
      <c r="XR749" s="511"/>
      <c r="XS749" s="511"/>
      <c r="XT749" s="89"/>
      <c r="XU749" s="89"/>
      <c r="XV749" s="511"/>
      <c r="XW749" s="511"/>
      <c r="XX749" s="511"/>
      <c r="XY749" s="511"/>
      <c r="XZ749" s="511"/>
      <c r="YA749" s="511"/>
      <c r="YB749" s="511"/>
      <c r="YC749" s="89"/>
      <c r="YD749" s="89"/>
      <c r="YE749" s="511"/>
      <c r="YF749" s="511"/>
      <c r="YG749" s="89"/>
      <c r="YH749" s="89"/>
      <c r="YI749" s="511"/>
      <c r="YJ749" s="511"/>
      <c r="YK749" s="511"/>
      <c r="YL749" s="511"/>
      <c r="YM749" s="511"/>
      <c r="YN749" s="203"/>
      <c r="YO749" s="107"/>
      <c r="YP749" s="511"/>
      <c r="YQ749" s="511"/>
      <c r="YR749" s="511"/>
      <c r="YS749" s="511"/>
      <c r="YT749" s="511"/>
      <c r="YU749" s="511"/>
      <c r="YV749" s="511"/>
      <c r="YW749" s="168"/>
      <c r="YX749" s="168"/>
      <c r="YY749" s="168"/>
      <c r="YZ749" s="168"/>
      <c r="ZA749" s="168"/>
      <c r="ZB749" s="168"/>
      <c r="ZC749" s="168"/>
      <c r="ZD749" s="168"/>
      <c r="ZE749" s="168"/>
      <c r="ZF749" s="168"/>
      <c r="ZG749" s="168"/>
      <c r="ZH749" s="168"/>
      <c r="ZI749" s="168"/>
      <c r="ZJ749" s="168"/>
      <c r="ZK749" s="168"/>
      <c r="ZL749" s="168"/>
      <c r="ZM749" s="168"/>
      <c r="ZN749" s="168"/>
      <c r="ZO749" s="168"/>
      <c r="ZP749" s="168"/>
      <c r="ZQ749" s="168"/>
      <c r="ZR749" s="168"/>
      <c r="ZS749" s="168"/>
      <c r="ZT749" s="168"/>
      <c r="ZU749" s="168"/>
      <c r="ZV749" s="168"/>
      <c r="ZW749" s="168"/>
      <c r="ZX749" s="168"/>
      <c r="ZY749" s="168"/>
      <c r="ZZ749" s="168"/>
      <c r="AAA749" s="168"/>
      <c r="AAB749" s="168"/>
      <c r="AAC749" s="168"/>
      <c r="AAD749" s="168"/>
      <c r="AAE749" s="168"/>
      <c r="AAF749" s="168"/>
      <c r="AAG749" s="168"/>
      <c r="AAH749" s="168"/>
      <c r="AAI749" s="168"/>
      <c r="AAJ749" s="168"/>
      <c r="AAK749" s="168"/>
      <c r="AAL749" s="168"/>
      <c r="AAM749" s="168"/>
      <c r="AAN749" s="168"/>
      <c r="AAO749" s="511"/>
      <c r="AAP749" s="511"/>
      <c r="AAQ749" s="511"/>
      <c r="AAR749" s="511"/>
      <c r="AAS749" s="511"/>
      <c r="AAT749" s="511"/>
      <c r="AAU749" s="511"/>
      <c r="AAV749" s="511"/>
      <c r="AAW749" s="511"/>
      <c r="AAX749" s="511"/>
      <c r="AAY749" s="511"/>
      <c r="AAZ749" s="511"/>
      <c r="ABA749" s="511"/>
      <c r="ABB749" s="511"/>
      <c r="ABC749" s="511"/>
      <c r="ABD749" s="511"/>
      <c r="ABE749" s="511"/>
      <c r="ABF749" s="511"/>
      <c r="ABG749" s="511"/>
      <c r="ABH749" s="511"/>
      <c r="ABI749" s="511"/>
      <c r="ABJ749" s="511"/>
      <c r="ABK749" s="511"/>
      <c r="ABL749" s="511"/>
      <c r="ABM749" s="89"/>
      <c r="ABN749" s="89"/>
      <c r="ABO749" s="89"/>
      <c r="ABP749" s="89"/>
      <c r="ABQ749" s="89"/>
      <c r="ABR749" s="511"/>
      <c r="ABS749" s="511"/>
      <c r="ABT749" s="89"/>
      <c r="ABU749" s="89"/>
      <c r="ABV749" s="511"/>
      <c r="ABW749" s="511"/>
      <c r="ABX749" s="89"/>
      <c r="ABY749" s="89"/>
      <c r="ABZ749" s="511"/>
      <c r="ACA749" s="511"/>
      <c r="ACB749" s="511"/>
      <c r="ACC749" s="511"/>
      <c r="ACD749" s="511"/>
      <c r="ACE749" s="511"/>
      <c r="ACF749" s="511"/>
      <c r="ACG749" s="89"/>
      <c r="ACH749" s="89"/>
      <c r="ACI749" s="511"/>
      <c r="ACJ749" s="511"/>
      <c r="ACK749" s="89"/>
      <c r="ACL749" s="89"/>
      <c r="ACM749" s="511"/>
      <c r="ACN749" s="511"/>
      <c r="ACO749" s="511"/>
      <c r="ACP749" s="511"/>
      <c r="ACQ749" s="511"/>
      <c r="ACR749" s="203"/>
      <c r="ACS749" s="107"/>
      <c r="ACT749" s="511"/>
      <c r="ACU749" s="511"/>
      <c r="ACV749" s="511"/>
      <c r="ACW749" s="511"/>
      <c r="ACX749" s="511"/>
      <c r="ACY749" s="511"/>
      <c r="ACZ749" s="511"/>
      <c r="ADA749" s="168"/>
      <c r="ADB749" s="168"/>
      <c r="ADC749" s="168"/>
      <c r="ADD749" s="168"/>
      <c r="ADE749" s="168"/>
      <c r="ADF749" s="168"/>
      <c r="ADG749" s="168"/>
      <c r="ADH749" s="168"/>
      <c r="ADI749" s="168"/>
      <c r="ADJ749" s="168"/>
      <c r="ADK749" s="168"/>
      <c r="ADL749" s="168"/>
      <c r="ADM749" s="168"/>
      <c r="ADN749" s="168"/>
      <c r="ADO749" s="168"/>
      <c r="ADP749" s="168"/>
      <c r="ADQ749" s="168"/>
      <c r="ADR749" s="168"/>
      <c r="ADS749" s="168"/>
      <c r="ADT749" s="168"/>
      <c r="ADU749" s="168"/>
      <c r="ADV749" s="168"/>
      <c r="ADW749" s="168"/>
      <c r="ADX749" s="168"/>
      <c r="ADY749" s="168"/>
      <c r="ADZ749" s="168"/>
      <c r="AEA749" s="168"/>
      <c r="AEB749" s="168"/>
      <c r="AEC749" s="168"/>
      <c r="AED749" s="168"/>
      <c r="AEE749" s="168"/>
      <c r="AEF749" s="168"/>
      <c r="AEG749" s="168"/>
      <c r="AEH749" s="168"/>
      <c r="AEI749" s="168"/>
      <c r="AEJ749" s="168"/>
      <c r="AEK749" s="168"/>
      <c r="AEL749" s="168"/>
      <c r="AEM749" s="168"/>
      <c r="AEN749" s="168"/>
      <c r="AEO749" s="168"/>
      <c r="AEP749" s="168"/>
      <c r="AEQ749" s="168"/>
      <c r="AER749" s="168"/>
      <c r="AES749" s="511"/>
      <c r="AET749" s="511"/>
      <c r="AEU749" s="511"/>
      <c r="AEV749" s="511"/>
      <c r="AEW749" s="511"/>
      <c r="AEX749" s="511"/>
      <c r="AEY749" s="511"/>
      <c r="AEZ749" s="511"/>
      <c r="AFA749" s="511"/>
      <c r="AFB749" s="511"/>
      <c r="AFC749" s="511"/>
      <c r="AFD749" s="511"/>
      <c r="AFE749" s="511"/>
      <c r="AFF749" s="511"/>
      <c r="AFG749" s="511"/>
      <c r="AFH749" s="511"/>
      <c r="AFI749" s="511"/>
      <c r="AFJ749" s="511"/>
      <c r="AFK749" s="511"/>
      <c r="AFL749" s="511"/>
      <c r="AFM749" s="511"/>
      <c r="AFN749" s="511"/>
      <c r="AFO749" s="511"/>
      <c r="AFP749" s="511"/>
      <c r="AFQ749" s="89"/>
      <c r="AFR749" s="89"/>
      <c r="AFS749" s="89"/>
      <c r="AFT749" s="89"/>
      <c r="AFU749" s="89"/>
      <c r="AFV749" s="511"/>
      <c r="AFW749" s="511"/>
      <c r="AFX749" s="89"/>
      <c r="AFY749" s="89"/>
      <c r="AFZ749" s="511"/>
      <c r="AGA749" s="511"/>
      <c r="AGB749" s="89"/>
      <c r="AGC749" s="89"/>
      <c r="AGD749" s="511"/>
      <c r="AGE749" s="511"/>
      <c r="AGF749" s="511"/>
      <c r="AGG749" s="511"/>
      <c r="AGH749" s="511"/>
      <c r="AGI749" s="511"/>
      <c r="AGJ749" s="511"/>
      <c r="AGK749" s="89"/>
      <c r="AGL749" s="89"/>
      <c r="AGM749" s="511"/>
      <c r="AGN749" s="511"/>
      <c r="AGO749" s="89"/>
      <c r="AGP749" s="89"/>
      <c r="AGQ749" s="511"/>
      <c r="AGR749" s="511"/>
      <c r="AGS749" s="511"/>
      <c r="AGT749" s="511"/>
      <c r="AGU749" s="511"/>
      <c r="AGV749" s="203"/>
      <c r="AGW749" s="107"/>
      <c r="AGX749" s="511"/>
      <c r="AGY749" s="511"/>
      <c r="AGZ749" s="511"/>
      <c r="AHA749" s="511"/>
      <c r="AHB749" s="511"/>
      <c r="AHC749" s="511"/>
      <c r="AHD749" s="511"/>
      <c r="AHE749" s="168"/>
      <c r="AHF749" s="168"/>
      <c r="AHG749" s="168"/>
      <c r="AHH749" s="168"/>
      <c r="AHI749" s="168"/>
      <c r="AHJ749" s="168"/>
      <c r="AHK749" s="168"/>
      <c r="AHL749" s="168"/>
      <c r="AHM749" s="168"/>
      <c r="AHN749" s="168"/>
      <c r="AHO749" s="168"/>
      <c r="AHP749" s="168"/>
      <c r="AHQ749" s="168"/>
      <c r="AHR749" s="168"/>
      <c r="AHS749" s="168"/>
      <c r="AHT749" s="168"/>
      <c r="AHU749" s="168"/>
      <c r="AHV749" s="168"/>
      <c r="AHW749" s="168"/>
      <c r="AHX749" s="168"/>
      <c r="AHY749" s="168"/>
      <c r="AHZ749" s="168"/>
      <c r="AIA749" s="168"/>
      <c r="AIB749" s="168"/>
      <c r="AIC749" s="168"/>
      <c r="AID749" s="168"/>
      <c r="AIE749" s="168"/>
      <c r="AIF749" s="168"/>
      <c r="AIG749" s="168"/>
      <c r="AIH749" s="168"/>
      <c r="AII749" s="168"/>
      <c r="AIJ749" s="168"/>
      <c r="AIK749" s="168"/>
      <c r="AIL749" s="168"/>
      <c r="AIM749" s="168"/>
      <c r="AIN749" s="168"/>
      <c r="AIO749" s="168"/>
      <c r="AIP749" s="168"/>
      <c r="AIQ749" s="168"/>
      <c r="AIR749" s="168"/>
      <c r="AIS749" s="168"/>
      <c r="AIT749" s="168"/>
      <c r="AIU749" s="168"/>
      <c r="AIV749" s="168"/>
      <c r="AIW749" s="511"/>
      <c r="AIX749" s="511"/>
      <c r="AIY749" s="511"/>
      <c r="AIZ749" s="511"/>
      <c r="AJA749" s="511"/>
      <c r="AJB749" s="511"/>
      <c r="AJC749" s="511"/>
      <c r="AJD749" s="511"/>
      <c r="AJE749" s="511"/>
      <c r="AJF749" s="511"/>
      <c r="AJG749" s="511"/>
      <c r="AJH749" s="511"/>
      <c r="AJI749" s="511"/>
      <c r="AJJ749" s="511"/>
      <c r="AJK749" s="511"/>
      <c r="AJL749" s="511"/>
      <c r="AJM749" s="511"/>
      <c r="AJN749" s="511"/>
      <c r="AJO749" s="511"/>
      <c r="AJP749" s="511"/>
      <c r="AJQ749" s="511"/>
      <c r="AJR749" s="511"/>
      <c r="AJS749" s="511"/>
      <c r="AJT749" s="511"/>
      <c r="AJU749" s="89"/>
      <c r="AJV749" s="89"/>
      <c r="AJW749" s="89"/>
      <c r="AJX749" s="89"/>
      <c r="AJY749" s="89"/>
      <c r="AJZ749" s="511"/>
      <c r="AKA749" s="511"/>
      <c r="AKB749" s="89"/>
      <c r="AKC749" s="89"/>
      <c r="AKD749" s="511"/>
      <c r="AKE749" s="511"/>
      <c r="AKF749" s="89"/>
      <c r="AKG749" s="89"/>
      <c r="AKH749" s="511"/>
      <c r="AKI749" s="511"/>
      <c r="AKJ749" s="511"/>
      <c r="AKK749" s="511"/>
      <c r="AKL749" s="511"/>
      <c r="AKM749" s="511"/>
      <c r="AKN749" s="511"/>
      <c r="AKO749" s="89"/>
      <c r="AKP749" s="89"/>
      <c r="AKQ749" s="511"/>
      <c r="AKR749" s="511"/>
      <c r="AKS749" s="89"/>
      <c r="AKT749" s="89"/>
      <c r="AKU749" s="511"/>
      <c r="AKV749" s="511"/>
      <c r="AKW749" s="511"/>
      <c r="AKX749" s="511"/>
      <c r="AKY749" s="511"/>
      <c r="AKZ749" s="203"/>
      <c r="ALA749" s="107"/>
      <c r="ALB749" s="511"/>
      <c r="ALC749" s="511"/>
      <c r="ALD749" s="511"/>
      <c r="ALE749" s="511"/>
      <c r="ALF749" s="511"/>
      <c r="ALG749" s="511"/>
      <c r="ALH749" s="511"/>
      <c r="ALI749" s="168"/>
      <c r="ALJ749" s="168"/>
      <c r="ALK749" s="168"/>
      <c r="ALL749" s="168"/>
      <c r="ALM749" s="168"/>
      <c r="ALN749" s="168"/>
      <c r="ALO749" s="168"/>
      <c r="ALP749" s="168"/>
      <c r="ALQ749" s="168"/>
      <c r="ALR749" s="168"/>
      <c r="ALS749" s="168"/>
      <c r="ALT749" s="168"/>
      <c r="ALU749" s="168"/>
      <c r="ALV749" s="168"/>
      <c r="ALW749" s="168"/>
      <c r="ALX749" s="168"/>
      <c r="ALY749" s="168"/>
      <c r="ALZ749" s="168"/>
      <c r="AMA749" s="168"/>
      <c r="AMB749" s="168"/>
      <c r="AMC749" s="168"/>
      <c r="AMD749" s="168"/>
      <c r="AME749" s="168"/>
      <c r="AMF749" s="168"/>
      <c r="AMG749" s="168"/>
      <c r="AMH749" s="168"/>
      <c r="AMI749" s="168"/>
      <c r="AMJ749" s="168"/>
      <c r="AMK749" s="168"/>
      <c r="AML749" s="168"/>
      <c r="AMM749" s="168"/>
      <c r="AMN749" s="168"/>
      <c r="AMO749" s="168"/>
      <c r="AMP749" s="168"/>
      <c r="AMQ749" s="168"/>
      <c r="AMR749" s="168"/>
      <c r="AMS749" s="168"/>
      <c r="AMT749" s="168"/>
      <c r="AMU749" s="168"/>
      <c r="AMV749" s="168"/>
      <c r="AMW749" s="168"/>
      <c r="AMX749" s="168"/>
      <c r="AMY749" s="168"/>
      <c r="AMZ749" s="168"/>
      <c r="ANA749" s="511"/>
      <c r="ANB749" s="511"/>
      <c r="ANC749" s="511"/>
      <c r="AND749" s="511"/>
      <c r="ANE749" s="511"/>
      <c r="ANF749" s="511"/>
      <c r="ANG749" s="511"/>
      <c r="ANH749" s="511"/>
      <c r="ANI749" s="511"/>
      <c r="ANJ749" s="511"/>
      <c r="ANK749" s="511"/>
      <c r="ANL749" s="511"/>
      <c r="ANM749" s="511"/>
      <c r="ANN749" s="511"/>
      <c r="ANO749" s="511"/>
      <c r="ANP749" s="511"/>
      <c r="ANQ749" s="511"/>
      <c r="ANR749" s="511"/>
      <c r="ANS749" s="511"/>
      <c r="ANT749" s="511"/>
      <c r="ANU749" s="511"/>
      <c r="ANV749" s="511"/>
      <c r="ANW749" s="511"/>
      <c r="ANX749" s="511"/>
      <c r="ANY749" s="89"/>
      <c r="ANZ749" s="89"/>
      <c r="AOA749" s="89"/>
      <c r="AOB749" s="89"/>
      <c r="AOC749" s="89"/>
      <c r="AOD749" s="511"/>
      <c r="AOE749" s="511"/>
      <c r="AOF749" s="89"/>
      <c r="AOG749" s="89"/>
      <c r="AOH749" s="511"/>
      <c r="AOI749" s="511"/>
      <c r="AOJ749" s="89"/>
      <c r="AOK749" s="89"/>
      <c r="AOL749" s="511"/>
      <c r="AOM749" s="511"/>
      <c r="AON749" s="511"/>
      <c r="AOO749" s="511"/>
      <c r="AOP749" s="511"/>
      <c r="AOQ749" s="511"/>
      <c r="AOR749" s="511"/>
      <c r="AOS749" s="89"/>
      <c r="AOT749" s="89"/>
      <c r="AOU749" s="511"/>
      <c r="AOV749" s="511"/>
      <c r="AOW749" s="89"/>
      <c r="AOX749" s="89"/>
      <c r="AOY749" s="511"/>
      <c r="AOZ749" s="511"/>
      <c r="APA749" s="511"/>
      <c r="APB749" s="511"/>
      <c r="APC749" s="511"/>
      <c r="APD749" s="203"/>
      <c r="APE749" s="107"/>
      <c r="APF749" s="511"/>
      <c r="APG749" s="511"/>
      <c r="APH749" s="511"/>
      <c r="API749" s="511"/>
      <c r="APJ749" s="511"/>
      <c r="APK749" s="511"/>
      <c r="APL749" s="511"/>
      <c r="APM749" s="168"/>
      <c r="APN749" s="168"/>
      <c r="APO749" s="168"/>
      <c r="APP749" s="168"/>
      <c r="APQ749" s="168"/>
      <c r="APR749" s="168"/>
      <c r="APS749" s="168"/>
      <c r="APT749" s="168"/>
      <c r="APU749" s="168"/>
      <c r="APV749" s="168"/>
      <c r="APW749" s="168"/>
      <c r="APX749" s="168"/>
      <c r="APY749" s="168"/>
      <c r="APZ749" s="168"/>
      <c r="AQA749" s="168"/>
      <c r="AQB749" s="168"/>
      <c r="AQC749" s="168"/>
      <c r="AQD749" s="168"/>
      <c r="AQE749" s="168"/>
      <c r="AQF749" s="168"/>
      <c r="AQG749" s="168"/>
      <c r="AQH749" s="168"/>
      <c r="AQI749" s="168"/>
      <c r="AQJ749" s="168"/>
      <c r="AQK749" s="168"/>
      <c r="AQL749" s="168"/>
      <c r="AQM749" s="168"/>
      <c r="AQN749" s="168"/>
      <c r="AQO749" s="168"/>
      <c r="AQP749" s="168"/>
      <c r="AQQ749" s="168"/>
      <c r="AQR749" s="168"/>
      <c r="AQS749" s="168"/>
      <c r="AQT749" s="168"/>
      <c r="AQU749" s="168"/>
      <c r="AQV749" s="168"/>
      <c r="AQW749" s="168"/>
      <c r="AQX749" s="168"/>
      <c r="AQY749" s="168"/>
      <c r="AQZ749" s="168"/>
      <c r="ARA749" s="168"/>
      <c r="ARB749" s="168"/>
      <c r="ARC749" s="168"/>
      <c r="ARD749" s="168"/>
      <c r="ARE749" s="511"/>
      <c r="ARF749" s="511"/>
      <c r="ARG749" s="511"/>
      <c r="ARH749" s="511"/>
      <c r="ARI749" s="511"/>
      <c r="ARJ749" s="511"/>
      <c r="ARK749" s="511"/>
      <c r="ARL749" s="511"/>
      <c r="ARM749" s="511"/>
      <c r="ARN749" s="511"/>
      <c r="ARO749" s="511"/>
      <c r="ARP749" s="511"/>
      <c r="ARQ749" s="511"/>
      <c r="ARR749" s="511"/>
      <c r="ARS749" s="511"/>
      <c r="ART749" s="511"/>
      <c r="ARU749" s="511"/>
      <c r="ARV749" s="511"/>
      <c r="ARW749" s="511"/>
      <c r="ARX749" s="511"/>
      <c r="ARY749" s="511"/>
      <c r="ARZ749" s="511"/>
      <c r="ASA749" s="511"/>
      <c r="ASB749" s="511"/>
      <c r="ASC749" s="89"/>
      <c r="ASD749" s="89"/>
      <c r="ASE749" s="89"/>
      <c r="ASF749" s="89"/>
      <c r="ASG749" s="89"/>
      <c r="ASH749" s="511"/>
      <c r="ASI749" s="511"/>
      <c r="ASJ749" s="89"/>
      <c r="ASK749" s="89"/>
      <c r="ASL749" s="511"/>
      <c r="ASM749" s="511"/>
      <c r="ASN749" s="89"/>
      <c r="ASO749" s="89"/>
      <c r="ASP749" s="511"/>
      <c r="ASQ749" s="511"/>
      <c r="ASR749" s="511"/>
      <c r="ASS749" s="511"/>
      <c r="AST749" s="511"/>
      <c r="ASU749" s="511"/>
      <c r="ASV749" s="511"/>
      <c r="ASW749" s="89"/>
      <c r="ASX749" s="89"/>
      <c r="ASY749" s="511"/>
      <c r="ASZ749" s="511"/>
      <c r="ATA749" s="89"/>
      <c r="ATB749" s="89"/>
      <c r="ATC749" s="511"/>
      <c r="ATD749" s="511"/>
      <c r="ATE749" s="511"/>
      <c r="ATF749" s="511"/>
      <c r="ATG749" s="511"/>
      <c r="ATH749" s="203"/>
      <c r="ATI749" s="107"/>
      <c r="ATJ749" s="511"/>
      <c r="ATK749" s="511"/>
      <c r="ATL749" s="511"/>
      <c r="ATM749" s="511"/>
      <c r="ATN749" s="511"/>
      <c r="ATO749" s="511"/>
      <c r="ATP749" s="511"/>
      <c r="ATQ749" s="168"/>
      <c r="ATR749" s="168"/>
      <c r="ATS749" s="168"/>
      <c r="ATT749" s="168"/>
      <c r="ATU749" s="168"/>
      <c r="ATV749" s="168"/>
      <c r="ATW749" s="168"/>
      <c r="ATX749" s="168"/>
      <c r="ATY749" s="168"/>
      <c r="ATZ749" s="168"/>
      <c r="AUA749" s="168"/>
      <c r="AUB749" s="168"/>
      <c r="AUC749" s="168"/>
      <c r="AUD749" s="168"/>
      <c r="AUE749" s="168"/>
      <c r="AUF749" s="168"/>
      <c r="AUG749" s="168"/>
      <c r="AUH749" s="168"/>
      <c r="AUI749" s="168"/>
      <c r="AUJ749" s="168"/>
      <c r="AUK749" s="168"/>
      <c r="AUL749" s="168"/>
      <c r="AUM749" s="168"/>
      <c r="AUN749" s="168"/>
      <c r="AUO749" s="168"/>
      <c r="AUP749" s="168"/>
      <c r="AUQ749" s="168"/>
      <c r="AUR749" s="168"/>
      <c r="AUS749" s="168"/>
      <c r="AUT749" s="168"/>
      <c r="AUU749" s="168"/>
      <c r="AUV749" s="168"/>
      <c r="AUW749" s="168"/>
      <c r="AUX749" s="168"/>
      <c r="AUY749" s="168"/>
      <c r="AUZ749" s="168"/>
      <c r="AVA749" s="168"/>
      <c r="AVB749" s="168"/>
      <c r="AVC749" s="168"/>
      <c r="AVD749" s="168"/>
      <c r="AVE749" s="168"/>
      <c r="AVF749" s="168"/>
      <c r="AVG749" s="168"/>
      <c r="AVH749" s="168"/>
      <c r="AVI749" s="511"/>
      <c r="AVJ749" s="511"/>
      <c r="AVK749" s="511"/>
      <c r="AVL749" s="511"/>
      <c r="AVM749" s="511"/>
      <c r="AVN749" s="511"/>
      <c r="AVO749" s="511"/>
      <c r="AVP749" s="511"/>
      <c r="AVQ749" s="511"/>
      <c r="AVR749" s="511"/>
      <c r="AVS749" s="511"/>
      <c r="AVT749" s="511"/>
      <c r="AVU749" s="511"/>
      <c r="AVV749" s="511"/>
      <c r="AVW749" s="511"/>
      <c r="AVX749" s="511"/>
      <c r="AVY749" s="511"/>
      <c r="AVZ749" s="511"/>
      <c r="AWA749" s="511"/>
      <c r="AWB749" s="511"/>
      <c r="AWC749" s="511"/>
      <c r="AWD749" s="511"/>
      <c r="AWE749" s="511"/>
      <c r="AWF749" s="511"/>
      <c r="AWG749" s="89"/>
      <c r="AWH749" s="89"/>
      <c r="AWI749" s="89"/>
      <c r="AWJ749" s="89"/>
      <c r="AWK749" s="89"/>
      <c r="AWL749" s="511"/>
      <c r="AWM749" s="511"/>
      <c r="AWN749" s="89"/>
      <c r="AWO749" s="89"/>
      <c r="AWP749" s="511"/>
      <c r="AWQ749" s="511"/>
      <c r="AWR749" s="89"/>
      <c r="AWS749" s="89"/>
      <c r="AWT749" s="511"/>
      <c r="AWU749" s="511"/>
      <c r="AWV749" s="511"/>
      <c r="AWW749" s="511"/>
      <c r="AWX749" s="511"/>
      <c r="AWY749" s="511"/>
      <c r="AWZ749" s="511"/>
      <c r="AXA749" s="89"/>
      <c r="AXB749" s="89"/>
      <c r="AXC749" s="511"/>
      <c r="AXD749" s="511"/>
      <c r="AXE749" s="89"/>
      <c r="AXF749" s="89"/>
      <c r="AXG749" s="511"/>
      <c r="AXH749" s="511"/>
      <c r="AXI749" s="511"/>
      <c r="AXJ749" s="511"/>
      <c r="AXK749" s="511"/>
      <c r="AXL749" s="203"/>
      <c r="AXM749" s="107"/>
      <c r="AXN749" s="511"/>
      <c r="AXO749" s="511"/>
      <c r="AXP749" s="511"/>
      <c r="AXQ749" s="511"/>
      <c r="AXR749" s="511"/>
      <c r="AXS749" s="511"/>
      <c r="AXT749" s="511"/>
      <c r="AXU749" s="168"/>
      <c r="AXV749" s="168"/>
      <c r="AXW749" s="168"/>
      <c r="AXX749" s="168"/>
      <c r="AXY749" s="168"/>
      <c r="AXZ749" s="168"/>
      <c r="AYA749" s="168"/>
      <c r="AYB749" s="168"/>
      <c r="AYC749" s="168"/>
      <c r="AYD749" s="168"/>
      <c r="AYE749" s="168"/>
      <c r="AYF749" s="168"/>
      <c r="AYG749" s="168"/>
      <c r="AYH749" s="168"/>
      <c r="AYI749" s="168"/>
      <c r="AYJ749" s="168"/>
      <c r="AYK749" s="168"/>
      <c r="AYL749" s="168"/>
      <c r="AYM749" s="168"/>
      <c r="AYN749" s="168"/>
      <c r="AYO749" s="168"/>
      <c r="AYP749" s="168"/>
      <c r="AYQ749" s="168"/>
      <c r="AYR749" s="168"/>
      <c r="AYS749" s="168"/>
      <c r="AYT749" s="168"/>
      <c r="AYU749" s="168"/>
      <c r="AYV749" s="168"/>
      <c r="AYW749" s="168"/>
      <c r="AYX749" s="168"/>
      <c r="AYY749" s="168"/>
      <c r="AYZ749" s="168"/>
      <c r="AZA749" s="168"/>
      <c r="AZB749" s="168"/>
      <c r="AZC749" s="168"/>
      <c r="AZD749" s="168"/>
      <c r="AZE749" s="168"/>
      <c r="AZF749" s="168"/>
      <c r="AZG749" s="168"/>
      <c r="AZH749" s="168"/>
      <c r="AZI749" s="168"/>
      <c r="AZJ749" s="168"/>
      <c r="AZK749" s="168"/>
      <c r="AZL749" s="168"/>
      <c r="AZM749" s="511"/>
      <c r="AZN749" s="511"/>
      <c r="AZO749" s="511"/>
      <c r="AZP749" s="511"/>
      <c r="AZQ749" s="511"/>
      <c r="AZR749" s="511"/>
      <c r="AZS749" s="511"/>
      <c r="AZT749" s="511"/>
      <c r="AZU749" s="511"/>
      <c r="AZV749" s="511"/>
      <c r="AZW749" s="511"/>
      <c r="AZX749" s="511"/>
      <c r="AZY749" s="511"/>
      <c r="AZZ749" s="511"/>
      <c r="BAA749" s="511"/>
      <c r="BAB749" s="511"/>
      <c r="BAC749" s="511"/>
      <c r="BAD749" s="511"/>
      <c r="BAE749" s="511"/>
      <c r="BAF749" s="511"/>
      <c r="BAG749" s="511"/>
      <c r="BAH749" s="511"/>
      <c r="BAI749" s="511"/>
      <c r="BAJ749" s="511"/>
      <c r="BAK749" s="89"/>
      <c r="BAL749" s="89"/>
      <c r="BAM749" s="89"/>
      <c r="BAN749" s="89"/>
      <c r="BAO749" s="89"/>
      <c r="BAP749" s="511"/>
      <c r="BAQ749" s="511"/>
      <c r="BAR749" s="89"/>
      <c r="BAS749" s="89"/>
      <c r="BAT749" s="511"/>
      <c r="BAU749" s="511"/>
      <c r="BAV749" s="89"/>
      <c r="BAW749" s="89"/>
      <c r="BAX749" s="511"/>
      <c r="BAY749" s="511"/>
      <c r="BAZ749" s="511"/>
      <c r="BBA749" s="511"/>
      <c r="BBB749" s="511"/>
      <c r="BBC749" s="511"/>
      <c r="BBD749" s="511"/>
      <c r="BBE749" s="89"/>
      <c r="BBF749" s="89"/>
      <c r="BBG749" s="511"/>
      <c r="BBH749" s="511"/>
      <c r="BBI749" s="89"/>
      <c r="BBJ749" s="89"/>
      <c r="BBK749" s="511"/>
      <c r="BBL749" s="511"/>
      <c r="BBM749" s="511"/>
      <c r="BBN749" s="511"/>
      <c r="BBO749" s="511"/>
      <c r="BBP749" s="203"/>
      <c r="BBQ749" s="107"/>
      <c r="BBR749" s="511"/>
      <c r="BBS749" s="511"/>
      <c r="BBT749" s="511"/>
      <c r="BBU749" s="511"/>
      <c r="BBV749" s="511"/>
      <c r="BBW749" s="511"/>
      <c r="BBX749" s="511"/>
      <c r="BBY749" s="168"/>
      <c r="BBZ749" s="168"/>
      <c r="BCA749" s="168"/>
      <c r="BCB749" s="168"/>
      <c r="BCC749" s="168"/>
      <c r="BCD749" s="168"/>
      <c r="BCE749" s="168"/>
      <c r="BCF749" s="168"/>
      <c r="BCG749" s="168"/>
      <c r="BCH749" s="168"/>
      <c r="BCI749" s="168"/>
      <c r="BCJ749" s="168"/>
      <c r="BCK749" s="168"/>
      <c r="BCL749" s="168"/>
      <c r="BCM749" s="168"/>
      <c r="BCN749" s="168"/>
      <c r="BCO749" s="168"/>
      <c r="BCP749" s="168"/>
      <c r="BCQ749" s="168"/>
      <c r="BCR749" s="168"/>
      <c r="BCS749" s="168"/>
      <c r="BCT749" s="168"/>
      <c r="BCU749" s="168"/>
      <c r="BCV749" s="168"/>
      <c r="BCW749" s="168"/>
      <c r="BCX749" s="168"/>
      <c r="BCY749" s="168"/>
      <c r="BCZ749" s="168"/>
      <c r="BDA749" s="168"/>
      <c r="BDB749" s="168"/>
      <c r="BDC749" s="168"/>
      <c r="BDD749" s="168"/>
      <c r="BDE749" s="168"/>
      <c r="BDF749" s="168"/>
      <c r="BDG749" s="168"/>
      <c r="BDH749" s="168"/>
      <c r="BDI749" s="168"/>
      <c r="BDJ749" s="168"/>
      <c r="BDK749" s="168"/>
      <c r="BDL749" s="168"/>
      <c r="BDM749" s="168"/>
      <c r="BDN749" s="168"/>
      <c r="BDO749" s="168"/>
      <c r="BDP749" s="168"/>
      <c r="BDQ749" s="511"/>
      <c r="BDR749" s="511"/>
      <c r="BDS749" s="511"/>
      <c r="BDT749" s="511"/>
      <c r="BDU749" s="511"/>
      <c r="BDV749" s="511"/>
      <c r="BDW749" s="511"/>
      <c r="BDX749" s="511"/>
      <c r="BDY749" s="511"/>
      <c r="BDZ749" s="511"/>
      <c r="BEA749" s="511"/>
      <c r="BEB749" s="511"/>
      <c r="BEC749" s="511"/>
      <c r="BED749" s="511"/>
      <c r="BEE749" s="511"/>
      <c r="BEF749" s="511"/>
      <c r="BEG749" s="511"/>
      <c r="BEH749" s="511"/>
      <c r="BEI749" s="511"/>
      <c r="BEJ749" s="511"/>
      <c r="BEK749" s="511"/>
      <c r="BEL749" s="511"/>
      <c r="BEM749" s="511"/>
      <c r="BEN749" s="511"/>
      <c r="BEO749" s="89"/>
      <c r="BEP749" s="89"/>
      <c r="BEQ749" s="89"/>
      <c r="BER749" s="89"/>
      <c r="BES749" s="89"/>
      <c r="BET749" s="511"/>
      <c r="BEU749" s="511"/>
      <c r="BEV749" s="89"/>
      <c r="BEW749" s="89"/>
      <c r="BEX749" s="511"/>
      <c r="BEY749" s="511"/>
      <c r="BEZ749" s="89"/>
      <c r="BFA749" s="89"/>
      <c r="BFB749" s="511"/>
      <c r="BFC749" s="511"/>
      <c r="BFD749" s="511"/>
      <c r="BFE749" s="511"/>
      <c r="BFF749" s="511"/>
      <c r="BFG749" s="511"/>
      <c r="BFH749" s="511"/>
      <c r="BFI749" s="89"/>
      <c r="BFJ749" s="89"/>
      <c r="BFK749" s="511"/>
      <c r="BFL749" s="511"/>
      <c r="BFM749" s="89"/>
      <c r="BFN749" s="89"/>
      <c r="BFO749" s="511"/>
      <c r="BFP749" s="511"/>
      <c r="BFQ749" s="511"/>
      <c r="BFR749" s="511"/>
      <c r="BFS749" s="511"/>
      <c r="BFT749" s="203"/>
      <c r="BFU749" s="107"/>
      <c r="BFV749" s="511"/>
      <c r="BFW749" s="511"/>
      <c r="BFX749" s="511"/>
      <c r="BFY749" s="511"/>
      <c r="BFZ749" s="511"/>
      <c r="BGA749" s="511"/>
      <c r="BGB749" s="511"/>
      <c r="BGC749" s="168"/>
      <c r="BGD749" s="168"/>
      <c r="BGE749" s="168"/>
      <c r="BGF749" s="168"/>
      <c r="BGG749" s="168"/>
      <c r="BGH749" s="168"/>
      <c r="BGI749" s="168"/>
      <c r="BGJ749" s="168"/>
      <c r="BGK749" s="168"/>
      <c r="BGL749" s="168"/>
      <c r="BGM749" s="168"/>
      <c r="BGN749" s="168"/>
      <c r="BGO749" s="168"/>
      <c r="BGP749" s="168"/>
      <c r="BGQ749" s="168"/>
      <c r="BGR749" s="168"/>
      <c r="BGS749" s="168"/>
      <c r="BGT749" s="168"/>
      <c r="BGU749" s="168"/>
      <c r="BGV749" s="168"/>
      <c r="BGW749" s="168"/>
      <c r="BGX749" s="168"/>
      <c r="BGY749" s="168"/>
      <c r="BGZ749" s="168"/>
      <c r="BHA749" s="168"/>
      <c r="BHB749" s="168"/>
      <c r="BHC749" s="168"/>
      <c r="BHD749" s="168"/>
      <c r="BHE749" s="168"/>
      <c r="BHF749" s="168"/>
      <c r="BHG749" s="168"/>
      <c r="BHH749" s="168"/>
      <c r="BHI749" s="168"/>
      <c r="BHJ749" s="168"/>
      <c r="BHK749" s="168"/>
      <c r="BHL749" s="168"/>
      <c r="BHM749" s="168"/>
      <c r="BHN749" s="168"/>
      <c r="BHO749" s="168"/>
      <c r="BHP749" s="168"/>
      <c r="BHQ749" s="168"/>
      <c r="BHR749" s="168"/>
      <c r="BHS749" s="168"/>
      <c r="BHT749" s="168"/>
      <c r="BHU749" s="511"/>
      <c r="BHV749" s="511"/>
      <c r="BHW749" s="511"/>
      <c r="BHX749" s="511"/>
      <c r="BHY749" s="511"/>
      <c r="BHZ749" s="511"/>
      <c r="BIA749" s="511"/>
      <c r="BIB749" s="511"/>
      <c r="BIC749" s="511"/>
      <c r="BID749" s="511"/>
      <c r="BIE749" s="511"/>
      <c r="BIF749" s="511"/>
      <c r="BIG749" s="511"/>
      <c r="BIH749" s="511"/>
      <c r="BII749" s="511"/>
      <c r="BIJ749" s="511"/>
      <c r="BIK749" s="511"/>
      <c r="BIL749" s="511"/>
      <c r="BIM749" s="511"/>
      <c r="BIN749" s="511"/>
      <c r="BIO749" s="511"/>
      <c r="BIP749" s="511"/>
      <c r="BIQ749" s="511"/>
      <c r="BIR749" s="511"/>
      <c r="BIS749" s="89"/>
      <c r="BIT749" s="89"/>
      <c r="BIU749" s="89"/>
      <c r="BIV749" s="89"/>
      <c r="BIW749" s="89"/>
      <c r="BIX749" s="511"/>
      <c r="BIY749" s="511"/>
      <c r="BIZ749" s="89"/>
      <c r="BJA749" s="89"/>
      <c r="BJB749" s="511"/>
      <c r="BJC749" s="511"/>
      <c r="BJD749" s="89"/>
      <c r="BJE749" s="89"/>
      <c r="BJF749" s="511"/>
      <c r="BJG749" s="511"/>
      <c r="BJH749" s="511"/>
      <c r="BJI749" s="511"/>
      <c r="BJJ749" s="511"/>
      <c r="BJK749" s="511"/>
      <c r="BJL749" s="511"/>
      <c r="BJM749" s="89"/>
      <c r="BJN749" s="89"/>
      <c r="BJO749" s="511"/>
      <c r="BJP749" s="511"/>
      <c r="BJQ749" s="89"/>
      <c r="BJR749" s="89"/>
      <c r="BJS749" s="511"/>
      <c r="BJT749" s="511"/>
      <c r="BJU749" s="511"/>
      <c r="BJV749" s="511"/>
      <c r="BJW749" s="511"/>
      <c r="BJX749" s="203"/>
      <c r="BJY749" s="107"/>
      <c r="BJZ749" s="511"/>
      <c r="BKA749" s="511"/>
      <c r="BKB749" s="511"/>
      <c r="BKC749" s="511"/>
      <c r="BKD749" s="511"/>
      <c r="BKE749" s="511"/>
      <c r="BKF749" s="511"/>
      <c r="BKG749" s="168"/>
      <c r="BKH749" s="168"/>
      <c r="BKI749" s="168"/>
      <c r="BKJ749" s="168"/>
      <c r="BKK749" s="168"/>
      <c r="BKL749" s="168"/>
      <c r="BKM749" s="168"/>
      <c r="BKN749" s="168"/>
      <c r="BKO749" s="168"/>
      <c r="BKP749" s="168"/>
      <c r="BKQ749" s="168"/>
      <c r="BKR749" s="168"/>
      <c r="BKS749" s="168"/>
      <c r="BKT749" s="168"/>
      <c r="BKU749" s="168"/>
      <c r="BKV749" s="168"/>
      <c r="BKW749" s="168"/>
      <c r="BKX749" s="168"/>
      <c r="BKY749" s="168"/>
      <c r="BKZ749" s="168"/>
      <c r="BLA749" s="168"/>
      <c r="BLB749" s="168"/>
      <c r="BLC749" s="168"/>
      <c r="BLD749" s="168"/>
      <c r="BLE749" s="168"/>
      <c r="BLF749" s="168"/>
      <c r="BLG749" s="168"/>
      <c r="BLH749" s="168"/>
      <c r="BLI749" s="168"/>
      <c r="BLJ749" s="168"/>
      <c r="BLK749" s="168"/>
      <c r="BLL749" s="168"/>
      <c r="BLM749" s="168"/>
      <c r="BLN749" s="168"/>
      <c r="BLO749" s="168"/>
      <c r="BLP749" s="168"/>
      <c r="BLQ749" s="168"/>
      <c r="BLR749" s="168"/>
      <c r="BLS749" s="168"/>
      <c r="BLT749" s="168"/>
      <c r="BLU749" s="168"/>
      <c r="BLV749" s="168"/>
      <c r="BLW749" s="168"/>
      <c r="BLX749" s="168"/>
      <c r="BLY749" s="511"/>
      <c r="BLZ749" s="511"/>
      <c r="BMA749" s="511"/>
      <c r="BMB749" s="511"/>
      <c r="BMC749" s="511"/>
      <c r="BMD749" s="511"/>
      <c r="BME749" s="511"/>
      <c r="BMF749" s="511"/>
      <c r="BMG749" s="511"/>
      <c r="BMH749" s="511"/>
      <c r="BMI749" s="511"/>
      <c r="BMJ749" s="511"/>
      <c r="BMK749" s="511"/>
      <c r="BML749" s="511"/>
      <c r="BMM749" s="511"/>
      <c r="BMN749" s="511"/>
      <c r="BMO749" s="511"/>
      <c r="BMP749" s="511"/>
      <c r="BMQ749" s="511"/>
      <c r="BMR749" s="511"/>
      <c r="BMS749" s="511"/>
      <c r="BMT749" s="511"/>
      <c r="BMU749" s="511"/>
      <c r="BMV749" s="511"/>
      <c r="BMW749" s="89"/>
      <c r="BMX749" s="89"/>
      <c r="BMY749" s="89"/>
      <c r="BMZ749" s="89"/>
      <c r="BNA749" s="89"/>
      <c r="BNB749" s="511"/>
      <c r="BNC749" s="511"/>
      <c r="BND749" s="89"/>
      <c r="BNE749" s="89"/>
      <c r="BNF749" s="511"/>
      <c r="BNG749" s="511"/>
      <c r="BNH749" s="89"/>
      <c r="BNI749" s="89"/>
      <c r="BNJ749" s="511"/>
      <c r="BNK749" s="511"/>
      <c r="BNL749" s="511"/>
      <c r="BNM749" s="511"/>
      <c r="BNN749" s="511"/>
      <c r="BNO749" s="511"/>
      <c r="BNP749" s="511"/>
      <c r="BNQ749" s="89"/>
      <c r="BNR749" s="89"/>
      <c r="BNS749" s="511"/>
      <c r="BNT749" s="511"/>
      <c r="BNU749" s="89"/>
      <c r="BNV749" s="89"/>
      <c r="BNW749" s="511"/>
      <c r="BNX749" s="511"/>
      <c r="BNY749" s="511"/>
      <c r="BNZ749" s="511"/>
      <c r="BOA749" s="511"/>
      <c r="BOB749" s="203"/>
      <c r="BOC749" s="107"/>
      <c r="BOD749" s="511"/>
      <c r="BOE749" s="511"/>
      <c r="BOF749" s="511"/>
      <c r="BOG749" s="511"/>
      <c r="BOH749" s="511"/>
      <c r="BOI749" s="511"/>
      <c r="BOJ749" s="511"/>
      <c r="BOK749" s="168"/>
      <c r="BOL749" s="168"/>
      <c r="BOM749" s="168"/>
      <c r="BON749" s="168"/>
      <c r="BOO749" s="168"/>
      <c r="BOP749" s="168"/>
      <c r="BOQ749" s="168"/>
      <c r="BOR749" s="168"/>
      <c r="BOS749" s="168"/>
      <c r="BOT749" s="168"/>
      <c r="BOU749" s="168"/>
      <c r="BOV749" s="168"/>
      <c r="BOW749" s="168"/>
      <c r="BOX749" s="168"/>
      <c r="BOY749" s="168"/>
      <c r="BOZ749" s="168"/>
      <c r="BPA749" s="168"/>
      <c r="BPB749" s="168"/>
      <c r="BPC749" s="168"/>
      <c r="BPD749" s="168"/>
      <c r="BPE749" s="168"/>
      <c r="BPF749" s="168"/>
      <c r="BPG749" s="168"/>
      <c r="BPH749" s="168"/>
      <c r="BPI749" s="168"/>
      <c r="BPJ749" s="168"/>
      <c r="BPK749" s="168"/>
      <c r="BPL749" s="168"/>
      <c r="BPM749" s="168"/>
      <c r="BPN749" s="168"/>
      <c r="BPO749" s="168"/>
      <c r="BPP749" s="168"/>
      <c r="BPQ749" s="168"/>
      <c r="BPR749" s="168"/>
      <c r="BPS749" s="168"/>
      <c r="BPT749" s="168"/>
      <c r="BPU749" s="168"/>
      <c r="BPV749" s="168"/>
      <c r="BPW749" s="168"/>
      <c r="BPX749" s="168"/>
      <c r="BPY749" s="168"/>
      <c r="BPZ749" s="168"/>
      <c r="BQA749" s="168"/>
      <c r="BQB749" s="168"/>
      <c r="BQC749" s="511"/>
      <c r="BQD749" s="511"/>
      <c r="BQE749" s="511"/>
      <c r="BQF749" s="511"/>
      <c r="BQG749" s="511"/>
      <c r="BQH749" s="511"/>
      <c r="BQI749" s="511"/>
      <c r="BQJ749" s="511"/>
      <c r="BQK749" s="511"/>
      <c r="BQL749" s="511"/>
      <c r="BQM749" s="511"/>
      <c r="BQN749" s="511"/>
      <c r="BQO749" s="511"/>
      <c r="BQP749" s="511"/>
      <c r="BQQ749" s="511"/>
      <c r="BQR749" s="511"/>
      <c r="BQS749" s="511"/>
      <c r="BQT749" s="511"/>
      <c r="BQU749" s="511"/>
      <c r="BQV749" s="511"/>
      <c r="BQW749" s="511"/>
      <c r="BQX749" s="511"/>
      <c r="BQY749" s="511"/>
      <c r="BQZ749" s="511"/>
      <c r="BRA749" s="89"/>
      <c r="BRB749" s="89"/>
      <c r="BRC749" s="89"/>
      <c r="BRD749" s="89"/>
      <c r="BRE749" s="89"/>
      <c r="BRF749" s="511"/>
      <c r="BRG749" s="511"/>
      <c r="BRH749" s="89"/>
      <c r="BRI749" s="89"/>
      <c r="BRJ749" s="511"/>
      <c r="BRK749" s="511"/>
      <c r="BRL749" s="89"/>
      <c r="BRM749" s="89"/>
      <c r="BRN749" s="511"/>
      <c r="BRO749" s="511"/>
      <c r="BRP749" s="511"/>
      <c r="BRQ749" s="511"/>
      <c r="BRR749" s="511"/>
      <c r="BRS749" s="511"/>
      <c r="BRT749" s="511"/>
      <c r="BRU749" s="89"/>
      <c r="BRV749" s="89"/>
      <c r="BRW749" s="511"/>
      <c r="BRX749" s="511"/>
      <c r="BRY749" s="89"/>
      <c r="BRZ749" s="89"/>
      <c r="BSA749" s="511"/>
      <c r="BSB749" s="511"/>
      <c r="BSC749" s="511"/>
      <c r="BSD749" s="511"/>
      <c r="BSE749" s="511"/>
      <c r="BSF749" s="203"/>
      <c r="BSG749" s="107"/>
      <c r="BSH749" s="511"/>
      <c r="BSI749" s="511"/>
      <c r="BSJ749" s="511"/>
      <c r="BSK749" s="511"/>
      <c r="BSL749" s="511"/>
      <c r="BSM749" s="511"/>
      <c r="BSN749" s="511"/>
      <c r="BSO749" s="168"/>
      <c r="BSP749" s="168"/>
      <c r="BSQ749" s="168"/>
      <c r="BSR749" s="168"/>
      <c r="BSS749" s="168"/>
      <c r="BST749" s="168"/>
      <c r="BSU749" s="168"/>
      <c r="BSV749" s="168"/>
      <c r="BSW749" s="168"/>
      <c r="BSX749" s="168"/>
      <c r="BSY749" s="168"/>
      <c r="BSZ749" s="168"/>
      <c r="BTA749" s="168"/>
      <c r="BTB749" s="168"/>
      <c r="BTC749" s="168"/>
      <c r="BTD749" s="168"/>
      <c r="BTE749" s="168"/>
      <c r="BTF749" s="168"/>
      <c r="BTG749" s="168"/>
      <c r="BTH749" s="168"/>
      <c r="BTI749" s="168"/>
      <c r="BTJ749" s="168"/>
      <c r="BTK749" s="168"/>
      <c r="BTL749" s="168"/>
      <c r="BTM749" s="168"/>
      <c r="BTN749" s="168"/>
      <c r="BTO749" s="168"/>
      <c r="BTP749" s="168"/>
      <c r="BTQ749" s="168"/>
      <c r="BTR749" s="168"/>
      <c r="BTS749" s="168"/>
      <c r="BTT749" s="168"/>
      <c r="BTU749" s="168"/>
      <c r="BTV749" s="168"/>
      <c r="BTW749" s="168"/>
      <c r="BTX749" s="168"/>
      <c r="BTY749" s="168"/>
      <c r="BTZ749" s="168"/>
      <c r="BUA749" s="168"/>
      <c r="BUB749" s="168"/>
      <c r="BUC749" s="168"/>
      <c r="BUD749" s="168"/>
      <c r="BUE749" s="168"/>
      <c r="BUF749" s="168"/>
      <c r="BUG749" s="511"/>
      <c r="BUH749" s="511"/>
      <c r="BUI749" s="511"/>
      <c r="BUJ749" s="511"/>
      <c r="BUK749" s="511"/>
      <c r="BUL749" s="511"/>
      <c r="BUM749" s="511"/>
      <c r="BUN749" s="511"/>
      <c r="BUO749" s="511"/>
      <c r="BUP749" s="511"/>
      <c r="BUQ749" s="511"/>
      <c r="BUR749" s="511"/>
      <c r="BUS749" s="511"/>
      <c r="BUT749" s="511"/>
      <c r="BUU749" s="511"/>
      <c r="BUV749" s="511"/>
      <c r="BUW749" s="511"/>
      <c r="BUX749" s="511"/>
      <c r="BUY749" s="511"/>
      <c r="BUZ749" s="511"/>
      <c r="BVA749" s="511"/>
      <c r="BVB749" s="511"/>
      <c r="BVC749" s="511"/>
      <c r="BVD749" s="511"/>
      <c r="BVE749" s="89"/>
      <c r="BVF749" s="89"/>
      <c r="BVG749" s="89"/>
      <c r="BVH749" s="89"/>
      <c r="BVI749" s="89"/>
      <c r="BVJ749" s="511"/>
      <c r="BVK749" s="511"/>
      <c r="BVL749" s="89"/>
      <c r="BVM749" s="89"/>
      <c r="BVN749" s="511"/>
      <c r="BVO749" s="511"/>
      <c r="BVP749" s="89"/>
      <c r="BVQ749" s="89"/>
      <c r="BVR749" s="511"/>
      <c r="BVS749" s="511"/>
      <c r="BVT749" s="511"/>
      <c r="BVU749" s="511"/>
      <c r="BVV749" s="511"/>
      <c r="BVW749" s="511"/>
      <c r="BVX749" s="511"/>
      <c r="BVY749" s="89"/>
      <c r="BVZ749" s="89"/>
      <c r="BWA749" s="511"/>
      <c r="BWB749" s="511"/>
      <c r="BWC749" s="89"/>
      <c r="BWD749" s="89"/>
      <c r="BWE749" s="511"/>
      <c r="BWF749" s="511"/>
      <c r="BWG749" s="511"/>
      <c r="BWH749" s="511"/>
      <c r="BWI749" s="511"/>
      <c r="BWJ749" s="203"/>
      <c r="BWK749" s="107"/>
      <c r="BWL749" s="511"/>
      <c r="BWM749" s="511"/>
      <c r="BWN749" s="511"/>
      <c r="BWO749" s="511"/>
      <c r="BWP749" s="511"/>
      <c r="BWQ749" s="511"/>
      <c r="BWR749" s="511"/>
      <c r="BWS749" s="168"/>
      <c r="BWT749" s="168"/>
      <c r="BWU749" s="168"/>
      <c r="BWV749" s="168"/>
      <c r="BWW749" s="168"/>
      <c r="BWX749" s="168"/>
      <c r="BWY749" s="168"/>
      <c r="BWZ749" s="168"/>
      <c r="BXA749" s="168"/>
      <c r="BXB749" s="168"/>
      <c r="BXC749" s="168"/>
      <c r="BXD749" s="168"/>
      <c r="BXE749" s="168"/>
      <c r="BXF749" s="168"/>
      <c r="BXG749" s="168"/>
      <c r="BXH749" s="168"/>
      <c r="BXI749" s="168"/>
      <c r="BXJ749" s="168"/>
      <c r="BXK749" s="168"/>
      <c r="BXL749" s="168"/>
      <c r="BXM749" s="168"/>
      <c r="BXN749" s="168"/>
      <c r="BXO749" s="168"/>
      <c r="BXP749" s="168"/>
      <c r="BXQ749" s="168"/>
      <c r="BXR749" s="168"/>
      <c r="BXS749" s="168"/>
      <c r="BXT749" s="168"/>
      <c r="BXU749" s="168"/>
      <c r="BXV749" s="168"/>
      <c r="BXW749" s="168"/>
      <c r="BXX749" s="168"/>
      <c r="BXY749" s="168"/>
      <c r="BXZ749" s="168"/>
      <c r="BYA749" s="168"/>
      <c r="BYB749" s="168"/>
      <c r="BYC749" s="168"/>
      <c r="BYD749" s="168"/>
      <c r="BYE749" s="168"/>
      <c r="BYF749" s="168"/>
      <c r="BYG749" s="168"/>
      <c r="BYH749" s="168"/>
      <c r="BYI749" s="168"/>
      <c r="BYJ749" s="168"/>
      <c r="BYK749" s="511"/>
      <c r="BYL749" s="511"/>
      <c r="BYM749" s="511"/>
      <c r="BYN749" s="511"/>
      <c r="BYO749" s="511"/>
      <c r="BYP749" s="511"/>
      <c r="BYQ749" s="511"/>
      <c r="BYR749" s="511"/>
      <c r="BYS749" s="511"/>
      <c r="BYT749" s="511"/>
      <c r="BYU749" s="511"/>
      <c r="BYV749" s="511"/>
      <c r="BYW749" s="511"/>
      <c r="BYX749" s="511"/>
      <c r="BYY749" s="511"/>
      <c r="BYZ749" s="511"/>
      <c r="BZA749" s="511"/>
      <c r="BZB749" s="511"/>
      <c r="BZC749" s="511"/>
      <c r="BZD749" s="511"/>
      <c r="BZE749" s="511"/>
      <c r="BZF749" s="511"/>
      <c r="BZG749" s="511"/>
      <c r="BZH749" s="511"/>
      <c r="BZI749" s="89"/>
      <c r="BZJ749" s="89"/>
      <c r="BZK749" s="89"/>
      <c r="BZL749" s="89"/>
      <c r="BZM749" s="89"/>
      <c r="BZN749" s="511"/>
      <c r="BZO749" s="511"/>
      <c r="BZP749" s="89"/>
      <c r="BZQ749" s="89"/>
      <c r="BZR749" s="511"/>
      <c r="BZS749" s="511"/>
      <c r="BZT749" s="89"/>
      <c r="BZU749" s="89"/>
      <c r="BZV749" s="511"/>
      <c r="BZW749" s="511"/>
      <c r="BZX749" s="511"/>
      <c r="BZY749" s="511"/>
      <c r="BZZ749" s="511"/>
      <c r="CAA749" s="511"/>
      <c r="CAB749" s="511"/>
      <c r="CAC749" s="89"/>
      <c r="CAD749" s="89"/>
      <c r="CAE749" s="511"/>
      <c r="CAF749" s="511"/>
      <c r="CAG749" s="89"/>
      <c r="CAH749" s="89"/>
      <c r="CAI749" s="511"/>
      <c r="CAJ749" s="511"/>
      <c r="CAK749" s="511"/>
      <c r="CAL749" s="511"/>
      <c r="CAM749" s="511"/>
      <c r="CAN749" s="203"/>
      <c r="CAO749" s="107"/>
      <c r="CAP749" s="511"/>
      <c r="CAQ749" s="511"/>
      <c r="CAR749" s="511"/>
      <c r="CAS749" s="511"/>
      <c r="CAT749" s="511"/>
      <c r="CAU749" s="511"/>
      <c r="CAV749" s="511"/>
      <c r="CAW749" s="168"/>
      <c r="CAX749" s="168"/>
      <c r="CAY749" s="168"/>
      <c r="CAZ749" s="168"/>
      <c r="CBA749" s="168"/>
      <c r="CBB749" s="168"/>
      <c r="CBC749" s="168"/>
      <c r="CBD749" s="168"/>
      <c r="CBE749" s="168"/>
      <c r="CBF749" s="168"/>
      <c r="CBG749" s="168"/>
      <c r="CBH749" s="168"/>
      <c r="CBI749" s="168"/>
      <c r="CBJ749" s="168"/>
      <c r="CBK749" s="168"/>
      <c r="CBL749" s="168"/>
      <c r="CBM749" s="168"/>
      <c r="CBN749" s="168"/>
      <c r="CBO749" s="168"/>
      <c r="CBP749" s="168"/>
      <c r="CBQ749" s="168"/>
      <c r="CBR749" s="168"/>
      <c r="CBS749" s="168"/>
      <c r="CBT749" s="168"/>
      <c r="CBU749" s="168"/>
      <c r="CBV749" s="168"/>
      <c r="CBW749" s="168"/>
      <c r="CBX749" s="168"/>
      <c r="CBY749" s="168"/>
      <c r="CBZ749" s="168"/>
      <c r="CCA749" s="168"/>
      <c r="CCB749" s="168"/>
      <c r="CCC749" s="168"/>
      <c r="CCD749" s="168"/>
      <c r="CCE749" s="168"/>
      <c r="CCF749" s="168"/>
      <c r="CCG749" s="168"/>
      <c r="CCH749" s="168"/>
      <c r="CCI749" s="168"/>
      <c r="CCJ749" s="168"/>
      <c r="CCK749" s="168"/>
      <c r="CCL749" s="168"/>
      <c r="CCM749" s="168"/>
      <c r="CCN749" s="168"/>
      <c r="CCO749" s="511"/>
      <c r="CCP749" s="511"/>
      <c r="CCQ749" s="511"/>
      <c r="CCR749" s="511"/>
      <c r="CCS749" s="511"/>
      <c r="CCT749" s="511"/>
      <c r="CCU749" s="511"/>
      <c r="CCV749" s="511"/>
      <c r="CCW749" s="511"/>
      <c r="CCX749" s="511"/>
      <c r="CCY749" s="511"/>
      <c r="CCZ749" s="511"/>
      <c r="CDA749" s="511"/>
      <c r="CDB749" s="511"/>
      <c r="CDC749" s="511"/>
      <c r="CDD749" s="511"/>
      <c r="CDE749" s="511"/>
      <c r="CDF749" s="511"/>
      <c r="CDG749" s="511"/>
      <c r="CDH749" s="511"/>
      <c r="CDI749" s="511"/>
      <c r="CDJ749" s="511"/>
      <c r="CDK749" s="511"/>
      <c r="CDL749" s="511"/>
      <c r="CDM749" s="89"/>
      <c r="CDN749" s="89"/>
      <c r="CDO749" s="89"/>
      <c r="CDP749" s="89"/>
      <c r="CDQ749" s="89"/>
      <c r="CDR749" s="511"/>
      <c r="CDS749" s="511"/>
      <c r="CDT749" s="89"/>
      <c r="CDU749" s="89"/>
      <c r="CDV749" s="511"/>
      <c r="CDW749" s="511"/>
      <c r="CDX749" s="89"/>
      <c r="CDY749" s="89"/>
      <c r="CDZ749" s="511"/>
      <c r="CEA749" s="511"/>
      <c r="CEB749" s="511"/>
      <c r="CEC749" s="511"/>
      <c r="CED749" s="511"/>
      <c r="CEE749" s="511"/>
      <c r="CEF749" s="511"/>
      <c r="CEG749" s="89"/>
      <c r="CEH749" s="89"/>
      <c r="CEI749" s="511"/>
      <c r="CEJ749" s="511"/>
      <c r="CEK749" s="89"/>
      <c r="CEL749" s="89"/>
      <c r="CEM749" s="511"/>
      <c r="CEN749" s="511"/>
      <c r="CEO749" s="511"/>
      <c r="CEP749" s="511"/>
      <c r="CEQ749" s="511"/>
      <c r="CER749" s="203"/>
      <c r="CES749" s="107"/>
      <c r="CET749" s="511"/>
      <c r="CEU749" s="511"/>
      <c r="CEV749" s="511"/>
      <c r="CEW749" s="511"/>
      <c r="CEX749" s="511"/>
      <c r="CEY749" s="511"/>
      <c r="CEZ749" s="511"/>
      <c r="CFA749" s="168"/>
      <c r="CFB749" s="168"/>
      <c r="CFC749" s="168"/>
      <c r="CFD749" s="168"/>
      <c r="CFE749" s="168"/>
      <c r="CFF749" s="168"/>
      <c r="CFG749" s="168"/>
      <c r="CFH749" s="168"/>
      <c r="CFI749" s="168"/>
      <c r="CFJ749" s="168"/>
      <c r="CFK749" s="168"/>
      <c r="CFL749" s="168"/>
      <c r="CFM749" s="168"/>
      <c r="CFN749" s="168"/>
      <c r="CFO749" s="168"/>
      <c r="CFP749" s="168"/>
      <c r="CFQ749" s="168"/>
      <c r="CFR749" s="168"/>
      <c r="CFS749" s="168"/>
      <c r="CFT749" s="168"/>
      <c r="CFU749" s="168"/>
      <c r="CFV749" s="168"/>
      <c r="CFW749" s="168"/>
      <c r="CFX749" s="168"/>
      <c r="CFY749" s="168"/>
      <c r="CFZ749" s="168"/>
      <c r="CGA749" s="168"/>
      <c r="CGB749" s="168"/>
      <c r="CGC749" s="168"/>
      <c r="CGD749" s="168"/>
      <c r="CGE749" s="168"/>
      <c r="CGF749" s="168"/>
      <c r="CGG749" s="168"/>
      <c r="CGH749" s="168"/>
      <c r="CGI749" s="168"/>
      <c r="CGJ749" s="168"/>
      <c r="CGK749" s="168"/>
      <c r="CGL749" s="168"/>
      <c r="CGM749" s="168"/>
      <c r="CGN749" s="168"/>
      <c r="CGO749" s="168"/>
      <c r="CGP749" s="168"/>
      <c r="CGQ749" s="168"/>
      <c r="CGR749" s="168"/>
      <c r="CGS749" s="511"/>
      <c r="CGT749" s="511"/>
      <c r="CGU749" s="511"/>
      <c r="CGV749" s="511"/>
      <c r="CGW749" s="511"/>
      <c r="CGX749" s="511"/>
      <c r="CGY749" s="511"/>
      <c r="CGZ749" s="511"/>
      <c r="CHA749" s="511"/>
      <c r="CHB749" s="511"/>
      <c r="CHC749" s="511"/>
      <c r="CHD749" s="511"/>
      <c r="CHE749" s="511"/>
      <c r="CHF749" s="511"/>
      <c r="CHG749" s="511"/>
      <c r="CHH749" s="511"/>
      <c r="CHI749" s="511"/>
      <c r="CHJ749" s="511"/>
      <c r="CHK749" s="511"/>
      <c r="CHL749" s="511"/>
      <c r="CHM749" s="511"/>
      <c r="CHN749" s="511"/>
      <c r="CHO749" s="511"/>
      <c r="CHP749" s="511"/>
      <c r="CHQ749" s="89"/>
      <c r="CHR749" s="89"/>
      <c r="CHS749" s="89"/>
      <c r="CHT749" s="89"/>
      <c r="CHU749" s="89"/>
      <c r="CHV749" s="511"/>
      <c r="CHW749" s="511"/>
      <c r="CHX749" s="89"/>
      <c r="CHY749" s="89"/>
      <c r="CHZ749" s="511"/>
      <c r="CIA749" s="511"/>
      <c r="CIB749" s="89"/>
      <c r="CIC749" s="89"/>
      <c r="CID749" s="511"/>
      <c r="CIE749" s="511"/>
      <c r="CIF749" s="511"/>
      <c r="CIG749" s="511"/>
      <c r="CIH749" s="511"/>
      <c r="CII749" s="511"/>
      <c r="CIJ749" s="511"/>
      <c r="CIK749" s="89"/>
      <c r="CIL749" s="89"/>
      <c r="CIM749" s="511"/>
      <c r="CIN749" s="511"/>
      <c r="CIO749" s="89"/>
      <c r="CIP749" s="89"/>
      <c r="CIQ749" s="511"/>
      <c r="CIR749" s="511"/>
      <c r="CIS749" s="511"/>
      <c r="CIT749" s="511"/>
      <c r="CIU749" s="511"/>
      <c r="CIV749" s="203"/>
      <c r="CIW749" s="107"/>
      <c r="CIX749" s="511"/>
      <c r="CIY749" s="511"/>
      <c r="CIZ749" s="511"/>
      <c r="CJA749" s="511"/>
      <c r="CJB749" s="511"/>
      <c r="CJC749" s="511"/>
      <c r="CJD749" s="511"/>
      <c r="CJE749" s="168"/>
      <c r="CJF749" s="168"/>
      <c r="CJG749" s="168"/>
      <c r="CJH749" s="168"/>
      <c r="CJI749" s="168"/>
      <c r="CJJ749" s="168"/>
      <c r="CJK749" s="168"/>
      <c r="CJL749" s="168"/>
      <c r="CJM749" s="168"/>
      <c r="CJN749" s="168"/>
      <c r="CJO749" s="168"/>
      <c r="CJP749" s="168"/>
      <c r="CJQ749" s="168"/>
      <c r="CJR749" s="168"/>
      <c r="CJS749" s="168"/>
      <c r="CJT749" s="168"/>
      <c r="CJU749" s="168"/>
      <c r="CJV749" s="168"/>
      <c r="CJW749" s="168"/>
      <c r="CJX749" s="168"/>
      <c r="CJY749" s="168"/>
      <c r="CJZ749" s="168"/>
      <c r="CKA749" s="168"/>
      <c r="CKB749" s="168"/>
      <c r="CKC749" s="168"/>
      <c r="CKD749" s="168"/>
      <c r="CKE749" s="168"/>
      <c r="CKF749" s="168"/>
      <c r="CKG749" s="168"/>
      <c r="CKH749" s="168"/>
      <c r="CKI749" s="168"/>
      <c r="CKJ749" s="168"/>
      <c r="CKK749" s="168"/>
      <c r="CKL749" s="168"/>
      <c r="CKM749" s="168"/>
      <c r="CKN749" s="168"/>
      <c r="CKO749" s="168"/>
      <c r="CKP749" s="168"/>
      <c r="CKQ749" s="168"/>
      <c r="CKR749" s="168"/>
      <c r="CKS749" s="168"/>
      <c r="CKT749" s="168"/>
      <c r="CKU749" s="168"/>
      <c r="CKV749" s="168"/>
      <c r="CKW749" s="511"/>
      <c r="CKX749" s="511"/>
      <c r="CKY749" s="511"/>
      <c r="CKZ749" s="511"/>
      <c r="CLA749" s="511"/>
      <c r="CLB749" s="511"/>
      <c r="CLC749" s="511"/>
      <c r="CLD749" s="511"/>
      <c r="CLE749" s="511"/>
      <c r="CLF749" s="511"/>
      <c r="CLG749" s="511"/>
      <c r="CLH749" s="511"/>
      <c r="CLI749" s="511"/>
      <c r="CLJ749" s="511"/>
      <c r="CLK749" s="511"/>
      <c r="CLL749" s="511"/>
      <c r="CLM749" s="511"/>
      <c r="CLN749" s="511"/>
      <c r="CLO749" s="511"/>
      <c r="CLP749" s="511"/>
      <c r="CLQ749" s="511"/>
      <c r="CLR749" s="511"/>
      <c r="CLS749" s="511"/>
      <c r="CLT749" s="511"/>
      <c r="CLU749" s="89"/>
      <c r="CLV749" s="89"/>
      <c r="CLW749" s="89"/>
      <c r="CLX749" s="89"/>
      <c r="CLY749" s="89"/>
      <c r="CLZ749" s="511"/>
      <c r="CMA749" s="511"/>
      <c r="CMB749" s="89"/>
      <c r="CMC749" s="89"/>
      <c r="CMD749" s="511"/>
      <c r="CME749" s="511"/>
      <c r="CMF749" s="89"/>
      <c r="CMG749" s="89"/>
      <c r="CMH749" s="511"/>
      <c r="CMI749" s="511"/>
      <c r="CMJ749" s="511"/>
      <c r="CMK749" s="511"/>
      <c r="CML749" s="511"/>
      <c r="CMM749" s="511"/>
      <c r="CMN749" s="511"/>
      <c r="CMO749" s="89"/>
      <c r="CMP749" s="89"/>
      <c r="CMQ749" s="511"/>
      <c r="CMR749" s="511"/>
      <c r="CMS749" s="89"/>
      <c r="CMT749" s="89"/>
      <c r="CMU749" s="511"/>
      <c r="CMV749" s="511"/>
      <c r="CMW749" s="511"/>
      <c r="CMX749" s="511"/>
      <c r="CMY749" s="511"/>
      <c r="CMZ749" s="203"/>
      <c r="CNA749" s="107"/>
      <c r="CNB749" s="511"/>
      <c r="CNC749" s="511"/>
      <c r="CND749" s="511"/>
      <c r="CNE749" s="511"/>
      <c r="CNF749" s="511"/>
      <c r="CNG749" s="511"/>
      <c r="CNH749" s="511"/>
      <c r="CNI749" s="168"/>
      <c r="CNJ749" s="168"/>
      <c r="CNK749" s="168"/>
      <c r="CNL749" s="168"/>
      <c r="CNM749" s="168"/>
      <c r="CNN749" s="168"/>
      <c r="CNO749" s="168"/>
      <c r="CNP749" s="168"/>
      <c r="CNQ749" s="168"/>
      <c r="CNR749" s="168"/>
      <c r="CNS749" s="168"/>
      <c r="CNT749" s="168"/>
      <c r="CNU749" s="168"/>
      <c r="CNV749" s="168"/>
      <c r="CNW749" s="168"/>
      <c r="CNX749" s="168"/>
      <c r="CNY749" s="168"/>
      <c r="CNZ749" s="168"/>
      <c r="COA749" s="168"/>
      <c r="COB749" s="168"/>
      <c r="COC749" s="168"/>
      <c r="COD749" s="168"/>
      <c r="COE749" s="168"/>
      <c r="COF749" s="168"/>
      <c r="COG749" s="168"/>
      <c r="COH749" s="168"/>
      <c r="COI749" s="168"/>
      <c r="COJ749" s="168"/>
      <c r="COK749" s="168"/>
      <c r="COL749" s="168"/>
      <c r="COM749" s="168"/>
      <c r="CON749" s="168"/>
      <c r="COO749" s="168"/>
      <c r="COP749" s="168"/>
      <c r="COQ749" s="168"/>
      <c r="COR749" s="168"/>
      <c r="COS749" s="168"/>
      <c r="COT749" s="168"/>
      <c r="COU749" s="168"/>
      <c r="COV749" s="168"/>
      <c r="COW749" s="168"/>
      <c r="COX749" s="168"/>
      <c r="COY749" s="168"/>
      <c r="COZ749" s="168"/>
      <c r="CPA749" s="511"/>
      <c r="CPB749" s="511"/>
      <c r="CPC749" s="511"/>
      <c r="CPD749" s="511"/>
      <c r="CPE749" s="511"/>
      <c r="CPF749" s="511"/>
      <c r="CPG749" s="511"/>
      <c r="CPH749" s="511"/>
      <c r="CPI749" s="511"/>
      <c r="CPJ749" s="511"/>
      <c r="CPK749" s="511"/>
      <c r="CPL749" s="511"/>
      <c r="CPM749" s="511"/>
      <c r="CPN749" s="511"/>
      <c r="CPO749" s="511"/>
      <c r="CPP749" s="511"/>
      <c r="CPQ749" s="511"/>
      <c r="CPR749" s="511"/>
      <c r="CPS749" s="511"/>
      <c r="CPT749" s="511"/>
      <c r="CPU749" s="511"/>
      <c r="CPV749" s="511"/>
      <c r="CPW749" s="511"/>
      <c r="CPX749" s="511"/>
      <c r="CPY749" s="89"/>
      <c r="CPZ749" s="89"/>
      <c r="CQA749" s="89"/>
      <c r="CQB749" s="89"/>
      <c r="CQC749" s="89"/>
      <c r="CQD749" s="511"/>
      <c r="CQE749" s="511"/>
      <c r="CQF749" s="89"/>
      <c r="CQG749" s="89"/>
      <c r="CQH749" s="511"/>
      <c r="CQI749" s="511"/>
      <c r="CQJ749" s="89"/>
      <c r="CQK749" s="89"/>
      <c r="CQL749" s="511"/>
      <c r="CQM749" s="511"/>
      <c r="CQN749" s="511"/>
      <c r="CQO749" s="511"/>
      <c r="CQP749" s="511"/>
      <c r="CQQ749" s="511"/>
      <c r="CQR749" s="511"/>
      <c r="CQS749" s="89"/>
      <c r="CQT749" s="89"/>
      <c r="CQU749" s="511"/>
      <c r="CQV749" s="511"/>
      <c r="CQW749" s="89"/>
      <c r="CQX749" s="89"/>
      <c r="CQY749" s="511"/>
      <c r="CQZ749" s="511"/>
      <c r="CRA749" s="511"/>
      <c r="CRB749" s="511"/>
      <c r="CRC749" s="511"/>
      <c r="CRD749" s="203"/>
      <c r="CRE749" s="107"/>
      <c r="CRF749" s="511"/>
      <c r="CRG749" s="511"/>
      <c r="CRH749" s="511"/>
      <c r="CRI749" s="511"/>
      <c r="CRJ749" s="511"/>
      <c r="CRK749" s="511"/>
      <c r="CRL749" s="511"/>
      <c r="CRM749" s="168"/>
      <c r="CRN749" s="168"/>
      <c r="CRO749" s="168"/>
      <c r="CRP749" s="168"/>
      <c r="CRQ749" s="168"/>
      <c r="CRR749" s="168"/>
      <c r="CRS749" s="168"/>
      <c r="CRT749" s="168"/>
      <c r="CRU749" s="168"/>
      <c r="CRV749" s="168"/>
      <c r="CRW749" s="168"/>
      <c r="CRX749" s="168"/>
      <c r="CRY749" s="168"/>
      <c r="CRZ749" s="168"/>
      <c r="CSA749" s="168"/>
      <c r="CSB749" s="168"/>
      <c r="CSC749" s="168"/>
      <c r="CSD749" s="168"/>
      <c r="CSE749" s="168"/>
      <c r="CSF749" s="168"/>
      <c r="CSG749" s="168"/>
      <c r="CSH749" s="168"/>
      <c r="CSI749" s="168"/>
      <c r="CSJ749" s="168"/>
      <c r="CSK749" s="168"/>
      <c r="CSL749" s="168"/>
      <c r="CSM749" s="168"/>
      <c r="CSN749" s="168"/>
      <c r="CSO749" s="168"/>
      <c r="CSP749" s="168"/>
      <c r="CSQ749" s="168"/>
      <c r="CSR749" s="168"/>
      <c r="CSS749" s="168"/>
      <c r="CST749" s="168"/>
      <c r="CSU749" s="168"/>
      <c r="CSV749" s="168"/>
      <c r="CSW749" s="168"/>
      <c r="CSX749" s="168"/>
      <c r="CSY749" s="168"/>
      <c r="CSZ749" s="168"/>
      <c r="CTA749" s="168"/>
      <c r="CTB749" s="168"/>
      <c r="CTC749" s="168"/>
      <c r="CTD749" s="168"/>
      <c r="CTE749" s="511"/>
      <c r="CTF749" s="511"/>
      <c r="CTG749" s="511"/>
      <c r="CTH749" s="511"/>
      <c r="CTI749" s="511"/>
      <c r="CTJ749" s="511"/>
      <c r="CTK749" s="511"/>
      <c r="CTL749" s="511"/>
      <c r="CTM749" s="511"/>
      <c r="CTN749" s="511"/>
      <c r="CTO749" s="511"/>
      <c r="CTP749" s="511"/>
      <c r="CTQ749" s="511"/>
      <c r="CTR749" s="511"/>
      <c r="CTS749" s="511"/>
      <c r="CTT749" s="511"/>
      <c r="CTU749" s="511"/>
      <c r="CTV749" s="511"/>
      <c r="CTW749" s="511"/>
      <c r="CTX749" s="511"/>
      <c r="CTY749" s="511"/>
      <c r="CTZ749" s="511"/>
      <c r="CUA749" s="511"/>
      <c r="CUB749" s="511"/>
      <c r="CUC749" s="89"/>
      <c r="CUD749" s="89"/>
      <c r="CUE749" s="89"/>
      <c r="CUF749" s="89"/>
      <c r="CUG749" s="89"/>
      <c r="CUH749" s="511"/>
      <c r="CUI749" s="511"/>
      <c r="CUJ749" s="89"/>
      <c r="CUK749" s="89"/>
      <c r="CUL749" s="511"/>
      <c r="CUM749" s="511"/>
      <c r="CUN749" s="89"/>
      <c r="CUO749" s="89"/>
      <c r="CUP749" s="511"/>
      <c r="CUQ749" s="511"/>
      <c r="CUR749" s="511"/>
      <c r="CUS749" s="511"/>
      <c r="CUT749" s="511"/>
      <c r="CUU749" s="511"/>
      <c r="CUV749" s="511"/>
      <c r="CUW749" s="89"/>
      <c r="CUX749" s="89"/>
      <c r="CUY749" s="511"/>
      <c r="CUZ749" s="511"/>
      <c r="CVA749" s="89"/>
      <c r="CVB749" s="89"/>
      <c r="CVC749" s="511"/>
      <c r="CVD749" s="511"/>
      <c r="CVE749" s="511"/>
      <c r="CVF749" s="511"/>
      <c r="CVG749" s="511"/>
      <c r="CVH749" s="203"/>
      <c r="CVI749" s="107"/>
      <c r="CVJ749" s="511"/>
      <c r="CVK749" s="511"/>
      <c r="CVL749" s="511"/>
      <c r="CVM749" s="511"/>
      <c r="CVN749" s="511"/>
      <c r="CVO749" s="511"/>
      <c r="CVP749" s="511"/>
      <c r="CVQ749" s="168"/>
      <c r="CVR749" s="168"/>
      <c r="CVS749" s="168"/>
      <c r="CVT749" s="168"/>
      <c r="CVU749" s="168"/>
      <c r="CVV749" s="168"/>
      <c r="CVW749" s="168"/>
      <c r="CVX749" s="168"/>
      <c r="CVY749" s="168"/>
      <c r="CVZ749" s="168"/>
      <c r="CWA749" s="168"/>
      <c r="CWB749" s="168"/>
      <c r="CWC749" s="168"/>
      <c r="CWD749" s="168"/>
      <c r="CWE749" s="168"/>
      <c r="CWF749" s="168"/>
      <c r="CWG749" s="168"/>
      <c r="CWH749" s="168"/>
      <c r="CWI749" s="168"/>
      <c r="CWJ749" s="168"/>
      <c r="CWK749" s="168"/>
      <c r="CWL749" s="168"/>
      <c r="CWM749" s="168"/>
      <c r="CWN749" s="168"/>
      <c r="CWO749" s="168"/>
      <c r="CWP749" s="168"/>
      <c r="CWQ749" s="168"/>
      <c r="CWR749" s="168"/>
      <c r="CWS749" s="168"/>
      <c r="CWT749" s="168"/>
      <c r="CWU749" s="168"/>
      <c r="CWV749" s="168"/>
      <c r="CWW749" s="168"/>
      <c r="CWX749" s="168"/>
      <c r="CWY749" s="168"/>
      <c r="CWZ749" s="168"/>
      <c r="CXA749" s="168"/>
      <c r="CXB749" s="168"/>
      <c r="CXC749" s="168"/>
      <c r="CXD749" s="168"/>
      <c r="CXE749" s="168"/>
      <c r="CXF749" s="168"/>
      <c r="CXG749" s="168"/>
      <c r="CXH749" s="168"/>
      <c r="CXI749" s="511"/>
      <c r="CXJ749" s="511"/>
      <c r="CXK749" s="511"/>
      <c r="CXL749" s="511"/>
      <c r="CXM749" s="511"/>
      <c r="CXN749" s="511"/>
      <c r="CXO749" s="511"/>
      <c r="CXP749" s="511"/>
      <c r="CXQ749" s="511"/>
      <c r="CXR749" s="511"/>
      <c r="CXS749" s="511"/>
      <c r="CXT749" s="511"/>
      <c r="CXU749" s="511"/>
      <c r="CXV749" s="511"/>
      <c r="CXW749" s="511"/>
      <c r="CXX749" s="511"/>
      <c r="CXY749" s="511"/>
      <c r="CXZ749" s="511"/>
      <c r="CYA749" s="511"/>
      <c r="CYB749" s="511"/>
      <c r="CYC749" s="511"/>
      <c r="CYD749" s="511"/>
      <c r="CYE749" s="511"/>
      <c r="CYF749" s="511"/>
      <c r="CYG749" s="89"/>
      <c r="CYH749" s="89"/>
      <c r="CYI749" s="89"/>
      <c r="CYJ749" s="89"/>
      <c r="CYK749" s="89"/>
      <c r="CYL749" s="511"/>
      <c r="CYM749" s="511"/>
      <c r="CYN749" s="89"/>
      <c r="CYO749" s="89"/>
      <c r="CYP749" s="511"/>
      <c r="CYQ749" s="511"/>
      <c r="CYR749" s="89"/>
      <c r="CYS749" s="89"/>
      <c r="CYT749" s="511"/>
      <c r="CYU749" s="511"/>
      <c r="CYV749" s="511"/>
      <c r="CYW749" s="511"/>
      <c r="CYX749" s="511"/>
      <c r="CYY749" s="511"/>
      <c r="CYZ749" s="511"/>
      <c r="CZA749" s="89"/>
      <c r="CZB749" s="89"/>
      <c r="CZC749" s="511"/>
      <c r="CZD749" s="511"/>
      <c r="CZE749" s="89"/>
      <c r="CZF749" s="89"/>
      <c r="CZG749" s="511"/>
      <c r="CZH749" s="511"/>
      <c r="CZI749" s="511"/>
      <c r="CZJ749" s="511"/>
      <c r="CZK749" s="511"/>
      <c r="CZL749" s="203"/>
      <c r="CZM749" s="107"/>
      <c r="CZN749" s="511"/>
      <c r="CZO749" s="511"/>
      <c r="CZP749" s="511"/>
      <c r="CZQ749" s="511"/>
      <c r="CZR749" s="511"/>
      <c r="CZS749" s="511"/>
      <c r="CZT749" s="511"/>
      <c r="CZU749" s="168"/>
      <c r="CZV749" s="168"/>
      <c r="CZW749" s="168"/>
      <c r="CZX749" s="168"/>
      <c r="CZY749" s="168"/>
      <c r="CZZ749" s="168"/>
      <c r="DAA749" s="168"/>
      <c r="DAB749" s="168"/>
      <c r="DAC749" s="168"/>
      <c r="DAD749" s="168"/>
      <c r="DAE749" s="168"/>
      <c r="DAF749" s="168"/>
      <c r="DAG749" s="168"/>
      <c r="DAH749" s="168"/>
      <c r="DAI749" s="168"/>
      <c r="DAJ749" s="168"/>
      <c r="DAK749" s="168"/>
      <c r="DAL749" s="168"/>
      <c r="DAM749" s="168"/>
      <c r="DAN749" s="168"/>
      <c r="DAO749" s="168"/>
      <c r="DAP749" s="168"/>
      <c r="DAQ749" s="168"/>
      <c r="DAR749" s="168"/>
      <c r="DAS749" s="168"/>
      <c r="DAT749" s="168"/>
      <c r="DAU749" s="168"/>
      <c r="DAV749" s="168"/>
      <c r="DAW749" s="168"/>
      <c r="DAX749" s="168"/>
      <c r="DAY749" s="168"/>
      <c r="DAZ749" s="168"/>
      <c r="DBA749" s="168"/>
      <c r="DBB749" s="168"/>
      <c r="DBC749" s="168"/>
      <c r="DBD749" s="168"/>
      <c r="DBE749" s="168"/>
      <c r="DBF749" s="168"/>
      <c r="DBG749" s="168"/>
      <c r="DBH749" s="168"/>
      <c r="DBI749" s="168"/>
      <c r="DBJ749" s="168"/>
      <c r="DBK749" s="168"/>
      <c r="DBL749" s="168"/>
      <c r="DBM749" s="511"/>
      <c r="DBN749" s="511"/>
      <c r="DBO749" s="511"/>
      <c r="DBP749" s="511"/>
      <c r="DBQ749" s="511"/>
      <c r="DBR749" s="511"/>
      <c r="DBS749" s="511"/>
      <c r="DBT749" s="511"/>
      <c r="DBU749" s="511"/>
      <c r="DBV749" s="511"/>
      <c r="DBW749" s="511"/>
      <c r="DBX749" s="511"/>
      <c r="DBY749" s="511"/>
      <c r="DBZ749" s="511"/>
      <c r="DCA749" s="511"/>
      <c r="DCB749" s="511"/>
      <c r="DCC749" s="511"/>
      <c r="DCD749" s="511"/>
      <c r="DCE749" s="511"/>
      <c r="DCF749" s="511"/>
      <c r="DCG749" s="511"/>
      <c r="DCH749" s="511"/>
      <c r="DCI749" s="511"/>
      <c r="DCJ749" s="511"/>
      <c r="DCK749" s="89"/>
      <c r="DCL749" s="89"/>
      <c r="DCM749" s="89"/>
      <c r="DCN749" s="89"/>
      <c r="DCO749" s="89"/>
      <c r="DCP749" s="511"/>
      <c r="DCQ749" s="511"/>
      <c r="DCR749" s="89"/>
      <c r="DCS749" s="89"/>
      <c r="DCT749" s="511"/>
      <c r="DCU749" s="511"/>
      <c r="DCV749" s="89"/>
      <c r="DCW749" s="89"/>
      <c r="DCX749" s="511"/>
      <c r="DCY749" s="511"/>
      <c r="DCZ749" s="511"/>
      <c r="DDA749" s="511"/>
      <c r="DDB749" s="511"/>
      <c r="DDC749" s="511"/>
      <c r="DDD749" s="511"/>
      <c r="DDE749" s="89"/>
      <c r="DDF749" s="89"/>
      <c r="DDG749" s="511"/>
      <c r="DDH749" s="511"/>
      <c r="DDI749" s="89"/>
      <c r="DDJ749" s="89"/>
      <c r="DDK749" s="511"/>
      <c r="DDL749" s="511"/>
      <c r="DDM749" s="511"/>
      <c r="DDN749" s="511"/>
      <c r="DDO749" s="511"/>
      <c r="DDP749" s="203"/>
      <c r="DDQ749" s="107"/>
      <c r="DDR749" s="511"/>
      <c r="DDS749" s="511"/>
      <c r="DDT749" s="511"/>
      <c r="DDU749" s="511"/>
      <c r="DDV749" s="511"/>
      <c r="DDW749" s="511"/>
      <c r="DDX749" s="511"/>
      <c r="DDY749" s="168"/>
      <c r="DDZ749" s="168"/>
      <c r="DEA749" s="168"/>
      <c r="DEB749" s="168"/>
      <c r="DEC749" s="168"/>
      <c r="DED749" s="168"/>
      <c r="DEE749" s="168"/>
      <c r="DEF749" s="168"/>
      <c r="DEG749" s="168"/>
      <c r="DEH749" s="168"/>
      <c r="DEI749" s="168"/>
      <c r="DEJ749" s="168"/>
      <c r="DEK749" s="168"/>
      <c r="DEL749" s="168"/>
      <c r="DEM749" s="168"/>
      <c r="DEN749" s="168"/>
      <c r="DEO749" s="168"/>
      <c r="DEP749" s="168"/>
      <c r="DEQ749" s="168"/>
      <c r="DER749" s="168"/>
      <c r="DES749" s="168"/>
      <c r="DET749" s="168"/>
      <c r="DEU749" s="168"/>
      <c r="DEV749" s="168"/>
      <c r="DEW749" s="168"/>
      <c r="DEX749" s="168"/>
      <c r="DEY749" s="168"/>
      <c r="DEZ749" s="168"/>
      <c r="DFA749" s="168"/>
      <c r="DFB749" s="168"/>
      <c r="DFC749" s="168"/>
      <c r="DFD749" s="168"/>
      <c r="DFE749" s="168"/>
      <c r="DFF749" s="168"/>
      <c r="DFG749" s="168"/>
      <c r="DFH749" s="168"/>
      <c r="DFI749" s="168"/>
      <c r="DFJ749" s="168"/>
      <c r="DFK749" s="168"/>
      <c r="DFL749" s="168"/>
      <c r="DFM749" s="168"/>
      <c r="DFN749" s="168"/>
      <c r="DFO749" s="168"/>
      <c r="DFP749" s="168"/>
      <c r="DFQ749" s="511"/>
      <c r="DFR749" s="511"/>
      <c r="DFS749" s="511"/>
      <c r="DFT749" s="511"/>
      <c r="DFU749" s="511"/>
      <c r="DFV749" s="511"/>
      <c r="DFW749" s="511"/>
      <c r="DFX749" s="511"/>
      <c r="DFY749" s="511"/>
      <c r="DFZ749" s="511"/>
      <c r="DGA749" s="511"/>
      <c r="DGB749" s="511"/>
      <c r="DGC749" s="511"/>
      <c r="DGD749" s="511"/>
      <c r="DGE749" s="511"/>
      <c r="DGF749" s="511"/>
      <c r="DGG749" s="511"/>
      <c r="DGH749" s="511"/>
      <c r="DGI749" s="511"/>
      <c r="DGJ749" s="511"/>
      <c r="DGK749" s="511"/>
      <c r="DGL749" s="511"/>
      <c r="DGM749" s="511"/>
      <c r="DGN749" s="511"/>
      <c r="DGO749" s="89"/>
      <c r="DGP749" s="89"/>
      <c r="DGQ749" s="89"/>
      <c r="DGR749" s="89"/>
      <c r="DGS749" s="89"/>
      <c r="DGT749" s="511"/>
      <c r="DGU749" s="511"/>
      <c r="DGV749" s="89"/>
      <c r="DGW749" s="89"/>
      <c r="DGX749" s="511"/>
      <c r="DGY749" s="511"/>
      <c r="DGZ749" s="89"/>
      <c r="DHA749" s="89"/>
      <c r="DHB749" s="511"/>
      <c r="DHC749" s="511"/>
      <c r="DHD749" s="511"/>
      <c r="DHE749" s="511"/>
      <c r="DHF749" s="511"/>
      <c r="DHG749" s="511"/>
      <c r="DHH749" s="511"/>
      <c r="DHI749" s="89"/>
      <c r="DHJ749" s="89"/>
      <c r="DHK749" s="511"/>
      <c r="DHL749" s="511"/>
      <c r="DHM749" s="89"/>
      <c r="DHN749" s="89"/>
      <c r="DHO749" s="511"/>
      <c r="DHP749" s="511"/>
      <c r="DHQ749" s="511"/>
      <c r="DHR749" s="511"/>
      <c r="DHS749" s="511"/>
      <c r="DHT749" s="203"/>
      <c r="DHU749" s="107"/>
      <c r="DHV749" s="511"/>
      <c r="DHW749" s="511"/>
      <c r="DHX749" s="511"/>
      <c r="DHY749" s="511"/>
      <c r="DHZ749" s="511"/>
      <c r="DIA749" s="511"/>
      <c r="DIB749" s="511"/>
      <c r="DIC749" s="168"/>
      <c r="DID749" s="168"/>
      <c r="DIE749" s="168"/>
      <c r="DIF749" s="168"/>
      <c r="DIG749" s="168"/>
      <c r="DIH749" s="168"/>
      <c r="DII749" s="168"/>
      <c r="DIJ749" s="168"/>
      <c r="DIK749" s="168"/>
      <c r="DIL749" s="168"/>
      <c r="DIM749" s="168"/>
      <c r="DIN749" s="168"/>
      <c r="DIO749" s="168"/>
      <c r="DIP749" s="168"/>
      <c r="DIQ749" s="168"/>
      <c r="DIR749" s="168"/>
      <c r="DIS749" s="168"/>
      <c r="DIT749" s="168"/>
      <c r="DIU749" s="168"/>
      <c r="DIV749" s="168"/>
      <c r="DIW749" s="168"/>
      <c r="DIX749" s="168"/>
      <c r="DIY749" s="168"/>
      <c r="DIZ749" s="168"/>
      <c r="DJA749" s="168"/>
      <c r="DJB749" s="168"/>
      <c r="DJC749" s="168"/>
      <c r="DJD749" s="168"/>
      <c r="DJE749" s="168"/>
      <c r="DJF749" s="168"/>
      <c r="DJG749" s="168"/>
      <c r="DJH749" s="168"/>
      <c r="DJI749" s="168"/>
      <c r="DJJ749" s="168"/>
      <c r="DJK749" s="168"/>
      <c r="DJL749" s="168"/>
      <c r="DJM749" s="168"/>
      <c r="DJN749" s="168"/>
      <c r="DJO749" s="168"/>
      <c r="DJP749" s="168"/>
      <c r="DJQ749" s="168"/>
      <c r="DJR749" s="168"/>
      <c r="DJS749" s="168"/>
      <c r="DJT749" s="168"/>
      <c r="DJU749" s="511"/>
      <c r="DJV749" s="511"/>
      <c r="DJW749" s="511"/>
      <c r="DJX749" s="511"/>
      <c r="DJY749" s="511"/>
      <c r="DJZ749" s="511"/>
      <c r="DKA749" s="511"/>
      <c r="DKB749" s="511"/>
      <c r="DKC749" s="511"/>
      <c r="DKD749" s="511"/>
      <c r="DKE749" s="511"/>
      <c r="DKF749" s="511"/>
      <c r="DKG749" s="511"/>
      <c r="DKH749" s="511"/>
      <c r="DKI749" s="511"/>
      <c r="DKJ749" s="511"/>
      <c r="DKK749" s="511"/>
      <c r="DKL749" s="511"/>
      <c r="DKM749" s="511"/>
      <c r="DKN749" s="511"/>
      <c r="DKO749" s="511"/>
      <c r="DKP749" s="511"/>
      <c r="DKQ749" s="511"/>
      <c r="DKR749" s="511"/>
      <c r="DKS749" s="89"/>
      <c r="DKT749" s="89"/>
      <c r="DKU749" s="89"/>
      <c r="DKV749" s="89"/>
      <c r="DKW749" s="89"/>
      <c r="DKX749" s="511"/>
      <c r="DKY749" s="511"/>
      <c r="DKZ749" s="89"/>
      <c r="DLA749" s="89"/>
      <c r="DLB749" s="511"/>
      <c r="DLC749" s="511"/>
      <c r="DLD749" s="89"/>
      <c r="DLE749" s="89"/>
      <c r="DLF749" s="511"/>
      <c r="DLG749" s="511"/>
      <c r="DLH749" s="511"/>
      <c r="DLI749" s="511"/>
      <c r="DLJ749" s="511"/>
      <c r="DLK749" s="511"/>
      <c r="DLL749" s="511"/>
      <c r="DLM749" s="89"/>
      <c r="DLN749" s="89"/>
      <c r="DLO749" s="511"/>
      <c r="DLP749" s="511"/>
      <c r="DLQ749" s="89"/>
      <c r="DLR749" s="89"/>
      <c r="DLS749" s="511"/>
      <c r="DLT749" s="511"/>
      <c r="DLU749" s="511"/>
      <c r="DLV749" s="511"/>
      <c r="DLW749" s="511"/>
      <c r="DLX749" s="203"/>
      <c r="DLY749" s="107"/>
      <c r="DLZ749" s="511"/>
      <c r="DMA749" s="511"/>
      <c r="DMB749" s="511"/>
      <c r="DMC749" s="511"/>
      <c r="DMD749" s="511"/>
      <c r="DME749" s="511"/>
      <c r="DMF749" s="511"/>
      <c r="DMG749" s="168"/>
      <c r="DMH749" s="168"/>
      <c r="DMI749" s="168"/>
      <c r="DMJ749" s="168"/>
      <c r="DMK749" s="168"/>
      <c r="DML749" s="168"/>
      <c r="DMM749" s="168"/>
      <c r="DMN749" s="168"/>
      <c r="DMO749" s="168"/>
      <c r="DMP749" s="168"/>
      <c r="DMQ749" s="168"/>
      <c r="DMR749" s="168"/>
      <c r="DMS749" s="168"/>
      <c r="DMT749" s="168"/>
      <c r="DMU749" s="168"/>
      <c r="DMV749" s="168"/>
      <c r="DMW749" s="168"/>
      <c r="DMX749" s="168"/>
      <c r="DMY749" s="168"/>
      <c r="DMZ749" s="168"/>
      <c r="DNA749" s="168"/>
      <c r="DNB749" s="168"/>
      <c r="DNC749" s="168"/>
      <c r="DND749" s="168"/>
      <c r="DNE749" s="168"/>
      <c r="DNF749" s="168"/>
      <c r="DNG749" s="168"/>
      <c r="DNH749" s="168"/>
      <c r="DNI749" s="168"/>
      <c r="DNJ749" s="168"/>
      <c r="DNK749" s="168"/>
      <c r="DNL749" s="168"/>
      <c r="DNM749" s="168"/>
      <c r="DNN749" s="168"/>
      <c r="DNO749" s="168"/>
      <c r="DNP749" s="168"/>
      <c r="DNQ749" s="168"/>
      <c r="DNR749" s="168"/>
      <c r="DNS749" s="168"/>
      <c r="DNT749" s="168"/>
      <c r="DNU749" s="168"/>
      <c r="DNV749" s="168"/>
      <c r="DNW749" s="168"/>
      <c r="DNX749" s="168"/>
      <c r="DNY749" s="511"/>
      <c r="DNZ749" s="511"/>
      <c r="DOA749" s="511"/>
      <c r="DOB749" s="511"/>
      <c r="DOC749" s="511"/>
      <c r="DOD749" s="511"/>
      <c r="DOE749" s="511"/>
      <c r="DOF749" s="511"/>
      <c r="DOG749" s="511"/>
      <c r="DOH749" s="511"/>
      <c r="DOI749" s="511"/>
      <c r="DOJ749" s="511"/>
      <c r="DOK749" s="511"/>
      <c r="DOL749" s="511"/>
      <c r="DOM749" s="511"/>
      <c r="DON749" s="511"/>
      <c r="DOO749" s="511"/>
      <c r="DOP749" s="511"/>
      <c r="DOQ749" s="511"/>
      <c r="DOR749" s="511"/>
      <c r="DOS749" s="511"/>
      <c r="DOT749" s="511"/>
      <c r="DOU749" s="511"/>
      <c r="DOV749" s="511"/>
      <c r="DOW749" s="89"/>
      <c r="DOX749" s="89"/>
      <c r="DOY749" s="89"/>
      <c r="DOZ749" s="89"/>
      <c r="DPA749" s="89"/>
      <c r="DPB749" s="511"/>
      <c r="DPC749" s="511"/>
      <c r="DPD749" s="89"/>
      <c r="DPE749" s="89"/>
      <c r="DPF749" s="511"/>
      <c r="DPG749" s="511"/>
      <c r="DPH749" s="89"/>
      <c r="DPI749" s="89"/>
      <c r="DPJ749" s="511"/>
      <c r="DPK749" s="511"/>
      <c r="DPL749" s="511"/>
      <c r="DPM749" s="511"/>
      <c r="DPN749" s="511"/>
      <c r="DPO749" s="511"/>
      <c r="DPP749" s="511"/>
      <c r="DPQ749" s="89"/>
      <c r="DPR749" s="89"/>
      <c r="DPS749" s="511"/>
      <c r="DPT749" s="511"/>
      <c r="DPU749" s="89"/>
      <c r="DPV749" s="89"/>
      <c r="DPW749" s="511"/>
      <c r="DPX749" s="511"/>
      <c r="DPY749" s="511"/>
      <c r="DPZ749" s="511"/>
      <c r="DQA749" s="511"/>
      <c r="DQB749" s="203"/>
      <c r="DQC749" s="107"/>
      <c r="DQD749" s="511"/>
      <c r="DQE749" s="511"/>
      <c r="DQF749" s="511"/>
      <c r="DQG749" s="511"/>
      <c r="DQH749" s="511"/>
      <c r="DQI749" s="511"/>
      <c r="DQJ749" s="511"/>
      <c r="DQK749" s="168"/>
      <c r="DQL749" s="168"/>
      <c r="DQM749" s="168"/>
      <c r="DQN749" s="168"/>
      <c r="DQO749" s="168"/>
      <c r="DQP749" s="168"/>
      <c r="DQQ749" s="168"/>
      <c r="DQR749" s="168"/>
      <c r="DQS749" s="168"/>
      <c r="DQT749" s="168"/>
      <c r="DQU749" s="168"/>
      <c r="DQV749" s="168"/>
      <c r="DQW749" s="168"/>
      <c r="DQX749" s="168"/>
      <c r="DQY749" s="168"/>
      <c r="DQZ749" s="168"/>
      <c r="DRA749" s="168"/>
      <c r="DRB749" s="168"/>
      <c r="DRC749" s="168"/>
      <c r="DRD749" s="168"/>
      <c r="DRE749" s="168"/>
      <c r="DRF749" s="168"/>
      <c r="DRG749" s="168"/>
      <c r="DRH749" s="168"/>
      <c r="DRI749" s="168"/>
      <c r="DRJ749" s="168"/>
      <c r="DRK749" s="168"/>
      <c r="DRL749" s="168"/>
      <c r="DRM749" s="168"/>
      <c r="DRN749" s="168"/>
      <c r="DRO749" s="168"/>
      <c r="DRP749" s="168"/>
      <c r="DRQ749" s="168"/>
      <c r="DRR749" s="168"/>
      <c r="DRS749" s="168"/>
      <c r="DRT749" s="168"/>
      <c r="DRU749" s="168"/>
      <c r="DRV749" s="168"/>
      <c r="DRW749" s="168"/>
      <c r="DRX749" s="168"/>
      <c r="DRY749" s="168"/>
      <c r="DRZ749" s="168"/>
      <c r="DSA749" s="168"/>
      <c r="DSB749" s="168"/>
      <c r="DSC749" s="511"/>
      <c r="DSD749" s="511"/>
      <c r="DSE749" s="511"/>
      <c r="DSF749" s="511"/>
      <c r="DSG749" s="511"/>
      <c r="DSH749" s="511"/>
      <c r="DSI749" s="511"/>
      <c r="DSJ749" s="511"/>
      <c r="DSK749" s="511"/>
      <c r="DSL749" s="511"/>
      <c r="DSM749" s="511"/>
      <c r="DSN749" s="511"/>
      <c r="DSO749" s="511"/>
      <c r="DSP749" s="511"/>
      <c r="DSQ749" s="511"/>
      <c r="DSR749" s="511"/>
      <c r="DSS749" s="511"/>
      <c r="DST749" s="511"/>
      <c r="DSU749" s="511"/>
      <c r="DSV749" s="511"/>
      <c r="DSW749" s="511"/>
      <c r="DSX749" s="511"/>
      <c r="DSY749" s="511"/>
      <c r="DSZ749" s="511"/>
      <c r="DTA749" s="89"/>
      <c r="DTB749" s="89"/>
      <c r="DTC749" s="89"/>
      <c r="DTD749" s="89"/>
      <c r="DTE749" s="89"/>
      <c r="DTF749" s="511"/>
      <c r="DTG749" s="511"/>
      <c r="DTH749" s="89"/>
      <c r="DTI749" s="89"/>
      <c r="DTJ749" s="511"/>
      <c r="DTK749" s="511"/>
      <c r="DTL749" s="89"/>
      <c r="DTM749" s="89"/>
      <c r="DTN749" s="511"/>
      <c r="DTO749" s="511"/>
      <c r="DTP749" s="511"/>
      <c r="DTQ749" s="511"/>
      <c r="DTR749" s="511"/>
      <c r="DTS749" s="511"/>
      <c r="DTT749" s="511"/>
      <c r="DTU749" s="89"/>
      <c r="DTV749" s="89"/>
      <c r="DTW749" s="511"/>
      <c r="DTX749" s="511"/>
      <c r="DTY749" s="89"/>
      <c r="DTZ749" s="89"/>
      <c r="DUA749" s="511"/>
      <c r="DUB749" s="511"/>
      <c r="DUC749" s="511"/>
      <c r="DUD749" s="511"/>
      <c r="DUE749" s="511"/>
      <c r="DUF749" s="203"/>
      <c r="DUG749" s="107"/>
      <c r="DUH749" s="511"/>
      <c r="DUI749" s="511"/>
      <c r="DUJ749" s="511"/>
      <c r="DUK749" s="511"/>
      <c r="DUL749" s="511"/>
      <c r="DUM749" s="511"/>
      <c r="DUN749" s="511"/>
      <c r="DUO749" s="168"/>
      <c r="DUP749" s="168"/>
      <c r="DUQ749" s="168"/>
      <c r="DUR749" s="168"/>
      <c r="DUS749" s="168"/>
      <c r="DUT749" s="168"/>
      <c r="DUU749" s="168"/>
      <c r="DUV749" s="168"/>
      <c r="DUW749" s="168"/>
      <c r="DUX749" s="168"/>
      <c r="DUY749" s="168"/>
      <c r="DUZ749" s="168"/>
      <c r="DVA749" s="168"/>
      <c r="DVB749" s="168"/>
      <c r="DVC749" s="168"/>
      <c r="DVD749" s="168"/>
      <c r="DVE749" s="168"/>
      <c r="DVF749" s="168"/>
      <c r="DVG749" s="168"/>
      <c r="DVH749" s="168"/>
      <c r="DVI749" s="168"/>
      <c r="DVJ749" s="168"/>
      <c r="DVK749" s="168"/>
      <c r="DVL749" s="168"/>
      <c r="DVM749" s="168"/>
      <c r="DVN749" s="168"/>
      <c r="DVO749" s="168"/>
      <c r="DVP749" s="168"/>
      <c r="DVQ749" s="168"/>
      <c r="DVR749" s="168"/>
      <c r="DVS749" s="168"/>
      <c r="DVT749" s="168"/>
      <c r="DVU749" s="168"/>
      <c r="DVV749" s="168"/>
      <c r="DVW749" s="168"/>
      <c r="DVX749" s="168"/>
      <c r="DVY749" s="168"/>
      <c r="DVZ749" s="168"/>
      <c r="DWA749" s="168"/>
      <c r="DWB749" s="168"/>
      <c r="DWC749" s="168"/>
      <c r="DWD749" s="168"/>
      <c r="DWE749" s="168"/>
      <c r="DWF749" s="168"/>
      <c r="DWG749" s="511"/>
      <c r="DWH749" s="511"/>
      <c r="DWI749" s="511"/>
      <c r="DWJ749" s="511"/>
      <c r="DWK749" s="511"/>
      <c r="DWL749" s="511"/>
      <c r="DWM749" s="511"/>
      <c r="DWN749" s="511"/>
      <c r="DWO749" s="511"/>
      <c r="DWP749" s="511"/>
      <c r="DWQ749" s="511"/>
      <c r="DWR749" s="511"/>
      <c r="DWS749" s="511"/>
      <c r="DWT749" s="511"/>
      <c r="DWU749" s="511"/>
      <c r="DWV749" s="511"/>
      <c r="DWW749" s="511"/>
      <c r="DWX749" s="511"/>
      <c r="DWY749" s="511"/>
      <c r="DWZ749" s="511"/>
      <c r="DXA749" s="511"/>
      <c r="DXB749" s="511"/>
      <c r="DXC749" s="511"/>
      <c r="DXD749" s="511"/>
      <c r="DXE749" s="89"/>
      <c r="DXF749" s="89"/>
      <c r="DXG749" s="89"/>
      <c r="DXH749" s="89"/>
      <c r="DXI749" s="89"/>
      <c r="DXJ749" s="511"/>
      <c r="DXK749" s="511"/>
      <c r="DXL749" s="89"/>
      <c r="DXM749" s="89"/>
      <c r="DXN749" s="511"/>
      <c r="DXO749" s="511"/>
      <c r="DXP749" s="89"/>
      <c r="DXQ749" s="89"/>
      <c r="DXR749" s="511"/>
      <c r="DXS749" s="511"/>
      <c r="DXT749" s="511"/>
      <c r="DXU749" s="511"/>
      <c r="DXV749" s="511"/>
      <c r="DXW749" s="511"/>
      <c r="DXX749" s="511"/>
      <c r="DXY749" s="89"/>
      <c r="DXZ749" s="89"/>
      <c r="DYA749" s="511"/>
      <c r="DYB749" s="511"/>
      <c r="DYC749" s="89"/>
      <c r="DYD749" s="89"/>
      <c r="DYE749" s="511"/>
      <c r="DYF749" s="511"/>
      <c r="DYG749" s="511"/>
      <c r="DYH749" s="511"/>
      <c r="DYI749" s="511"/>
      <c r="DYJ749" s="203"/>
      <c r="DYK749" s="107"/>
      <c r="DYL749" s="511"/>
      <c r="DYM749" s="511"/>
      <c r="DYN749" s="511"/>
      <c r="DYO749" s="511"/>
      <c r="DYP749" s="511"/>
      <c r="DYQ749" s="511"/>
      <c r="DYR749" s="511"/>
      <c r="DYS749" s="168"/>
      <c r="DYT749" s="168"/>
      <c r="DYU749" s="168"/>
      <c r="DYV749" s="168"/>
      <c r="DYW749" s="168"/>
      <c r="DYX749" s="168"/>
      <c r="DYY749" s="168"/>
      <c r="DYZ749" s="168"/>
      <c r="DZA749" s="168"/>
      <c r="DZB749" s="168"/>
      <c r="DZC749" s="168"/>
      <c r="DZD749" s="168"/>
      <c r="DZE749" s="168"/>
      <c r="DZF749" s="168"/>
      <c r="DZG749" s="168"/>
      <c r="DZH749" s="168"/>
      <c r="DZI749" s="168"/>
      <c r="DZJ749" s="168"/>
      <c r="DZK749" s="168"/>
      <c r="DZL749" s="168"/>
      <c r="DZM749" s="168"/>
      <c r="DZN749" s="168"/>
      <c r="DZO749" s="168"/>
      <c r="DZP749" s="168"/>
      <c r="DZQ749" s="168"/>
      <c r="DZR749" s="168"/>
      <c r="DZS749" s="168"/>
      <c r="DZT749" s="168"/>
      <c r="DZU749" s="168"/>
      <c r="DZV749" s="168"/>
      <c r="DZW749" s="168"/>
      <c r="DZX749" s="168"/>
      <c r="DZY749" s="168"/>
      <c r="DZZ749" s="168"/>
      <c r="EAA749" s="168"/>
      <c r="EAB749" s="168"/>
      <c r="EAC749" s="168"/>
      <c r="EAD749" s="168"/>
      <c r="EAE749" s="168"/>
      <c r="EAF749" s="168"/>
      <c r="EAG749" s="168"/>
      <c r="EAH749" s="168"/>
      <c r="EAI749" s="168"/>
      <c r="EAJ749" s="168"/>
      <c r="EAK749" s="511"/>
      <c r="EAL749" s="511"/>
      <c r="EAM749" s="511"/>
      <c r="EAN749" s="511"/>
      <c r="EAO749" s="511"/>
      <c r="EAP749" s="511"/>
      <c r="EAQ749" s="511"/>
      <c r="EAR749" s="511"/>
      <c r="EAS749" s="511"/>
      <c r="EAT749" s="511"/>
      <c r="EAU749" s="511"/>
      <c r="EAV749" s="511"/>
      <c r="EAW749" s="511"/>
      <c r="EAX749" s="511"/>
      <c r="EAY749" s="511"/>
      <c r="EAZ749" s="511"/>
      <c r="EBA749" s="511"/>
      <c r="EBB749" s="511"/>
      <c r="EBC749" s="511"/>
      <c r="EBD749" s="511"/>
      <c r="EBE749" s="511"/>
      <c r="EBF749" s="511"/>
      <c r="EBG749" s="511"/>
      <c r="EBH749" s="511"/>
      <c r="EBI749" s="89"/>
      <c r="EBJ749" s="89"/>
      <c r="EBK749" s="89"/>
      <c r="EBL749" s="89"/>
      <c r="EBM749" s="89"/>
      <c r="EBN749" s="511"/>
      <c r="EBO749" s="511"/>
      <c r="EBP749" s="89"/>
      <c r="EBQ749" s="89"/>
      <c r="EBR749" s="511"/>
      <c r="EBS749" s="511"/>
      <c r="EBT749" s="89"/>
      <c r="EBU749" s="89"/>
      <c r="EBV749" s="511"/>
      <c r="EBW749" s="511"/>
      <c r="EBX749" s="511"/>
      <c r="EBY749" s="511"/>
      <c r="EBZ749" s="511"/>
      <c r="ECA749" s="511"/>
      <c r="ECB749" s="511"/>
      <c r="ECC749" s="89"/>
      <c r="ECD749" s="89"/>
      <c r="ECE749" s="511"/>
      <c r="ECF749" s="511"/>
      <c r="ECG749" s="89"/>
      <c r="ECH749" s="89"/>
      <c r="ECI749" s="511"/>
      <c r="ECJ749" s="511"/>
      <c r="ECK749" s="511"/>
      <c r="ECL749" s="511"/>
      <c r="ECM749" s="511"/>
      <c r="ECN749" s="203"/>
      <c r="ECO749" s="107"/>
      <c r="ECP749" s="511"/>
      <c r="ECQ749" s="511"/>
      <c r="ECR749" s="511"/>
      <c r="ECS749" s="511"/>
      <c r="ECT749" s="511"/>
      <c r="ECU749" s="511"/>
      <c r="ECV749" s="511"/>
      <c r="ECW749" s="168"/>
      <c r="ECX749" s="168"/>
      <c r="ECY749" s="168"/>
      <c r="ECZ749" s="168"/>
      <c r="EDA749" s="168"/>
      <c r="EDB749" s="168"/>
      <c r="EDC749" s="168"/>
      <c r="EDD749" s="168"/>
      <c r="EDE749" s="168"/>
      <c r="EDF749" s="168"/>
      <c r="EDG749" s="168"/>
      <c r="EDH749" s="168"/>
      <c r="EDI749" s="168"/>
      <c r="EDJ749" s="168"/>
      <c r="EDK749" s="168"/>
      <c r="EDL749" s="168"/>
      <c r="EDM749" s="168"/>
      <c r="EDN749" s="168"/>
      <c r="EDO749" s="168"/>
      <c r="EDP749" s="168"/>
      <c r="EDQ749" s="168"/>
      <c r="EDR749" s="168"/>
      <c r="EDS749" s="168"/>
      <c r="EDT749" s="168"/>
      <c r="EDU749" s="168"/>
      <c r="EDV749" s="168"/>
      <c r="EDW749" s="168"/>
      <c r="EDX749" s="168"/>
      <c r="EDY749" s="168"/>
      <c r="EDZ749" s="168"/>
      <c r="EEA749" s="168"/>
      <c r="EEB749" s="168"/>
      <c r="EEC749" s="168"/>
      <c r="EED749" s="168"/>
      <c r="EEE749" s="168"/>
      <c r="EEF749" s="168"/>
      <c r="EEG749" s="168"/>
      <c r="EEH749" s="168"/>
      <c r="EEI749" s="168"/>
      <c r="EEJ749" s="168"/>
      <c r="EEK749" s="168"/>
      <c r="EEL749" s="168"/>
      <c r="EEM749" s="168"/>
      <c r="EEN749" s="168"/>
      <c r="EEO749" s="511"/>
      <c r="EEP749" s="511"/>
      <c r="EEQ749" s="511"/>
      <c r="EER749" s="511"/>
      <c r="EES749" s="511"/>
      <c r="EET749" s="511"/>
      <c r="EEU749" s="511"/>
      <c r="EEV749" s="511"/>
      <c r="EEW749" s="511"/>
      <c r="EEX749" s="511"/>
      <c r="EEY749" s="511"/>
      <c r="EEZ749" s="511"/>
      <c r="EFA749" s="511"/>
      <c r="EFB749" s="511"/>
      <c r="EFC749" s="511"/>
      <c r="EFD749" s="511"/>
      <c r="EFE749" s="511"/>
      <c r="EFF749" s="511"/>
      <c r="EFG749" s="511"/>
      <c r="EFH749" s="511"/>
      <c r="EFI749" s="511"/>
      <c r="EFJ749" s="511"/>
      <c r="EFK749" s="511"/>
      <c r="EFL749" s="511"/>
      <c r="EFM749" s="89"/>
      <c r="EFN749" s="89"/>
      <c r="EFO749" s="89"/>
      <c r="EFP749" s="89"/>
      <c r="EFQ749" s="89"/>
      <c r="EFR749" s="511"/>
      <c r="EFS749" s="511"/>
      <c r="EFT749" s="89"/>
      <c r="EFU749" s="89"/>
      <c r="EFV749" s="511"/>
      <c r="EFW749" s="511"/>
      <c r="EFX749" s="89"/>
      <c r="EFY749" s="89"/>
      <c r="EFZ749" s="511"/>
      <c r="EGA749" s="511"/>
      <c r="EGB749" s="511"/>
      <c r="EGC749" s="511"/>
      <c r="EGD749" s="511"/>
      <c r="EGE749" s="511"/>
      <c r="EGF749" s="511"/>
      <c r="EGG749" s="89"/>
      <c r="EGH749" s="89"/>
      <c r="EGI749" s="511"/>
      <c r="EGJ749" s="511"/>
      <c r="EGK749" s="89"/>
      <c r="EGL749" s="89"/>
      <c r="EGM749" s="511"/>
      <c r="EGN749" s="511"/>
      <c r="EGO749" s="511"/>
      <c r="EGP749" s="511"/>
      <c r="EGQ749" s="511"/>
      <c r="EGR749" s="203"/>
      <c r="EGS749" s="107"/>
      <c r="EGT749" s="511"/>
      <c r="EGU749" s="511"/>
      <c r="EGV749" s="511"/>
      <c r="EGW749" s="511"/>
      <c r="EGX749" s="511"/>
      <c r="EGY749" s="511"/>
      <c r="EGZ749" s="511"/>
      <c r="EHA749" s="168"/>
      <c r="EHB749" s="168"/>
      <c r="EHC749" s="168"/>
      <c r="EHD749" s="168"/>
      <c r="EHE749" s="168"/>
      <c r="EHF749" s="168"/>
      <c r="EHG749" s="168"/>
      <c r="EHH749" s="168"/>
      <c r="EHI749" s="168"/>
      <c r="EHJ749" s="168"/>
      <c r="EHK749" s="168"/>
      <c r="EHL749" s="168"/>
      <c r="EHM749" s="168"/>
      <c r="EHN749" s="168"/>
      <c r="EHO749" s="168"/>
      <c r="EHP749" s="168"/>
      <c r="EHQ749" s="168"/>
      <c r="EHR749" s="168"/>
      <c r="EHS749" s="168"/>
      <c r="EHT749" s="168"/>
      <c r="EHU749" s="168"/>
      <c r="EHV749" s="168"/>
      <c r="EHW749" s="168"/>
      <c r="EHX749" s="168"/>
      <c r="EHY749" s="168"/>
      <c r="EHZ749" s="168"/>
      <c r="EIA749" s="168"/>
      <c r="EIB749" s="168"/>
      <c r="EIC749" s="168"/>
      <c r="EID749" s="168"/>
      <c r="EIE749" s="168"/>
      <c r="EIF749" s="168"/>
      <c r="EIG749" s="168"/>
      <c r="EIH749" s="168"/>
      <c r="EII749" s="168"/>
      <c r="EIJ749" s="168"/>
      <c r="EIK749" s="168"/>
      <c r="EIL749" s="168"/>
      <c r="EIM749" s="168"/>
      <c r="EIN749" s="168"/>
      <c r="EIO749" s="168"/>
      <c r="EIP749" s="168"/>
      <c r="EIQ749" s="168"/>
      <c r="EIR749" s="168"/>
      <c r="EIS749" s="511"/>
      <c r="EIT749" s="511"/>
      <c r="EIU749" s="511"/>
      <c r="EIV749" s="511"/>
      <c r="EIW749" s="511"/>
      <c r="EIX749" s="511"/>
      <c r="EIY749" s="511"/>
      <c r="EIZ749" s="511"/>
      <c r="EJA749" s="511"/>
      <c r="EJB749" s="511"/>
      <c r="EJC749" s="511"/>
      <c r="EJD749" s="511"/>
      <c r="EJE749" s="511"/>
      <c r="EJF749" s="511"/>
      <c r="EJG749" s="511"/>
      <c r="EJH749" s="511"/>
      <c r="EJI749" s="511"/>
      <c r="EJJ749" s="511"/>
      <c r="EJK749" s="511"/>
      <c r="EJL749" s="511"/>
      <c r="EJM749" s="511"/>
      <c r="EJN749" s="511"/>
      <c r="EJO749" s="511"/>
      <c r="EJP749" s="511"/>
      <c r="EJQ749" s="89"/>
      <c r="EJR749" s="89"/>
      <c r="EJS749" s="89"/>
      <c r="EJT749" s="89"/>
      <c r="EJU749" s="89"/>
      <c r="EJV749" s="511"/>
      <c r="EJW749" s="511"/>
      <c r="EJX749" s="89"/>
      <c r="EJY749" s="89"/>
      <c r="EJZ749" s="511"/>
      <c r="EKA749" s="511"/>
      <c r="EKB749" s="89"/>
      <c r="EKC749" s="89"/>
      <c r="EKD749" s="511"/>
      <c r="EKE749" s="511"/>
      <c r="EKF749" s="511"/>
      <c r="EKG749" s="511"/>
      <c r="EKH749" s="511"/>
      <c r="EKI749" s="511"/>
      <c r="EKJ749" s="511"/>
      <c r="EKK749" s="89"/>
      <c r="EKL749" s="89"/>
      <c r="EKM749" s="511"/>
      <c r="EKN749" s="511"/>
      <c r="EKO749" s="89"/>
      <c r="EKP749" s="89"/>
      <c r="EKQ749" s="511"/>
      <c r="EKR749" s="511"/>
      <c r="EKS749" s="511"/>
      <c r="EKT749" s="511"/>
      <c r="EKU749" s="511"/>
      <c r="EKV749" s="203"/>
      <c r="EKW749" s="107"/>
      <c r="EKX749" s="511"/>
      <c r="EKY749" s="511"/>
      <c r="EKZ749" s="511"/>
      <c r="ELA749" s="511"/>
      <c r="ELB749" s="511"/>
      <c r="ELC749" s="511"/>
      <c r="ELD749" s="511"/>
      <c r="ELE749" s="168"/>
      <c r="ELF749" s="168"/>
      <c r="ELG749" s="168"/>
      <c r="ELH749" s="168"/>
      <c r="ELI749" s="168"/>
      <c r="ELJ749" s="168"/>
      <c r="ELK749" s="168"/>
      <c r="ELL749" s="168"/>
      <c r="ELM749" s="168"/>
      <c r="ELN749" s="168"/>
      <c r="ELO749" s="168"/>
      <c r="ELP749" s="168"/>
      <c r="ELQ749" s="168"/>
      <c r="ELR749" s="168"/>
      <c r="ELS749" s="168"/>
      <c r="ELT749" s="168"/>
      <c r="ELU749" s="168"/>
      <c r="ELV749" s="168"/>
      <c r="ELW749" s="168"/>
      <c r="ELX749" s="168"/>
      <c r="ELY749" s="168"/>
      <c r="ELZ749" s="168"/>
      <c r="EMA749" s="168"/>
      <c r="EMB749" s="168"/>
      <c r="EMC749" s="168"/>
      <c r="EMD749" s="168"/>
      <c r="EME749" s="168"/>
      <c r="EMF749" s="168"/>
      <c r="EMG749" s="168"/>
      <c r="EMH749" s="168"/>
      <c r="EMI749" s="168"/>
      <c r="EMJ749" s="168"/>
      <c r="EMK749" s="168"/>
      <c r="EML749" s="168"/>
      <c r="EMM749" s="168"/>
      <c r="EMN749" s="168"/>
      <c r="EMO749" s="168"/>
      <c r="EMP749" s="168"/>
      <c r="EMQ749" s="168"/>
      <c r="EMR749" s="168"/>
      <c r="EMS749" s="168"/>
      <c r="EMT749" s="168"/>
      <c r="EMU749" s="168"/>
      <c r="EMV749" s="168"/>
      <c r="EMW749" s="511"/>
      <c r="EMX749" s="511"/>
      <c r="EMY749" s="511"/>
      <c r="EMZ749" s="511"/>
      <c r="ENA749" s="511"/>
      <c r="ENB749" s="511"/>
      <c r="ENC749" s="511"/>
      <c r="END749" s="511"/>
      <c r="ENE749" s="511"/>
      <c r="ENF749" s="511"/>
      <c r="ENG749" s="511"/>
      <c r="ENH749" s="511"/>
      <c r="ENI749" s="511"/>
      <c r="ENJ749" s="511"/>
      <c r="ENK749" s="511"/>
      <c r="ENL749" s="511"/>
      <c r="ENM749" s="511"/>
      <c r="ENN749" s="511"/>
      <c r="ENO749" s="511"/>
      <c r="ENP749" s="511"/>
      <c r="ENQ749" s="511"/>
      <c r="ENR749" s="511"/>
      <c r="ENS749" s="511"/>
      <c r="ENT749" s="511"/>
      <c r="ENU749" s="89"/>
      <c r="ENV749" s="89"/>
      <c r="ENW749" s="89"/>
      <c r="ENX749" s="89"/>
      <c r="ENY749" s="89"/>
      <c r="ENZ749" s="511"/>
      <c r="EOA749" s="511"/>
      <c r="EOB749" s="89"/>
      <c r="EOC749" s="89"/>
      <c r="EOD749" s="511"/>
      <c r="EOE749" s="511"/>
      <c r="EOF749" s="89"/>
      <c r="EOG749" s="89"/>
      <c r="EOH749" s="511"/>
      <c r="EOI749" s="511"/>
      <c r="EOJ749" s="511"/>
      <c r="EOK749" s="511"/>
      <c r="EOL749" s="511"/>
      <c r="EOM749" s="511"/>
      <c r="EON749" s="511"/>
      <c r="EOO749" s="89"/>
      <c r="EOP749" s="89"/>
      <c r="EOQ749" s="511"/>
      <c r="EOR749" s="511"/>
      <c r="EOS749" s="89"/>
      <c r="EOT749" s="89"/>
      <c r="EOU749" s="511"/>
      <c r="EOV749" s="511"/>
      <c r="EOW749" s="511"/>
      <c r="EOX749" s="511"/>
      <c r="EOY749" s="511"/>
      <c r="EOZ749" s="203"/>
      <c r="EPA749" s="107"/>
      <c r="EPB749" s="511"/>
      <c r="EPC749" s="511"/>
      <c r="EPD749" s="511"/>
      <c r="EPE749" s="511"/>
      <c r="EPF749" s="511"/>
      <c r="EPG749" s="511"/>
      <c r="EPH749" s="511"/>
      <c r="EPI749" s="168"/>
      <c r="EPJ749" s="168"/>
      <c r="EPK749" s="168"/>
      <c r="EPL749" s="168"/>
      <c r="EPM749" s="168"/>
      <c r="EPN749" s="168"/>
      <c r="EPO749" s="168"/>
      <c r="EPP749" s="168"/>
      <c r="EPQ749" s="168"/>
      <c r="EPR749" s="168"/>
      <c r="EPS749" s="168"/>
      <c r="EPT749" s="168"/>
      <c r="EPU749" s="168"/>
      <c r="EPV749" s="168"/>
      <c r="EPW749" s="168"/>
      <c r="EPX749" s="168"/>
      <c r="EPY749" s="168"/>
      <c r="EPZ749" s="168"/>
      <c r="EQA749" s="168"/>
      <c r="EQB749" s="168"/>
      <c r="EQC749" s="168"/>
      <c r="EQD749" s="168"/>
      <c r="EQE749" s="168"/>
      <c r="EQF749" s="168"/>
      <c r="EQG749" s="168"/>
      <c r="EQH749" s="168"/>
      <c r="EQI749" s="168"/>
      <c r="EQJ749" s="168"/>
      <c r="EQK749" s="168"/>
      <c r="EQL749" s="168"/>
      <c r="EQM749" s="168"/>
      <c r="EQN749" s="168"/>
      <c r="EQO749" s="168"/>
      <c r="EQP749" s="168"/>
      <c r="EQQ749" s="168"/>
      <c r="EQR749" s="168"/>
      <c r="EQS749" s="168"/>
      <c r="EQT749" s="168"/>
      <c r="EQU749" s="168"/>
      <c r="EQV749" s="168"/>
      <c r="EQW749" s="168"/>
      <c r="EQX749" s="168"/>
      <c r="EQY749" s="168"/>
      <c r="EQZ749" s="168"/>
      <c r="ERA749" s="511"/>
      <c r="ERB749" s="511"/>
      <c r="ERC749" s="511"/>
      <c r="ERD749" s="511"/>
      <c r="ERE749" s="511"/>
      <c r="ERF749" s="511"/>
      <c r="ERG749" s="511"/>
      <c r="ERH749" s="511"/>
      <c r="ERI749" s="511"/>
      <c r="ERJ749" s="511"/>
      <c r="ERK749" s="511"/>
      <c r="ERL749" s="511"/>
      <c r="ERM749" s="511"/>
      <c r="ERN749" s="511"/>
      <c r="ERO749" s="511"/>
      <c r="ERP749" s="511"/>
      <c r="ERQ749" s="511"/>
      <c r="ERR749" s="511"/>
      <c r="ERS749" s="511"/>
      <c r="ERT749" s="511"/>
      <c r="ERU749" s="511"/>
      <c r="ERV749" s="511"/>
      <c r="ERW749" s="511"/>
      <c r="ERX749" s="511"/>
      <c r="ERY749" s="89"/>
      <c r="ERZ749" s="89"/>
      <c r="ESA749" s="89"/>
      <c r="ESB749" s="89"/>
      <c r="ESC749" s="89"/>
      <c r="ESD749" s="511"/>
      <c r="ESE749" s="511"/>
      <c r="ESF749" s="89"/>
      <c r="ESG749" s="89"/>
      <c r="ESH749" s="511"/>
      <c r="ESI749" s="511"/>
      <c r="ESJ749" s="89"/>
      <c r="ESK749" s="89"/>
      <c r="ESL749" s="511"/>
      <c r="ESM749" s="511"/>
      <c r="ESN749" s="511"/>
      <c r="ESO749" s="511"/>
      <c r="ESP749" s="511"/>
      <c r="ESQ749" s="511"/>
      <c r="ESR749" s="511"/>
      <c r="ESS749" s="89"/>
      <c r="EST749" s="89"/>
      <c r="ESU749" s="511"/>
      <c r="ESV749" s="511"/>
      <c r="ESW749" s="89"/>
      <c r="ESX749" s="89"/>
      <c r="ESY749" s="511"/>
      <c r="ESZ749" s="511"/>
      <c r="ETA749" s="511"/>
      <c r="ETB749" s="511"/>
      <c r="ETC749" s="511"/>
      <c r="ETD749" s="203"/>
      <c r="ETE749" s="107"/>
      <c r="ETF749" s="511"/>
      <c r="ETG749" s="511"/>
      <c r="ETH749" s="511"/>
      <c r="ETI749" s="511"/>
      <c r="ETJ749" s="511"/>
      <c r="ETK749" s="511"/>
      <c r="ETL749" s="511"/>
      <c r="ETM749" s="168"/>
      <c r="ETN749" s="168"/>
      <c r="ETO749" s="168"/>
      <c r="ETP749" s="168"/>
      <c r="ETQ749" s="168"/>
      <c r="ETR749" s="168"/>
      <c r="ETS749" s="168"/>
      <c r="ETT749" s="168"/>
      <c r="ETU749" s="168"/>
      <c r="ETV749" s="168"/>
      <c r="ETW749" s="168"/>
      <c r="ETX749" s="168"/>
      <c r="ETY749" s="168"/>
      <c r="ETZ749" s="168"/>
      <c r="EUA749" s="168"/>
      <c r="EUB749" s="168"/>
      <c r="EUC749" s="168"/>
      <c r="EUD749" s="168"/>
      <c r="EUE749" s="168"/>
      <c r="EUF749" s="168"/>
      <c r="EUG749" s="168"/>
      <c r="EUH749" s="168"/>
      <c r="EUI749" s="168"/>
      <c r="EUJ749" s="168"/>
      <c r="EUK749" s="168"/>
      <c r="EUL749" s="168"/>
      <c r="EUM749" s="168"/>
      <c r="EUN749" s="168"/>
      <c r="EUO749" s="168"/>
      <c r="EUP749" s="168"/>
      <c r="EUQ749" s="168"/>
      <c r="EUR749" s="168"/>
      <c r="EUS749" s="168"/>
      <c r="EUT749" s="168"/>
      <c r="EUU749" s="168"/>
      <c r="EUV749" s="168"/>
      <c r="EUW749" s="168"/>
      <c r="EUX749" s="168"/>
      <c r="EUY749" s="168"/>
      <c r="EUZ749" s="168"/>
      <c r="EVA749" s="168"/>
      <c r="EVB749" s="168"/>
      <c r="EVC749" s="168"/>
      <c r="EVD749" s="168"/>
      <c r="EVE749" s="511"/>
      <c r="EVF749" s="511"/>
      <c r="EVG749" s="511"/>
      <c r="EVH749" s="511"/>
      <c r="EVI749" s="511"/>
      <c r="EVJ749" s="511"/>
      <c r="EVK749" s="511"/>
      <c r="EVL749" s="511"/>
      <c r="EVM749" s="511"/>
      <c r="EVN749" s="511"/>
      <c r="EVO749" s="511"/>
      <c r="EVP749" s="511"/>
      <c r="EVQ749" s="511"/>
      <c r="EVR749" s="511"/>
      <c r="EVS749" s="511"/>
      <c r="EVT749" s="511"/>
      <c r="EVU749" s="511"/>
      <c r="EVV749" s="511"/>
      <c r="EVW749" s="511"/>
      <c r="EVX749" s="511"/>
      <c r="EVY749" s="511"/>
      <c r="EVZ749" s="511"/>
      <c r="EWA749" s="511"/>
      <c r="EWB749" s="511"/>
      <c r="EWC749" s="89"/>
      <c r="EWD749" s="89"/>
      <c r="EWE749" s="89"/>
      <c r="EWF749" s="89"/>
      <c r="EWG749" s="89"/>
      <c r="EWH749" s="511"/>
      <c r="EWI749" s="511"/>
      <c r="EWJ749" s="89"/>
      <c r="EWK749" s="89"/>
      <c r="EWL749" s="511"/>
      <c r="EWM749" s="511"/>
      <c r="EWN749" s="89"/>
      <c r="EWO749" s="89"/>
      <c r="EWP749" s="511"/>
      <c r="EWQ749" s="511"/>
      <c r="EWR749" s="511"/>
      <c r="EWS749" s="511"/>
      <c r="EWT749" s="511"/>
      <c r="EWU749" s="511"/>
      <c r="EWV749" s="511"/>
      <c r="EWW749" s="89"/>
      <c r="EWX749" s="89"/>
      <c r="EWY749" s="511"/>
      <c r="EWZ749" s="511"/>
      <c r="EXA749" s="89"/>
      <c r="EXB749" s="89"/>
      <c r="EXC749" s="511"/>
      <c r="EXD749" s="511"/>
      <c r="EXE749" s="511"/>
      <c r="EXF749" s="511"/>
      <c r="EXG749" s="511"/>
      <c r="EXH749" s="203"/>
      <c r="EXI749" s="107"/>
      <c r="EXJ749" s="511"/>
      <c r="EXK749" s="511"/>
      <c r="EXL749" s="511"/>
      <c r="EXM749" s="511"/>
      <c r="EXN749" s="511"/>
      <c r="EXO749" s="511"/>
      <c r="EXP749" s="511"/>
      <c r="EXQ749" s="168"/>
      <c r="EXR749" s="168"/>
      <c r="EXS749" s="168"/>
      <c r="EXT749" s="168"/>
      <c r="EXU749" s="168"/>
      <c r="EXV749" s="168"/>
      <c r="EXW749" s="168"/>
      <c r="EXX749" s="168"/>
      <c r="EXY749" s="168"/>
      <c r="EXZ749" s="168"/>
      <c r="EYA749" s="168"/>
      <c r="EYB749" s="168"/>
      <c r="EYC749" s="168"/>
      <c r="EYD749" s="168"/>
      <c r="EYE749" s="168"/>
      <c r="EYF749" s="168"/>
      <c r="EYG749" s="168"/>
      <c r="EYH749" s="168"/>
      <c r="EYI749" s="168"/>
      <c r="EYJ749" s="168"/>
      <c r="EYK749" s="168"/>
      <c r="EYL749" s="168"/>
      <c r="EYM749" s="168"/>
      <c r="EYN749" s="168"/>
      <c r="EYO749" s="168"/>
      <c r="EYP749" s="168"/>
      <c r="EYQ749" s="168"/>
      <c r="EYR749" s="168"/>
      <c r="EYS749" s="168"/>
      <c r="EYT749" s="168"/>
      <c r="EYU749" s="168"/>
      <c r="EYV749" s="168"/>
      <c r="EYW749" s="168"/>
      <c r="EYX749" s="168"/>
      <c r="EYY749" s="168"/>
      <c r="EYZ749" s="168"/>
      <c r="EZA749" s="168"/>
      <c r="EZB749" s="168"/>
      <c r="EZC749" s="168"/>
      <c r="EZD749" s="168"/>
      <c r="EZE749" s="168"/>
      <c r="EZF749" s="168"/>
      <c r="EZG749" s="168"/>
      <c r="EZH749" s="168"/>
      <c r="EZI749" s="511"/>
      <c r="EZJ749" s="511"/>
      <c r="EZK749" s="511"/>
      <c r="EZL749" s="511"/>
      <c r="EZM749" s="511"/>
      <c r="EZN749" s="511"/>
      <c r="EZO749" s="511"/>
      <c r="EZP749" s="511"/>
      <c r="EZQ749" s="511"/>
      <c r="EZR749" s="511"/>
      <c r="EZS749" s="511"/>
      <c r="EZT749" s="511"/>
      <c r="EZU749" s="511"/>
      <c r="EZV749" s="511"/>
      <c r="EZW749" s="511"/>
      <c r="EZX749" s="511"/>
      <c r="EZY749" s="511"/>
      <c r="EZZ749" s="511"/>
      <c r="FAA749" s="511"/>
      <c r="FAB749" s="511"/>
      <c r="FAC749" s="511"/>
      <c r="FAD749" s="511"/>
      <c r="FAE749" s="511"/>
      <c r="FAF749" s="511"/>
      <c r="FAG749" s="89"/>
      <c r="FAH749" s="89"/>
      <c r="FAI749" s="89"/>
      <c r="FAJ749" s="89"/>
      <c r="FAK749" s="89"/>
      <c r="FAL749" s="511"/>
      <c r="FAM749" s="511"/>
      <c r="FAN749" s="89"/>
      <c r="FAO749" s="89"/>
      <c r="FAP749" s="511"/>
      <c r="FAQ749" s="511"/>
      <c r="FAR749" s="89"/>
      <c r="FAS749" s="89"/>
      <c r="FAT749" s="511"/>
      <c r="FAU749" s="511"/>
      <c r="FAV749" s="511"/>
      <c r="FAW749" s="511"/>
      <c r="FAX749" s="511"/>
      <c r="FAY749" s="511"/>
      <c r="FAZ749" s="511"/>
      <c r="FBA749" s="89"/>
      <c r="FBB749" s="89"/>
      <c r="FBC749" s="511"/>
      <c r="FBD749" s="511"/>
      <c r="FBE749" s="89"/>
      <c r="FBF749" s="89"/>
      <c r="FBG749" s="511"/>
      <c r="FBH749" s="511"/>
      <c r="FBI749" s="511"/>
      <c r="FBJ749" s="511"/>
      <c r="FBK749" s="511"/>
      <c r="FBL749" s="203"/>
      <c r="FBM749" s="107"/>
      <c r="FBN749" s="511"/>
      <c r="FBO749" s="511"/>
      <c r="FBP749" s="511"/>
      <c r="FBQ749" s="511"/>
      <c r="FBR749" s="511"/>
      <c r="FBS749" s="511"/>
      <c r="FBT749" s="511"/>
      <c r="FBU749" s="168"/>
      <c r="FBV749" s="168"/>
      <c r="FBW749" s="168"/>
      <c r="FBX749" s="168"/>
      <c r="FBY749" s="168"/>
      <c r="FBZ749" s="168"/>
      <c r="FCA749" s="168"/>
      <c r="FCB749" s="168"/>
      <c r="FCC749" s="168"/>
      <c r="FCD749" s="168"/>
      <c r="FCE749" s="168"/>
      <c r="FCF749" s="168"/>
      <c r="FCG749" s="168"/>
      <c r="FCH749" s="168"/>
      <c r="FCI749" s="168"/>
      <c r="FCJ749" s="168"/>
      <c r="FCK749" s="168"/>
      <c r="FCL749" s="168"/>
      <c r="FCM749" s="168"/>
      <c r="FCN749" s="168"/>
      <c r="FCO749" s="168"/>
      <c r="FCP749" s="168"/>
      <c r="FCQ749" s="168"/>
      <c r="FCR749" s="168"/>
      <c r="FCS749" s="168"/>
      <c r="FCT749" s="168"/>
      <c r="FCU749" s="168"/>
      <c r="FCV749" s="168"/>
      <c r="FCW749" s="168"/>
      <c r="FCX749" s="168"/>
      <c r="FCY749" s="168"/>
      <c r="FCZ749" s="168"/>
      <c r="FDA749" s="168"/>
      <c r="FDB749" s="168"/>
      <c r="FDC749" s="168"/>
      <c r="FDD749" s="168"/>
      <c r="FDE749" s="168"/>
      <c r="FDF749" s="168"/>
      <c r="FDG749" s="168"/>
      <c r="FDH749" s="168"/>
      <c r="FDI749" s="168"/>
      <c r="FDJ749" s="168"/>
      <c r="FDK749" s="168"/>
      <c r="FDL749" s="168"/>
      <c r="FDM749" s="511"/>
      <c r="FDN749" s="511"/>
      <c r="FDO749" s="511"/>
      <c r="FDP749" s="511"/>
      <c r="FDQ749" s="511"/>
      <c r="FDR749" s="511"/>
      <c r="FDS749" s="511"/>
      <c r="FDT749" s="511"/>
      <c r="FDU749" s="511"/>
      <c r="FDV749" s="511"/>
      <c r="FDW749" s="511"/>
      <c r="FDX749" s="511"/>
      <c r="FDY749" s="511"/>
      <c r="FDZ749" s="511"/>
      <c r="FEA749" s="511"/>
      <c r="FEB749" s="511"/>
      <c r="FEC749" s="511"/>
      <c r="FED749" s="511"/>
      <c r="FEE749" s="511"/>
      <c r="FEF749" s="511"/>
      <c r="FEG749" s="511"/>
      <c r="FEH749" s="511"/>
      <c r="FEI749" s="511"/>
      <c r="FEJ749" s="511"/>
      <c r="FEK749" s="89"/>
      <c r="FEL749" s="89"/>
      <c r="FEM749" s="89"/>
      <c r="FEN749" s="89"/>
      <c r="FEO749" s="89"/>
      <c r="FEP749" s="511"/>
      <c r="FEQ749" s="511"/>
      <c r="FER749" s="89"/>
      <c r="FES749" s="89"/>
      <c r="FET749" s="511"/>
      <c r="FEU749" s="511"/>
      <c r="FEV749" s="89"/>
      <c r="FEW749" s="89"/>
      <c r="FEX749" s="511"/>
      <c r="FEY749" s="511"/>
      <c r="FEZ749" s="511"/>
      <c r="FFA749" s="511"/>
      <c r="FFB749" s="511"/>
      <c r="FFC749" s="511"/>
      <c r="FFD749" s="511"/>
      <c r="FFE749" s="89"/>
      <c r="FFF749" s="89"/>
      <c r="FFG749" s="511"/>
      <c r="FFH749" s="511"/>
      <c r="FFI749" s="89"/>
      <c r="FFJ749" s="89"/>
      <c r="FFK749" s="511"/>
      <c r="FFL749" s="511"/>
      <c r="FFM749" s="511"/>
      <c r="FFN749" s="511"/>
      <c r="FFO749" s="511"/>
      <c r="FFP749" s="203"/>
      <c r="FFQ749" s="107"/>
      <c r="FFR749" s="511"/>
      <c r="FFS749" s="511"/>
      <c r="FFT749" s="511"/>
      <c r="FFU749" s="511"/>
      <c r="FFV749" s="511"/>
      <c r="FFW749" s="511"/>
      <c r="FFX749" s="511"/>
      <c r="FFY749" s="168"/>
      <c r="FFZ749" s="168"/>
      <c r="FGA749" s="168"/>
      <c r="FGB749" s="168"/>
      <c r="FGC749" s="168"/>
      <c r="FGD749" s="168"/>
      <c r="FGE749" s="168"/>
      <c r="FGF749" s="168"/>
      <c r="FGG749" s="168"/>
      <c r="FGH749" s="168"/>
      <c r="FGI749" s="168"/>
      <c r="FGJ749" s="168"/>
      <c r="FGK749" s="168"/>
      <c r="FGL749" s="168"/>
      <c r="FGM749" s="168"/>
      <c r="FGN749" s="168"/>
      <c r="FGO749" s="168"/>
      <c r="FGP749" s="168"/>
      <c r="FGQ749" s="168"/>
      <c r="FGR749" s="168"/>
      <c r="FGS749" s="168"/>
      <c r="FGT749" s="168"/>
      <c r="FGU749" s="168"/>
      <c r="FGV749" s="168"/>
      <c r="FGW749" s="168"/>
      <c r="FGX749" s="168"/>
      <c r="FGY749" s="168"/>
      <c r="FGZ749" s="168"/>
      <c r="FHA749" s="168"/>
      <c r="FHB749" s="168"/>
      <c r="FHC749" s="168"/>
      <c r="FHD749" s="168"/>
      <c r="FHE749" s="168"/>
      <c r="FHF749" s="168"/>
      <c r="FHG749" s="168"/>
      <c r="FHH749" s="168"/>
      <c r="FHI749" s="168"/>
      <c r="FHJ749" s="168"/>
      <c r="FHK749" s="168"/>
      <c r="FHL749" s="168"/>
      <c r="FHM749" s="168"/>
      <c r="FHN749" s="168"/>
      <c r="FHO749" s="168"/>
      <c r="FHP749" s="168"/>
      <c r="FHQ749" s="511"/>
      <c r="FHR749" s="511"/>
      <c r="FHS749" s="511"/>
      <c r="FHT749" s="511"/>
      <c r="FHU749" s="511"/>
      <c r="FHV749" s="511"/>
      <c r="FHW749" s="511"/>
      <c r="FHX749" s="511"/>
      <c r="FHY749" s="511"/>
      <c r="FHZ749" s="511"/>
      <c r="FIA749" s="511"/>
      <c r="FIB749" s="511"/>
      <c r="FIC749" s="511"/>
      <c r="FID749" s="511"/>
      <c r="FIE749" s="511"/>
      <c r="FIF749" s="511"/>
      <c r="FIG749" s="511"/>
      <c r="FIH749" s="511"/>
      <c r="FII749" s="511"/>
      <c r="FIJ749" s="511"/>
      <c r="FIK749" s="511"/>
      <c r="FIL749" s="511"/>
      <c r="FIM749" s="511"/>
      <c r="FIN749" s="511"/>
      <c r="FIO749" s="89"/>
      <c r="FIP749" s="89"/>
      <c r="FIQ749" s="89"/>
      <c r="FIR749" s="89"/>
      <c r="FIS749" s="89"/>
      <c r="FIT749" s="511"/>
      <c r="FIU749" s="511"/>
      <c r="FIV749" s="89"/>
      <c r="FIW749" s="89"/>
      <c r="FIX749" s="511"/>
      <c r="FIY749" s="511"/>
      <c r="FIZ749" s="89"/>
      <c r="FJA749" s="89"/>
      <c r="FJB749" s="511"/>
      <c r="FJC749" s="511"/>
      <c r="FJD749" s="511"/>
      <c r="FJE749" s="511"/>
      <c r="FJF749" s="511"/>
      <c r="FJG749" s="511"/>
      <c r="FJH749" s="511"/>
      <c r="FJI749" s="89"/>
      <c r="FJJ749" s="89"/>
      <c r="FJK749" s="511"/>
      <c r="FJL749" s="511"/>
      <c r="FJM749" s="89"/>
      <c r="FJN749" s="89"/>
      <c r="FJO749" s="511"/>
      <c r="FJP749" s="511"/>
      <c r="FJQ749" s="511"/>
      <c r="FJR749" s="511"/>
      <c r="FJS749" s="511"/>
      <c r="FJT749" s="203"/>
      <c r="FJU749" s="107"/>
      <c r="FJV749" s="511"/>
      <c r="FJW749" s="511"/>
      <c r="FJX749" s="511"/>
      <c r="FJY749" s="511"/>
      <c r="FJZ749" s="511"/>
      <c r="FKA749" s="511"/>
      <c r="FKB749" s="511"/>
      <c r="FKC749" s="168"/>
      <c r="FKD749" s="168"/>
      <c r="FKE749" s="168"/>
      <c r="FKF749" s="168"/>
      <c r="FKG749" s="168"/>
      <c r="FKH749" s="168"/>
      <c r="FKI749" s="168"/>
      <c r="FKJ749" s="168"/>
      <c r="FKK749" s="168"/>
      <c r="FKL749" s="168"/>
      <c r="FKM749" s="168"/>
      <c r="FKN749" s="168"/>
      <c r="FKO749" s="168"/>
      <c r="FKP749" s="168"/>
      <c r="FKQ749" s="168"/>
      <c r="FKR749" s="168"/>
      <c r="FKS749" s="168"/>
      <c r="FKT749" s="168"/>
      <c r="FKU749" s="168"/>
      <c r="FKV749" s="168"/>
      <c r="FKW749" s="168"/>
      <c r="FKX749" s="168"/>
      <c r="FKY749" s="168"/>
      <c r="FKZ749" s="168"/>
      <c r="FLA749" s="168"/>
      <c r="FLB749" s="168"/>
      <c r="FLC749" s="168"/>
      <c r="FLD749" s="168"/>
      <c r="FLE749" s="168"/>
      <c r="FLF749" s="168"/>
      <c r="FLG749" s="168"/>
      <c r="FLH749" s="168"/>
      <c r="FLI749" s="168"/>
      <c r="FLJ749" s="168"/>
      <c r="FLK749" s="168"/>
      <c r="FLL749" s="168"/>
      <c r="FLM749" s="168"/>
      <c r="FLN749" s="168"/>
      <c r="FLO749" s="168"/>
      <c r="FLP749" s="168"/>
      <c r="FLQ749" s="168"/>
      <c r="FLR749" s="168"/>
      <c r="FLS749" s="168"/>
      <c r="FLT749" s="168"/>
      <c r="FLU749" s="511"/>
      <c r="FLV749" s="511"/>
      <c r="FLW749" s="511"/>
      <c r="FLX749" s="511"/>
      <c r="FLY749" s="511"/>
      <c r="FLZ749" s="511"/>
      <c r="FMA749" s="511"/>
      <c r="FMB749" s="511"/>
      <c r="FMC749" s="511"/>
      <c r="FMD749" s="511"/>
      <c r="FME749" s="511"/>
      <c r="FMF749" s="511"/>
      <c r="FMG749" s="511"/>
      <c r="FMH749" s="511"/>
      <c r="FMI749" s="511"/>
      <c r="FMJ749" s="511"/>
      <c r="FMK749" s="511"/>
      <c r="FML749" s="511"/>
      <c r="FMM749" s="511"/>
      <c r="FMN749" s="511"/>
      <c r="FMO749" s="511"/>
      <c r="FMP749" s="511"/>
      <c r="FMQ749" s="511"/>
      <c r="FMR749" s="511"/>
      <c r="FMS749" s="89"/>
      <c r="FMT749" s="89"/>
      <c r="FMU749" s="89"/>
      <c r="FMV749" s="89"/>
      <c r="FMW749" s="89"/>
      <c r="FMX749" s="511"/>
      <c r="FMY749" s="511"/>
      <c r="FMZ749" s="89"/>
      <c r="FNA749" s="89"/>
      <c r="FNB749" s="511"/>
      <c r="FNC749" s="511"/>
      <c r="FND749" s="89"/>
      <c r="FNE749" s="89"/>
      <c r="FNF749" s="511"/>
      <c r="FNG749" s="511"/>
      <c r="FNH749" s="511"/>
      <c r="FNI749" s="511"/>
      <c r="FNJ749" s="511"/>
      <c r="FNK749" s="511"/>
      <c r="FNL749" s="511"/>
      <c r="FNM749" s="89"/>
      <c r="FNN749" s="89"/>
      <c r="FNO749" s="511"/>
      <c r="FNP749" s="511"/>
      <c r="FNQ749" s="89"/>
      <c r="FNR749" s="89"/>
      <c r="FNS749" s="511"/>
      <c r="FNT749" s="511"/>
      <c r="FNU749" s="511"/>
      <c r="FNV749" s="511"/>
      <c r="FNW749" s="511"/>
      <c r="FNX749" s="203"/>
      <c r="FNY749" s="107"/>
      <c r="FNZ749" s="511"/>
      <c r="FOA749" s="511"/>
      <c r="FOB749" s="511"/>
      <c r="FOC749" s="511"/>
      <c r="FOD749" s="511"/>
      <c r="FOE749" s="511"/>
      <c r="FOF749" s="511"/>
      <c r="FOG749" s="168"/>
      <c r="FOH749" s="168"/>
      <c r="FOI749" s="168"/>
      <c r="FOJ749" s="168"/>
      <c r="FOK749" s="168"/>
      <c r="FOL749" s="168"/>
      <c r="FOM749" s="168"/>
      <c r="FON749" s="168"/>
      <c r="FOO749" s="168"/>
      <c r="FOP749" s="168"/>
      <c r="FOQ749" s="168"/>
      <c r="FOR749" s="168"/>
      <c r="FOS749" s="168"/>
      <c r="FOT749" s="168"/>
      <c r="FOU749" s="168"/>
      <c r="FOV749" s="168"/>
      <c r="FOW749" s="168"/>
      <c r="FOX749" s="168"/>
      <c r="FOY749" s="168"/>
      <c r="FOZ749" s="168"/>
      <c r="FPA749" s="168"/>
      <c r="FPB749" s="168"/>
      <c r="FPC749" s="168"/>
      <c r="FPD749" s="168"/>
      <c r="FPE749" s="168"/>
      <c r="FPF749" s="168"/>
      <c r="FPG749" s="168"/>
      <c r="FPH749" s="168"/>
      <c r="FPI749" s="168"/>
      <c r="FPJ749" s="168"/>
      <c r="FPK749" s="168"/>
      <c r="FPL749" s="168"/>
      <c r="FPM749" s="168"/>
      <c r="FPN749" s="168"/>
      <c r="FPO749" s="168"/>
      <c r="FPP749" s="168"/>
      <c r="FPQ749" s="168"/>
      <c r="FPR749" s="168"/>
      <c r="FPS749" s="168"/>
      <c r="FPT749" s="168"/>
      <c r="FPU749" s="168"/>
      <c r="FPV749" s="168"/>
      <c r="FPW749" s="168"/>
      <c r="FPX749" s="168"/>
      <c r="FPY749" s="511"/>
      <c r="FPZ749" s="511"/>
      <c r="FQA749" s="511"/>
      <c r="FQB749" s="511"/>
      <c r="FQC749" s="511"/>
      <c r="FQD749" s="511"/>
      <c r="FQE749" s="511"/>
      <c r="FQF749" s="511"/>
      <c r="FQG749" s="511"/>
      <c r="FQH749" s="511"/>
      <c r="FQI749" s="511"/>
      <c r="FQJ749" s="511"/>
      <c r="FQK749" s="511"/>
      <c r="FQL749" s="511"/>
      <c r="FQM749" s="511"/>
      <c r="FQN749" s="511"/>
      <c r="FQO749" s="511"/>
      <c r="FQP749" s="511"/>
      <c r="FQQ749" s="511"/>
      <c r="FQR749" s="511"/>
      <c r="FQS749" s="511"/>
      <c r="FQT749" s="511"/>
      <c r="FQU749" s="511"/>
      <c r="FQV749" s="511"/>
      <c r="FQW749" s="89"/>
      <c r="FQX749" s="89"/>
      <c r="FQY749" s="89"/>
      <c r="FQZ749" s="89"/>
      <c r="FRA749" s="89"/>
      <c r="FRB749" s="511"/>
      <c r="FRC749" s="511"/>
      <c r="FRD749" s="89"/>
      <c r="FRE749" s="89"/>
      <c r="FRF749" s="511"/>
      <c r="FRG749" s="511"/>
      <c r="FRH749" s="89"/>
      <c r="FRI749" s="89"/>
      <c r="FRJ749" s="511"/>
      <c r="FRK749" s="511"/>
      <c r="FRL749" s="511"/>
      <c r="FRM749" s="511"/>
      <c r="FRN749" s="511"/>
      <c r="FRO749" s="511"/>
      <c r="FRP749" s="511"/>
      <c r="FRQ749" s="89"/>
      <c r="FRR749" s="89"/>
      <c r="FRS749" s="511"/>
      <c r="FRT749" s="511"/>
      <c r="FRU749" s="89"/>
      <c r="FRV749" s="89"/>
      <c r="FRW749" s="511"/>
      <c r="FRX749" s="511"/>
      <c r="FRY749" s="511"/>
      <c r="FRZ749" s="511"/>
      <c r="FSA749" s="511"/>
      <c r="FSB749" s="203"/>
      <c r="FSC749" s="107"/>
      <c r="FSD749" s="511"/>
      <c r="FSE749" s="511"/>
      <c r="FSF749" s="511"/>
      <c r="FSG749" s="511"/>
      <c r="FSH749" s="511"/>
      <c r="FSI749" s="511"/>
      <c r="FSJ749" s="511"/>
      <c r="FSK749" s="168"/>
      <c r="FSL749" s="168"/>
      <c r="FSM749" s="168"/>
      <c r="FSN749" s="168"/>
      <c r="FSO749" s="168"/>
      <c r="FSP749" s="168"/>
      <c r="FSQ749" s="168"/>
      <c r="FSR749" s="168"/>
      <c r="FSS749" s="168"/>
      <c r="FST749" s="168"/>
      <c r="FSU749" s="168"/>
      <c r="FSV749" s="168"/>
      <c r="FSW749" s="168"/>
      <c r="FSX749" s="168"/>
      <c r="FSY749" s="168"/>
      <c r="FSZ749" s="168"/>
      <c r="FTA749" s="168"/>
      <c r="FTB749" s="168"/>
      <c r="FTC749" s="168"/>
      <c r="FTD749" s="168"/>
      <c r="FTE749" s="168"/>
      <c r="FTF749" s="168"/>
      <c r="FTG749" s="168"/>
      <c r="FTH749" s="168"/>
      <c r="FTI749" s="168"/>
      <c r="FTJ749" s="168"/>
      <c r="FTK749" s="168"/>
      <c r="FTL749" s="168"/>
      <c r="FTM749" s="168"/>
      <c r="FTN749" s="168"/>
      <c r="FTO749" s="168"/>
      <c r="FTP749" s="168"/>
      <c r="FTQ749" s="168"/>
      <c r="FTR749" s="168"/>
      <c r="FTS749" s="168"/>
      <c r="FTT749" s="168"/>
      <c r="FTU749" s="168"/>
      <c r="FTV749" s="168"/>
      <c r="FTW749" s="168"/>
      <c r="FTX749" s="168"/>
      <c r="FTY749" s="168"/>
      <c r="FTZ749" s="168"/>
      <c r="FUA749" s="168"/>
      <c r="FUB749" s="168"/>
      <c r="FUC749" s="511"/>
      <c r="FUD749" s="511"/>
      <c r="FUE749" s="511"/>
      <c r="FUF749" s="511"/>
      <c r="FUG749" s="511"/>
      <c r="FUH749" s="511"/>
      <c r="FUI749" s="511"/>
      <c r="FUJ749" s="511"/>
      <c r="FUK749" s="511"/>
      <c r="FUL749" s="511"/>
      <c r="FUM749" s="511"/>
      <c r="FUN749" s="511"/>
      <c r="FUO749" s="511"/>
      <c r="FUP749" s="511"/>
      <c r="FUQ749" s="511"/>
      <c r="FUR749" s="511"/>
      <c r="FUS749" s="511"/>
      <c r="FUT749" s="511"/>
      <c r="FUU749" s="511"/>
      <c r="FUV749" s="511"/>
      <c r="FUW749" s="511"/>
      <c r="FUX749" s="511"/>
      <c r="FUY749" s="511"/>
      <c r="FUZ749" s="511"/>
      <c r="FVA749" s="89"/>
      <c r="FVB749" s="89"/>
      <c r="FVC749" s="89"/>
      <c r="FVD749" s="89"/>
      <c r="FVE749" s="89"/>
      <c r="FVF749" s="511"/>
      <c r="FVG749" s="511"/>
      <c r="FVH749" s="89"/>
      <c r="FVI749" s="89"/>
      <c r="FVJ749" s="511"/>
      <c r="FVK749" s="511"/>
      <c r="FVL749" s="89"/>
      <c r="FVM749" s="89"/>
      <c r="FVN749" s="511"/>
      <c r="FVO749" s="511"/>
      <c r="FVP749" s="511"/>
      <c r="FVQ749" s="511"/>
      <c r="FVR749" s="511"/>
      <c r="FVS749" s="511"/>
      <c r="FVT749" s="511"/>
      <c r="FVU749" s="89"/>
      <c r="FVV749" s="89"/>
      <c r="FVW749" s="511"/>
      <c r="FVX749" s="511"/>
      <c r="FVY749" s="89"/>
      <c r="FVZ749" s="89"/>
      <c r="FWA749" s="511"/>
      <c r="FWB749" s="511"/>
      <c r="FWC749" s="511"/>
      <c r="FWD749" s="511"/>
      <c r="FWE749" s="511"/>
      <c r="FWF749" s="203"/>
      <c r="FWG749" s="107"/>
      <c r="FWH749" s="511"/>
      <c r="FWI749" s="511"/>
      <c r="FWJ749" s="511"/>
      <c r="FWK749" s="511"/>
      <c r="FWL749" s="511"/>
      <c r="FWM749" s="511"/>
      <c r="FWN749" s="511"/>
      <c r="FWO749" s="168"/>
      <c r="FWP749" s="168"/>
      <c r="FWQ749" s="168"/>
      <c r="FWR749" s="168"/>
      <c r="FWS749" s="168"/>
      <c r="FWT749" s="168"/>
      <c r="FWU749" s="168"/>
      <c r="FWV749" s="168"/>
      <c r="FWW749" s="168"/>
      <c r="FWX749" s="168"/>
      <c r="FWY749" s="168"/>
      <c r="FWZ749" s="168"/>
      <c r="FXA749" s="168"/>
      <c r="FXB749" s="168"/>
      <c r="FXC749" s="168"/>
      <c r="FXD749" s="168"/>
      <c r="FXE749" s="168"/>
      <c r="FXF749" s="168"/>
      <c r="FXG749" s="168"/>
      <c r="FXH749" s="168"/>
      <c r="FXI749" s="168"/>
      <c r="FXJ749" s="168"/>
      <c r="FXK749" s="168"/>
      <c r="FXL749" s="168"/>
      <c r="FXM749" s="168"/>
      <c r="FXN749" s="168"/>
      <c r="FXO749" s="168"/>
      <c r="FXP749" s="168"/>
      <c r="FXQ749" s="168"/>
      <c r="FXR749" s="168"/>
      <c r="FXS749" s="168"/>
      <c r="FXT749" s="168"/>
      <c r="FXU749" s="168"/>
      <c r="FXV749" s="168"/>
      <c r="FXW749" s="168"/>
      <c r="FXX749" s="168"/>
      <c r="FXY749" s="168"/>
      <c r="FXZ749" s="168"/>
      <c r="FYA749" s="168"/>
      <c r="FYB749" s="168"/>
      <c r="FYC749" s="168"/>
      <c r="FYD749" s="168"/>
      <c r="FYE749" s="168"/>
      <c r="FYF749" s="168"/>
      <c r="FYG749" s="511"/>
      <c r="FYH749" s="511"/>
      <c r="FYI749" s="511"/>
      <c r="FYJ749" s="511"/>
      <c r="FYK749" s="511"/>
      <c r="FYL749" s="511"/>
      <c r="FYM749" s="511"/>
      <c r="FYN749" s="511"/>
      <c r="FYO749" s="511"/>
      <c r="FYP749" s="511"/>
      <c r="FYQ749" s="511"/>
      <c r="FYR749" s="511"/>
      <c r="FYS749" s="511"/>
      <c r="FYT749" s="511"/>
      <c r="FYU749" s="511"/>
      <c r="FYV749" s="511"/>
      <c r="FYW749" s="511"/>
      <c r="FYX749" s="511"/>
      <c r="FYY749" s="511"/>
      <c r="FYZ749" s="511"/>
      <c r="FZA749" s="511"/>
      <c r="FZB749" s="511"/>
      <c r="FZC749" s="511"/>
      <c r="FZD749" s="511"/>
      <c r="FZE749" s="89"/>
      <c r="FZF749" s="89"/>
      <c r="FZG749" s="89"/>
      <c r="FZH749" s="89"/>
      <c r="FZI749" s="89"/>
      <c r="FZJ749" s="511"/>
      <c r="FZK749" s="511"/>
      <c r="FZL749" s="89"/>
      <c r="FZM749" s="89"/>
      <c r="FZN749" s="511"/>
      <c r="FZO749" s="511"/>
      <c r="FZP749" s="89"/>
      <c r="FZQ749" s="89"/>
      <c r="FZR749" s="511"/>
      <c r="FZS749" s="511"/>
      <c r="FZT749" s="511"/>
      <c r="FZU749" s="511"/>
      <c r="FZV749" s="511"/>
      <c r="FZW749" s="511"/>
      <c r="FZX749" s="511"/>
      <c r="FZY749" s="89"/>
      <c r="FZZ749" s="89"/>
      <c r="GAA749" s="511"/>
      <c r="GAB749" s="511"/>
      <c r="GAC749" s="89"/>
      <c r="GAD749" s="89"/>
      <c r="GAE749" s="511"/>
      <c r="GAF749" s="511"/>
      <c r="GAG749" s="511"/>
      <c r="GAH749" s="511"/>
      <c r="GAI749" s="511"/>
      <c r="GAJ749" s="203"/>
      <c r="GAK749" s="107"/>
      <c r="GAL749" s="511"/>
      <c r="GAM749" s="511"/>
      <c r="GAN749" s="511"/>
      <c r="GAO749" s="511"/>
      <c r="GAP749" s="511"/>
      <c r="GAQ749" s="511"/>
      <c r="GAR749" s="511"/>
      <c r="GAS749" s="168"/>
      <c r="GAT749" s="168"/>
      <c r="GAU749" s="168"/>
      <c r="GAV749" s="168"/>
      <c r="GAW749" s="168"/>
      <c r="GAX749" s="168"/>
      <c r="GAY749" s="168"/>
      <c r="GAZ749" s="168"/>
      <c r="GBA749" s="168"/>
      <c r="GBB749" s="168"/>
      <c r="GBC749" s="168"/>
      <c r="GBD749" s="168"/>
      <c r="GBE749" s="168"/>
      <c r="GBF749" s="168"/>
      <c r="GBG749" s="168"/>
      <c r="GBH749" s="168"/>
      <c r="GBI749" s="168"/>
      <c r="GBJ749" s="168"/>
      <c r="GBK749" s="168"/>
      <c r="GBL749" s="168"/>
      <c r="GBM749" s="168"/>
      <c r="GBN749" s="168"/>
      <c r="GBO749" s="168"/>
      <c r="GBP749" s="168"/>
      <c r="GBQ749" s="168"/>
      <c r="GBR749" s="168"/>
      <c r="GBS749" s="168"/>
      <c r="GBT749" s="168"/>
      <c r="GBU749" s="168"/>
      <c r="GBV749" s="168"/>
      <c r="GBW749" s="168"/>
      <c r="GBX749" s="168"/>
      <c r="GBY749" s="168"/>
      <c r="GBZ749" s="168"/>
      <c r="GCA749" s="168"/>
      <c r="GCB749" s="168"/>
      <c r="GCC749" s="168"/>
      <c r="GCD749" s="168"/>
      <c r="GCE749" s="168"/>
      <c r="GCF749" s="168"/>
      <c r="GCG749" s="168"/>
      <c r="GCH749" s="168"/>
      <c r="GCI749" s="168"/>
      <c r="GCJ749" s="168"/>
      <c r="GCK749" s="511"/>
      <c r="GCL749" s="511"/>
      <c r="GCM749" s="511"/>
      <c r="GCN749" s="511"/>
      <c r="GCO749" s="511"/>
      <c r="GCP749" s="511"/>
      <c r="GCQ749" s="511"/>
      <c r="GCR749" s="511"/>
      <c r="GCS749" s="511"/>
      <c r="GCT749" s="511"/>
      <c r="GCU749" s="511"/>
      <c r="GCV749" s="511"/>
      <c r="GCW749" s="511"/>
      <c r="GCX749" s="511"/>
      <c r="GCY749" s="511"/>
      <c r="GCZ749" s="511"/>
      <c r="GDA749" s="511"/>
      <c r="GDB749" s="511"/>
      <c r="GDC749" s="511"/>
      <c r="GDD749" s="511"/>
      <c r="GDE749" s="511"/>
      <c r="GDF749" s="511"/>
      <c r="GDG749" s="511"/>
      <c r="GDH749" s="511"/>
      <c r="GDI749" s="89"/>
      <c r="GDJ749" s="89"/>
      <c r="GDK749" s="89"/>
      <c r="GDL749" s="89"/>
      <c r="GDM749" s="89"/>
      <c r="GDN749" s="511"/>
      <c r="GDO749" s="511"/>
      <c r="GDP749" s="89"/>
      <c r="GDQ749" s="89"/>
      <c r="GDR749" s="511"/>
      <c r="GDS749" s="511"/>
      <c r="GDT749" s="89"/>
      <c r="GDU749" s="89"/>
      <c r="GDV749" s="511"/>
      <c r="GDW749" s="511"/>
      <c r="GDX749" s="511"/>
      <c r="GDY749" s="511"/>
      <c r="GDZ749" s="511"/>
      <c r="GEA749" s="511"/>
      <c r="GEB749" s="511"/>
      <c r="GEC749" s="89"/>
      <c r="GED749" s="89"/>
      <c r="GEE749" s="511"/>
      <c r="GEF749" s="511"/>
      <c r="GEG749" s="89"/>
      <c r="GEH749" s="89"/>
      <c r="GEI749" s="511"/>
      <c r="GEJ749" s="511"/>
      <c r="GEK749" s="511"/>
      <c r="GEL749" s="511"/>
      <c r="GEM749" s="511"/>
      <c r="GEN749" s="203"/>
      <c r="GEO749" s="107"/>
      <c r="GEP749" s="511"/>
      <c r="GEQ749" s="511"/>
      <c r="GER749" s="511"/>
      <c r="GES749" s="511"/>
      <c r="GET749" s="511"/>
      <c r="GEU749" s="511"/>
      <c r="GEV749" s="511"/>
      <c r="GEW749" s="168"/>
      <c r="GEX749" s="168"/>
      <c r="GEY749" s="168"/>
      <c r="GEZ749" s="168"/>
      <c r="GFA749" s="168"/>
      <c r="GFB749" s="168"/>
      <c r="GFC749" s="168"/>
      <c r="GFD749" s="168"/>
      <c r="GFE749" s="168"/>
      <c r="GFF749" s="168"/>
      <c r="GFG749" s="168"/>
      <c r="GFH749" s="168"/>
      <c r="GFI749" s="168"/>
      <c r="GFJ749" s="168"/>
      <c r="GFK749" s="168"/>
      <c r="GFL749" s="168"/>
      <c r="GFM749" s="168"/>
      <c r="GFN749" s="168"/>
      <c r="GFO749" s="168"/>
      <c r="GFP749" s="168"/>
      <c r="GFQ749" s="168"/>
      <c r="GFR749" s="168"/>
      <c r="GFS749" s="168"/>
      <c r="GFT749" s="168"/>
      <c r="GFU749" s="168"/>
      <c r="GFV749" s="168"/>
      <c r="GFW749" s="168"/>
      <c r="GFX749" s="168"/>
      <c r="GFY749" s="168"/>
      <c r="GFZ749" s="168"/>
      <c r="GGA749" s="168"/>
      <c r="GGB749" s="168"/>
      <c r="GGC749" s="168"/>
      <c r="GGD749" s="168"/>
      <c r="GGE749" s="168"/>
      <c r="GGF749" s="168"/>
      <c r="GGG749" s="168"/>
      <c r="GGH749" s="168"/>
      <c r="GGI749" s="168"/>
      <c r="GGJ749" s="168"/>
      <c r="GGK749" s="168"/>
      <c r="GGL749" s="168"/>
      <c r="GGM749" s="168"/>
      <c r="GGN749" s="168"/>
      <c r="GGO749" s="511"/>
      <c r="GGP749" s="511"/>
      <c r="GGQ749" s="511"/>
      <c r="GGR749" s="511"/>
      <c r="GGS749" s="511"/>
      <c r="GGT749" s="511"/>
      <c r="GGU749" s="511"/>
      <c r="GGV749" s="511"/>
      <c r="GGW749" s="511"/>
      <c r="GGX749" s="511"/>
      <c r="GGY749" s="511"/>
      <c r="GGZ749" s="511"/>
      <c r="GHA749" s="511"/>
      <c r="GHB749" s="511"/>
      <c r="GHC749" s="511"/>
      <c r="GHD749" s="511"/>
      <c r="GHE749" s="511"/>
      <c r="GHF749" s="511"/>
      <c r="GHG749" s="511"/>
      <c r="GHH749" s="511"/>
      <c r="GHI749" s="511"/>
      <c r="GHJ749" s="511"/>
      <c r="GHK749" s="511"/>
      <c r="GHL749" s="511"/>
      <c r="GHM749" s="89"/>
      <c r="GHN749" s="89"/>
      <c r="GHO749" s="89"/>
      <c r="GHP749" s="89"/>
      <c r="GHQ749" s="89"/>
      <c r="GHR749" s="511"/>
      <c r="GHS749" s="511"/>
      <c r="GHT749" s="89"/>
      <c r="GHU749" s="89"/>
      <c r="GHV749" s="511"/>
      <c r="GHW749" s="511"/>
      <c r="GHX749" s="89"/>
      <c r="GHY749" s="89"/>
      <c r="GHZ749" s="511"/>
      <c r="GIA749" s="511"/>
      <c r="GIB749" s="511"/>
      <c r="GIC749" s="511"/>
      <c r="GID749" s="511"/>
      <c r="GIE749" s="511"/>
      <c r="GIF749" s="511"/>
      <c r="GIG749" s="89"/>
      <c r="GIH749" s="89"/>
      <c r="GII749" s="511"/>
      <c r="GIJ749" s="511"/>
      <c r="GIK749" s="89"/>
      <c r="GIL749" s="89"/>
      <c r="GIM749" s="511"/>
      <c r="GIN749" s="511"/>
      <c r="GIO749" s="511"/>
      <c r="GIP749" s="511"/>
      <c r="GIQ749" s="511"/>
      <c r="GIR749" s="203"/>
      <c r="GIS749" s="107"/>
      <c r="GIT749" s="511"/>
      <c r="GIU749" s="511"/>
      <c r="GIV749" s="511"/>
      <c r="GIW749" s="511"/>
      <c r="GIX749" s="511"/>
      <c r="GIY749" s="511"/>
      <c r="GIZ749" s="511"/>
      <c r="GJA749" s="168"/>
      <c r="GJB749" s="168"/>
      <c r="GJC749" s="168"/>
      <c r="GJD749" s="168"/>
      <c r="GJE749" s="168"/>
      <c r="GJF749" s="168"/>
      <c r="GJG749" s="168"/>
      <c r="GJH749" s="168"/>
      <c r="GJI749" s="168"/>
      <c r="GJJ749" s="168"/>
      <c r="GJK749" s="168"/>
      <c r="GJL749" s="168"/>
      <c r="GJM749" s="168"/>
      <c r="GJN749" s="168"/>
      <c r="GJO749" s="168"/>
      <c r="GJP749" s="168"/>
      <c r="GJQ749" s="168"/>
      <c r="GJR749" s="168"/>
      <c r="GJS749" s="168"/>
      <c r="GJT749" s="168"/>
      <c r="GJU749" s="168"/>
      <c r="GJV749" s="168"/>
      <c r="GJW749" s="168"/>
      <c r="GJX749" s="168"/>
      <c r="GJY749" s="168"/>
      <c r="GJZ749" s="168"/>
      <c r="GKA749" s="168"/>
      <c r="GKB749" s="168"/>
      <c r="GKC749" s="168"/>
      <c r="GKD749" s="168"/>
      <c r="GKE749" s="168"/>
      <c r="GKF749" s="168"/>
      <c r="GKG749" s="168"/>
      <c r="GKH749" s="168"/>
      <c r="GKI749" s="168"/>
      <c r="GKJ749" s="168"/>
      <c r="GKK749" s="168"/>
      <c r="GKL749" s="168"/>
      <c r="GKM749" s="168"/>
      <c r="GKN749" s="168"/>
      <c r="GKO749" s="168"/>
      <c r="GKP749" s="168"/>
      <c r="GKQ749" s="168"/>
      <c r="GKR749" s="168"/>
      <c r="GKS749" s="511"/>
      <c r="GKT749" s="511"/>
      <c r="GKU749" s="511"/>
      <c r="GKV749" s="511"/>
      <c r="GKW749" s="511"/>
      <c r="GKX749" s="511"/>
      <c r="GKY749" s="511"/>
      <c r="GKZ749" s="511"/>
      <c r="GLA749" s="511"/>
      <c r="GLB749" s="511"/>
      <c r="GLC749" s="511"/>
      <c r="GLD749" s="511"/>
      <c r="GLE749" s="511"/>
      <c r="GLF749" s="511"/>
      <c r="GLG749" s="511"/>
      <c r="GLH749" s="511"/>
      <c r="GLI749" s="511"/>
      <c r="GLJ749" s="511"/>
      <c r="GLK749" s="511"/>
      <c r="GLL749" s="511"/>
      <c r="GLM749" s="511"/>
      <c r="GLN749" s="511"/>
      <c r="GLO749" s="511"/>
      <c r="GLP749" s="511"/>
      <c r="GLQ749" s="89"/>
      <c r="GLR749" s="89"/>
      <c r="GLS749" s="89"/>
      <c r="GLT749" s="89"/>
      <c r="GLU749" s="89"/>
      <c r="GLV749" s="511"/>
      <c r="GLW749" s="511"/>
      <c r="GLX749" s="89"/>
      <c r="GLY749" s="89"/>
      <c r="GLZ749" s="511"/>
      <c r="GMA749" s="511"/>
      <c r="GMB749" s="89"/>
      <c r="GMC749" s="89"/>
      <c r="GMD749" s="511"/>
      <c r="GME749" s="511"/>
      <c r="GMF749" s="511"/>
      <c r="GMG749" s="511"/>
      <c r="GMH749" s="511"/>
      <c r="GMI749" s="511"/>
      <c r="GMJ749" s="511"/>
      <c r="GMK749" s="89"/>
      <c r="GML749" s="89"/>
      <c r="GMM749" s="511"/>
      <c r="GMN749" s="511"/>
      <c r="GMO749" s="89"/>
      <c r="GMP749" s="89"/>
      <c r="GMQ749" s="511"/>
      <c r="GMR749" s="511"/>
      <c r="GMS749" s="511"/>
      <c r="GMT749" s="511"/>
      <c r="GMU749" s="511"/>
      <c r="GMV749" s="203"/>
      <c r="GMW749" s="107"/>
      <c r="GMX749" s="511"/>
      <c r="GMY749" s="511"/>
      <c r="GMZ749" s="511"/>
      <c r="GNA749" s="511"/>
      <c r="GNB749" s="511"/>
      <c r="GNC749" s="511"/>
      <c r="GND749" s="511"/>
      <c r="GNE749" s="168"/>
      <c r="GNF749" s="168"/>
      <c r="GNG749" s="168"/>
      <c r="GNH749" s="168"/>
      <c r="GNI749" s="168"/>
      <c r="GNJ749" s="168"/>
      <c r="GNK749" s="168"/>
      <c r="GNL749" s="168"/>
      <c r="GNM749" s="168"/>
      <c r="GNN749" s="168"/>
      <c r="GNO749" s="168"/>
      <c r="GNP749" s="168"/>
      <c r="GNQ749" s="168"/>
      <c r="GNR749" s="168"/>
      <c r="GNS749" s="168"/>
      <c r="GNT749" s="168"/>
      <c r="GNU749" s="168"/>
      <c r="GNV749" s="168"/>
      <c r="GNW749" s="168"/>
      <c r="GNX749" s="168"/>
      <c r="GNY749" s="168"/>
      <c r="GNZ749" s="168"/>
      <c r="GOA749" s="168"/>
      <c r="GOB749" s="168"/>
      <c r="GOC749" s="168"/>
      <c r="GOD749" s="168"/>
      <c r="GOE749" s="168"/>
      <c r="GOF749" s="168"/>
      <c r="GOG749" s="168"/>
      <c r="GOH749" s="168"/>
      <c r="GOI749" s="168"/>
      <c r="GOJ749" s="168"/>
      <c r="GOK749" s="168"/>
      <c r="GOL749" s="168"/>
      <c r="GOM749" s="168"/>
      <c r="GON749" s="168"/>
      <c r="GOO749" s="168"/>
      <c r="GOP749" s="168"/>
      <c r="GOQ749" s="168"/>
      <c r="GOR749" s="168"/>
      <c r="GOS749" s="168"/>
      <c r="GOT749" s="168"/>
      <c r="GOU749" s="168"/>
      <c r="GOV749" s="168"/>
      <c r="GOW749" s="511"/>
      <c r="GOX749" s="511"/>
      <c r="GOY749" s="511"/>
      <c r="GOZ749" s="511"/>
      <c r="GPA749" s="511"/>
      <c r="GPB749" s="511"/>
      <c r="GPC749" s="511"/>
      <c r="GPD749" s="511"/>
      <c r="GPE749" s="511"/>
      <c r="GPF749" s="511"/>
      <c r="GPG749" s="511"/>
      <c r="GPH749" s="511"/>
      <c r="GPI749" s="511"/>
      <c r="GPJ749" s="511"/>
      <c r="GPK749" s="511"/>
      <c r="GPL749" s="511"/>
      <c r="GPM749" s="511"/>
      <c r="GPN749" s="511"/>
      <c r="GPO749" s="511"/>
      <c r="GPP749" s="511"/>
      <c r="GPQ749" s="511"/>
      <c r="GPR749" s="511"/>
      <c r="GPS749" s="511"/>
      <c r="GPT749" s="511"/>
      <c r="GPU749" s="89"/>
      <c r="GPV749" s="89"/>
      <c r="GPW749" s="89"/>
      <c r="GPX749" s="89"/>
      <c r="GPY749" s="89"/>
      <c r="GPZ749" s="511"/>
      <c r="GQA749" s="511"/>
      <c r="GQB749" s="89"/>
      <c r="GQC749" s="89"/>
      <c r="GQD749" s="511"/>
      <c r="GQE749" s="511"/>
      <c r="GQF749" s="89"/>
      <c r="GQG749" s="89"/>
      <c r="GQH749" s="511"/>
      <c r="GQI749" s="511"/>
      <c r="GQJ749" s="511"/>
      <c r="GQK749" s="511"/>
      <c r="GQL749" s="511"/>
      <c r="GQM749" s="511"/>
      <c r="GQN749" s="511"/>
      <c r="GQO749" s="89"/>
      <c r="GQP749" s="89"/>
      <c r="GQQ749" s="511"/>
      <c r="GQR749" s="511"/>
      <c r="GQS749" s="89"/>
      <c r="GQT749" s="89"/>
      <c r="GQU749" s="511"/>
      <c r="GQV749" s="511"/>
      <c r="GQW749" s="511"/>
      <c r="GQX749" s="511"/>
      <c r="GQY749" s="511"/>
      <c r="GQZ749" s="203"/>
      <c r="GRA749" s="107"/>
      <c r="GRB749" s="511"/>
      <c r="GRC749" s="511"/>
      <c r="GRD749" s="511"/>
      <c r="GRE749" s="511"/>
      <c r="GRF749" s="511"/>
      <c r="GRG749" s="511"/>
      <c r="GRH749" s="511"/>
      <c r="GRI749" s="168"/>
      <c r="GRJ749" s="168"/>
      <c r="GRK749" s="168"/>
      <c r="GRL749" s="168"/>
      <c r="GRM749" s="168"/>
      <c r="GRN749" s="168"/>
      <c r="GRO749" s="168"/>
      <c r="GRP749" s="168"/>
      <c r="GRQ749" s="168"/>
      <c r="GRR749" s="168"/>
      <c r="GRS749" s="168"/>
      <c r="GRT749" s="168"/>
      <c r="GRU749" s="168"/>
      <c r="GRV749" s="168"/>
      <c r="GRW749" s="168"/>
      <c r="GRX749" s="168"/>
      <c r="GRY749" s="168"/>
      <c r="GRZ749" s="168"/>
      <c r="GSA749" s="168"/>
      <c r="GSB749" s="168"/>
      <c r="GSC749" s="168"/>
      <c r="GSD749" s="168"/>
      <c r="GSE749" s="168"/>
      <c r="GSF749" s="168"/>
      <c r="GSG749" s="168"/>
      <c r="GSH749" s="168"/>
      <c r="GSI749" s="168"/>
      <c r="GSJ749" s="168"/>
      <c r="GSK749" s="168"/>
      <c r="GSL749" s="168"/>
      <c r="GSM749" s="168"/>
      <c r="GSN749" s="168"/>
      <c r="GSO749" s="168"/>
      <c r="GSP749" s="168"/>
      <c r="GSQ749" s="168"/>
      <c r="GSR749" s="168"/>
      <c r="GSS749" s="168"/>
      <c r="GST749" s="168"/>
      <c r="GSU749" s="168"/>
      <c r="GSV749" s="168"/>
      <c r="GSW749" s="168"/>
      <c r="GSX749" s="168"/>
      <c r="GSY749" s="168"/>
      <c r="GSZ749" s="168"/>
      <c r="GTA749" s="511"/>
      <c r="GTB749" s="511"/>
      <c r="GTC749" s="511"/>
      <c r="GTD749" s="511"/>
      <c r="GTE749" s="511"/>
      <c r="GTF749" s="511"/>
      <c r="GTG749" s="511"/>
      <c r="GTH749" s="511"/>
      <c r="GTI749" s="511"/>
      <c r="GTJ749" s="511"/>
      <c r="GTK749" s="511"/>
      <c r="GTL749" s="511"/>
      <c r="GTM749" s="511"/>
      <c r="GTN749" s="511"/>
      <c r="GTO749" s="511"/>
      <c r="GTP749" s="511"/>
      <c r="GTQ749" s="511"/>
      <c r="GTR749" s="511"/>
      <c r="GTS749" s="511"/>
      <c r="GTT749" s="511"/>
      <c r="GTU749" s="511"/>
      <c r="GTV749" s="511"/>
      <c r="GTW749" s="511"/>
      <c r="GTX749" s="511"/>
      <c r="GTY749" s="89"/>
      <c r="GTZ749" s="89"/>
      <c r="GUA749" s="89"/>
      <c r="GUB749" s="89"/>
      <c r="GUC749" s="89"/>
      <c r="GUD749" s="511"/>
      <c r="GUE749" s="511"/>
      <c r="GUF749" s="89"/>
      <c r="GUG749" s="89"/>
      <c r="GUH749" s="511"/>
      <c r="GUI749" s="511"/>
      <c r="GUJ749" s="89"/>
      <c r="GUK749" s="89"/>
      <c r="GUL749" s="511"/>
      <c r="GUM749" s="511"/>
      <c r="GUN749" s="511"/>
      <c r="GUO749" s="511"/>
      <c r="GUP749" s="511"/>
      <c r="GUQ749" s="511"/>
      <c r="GUR749" s="511"/>
      <c r="GUS749" s="89"/>
      <c r="GUT749" s="89"/>
      <c r="GUU749" s="511"/>
      <c r="GUV749" s="511"/>
      <c r="GUW749" s="89"/>
      <c r="GUX749" s="89"/>
      <c r="GUY749" s="511"/>
      <c r="GUZ749" s="511"/>
      <c r="GVA749" s="511"/>
      <c r="GVB749" s="511"/>
      <c r="GVC749" s="511"/>
      <c r="GVD749" s="203"/>
      <c r="GVE749" s="107"/>
      <c r="GVF749" s="511"/>
      <c r="GVG749" s="511"/>
      <c r="GVH749" s="511"/>
      <c r="GVI749" s="511"/>
      <c r="GVJ749" s="511"/>
      <c r="GVK749" s="511"/>
      <c r="GVL749" s="511"/>
      <c r="GVM749" s="168"/>
      <c r="GVN749" s="168"/>
      <c r="GVO749" s="168"/>
      <c r="GVP749" s="168"/>
      <c r="GVQ749" s="168"/>
      <c r="GVR749" s="168"/>
      <c r="GVS749" s="168"/>
      <c r="GVT749" s="168"/>
      <c r="GVU749" s="168"/>
      <c r="GVV749" s="168"/>
      <c r="GVW749" s="168"/>
      <c r="GVX749" s="168"/>
      <c r="GVY749" s="168"/>
      <c r="GVZ749" s="168"/>
      <c r="GWA749" s="168"/>
      <c r="GWB749" s="168"/>
      <c r="GWC749" s="168"/>
      <c r="GWD749" s="168"/>
      <c r="GWE749" s="168"/>
      <c r="GWF749" s="168"/>
      <c r="GWG749" s="168"/>
      <c r="GWH749" s="168"/>
      <c r="GWI749" s="168"/>
      <c r="GWJ749" s="168"/>
      <c r="GWK749" s="168"/>
      <c r="GWL749" s="168"/>
      <c r="GWM749" s="168"/>
      <c r="GWN749" s="168"/>
      <c r="GWO749" s="168"/>
      <c r="GWP749" s="168"/>
      <c r="GWQ749" s="168"/>
      <c r="GWR749" s="168"/>
      <c r="GWS749" s="168"/>
      <c r="GWT749" s="168"/>
      <c r="GWU749" s="168"/>
      <c r="GWV749" s="168"/>
      <c r="GWW749" s="168"/>
      <c r="GWX749" s="168"/>
      <c r="GWY749" s="168"/>
      <c r="GWZ749" s="168"/>
      <c r="GXA749" s="168"/>
      <c r="GXB749" s="168"/>
      <c r="GXC749" s="168"/>
      <c r="GXD749" s="168"/>
      <c r="GXE749" s="511"/>
      <c r="GXF749" s="511"/>
      <c r="GXG749" s="511"/>
      <c r="GXH749" s="511"/>
      <c r="GXI749" s="511"/>
      <c r="GXJ749" s="511"/>
      <c r="GXK749" s="511"/>
      <c r="GXL749" s="511"/>
      <c r="GXM749" s="511"/>
      <c r="GXN749" s="511"/>
      <c r="GXO749" s="511"/>
      <c r="GXP749" s="511"/>
      <c r="GXQ749" s="511"/>
      <c r="GXR749" s="511"/>
      <c r="GXS749" s="511"/>
      <c r="GXT749" s="511"/>
      <c r="GXU749" s="511"/>
      <c r="GXV749" s="511"/>
      <c r="GXW749" s="511"/>
      <c r="GXX749" s="511"/>
      <c r="GXY749" s="511"/>
      <c r="GXZ749" s="511"/>
      <c r="GYA749" s="511"/>
      <c r="GYB749" s="511"/>
      <c r="GYC749" s="89"/>
      <c r="GYD749" s="89"/>
      <c r="GYE749" s="89"/>
      <c r="GYF749" s="89"/>
      <c r="GYG749" s="89"/>
      <c r="GYH749" s="511"/>
      <c r="GYI749" s="511"/>
      <c r="GYJ749" s="89"/>
      <c r="GYK749" s="89"/>
      <c r="GYL749" s="511"/>
      <c r="GYM749" s="511"/>
      <c r="GYN749" s="89"/>
      <c r="GYO749" s="89"/>
      <c r="GYP749" s="511"/>
      <c r="GYQ749" s="511"/>
      <c r="GYR749" s="511"/>
      <c r="GYS749" s="511"/>
      <c r="GYT749" s="511"/>
      <c r="GYU749" s="511"/>
      <c r="GYV749" s="511"/>
      <c r="GYW749" s="89"/>
      <c r="GYX749" s="89"/>
      <c r="GYY749" s="511"/>
      <c r="GYZ749" s="511"/>
      <c r="GZA749" s="89"/>
      <c r="GZB749" s="89"/>
      <c r="GZC749" s="511"/>
      <c r="GZD749" s="511"/>
      <c r="GZE749" s="511"/>
      <c r="GZF749" s="511"/>
      <c r="GZG749" s="511"/>
      <c r="GZH749" s="203"/>
      <c r="GZI749" s="107"/>
      <c r="GZJ749" s="511"/>
      <c r="GZK749" s="511"/>
      <c r="GZL749" s="511"/>
      <c r="GZM749" s="511"/>
      <c r="GZN749" s="511"/>
      <c r="GZO749" s="511"/>
      <c r="GZP749" s="511"/>
      <c r="GZQ749" s="168"/>
      <c r="GZR749" s="168"/>
      <c r="GZS749" s="168"/>
      <c r="GZT749" s="168"/>
      <c r="GZU749" s="168"/>
      <c r="GZV749" s="168"/>
      <c r="GZW749" s="168"/>
      <c r="GZX749" s="168"/>
      <c r="GZY749" s="168"/>
      <c r="GZZ749" s="168"/>
      <c r="HAA749" s="168"/>
      <c r="HAB749" s="168"/>
      <c r="HAC749" s="168"/>
      <c r="HAD749" s="168"/>
      <c r="HAE749" s="168"/>
      <c r="HAF749" s="168"/>
      <c r="HAG749" s="168"/>
      <c r="HAH749" s="168"/>
      <c r="HAI749" s="168"/>
      <c r="HAJ749" s="168"/>
      <c r="HAK749" s="168"/>
      <c r="HAL749" s="168"/>
      <c r="HAM749" s="168"/>
      <c r="HAN749" s="168"/>
      <c r="HAO749" s="168"/>
      <c r="HAP749" s="168"/>
      <c r="HAQ749" s="168"/>
      <c r="HAR749" s="168"/>
      <c r="HAS749" s="168"/>
      <c r="HAT749" s="168"/>
      <c r="HAU749" s="168"/>
      <c r="HAV749" s="168"/>
      <c r="HAW749" s="168"/>
      <c r="HAX749" s="168"/>
      <c r="HAY749" s="168"/>
      <c r="HAZ749" s="168"/>
      <c r="HBA749" s="168"/>
      <c r="HBB749" s="168"/>
      <c r="HBC749" s="168"/>
      <c r="HBD749" s="168"/>
      <c r="HBE749" s="168"/>
      <c r="HBF749" s="168"/>
      <c r="HBG749" s="168"/>
      <c r="HBH749" s="168"/>
      <c r="HBI749" s="511"/>
      <c r="HBJ749" s="511"/>
      <c r="HBK749" s="511"/>
      <c r="HBL749" s="511"/>
      <c r="HBM749" s="511"/>
      <c r="HBN749" s="511"/>
      <c r="HBO749" s="511"/>
      <c r="HBP749" s="511"/>
      <c r="HBQ749" s="511"/>
      <c r="HBR749" s="511"/>
      <c r="HBS749" s="511"/>
      <c r="HBT749" s="511"/>
      <c r="HBU749" s="511"/>
      <c r="HBV749" s="511"/>
      <c r="HBW749" s="511"/>
      <c r="HBX749" s="511"/>
      <c r="HBY749" s="511"/>
      <c r="HBZ749" s="511"/>
      <c r="HCA749" s="511"/>
      <c r="HCB749" s="511"/>
      <c r="HCC749" s="511"/>
      <c r="HCD749" s="511"/>
      <c r="HCE749" s="511"/>
      <c r="HCF749" s="511"/>
      <c r="HCG749" s="89"/>
      <c r="HCH749" s="89"/>
      <c r="HCI749" s="89"/>
      <c r="HCJ749" s="89"/>
      <c r="HCK749" s="89"/>
      <c r="HCL749" s="511"/>
      <c r="HCM749" s="511"/>
      <c r="HCN749" s="89"/>
      <c r="HCO749" s="89"/>
      <c r="HCP749" s="511"/>
      <c r="HCQ749" s="511"/>
      <c r="HCR749" s="89"/>
      <c r="HCS749" s="89"/>
      <c r="HCT749" s="511"/>
      <c r="HCU749" s="511"/>
      <c r="HCV749" s="511"/>
      <c r="HCW749" s="511"/>
      <c r="HCX749" s="511"/>
      <c r="HCY749" s="511"/>
      <c r="HCZ749" s="511"/>
      <c r="HDA749" s="89"/>
      <c r="HDB749" s="89"/>
      <c r="HDC749" s="511"/>
      <c r="HDD749" s="511"/>
      <c r="HDE749" s="89"/>
      <c r="HDF749" s="89"/>
      <c r="HDG749" s="511"/>
      <c r="HDH749" s="511"/>
      <c r="HDI749" s="511"/>
      <c r="HDJ749" s="511"/>
      <c r="HDK749" s="511"/>
      <c r="HDL749" s="203"/>
      <c r="HDM749" s="107"/>
      <c r="HDN749" s="511"/>
      <c r="HDO749" s="511"/>
      <c r="HDP749" s="511"/>
      <c r="HDQ749" s="511"/>
      <c r="HDR749" s="511"/>
      <c r="HDS749" s="511"/>
      <c r="HDT749" s="511"/>
      <c r="HDU749" s="168"/>
      <c r="HDV749" s="168"/>
      <c r="HDW749" s="168"/>
      <c r="HDX749" s="168"/>
      <c r="HDY749" s="168"/>
      <c r="HDZ749" s="168"/>
      <c r="HEA749" s="168"/>
      <c r="HEB749" s="168"/>
      <c r="HEC749" s="168"/>
      <c r="HED749" s="168"/>
      <c r="HEE749" s="168"/>
      <c r="HEF749" s="168"/>
      <c r="HEG749" s="168"/>
      <c r="HEH749" s="168"/>
      <c r="HEI749" s="168"/>
      <c r="HEJ749" s="168"/>
      <c r="HEK749" s="168"/>
      <c r="HEL749" s="168"/>
      <c r="HEM749" s="168"/>
      <c r="HEN749" s="168"/>
      <c r="HEO749" s="168"/>
      <c r="HEP749" s="168"/>
      <c r="HEQ749" s="168"/>
      <c r="HER749" s="168"/>
      <c r="HES749" s="168"/>
      <c r="HET749" s="168"/>
      <c r="HEU749" s="168"/>
      <c r="HEV749" s="168"/>
      <c r="HEW749" s="168"/>
      <c r="HEX749" s="168"/>
      <c r="HEY749" s="168"/>
      <c r="HEZ749" s="168"/>
      <c r="HFA749" s="168"/>
      <c r="HFB749" s="168"/>
      <c r="HFC749" s="168"/>
      <c r="HFD749" s="168"/>
      <c r="HFE749" s="168"/>
      <c r="HFF749" s="168"/>
      <c r="HFG749" s="168"/>
      <c r="HFH749" s="168"/>
      <c r="HFI749" s="168"/>
      <c r="HFJ749" s="168"/>
      <c r="HFK749" s="168"/>
      <c r="HFL749" s="168"/>
      <c r="HFM749" s="511"/>
      <c r="HFN749" s="511"/>
      <c r="HFO749" s="511"/>
      <c r="HFP749" s="511"/>
      <c r="HFQ749" s="511"/>
      <c r="HFR749" s="511"/>
      <c r="HFS749" s="511"/>
      <c r="HFT749" s="511"/>
      <c r="HFU749" s="511"/>
      <c r="HFV749" s="511"/>
      <c r="HFW749" s="511"/>
      <c r="HFX749" s="511"/>
      <c r="HFY749" s="511"/>
      <c r="HFZ749" s="511"/>
      <c r="HGA749" s="511"/>
      <c r="HGB749" s="511"/>
      <c r="HGC749" s="511"/>
      <c r="HGD749" s="511"/>
      <c r="HGE749" s="511"/>
      <c r="HGF749" s="511"/>
      <c r="HGG749" s="511"/>
      <c r="HGH749" s="511"/>
      <c r="HGI749" s="511"/>
      <c r="HGJ749" s="511"/>
      <c r="HGK749" s="89"/>
      <c r="HGL749" s="89"/>
      <c r="HGM749" s="89"/>
      <c r="HGN749" s="89"/>
      <c r="HGO749" s="89"/>
      <c r="HGP749" s="511"/>
      <c r="HGQ749" s="511"/>
      <c r="HGR749" s="89"/>
      <c r="HGS749" s="89"/>
      <c r="HGT749" s="511"/>
      <c r="HGU749" s="511"/>
      <c r="HGV749" s="89"/>
      <c r="HGW749" s="89"/>
      <c r="HGX749" s="511"/>
      <c r="HGY749" s="511"/>
      <c r="HGZ749" s="511"/>
      <c r="HHA749" s="511"/>
      <c r="HHB749" s="511"/>
      <c r="HHC749" s="511"/>
      <c r="HHD749" s="511"/>
      <c r="HHE749" s="89"/>
      <c r="HHF749" s="89"/>
      <c r="HHG749" s="511"/>
      <c r="HHH749" s="511"/>
      <c r="HHI749" s="89"/>
      <c r="HHJ749" s="89"/>
      <c r="HHK749" s="511"/>
      <c r="HHL749" s="511"/>
      <c r="HHM749" s="511"/>
      <c r="HHN749" s="511"/>
      <c r="HHO749" s="511"/>
      <c r="HHP749" s="203"/>
      <c r="HHQ749" s="107"/>
      <c r="HHR749" s="511"/>
      <c r="HHS749" s="511"/>
      <c r="HHT749" s="511"/>
      <c r="HHU749" s="511"/>
      <c r="HHV749" s="511"/>
      <c r="HHW749" s="511"/>
      <c r="HHX749" s="511"/>
      <c r="HHY749" s="168"/>
      <c r="HHZ749" s="168"/>
      <c r="HIA749" s="168"/>
      <c r="HIB749" s="168"/>
      <c r="HIC749" s="168"/>
      <c r="HID749" s="168"/>
      <c r="HIE749" s="168"/>
      <c r="HIF749" s="168"/>
      <c r="HIG749" s="168"/>
      <c r="HIH749" s="168"/>
      <c r="HII749" s="168"/>
      <c r="HIJ749" s="168"/>
      <c r="HIK749" s="168"/>
      <c r="HIL749" s="168"/>
      <c r="HIM749" s="168"/>
      <c r="HIN749" s="168"/>
      <c r="HIO749" s="168"/>
      <c r="HIP749" s="168"/>
      <c r="HIQ749" s="168"/>
      <c r="HIR749" s="168"/>
      <c r="HIS749" s="168"/>
      <c r="HIT749" s="168"/>
      <c r="HIU749" s="168"/>
      <c r="HIV749" s="168"/>
      <c r="HIW749" s="168"/>
      <c r="HIX749" s="168"/>
      <c r="HIY749" s="168"/>
      <c r="HIZ749" s="168"/>
      <c r="HJA749" s="168"/>
      <c r="HJB749" s="168"/>
      <c r="HJC749" s="168"/>
      <c r="HJD749" s="168"/>
      <c r="HJE749" s="168"/>
      <c r="HJF749" s="168"/>
      <c r="HJG749" s="168"/>
      <c r="HJH749" s="168"/>
      <c r="HJI749" s="168"/>
      <c r="HJJ749" s="168"/>
      <c r="HJK749" s="168"/>
      <c r="HJL749" s="168"/>
      <c r="HJM749" s="168"/>
      <c r="HJN749" s="168"/>
      <c r="HJO749" s="168"/>
      <c r="HJP749" s="168"/>
      <c r="HJQ749" s="511"/>
      <c r="HJR749" s="511"/>
      <c r="HJS749" s="511"/>
      <c r="HJT749" s="511"/>
      <c r="HJU749" s="511"/>
      <c r="HJV749" s="511"/>
      <c r="HJW749" s="511"/>
      <c r="HJX749" s="511"/>
      <c r="HJY749" s="511"/>
      <c r="HJZ749" s="511"/>
      <c r="HKA749" s="511"/>
      <c r="HKB749" s="511"/>
      <c r="HKC749" s="511"/>
      <c r="HKD749" s="511"/>
      <c r="HKE749" s="511"/>
      <c r="HKF749" s="511"/>
      <c r="HKG749" s="511"/>
      <c r="HKH749" s="511"/>
      <c r="HKI749" s="511"/>
      <c r="HKJ749" s="511"/>
      <c r="HKK749" s="511"/>
      <c r="HKL749" s="511"/>
      <c r="HKM749" s="511"/>
      <c r="HKN749" s="511"/>
      <c r="HKO749" s="89"/>
      <c r="HKP749" s="89"/>
      <c r="HKQ749" s="89"/>
      <c r="HKR749" s="89"/>
      <c r="HKS749" s="89"/>
      <c r="HKT749" s="511"/>
      <c r="HKU749" s="511"/>
      <c r="HKV749" s="89"/>
      <c r="HKW749" s="89"/>
      <c r="HKX749" s="511"/>
      <c r="HKY749" s="511"/>
      <c r="HKZ749" s="89"/>
      <c r="HLA749" s="89"/>
      <c r="HLB749" s="511"/>
      <c r="HLC749" s="511"/>
      <c r="HLD749" s="511"/>
      <c r="HLE749" s="511"/>
      <c r="HLF749" s="511"/>
      <c r="HLG749" s="511"/>
      <c r="HLH749" s="511"/>
      <c r="HLI749" s="89"/>
      <c r="HLJ749" s="89"/>
      <c r="HLK749" s="511"/>
      <c r="HLL749" s="511"/>
      <c r="HLM749" s="89"/>
      <c r="HLN749" s="89"/>
      <c r="HLO749" s="511"/>
      <c r="HLP749" s="511"/>
      <c r="HLQ749" s="511"/>
      <c r="HLR749" s="511"/>
      <c r="HLS749" s="511"/>
      <c r="HLT749" s="203"/>
      <c r="HLU749" s="107"/>
      <c r="HLV749" s="511"/>
      <c r="HLW749" s="511"/>
      <c r="HLX749" s="511"/>
      <c r="HLY749" s="511"/>
      <c r="HLZ749" s="511"/>
      <c r="HMA749" s="511"/>
      <c r="HMB749" s="511"/>
      <c r="HMC749" s="168"/>
      <c r="HMD749" s="168"/>
      <c r="HME749" s="168"/>
      <c r="HMF749" s="168"/>
      <c r="HMG749" s="168"/>
      <c r="HMH749" s="168"/>
      <c r="HMI749" s="168"/>
      <c r="HMJ749" s="168"/>
      <c r="HMK749" s="168"/>
      <c r="HML749" s="168"/>
      <c r="HMM749" s="168"/>
      <c r="HMN749" s="168"/>
      <c r="HMO749" s="168"/>
      <c r="HMP749" s="168"/>
      <c r="HMQ749" s="168"/>
      <c r="HMR749" s="168"/>
      <c r="HMS749" s="168"/>
      <c r="HMT749" s="168"/>
      <c r="HMU749" s="168"/>
      <c r="HMV749" s="168"/>
      <c r="HMW749" s="168"/>
      <c r="HMX749" s="168"/>
      <c r="HMY749" s="168"/>
      <c r="HMZ749" s="168"/>
      <c r="HNA749" s="168"/>
      <c r="HNB749" s="168"/>
      <c r="HNC749" s="168"/>
      <c r="HND749" s="168"/>
      <c r="HNE749" s="168"/>
      <c r="HNF749" s="168"/>
      <c r="HNG749" s="168"/>
      <c r="HNH749" s="168"/>
      <c r="HNI749" s="168"/>
      <c r="HNJ749" s="168"/>
      <c r="HNK749" s="168"/>
      <c r="HNL749" s="168"/>
      <c r="HNM749" s="168"/>
      <c r="HNN749" s="168"/>
      <c r="HNO749" s="168"/>
      <c r="HNP749" s="168"/>
      <c r="HNQ749" s="168"/>
      <c r="HNR749" s="168"/>
      <c r="HNS749" s="168"/>
      <c r="HNT749" s="168"/>
      <c r="HNU749" s="511"/>
      <c r="HNV749" s="511"/>
      <c r="HNW749" s="511"/>
      <c r="HNX749" s="511"/>
      <c r="HNY749" s="511"/>
      <c r="HNZ749" s="511"/>
      <c r="HOA749" s="511"/>
      <c r="HOB749" s="511"/>
      <c r="HOC749" s="511"/>
      <c r="HOD749" s="511"/>
      <c r="HOE749" s="511"/>
      <c r="HOF749" s="511"/>
      <c r="HOG749" s="511"/>
      <c r="HOH749" s="511"/>
      <c r="HOI749" s="511"/>
      <c r="HOJ749" s="511"/>
      <c r="HOK749" s="511"/>
      <c r="HOL749" s="511"/>
      <c r="HOM749" s="511"/>
      <c r="HON749" s="511"/>
      <c r="HOO749" s="511"/>
      <c r="HOP749" s="511"/>
      <c r="HOQ749" s="511"/>
      <c r="HOR749" s="511"/>
      <c r="HOS749" s="89"/>
      <c r="HOT749" s="89"/>
      <c r="HOU749" s="89"/>
      <c r="HOV749" s="89"/>
      <c r="HOW749" s="89"/>
      <c r="HOX749" s="511"/>
      <c r="HOY749" s="511"/>
      <c r="HOZ749" s="89"/>
      <c r="HPA749" s="89"/>
      <c r="HPB749" s="511"/>
      <c r="HPC749" s="511"/>
      <c r="HPD749" s="89"/>
      <c r="HPE749" s="89"/>
      <c r="HPF749" s="511"/>
      <c r="HPG749" s="511"/>
      <c r="HPH749" s="511"/>
      <c r="HPI749" s="511"/>
      <c r="HPJ749" s="511"/>
      <c r="HPK749" s="511"/>
      <c r="HPL749" s="511"/>
      <c r="HPM749" s="89"/>
      <c r="HPN749" s="89"/>
      <c r="HPO749" s="511"/>
      <c r="HPP749" s="511"/>
      <c r="HPQ749" s="89"/>
      <c r="HPR749" s="89"/>
      <c r="HPS749" s="511"/>
      <c r="HPT749" s="511"/>
      <c r="HPU749" s="511"/>
      <c r="HPV749" s="511"/>
      <c r="HPW749" s="511"/>
      <c r="HPX749" s="203"/>
      <c r="HPY749" s="107"/>
      <c r="HPZ749" s="511"/>
      <c r="HQA749" s="511"/>
      <c r="HQB749" s="511"/>
      <c r="HQC749" s="511"/>
      <c r="HQD749" s="511"/>
      <c r="HQE749" s="511"/>
      <c r="HQF749" s="511"/>
      <c r="HQG749" s="168"/>
      <c r="HQH749" s="168"/>
      <c r="HQI749" s="168"/>
      <c r="HQJ749" s="168"/>
      <c r="HQK749" s="168"/>
      <c r="HQL749" s="168"/>
      <c r="HQM749" s="168"/>
      <c r="HQN749" s="168"/>
      <c r="HQO749" s="168"/>
      <c r="HQP749" s="168"/>
      <c r="HQQ749" s="168"/>
      <c r="HQR749" s="168"/>
      <c r="HQS749" s="168"/>
      <c r="HQT749" s="168"/>
      <c r="HQU749" s="168"/>
      <c r="HQV749" s="168"/>
      <c r="HQW749" s="168"/>
      <c r="HQX749" s="168"/>
      <c r="HQY749" s="168"/>
      <c r="HQZ749" s="168"/>
      <c r="HRA749" s="168"/>
      <c r="HRB749" s="168"/>
      <c r="HRC749" s="168"/>
      <c r="HRD749" s="168"/>
      <c r="HRE749" s="168"/>
      <c r="HRF749" s="168"/>
      <c r="HRG749" s="168"/>
      <c r="HRH749" s="168"/>
      <c r="HRI749" s="168"/>
      <c r="HRJ749" s="168"/>
      <c r="HRK749" s="168"/>
      <c r="HRL749" s="168"/>
      <c r="HRM749" s="168"/>
      <c r="HRN749" s="168"/>
      <c r="HRO749" s="168"/>
      <c r="HRP749" s="168"/>
      <c r="HRQ749" s="168"/>
      <c r="HRR749" s="168"/>
      <c r="HRS749" s="168"/>
      <c r="HRT749" s="168"/>
      <c r="HRU749" s="168"/>
      <c r="HRV749" s="168"/>
      <c r="HRW749" s="168"/>
      <c r="HRX749" s="168"/>
      <c r="HRY749" s="511"/>
      <c r="HRZ749" s="511"/>
      <c r="HSA749" s="511"/>
      <c r="HSB749" s="511"/>
      <c r="HSC749" s="511"/>
      <c r="HSD749" s="511"/>
      <c r="HSE749" s="511"/>
      <c r="HSF749" s="511"/>
      <c r="HSG749" s="511"/>
      <c r="HSH749" s="511"/>
      <c r="HSI749" s="511"/>
      <c r="HSJ749" s="511"/>
      <c r="HSK749" s="511"/>
      <c r="HSL749" s="511"/>
      <c r="HSM749" s="511"/>
      <c r="HSN749" s="511"/>
      <c r="HSO749" s="511"/>
      <c r="HSP749" s="511"/>
      <c r="HSQ749" s="511"/>
      <c r="HSR749" s="511"/>
      <c r="HSS749" s="511"/>
      <c r="HST749" s="511"/>
      <c r="HSU749" s="511"/>
      <c r="HSV749" s="511"/>
      <c r="HSW749" s="89"/>
      <c r="HSX749" s="89"/>
      <c r="HSY749" s="89"/>
      <c r="HSZ749" s="89"/>
      <c r="HTA749" s="89"/>
      <c r="HTB749" s="511"/>
      <c r="HTC749" s="511"/>
      <c r="HTD749" s="89"/>
      <c r="HTE749" s="89"/>
      <c r="HTF749" s="511"/>
      <c r="HTG749" s="511"/>
      <c r="HTH749" s="89"/>
      <c r="HTI749" s="89"/>
      <c r="HTJ749" s="511"/>
      <c r="HTK749" s="511"/>
      <c r="HTL749" s="511"/>
      <c r="HTM749" s="511"/>
      <c r="HTN749" s="511"/>
      <c r="HTO749" s="511"/>
      <c r="HTP749" s="511"/>
      <c r="HTQ749" s="89"/>
      <c r="HTR749" s="89"/>
      <c r="HTS749" s="511"/>
      <c r="HTT749" s="511"/>
      <c r="HTU749" s="89"/>
      <c r="HTV749" s="89"/>
      <c r="HTW749" s="511"/>
      <c r="HTX749" s="511"/>
      <c r="HTY749" s="511"/>
      <c r="HTZ749" s="511"/>
      <c r="HUA749" s="511"/>
      <c r="HUB749" s="203"/>
      <c r="HUC749" s="107"/>
      <c r="HUD749" s="511"/>
      <c r="HUE749" s="511"/>
      <c r="HUF749" s="511"/>
      <c r="HUG749" s="511"/>
      <c r="HUH749" s="511"/>
      <c r="HUI749" s="511"/>
      <c r="HUJ749" s="511"/>
      <c r="HUK749" s="168"/>
      <c r="HUL749" s="168"/>
      <c r="HUM749" s="168"/>
      <c r="HUN749" s="168"/>
      <c r="HUO749" s="168"/>
      <c r="HUP749" s="168"/>
      <c r="HUQ749" s="168"/>
      <c r="HUR749" s="168"/>
      <c r="HUS749" s="168"/>
      <c r="HUT749" s="168"/>
      <c r="HUU749" s="168"/>
      <c r="HUV749" s="168"/>
      <c r="HUW749" s="168"/>
      <c r="HUX749" s="168"/>
      <c r="HUY749" s="168"/>
      <c r="HUZ749" s="168"/>
      <c r="HVA749" s="168"/>
      <c r="HVB749" s="168"/>
      <c r="HVC749" s="168"/>
      <c r="HVD749" s="168"/>
      <c r="HVE749" s="168"/>
      <c r="HVF749" s="168"/>
      <c r="HVG749" s="168"/>
      <c r="HVH749" s="168"/>
      <c r="HVI749" s="168"/>
      <c r="HVJ749" s="168"/>
      <c r="HVK749" s="168"/>
      <c r="HVL749" s="168"/>
      <c r="HVM749" s="168"/>
      <c r="HVN749" s="168"/>
      <c r="HVO749" s="168"/>
      <c r="HVP749" s="168"/>
      <c r="HVQ749" s="168"/>
      <c r="HVR749" s="168"/>
      <c r="HVS749" s="168"/>
      <c r="HVT749" s="168"/>
      <c r="HVU749" s="168"/>
      <c r="HVV749" s="168"/>
      <c r="HVW749" s="168"/>
      <c r="HVX749" s="168"/>
      <c r="HVY749" s="168"/>
      <c r="HVZ749" s="168"/>
      <c r="HWA749" s="168"/>
      <c r="HWB749" s="168"/>
      <c r="HWC749" s="511"/>
      <c r="HWD749" s="511"/>
      <c r="HWE749" s="511"/>
      <c r="HWF749" s="511"/>
      <c r="HWG749" s="511"/>
      <c r="HWH749" s="511"/>
      <c r="HWI749" s="511"/>
      <c r="HWJ749" s="511"/>
      <c r="HWK749" s="511"/>
      <c r="HWL749" s="511"/>
      <c r="HWM749" s="511"/>
      <c r="HWN749" s="511"/>
      <c r="HWO749" s="511"/>
      <c r="HWP749" s="511"/>
      <c r="HWQ749" s="511"/>
      <c r="HWR749" s="511"/>
      <c r="HWS749" s="511"/>
      <c r="HWT749" s="511"/>
      <c r="HWU749" s="511"/>
      <c r="HWV749" s="511"/>
      <c r="HWW749" s="511"/>
      <c r="HWX749" s="511"/>
      <c r="HWY749" s="511"/>
      <c r="HWZ749" s="511"/>
      <c r="HXA749" s="89"/>
      <c r="HXB749" s="89"/>
      <c r="HXC749" s="89"/>
      <c r="HXD749" s="89"/>
      <c r="HXE749" s="89"/>
      <c r="HXF749" s="511"/>
      <c r="HXG749" s="511"/>
      <c r="HXH749" s="89"/>
      <c r="HXI749" s="89"/>
      <c r="HXJ749" s="511"/>
      <c r="HXK749" s="511"/>
      <c r="HXL749" s="89"/>
      <c r="HXM749" s="89"/>
      <c r="HXN749" s="511"/>
      <c r="HXO749" s="511"/>
      <c r="HXP749" s="511"/>
      <c r="HXQ749" s="511"/>
      <c r="HXR749" s="511"/>
      <c r="HXS749" s="511"/>
      <c r="HXT749" s="511"/>
      <c r="HXU749" s="89"/>
      <c r="HXV749" s="89"/>
      <c r="HXW749" s="511"/>
      <c r="HXX749" s="511"/>
      <c r="HXY749" s="89"/>
      <c r="HXZ749" s="89"/>
      <c r="HYA749" s="511"/>
      <c r="HYB749" s="511"/>
      <c r="HYC749" s="511"/>
      <c r="HYD749" s="511"/>
      <c r="HYE749" s="511"/>
      <c r="HYF749" s="203"/>
      <c r="HYG749" s="107"/>
      <c r="HYH749" s="511"/>
      <c r="HYI749" s="511"/>
      <c r="HYJ749" s="511"/>
      <c r="HYK749" s="511"/>
      <c r="HYL749" s="511"/>
      <c r="HYM749" s="511"/>
      <c r="HYN749" s="511"/>
      <c r="HYO749" s="168"/>
      <c r="HYP749" s="168"/>
      <c r="HYQ749" s="168"/>
      <c r="HYR749" s="168"/>
      <c r="HYS749" s="168"/>
      <c r="HYT749" s="168"/>
      <c r="HYU749" s="168"/>
      <c r="HYV749" s="168"/>
      <c r="HYW749" s="168"/>
      <c r="HYX749" s="168"/>
      <c r="HYY749" s="168"/>
      <c r="HYZ749" s="168"/>
      <c r="HZA749" s="168"/>
      <c r="HZB749" s="168"/>
      <c r="HZC749" s="168"/>
      <c r="HZD749" s="168"/>
      <c r="HZE749" s="168"/>
      <c r="HZF749" s="168"/>
      <c r="HZG749" s="168"/>
      <c r="HZH749" s="168"/>
      <c r="HZI749" s="168"/>
      <c r="HZJ749" s="168"/>
      <c r="HZK749" s="168"/>
      <c r="HZL749" s="168"/>
      <c r="HZM749" s="168"/>
      <c r="HZN749" s="168"/>
      <c r="HZO749" s="168"/>
      <c r="HZP749" s="168"/>
      <c r="HZQ749" s="168"/>
      <c r="HZR749" s="168"/>
      <c r="HZS749" s="168"/>
      <c r="HZT749" s="168"/>
      <c r="HZU749" s="168"/>
      <c r="HZV749" s="168"/>
      <c r="HZW749" s="168"/>
      <c r="HZX749" s="168"/>
      <c r="HZY749" s="168"/>
      <c r="HZZ749" s="168"/>
      <c r="IAA749" s="168"/>
      <c r="IAB749" s="168"/>
      <c r="IAC749" s="168"/>
      <c r="IAD749" s="168"/>
      <c r="IAE749" s="168"/>
      <c r="IAF749" s="168"/>
      <c r="IAG749" s="511"/>
      <c r="IAH749" s="511"/>
      <c r="IAI749" s="511"/>
      <c r="IAJ749" s="511"/>
      <c r="IAK749" s="511"/>
      <c r="IAL749" s="511"/>
      <c r="IAM749" s="511"/>
      <c r="IAN749" s="511"/>
      <c r="IAO749" s="511"/>
      <c r="IAP749" s="511"/>
      <c r="IAQ749" s="511"/>
      <c r="IAR749" s="511"/>
      <c r="IAS749" s="511"/>
      <c r="IAT749" s="511"/>
      <c r="IAU749" s="511"/>
      <c r="IAV749" s="511"/>
      <c r="IAW749" s="511"/>
      <c r="IAX749" s="511"/>
      <c r="IAY749" s="511"/>
      <c r="IAZ749" s="511"/>
      <c r="IBA749" s="511"/>
      <c r="IBB749" s="511"/>
      <c r="IBC749" s="511"/>
      <c r="IBD749" s="511"/>
      <c r="IBE749" s="89"/>
      <c r="IBF749" s="89"/>
      <c r="IBG749" s="89"/>
      <c r="IBH749" s="89"/>
      <c r="IBI749" s="89"/>
      <c r="IBJ749" s="511"/>
      <c r="IBK749" s="511"/>
      <c r="IBL749" s="89"/>
      <c r="IBM749" s="89"/>
      <c r="IBN749" s="511"/>
      <c r="IBO749" s="511"/>
      <c r="IBP749" s="89"/>
      <c r="IBQ749" s="89"/>
      <c r="IBR749" s="511"/>
      <c r="IBS749" s="511"/>
      <c r="IBT749" s="511"/>
      <c r="IBU749" s="511"/>
      <c r="IBV749" s="511"/>
      <c r="IBW749" s="511"/>
      <c r="IBX749" s="511"/>
      <c r="IBY749" s="89"/>
      <c r="IBZ749" s="89"/>
      <c r="ICA749" s="511"/>
      <c r="ICB749" s="511"/>
      <c r="ICC749" s="89"/>
      <c r="ICD749" s="89"/>
      <c r="ICE749" s="511"/>
      <c r="ICF749" s="511"/>
      <c r="ICG749" s="511"/>
      <c r="ICH749" s="511"/>
      <c r="ICI749" s="511"/>
      <c r="ICJ749" s="203"/>
      <c r="ICK749" s="107"/>
      <c r="ICL749" s="511"/>
      <c r="ICM749" s="511"/>
      <c r="ICN749" s="511"/>
      <c r="ICO749" s="511"/>
      <c r="ICP749" s="511"/>
      <c r="ICQ749" s="511"/>
      <c r="ICR749" s="511"/>
      <c r="ICS749" s="168"/>
      <c r="ICT749" s="168"/>
      <c r="ICU749" s="168"/>
      <c r="ICV749" s="168"/>
      <c r="ICW749" s="168"/>
      <c r="ICX749" s="168"/>
      <c r="ICY749" s="168"/>
      <c r="ICZ749" s="168"/>
      <c r="IDA749" s="168"/>
      <c r="IDB749" s="168"/>
      <c r="IDC749" s="168"/>
      <c r="IDD749" s="168"/>
      <c r="IDE749" s="168"/>
      <c r="IDF749" s="168"/>
      <c r="IDG749" s="168"/>
      <c r="IDH749" s="168"/>
      <c r="IDI749" s="168"/>
      <c r="IDJ749" s="168"/>
      <c r="IDK749" s="168"/>
      <c r="IDL749" s="168"/>
      <c r="IDM749" s="168"/>
      <c r="IDN749" s="168"/>
      <c r="IDO749" s="168"/>
      <c r="IDP749" s="168"/>
      <c r="IDQ749" s="168"/>
      <c r="IDR749" s="168"/>
      <c r="IDS749" s="168"/>
      <c r="IDT749" s="168"/>
      <c r="IDU749" s="168"/>
      <c r="IDV749" s="168"/>
      <c r="IDW749" s="168"/>
      <c r="IDX749" s="168"/>
      <c r="IDY749" s="168"/>
      <c r="IDZ749" s="168"/>
      <c r="IEA749" s="168"/>
      <c r="IEB749" s="168"/>
      <c r="IEC749" s="168"/>
      <c r="IED749" s="168"/>
      <c r="IEE749" s="168"/>
      <c r="IEF749" s="168"/>
      <c r="IEG749" s="168"/>
      <c r="IEH749" s="168"/>
      <c r="IEI749" s="168"/>
      <c r="IEJ749" s="168"/>
      <c r="IEK749" s="511"/>
      <c r="IEL749" s="511"/>
      <c r="IEM749" s="511"/>
      <c r="IEN749" s="511"/>
      <c r="IEO749" s="511"/>
      <c r="IEP749" s="511"/>
      <c r="IEQ749" s="511"/>
      <c r="IER749" s="511"/>
      <c r="IES749" s="511"/>
      <c r="IET749" s="511"/>
      <c r="IEU749" s="511"/>
      <c r="IEV749" s="511"/>
      <c r="IEW749" s="511"/>
      <c r="IEX749" s="511"/>
      <c r="IEY749" s="511"/>
      <c r="IEZ749" s="511"/>
      <c r="IFA749" s="511"/>
      <c r="IFB749" s="511"/>
      <c r="IFC749" s="511"/>
      <c r="IFD749" s="511"/>
      <c r="IFE749" s="511"/>
      <c r="IFF749" s="511"/>
      <c r="IFG749" s="511"/>
      <c r="IFH749" s="511"/>
      <c r="IFI749" s="89"/>
      <c r="IFJ749" s="89"/>
      <c r="IFK749" s="89"/>
      <c r="IFL749" s="89"/>
      <c r="IFM749" s="89"/>
      <c r="IFN749" s="511"/>
      <c r="IFO749" s="511"/>
      <c r="IFP749" s="89"/>
      <c r="IFQ749" s="89"/>
      <c r="IFR749" s="511"/>
      <c r="IFS749" s="511"/>
      <c r="IFT749" s="89"/>
      <c r="IFU749" s="89"/>
      <c r="IFV749" s="511"/>
      <c r="IFW749" s="511"/>
      <c r="IFX749" s="511"/>
      <c r="IFY749" s="511"/>
      <c r="IFZ749" s="511"/>
      <c r="IGA749" s="511"/>
      <c r="IGB749" s="511"/>
      <c r="IGC749" s="89"/>
      <c r="IGD749" s="89"/>
      <c r="IGE749" s="511"/>
      <c r="IGF749" s="511"/>
      <c r="IGG749" s="89"/>
      <c r="IGH749" s="89"/>
      <c r="IGI749" s="511"/>
      <c r="IGJ749" s="511"/>
      <c r="IGK749" s="511"/>
      <c r="IGL749" s="511"/>
      <c r="IGM749" s="511"/>
      <c r="IGN749" s="203"/>
      <c r="IGO749" s="107"/>
      <c r="IGP749" s="511"/>
      <c r="IGQ749" s="511"/>
      <c r="IGR749" s="511"/>
      <c r="IGS749" s="511"/>
      <c r="IGT749" s="511"/>
      <c r="IGU749" s="511"/>
      <c r="IGV749" s="511"/>
      <c r="IGW749" s="168"/>
      <c r="IGX749" s="168"/>
      <c r="IGY749" s="168"/>
      <c r="IGZ749" s="168"/>
      <c r="IHA749" s="168"/>
      <c r="IHB749" s="168"/>
      <c r="IHC749" s="168"/>
      <c r="IHD749" s="168"/>
      <c r="IHE749" s="168"/>
      <c r="IHF749" s="168"/>
      <c r="IHG749" s="168"/>
      <c r="IHH749" s="168"/>
      <c r="IHI749" s="168"/>
      <c r="IHJ749" s="168"/>
      <c r="IHK749" s="168"/>
      <c r="IHL749" s="168"/>
      <c r="IHM749" s="168"/>
      <c r="IHN749" s="168"/>
      <c r="IHO749" s="168"/>
      <c r="IHP749" s="168"/>
      <c r="IHQ749" s="168"/>
      <c r="IHR749" s="168"/>
      <c r="IHS749" s="168"/>
      <c r="IHT749" s="168"/>
      <c r="IHU749" s="168"/>
      <c r="IHV749" s="168"/>
      <c r="IHW749" s="168"/>
      <c r="IHX749" s="168"/>
      <c r="IHY749" s="168"/>
      <c r="IHZ749" s="168"/>
      <c r="IIA749" s="168"/>
      <c r="IIB749" s="168"/>
      <c r="IIC749" s="168"/>
      <c r="IID749" s="168"/>
      <c r="IIE749" s="168"/>
      <c r="IIF749" s="168"/>
      <c r="IIG749" s="168"/>
      <c r="IIH749" s="168"/>
      <c r="III749" s="168"/>
      <c r="IIJ749" s="168"/>
      <c r="IIK749" s="168"/>
      <c r="IIL749" s="168"/>
      <c r="IIM749" s="168"/>
      <c r="IIN749" s="168"/>
      <c r="IIO749" s="511"/>
      <c r="IIP749" s="511"/>
      <c r="IIQ749" s="511"/>
      <c r="IIR749" s="511"/>
      <c r="IIS749" s="511"/>
      <c r="IIT749" s="511"/>
      <c r="IIU749" s="511"/>
      <c r="IIV749" s="511"/>
      <c r="IIW749" s="511"/>
      <c r="IIX749" s="511"/>
      <c r="IIY749" s="511"/>
      <c r="IIZ749" s="511"/>
      <c r="IJA749" s="511"/>
      <c r="IJB749" s="511"/>
      <c r="IJC749" s="511"/>
      <c r="IJD749" s="511"/>
      <c r="IJE749" s="511"/>
      <c r="IJF749" s="511"/>
      <c r="IJG749" s="511"/>
      <c r="IJH749" s="511"/>
      <c r="IJI749" s="511"/>
      <c r="IJJ749" s="511"/>
      <c r="IJK749" s="511"/>
      <c r="IJL749" s="511"/>
      <c r="IJM749" s="89"/>
      <c r="IJN749" s="89"/>
      <c r="IJO749" s="89"/>
      <c r="IJP749" s="89"/>
      <c r="IJQ749" s="89"/>
      <c r="IJR749" s="511"/>
      <c r="IJS749" s="511"/>
      <c r="IJT749" s="89"/>
      <c r="IJU749" s="89"/>
      <c r="IJV749" s="511"/>
      <c r="IJW749" s="511"/>
      <c r="IJX749" s="89"/>
      <c r="IJY749" s="89"/>
      <c r="IJZ749" s="511"/>
      <c r="IKA749" s="511"/>
      <c r="IKB749" s="511"/>
      <c r="IKC749" s="511"/>
      <c r="IKD749" s="511"/>
      <c r="IKE749" s="511"/>
      <c r="IKF749" s="511"/>
      <c r="IKG749" s="89"/>
      <c r="IKH749" s="89"/>
      <c r="IKI749" s="511"/>
      <c r="IKJ749" s="511"/>
      <c r="IKK749" s="89"/>
      <c r="IKL749" s="89"/>
      <c r="IKM749" s="511"/>
      <c r="IKN749" s="511"/>
      <c r="IKO749" s="511"/>
      <c r="IKP749" s="511"/>
      <c r="IKQ749" s="511"/>
      <c r="IKR749" s="203"/>
      <c r="IKS749" s="107"/>
      <c r="IKT749" s="511"/>
      <c r="IKU749" s="511"/>
      <c r="IKV749" s="511"/>
      <c r="IKW749" s="511"/>
      <c r="IKX749" s="511"/>
      <c r="IKY749" s="511"/>
      <c r="IKZ749" s="511"/>
      <c r="ILA749" s="168"/>
      <c r="ILB749" s="168"/>
      <c r="ILC749" s="168"/>
      <c r="ILD749" s="168"/>
      <c r="ILE749" s="168"/>
      <c r="ILF749" s="168"/>
      <c r="ILG749" s="168"/>
      <c r="ILH749" s="168"/>
      <c r="ILI749" s="168"/>
      <c r="ILJ749" s="168"/>
      <c r="ILK749" s="168"/>
      <c r="ILL749" s="168"/>
      <c r="ILM749" s="168"/>
      <c r="ILN749" s="168"/>
      <c r="ILO749" s="168"/>
      <c r="ILP749" s="168"/>
      <c r="ILQ749" s="168"/>
      <c r="ILR749" s="168"/>
      <c r="ILS749" s="168"/>
      <c r="ILT749" s="168"/>
      <c r="ILU749" s="168"/>
      <c r="ILV749" s="168"/>
      <c r="ILW749" s="168"/>
      <c r="ILX749" s="168"/>
      <c r="ILY749" s="168"/>
      <c r="ILZ749" s="168"/>
      <c r="IMA749" s="168"/>
      <c r="IMB749" s="168"/>
      <c r="IMC749" s="168"/>
      <c r="IMD749" s="168"/>
      <c r="IME749" s="168"/>
      <c r="IMF749" s="168"/>
      <c r="IMG749" s="168"/>
      <c r="IMH749" s="168"/>
      <c r="IMI749" s="168"/>
      <c r="IMJ749" s="168"/>
      <c r="IMK749" s="168"/>
      <c r="IML749" s="168"/>
      <c r="IMM749" s="168"/>
      <c r="IMN749" s="168"/>
      <c r="IMO749" s="168"/>
      <c r="IMP749" s="168"/>
      <c r="IMQ749" s="168"/>
      <c r="IMR749" s="168"/>
      <c r="IMS749" s="511"/>
      <c r="IMT749" s="511"/>
      <c r="IMU749" s="511"/>
      <c r="IMV749" s="511"/>
      <c r="IMW749" s="511"/>
      <c r="IMX749" s="511"/>
      <c r="IMY749" s="511"/>
      <c r="IMZ749" s="511"/>
      <c r="INA749" s="511"/>
      <c r="INB749" s="511"/>
      <c r="INC749" s="511"/>
      <c r="IND749" s="511"/>
      <c r="INE749" s="511"/>
      <c r="INF749" s="511"/>
      <c r="ING749" s="511"/>
      <c r="INH749" s="511"/>
      <c r="INI749" s="511"/>
      <c r="INJ749" s="511"/>
      <c r="INK749" s="511"/>
      <c r="INL749" s="511"/>
      <c r="INM749" s="511"/>
      <c r="INN749" s="511"/>
      <c r="INO749" s="511"/>
      <c r="INP749" s="511"/>
      <c r="INQ749" s="89"/>
      <c r="INR749" s="89"/>
      <c r="INS749" s="89"/>
      <c r="INT749" s="89"/>
      <c r="INU749" s="89"/>
      <c r="INV749" s="511"/>
      <c r="INW749" s="511"/>
      <c r="INX749" s="89"/>
      <c r="INY749" s="89"/>
      <c r="INZ749" s="511"/>
      <c r="IOA749" s="511"/>
      <c r="IOB749" s="89"/>
      <c r="IOC749" s="89"/>
      <c r="IOD749" s="511"/>
      <c r="IOE749" s="511"/>
      <c r="IOF749" s="511"/>
      <c r="IOG749" s="511"/>
      <c r="IOH749" s="511"/>
      <c r="IOI749" s="511"/>
      <c r="IOJ749" s="511"/>
      <c r="IOK749" s="89"/>
      <c r="IOL749" s="89"/>
      <c r="IOM749" s="511"/>
      <c r="ION749" s="511"/>
      <c r="IOO749" s="89"/>
      <c r="IOP749" s="89"/>
      <c r="IOQ749" s="511"/>
      <c r="IOR749" s="511"/>
      <c r="IOS749" s="511"/>
      <c r="IOT749" s="511"/>
      <c r="IOU749" s="511"/>
      <c r="IOV749" s="203"/>
      <c r="IOW749" s="107"/>
      <c r="IOX749" s="511"/>
      <c r="IOY749" s="511"/>
      <c r="IOZ749" s="511"/>
      <c r="IPA749" s="511"/>
      <c r="IPB749" s="511"/>
      <c r="IPC749" s="511"/>
      <c r="IPD749" s="511"/>
      <c r="IPE749" s="168"/>
      <c r="IPF749" s="168"/>
      <c r="IPG749" s="168"/>
      <c r="IPH749" s="168"/>
      <c r="IPI749" s="168"/>
      <c r="IPJ749" s="168"/>
      <c r="IPK749" s="168"/>
      <c r="IPL749" s="168"/>
      <c r="IPM749" s="168"/>
      <c r="IPN749" s="168"/>
      <c r="IPO749" s="168"/>
      <c r="IPP749" s="168"/>
      <c r="IPQ749" s="168"/>
      <c r="IPR749" s="168"/>
      <c r="IPS749" s="168"/>
      <c r="IPT749" s="168"/>
      <c r="IPU749" s="168"/>
      <c r="IPV749" s="168"/>
      <c r="IPW749" s="168"/>
      <c r="IPX749" s="168"/>
      <c r="IPY749" s="168"/>
      <c r="IPZ749" s="168"/>
      <c r="IQA749" s="168"/>
      <c r="IQB749" s="168"/>
      <c r="IQC749" s="168"/>
      <c r="IQD749" s="168"/>
      <c r="IQE749" s="168"/>
      <c r="IQF749" s="168"/>
      <c r="IQG749" s="168"/>
      <c r="IQH749" s="168"/>
      <c r="IQI749" s="168"/>
      <c r="IQJ749" s="168"/>
      <c r="IQK749" s="168"/>
      <c r="IQL749" s="168"/>
      <c r="IQM749" s="168"/>
      <c r="IQN749" s="168"/>
      <c r="IQO749" s="168"/>
      <c r="IQP749" s="168"/>
      <c r="IQQ749" s="168"/>
      <c r="IQR749" s="168"/>
      <c r="IQS749" s="168"/>
      <c r="IQT749" s="168"/>
      <c r="IQU749" s="168"/>
      <c r="IQV749" s="168"/>
      <c r="IQW749" s="511"/>
      <c r="IQX749" s="511"/>
      <c r="IQY749" s="511"/>
      <c r="IQZ749" s="511"/>
      <c r="IRA749" s="511"/>
      <c r="IRB749" s="511"/>
      <c r="IRC749" s="511"/>
      <c r="IRD749" s="511"/>
      <c r="IRE749" s="511"/>
      <c r="IRF749" s="511"/>
      <c r="IRG749" s="511"/>
      <c r="IRH749" s="511"/>
      <c r="IRI749" s="511"/>
      <c r="IRJ749" s="511"/>
      <c r="IRK749" s="511"/>
      <c r="IRL749" s="511"/>
      <c r="IRM749" s="511"/>
      <c r="IRN749" s="511"/>
      <c r="IRO749" s="511"/>
      <c r="IRP749" s="511"/>
      <c r="IRQ749" s="511"/>
      <c r="IRR749" s="511"/>
      <c r="IRS749" s="511"/>
      <c r="IRT749" s="511"/>
      <c r="IRU749" s="89"/>
      <c r="IRV749" s="89"/>
      <c r="IRW749" s="89"/>
      <c r="IRX749" s="89"/>
      <c r="IRY749" s="89"/>
      <c r="IRZ749" s="511"/>
      <c r="ISA749" s="511"/>
      <c r="ISB749" s="89"/>
      <c r="ISC749" s="89"/>
      <c r="ISD749" s="511"/>
      <c r="ISE749" s="511"/>
      <c r="ISF749" s="89"/>
      <c r="ISG749" s="89"/>
      <c r="ISH749" s="511"/>
      <c r="ISI749" s="511"/>
      <c r="ISJ749" s="511"/>
      <c r="ISK749" s="511"/>
      <c r="ISL749" s="511"/>
      <c r="ISM749" s="511"/>
      <c r="ISN749" s="511"/>
      <c r="ISO749" s="89"/>
      <c r="ISP749" s="89"/>
      <c r="ISQ749" s="511"/>
      <c r="ISR749" s="511"/>
      <c r="ISS749" s="89"/>
      <c r="IST749" s="89"/>
      <c r="ISU749" s="511"/>
      <c r="ISV749" s="511"/>
      <c r="ISW749" s="511"/>
      <c r="ISX749" s="511"/>
      <c r="ISY749" s="511"/>
      <c r="ISZ749" s="203"/>
      <c r="ITA749" s="107"/>
      <c r="ITB749" s="511"/>
      <c r="ITC749" s="511"/>
      <c r="ITD749" s="511"/>
      <c r="ITE749" s="511"/>
      <c r="ITF749" s="511"/>
      <c r="ITG749" s="511"/>
      <c r="ITH749" s="511"/>
      <c r="ITI749" s="168"/>
      <c r="ITJ749" s="168"/>
      <c r="ITK749" s="168"/>
      <c r="ITL749" s="168"/>
      <c r="ITM749" s="168"/>
      <c r="ITN749" s="168"/>
      <c r="ITO749" s="168"/>
      <c r="ITP749" s="168"/>
      <c r="ITQ749" s="168"/>
      <c r="ITR749" s="168"/>
      <c r="ITS749" s="168"/>
      <c r="ITT749" s="168"/>
      <c r="ITU749" s="168"/>
      <c r="ITV749" s="168"/>
      <c r="ITW749" s="168"/>
      <c r="ITX749" s="168"/>
      <c r="ITY749" s="168"/>
      <c r="ITZ749" s="168"/>
      <c r="IUA749" s="168"/>
      <c r="IUB749" s="168"/>
      <c r="IUC749" s="168"/>
      <c r="IUD749" s="168"/>
      <c r="IUE749" s="168"/>
      <c r="IUF749" s="168"/>
      <c r="IUG749" s="168"/>
      <c r="IUH749" s="168"/>
      <c r="IUI749" s="168"/>
      <c r="IUJ749" s="168"/>
      <c r="IUK749" s="168"/>
      <c r="IUL749" s="168"/>
      <c r="IUM749" s="168"/>
      <c r="IUN749" s="168"/>
      <c r="IUO749" s="168"/>
      <c r="IUP749" s="168"/>
      <c r="IUQ749" s="168"/>
      <c r="IUR749" s="168"/>
      <c r="IUS749" s="168"/>
      <c r="IUT749" s="168"/>
      <c r="IUU749" s="168"/>
      <c r="IUV749" s="168"/>
      <c r="IUW749" s="168"/>
      <c r="IUX749" s="168"/>
      <c r="IUY749" s="168"/>
      <c r="IUZ749" s="168"/>
      <c r="IVA749" s="511"/>
      <c r="IVB749" s="511"/>
      <c r="IVC749" s="511"/>
      <c r="IVD749" s="511"/>
      <c r="IVE749" s="511"/>
      <c r="IVF749" s="511"/>
      <c r="IVG749" s="511"/>
      <c r="IVH749" s="511"/>
      <c r="IVI749" s="511"/>
      <c r="IVJ749" s="511"/>
      <c r="IVK749" s="511"/>
      <c r="IVL749" s="511"/>
      <c r="IVM749" s="511"/>
      <c r="IVN749" s="511"/>
      <c r="IVO749" s="511"/>
      <c r="IVP749" s="511"/>
      <c r="IVQ749" s="511"/>
      <c r="IVR749" s="511"/>
      <c r="IVS749" s="511"/>
      <c r="IVT749" s="511"/>
      <c r="IVU749" s="511"/>
      <c r="IVV749" s="511"/>
      <c r="IVW749" s="511"/>
      <c r="IVX749" s="511"/>
      <c r="IVY749" s="89"/>
      <c r="IVZ749" s="89"/>
      <c r="IWA749" s="89"/>
      <c r="IWB749" s="89"/>
      <c r="IWC749" s="89"/>
      <c r="IWD749" s="511"/>
      <c r="IWE749" s="511"/>
      <c r="IWF749" s="89"/>
      <c r="IWG749" s="89"/>
      <c r="IWH749" s="511"/>
      <c r="IWI749" s="511"/>
      <c r="IWJ749" s="89"/>
      <c r="IWK749" s="89"/>
      <c r="IWL749" s="511"/>
      <c r="IWM749" s="511"/>
      <c r="IWN749" s="511"/>
      <c r="IWO749" s="511"/>
      <c r="IWP749" s="511"/>
      <c r="IWQ749" s="511"/>
      <c r="IWR749" s="511"/>
      <c r="IWS749" s="89"/>
      <c r="IWT749" s="89"/>
      <c r="IWU749" s="511"/>
      <c r="IWV749" s="511"/>
      <c r="IWW749" s="89"/>
      <c r="IWX749" s="89"/>
      <c r="IWY749" s="511"/>
      <c r="IWZ749" s="511"/>
      <c r="IXA749" s="511"/>
      <c r="IXB749" s="511"/>
      <c r="IXC749" s="511"/>
      <c r="IXD749" s="203"/>
      <c r="IXE749" s="107"/>
      <c r="IXF749" s="511"/>
      <c r="IXG749" s="511"/>
      <c r="IXH749" s="511"/>
      <c r="IXI749" s="511"/>
      <c r="IXJ749" s="511"/>
      <c r="IXK749" s="511"/>
      <c r="IXL749" s="511"/>
      <c r="IXM749" s="168"/>
      <c r="IXN749" s="168"/>
      <c r="IXO749" s="168"/>
      <c r="IXP749" s="168"/>
      <c r="IXQ749" s="168"/>
      <c r="IXR749" s="168"/>
      <c r="IXS749" s="168"/>
      <c r="IXT749" s="168"/>
      <c r="IXU749" s="168"/>
      <c r="IXV749" s="168"/>
      <c r="IXW749" s="168"/>
      <c r="IXX749" s="168"/>
      <c r="IXY749" s="168"/>
      <c r="IXZ749" s="168"/>
      <c r="IYA749" s="168"/>
      <c r="IYB749" s="168"/>
      <c r="IYC749" s="168"/>
      <c r="IYD749" s="168"/>
      <c r="IYE749" s="168"/>
      <c r="IYF749" s="168"/>
      <c r="IYG749" s="168"/>
      <c r="IYH749" s="168"/>
      <c r="IYI749" s="168"/>
      <c r="IYJ749" s="168"/>
      <c r="IYK749" s="168"/>
      <c r="IYL749" s="168"/>
      <c r="IYM749" s="168"/>
      <c r="IYN749" s="168"/>
      <c r="IYO749" s="168"/>
      <c r="IYP749" s="168"/>
      <c r="IYQ749" s="168"/>
      <c r="IYR749" s="168"/>
      <c r="IYS749" s="168"/>
      <c r="IYT749" s="168"/>
      <c r="IYU749" s="168"/>
      <c r="IYV749" s="168"/>
      <c r="IYW749" s="168"/>
      <c r="IYX749" s="168"/>
      <c r="IYY749" s="168"/>
      <c r="IYZ749" s="168"/>
      <c r="IZA749" s="168"/>
      <c r="IZB749" s="168"/>
      <c r="IZC749" s="168"/>
      <c r="IZD749" s="168"/>
      <c r="IZE749" s="511"/>
      <c r="IZF749" s="511"/>
      <c r="IZG749" s="511"/>
      <c r="IZH749" s="511"/>
      <c r="IZI749" s="511"/>
      <c r="IZJ749" s="511"/>
      <c r="IZK749" s="511"/>
      <c r="IZL749" s="511"/>
      <c r="IZM749" s="511"/>
      <c r="IZN749" s="511"/>
      <c r="IZO749" s="511"/>
      <c r="IZP749" s="511"/>
      <c r="IZQ749" s="511"/>
      <c r="IZR749" s="511"/>
      <c r="IZS749" s="511"/>
      <c r="IZT749" s="511"/>
      <c r="IZU749" s="511"/>
      <c r="IZV749" s="511"/>
      <c r="IZW749" s="511"/>
      <c r="IZX749" s="511"/>
      <c r="IZY749" s="511"/>
      <c r="IZZ749" s="511"/>
      <c r="JAA749" s="511"/>
      <c r="JAB749" s="511"/>
      <c r="JAC749" s="89"/>
      <c r="JAD749" s="89"/>
      <c r="JAE749" s="89"/>
      <c r="JAF749" s="89"/>
      <c r="JAG749" s="89"/>
      <c r="JAH749" s="511"/>
      <c r="JAI749" s="511"/>
      <c r="JAJ749" s="89"/>
      <c r="JAK749" s="89"/>
      <c r="JAL749" s="511"/>
      <c r="JAM749" s="511"/>
      <c r="JAN749" s="89"/>
      <c r="JAO749" s="89"/>
      <c r="JAP749" s="511"/>
      <c r="JAQ749" s="511"/>
      <c r="JAR749" s="511"/>
      <c r="JAS749" s="511"/>
      <c r="JAT749" s="511"/>
      <c r="JAU749" s="511"/>
      <c r="JAV749" s="511"/>
      <c r="JAW749" s="89"/>
      <c r="JAX749" s="89"/>
      <c r="JAY749" s="511"/>
      <c r="JAZ749" s="511"/>
      <c r="JBA749" s="89"/>
      <c r="JBB749" s="89"/>
      <c r="JBC749" s="511"/>
      <c r="JBD749" s="511"/>
      <c r="JBE749" s="511"/>
      <c r="JBF749" s="511"/>
      <c r="JBG749" s="511"/>
      <c r="JBH749" s="203"/>
      <c r="JBI749" s="107"/>
      <c r="JBJ749" s="511"/>
      <c r="JBK749" s="511"/>
      <c r="JBL749" s="511"/>
      <c r="JBM749" s="511"/>
      <c r="JBN749" s="511"/>
      <c r="JBO749" s="511"/>
      <c r="JBP749" s="511"/>
      <c r="JBQ749" s="168"/>
      <c r="JBR749" s="168"/>
      <c r="JBS749" s="168"/>
      <c r="JBT749" s="168"/>
      <c r="JBU749" s="168"/>
      <c r="JBV749" s="168"/>
      <c r="JBW749" s="168"/>
      <c r="JBX749" s="168"/>
      <c r="JBY749" s="168"/>
      <c r="JBZ749" s="168"/>
      <c r="JCA749" s="168"/>
      <c r="JCB749" s="168"/>
      <c r="JCC749" s="168"/>
      <c r="JCD749" s="168"/>
      <c r="JCE749" s="168"/>
      <c r="JCF749" s="168"/>
      <c r="JCG749" s="168"/>
      <c r="JCH749" s="168"/>
      <c r="JCI749" s="168"/>
      <c r="JCJ749" s="168"/>
      <c r="JCK749" s="168"/>
      <c r="JCL749" s="168"/>
      <c r="JCM749" s="168"/>
      <c r="JCN749" s="168"/>
      <c r="JCO749" s="168"/>
      <c r="JCP749" s="168"/>
      <c r="JCQ749" s="168"/>
      <c r="JCR749" s="168"/>
      <c r="JCS749" s="168"/>
      <c r="JCT749" s="168"/>
      <c r="JCU749" s="168"/>
      <c r="JCV749" s="168"/>
      <c r="JCW749" s="168"/>
      <c r="JCX749" s="168"/>
      <c r="JCY749" s="168"/>
      <c r="JCZ749" s="168"/>
      <c r="JDA749" s="168"/>
      <c r="JDB749" s="168"/>
      <c r="JDC749" s="168"/>
      <c r="JDD749" s="168"/>
      <c r="JDE749" s="168"/>
      <c r="JDF749" s="168"/>
      <c r="JDG749" s="168"/>
      <c r="JDH749" s="168"/>
      <c r="JDI749" s="511"/>
      <c r="JDJ749" s="511"/>
      <c r="JDK749" s="511"/>
      <c r="JDL749" s="511"/>
      <c r="JDM749" s="511"/>
      <c r="JDN749" s="511"/>
      <c r="JDO749" s="511"/>
      <c r="JDP749" s="511"/>
      <c r="JDQ749" s="511"/>
      <c r="JDR749" s="511"/>
      <c r="JDS749" s="511"/>
      <c r="JDT749" s="511"/>
      <c r="JDU749" s="511"/>
      <c r="JDV749" s="511"/>
      <c r="JDW749" s="511"/>
      <c r="JDX749" s="511"/>
      <c r="JDY749" s="511"/>
      <c r="JDZ749" s="511"/>
      <c r="JEA749" s="511"/>
      <c r="JEB749" s="511"/>
      <c r="JEC749" s="511"/>
      <c r="JED749" s="511"/>
      <c r="JEE749" s="511"/>
      <c r="JEF749" s="511"/>
      <c r="JEG749" s="89"/>
      <c r="JEH749" s="89"/>
      <c r="JEI749" s="89"/>
      <c r="JEJ749" s="89"/>
      <c r="JEK749" s="89"/>
      <c r="JEL749" s="511"/>
      <c r="JEM749" s="511"/>
      <c r="JEN749" s="89"/>
      <c r="JEO749" s="89"/>
      <c r="JEP749" s="511"/>
      <c r="JEQ749" s="511"/>
      <c r="JER749" s="89"/>
      <c r="JES749" s="89"/>
      <c r="JET749" s="511"/>
      <c r="JEU749" s="511"/>
      <c r="JEV749" s="511"/>
      <c r="JEW749" s="511"/>
      <c r="JEX749" s="511"/>
      <c r="JEY749" s="511"/>
      <c r="JEZ749" s="511"/>
      <c r="JFA749" s="89"/>
      <c r="JFB749" s="89"/>
      <c r="JFC749" s="511"/>
      <c r="JFD749" s="511"/>
      <c r="JFE749" s="89"/>
      <c r="JFF749" s="89"/>
      <c r="JFG749" s="511"/>
      <c r="JFH749" s="511"/>
      <c r="JFI749" s="511"/>
      <c r="JFJ749" s="511"/>
      <c r="JFK749" s="511"/>
      <c r="JFL749" s="203"/>
      <c r="JFM749" s="107"/>
      <c r="JFN749" s="511"/>
      <c r="JFO749" s="511"/>
      <c r="JFP749" s="511"/>
      <c r="JFQ749" s="511"/>
      <c r="JFR749" s="511"/>
      <c r="JFS749" s="511"/>
      <c r="JFT749" s="511"/>
      <c r="JFU749" s="168"/>
      <c r="JFV749" s="168"/>
      <c r="JFW749" s="168"/>
      <c r="JFX749" s="168"/>
      <c r="JFY749" s="168"/>
      <c r="JFZ749" s="168"/>
      <c r="JGA749" s="168"/>
      <c r="JGB749" s="168"/>
      <c r="JGC749" s="168"/>
      <c r="JGD749" s="168"/>
      <c r="JGE749" s="168"/>
      <c r="JGF749" s="168"/>
      <c r="JGG749" s="168"/>
      <c r="JGH749" s="168"/>
      <c r="JGI749" s="168"/>
      <c r="JGJ749" s="168"/>
      <c r="JGK749" s="168"/>
      <c r="JGL749" s="168"/>
      <c r="JGM749" s="168"/>
      <c r="JGN749" s="168"/>
      <c r="JGO749" s="168"/>
      <c r="JGP749" s="168"/>
      <c r="JGQ749" s="168"/>
      <c r="JGR749" s="168"/>
      <c r="JGS749" s="168"/>
      <c r="JGT749" s="168"/>
      <c r="JGU749" s="168"/>
      <c r="JGV749" s="168"/>
      <c r="JGW749" s="168"/>
      <c r="JGX749" s="168"/>
      <c r="JGY749" s="168"/>
      <c r="JGZ749" s="168"/>
      <c r="JHA749" s="168"/>
      <c r="JHB749" s="168"/>
      <c r="JHC749" s="168"/>
      <c r="JHD749" s="168"/>
      <c r="JHE749" s="168"/>
      <c r="JHF749" s="168"/>
      <c r="JHG749" s="168"/>
      <c r="JHH749" s="168"/>
      <c r="JHI749" s="168"/>
      <c r="JHJ749" s="168"/>
      <c r="JHK749" s="168"/>
      <c r="JHL749" s="168"/>
      <c r="JHM749" s="511"/>
      <c r="JHN749" s="511"/>
      <c r="JHO749" s="511"/>
      <c r="JHP749" s="511"/>
      <c r="JHQ749" s="511"/>
      <c r="JHR749" s="511"/>
      <c r="JHS749" s="511"/>
      <c r="JHT749" s="511"/>
      <c r="JHU749" s="511"/>
      <c r="JHV749" s="511"/>
      <c r="JHW749" s="511"/>
      <c r="JHX749" s="511"/>
      <c r="JHY749" s="511"/>
      <c r="JHZ749" s="511"/>
      <c r="JIA749" s="511"/>
      <c r="JIB749" s="511"/>
      <c r="JIC749" s="511"/>
      <c r="JID749" s="511"/>
      <c r="JIE749" s="511"/>
      <c r="JIF749" s="511"/>
      <c r="JIG749" s="511"/>
      <c r="JIH749" s="511"/>
      <c r="JII749" s="511"/>
      <c r="JIJ749" s="511"/>
      <c r="JIK749" s="89"/>
      <c r="JIL749" s="89"/>
      <c r="JIM749" s="89"/>
      <c r="JIN749" s="89"/>
      <c r="JIO749" s="89"/>
      <c r="JIP749" s="511"/>
      <c r="JIQ749" s="511"/>
      <c r="JIR749" s="89"/>
      <c r="JIS749" s="89"/>
      <c r="JIT749" s="511"/>
      <c r="JIU749" s="511"/>
      <c r="JIV749" s="89"/>
      <c r="JIW749" s="89"/>
      <c r="JIX749" s="511"/>
      <c r="JIY749" s="511"/>
      <c r="JIZ749" s="511"/>
      <c r="JJA749" s="511"/>
      <c r="JJB749" s="511"/>
      <c r="JJC749" s="511"/>
      <c r="JJD749" s="511"/>
      <c r="JJE749" s="89"/>
      <c r="JJF749" s="89"/>
      <c r="JJG749" s="511"/>
      <c r="JJH749" s="511"/>
      <c r="JJI749" s="89"/>
      <c r="JJJ749" s="89"/>
      <c r="JJK749" s="511"/>
      <c r="JJL749" s="511"/>
      <c r="JJM749" s="511"/>
      <c r="JJN749" s="511"/>
      <c r="JJO749" s="511"/>
      <c r="JJP749" s="203"/>
      <c r="JJQ749" s="107"/>
      <c r="JJR749" s="511"/>
      <c r="JJS749" s="511"/>
      <c r="JJT749" s="511"/>
      <c r="JJU749" s="511"/>
      <c r="JJV749" s="511"/>
      <c r="JJW749" s="511"/>
      <c r="JJX749" s="511"/>
      <c r="JJY749" s="168"/>
      <c r="JJZ749" s="168"/>
      <c r="JKA749" s="168"/>
      <c r="JKB749" s="168"/>
      <c r="JKC749" s="168"/>
      <c r="JKD749" s="168"/>
      <c r="JKE749" s="168"/>
      <c r="JKF749" s="168"/>
      <c r="JKG749" s="168"/>
      <c r="JKH749" s="168"/>
      <c r="JKI749" s="168"/>
      <c r="JKJ749" s="168"/>
      <c r="JKK749" s="168"/>
      <c r="JKL749" s="168"/>
      <c r="JKM749" s="168"/>
      <c r="JKN749" s="168"/>
      <c r="JKO749" s="168"/>
      <c r="JKP749" s="168"/>
      <c r="JKQ749" s="168"/>
      <c r="JKR749" s="168"/>
      <c r="JKS749" s="168"/>
      <c r="JKT749" s="168"/>
      <c r="JKU749" s="168"/>
      <c r="JKV749" s="168"/>
      <c r="JKW749" s="168"/>
      <c r="JKX749" s="168"/>
      <c r="JKY749" s="168"/>
      <c r="JKZ749" s="168"/>
      <c r="JLA749" s="168"/>
      <c r="JLB749" s="168"/>
      <c r="JLC749" s="168"/>
      <c r="JLD749" s="168"/>
      <c r="JLE749" s="168"/>
      <c r="JLF749" s="168"/>
      <c r="JLG749" s="168"/>
      <c r="JLH749" s="168"/>
      <c r="JLI749" s="168"/>
      <c r="JLJ749" s="168"/>
      <c r="JLK749" s="168"/>
      <c r="JLL749" s="168"/>
      <c r="JLM749" s="168"/>
      <c r="JLN749" s="168"/>
      <c r="JLO749" s="168"/>
      <c r="JLP749" s="168"/>
      <c r="JLQ749" s="511"/>
      <c r="JLR749" s="511"/>
      <c r="JLS749" s="511"/>
      <c r="JLT749" s="511"/>
      <c r="JLU749" s="511"/>
      <c r="JLV749" s="511"/>
      <c r="JLW749" s="511"/>
      <c r="JLX749" s="511"/>
      <c r="JLY749" s="511"/>
      <c r="JLZ749" s="511"/>
      <c r="JMA749" s="511"/>
      <c r="JMB749" s="511"/>
      <c r="JMC749" s="511"/>
      <c r="JMD749" s="511"/>
      <c r="JME749" s="511"/>
      <c r="JMF749" s="511"/>
      <c r="JMG749" s="511"/>
      <c r="JMH749" s="511"/>
      <c r="JMI749" s="511"/>
      <c r="JMJ749" s="511"/>
      <c r="JMK749" s="511"/>
      <c r="JML749" s="511"/>
      <c r="JMM749" s="511"/>
      <c r="JMN749" s="511"/>
      <c r="JMO749" s="89"/>
      <c r="JMP749" s="89"/>
      <c r="JMQ749" s="89"/>
      <c r="JMR749" s="89"/>
      <c r="JMS749" s="89"/>
      <c r="JMT749" s="511"/>
      <c r="JMU749" s="511"/>
      <c r="JMV749" s="89"/>
      <c r="JMW749" s="89"/>
      <c r="JMX749" s="511"/>
      <c r="JMY749" s="511"/>
      <c r="JMZ749" s="89"/>
      <c r="JNA749" s="89"/>
      <c r="JNB749" s="511"/>
      <c r="JNC749" s="511"/>
      <c r="JND749" s="511"/>
      <c r="JNE749" s="511"/>
      <c r="JNF749" s="511"/>
      <c r="JNG749" s="511"/>
      <c r="JNH749" s="511"/>
      <c r="JNI749" s="89"/>
      <c r="JNJ749" s="89"/>
      <c r="JNK749" s="511"/>
      <c r="JNL749" s="511"/>
      <c r="JNM749" s="89"/>
      <c r="JNN749" s="89"/>
      <c r="JNO749" s="511"/>
      <c r="JNP749" s="511"/>
      <c r="JNQ749" s="511"/>
      <c r="JNR749" s="511"/>
      <c r="JNS749" s="511"/>
      <c r="JNT749" s="203"/>
      <c r="JNU749" s="107"/>
      <c r="JNV749" s="511"/>
      <c r="JNW749" s="511"/>
      <c r="JNX749" s="511"/>
      <c r="JNY749" s="511"/>
      <c r="JNZ749" s="511"/>
      <c r="JOA749" s="511"/>
      <c r="JOB749" s="511"/>
      <c r="JOC749" s="168"/>
      <c r="JOD749" s="168"/>
      <c r="JOE749" s="168"/>
      <c r="JOF749" s="168"/>
      <c r="JOG749" s="168"/>
      <c r="JOH749" s="168"/>
      <c r="JOI749" s="168"/>
      <c r="JOJ749" s="168"/>
      <c r="JOK749" s="168"/>
      <c r="JOL749" s="168"/>
      <c r="JOM749" s="168"/>
      <c r="JON749" s="168"/>
      <c r="JOO749" s="168"/>
      <c r="JOP749" s="168"/>
      <c r="JOQ749" s="168"/>
      <c r="JOR749" s="168"/>
      <c r="JOS749" s="168"/>
      <c r="JOT749" s="168"/>
      <c r="JOU749" s="168"/>
      <c r="JOV749" s="168"/>
      <c r="JOW749" s="168"/>
      <c r="JOX749" s="168"/>
      <c r="JOY749" s="168"/>
      <c r="JOZ749" s="168"/>
      <c r="JPA749" s="168"/>
      <c r="JPB749" s="168"/>
      <c r="JPC749" s="168"/>
      <c r="JPD749" s="168"/>
      <c r="JPE749" s="168"/>
      <c r="JPF749" s="168"/>
      <c r="JPG749" s="168"/>
      <c r="JPH749" s="168"/>
      <c r="JPI749" s="168"/>
      <c r="JPJ749" s="168"/>
      <c r="JPK749" s="168"/>
      <c r="JPL749" s="168"/>
      <c r="JPM749" s="168"/>
      <c r="JPN749" s="168"/>
      <c r="JPO749" s="168"/>
      <c r="JPP749" s="168"/>
      <c r="JPQ749" s="168"/>
      <c r="JPR749" s="168"/>
      <c r="JPS749" s="168"/>
      <c r="JPT749" s="168"/>
      <c r="JPU749" s="511"/>
      <c r="JPV749" s="511"/>
      <c r="JPW749" s="511"/>
      <c r="JPX749" s="511"/>
      <c r="JPY749" s="511"/>
      <c r="JPZ749" s="511"/>
      <c r="JQA749" s="511"/>
      <c r="JQB749" s="511"/>
      <c r="JQC749" s="511"/>
      <c r="JQD749" s="511"/>
      <c r="JQE749" s="511"/>
      <c r="JQF749" s="511"/>
      <c r="JQG749" s="511"/>
      <c r="JQH749" s="511"/>
      <c r="JQI749" s="511"/>
      <c r="JQJ749" s="511"/>
      <c r="JQK749" s="511"/>
      <c r="JQL749" s="511"/>
      <c r="JQM749" s="511"/>
      <c r="JQN749" s="511"/>
      <c r="JQO749" s="511"/>
      <c r="JQP749" s="511"/>
      <c r="JQQ749" s="511"/>
      <c r="JQR749" s="511"/>
      <c r="JQS749" s="89"/>
      <c r="JQT749" s="89"/>
      <c r="JQU749" s="89"/>
      <c r="JQV749" s="89"/>
      <c r="JQW749" s="89"/>
      <c r="JQX749" s="511"/>
      <c r="JQY749" s="511"/>
      <c r="JQZ749" s="89"/>
      <c r="JRA749" s="89"/>
      <c r="JRB749" s="511"/>
      <c r="JRC749" s="511"/>
      <c r="JRD749" s="89"/>
      <c r="JRE749" s="89"/>
      <c r="JRF749" s="511"/>
      <c r="JRG749" s="511"/>
      <c r="JRH749" s="511"/>
      <c r="JRI749" s="511"/>
      <c r="JRJ749" s="511"/>
      <c r="JRK749" s="511"/>
      <c r="JRL749" s="511"/>
      <c r="JRM749" s="89"/>
      <c r="JRN749" s="89"/>
      <c r="JRO749" s="511"/>
      <c r="JRP749" s="511"/>
      <c r="JRQ749" s="89"/>
      <c r="JRR749" s="89"/>
      <c r="JRS749" s="511"/>
      <c r="JRT749" s="511"/>
      <c r="JRU749" s="511"/>
      <c r="JRV749" s="511"/>
      <c r="JRW749" s="511"/>
      <c r="JRX749" s="203"/>
      <c r="JRY749" s="107"/>
      <c r="JRZ749" s="511"/>
      <c r="JSA749" s="511"/>
      <c r="JSB749" s="511"/>
      <c r="JSC749" s="511"/>
      <c r="JSD749" s="511"/>
      <c r="JSE749" s="511"/>
      <c r="JSF749" s="511"/>
      <c r="JSG749" s="168"/>
      <c r="JSH749" s="168"/>
      <c r="JSI749" s="168"/>
      <c r="JSJ749" s="168"/>
      <c r="JSK749" s="168"/>
      <c r="JSL749" s="168"/>
      <c r="JSM749" s="168"/>
      <c r="JSN749" s="168"/>
      <c r="JSO749" s="168"/>
      <c r="JSP749" s="168"/>
      <c r="JSQ749" s="168"/>
      <c r="JSR749" s="168"/>
      <c r="JSS749" s="168"/>
      <c r="JST749" s="168"/>
      <c r="JSU749" s="168"/>
      <c r="JSV749" s="168"/>
      <c r="JSW749" s="168"/>
      <c r="JSX749" s="168"/>
      <c r="JSY749" s="168"/>
      <c r="JSZ749" s="168"/>
      <c r="JTA749" s="168"/>
      <c r="JTB749" s="168"/>
      <c r="JTC749" s="168"/>
      <c r="JTD749" s="168"/>
      <c r="JTE749" s="168"/>
      <c r="JTF749" s="168"/>
      <c r="JTG749" s="168"/>
      <c r="JTH749" s="168"/>
      <c r="JTI749" s="168"/>
      <c r="JTJ749" s="168"/>
      <c r="JTK749" s="168"/>
      <c r="JTL749" s="168"/>
      <c r="JTM749" s="168"/>
      <c r="JTN749" s="168"/>
      <c r="JTO749" s="168"/>
      <c r="JTP749" s="168"/>
      <c r="JTQ749" s="168"/>
      <c r="JTR749" s="168"/>
      <c r="JTS749" s="168"/>
      <c r="JTT749" s="168"/>
      <c r="JTU749" s="168"/>
      <c r="JTV749" s="168"/>
      <c r="JTW749" s="168"/>
      <c r="JTX749" s="168"/>
      <c r="JTY749" s="511"/>
      <c r="JTZ749" s="511"/>
      <c r="JUA749" s="511"/>
      <c r="JUB749" s="511"/>
      <c r="JUC749" s="511"/>
      <c r="JUD749" s="511"/>
      <c r="JUE749" s="511"/>
      <c r="JUF749" s="511"/>
      <c r="JUG749" s="511"/>
      <c r="JUH749" s="511"/>
      <c r="JUI749" s="511"/>
      <c r="JUJ749" s="511"/>
      <c r="JUK749" s="511"/>
      <c r="JUL749" s="511"/>
      <c r="JUM749" s="511"/>
      <c r="JUN749" s="511"/>
      <c r="JUO749" s="511"/>
      <c r="JUP749" s="511"/>
      <c r="JUQ749" s="511"/>
      <c r="JUR749" s="511"/>
      <c r="JUS749" s="511"/>
      <c r="JUT749" s="511"/>
      <c r="JUU749" s="511"/>
      <c r="JUV749" s="511"/>
      <c r="JUW749" s="89"/>
      <c r="JUX749" s="89"/>
      <c r="JUY749" s="89"/>
      <c r="JUZ749" s="89"/>
      <c r="JVA749" s="89"/>
      <c r="JVB749" s="511"/>
      <c r="JVC749" s="511"/>
      <c r="JVD749" s="89"/>
      <c r="JVE749" s="89"/>
      <c r="JVF749" s="511"/>
      <c r="JVG749" s="511"/>
      <c r="JVH749" s="89"/>
      <c r="JVI749" s="89"/>
      <c r="JVJ749" s="511"/>
      <c r="JVK749" s="511"/>
      <c r="JVL749" s="511"/>
      <c r="JVM749" s="511"/>
      <c r="JVN749" s="511"/>
      <c r="JVO749" s="511"/>
      <c r="JVP749" s="511"/>
      <c r="JVQ749" s="89"/>
      <c r="JVR749" s="89"/>
      <c r="JVS749" s="511"/>
      <c r="JVT749" s="511"/>
      <c r="JVU749" s="89"/>
      <c r="JVV749" s="89"/>
      <c r="JVW749" s="511"/>
      <c r="JVX749" s="511"/>
      <c r="JVY749" s="511"/>
      <c r="JVZ749" s="511"/>
      <c r="JWA749" s="511"/>
      <c r="JWB749" s="203"/>
      <c r="JWC749" s="107"/>
      <c r="JWD749" s="511"/>
      <c r="JWE749" s="511"/>
      <c r="JWF749" s="511"/>
      <c r="JWG749" s="511"/>
      <c r="JWH749" s="511"/>
      <c r="JWI749" s="511"/>
      <c r="JWJ749" s="511"/>
      <c r="JWK749" s="168"/>
      <c r="JWL749" s="168"/>
      <c r="JWM749" s="168"/>
      <c r="JWN749" s="168"/>
      <c r="JWO749" s="168"/>
      <c r="JWP749" s="168"/>
      <c r="JWQ749" s="168"/>
      <c r="JWR749" s="168"/>
      <c r="JWS749" s="168"/>
      <c r="JWT749" s="168"/>
      <c r="JWU749" s="168"/>
      <c r="JWV749" s="168"/>
      <c r="JWW749" s="168"/>
      <c r="JWX749" s="168"/>
      <c r="JWY749" s="168"/>
      <c r="JWZ749" s="168"/>
      <c r="JXA749" s="168"/>
      <c r="JXB749" s="168"/>
      <c r="JXC749" s="168"/>
      <c r="JXD749" s="168"/>
      <c r="JXE749" s="168"/>
      <c r="JXF749" s="168"/>
      <c r="JXG749" s="168"/>
      <c r="JXH749" s="168"/>
      <c r="JXI749" s="168"/>
      <c r="JXJ749" s="168"/>
      <c r="JXK749" s="168"/>
      <c r="JXL749" s="168"/>
      <c r="JXM749" s="168"/>
      <c r="JXN749" s="168"/>
      <c r="JXO749" s="168"/>
      <c r="JXP749" s="168"/>
      <c r="JXQ749" s="168"/>
      <c r="JXR749" s="168"/>
      <c r="JXS749" s="168"/>
      <c r="JXT749" s="168"/>
      <c r="JXU749" s="168"/>
      <c r="JXV749" s="168"/>
      <c r="JXW749" s="168"/>
      <c r="JXX749" s="168"/>
      <c r="JXY749" s="168"/>
      <c r="JXZ749" s="168"/>
      <c r="JYA749" s="168"/>
      <c r="JYB749" s="168"/>
      <c r="JYC749" s="511"/>
      <c r="JYD749" s="511"/>
      <c r="JYE749" s="511"/>
      <c r="JYF749" s="511"/>
      <c r="JYG749" s="511"/>
      <c r="JYH749" s="511"/>
      <c r="JYI749" s="511"/>
      <c r="JYJ749" s="511"/>
      <c r="JYK749" s="511"/>
      <c r="JYL749" s="511"/>
      <c r="JYM749" s="511"/>
      <c r="JYN749" s="511"/>
      <c r="JYO749" s="511"/>
      <c r="JYP749" s="511"/>
      <c r="JYQ749" s="511"/>
      <c r="JYR749" s="511"/>
      <c r="JYS749" s="511"/>
      <c r="JYT749" s="511"/>
      <c r="JYU749" s="511"/>
      <c r="JYV749" s="511"/>
      <c r="JYW749" s="511"/>
      <c r="JYX749" s="511"/>
      <c r="JYY749" s="511"/>
      <c r="JYZ749" s="511"/>
      <c r="JZA749" s="89"/>
      <c r="JZB749" s="89"/>
      <c r="JZC749" s="89"/>
      <c r="JZD749" s="89"/>
      <c r="JZE749" s="89"/>
      <c r="JZF749" s="511"/>
      <c r="JZG749" s="511"/>
      <c r="JZH749" s="89"/>
      <c r="JZI749" s="89"/>
      <c r="JZJ749" s="511"/>
      <c r="JZK749" s="511"/>
      <c r="JZL749" s="89"/>
      <c r="JZM749" s="89"/>
      <c r="JZN749" s="511"/>
      <c r="JZO749" s="511"/>
      <c r="JZP749" s="511"/>
      <c r="JZQ749" s="511"/>
      <c r="JZR749" s="511"/>
      <c r="JZS749" s="511"/>
      <c r="JZT749" s="511"/>
      <c r="JZU749" s="89"/>
      <c r="JZV749" s="89"/>
      <c r="JZW749" s="511"/>
      <c r="JZX749" s="511"/>
      <c r="JZY749" s="89"/>
      <c r="JZZ749" s="89"/>
      <c r="KAA749" s="511"/>
      <c r="KAB749" s="511"/>
      <c r="KAC749" s="511"/>
      <c r="KAD749" s="511"/>
      <c r="KAE749" s="511"/>
      <c r="KAF749" s="203"/>
      <c r="KAG749" s="107"/>
      <c r="KAH749" s="511"/>
      <c r="KAI749" s="511"/>
      <c r="KAJ749" s="511"/>
      <c r="KAK749" s="511"/>
      <c r="KAL749" s="511"/>
      <c r="KAM749" s="511"/>
      <c r="KAN749" s="511"/>
      <c r="KAO749" s="168"/>
      <c r="KAP749" s="168"/>
      <c r="KAQ749" s="168"/>
      <c r="KAR749" s="168"/>
      <c r="KAS749" s="168"/>
      <c r="KAT749" s="168"/>
      <c r="KAU749" s="168"/>
      <c r="KAV749" s="168"/>
      <c r="KAW749" s="168"/>
      <c r="KAX749" s="168"/>
      <c r="KAY749" s="168"/>
      <c r="KAZ749" s="168"/>
      <c r="KBA749" s="168"/>
      <c r="KBB749" s="168"/>
      <c r="KBC749" s="168"/>
      <c r="KBD749" s="168"/>
      <c r="KBE749" s="168"/>
      <c r="KBF749" s="168"/>
      <c r="KBG749" s="168"/>
      <c r="KBH749" s="168"/>
      <c r="KBI749" s="168"/>
      <c r="KBJ749" s="168"/>
      <c r="KBK749" s="168"/>
      <c r="KBL749" s="168"/>
      <c r="KBM749" s="168"/>
      <c r="KBN749" s="168"/>
      <c r="KBO749" s="168"/>
      <c r="KBP749" s="168"/>
      <c r="KBQ749" s="168"/>
      <c r="KBR749" s="168"/>
      <c r="KBS749" s="168"/>
      <c r="KBT749" s="168"/>
      <c r="KBU749" s="168"/>
      <c r="KBV749" s="168"/>
      <c r="KBW749" s="168"/>
      <c r="KBX749" s="168"/>
      <c r="KBY749" s="168"/>
      <c r="KBZ749" s="168"/>
      <c r="KCA749" s="168"/>
      <c r="KCB749" s="168"/>
      <c r="KCC749" s="168"/>
      <c r="KCD749" s="168"/>
      <c r="KCE749" s="168"/>
      <c r="KCF749" s="168"/>
      <c r="KCG749" s="511"/>
      <c r="KCH749" s="511"/>
      <c r="KCI749" s="511"/>
      <c r="KCJ749" s="511"/>
      <c r="KCK749" s="511"/>
      <c r="KCL749" s="511"/>
      <c r="KCM749" s="511"/>
      <c r="KCN749" s="511"/>
      <c r="KCO749" s="511"/>
      <c r="KCP749" s="511"/>
      <c r="KCQ749" s="511"/>
      <c r="KCR749" s="511"/>
      <c r="KCS749" s="511"/>
      <c r="KCT749" s="511"/>
      <c r="KCU749" s="511"/>
      <c r="KCV749" s="511"/>
      <c r="KCW749" s="511"/>
      <c r="KCX749" s="511"/>
      <c r="KCY749" s="511"/>
      <c r="KCZ749" s="511"/>
      <c r="KDA749" s="511"/>
      <c r="KDB749" s="511"/>
      <c r="KDC749" s="511"/>
      <c r="KDD749" s="511"/>
      <c r="KDE749" s="89"/>
      <c r="KDF749" s="89"/>
      <c r="KDG749" s="89"/>
      <c r="KDH749" s="89"/>
      <c r="KDI749" s="89"/>
      <c r="KDJ749" s="511"/>
      <c r="KDK749" s="511"/>
      <c r="KDL749" s="89"/>
      <c r="KDM749" s="89"/>
      <c r="KDN749" s="511"/>
      <c r="KDO749" s="511"/>
      <c r="KDP749" s="89"/>
      <c r="KDQ749" s="89"/>
      <c r="KDR749" s="511"/>
      <c r="KDS749" s="511"/>
      <c r="KDT749" s="511"/>
      <c r="KDU749" s="511"/>
      <c r="KDV749" s="511"/>
      <c r="KDW749" s="511"/>
      <c r="KDX749" s="511"/>
      <c r="KDY749" s="89"/>
      <c r="KDZ749" s="89"/>
      <c r="KEA749" s="511"/>
      <c r="KEB749" s="511"/>
      <c r="KEC749" s="89"/>
      <c r="KED749" s="89"/>
      <c r="KEE749" s="511"/>
      <c r="KEF749" s="511"/>
      <c r="KEG749" s="511"/>
      <c r="KEH749" s="511"/>
      <c r="KEI749" s="511"/>
      <c r="KEJ749" s="203"/>
      <c r="KEK749" s="107"/>
      <c r="KEL749" s="511"/>
      <c r="KEM749" s="511"/>
      <c r="KEN749" s="511"/>
      <c r="KEO749" s="511"/>
      <c r="KEP749" s="511"/>
      <c r="KEQ749" s="511"/>
      <c r="KER749" s="511"/>
      <c r="KES749" s="168"/>
      <c r="KET749" s="168"/>
      <c r="KEU749" s="168"/>
      <c r="KEV749" s="168"/>
      <c r="KEW749" s="168"/>
      <c r="KEX749" s="168"/>
      <c r="KEY749" s="168"/>
      <c r="KEZ749" s="168"/>
      <c r="KFA749" s="168"/>
      <c r="KFB749" s="168"/>
      <c r="KFC749" s="168"/>
      <c r="KFD749" s="168"/>
      <c r="KFE749" s="168"/>
      <c r="KFF749" s="168"/>
      <c r="KFG749" s="168"/>
      <c r="KFH749" s="168"/>
      <c r="KFI749" s="168"/>
      <c r="KFJ749" s="168"/>
      <c r="KFK749" s="168"/>
      <c r="KFL749" s="168"/>
      <c r="KFM749" s="168"/>
      <c r="KFN749" s="168"/>
      <c r="KFO749" s="168"/>
      <c r="KFP749" s="168"/>
      <c r="KFQ749" s="168"/>
      <c r="KFR749" s="168"/>
      <c r="KFS749" s="168"/>
      <c r="KFT749" s="168"/>
      <c r="KFU749" s="168"/>
      <c r="KFV749" s="168"/>
      <c r="KFW749" s="168"/>
      <c r="KFX749" s="168"/>
      <c r="KFY749" s="168"/>
      <c r="KFZ749" s="168"/>
      <c r="KGA749" s="168"/>
      <c r="KGB749" s="168"/>
      <c r="KGC749" s="168"/>
      <c r="KGD749" s="168"/>
      <c r="KGE749" s="168"/>
      <c r="KGF749" s="168"/>
      <c r="KGG749" s="168"/>
      <c r="KGH749" s="168"/>
      <c r="KGI749" s="168"/>
      <c r="KGJ749" s="168"/>
      <c r="KGK749" s="511"/>
      <c r="KGL749" s="511"/>
      <c r="KGM749" s="511"/>
      <c r="KGN749" s="511"/>
      <c r="KGO749" s="511"/>
      <c r="KGP749" s="511"/>
      <c r="KGQ749" s="511"/>
      <c r="KGR749" s="511"/>
      <c r="KGS749" s="511"/>
      <c r="KGT749" s="511"/>
      <c r="KGU749" s="511"/>
      <c r="KGV749" s="511"/>
      <c r="KGW749" s="511"/>
      <c r="KGX749" s="511"/>
      <c r="KGY749" s="511"/>
      <c r="KGZ749" s="511"/>
      <c r="KHA749" s="511"/>
      <c r="KHB749" s="511"/>
      <c r="KHC749" s="511"/>
      <c r="KHD749" s="511"/>
      <c r="KHE749" s="511"/>
      <c r="KHF749" s="511"/>
      <c r="KHG749" s="511"/>
      <c r="KHH749" s="511"/>
      <c r="KHI749" s="89"/>
      <c r="KHJ749" s="89"/>
      <c r="KHK749" s="89"/>
      <c r="KHL749" s="89"/>
      <c r="KHM749" s="89"/>
      <c r="KHN749" s="511"/>
      <c r="KHO749" s="511"/>
      <c r="KHP749" s="89"/>
      <c r="KHQ749" s="89"/>
      <c r="KHR749" s="511"/>
      <c r="KHS749" s="511"/>
      <c r="KHT749" s="89"/>
      <c r="KHU749" s="89"/>
      <c r="KHV749" s="511"/>
      <c r="KHW749" s="511"/>
      <c r="KHX749" s="511"/>
      <c r="KHY749" s="511"/>
      <c r="KHZ749" s="511"/>
      <c r="KIA749" s="511"/>
      <c r="KIB749" s="511"/>
      <c r="KIC749" s="89"/>
      <c r="KID749" s="89"/>
      <c r="KIE749" s="511"/>
      <c r="KIF749" s="511"/>
      <c r="KIG749" s="89"/>
      <c r="KIH749" s="89"/>
      <c r="KII749" s="511"/>
      <c r="KIJ749" s="511"/>
      <c r="KIK749" s="511"/>
      <c r="KIL749" s="511"/>
      <c r="KIM749" s="511"/>
      <c r="KIN749" s="203"/>
      <c r="KIO749" s="107"/>
      <c r="KIP749" s="511"/>
      <c r="KIQ749" s="511"/>
      <c r="KIR749" s="511"/>
      <c r="KIS749" s="511"/>
      <c r="KIT749" s="511"/>
      <c r="KIU749" s="511"/>
      <c r="KIV749" s="511"/>
      <c r="KIW749" s="168"/>
      <c r="KIX749" s="168"/>
      <c r="KIY749" s="168"/>
      <c r="KIZ749" s="168"/>
      <c r="KJA749" s="168"/>
      <c r="KJB749" s="168"/>
      <c r="KJC749" s="168"/>
      <c r="KJD749" s="168"/>
      <c r="KJE749" s="168"/>
      <c r="KJF749" s="168"/>
      <c r="KJG749" s="168"/>
      <c r="KJH749" s="168"/>
      <c r="KJI749" s="168"/>
      <c r="KJJ749" s="168"/>
      <c r="KJK749" s="168"/>
      <c r="KJL749" s="168"/>
      <c r="KJM749" s="168"/>
      <c r="KJN749" s="168"/>
      <c r="KJO749" s="168"/>
      <c r="KJP749" s="168"/>
      <c r="KJQ749" s="168"/>
      <c r="KJR749" s="168"/>
      <c r="KJS749" s="168"/>
      <c r="KJT749" s="168"/>
      <c r="KJU749" s="168"/>
      <c r="KJV749" s="168"/>
      <c r="KJW749" s="168"/>
      <c r="KJX749" s="168"/>
      <c r="KJY749" s="168"/>
      <c r="KJZ749" s="168"/>
      <c r="KKA749" s="168"/>
      <c r="KKB749" s="168"/>
      <c r="KKC749" s="168"/>
      <c r="KKD749" s="168"/>
      <c r="KKE749" s="168"/>
      <c r="KKF749" s="168"/>
      <c r="KKG749" s="168"/>
      <c r="KKH749" s="168"/>
      <c r="KKI749" s="168"/>
      <c r="KKJ749" s="168"/>
      <c r="KKK749" s="168"/>
      <c r="KKL749" s="168"/>
      <c r="KKM749" s="168"/>
      <c r="KKN749" s="168"/>
      <c r="KKO749" s="511"/>
      <c r="KKP749" s="511"/>
      <c r="KKQ749" s="511"/>
      <c r="KKR749" s="511"/>
      <c r="KKS749" s="511"/>
      <c r="KKT749" s="511"/>
      <c r="KKU749" s="511"/>
      <c r="KKV749" s="511"/>
      <c r="KKW749" s="511"/>
      <c r="KKX749" s="511"/>
      <c r="KKY749" s="511"/>
      <c r="KKZ749" s="511"/>
      <c r="KLA749" s="511"/>
      <c r="KLB749" s="511"/>
      <c r="KLC749" s="511"/>
      <c r="KLD749" s="511"/>
      <c r="KLE749" s="511"/>
      <c r="KLF749" s="511"/>
      <c r="KLG749" s="511"/>
      <c r="KLH749" s="511"/>
      <c r="KLI749" s="511"/>
      <c r="KLJ749" s="511"/>
      <c r="KLK749" s="511"/>
      <c r="KLL749" s="511"/>
      <c r="KLM749" s="89"/>
      <c r="KLN749" s="89"/>
      <c r="KLO749" s="89"/>
      <c r="KLP749" s="89"/>
      <c r="KLQ749" s="89"/>
      <c r="KLR749" s="511"/>
      <c r="KLS749" s="511"/>
      <c r="KLT749" s="89"/>
      <c r="KLU749" s="89"/>
      <c r="KLV749" s="511"/>
      <c r="KLW749" s="511"/>
      <c r="KLX749" s="89"/>
      <c r="KLY749" s="89"/>
      <c r="KLZ749" s="511"/>
      <c r="KMA749" s="511"/>
      <c r="KMB749" s="511"/>
      <c r="KMC749" s="511"/>
      <c r="KMD749" s="511"/>
      <c r="KME749" s="511"/>
      <c r="KMF749" s="511"/>
      <c r="KMG749" s="89"/>
      <c r="KMH749" s="89"/>
      <c r="KMI749" s="511"/>
      <c r="KMJ749" s="511"/>
      <c r="KMK749" s="89"/>
      <c r="KML749" s="89"/>
      <c r="KMM749" s="511"/>
      <c r="KMN749" s="511"/>
      <c r="KMO749" s="511"/>
      <c r="KMP749" s="511"/>
      <c r="KMQ749" s="511"/>
      <c r="KMR749" s="203"/>
      <c r="KMS749" s="107"/>
      <c r="KMT749" s="511"/>
      <c r="KMU749" s="511"/>
      <c r="KMV749" s="511"/>
      <c r="KMW749" s="511"/>
      <c r="KMX749" s="511"/>
      <c r="KMY749" s="511"/>
      <c r="KMZ749" s="511"/>
      <c r="KNA749" s="168"/>
      <c r="KNB749" s="168"/>
      <c r="KNC749" s="168"/>
      <c r="KND749" s="168"/>
      <c r="KNE749" s="168"/>
      <c r="KNF749" s="168"/>
      <c r="KNG749" s="168"/>
      <c r="KNH749" s="168"/>
      <c r="KNI749" s="168"/>
      <c r="KNJ749" s="168"/>
      <c r="KNK749" s="168"/>
      <c r="KNL749" s="168"/>
      <c r="KNM749" s="168"/>
      <c r="KNN749" s="168"/>
      <c r="KNO749" s="168"/>
      <c r="KNP749" s="168"/>
      <c r="KNQ749" s="168"/>
      <c r="KNR749" s="168"/>
      <c r="KNS749" s="168"/>
      <c r="KNT749" s="168"/>
      <c r="KNU749" s="168"/>
      <c r="KNV749" s="168"/>
      <c r="KNW749" s="168"/>
      <c r="KNX749" s="168"/>
      <c r="KNY749" s="168"/>
      <c r="KNZ749" s="168"/>
      <c r="KOA749" s="168"/>
      <c r="KOB749" s="168"/>
      <c r="KOC749" s="168"/>
      <c r="KOD749" s="168"/>
      <c r="KOE749" s="168"/>
      <c r="KOF749" s="168"/>
      <c r="KOG749" s="168"/>
      <c r="KOH749" s="168"/>
      <c r="KOI749" s="168"/>
      <c r="KOJ749" s="168"/>
      <c r="KOK749" s="168"/>
      <c r="KOL749" s="168"/>
      <c r="KOM749" s="168"/>
      <c r="KON749" s="168"/>
      <c r="KOO749" s="168"/>
      <c r="KOP749" s="168"/>
      <c r="KOQ749" s="168"/>
      <c r="KOR749" s="168"/>
      <c r="KOS749" s="511"/>
      <c r="KOT749" s="511"/>
      <c r="KOU749" s="511"/>
      <c r="KOV749" s="511"/>
      <c r="KOW749" s="511"/>
      <c r="KOX749" s="511"/>
      <c r="KOY749" s="511"/>
      <c r="KOZ749" s="511"/>
      <c r="KPA749" s="511"/>
      <c r="KPB749" s="511"/>
      <c r="KPC749" s="511"/>
      <c r="KPD749" s="511"/>
      <c r="KPE749" s="511"/>
      <c r="KPF749" s="511"/>
      <c r="KPG749" s="511"/>
      <c r="KPH749" s="511"/>
      <c r="KPI749" s="511"/>
      <c r="KPJ749" s="511"/>
      <c r="KPK749" s="511"/>
      <c r="KPL749" s="511"/>
      <c r="KPM749" s="511"/>
      <c r="KPN749" s="511"/>
      <c r="KPO749" s="511"/>
      <c r="KPP749" s="511"/>
      <c r="KPQ749" s="89"/>
      <c r="KPR749" s="89"/>
      <c r="KPS749" s="89"/>
      <c r="KPT749" s="89"/>
      <c r="KPU749" s="89"/>
      <c r="KPV749" s="511"/>
      <c r="KPW749" s="511"/>
      <c r="KPX749" s="89"/>
      <c r="KPY749" s="89"/>
      <c r="KPZ749" s="511"/>
      <c r="KQA749" s="511"/>
      <c r="KQB749" s="89"/>
      <c r="KQC749" s="89"/>
      <c r="KQD749" s="511"/>
      <c r="KQE749" s="511"/>
      <c r="KQF749" s="511"/>
      <c r="KQG749" s="511"/>
      <c r="KQH749" s="511"/>
      <c r="KQI749" s="511"/>
      <c r="KQJ749" s="511"/>
      <c r="KQK749" s="89"/>
      <c r="KQL749" s="89"/>
      <c r="KQM749" s="511"/>
      <c r="KQN749" s="511"/>
      <c r="KQO749" s="89"/>
      <c r="KQP749" s="89"/>
      <c r="KQQ749" s="511"/>
      <c r="KQR749" s="511"/>
      <c r="KQS749" s="511"/>
      <c r="KQT749" s="511"/>
      <c r="KQU749" s="511"/>
      <c r="KQV749" s="203"/>
      <c r="KQW749" s="107"/>
      <c r="KQX749" s="511"/>
      <c r="KQY749" s="511"/>
      <c r="KQZ749" s="511"/>
      <c r="KRA749" s="511"/>
      <c r="KRB749" s="511"/>
      <c r="KRC749" s="511"/>
      <c r="KRD749" s="511"/>
      <c r="KRE749" s="168"/>
      <c r="KRF749" s="168"/>
      <c r="KRG749" s="168"/>
      <c r="KRH749" s="168"/>
      <c r="KRI749" s="168"/>
      <c r="KRJ749" s="168"/>
      <c r="KRK749" s="168"/>
      <c r="KRL749" s="168"/>
      <c r="KRM749" s="168"/>
      <c r="KRN749" s="168"/>
      <c r="KRO749" s="168"/>
      <c r="KRP749" s="168"/>
      <c r="KRQ749" s="168"/>
      <c r="KRR749" s="168"/>
      <c r="KRS749" s="168"/>
      <c r="KRT749" s="168"/>
      <c r="KRU749" s="168"/>
      <c r="KRV749" s="168"/>
      <c r="KRW749" s="168"/>
      <c r="KRX749" s="168"/>
      <c r="KRY749" s="168"/>
      <c r="KRZ749" s="168"/>
      <c r="KSA749" s="168"/>
      <c r="KSB749" s="168"/>
      <c r="KSC749" s="168"/>
      <c r="KSD749" s="168"/>
      <c r="KSE749" s="168"/>
      <c r="KSF749" s="168"/>
      <c r="KSG749" s="168"/>
      <c r="KSH749" s="168"/>
      <c r="KSI749" s="168"/>
      <c r="KSJ749" s="168"/>
      <c r="KSK749" s="168"/>
      <c r="KSL749" s="168"/>
      <c r="KSM749" s="168"/>
      <c r="KSN749" s="168"/>
      <c r="KSO749" s="168"/>
      <c r="KSP749" s="168"/>
      <c r="KSQ749" s="168"/>
      <c r="KSR749" s="168"/>
      <c r="KSS749" s="168"/>
      <c r="KST749" s="168"/>
      <c r="KSU749" s="168"/>
      <c r="KSV749" s="168"/>
      <c r="KSW749" s="511"/>
      <c r="KSX749" s="511"/>
      <c r="KSY749" s="511"/>
      <c r="KSZ749" s="511"/>
      <c r="KTA749" s="511"/>
      <c r="KTB749" s="511"/>
      <c r="KTC749" s="511"/>
      <c r="KTD749" s="511"/>
      <c r="KTE749" s="511"/>
      <c r="KTF749" s="511"/>
      <c r="KTG749" s="511"/>
      <c r="KTH749" s="511"/>
      <c r="KTI749" s="511"/>
      <c r="KTJ749" s="511"/>
      <c r="KTK749" s="511"/>
      <c r="KTL749" s="511"/>
      <c r="KTM749" s="511"/>
      <c r="KTN749" s="511"/>
      <c r="KTO749" s="511"/>
      <c r="KTP749" s="511"/>
      <c r="KTQ749" s="511"/>
      <c r="KTR749" s="511"/>
      <c r="KTS749" s="511"/>
      <c r="KTT749" s="511"/>
      <c r="KTU749" s="89"/>
      <c r="KTV749" s="89"/>
      <c r="KTW749" s="89"/>
      <c r="KTX749" s="89"/>
      <c r="KTY749" s="89"/>
      <c r="KTZ749" s="511"/>
      <c r="KUA749" s="511"/>
      <c r="KUB749" s="89"/>
      <c r="KUC749" s="89"/>
      <c r="KUD749" s="511"/>
      <c r="KUE749" s="511"/>
      <c r="KUF749" s="89"/>
      <c r="KUG749" s="89"/>
      <c r="KUH749" s="511"/>
      <c r="KUI749" s="511"/>
      <c r="KUJ749" s="511"/>
      <c r="KUK749" s="511"/>
      <c r="KUL749" s="511"/>
      <c r="KUM749" s="511"/>
      <c r="KUN749" s="511"/>
      <c r="KUO749" s="89"/>
      <c r="KUP749" s="89"/>
      <c r="KUQ749" s="511"/>
      <c r="KUR749" s="511"/>
      <c r="KUS749" s="89"/>
      <c r="KUT749" s="89"/>
      <c r="KUU749" s="511"/>
      <c r="KUV749" s="511"/>
      <c r="KUW749" s="511"/>
      <c r="KUX749" s="511"/>
      <c r="KUY749" s="511"/>
      <c r="KUZ749" s="203"/>
      <c r="KVA749" s="107"/>
      <c r="KVB749" s="511"/>
      <c r="KVC749" s="511"/>
      <c r="KVD749" s="511"/>
      <c r="KVE749" s="511"/>
      <c r="KVF749" s="511"/>
      <c r="KVG749" s="511"/>
      <c r="KVH749" s="511"/>
      <c r="KVI749" s="168"/>
      <c r="KVJ749" s="168"/>
      <c r="KVK749" s="168"/>
      <c r="KVL749" s="168"/>
      <c r="KVM749" s="168"/>
      <c r="KVN749" s="168"/>
      <c r="KVO749" s="168"/>
      <c r="KVP749" s="168"/>
      <c r="KVQ749" s="168"/>
      <c r="KVR749" s="168"/>
      <c r="KVS749" s="168"/>
      <c r="KVT749" s="168"/>
      <c r="KVU749" s="168"/>
      <c r="KVV749" s="168"/>
      <c r="KVW749" s="168"/>
      <c r="KVX749" s="168"/>
      <c r="KVY749" s="168"/>
      <c r="KVZ749" s="168"/>
      <c r="KWA749" s="168"/>
      <c r="KWB749" s="168"/>
      <c r="KWC749" s="168"/>
      <c r="KWD749" s="168"/>
      <c r="KWE749" s="168"/>
      <c r="KWF749" s="168"/>
      <c r="KWG749" s="168"/>
      <c r="KWH749" s="168"/>
      <c r="KWI749" s="168"/>
      <c r="KWJ749" s="168"/>
      <c r="KWK749" s="168"/>
      <c r="KWL749" s="168"/>
      <c r="KWM749" s="168"/>
      <c r="KWN749" s="168"/>
      <c r="KWO749" s="168"/>
      <c r="KWP749" s="168"/>
      <c r="KWQ749" s="168"/>
      <c r="KWR749" s="168"/>
      <c r="KWS749" s="168"/>
      <c r="KWT749" s="168"/>
      <c r="KWU749" s="168"/>
      <c r="KWV749" s="168"/>
      <c r="KWW749" s="168"/>
      <c r="KWX749" s="168"/>
      <c r="KWY749" s="168"/>
      <c r="KWZ749" s="168"/>
      <c r="KXA749" s="511"/>
      <c r="KXB749" s="511"/>
      <c r="KXC749" s="511"/>
      <c r="KXD749" s="511"/>
      <c r="KXE749" s="511"/>
      <c r="KXF749" s="511"/>
      <c r="KXG749" s="511"/>
      <c r="KXH749" s="511"/>
      <c r="KXI749" s="511"/>
      <c r="KXJ749" s="511"/>
      <c r="KXK749" s="511"/>
      <c r="KXL749" s="511"/>
      <c r="KXM749" s="511"/>
      <c r="KXN749" s="511"/>
      <c r="KXO749" s="511"/>
      <c r="KXP749" s="511"/>
      <c r="KXQ749" s="511"/>
      <c r="KXR749" s="511"/>
      <c r="KXS749" s="511"/>
      <c r="KXT749" s="511"/>
      <c r="KXU749" s="511"/>
      <c r="KXV749" s="511"/>
      <c r="KXW749" s="511"/>
      <c r="KXX749" s="511"/>
      <c r="KXY749" s="89"/>
      <c r="KXZ749" s="89"/>
      <c r="KYA749" s="89"/>
      <c r="KYB749" s="89"/>
      <c r="KYC749" s="89"/>
      <c r="KYD749" s="511"/>
      <c r="KYE749" s="511"/>
      <c r="KYF749" s="89"/>
      <c r="KYG749" s="89"/>
      <c r="KYH749" s="511"/>
      <c r="KYI749" s="511"/>
      <c r="KYJ749" s="89"/>
      <c r="KYK749" s="89"/>
      <c r="KYL749" s="511"/>
      <c r="KYM749" s="511"/>
      <c r="KYN749" s="511"/>
      <c r="KYO749" s="511"/>
      <c r="KYP749" s="511"/>
      <c r="KYQ749" s="511"/>
      <c r="KYR749" s="511"/>
      <c r="KYS749" s="89"/>
      <c r="KYT749" s="89"/>
      <c r="KYU749" s="511"/>
      <c r="KYV749" s="511"/>
      <c r="KYW749" s="89"/>
      <c r="KYX749" s="89"/>
      <c r="KYY749" s="511"/>
      <c r="KYZ749" s="511"/>
      <c r="KZA749" s="511"/>
      <c r="KZB749" s="511"/>
      <c r="KZC749" s="511"/>
      <c r="KZD749" s="203"/>
      <c r="KZE749" s="107"/>
      <c r="KZF749" s="511"/>
      <c r="KZG749" s="511"/>
      <c r="KZH749" s="511"/>
      <c r="KZI749" s="511"/>
      <c r="KZJ749" s="511"/>
      <c r="KZK749" s="511"/>
      <c r="KZL749" s="511"/>
      <c r="KZM749" s="168"/>
      <c r="KZN749" s="168"/>
      <c r="KZO749" s="168"/>
      <c r="KZP749" s="168"/>
      <c r="KZQ749" s="168"/>
      <c r="KZR749" s="168"/>
      <c r="KZS749" s="168"/>
      <c r="KZT749" s="168"/>
      <c r="KZU749" s="168"/>
      <c r="KZV749" s="168"/>
      <c r="KZW749" s="168"/>
      <c r="KZX749" s="168"/>
      <c r="KZY749" s="168"/>
      <c r="KZZ749" s="168"/>
      <c r="LAA749" s="168"/>
      <c r="LAB749" s="168"/>
      <c r="LAC749" s="168"/>
      <c r="LAD749" s="168"/>
      <c r="LAE749" s="168"/>
      <c r="LAF749" s="168"/>
      <c r="LAG749" s="168"/>
      <c r="LAH749" s="168"/>
      <c r="LAI749" s="168"/>
      <c r="LAJ749" s="168"/>
      <c r="LAK749" s="168"/>
      <c r="LAL749" s="168"/>
      <c r="LAM749" s="168"/>
      <c r="LAN749" s="168"/>
      <c r="LAO749" s="168"/>
      <c r="LAP749" s="168"/>
      <c r="LAQ749" s="168"/>
      <c r="LAR749" s="168"/>
      <c r="LAS749" s="168"/>
      <c r="LAT749" s="168"/>
      <c r="LAU749" s="168"/>
      <c r="LAV749" s="168"/>
      <c r="LAW749" s="168"/>
      <c r="LAX749" s="168"/>
      <c r="LAY749" s="168"/>
      <c r="LAZ749" s="168"/>
      <c r="LBA749" s="168"/>
      <c r="LBB749" s="168"/>
      <c r="LBC749" s="168"/>
      <c r="LBD749" s="168"/>
      <c r="LBE749" s="511"/>
      <c r="LBF749" s="511"/>
      <c r="LBG749" s="511"/>
      <c r="LBH749" s="511"/>
      <c r="LBI749" s="511"/>
      <c r="LBJ749" s="511"/>
      <c r="LBK749" s="511"/>
      <c r="LBL749" s="511"/>
      <c r="LBM749" s="511"/>
      <c r="LBN749" s="511"/>
      <c r="LBO749" s="511"/>
      <c r="LBP749" s="511"/>
      <c r="LBQ749" s="511"/>
      <c r="LBR749" s="511"/>
      <c r="LBS749" s="511"/>
      <c r="LBT749" s="511"/>
      <c r="LBU749" s="511"/>
      <c r="LBV749" s="511"/>
      <c r="LBW749" s="511"/>
      <c r="LBX749" s="511"/>
      <c r="LBY749" s="511"/>
      <c r="LBZ749" s="511"/>
      <c r="LCA749" s="511"/>
      <c r="LCB749" s="511"/>
      <c r="LCC749" s="89"/>
      <c r="LCD749" s="89"/>
      <c r="LCE749" s="89"/>
      <c r="LCF749" s="89"/>
      <c r="LCG749" s="89"/>
      <c r="LCH749" s="511"/>
      <c r="LCI749" s="511"/>
      <c r="LCJ749" s="89"/>
      <c r="LCK749" s="89"/>
      <c r="LCL749" s="511"/>
      <c r="LCM749" s="511"/>
      <c r="LCN749" s="89"/>
      <c r="LCO749" s="89"/>
      <c r="LCP749" s="511"/>
      <c r="LCQ749" s="511"/>
      <c r="LCR749" s="511"/>
      <c r="LCS749" s="511"/>
      <c r="LCT749" s="511"/>
      <c r="LCU749" s="511"/>
      <c r="LCV749" s="511"/>
      <c r="LCW749" s="89"/>
      <c r="LCX749" s="89"/>
      <c r="LCY749" s="511"/>
      <c r="LCZ749" s="511"/>
      <c r="LDA749" s="89"/>
      <c r="LDB749" s="89"/>
      <c r="LDC749" s="511"/>
      <c r="LDD749" s="511"/>
      <c r="LDE749" s="511"/>
      <c r="LDF749" s="511"/>
      <c r="LDG749" s="511"/>
      <c r="LDH749" s="203"/>
      <c r="LDI749" s="107"/>
      <c r="LDJ749" s="511"/>
      <c r="LDK749" s="511"/>
      <c r="LDL749" s="511"/>
      <c r="LDM749" s="511"/>
      <c r="LDN749" s="511"/>
      <c r="LDO749" s="511"/>
      <c r="LDP749" s="511"/>
      <c r="LDQ749" s="168"/>
      <c r="LDR749" s="168"/>
      <c r="LDS749" s="168"/>
      <c r="LDT749" s="168"/>
      <c r="LDU749" s="168"/>
      <c r="LDV749" s="168"/>
      <c r="LDW749" s="168"/>
      <c r="LDX749" s="168"/>
      <c r="LDY749" s="168"/>
      <c r="LDZ749" s="168"/>
      <c r="LEA749" s="168"/>
      <c r="LEB749" s="168"/>
      <c r="LEC749" s="168"/>
      <c r="LED749" s="168"/>
      <c r="LEE749" s="168"/>
      <c r="LEF749" s="168"/>
      <c r="LEG749" s="168"/>
      <c r="LEH749" s="168"/>
      <c r="LEI749" s="168"/>
      <c r="LEJ749" s="168"/>
      <c r="LEK749" s="168"/>
      <c r="LEL749" s="168"/>
      <c r="LEM749" s="168"/>
      <c r="LEN749" s="168"/>
      <c r="LEO749" s="168"/>
      <c r="LEP749" s="168"/>
      <c r="LEQ749" s="168"/>
      <c r="LER749" s="168"/>
      <c r="LES749" s="168"/>
      <c r="LET749" s="168"/>
      <c r="LEU749" s="168"/>
      <c r="LEV749" s="168"/>
      <c r="LEW749" s="168"/>
      <c r="LEX749" s="168"/>
      <c r="LEY749" s="168"/>
      <c r="LEZ749" s="168"/>
      <c r="LFA749" s="168"/>
      <c r="LFB749" s="168"/>
      <c r="LFC749" s="168"/>
      <c r="LFD749" s="168"/>
      <c r="LFE749" s="168"/>
      <c r="LFF749" s="168"/>
      <c r="LFG749" s="168"/>
      <c r="LFH749" s="168"/>
      <c r="LFI749" s="511"/>
      <c r="LFJ749" s="511"/>
      <c r="LFK749" s="511"/>
      <c r="LFL749" s="511"/>
      <c r="LFM749" s="511"/>
      <c r="LFN749" s="511"/>
      <c r="LFO749" s="511"/>
      <c r="LFP749" s="511"/>
      <c r="LFQ749" s="511"/>
      <c r="LFR749" s="511"/>
      <c r="LFS749" s="511"/>
      <c r="LFT749" s="511"/>
      <c r="LFU749" s="511"/>
      <c r="LFV749" s="511"/>
      <c r="LFW749" s="511"/>
      <c r="LFX749" s="511"/>
      <c r="LFY749" s="511"/>
      <c r="LFZ749" s="511"/>
      <c r="LGA749" s="511"/>
      <c r="LGB749" s="511"/>
      <c r="LGC749" s="511"/>
      <c r="LGD749" s="511"/>
      <c r="LGE749" s="511"/>
      <c r="LGF749" s="511"/>
      <c r="LGG749" s="89"/>
      <c r="LGH749" s="89"/>
      <c r="LGI749" s="89"/>
      <c r="LGJ749" s="89"/>
      <c r="LGK749" s="89"/>
      <c r="LGL749" s="511"/>
      <c r="LGM749" s="511"/>
      <c r="LGN749" s="89"/>
      <c r="LGO749" s="89"/>
      <c r="LGP749" s="511"/>
      <c r="LGQ749" s="511"/>
      <c r="LGR749" s="89"/>
      <c r="LGS749" s="89"/>
      <c r="LGT749" s="511"/>
      <c r="LGU749" s="511"/>
      <c r="LGV749" s="511"/>
      <c r="LGW749" s="511"/>
      <c r="LGX749" s="511"/>
      <c r="LGY749" s="511"/>
      <c r="LGZ749" s="511"/>
      <c r="LHA749" s="89"/>
      <c r="LHB749" s="89"/>
      <c r="LHC749" s="511"/>
      <c r="LHD749" s="511"/>
      <c r="LHE749" s="89"/>
      <c r="LHF749" s="89"/>
      <c r="LHG749" s="511"/>
      <c r="LHH749" s="511"/>
      <c r="LHI749" s="511"/>
      <c r="LHJ749" s="511"/>
      <c r="LHK749" s="511"/>
      <c r="LHL749" s="203"/>
      <c r="LHM749" s="107"/>
      <c r="LHN749" s="511"/>
      <c r="LHO749" s="511"/>
      <c r="LHP749" s="511"/>
      <c r="LHQ749" s="511"/>
      <c r="LHR749" s="511"/>
      <c r="LHS749" s="511"/>
      <c r="LHT749" s="511"/>
      <c r="LHU749" s="168"/>
      <c r="LHV749" s="168"/>
      <c r="LHW749" s="168"/>
      <c r="LHX749" s="168"/>
      <c r="LHY749" s="168"/>
      <c r="LHZ749" s="168"/>
      <c r="LIA749" s="168"/>
      <c r="LIB749" s="168"/>
      <c r="LIC749" s="168"/>
      <c r="LID749" s="168"/>
      <c r="LIE749" s="168"/>
      <c r="LIF749" s="168"/>
      <c r="LIG749" s="168"/>
      <c r="LIH749" s="168"/>
      <c r="LII749" s="168"/>
      <c r="LIJ749" s="168"/>
      <c r="LIK749" s="168"/>
      <c r="LIL749" s="168"/>
      <c r="LIM749" s="168"/>
      <c r="LIN749" s="168"/>
      <c r="LIO749" s="168"/>
      <c r="LIP749" s="168"/>
      <c r="LIQ749" s="168"/>
      <c r="LIR749" s="168"/>
      <c r="LIS749" s="168"/>
      <c r="LIT749" s="168"/>
      <c r="LIU749" s="168"/>
      <c r="LIV749" s="168"/>
      <c r="LIW749" s="168"/>
      <c r="LIX749" s="168"/>
      <c r="LIY749" s="168"/>
      <c r="LIZ749" s="168"/>
      <c r="LJA749" s="168"/>
      <c r="LJB749" s="168"/>
      <c r="LJC749" s="168"/>
      <c r="LJD749" s="168"/>
      <c r="LJE749" s="168"/>
      <c r="LJF749" s="168"/>
      <c r="LJG749" s="168"/>
      <c r="LJH749" s="168"/>
      <c r="LJI749" s="168"/>
      <c r="LJJ749" s="168"/>
      <c r="LJK749" s="168"/>
      <c r="LJL749" s="168"/>
      <c r="LJM749" s="511"/>
      <c r="LJN749" s="511"/>
      <c r="LJO749" s="511"/>
      <c r="LJP749" s="511"/>
      <c r="LJQ749" s="511"/>
      <c r="LJR749" s="511"/>
      <c r="LJS749" s="511"/>
      <c r="LJT749" s="511"/>
      <c r="LJU749" s="511"/>
      <c r="LJV749" s="511"/>
      <c r="LJW749" s="511"/>
      <c r="LJX749" s="511"/>
      <c r="LJY749" s="511"/>
      <c r="LJZ749" s="511"/>
      <c r="LKA749" s="511"/>
      <c r="LKB749" s="511"/>
      <c r="LKC749" s="511"/>
      <c r="LKD749" s="511"/>
      <c r="LKE749" s="511"/>
      <c r="LKF749" s="511"/>
      <c r="LKG749" s="511"/>
      <c r="LKH749" s="511"/>
      <c r="LKI749" s="511"/>
      <c r="LKJ749" s="511"/>
      <c r="LKK749" s="89"/>
      <c r="LKL749" s="89"/>
      <c r="LKM749" s="89"/>
      <c r="LKN749" s="89"/>
      <c r="LKO749" s="89"/>
      <c r="LKP749" s="511"/>
      <c r="LKQ749" s="511"/>
      <c r="LKR749" s="89"/>
      <c r="LKS749" s="89"/>
      <c r="LKT749" s="511"/>
      <c r="LKU749" s="511"/>
      <c r="LKV749" s="89"/>
      <c r="LKW749" s="89"/>
      <c r="LKX749" s="511"/>
      <c r="LKY749" s="511"/>
      <c r="LKZ749" s="511"/>
      <c r="LLA749" s="511"/>
      <c r="LLB749" s="511"/>
      <c r="LLC749" s="511"/>
      <c r="LLD749" s="511"/>
      <c r="LLE749" s="89"/>
      <c r="LLF749" s="89"/>
      <c r="LLG749" s="511"/>
      <c r="LLH749" s="511"/>
      <c r="LLI749" s="89"/>
      <c r="LLJ749" s="89"/>
      <c r="LLK749" s="511"/>
      <c r="LLL749" s="511"/>
      <c r="LLM749" s="511"/>
      <c r="LLN749" s="511"/>
      <c r="LLO749" s="511"/>
      <c r="LLP749" s="203"/>
      <c r="LLQ749" s="107"/>
      <c r="LLR749" s="511"/>
      <c r="LLS749" s="511"/>
      <c r="LLT749" s="511"/>
      <c r="LLU749" s="511"/>
      <c r="LLV749" s="511"/>
      <c r="LLW749" s="511"/>
      <c r="LLX749" s="511"/>
      <c r="LLY749" s="168"/>
      <c r="LLZ749" s="168"/>
      <c r="LMA749" s="168"/>
      <c r="LMB749" s="168"/>
      <c r="LMC749" s="168"/>
      <c r="LMD749" s="168"/>
      <c r="LME749" s="168"/>
      <c r="LMF749" s="168"/>
      <c r="LMG749" s="168"/>
      <c r="LMH749" s="168"/>
      <c r="LMI749" s="168"/>
      <c r="LMJ749" s="168"/>
      <c r="LMK749" s="168"/>
      <c r="LML749" s="168"/>
      <c r="LMM749" s="168"/>
      <c r="LMN749" s="168"/>
      <c r="LMO749" s="168"/>
      <c r="LMP749" s="168"/>
      <c r="LMQ749" s="168"/>
      <c r="LMR749" s="168"/>
      <c r="LMS749" s="168"/>
      <c r="LMT749" s="168"/>
      <c r="LMU749" s="168"/>
      <c r="LMV749" s="168"/>
      <c r="LMW749" s="168"/>
      <c r="LMX749" s="168"/>
      <c r="LMY749" s="168"/>
      <c r="LMZ749" s="168"/>
      <c r="LNA749" s="168"/>
      <c r="LNB749" s="168"/>
      <c r="LNC749" s="168"/>
      <c r="LND749" s="168"/>
      <c r="LNE749" s="168"/>
      <c r="LNF749" s="168"/>
      <c r="LNG749" s="168"/>
      <c r="LNH749" s="168"/>
      <c r="LNI749" s="168"/>
      <c r="LNJ749" s="168"/>
      <c r="LNK749" s="168"/>
      <c r="LNL749" s="168"/>
      <c r="LNM749" s="168"/>
      <c r="LNN749" s="168"/>
      <c r="LNO749" s="168"/>
      <c r="LNP749" s="168"/>
      <c r="LNQ749" s="511"/>
      <c r="LNR749" s="511"/>
      <c r="LNS749" s="511"/>
      <c r="LNT749" s="511"/>
      <c r="LNU749" s="511"/>
      <c r="LNV749" s="511"/>
      <c r="LNW749" s="511"/>
      <c r="LNX749" s="511"/>
      <c r="LNY749" s="511"/>
      <c r="LNZ749" s="511"/>
      <c r="LOA749" s="511"/>
      <c r="LOB749" s="511"/>
      <c r="LOC749" s="511"/>
      <c r="LOD749" s="511"/>
      <c r="LOE749" s="511"/>
      <c r="LOF749" s="511"/>
      <c r="LOG749" s="511"/>
      <c r="LOH749" s="511"/>
      <c r="LOI749" s="511"/>
      <c r="LOJ749" s="511"/>
      <c r="LOK749" s="511"/>
      <c r="LOL749" s="511"/>
      <c r="LOM749" s="511"/>
      <c r="LON749" s="511"/>
      <c r="LOO749" s="89"/>
      <c r="LOP749" s="89"/>
      <c r="LOQ749" s="89"/>
      <c r="LOR749" s="89"/>
      <c r="LOS749" s="89"/>
      <c r="LOT749" s="511"/>
      <c r="LOU749" s="511"/>
      <c r="LOV749" s="89"/>
      <c r="LOW749" s="89"/>
      <c r="LOX749" s="511"/>
      <c r="LOY749" s="511"/>
      <c r="LOZ749" s="89"/>
      <c r="LPA749" s="89"/>
      <c r="LPB749" s="511"/>
      <c r="LPC749" s="511"/>
      <c r="LPD749" s="511"/>
      <c r="LPE749" s="511"/>
      <c r="LPF749" s="511"/>
      <c r="LPG749" s="511"/>
      <c r="LPH749" s="511"/>
      <c r="LPI749" s="89"/>
      <c r="LPJ749" s="89"/>
      <c r="LPK749" s="511"/>
      <c r="LPL749" s="511"/>
      <c r="LPM749" s="89"/>
      <c r="LPN749" s="89"/>
      <c r="LPO749" s="511"/>
      <c r="LPP749" s="511"/>
      <c r="LPQ749" s="511"/>
      <c r="LPR749" s="511"/>
      <c r="LPS749" s="511"/>
      <c r="LPT749" s="203"/>
      <c r="LPU749" s="107"/>
      <c r="LPV749" s="511"/>
      <c r="LPW749" s="511"/>
      <c r="LPX749" s="511"/>
      <c r="LPY749" s="511"/>
      <c r="LPZ749" s="511"/>
      <c r="LQA749" s="511"/>
      <c r="LQB749" s="511"/>
      <c r="LQC749" s="168"/>
      <c r="LQD749" s="168"/>
      <c r="LQE749" s="168"/>
      <c r="LQF749" s="168"/>
      <c r="LQG749" s="168"/>
      <c r="LQH749" s="168"/>
      <c r="LQI749" s="168"/>
      <c r="LQJ749" s="168"/>
      <c r="LQK749" s="168"/>
      <c r="LQL749" s="168"/>
      <c r="LQM749" s="168"/>
      <c r="LQN749" s="168"/>
      <c r="LQO749" s="168"/>
      <c r="LQP749" s="168"/>
      <c r="LQQ749" s="168"/>
      <c r="LQR749" s="168"/>
      <c r="LQS749" s="168"/>
      <c r="LQT749" s="168"/>
      <c r="LQU749" s="168"/>
      <c r="LQV749" s="168"/>
      <c r="LQW749" s="168"/>
      <c r="LQX749" s="168"/>
      <c r="LQY749" s="168"/>
      <c r="LQZ749" s="168"/>
      <c r="LRA749" s="168"/>
      <c r="LRB749" s="168"/>
      <c r="LRC749" s="168"/>
      <c r="LRD749" s="168"/>
      <c r="LRE749" s="168"/>
      <c r="LRF749" s="168"/>
      <c r="LRG749" s="168"/>
      <c r="LRH749" s="168"/>
      <c r="LRI749" s="168"/>
      <c r="LRJ749" s="168"/>
      <c r="LRK749" s="168"/>
      <c r="LRL749" s="168"/>
      <c r="LRM749" s="168"/>
      <c r="LRN749" s="168"/>
      <c r="LRO749" s="168"/>
      <c r="LRP749" s="168"/>
      <c r="LRQ749" s="168"/>
      <c r="LRR749" s="168"/>
      <c r="LRS749" s="168"/>
      <c r="LRT749" s="168"/>
      <c r="LRU749" s="511"/>
      <c r="LRV749" s="511"/>
      <c r="LRW749" s="511"/>
      <c r="LRX749" s="511"/>
      <c r="LRY749" s="511"/>
      <c r="LRZ749" s="511"/>
      <c r="LSA749" s="511"/>
      <c r="LSB749" s="511"/>
      <c r="LSC749" s="511"/>
      <c r="LSD749" s="511"/>
      <c r="LSE749" s="511"/>
      <c r="LSF749" s="511"/>
      <c r="LSG749" s="511"/>
      <c r="LSH749" s="511"/>
      <c r="LSI749" s="511"/>
      <c r="LSJ749" s="511"/>
      <c r="LSK749" s="511"/>
      <c r="LSL749" s="511"/>
      <c r="LSM749" s="511"/>
      <c r="LSN749" s="511"/>
      <c r="LSO749" s="511"/>
      <c r="LSP749" s="511"/>
      <c r="LSQ749" s="511"/>
      <c r="LSR749" s="511"/>
      <c r="LSS749" s="89"/>
      <c r="LST749" s="89"/>
      <c r="LSU749" s="89"/>
      <c r="LSV749" s="89"/>
      <c r="LSW749" s="89"/>
      <c r="LSX749" s="511"/>
      <c r="LSY749" s="511"/>
      <c r="LSZ749" s="89"/>
      <c r="LTA749" s="89"/>
      <c r="LTB749" s="511"/>
      <c r="LTC749" s="511"/>
      <c r="LTD749" s="89"/>
      <c r="LTE749" s="89"/>
      <c r="LTF749" s="511"/>
      <c r="LTG749" s="511"/>
      <c r="LTH749" s="511"/>
      <c r="LTI749" s="511"/>
      <c r="LTJ749" s="511"/>
      <c r="LTK749" s="511"/>
      <c r="LTL749" s="511"/>
      <c r="LTM749" s="89"/>
      <c r="LTN749" s="89"/>
      <c r="LTO749" s="511"/>
      <c r="LTP749" s="511"/>
      <c r="LTQ749" s="89"/>
      <c r="LTR749" s="89"/>
      <c r="LTS749" s="511"/>
      <c r="LTT749" s="511"/>
      <c r="LTU749" s="511"/>
      <c r="LTV749" s="511"/>
      <c r="LTW749" s="511"/>
      <c r="LTX749" s="203"/>
      <c r="LTY749" s="107"/>
      <c r="LTZ749" s="511"/>
      <c r="LUA749" s="511"/>
      <c r="LUB749" s="511"/>
      <c r="LUC749" s="511"/>
      <c r="LUD749" s="511"/>
      <c r="LUE749" s="511"/>
      <c r="LUF749" s="511"/>
      <c r="LUG749" s="168"/>
      <c r="LUH749" s="168"/>
      <c r="LUI749" s="168"/>
      <c r="LUJ749" s="168"/>
      <c r="LUK749" s="168"/>
      <c r="LUL749" s="168"/>
      <c r="LUM749" s="168"/>
      <c r="LUN749" s="168"/>
      <c r="LUO749" s="168"/>
      <c r="LUP749" s="168"/>
      <c r="LUQ749" s="168"/>
      <c r="LUR749" s="168"/>
      <c r="LUS749" s="168"/>
      <c r="LUT749" s="168"/>
      <c r="LUU749" s="168"/>
      <c r="LUV749" s="168"/>
      <c r="LUW749" s="168"/>
      <c r="LUX749" s="168"/>
      <c r="LUY749" s="168"/>
      <c r="LUZ749" s="168"/>
      <c r="LVA749" s="168"/>
      <c r="LVB749" s="168"/>
      <c r="LVC749" s="168"/>
      <c r="LVD749" s="168"/>
      <c r="LVE749" s="168"/>
      <c r="LVF749" s="168"/>
      <c r="LVG749" s="168"/>
      <c r="LVH749" s="168"/>
      <c r="LVI749" s="168"/>
      <c r="LVJ749" s="168"/>
      <c r="LVK749" s="168"/>
      <c r="LVL749" s="168"/>
      <c r="LVM749" s="168"/>
      <c r="LVN749" s="168"/>
      <c r="LVO749" s="168"/>
      <c r="LVP749" s="168"/>
      <c r="LVQ749" s="168"/>
      <c r="LVR749" s="168"/>
      <c r="LVS749" s="168"/>
      <c r="LVT749" s="168"/>
      <c r="LVU749" s="168"/>
      <c r="LVV749" s="168"/>
      <c r="LVW749" s="168"/>
      <c r="LVX749" s="168"/>
      <c r="LVY749" s="511"/>
      <c r="LVZ749" s="511"/>
      <c r="LWA749" s="511"/>
      <c r="LWB749" s="511"/>
      <c r="LWC749" s="511"/>
      <c r="LWD749" s="511"/>
      <c r="LWE749" s="511"/>
      <c r="LWF749" s="511"/>
      <c r="LWG749" s="511"/>
      <c r="LWH749" s="511"/>
      <c r="LWI749" s="511"/>
      <c r="LWJ749" s="511"/>
      <c r="LWK749" s="511"/>
      <c r="LWL749" s="511"/>
      <c r="LWM749" s="511"/>
      <c r="LWN749" s="511"/>
      <c r="LWO749" s="511"/>
      <c r="LWP749" s="511"/>
      <c r="LWQ749" s="511"/>
      <c r="LWR749" s="511"/>
      <c r="LWS749" s="511"/>
      <c r="LWT749" s="511"/>
      <c r="LWU749" s="511"/>
      <c r="LWV749" s="511"/>
      <c r="LWW749" s="89"/>
      <c r="LWX749" s="89"/>
      <c r="LWY749" s="89"/>
      <c r="LWZ749" s="89"/>
      <c r="LXA749" s="89"/>
      <c r="LXB749" s="511"/>
      <c r="LXC749" s="511"/>
      <c r="LXD749" s="89"/>
      <c r="LXE749" s="89"/>
      <c r="LXF749" s="511"/>
      <c r="LXG749" s="511"/>
      <c r="LXH749" s="89"/>
      <c r="LXI749" s="89"/>
      <c r="LXJ749" s="511"/>
      <c r="LXK749" s="511"/>
      <c r="LXL749" s="511"/>
      <c r="LXM749" s="511"/>
      <c r="LXN749" s="511"/>
      <c r="LXO749" s="511"/>
      <c r="LXP749" s="511"/>
      <c r="LXQ749" s="89"/>
      <c r="LXR749" s="89"/>
      <c r="LXS749" s="511"/>
      <c r="LXT749" s="511"/>
      <c r="LXU749" s="89"/>
      <c r="LXV749" s="89"/>
      <c r="LXW749" s="511"/>
      <c r="LXX749" s="511"/>
      <c r="LXY749" s="511"/>
      <c r="LXZ749" s="511"/>
      <c r="LYA749" s="511"/>
      <c r="LYB749" s="203"/>
      <c r="LYC749" s="107"/>
      <c r="LYD749" s="511"/>
      <c r="LYE749" s="511"/>
      <c r="LYF749" s="511"/>
      <c r="LYG749" s="511"/>
      <c r="LYH749" s="511"/>
      <c r="LYI749" s="511"/>
      <c r="LYJ749" s="511"/>
      <c r="LYK749" s="168"/>
      <c r="LYL749" s="168"/>
      <c r="LYM749" s="168"/>
      <c r="LYN749" s="168"/>
      <c r="LYO749" s="168"/>
      <c r="LYP749" s="168"/>
      <c r="LYQ749" s="168"/>
      <c r="LYR749" s="168"/>
      <c r="LYS749" s="168"/>
      <c r="LYT749" s="168"/>
      <c r="LYU749" s="168"/>
      <c r="LYV749" s="168"/>
      <c r="LYW749" s="168"/>
      <c r="LYX749" s="168"/>
      <c r="LYY749" s="168"/>
      <c r="LYZ749" s="168"/>
      <c r="LZA749" s="168"/>
      <c r="LZB749" s="168"/>
      <c r="LZC749" s="168"/>
      <c r="LZD749" s="168"/>
      <c r="LZE749" s="168"/>
      <c r="LZF749" s="168"/>
      <c r="LZG749" s="168"/>
      <c r="LZH749" s="168"/>
      <c r="LZI749" s="168"/>
      <c r="LZJ749" s="168"/>
      <c r="LZK749" s="168"/>
      <c r="LZL749" s="168"/>
      <c r="LZM749" s="168"/>
      <c r="LZN749" s="168"/>
      <c r="LZO749" s="168"/>
      <c r="LZP749" s="168"/>
      <c r="LZQ749" s="168"/>
      <c r="LZR749" s="168"/>
      <c r="LZS749" s="168"/>
      <c r="LZT749" s="168"/>
      <c r="LZU749" s="168"/>
      <c r="LZV749" s="168"/>
      <c r="LZW749" s="168"/>
      <c r="LZX749" s="168"/>
      <c r="LZY749" s="168"/>
      <c r="LZZ749" s="168"/>
      <c r="MAA749" s="168"/>
      <c r="MAB749" s="168"/>
      <c r="MAC749" s="511"/>
      <c r="MAD749" s="511"/>
      <c r="MAE749" s="511"/>
      <c r="MAF749" s="511"/>
      <c r="MAG749" s="511"/>
      <c r="MAH749" s="511"/>
      <c r="MAI749" s="511"/>
      <c r="MAJ749" s="511"/>
      <c r="MAK749" s="511"/>
      <c r="MAL749" s="511"/>
      <c r="MAM749" s="511"/>
      <c r="MAN749" s="511"/>
      <c r="MAO749" s="511"/>
      <c r="MAP749" s="511"/>
      <c r="MAQ749" s="511"/>
      <c r="MAR749" s="511"/>
      <c r="MAS749" s="511"/>
      <c r="MAT749" s="511"/>
      <c r="MAU749" s="511"/>
      <c r="MAV749" s="511"/>
      <c r="MAW749" s="511"/>
      <c r="MAX749" s="511"/>
      <c r="MAY749" s="511"/>
      <c r="MAZ749" s="511"/>
      <c r="MBA749" s="89"/>
      <c r="MBB749" s="89"/>
      <c r="MBC749" s="89"/>
      <c r="MBD749" s="89"/>
      <c r="MBE749" s="89"/>
      <c r="MBF749" s="511"/>
      <c r="MBG749" s="511"/>
      <c r="MBH749" s="89"/>
      <c r="MBI749" s="89"/>
      <c r="MBJ749" s="511"/>
      <c r="MBK749" s="511"/>
      <c r="MBL749" s="89"/>
      <c r="MBM749" s="89"/>
      <c r="MBN749" s="511"/>
      <c r="MBO749" s="511"/>
      <c r="MBP749" s="511"/>
      <c r="MBQ749" s="511"/>
      <c r="MBR749" s="511"/>
      <c r="MBS749" s="511"/>
      <c r="MBT749" s="511"/>
      <c r="MBU749" s="89"/>
      <c r="MBV749" s="89"/>
      <c r="MBW749" s="511"/>
      <c r="MBX749" s="511"/>
      <c r="MBY749" s="89"/>
      <c r="MBZ749" s="89"/>
      <c r="MCA749" s="511"/>
      <c r="MCB749" s="511"/>
      <c r="MCC749" s="511"/>
      <c r="MCD749" s="511"/>
      <c r="MCE749" s="511"/>
      <c r="MCF749" s="203"/>
      <c r="MCG749" s="107"/>
      <c r="MCH749" s="511"/>
      <c r="MCI749" s="511"/>
      <c r="MCJ749" s="511"/>
      <c r="MCK749" s="511"/>
      <c r="MCL749" s="511"/>
      <c r="MCM749" s="511"/>
      <c r="MCN749" s="511"/>
      <c r="MCO749" s="168"/>
      <c r="MCP749" s="168"/>
      <c r="MCQ749" s="168"/>
      <c r="MCR749" s="168"/>
      <c r="MCS749" s="168"/>
      <c r="MCT749" s="168"/>
      <c r="MCU749" s="168"/>
      <c r="MCV749" s="168"/>
      <c r="MCW749" s="168"/>
      <c r="MCX749" s="168"/>
      <c r="MCY749" s="168"/>
      <c r="MCZ749" s="168"/>
      <c r="MDA749" s="168"/>
      <c r="MDB749" s="168"/>
      <c r="MDC749" s="168"/>
      <c r="MDD749" s="168"/>
      <c r="MDE749" s="168"/>
      <c r="MDF749" s="168"/>
      <c r="MDG749" s="168"/>
      <c r="MDH749" s="168"/>
      <c r="MDI749" s="168"/>
      <c r="MDJ749" s="168"/>
      <c r="MDK749" s="168"/>
      <c r="MDL749" s="168"/>
      <c r="MDM749" s="168"/>
      <c r="MDN749" s="168"/>
      <c r="MDO749" s="168"/>
      <c r="MDP749" s="168"/>
      <c r="MDQ749" s="168"/>
      <c r="MDR749" s="168"/>
      <c r="MDS749" s="168"/>
      <c r="MDT749" s="168"/>
      <c r="MDU749" s="168"/>
      <c r="MDV749" s="168"/>
      <c r="MDW749" s="168"/>
      <c r="MDX749" s="168"/>
      <c r="MDY749" s="168"/>
      <c r="MDZ749" s="168"/>
      <c r="MEA749" s="168"/>
      <c r="MEB749" s="168"/>
      <c r="MEC749" s="168"/>
      <c r="MED749" s="168"/>
      <c r="MEE749" s="168"/>
      <c r="MEF749" s="168"/>
      <c r="MEG749" s="511"/>
      <c r="MEH749" s="511"/>
      <c r="MEI749" s="511"/>
      <c r="MEJ749" s="511"/>
      <c r="MEK749" s="511"/>
      <c r="MEL749" s="511"/>
      <c r="MEM749" s="511"/>
      <c r="MEN749" s="511"/>
      <c r="MEO749" s="511"/>
      <c r="MEP749" s="511"/>
      <c r="MEQ749" s="511"/>
      <c r="MER749" s="511"/>
      <c r="MES749" s="511"/>
      <c r="MET749" s="511"/>
      <c r="MEU749" s="511"/>
      <c r="MEV749" s="511"/>
      <c r="MEW749" s="511"/>
      <c r="MEX749" s="511"/>
      <c r="MEY749" s="511"/>
      <c r="MEZ749" s="511"/>
      <c r="MFA749" s="511"/>
      <c r="MFB749" s="511"/>
      <c r="MFC749" s="511"/>
      <c r="MFD749" s="511"/>
      <c r="MFE749" s="89"/>
      <c r="MFF749" s="89"/>
      <c r="MFG749" s="89"/>
      <c r="MFH749" s="89"/>
      <c r="MFI749" s="89"/>
      <c r="MFJ749" s="511"/>
      <c r="MFK749" s="511"/>
      <c r="MFL749" s="89"/>
      <c r="MFM749" s="89"/>
      <c r="MFN749" s="511"/>
      <c r="MFO749" s="511"/>
      <c r="MFP749" s="89"/>
      <c r="MFQ749" s="89"/>
      <c r="MFR749" s="511"/>
      <c r="MFS749" s="511"/>
      <c r="MFT749" s="511"/>
      <c r="MFU749" s="511"/>
      <c r="MFV749" s="511"/>
      <c r="MFW749" s="511"/>
      <c r="MFX749" s="511"/>
      <c r="MFY749" s="89"/>
      <c r="MFZ749" s="89"/>
      <c r="MGA749" s="511"/>
      <c r="MGB749" s="511"/>
      <c r="MGC749" s="89"/>
      <c r="MGD749" s="89"/>
      <c r="MGE749" s="511"/>
      <c r="MGF749" s="511"/>
      <c r="MGG749" s="511"/>
      <c r="MGH749" s="511"/>
      <c r="MGI749" s="511"/>
      <c r="MGJ749" s="203"/>
      <c r="MGK749" s="107"/>
      <c r="MGL749" s="511"/>
      <c r="MGM749" s="511"/>
      <c r="MGN749" s="511"/>
      <c r="MGO749" s="511"/>
      <c r="MGP749" s="511"/>
      <c r="MGQ749" s="511"/>
      <c r="MGR749" s="511"/>
      <c r="MGS749" s="168"/>
      <c r="MGT749" s="168"/>
      <c r="MGU749" s="168"/>
      <c r="MGV749" s="168"/>
      <c r="MGW749" s="168"/>
      <c r="MGX749" s="168"/>
      <c r="MGY749" s="168"/>
      <c r="MGZ749" s="168"/>
      <c r="MHA749" s="168"/>
      <c r="MHB749" s="168"/>
      <c r="MHC749" s="168"/>
      <c r="MHD749" s="168"/>
      <c r="MHE749" s="168"/>
      <c r="MHF749" s="168"/>
      <c r="MHG749" s="168"/>
      <c r="MHH749" s="168"/>
      <c r="MHI749" s="168"/>
      <c r="MHJ749" s="168"/>
      <c r="MHK749" s="168"/>
      <c r="MHL749" s="168"/>
      <c r="MHM749" s="168"/>
      <c r="MHN749" s="168"/>
      <c r="MHO749" s="168"/>
      <c r="MHP749" s="168"/>
      <c r="MHQ749" s="168"/>
      <c r="MHR749" s="168"/>
      <c r="MHS749" s="168"/>
      <c r="MHT749" s="168"/>
      <c r="MHU749" s="168"/>
      <c r="MHV749" s="168"/>
      <c r="MHW749" s="168"/>
      <c r="MHX749" s="168"/>
      <c r="MHY749" s="168"/>
      <c r="MHZ749" s="168"/>
      <c r="MIA749" s="168"/>
      <c r="MIB749" s="168"/>
      <c r="MIC749" s="168"/>
      <c r="MID749" s="168"/>
      <c r="MIE749" s="168"/>
      <c r="MIF749" s="168"/>
      <c r="MIG749" s="168"/>
      <c r="MIH749" s="168"/>
      <c r="MII749" s="168"/>
      <c r="MIJ749" s="168"/>
      <c r="MIK749" s="511"/>
      <c r="MIL749" s="511"/>
      <c r="MIM749" s="511"/>
      <c r="MIN749" s="511"/>
      <c r="MIO749" s="511"/>
      <c r="MIP749" s="511"/>
      <c r="MIQ749" s="511"/>
      <c r="MIR749" s="511"/>
      <c r="MIS749" s="511"/>
      <c r="MIT749" s="511"/>
      <c r="MIU749" s="511"/>
      <c r="MIV749" s="511"/>
      <c r="MIW749" s="511"/>
      <c r="MIX749" s="511"/>
      <c r="MIY749" s="511"/>
      <c r="MIZ749" s="511"/>
      <c r="MJA749" s="511"/>
      <c r="MJB749" s="511"/>
      <c r="MJC749" s="511"/>
      <c r="MJD749" s="511"/>
      <c r="MJE749" s="511"/>
      <c r="MJF749" s="511"/>
      <c r="MJG749" s="511"/>
      <c r="MJH749" s="511"/>
      <c r="MJI749" s="89"/>
      <c r="MJJ749" s="89"/>
      <c r="MJK749" s="89"/>
      <c r="MJL749" s="89"/>
      <c r="MJM749" s="89"/>
      <c r="MJN749" s="511"/>
      <c r="MJO749" s="511"/>
      <c r="MJP749" s="89"/>
      <c r="MJQ749" s="89"/>
      <c r="MJR749" s="511"/>
      <c r="MJS749" s="511"/>
      <c r="MJT749" s="89"/>
      <c r="MJU749" s="89"/>
      <c r="MJV749" s="511"/>
      <c r="MJW749" s="511"/>
      <c r="MJX749" s="511"/>
      <c r="MJY749" s="511"/>
      <c r="MJZ749" s="511"/>
      <c r="MKA749" s="511"/>
      <c r="MKB749" s="511"/>
      <c r="MKC749" s="89"/>
      <c r="MKD749" s="89"/>
      <c r="MKE749" s="511"/>
      <c r="MKF749" s="511"/>
      <c r="MKG749" s="89"/>
      <c r="MKH749" s="89"/>
      <c r="MKI749" s="511"/>
      <c r="MKJ749" s="511"/>
      <c r="MKK749" s="511"/>
      <c r="MKL749" s="511"/>
      <c r="MKM749" s="511"/>
      <c r="MKN749" s="203"/>
      <c r="MKO749" s="107"/>
      <c r="MKP749" s="511"/>
      <c r="MKQ749" s="511"/>
      <c r="MKR749" s="511"/>
      <c r="MKS749" s="511"/>
      <c r="MKT749" s="511"/>
      <c r="MKU749" s="511"/>
      <c r="MKV749" s="511"/>
      <c r="MKW749" s="168"/>
      <c r="MKX749" s="168"/>
      <c r="MKY749" s="168"/>
      <c r="MKZ749" s="168"/>
      <c r="MLA749" s="168"/>
      <c r="MLB749" s="168"/>
      <c r="MLC749" s="168"/>
      <c r="MLD749" s="168"/>
      <c r="MLE749" s="168"/>
      <c r="MLF749" s="168"/>
      <c r="MLG749" s="168"/>
      <c r="MLH749" s="168"/>
      <c r="MLI749" s="168"/>
      <c r="MLJ749" s="168"/>
      <c r="MLK749" s="168"/>
      <c r="MLL749" s="168"/>
      <c r="MLM749" s="168"/>
      <c r="MLN749" s="168"/>
      <c r="MLO749" s="168"/>
      <c r="MLP749" s="168"/>
      <c r="MLQ749" s="168"/>
      <c r="MLR749" s="168"/>
      <c r="MLS749" s="168"/>
      <c r="MLT749" s="168"/>
      <c r="MLU749" s="168"/>
      <c r="MLV749" s="168"/>
      <c r="MLW749" s="168"/>
      <c r="MLX749" s="168"/>
      <c r="MLY749" s="168"/>
      <c r="MLZ749" s="168"/>
      <c r="MMA749" s="168"/>
      <c r="MMB749" s="168"/>
      <c r="MMC749" s="168"/>
      <c r="MMD749" s="168"/>
      <c r="MME749" s="168"/>
      <c r="MMF749" s="168"/>
      <c r="MMG749" s="168"/>
      <c r="MMH749" s="168"/>
      <c r="MMI749" s="168"/>
      <c r="MMJ749" s="168"/>
      <c r="MMK749" s="168"/>
      <c r="MML749" s="168"/>
      <c r="MMM749" s="168"/>
      <c r="MMN749" s="168"/>
      <c r="MMO749" s="511"/>
      <c r="MMP749" s="511"/>
      <c r="MMQ749" s="511"/>
      <c r="MMR749" s="511"/>
      <c r="MMS749" s="511"/>
      <c r="MMT749" s="511"/>
      <c r="MMU749" s="511"/>
      <c r="MMV749" s="511"/>
      <c r="MMW749" s="511"/>
      <c r="MMX749" s="511"/>
      <c r="MMY749" s="511"/>
      <c r="MMZ749" s="511"/>
      <c r="MNA749" s="511"/>
      <c r="MNB749" s="511"/>
      <c r="MNC749" s="511"/>
      <c r="MND749" s="511"/>
      <c r="MNE749" s="511"/>
      <c r="MNF749" s="511"/>
      <c r="MNG749" s="511"/>
      <c r="MNH749" s="511"/>
      <c r="MNI749" s="511"/>
      <c r="MNJ749" s="511"/>
      <c r="MNK749" s="511"/>
      <c r="MNL749" s="511"/>
      <c r="MNM749" s="89"/>
      <c r="MNN749" s="89"/>
      <c r="MNO749" s="89"/>
      <c r="MNP749" s="89"/>
      <c r="MNQ749" s="89"/>
      <c r="MNR749" s="511"/>
      <c r="MNS749" s="511"/>
      <c r="MNT749" s="89"/>
      <c r="MNU749" s="89"/>
      <c r="MNV749" s="511"/>
      <c r="MNW749" s="511"/>
      <c r="MNX749" s="89"/>
      <c r="MNY749" s="89"/>
      <c r="MNZ749" s="511"/>
      <c r="MOA749" s="511"/>
      <c r="MOB749" s="511"/>
      <c r="MOC749" s="511"/>
      <c r="MOD749" s="511"/>
      <c r="MOE749" s="511"/>
      <c r="MOF749" s="511"/>
      <c r="MOG749" s="89"/>
      <c r="MOH749" s="89"/>
      <c r="MOI749" s="511"/>
      <c r="MOJ749" s="511"/>
      <c r="MOK749" s="89"/>
      <c r="MOL749" s="89"/>
      <c r="MOM749" s="511"/>
      <c r="MON749" s="511"/>
      <c r="MOO749" s="511"/>
      <c r="MOP749" s="511"/>
      <c r="MOQ749" s="511"/>
      <c r="MOR749" s="203"/>
      <c r="MOS749" s="107"/>
      <c r="MOT749" s="511"/>
      <c r="MOU749" s="511"/>
      <c r="MOV749" s="511"/>
      <c r="MOW749" s="511"/>
      <c r="MOX749" s="511"/>
      <c r="MOY749" s="511"/>
      <c r="MOZ749" s="511"/>
      <c r="MPA749" s="168"/>
      <c r="MPB749" s="168"/>
      <c r="MPC749" s="168"/>
      <c r="MPD749" s="168"/>
      <c r="MPE749" s="168"/>
      <c r="MPF749" s="168"/>
      <c r="MPG749" s="168"/>
      <c r="MPH749" s="168"/>
      <c r="MPI749" s="168"/>
      <c r="MPJ749" s="168"/>
      <c r="MPK749" s="168"/>
      <c r="MPL749" s="168"/>
      <c r="MPM749" s="168"/>
      <c r="MPN749" s="168"/>
      <c r="MPO749" s="168"/>
      <c r="MPP749" s="168"/>
      <c r="MPQ749" s="168"/>
      <c r="MPR749" s="168"/>
      <c r="MPS749" s="168"/>
      <c r="MPT749" s="168"/>
      <c r="MPU749" s="168"/>
      <c r="MPV749" s="168"/>
      <c r="MPW749" s="168"/>
      <c r="MPX749" s="168"/>
      <c r="MPY749" s="168"/>
      <c r="MPZ749" s="168"/>
      <c r="MQA749" s="168"/>
      <c r="MQB749" s="168"/>
      <c r="MQC749" s="168"/>
      <c r="MQD749" s="168"/>
      <c r="MQE749" s="168"/>
      <c r="MQF749" s="168"/>
      <c r="MQG749" s="168"/>
      <c r="MQH749" s="168"/>
      <c r="MQI749" s="168"/>
      <c r="MQJ749" s="168"/>
      <c r="MQK749" s="168"/>
      <c r="MQL749" s="168"/>
      <c r="MQM749" s="168"/>
      <c r="MQN749" s="168"/>
      <c r="MQO749" s="168"/>
      <c r="MQP749" s="168"/>
      <c r="MQQ749" s="168"/>
      <c r="MQR749" s="168"/>
      <c r="MQS749" s="511"/>
      <c r="MQT749" s="511"/>
      <c r="MQU749" s="511"/>
      <c r="MQV749" s="511"/>
      <c r="MQW749" s="511"/>
      <c r="MQX749" s="511"/>
      <c r="MQY749" s="511"/>
      <c r="MQZ749" s="511"/>
      <c r="MRA749" s="511"/>
      <c r="MRB749" s="511"/>
      <c r="MRC749" s="511"/>
      <c r="MRD749" s="511"/>
      <c r="MRE749" s="511"/>
      <c r="MRF749" s="511"/>
      <c r="MRG749" s="511"/>
      <c r="MRH749" s="511"/>
      <c r="MRI749" s="511"/>
      <c r="MRJ749" s="511"/>
      <c r="MRK749" s="511"/>
      <c r="MRL749" s="511"/>
      <c r="MRM749" s="511"/>
      <c r="MRN749" s="511"/>
      <c r="MRO749" s="511"/>
      <c r="MRP749" s="511"/>
      <c r="MRQ749" s="89"/>
      <c r="MRR749" s="89"/>
      <c r="MRS749" s="89"/>
      <c r="MRT749" s="89"/>
      <c r="MRU749" s="89"/>
      <c r="MRV749" s="511"/>
      <c r="MRW749" s="511"/>
      <c r="MRX749" s="89"/>
      <c r="MRY749" s="89"/>
      <c r="MRZ749" s="511"/>
      <c r="MSA749" s="511"/>
      <c r="MSB749" s="89"/>
      <c r="MSC749" s="89"/>
      <c r="MSD749" s="511"/>
      <c r="MSE749" s="511"/>
      <c r="MSF749" s="511"/>
      <c r="MSG749" s="511"/>
      <c r="MSH749" s="511"/>
      <c r="MSI749" s="511"/>
      <c r="MSJ749" s="511"/>
      <c r="MSK749" s="89"/>
      <c r="MSL749" s="89"/>
      <c r="MSM749" s="511"/>
      <c r="MSN749" s="511"/>
      <c r="MSO749" s="89"/>
      <c r="MSP749" s="89"/>
      <c r="MSQ749" s="511"/>
      <c r="MSR749" s="511"/>
      <c r="MSS749" s="511"/>
      <c r="MST749" s="511"/>
      <c r="MSU749" s="511"/>
      <c r="MSV749" s="203"/>
      <c r="MSW749" s="107"/>
      <c r="MSX749" s="511"/>
      <c r="MSY749" s="511"/>
      <c r="MSZ749" s="511"/>
      <c r="MTA749" s="511"/>
      <c r="MTB749" s="511"/>
      <c r="MTC749" s="511"/>
      <c r="MTD749" s="511"/>
      <c r="MTE749" s="168"/>
      <c r="MTF749" s="168"/>
      <c r="MTG749" s="168"/>
      <c r="MTH749" s="168"/>
      <c r="MTI749" s="168"/>
      <c r="MTJ749" s="168"/>
      <c r="MTK749" s="168"/>
      <c r="MTL749" s="168"/>
      <c r="MTM749" s="168"/>
      <c r="MTN749" s="168"/>
      <c r="MTO749" s="168"/>
      <c r="MTP749" s="168"/>
      <c r="MTQ749" s="168"/>
      <c r="MTR749" s="168"/>
      <c r="MTS749" s="168"/>
      <c r="MTT749" s="168"/>
      <c r="MTU749" s="168"/>
      <c r="MTV749" s="168"/>
      <c r="MTW749" s="168"/>
      <c r="MTX749" s="168"/>
      <c r="MTY749" s="168"/>
      <c r="MTZ749" s="168"/>
      <c r="MUA749" s="168"/>
      <c r="MUB749" s="168"/>
      <c r="MUC749" s="168"/>
      <c r="MUD749" s="168"/>
      <c r="MUE749" s="168"/>
      <c r="MUF749" s="168"/>
      <c r="MUG749" s="168"/>
      <c r="MUH749" s="168"/>
      <c r="MUI749" s="168"/>
      <c r="MUJ749" s="168"/>
      <c r="MUK749" s="168"/>
      <c r="MUL749" s="168"/>
      <c r="MUM749" s="168"/>
      <c r="MUN749" s="168"/>
      <c r="MUO749" s="168"/>
      <c r="MUP749" s="168"/>
      <c r="MUQ749" s="168"/>
      <c r="MUR749" s="168"/>
      <c r="MUS749" s="168"/>
      <c r="MUT749" s="168"/>
      <c r="MUU749" s="168"/>
      <c r="MUV749" s="168"/>
      <c r="MUW749" s="511"/>
      <c r="MUX749" s="511"/>
      <c r="MUY749" s="511"/>
      <c r="MUZ749" s="511"/>
      <c r="MVA749" s="511"/>
      <c r="MVB749" s="511"/>
      <c r="MVC749" s="511"/>
      <c r="MVD749" s="511"/>
      <c r="MVE749" s="511"/>
      <c r="MVF749" s="511"/>
      <c r="MVG749" s="511"/>
      <c r="MVH749" s="511"/>
      <c r="MVI749" s="511"/>
      <c r="MVJ749" s="511"/>
      <c r="MVK749" s="511"/>
      <c r="MVL749" s="511"/>
      <c r="MVM749" s="511"/>
      <c r="MVN749" s="511"/>
      <c r="MVO749" s="511"/>
      <c r="MVP749" s="511"/>
      <c r="MVQ749" s="511"/>
      <c r="MVR749" s="511"/>
      <c r="MVS749" s="511"/>
      <c r="MVT749" s="511"/>
      <c r="MVU749" s="89"/>
      <c r="MVV749" s="89"/>
      <c r="MVW749" s="89"/>
      <c r="MVX749" s="89"/>
      <c r="MVY749" s="89"/>
      <c r="MVZ749" s="511"/>
      <c r="MWA749" s="511"/>
      <c r="MWB749" s="89"/>
      <c r="MWC749" s="89"/>
      <c r="MWD749" s="511"/>
      <c r="MWE749" s="511"/>
      <c r="MWF749" s="89"/>
      <c r="MWG749" s="89"/>
      <c r="MWH749" s="511"/>
      <c r="MWI749" s="511"/>
      <c r="MWJ749" s="511"/>
      <c r="MWK749" s="511"/>
      <c r="MWL749" s="511"/>
      <c r="MWM749" s="511"/>
      <c r="MWN749" s="511"/>
      <c r="MWO749" s="89"/>
      <c r="MWP749" s="89"/>
      <c r="MWQ749" s="511"/>
      <c r="MWR749" s="511"/>
      <c r="MWS749" s="89"/>
      <c r="MWT749" s="89"/>
      <c r="MWU749" s="511"/>
      <c r="MWV749" s="511"/>
      <c r="MWW749" s="511"/>
      <c r="MWX749" s="511"/>
      <c r="MWY749" s="511"/>
      <c r="MWZ749" s="203"/>
      <c r="MXA749" s="107"/>
      <c r="MXB749" s="511"/>
      <c r="MXC749" s="511"/>
      <c r="MXD749" s="511"/>
      <c r="MXE749" s="511"/>
      <c r="MXF749" s="511"/>
      <c r="MXG749" s="511"/>
      <c r="MXH749" s="511"/>
      <c r="MXI749" s="168"/>
      <c r="MXJ749" s="168"/>
      <c r="MXK749" s="168"/>
      <c r="MXL749" s="168"/>
      <c r="MXM749" s="168"/>
      <c r="MXN749" s="168"/>
      <c r="MXO749" s="168"/>
      <c r="MXP749" s="168"/>
      <c r="MXQ749" s="168"/>
      <c r="MXR749" s="168"/>
      <c r="MXS749" s="168"/>
      <c r="MXT749" s="168"/>
      <c r="MXU749" s="168"/>
      <c r="MXV749" s="168"/>
      <c r="MXW749" s="168"/>
      <c r="MXX749" s="168"/>
      <c r="MXY749" s="168"/>
      <c r="MXZ749" s="168"/>
      <c r="MYA749" s="168"/>
      <c r="MYB749" s="168"/>
      <c r="MYC749" s="168"/>
      <c r="MYD749" s="168"/>
      <c r="MYE749" s="168"/>
      <c r="MYF749" s="168"/>
      <c r="MYG749" s="168"/>
      <c r="MYH749" s="168"/>
      <c r="MYI749" s="168"/>
      <c r="MYJ749" s="168"/>
      <c r="MYK749" s="168"/>
      <c r="MYL749" s="168"/>
      <c r="MYM749" s="168"/>
      <c r="MYN749" s="168"/>
      <c r="MYO749" s="168"/>
      <c r="MYP749" s="168"/>
      <c r="MYQ749" s="168"/>
      <c r="MYR749" s="168"/>
      <c r="MYS749" s="168"/>
      <c r="MYT749" s="168"/>
      <c r="MYU749" s="168"/>
      <c r="MYV749" s="168"/>
      <c r="MYW749" s="168"/>
      <c r="MYX749" s="168"/>
      <c r="MYY749" s="168"/>
      <c r="MYZ749" s="168"/>
      <c r="MZA749" s="511"/>
      <c r="MZB749" s="511"/>
      <c r="MZC749" s="511"/>
      <c r="MZD749" s="511"/>
      <c r="MZE749" s="511"/>
      <c r="MZF749" s="511"/>
      <c r="MZG749" s="511"/>
      <c r="MZH749" s="511"/>
      <c r="MZI749" s="511"/>
      <c r="MZJ749" s="511"/>
      <c r="MZK749" s="511"/>
      <c r="MZL749" s="511"/>
      <c r="MZM749" s="511"/>
      <c r="MZN749" s="511"/>
      <c r="MZO749" s="511"/>
      <c r="MZP749" s="511"/>
      <c r="MZQ749" s="511"/>
      <c r="MZR749" s="511"/>
      <c r="MZS749" s="511"/>
      <c r="MZT749" s="511"/>
      <c r="MZU749" s="511"/>
      <c r="MZV749" s="511"/>
      <c r="MZW749" s="511"/>
      <c r="MZX749" s="511"/>
      <c r="MZY749" s="89"/>
      <c r="MZZ749" s="89"/>
      <c r="NAA749" s="89"/>
      <c r="NAB749" s="89"/>
      <c r="NAC749" s="89"/>
      <c r="NAD749" s="511"/>
      <c r="NAE749" s="511"/>
      <c r="NAF749" s="89"/>
      <c r="NAG749" s="89"/>
      <c r="NAH749" s="511"/>
      <c r="NAI749" s="511"/>
      <c r="NAJ749" s="89"/>
      <c r="NAK749" s="89"/>
      <c r="NAL749" s="511"/>
      <c r="NAM749" s="511"/>
      <c r="NAN749" s="511"/>
      <c r="NAO749" s="511"/>
      <c r="NAP749" s="511"/>
      <c r="NAQ749" s="511"/>
      <c r="NAR749" s="511"/>
      <c r="NAS749" s="89"/>
      <c r="NAT749" s="89"/>
      <c r="NAU749" s="511"/>
      <c r="NAV749" s="511"/>
      <c r="NAW749" s="89"/>
      <c r="NAX749" s="89"/>
      <c r="NAY749" s="511"/>
      <c r="NAZ749" s="511"/>
      <c r="NBA749" s="511"/>
      <c r="NBB749" s="511"/>
      <c r="NBC749" s="511"/>
      <c r="NBD749" s="203"/>
      <c r="NBE749" s="107"/>
      <c r="NBF749" s="511"/>
      <c r="NBG749" s="511"/>
      <c r="NBH749" s="511"/>
      <c r="NBI749" s="511"/>
      <c r="NBJ749" s="511"/>
      <c r="NBK749" s="511"/>
      <c r="NBL749" s="511"/>
      <c r="NBM749" s="168"/>
      <c r="NBN749" s="168"/>
      <c r="NBO749" s="168"/>
      <c r="NBP749" s="168"/>
      <c r="NBQ749" s="168"/>
      <c r="NBR749" s="168"/>
      <c r="NBS749" s="168"/>
      <c r="NBT749" s="168"/>
      <c r="NBU749" s="168"/>
      <c r="NBV749" s="168"/>
      <c r="NBW749" s="168"/>
      <c r="NBX749" s="168"/>
      <c r="NBY749" s="168"/>
      <c r="NBZ749" s="168"/>
      <c r="NCA749" s="168"/>
      <c r="NCB749" s="168"/>
      <c r="NCC749" s="168"/>
      <c r="NCD749" s="168"/>
      <c r="NCE749" s="168"/>
      <c r="NCF749" s="168"/>
      <c r="NCG749" s="168"/>
      <c r="NCH749" s="168"/>
      <c r="NCI749" s="168"/>
      <c r="NCJ749" s="168"/>
      <c r="NCK749" s="168"/>
      <c r="NCL749" s="168"/>
      <c r="NCM749" s="168"/>
      <c r="NCN749" s="168"/>
      <c r="NCO749" s="168"/>
      <c r="NCP749" s="168"/>
      <c r="NCQ749" s="168"/>
      <c r="NCR749" s="168"/>
      <c r="NCS749" s="168"/>
      <c r="NCT749" s="168"/>
      <c r="NCU749" s="168"/>
      <c r="NCV749" s="168"/>
      <c r="NCW749" s="168"/>
      <c r="NCX749" s="168"/>
      <c r="NCY749" s="168"/>
      <c r="NCZ749" s="168"/>
      <c r="NDA749" s="168"/>
      <c r="NDB749" s="168"/>
      <c r="NDC749" s="168"/>
      <c r="NDD749" s="168"/>
      <c r="NDE749" s="511"/>
      <c r="NDF749" s="511"/>
      <c r="NDG749" s="511"/>
      <c r="NDH749" s="511"/>
      <c r="NDI749" s="511"/>
      <c r="NDJ749" s="511"/>
      <c r="NDK749" s="511"/>
      <c r="NDL749" s="511"/>
      <c r="NDM749" s="511"/>
      <c r="NDN749" s="511"/>
      <c r="NDO749" s="511"/>
      <c r="NDP749" s="511"/>
      <c r="NDQ749" s="511"/>
      <c r="NDR749" s="511"/>
      <c r="NDS749" s="511"/>
      <c r="NDT749" s="511"/>
      <c r="NDU749" s="511"/>
      <c r="NDV749" s="511"/>
      <c r="NDW749" s="511"/>
      <c r="NDX749" s="511"/>
      <c r="NDY749" s="511"/>
      <c r="NDZ749" s="511"/>
      <c r="NEA749" s="511"/>
      <c r="NEB749" s="511"/>
      <c r="NEC749" s="89"/>
      <c r="NED749" s="89"/>
      <c r="NEE749" s="89"/>
      <c r="NEF749" s="89"/>
      <c r="NEG749" s="89"/>
      <c r="NEH749" s="511"/>
      <c r="NEI749" s="511"/>
      <c r="NEJ749" s="89"/>
      <c r="NEK749" s="89"/>
      <c r="NEL749" s="511"/>
      <c r="NEM749" s="511"/>
      <c r="NEN749" s="89"/>
      <c r="NEO749" s="89"/>
      <c r="NEP749" s="511"/>
      <c r="NEQ749" s="511"/>
      <c r="NER749" s="511"/>
      <c r="NES749" s="511"/>
      <c r="NET749" s="511"/>
      <c r="NEU749" s="511"/>
      <c r="NEV749" s="511"/>
      <c r="NEW749" s="89"/>
      <c r="NEX749" s="89"/>
      <c r="NEY749" s="511"/>
      <c r="NEZ749" s="511"/>
      <c r="NFA749" s="89"/>
      <c r="NFB749" s="89"/>
      <c r="NFC749" s="511"/>
      <c r="NFD749" s="511"/>
      <c r="NFE749" s="511"/>
      <c r="NFF749" s="511"/>
      <c r="NFG749" s="511"/>
      <c r="NFH749" s="203"/>
      <c r="NFI749" s="107"/>
      <c r="NFJ749" s="511"/>
      <c r="NFK749" s="511"/>
      <c r="NFL749" s="511"/>
      <c r="NFM749" s="511"/>
      <c r="NFN749" s="511"/>
      <c r="NFO749" s="511"/>
      <c r="NFP749" s="511"/>
      <c r="NFQ749" s="168"/>
      <c r="NFR749" s="168"/>
      <c r="NFS749" s="168"/>
      <c r="NFT749" s="168"/>
      <c r="NFU749" s="168"/>
      <c r="NFV749" s="168"/>
      <c r="NFW749" s="168"/>
      <c r="NFX749" s="168"/>
      <c r="NFY749" s="168"/>
      <c r="NFZ749" s="168"/>
      <c r="NGA749" s="168"/>
      <c r="NGB749" s="168"/>
      <c r="NGC749" s="168"/>
      <c r="NGD749" s="168"/>
      <c r="NGE749" s="168"/>
      <c r="NGF749" s="168"/>
      <c r="NGG749" s="168"/>
      <c r="NGH749" s="168"/>
      <c r="NGI749" s="168"/>
      <c r="NGJ749" s="168"/>
      <c r="NGK749" s="168"/>
      <c r="NGL749" s="168"/>
      <c r="NGM749" s="168"/>
      <c r="NGN749" s="168"/>
      <c r="NGO749" s="168"/>
      <c r="NGP749" s="168"/>
      <c r="NGQ749" s="168"/>
      <c r="NGR749" s="168"/>
      <c r="NGS749" s="168"/>
      <c r="NGT749" s="168"/>
      <c r="NGU749" s="168"/>
      <c r="NGV749" s="168"/>
      <c r="NGW749" s="168"/>
      <c r="NGX749" s="168"/>
      <c r="NGY749" s="168"/>
      <c r="NGZ749" s="168"/>
      <c r="NHA749" s="168"/>
      <c r="NHB749" s="168"/>
      <c r="NHC749" s="168"/>
      <c r="NHD749" s="168"/>
      <c r="NHE749" s="168"/>
      <c r="NHF749" s="168"/>
      <c r="NHG749" s="168"/>
      <c r="NHH749" s="168"/>
      <c r="NHI749" s="511"/>
      <c r="NHJ749" s="511"/>
      <c r="NHK749" s="511"/>
      <c r="NHL749" s="511"/>
      <c r="NHM749" s="511"/>
      <c r="NHN749" s="511"/>
      <c r="NHO749" s="511"/>
      <c r="NHP749" s="511"/>
      <c r="NHQ749" s="511"/>
      <c r="NHR749" s="511"/>
      <c r="NHS749" s="511"/>
      <c r="NHT749" s="511"/>
      <c r="NHU749" s="511"/>
      <c r="NHV749" s="511"/>
      <c r="NHW749" s="511"/>
      <c r="NHX749" s="511"/>
      <c r="NHY749" s="511"/>
      <c r="NHZ749" s="511"/>
      <c r="NIA749" s="511"/>
      <c r="NIB749" s="511"/>
      <c r="NIC749" s="511"/>
      <c r="NID749" s="511"/>
      <c r="NIE749" s="511"/>
      <c r="NIF749" s="511"/>
      <c r="NIG749" s="89"/>
      <c r="NIH749" s="89"/>
      <c r="NII749" s="89"/>
      <c r="NIJ749" s="89"/>
      <c r="NIK749" s="89"/>
      <c r="NIL749" s="511"/>
      <c r="NIM749" s="511"/>
      <c r="NIN749" s="89"/>
      <c r="NIO749" s="89"/>
      <c r="NIP749" s="511"/>
      <c r="NIQ749" s="511"/>
      <c r="NIR749" s="89"/>
      <c r="NIS749" s="89"/>
      <c r="NIT749" s="511"/>
      <c r="NIU749" s="511"/>
      <c r="NIV749" s="511"/>
      <c r="NIW749" s="511"/>
      <c r="NIX749" s="511"/>
      <c r="NIY749" s="511"/>
      <c r="NIZ749" s="511"/>
      <c r="NJA749" s="89"/>
      <c r="NJB749" s="89"/>
      <c r="NJC749" s="511"/>
      <c r="NJD749" s="511"/>
      <c r="NJE749" s="89"/>
      <c r="NJF749" s="89"/>
      <c r="NJG749" s="511"/>
      <c r="NJH749" s="511"/>
      <c r="NJI749" s="511"/>
      <c r="NJJ749" s="511"/>
      <c r="NJK749" s="511"/>
      <c r="NJL749" s="203"/>
      <c r="NJM749" s="107"/>
      <c r="NJN749" s="511"/>
      <c r="NJO749" s="511"/>
      <c r="NJP749" s="511"/>
      <c r="NJQ749" s="511"/>
      <c r="NJR749" s="511"/>
      <c r="NJS749" s="511"/>
      <c r="NJT749" s="511"/>
      <c r="NJU749" s="168"/>
      <c r="NJV749" s="168"/>
      <c r="NJW749" s="168"/>
      <c r="NJX749" s="168"/>
      <c r="NJY749" s="168"/>
      <c r="NJZ749" s="168"/>
      <c r="NKA749" s="168"/>
      <c r="NKB749" s="168"/>
      <c r="NKC749" s="168"/>
      <c r="NKD749" s="168"/>
      <c r="NKE749" s="168"/>
      <c r="NKF749" s="168"/>
      <c r="NKG749" s="168"/>
      <c r="NKH749" s="168"/>
      <c r="NKI749" s="168"/>
      <c r="NKJ749" s="168"/>
      <c r="NKK749" s="168"/>
      <c r="NKL749" s="168"/>
      <c r="NKM749" s="168"/>
      <c r="NKN749" s="168"/>
      <c r="NKO749" s="168"/>
      <c r="NKP749" s="168"/>
      <c r="NKQ749" s="168"/>
      <c r="NKR749" s="168"/>
      <c r="NKS749" s="168"/>
      <c r="NKT749" s="168"/>
      <c r="NKU749" s="168"/>
      <c r="NKV749" s="168"/>
      <c r="NKW749" s="168"/>
      <c r="NKX749" s="168"/>
      <c r="NKY749" s="168"/>
      <c r="NKZ749" s="168"/>
      <c r="NLA749" s="168"/>
      <c r="NLB749" s="168"/>
      <c r="NLC749" s="168"/>
      <c r="NLD749" s="168"/>
      <c r="NLE749" s="168"/>
      <c r="NLF749" s="168"/>
      <c r="NLG749" s="168"/>
      <c r="NLH749" s="168"/>
      <c r="NLI749" s="168"/>
      <c r="NLJ749" s="168"/>
      <c r="NLK749" s="168"/>
      <c r="NLL749" s="168"/>
      <c r="NLM749" s="511"/>
      <c r="NLN749" s="511"/>
      <c r="NLO749" s="511"/>
      <c r="NLP749" s="511"/>
      <c r="NLQ749" s="511"/>
      <c r="NLR749" s="511"/>
      <c r="NLS749" s="511"/>
      <c r="NLT749" s="511"/>
      <c r="NLU749" s="511"/>
      <c r="NLV749" s="511"/>
      <c r="NLW749" s="511"/>
      <c r="NLX749" s="511"/>
      <c r="NLY749" s="511"/>
      <c r="NLZ749" s="511"/>
      <c r="NMA749" s="511"/>
      <c r="NMB749" s="511"/>
      <c r="NMC749" s="511"/>
      <c r="NMD749" s="511"/>
      <c r="NME749" s="511"/>
      <c r="NMF749" s="511"/>
      <c r="NMG749" s="511"/>
      <c r="NMH749" s="511"/>
      <c r="NMI749" s="511"/>
      <c r="NMJ749" s="511"/>
      <c r="NMK749" s="89"/>
      <c r="NML749" s="89"/>
      <c r="NMM749" s="89"/>
      <c r="NMN749" s="89"/>
      <c r="NMO749" s="89"/>
      <c r="NMP749" s="511"/>
      <c r="NMQ749" s="511"/>
      <c r="NMR749" s="89"/>
      <c r="NMS749" s="89"/>
      <c r="NMT749" s="511"/>
      <c r="NMU749" s="511"/>
      <c r="NMV749" s="89"/>
      <c r="NMW749" s="89"/>
      <c r="NMX749" s="511"/>
      <c r="NMY749" s="511"/>
      <c r="NMZ749" s="511"/>
      <c r="NNA749" s="511"/>
      <c r="NNB749" s="511"/>
      <c r="NNC749" s="511"/>
      <c r="NND749" s="511"/>
      <c r="NNE749" s="89"/>
      <c r="NNF749" s="89"/>
      <c r="NNG749" s="511"/>
      <c r="NNH749" s="511"/>
      <c r="NNI749" s="89"/>
      <c r="NNJ749" s="89"/>
      <c r="NNK749" s="511"/>
      <c r="NNL749" s="511"/>
      <c r="NNM749" s="511"/>
      <c r="NNN749" s="511"/>
      <c r="NNO749" s="511"/>
      <c r="NNP749" s="203"/>
      <c r="NNQ749" s="107"/>
      <c r="NNR749" s="511"/>
      <c r="NNS749" s="511"/>
      <c r="NNT749" s="511"/>
      <c r="NNU749" s="511"/>
      <c r="NNV749" s="511"/>
      <c r="NNW749" s="511"/>
      <c r="NNX749" s="511"/>
      <c r="NNY749" s="168"/>
      <c r="NNZ749" s="168"/>
      <c r="NOA749" s="168"/>
      <c r="NOB749" s="168"/>
      <c r="NOC749" s="168"/>
      <c r="NOD749" s="168"/>
      <c r="NOE749" s="168"/>
      <c r="NOF749" s="168"/>
      <c r="NOG749" s="168"/>
      <c r="NOH749" s="168"/>
      <c r="NOI749" s="168"/>
      <c r="NOJ749" s="168"/>
      <c r="NOK749" s="168"/>
      <c r="NOL749" s="168"/>
      <c r="NOM749" s="168"/>
      <c r="NON749" s="168"/>
      <c r="NOO749" s="168"/>
      <c r="NOP749" s="168"/>
      <c r="NOQ749" s="168"/>
      <c r="NOR749" s="168"/>
      <c r="NOS749" s="168"/>
      <c r="NOT749" s="168"/>
      <c r="NOU749" s="168"/>
      <c r="NOV749" s="168"/>
      <c r="NOW749" s="168"/>
      <c r="NOX749" s="168"/>
      <c r="NOY749" s="168"/>
      <c r="NOZ749" s="168"/>
      <c r="NPA749" s="168"/>
      <c r="NPB749" s="168"/>
      <c r="NPC749" s="168"/>
      <c r="NPD749" s="168"/>
      <c r="NPE749" s="168"/>
      <c r="NPF749" s="168"/>
      <c r="NPG749" s="168"/>
      <c r="NPH749" s="168"/>
      <c r="NPI749" s="168"/>
      <c r="NPJ749" s="168"/>
      <c r="NPK749" s="168"/>
      <c r="NPL749" s="168"/>
      <c r="NPM749" s="168"/>
      <c r="NPN749" s="168"/>
      <c r="NPO749" s="168"/>
      <c r="NPP749" s="168"/>
      <c r="NPQ749" s="511"/>
      <c r="NPR749" s="511"/>
      <c r="NPS749" s="511"/>
      <c r="NPT749" s="511"/>
      <c r="NPU749" s="511"/>
      <c r="NPV749" s="511"/>
      <c r="NPW749" s="511"/>
      <c r="NPX749" s="511"/>
      <c r="NPY749" s="511"/>
      <c r="NPZ749" s="511"/>
      <c r="NQA749" s="511"/>
      <c r="NQB749" s="511"/>
      <c r="NQC749" s="511"/>
      <c r="NQD749" s="511"/>
      <c r="NQE749" s="511"/>
      <c r="NQF749" s="511"/>
      <c r="NQG749" s="511"/>
      <c r="NQH749" s="511"/>
      <c r="NQI749" s="511"/>
      <c r="NQJ749" s="511"/>
      <c r="NQK749" s="511"/>
      <c r="NQL749" s="511"/>
      <c r="NQM749" s="511"/>
      <c r="NQN749" s="511"/>
      <c r="NQO749" s="89"/>
      <c r="NQP749" s="89"/>
      <c r="NQQ749" s="89"/>
      <c r="NQR749" s="89"/>
      <c r="NQS749" s="89"/>
      <c r="NQT749" s="511"/>
      <c r="NQU749" s="511"/>
      <c r="NQV749" s="89"/>
      <c r="NQW749" s="89"/>
      <c r="NQX749" s="511"/>
      <c r="NQY749" s="511"/>
      <c r="NQZ749" s="89"/>
      <c r="NRA749" s="89"/>
      <c r="NRB749" s="511"/>
      <c r="NRC749" s="511"/>
      <c r="NRD749" s="511"/>
      <c r="NRE749" s="511"/>
      <c r="NRF749" s="511"/>
      <c r="NRG749" s="511"/>
      <c r="NRH749" s="511"/>
      <c r="NRI749" s="89"/>
      <c r="NRJ749" s="89"/>
      <c r="NRK749" s="511"/>
      <c r="NRL749" s="511"/>
      <c r="NRM749" s="89"/>
      <c r="NRN749" s="89"/>
      <c r="NRO749" s="511"/>
      <c r="NRP749" s="511"/>
      <c r="NRQ749" s="511"/>
      <c r="NRR749" s="511"/>
      <c r="NRS749" s="511"/>
      <c r="NRT749" s="203"/>
      <c r="NRU749" s="107"/>
      <c r="NRV749" s="511"/>
      <c r="NRW749" s="511"/>
      <c r="NRX749" s="511"/>
      <c r="NRY749" s="511"/>
      <c r="NRZ749" s="511"/>
      <c r="NSA749" s="511"/>
      <c r="NSB749" s="511"/>
      <c r="NSC749" s="168"/>
      <c r="NSD749" s="168"/>
      <c r="NSE749" s="168"/>
      <c r="NSF749" s="168"/>
      <c r="NSG749" s="168"/>
      <c r="NSH749" s="168"/>
      <c r="NSI749" s="168"/>
      <c r="NSJ749" s="168"/>
      <c r="NSK749" s="168"/>
      <c r="NSL749" s="168"/>
      <c r="NSM749" s="168"/>
      <c r="NSN749" s="168"/>
      <c r="NSO749" s="168"/>
      <c r="NSP749" s="168"/>
      <c r="NSQ749" s="168"/>
      <c r="NSR749" s="168"/>
      <c r="NSS749" s="168"/>
      <c r="NST749" s="168"/>
      <c r="NSU749" s="168"/>
      <c r="NSV749" s="168"/>
      <c r="NSW749" s="168"/>
      <c r="NSX749" s="168"/>
      <c r="NSY749" s="168"/>
      <c r="NSZ749" s="168"/>
      <c r="NTA749" s="168"/>
      <c r="NTB749" s="168"/>
      <c r="NTC749" s="168"/>
      <c r="NTD749" s="168"/>
      <c r="NTE749" s="168"/>
      <c r="NTF749" s="168"/>
      <c r="NTG749" s="168"/>
      <c r="NTH749" s="168"/>
      <c r="NTI749" s="168"/>
      <c r="NTJ749" s="168"/>
      <c r="NTK749" s="168"/>
      <c r="NTL749" s="168"/>
      <c r="NTM749" s="168"/>
      <c r="NTN749" s="168"/>
      <c r="NTO749" s="168"/>
      <c r="NTP749" s="168"/>
      <c r="NTQ749" s="168"/>
      <c r="NTR749" s="168"/>
      <c r="NTS749" s="168"/>
      <c r="NTT749" s="168"/>
      <c r="NTU749" s="511"/>
      <c r="NTV749" s="511"/>
      <c r="NTW749" s="511"/>
      <c r="NTX749" s="511"/>
      <c r="NTY749" s="511"/>
      <c r="NTZ749" s="511"/>
      <c r="NUA749" s="511"/>
      <c r="NUB749" s="511"/>
      <c r="NUC749" s="511"/>
      <c r="NUD749" s="511"/>
      <c r="NUE749" s="511"/>
      <c r="NUF749" s="511"/>
      <c r="NUG749" s="511"/>
      <c r="NUH749" s="511"/>
      <c r="NUI749" s="511"/>
      <c r="NUJ749" s="511"/>
      <c r="NUK749" s="511"/>
      <c r="NUL749" s="511"/>
      <c r="NUM749" s="511"/>
      <c r="NUN749" s="511"/>
      <c r="NUO749" s="511"/>
      <c r="NUP749" s="511"/>
      <c r="NUQ749" s="511"/>
      <c r="NUR749" s="511"/>
      <c r="NUS749" s="89"/>
      <c r="NUT749" s="89"/>
      <c r="NUU749" s="89"/>
      <c r="NUV749" s="89"/>
      <c r="NUW749" s="89"/>
      <c r="NUX749" s="511"/>
      <c r="NUY749" s="511"/>
      <c r="NUZ749" s="89"/>
      <c r="NVA749" s="89"/>
      <c r="NVB749" s="511"/>
      <c r="NVC749" s="511"/>
      <c r="NVD749" s="89"/>
      <c r="NVE749" s="89"/>
      <c r="NVF749" s="511"/>
      <c r="NVG749" s="511"/>
      <c r="NVH749" s="511"/>
      <c r="NVI749" s="511"/>
      <c r="NVJ749" s="511"/>
      <c r="NVK749" s="511"/>
      <c r="NVL749" s="511"/>
      <c r="NVM749" s="89"/>
      <c r="NVN749" s="89"/>
      <c r="NVO749" s="511"/>
      <c r="NVP749" s="511"/>
      <c r="NVQ749" s="89"/>
      <c r="NVR749" s="89"/>
      <c r="NVS749" s="511"/>
      <c r="NVT749" s="511"/>
      <c r="NVU749" s="511"/>
      <c r="NVV749" s="511"/>
      <c r="NVW749" s="511"/>
      <c r="NVX749" s="203"/>
      <c r="NVY749" s="107"/>
      <c r="NVZ749" s="511"/>
      <c r="NWA749" s="511"/>
      <c r="NWB749" s="511"/>
      <c r="NWC749" s="511"/>
      <c r="NWD749" s="511"/>
      <c r="NWE749" s="511"/>
      <c r="NWF749" s="511"/>
      <c r="NWG749" s="168"/>
      <c r="NWH749" s="168"/>
      <c r="NWI749" s="168"/>
      <c r="NWJ749" s="168"/>
      <c r="NWK749" s="168"/>
      <c r="NWL749" s="168"/>
      <c r="NWM749" s="168"/>
      <c r="NWN749" s="168"/>
      <c r="NWO749" s="168"/>
      <c r="NWP749" s="168"/>
      <c r="NWQ749" s="168"/>
      <c r="NWR749" s="168"/>
      <c r="NWS749" s="168"/>
      <c r="NWT749" s="168"/>
      <c r="NWU749" s="168"/>
      <c r="NWV749" s="168"/>
      <c r="NWW749" s="168"/>
      <c r="NWX749" s="168"/>
      <c r="NWY749" s="168"/>
      <c r="NWZ749" s="168"/>
      <c r="NXA749" s="168"/>
      <c r="NXB749" s="168"/>
      <c r="NXC749" s="168"/>
      <c r="NXD749" s="168"/>
      <c r="NXE749" s="168"/>
      <c r="NXF749" s="168"/>
      <c r="NXG749" s="168"/>
      <c r="NXH749" s="168"/>
      <c r="NXI749" s="168"/>
      <c r="NXJ749" s="168"/>
      <c r="NXK749" s="168"/>
      <c r="NXL749" s="168"/>
      <c r="NXM749" s="168"/>
      <c r="NXN749" s="168"/>
      <c r="NXO749" s="168"/>
      <c r="NXP749" s="168"/>
      <c r="NXQ749" s="168"/>
      <c r="NXR749" s="168"/>
      <c r="NXS749" s="168"/>
      <c r="NXT749" s="168"/>
      <c r="NXU749" s="168"/>
      <c r="NXV749" s="168"/>
      <c r="NXW749" s="168"/>
      <c r="NXX749" s="168"/>
      <c r="NXY749" s="511"/>
      <c r="NXZ749" s="511"/>
      <c r="NYA749" s="511"/>
      <c r="NYB749" s="511"/>
      <c r="NYC749" s="511"/>
      <c r="NYD749" s="511"/>
      <c r="NYE749" s="511"/>
      <c r="NYF749" s="511"/>
      <c r="NYG749" s="511"/>
      <c r="NYH749" s="511"/>
      <c r="NYI749" s="511"/>
      <c r="NYJ749" s="511"/>
      <c r="NYK749" s="511"/>
      <c r="NYL749" s="511"/>
      <c r="NYM749" s="511"/>
      <c r="NYN749" s="511"/>
      <c r="NYO749" s="511"/>
      <c r="NYP749" s="511"/>
      <c r="NYQ749" s="511"/>
      <c r="NYR749" s="511"/>
      <c r="NYS749" s="511"/>
      <c r="NYT749" s="511"/>
      <c r="NYU749" s="511"/>
      <c r="NYV749" s="511"/>
      <c r="NYW749" s="89"/>
      <c r="NYX749" s="89"/>
      <c r="NYY749" s="89"/>
      <c r="NYZ749" s="89"/>
      <c r="NZA749" s="89"/>
      <c r="NZB749" s="511"/>
      <c r="NZC749" s="511"/>
      <c r="NZD749" s="89"/>
      <c r="NZE749" s="89"/>
      <c r="NZF749" s="511"/>
      <c r="NZG749" s="511"/>
      <c r="NZH749" s="89"/>
      <c r="NZI749" s="89"/>
      <c r="NZJ749" s="511"/>
      <c r="NZK749" s="511"/>
      <c r="NZL749" s="511"/>
      <c r="NZM749" s="511"/>
      <c r="NZN749" s="511"/>
      <c r="NZO749" s="511"/>
      <c r="NZP749" s="511"/>
      <c r="NZQ749" s="89"/>
      <c r="NZR749" s="89"/>
      <c r="NZS749" s="511"/>
      <c r="NZT749" s="511"/>
      <c r="NZU749" s="89"/>
      <c r="NZV749" s="89"/>
      <c r="NZW749" s="511"/>
      <c r="NZX749" s="511"/>
      <c r="NZY749" s="511"/>
      <c r="NZZ749" s="511"/>
      <c r="OAA749" s="511"/>
      <c r="OAB749" s="203"/>
      <c r="OAC749" s="107"/>
      <c r="OAD749" s="511"/>
      <c r="OAE749" s="511"/>
      <c r="OAF749" s="511"/>
      <c r="OAG749" s="511"/>
      <c r="OAH749" s="511"/>
      <c r="OAI749" s="511"/>
      <c r="OAJ749" s="511"/>
      <c r="OAK749" s="168"/>
      <c r="OAL749" s="168"/>
      <c r="OAM749" s="168"/>
      <c r="OAN749" s="168"/>
      <c r="OAO749" s="168"/>
      <c r="OAP749" s="168"/>
      <c r="OAQ749" s="168"/>
      <c r="OAR749" s="168"/>
      <c r="OAS749" s="168"/>
      <c r="OAT749" s="168"/>
      <c r="OAU749" s="168"/>
      <c r="OAV749" s="168"/>
      <c r="OAW749" s="168"/>
      <c r="OAX749" s="168"/>
      <c r="OAY749" s="168"/>
      <c r="OAZ749" s="168"/>
      <c r="OBA749" s="168"/>
      <c r="OBB749" s="168"/>
      <c r="OBC749" s="168"/>
      <c r="OBD749" s="168"/>
      <c r="OBE749" s="168"/>
      <c r="OBF749" s="168"/>
      <c r="OBG749" s="168"/>
      <c r="OBH749" s="168"/>
      <c r="OBI749" s="168"/>
      <c r="OBJ749" s="168"/>
      <c r="OBK749" s="168"/>
      <c r="OBL749" s="168"/>
      <c r="OBM749" s="168"/>
      <c r="OBN749" s="168"/>
      <c r="OBO749" s="168"/>
      <c r="OBP749" s="168"/>
      <c r="OBQ749" s="168"/>
      <c r="OBR749" s="168"/>
      <c r="OBS749" s="168"/>
      <c r="OBT749" s="168"/>
      <c r="OBU749" s="168"/>
      <c r="OBV749" s="168"/>
      <c r="OBW749" s="168"/>
      <c r="OBX749" s="168"/>
      <c r="OBY749" s="168"/>
      <c r="OBZ749" s="168"/>
      <c r="OCA749" s="168"/>
      <c r="OCB749" s="168"/>
      <c r="OCC749" s="511"/>
      <c r="OCD749" s="511"/>
      <c r="OCE749" s="511"/>
      <c r="OCF749" s="511"/>
      <c r="OCG749" s="511"/>
      <c r="OCH749" s="511"/>
      <c r="OCI749" s="511"/>
      <c r="OCJ749" s="511"/>
      <c r="OCK749" s="511"/>
      <c r="OCL749" s="511"/>
      <c r="OCM749" s="511"/>
      <c r="OCN749" s="511"/>
      <c r="OCO749" s="511"/>
      <c r="OCP749" s="511"/>
      <c r="OCQ749" s="511"/>
      <c r="OCR749" s="511"/>
      <c r="OCS749" s="511"/>
      <c r="OCT749" s="511"/>
      <c r="OCU749" s="511"/>
      <c r="OCV749" s="511"/>
      <c r="OCW749" s="511"/>
      <c r="OCX749" s="511"/>
      <c r="OCY749" s="511"/>
      <c r="OCZ749" s="511"/>
      <c r="ODA749" s="89"/>
      <c r="ODB749" s="89"/>
      <c r="ODC749" s="89"/>
      <c r="ODD749" s="89"/>
      <c r="ODE749" s="89"/>
      <c r="ODF749" s="511"/>
      <c r="ODG749" s="511"/>
      <c r="ODH749" s="89"/>
      <c r="ODI749" s="89"/>
      <c r="ODJ749" s="511"/>
      <c r="ODK749" s="511"/>
      <c r="ODL749" s="89"/>
      <c r="ODM749" s="89"/>
      <c r="ODN749" s="511"/>
      <c r="ODO749" s="511"/>
      <c r="ODP749" s="511"/>
      <c r="ODQ749" s="511"/>
      <c r="ODR749" s="511"/>
      <c r="ODS749" s="511"/>
      <c r="ODT749" s="511"/>
      <c r="ODU749" s="89"/>
      <c r="ODV749" s="89"/>
      <c r="ODW749" s="511"/>
      <c r="ODX749" s="511"/>
      <c r="ODY749" s="89"/>
      <c r="ODZ749" s="89"/>
      <c r="OEA749" s="511"/>
      <c r="OEB749" s="511"/>
      <c r="OEC749" s="511"/>
      <c r="OED749" s="511"/>
      <c r="OEE749" s="511"/>
      <c r="OEF749" s="203"/>
      <c r="OEG749" s="107"/>
      <c r="OEH749" s="511"/>
      <c r="OEI749" s="511"/>
      <c r="OEJ749" s="511"/>
      <c r="OEK749" s="511"/>
      <c r="OEL749" s="511"/>
      <c r="OEM749" s="511"/>
      <c r="OEN749" s="511"/>
      <c r="OEO749" s="168"/>
      <c r="OEP749" s="168"/>
      <c r="OEQ749" s="168"/>
      <c r="OER749" s="168"/>
      <c r="OES749" s="168"/>
      <c r="OET749" s="168"/>
      <c r="OEU749" s="168"/>
      <c r="OEV749" s="168"/>
      <c r="OEW749" s="168"/>
      <c r="OEX749" s="168"/>
      <c r="OEY749" s="168"/>
      <c r="OEZ749" s="168"/>
      <c r="OFA749" s="168"/>
      <c r="OFB749" s="168"/>
      <c r="OFC749" s="168"/>
      <c r="OFD749" s="168"/>
      <c r="OFE749" s="168"/>
      <c r="OFF749" s="168"/>
      <c r="OFG749" s="168"/>
      <c r="OFH749" s="168"/>
      <c r="OFI749" s="168"/>
      <c r="OFJ749" s="168"/>
      <c r="OFK749" s="168"/>
      <c r="OFL749" s="168"/>
      <c r="OFM749" s="168"/>
      <c r="OFN749" s="168"/>
      <c r="OFO749" s="168"/>
      <c r="OFP749" s="168"/>
      <c r="OFQ749" s="168"/>
      <c r="OFR749" s="168"/>
      <c r="OFS749" s="168"/>
      <c r="OFT749" s="168"/>
      <c r="OFU749" s="168"/>
      <c r="OFV749" s="168"/>
      <c r="OFW749" s="168"/>
      <c r="OFX749" s="168"/>
      <c r="OFY749" s="168"/>
      <c r="OFZ749" s="168"/>
      <c r="OGA749" s="168"/>
      <c r="OGB749" s="168"/>
      <c r="OGC749" s="168"/>
      <c r="OGD749" s="168"/>
      <c r="OGE749" s="168"/>
      <c r="OGF749" s="168"/>
      <c r="OGG749" s="511"/>
      <c r="OGH749" s="511"/>
      <c r="OGI749" s="511"/>
      <c r="OGJ749" s="511"/>
      <c r="OGK749" s="511"/>
      <c r="OGL749" s="511"/>
      <c r="OGM749" s="511"/>
      <c r="OGN749" s="511"/>
      <c r="OGO749" s="511"/>
      <c r="OGP749" s="511"/>
      <c r="OGQ749" s="511"/>
      <c r="OGR749" s="511"/>
      <c r="OGS749" s="511"/>
      <c r="OGT749" s="511"/>
      <c r="OGU749" s="511"/>
      <c r="OGV749" s="511"/>
      <c r="OGW749" s="511"/>
      <c r="OGX749" s="511"/>
      <c r="OGY749" s="511"/>
      <c r="OGZ749" s="511"/>
      <c r="OHA749" s="511"/>
      <c r="OHB749" s="511"/>
      <c r="OHC749" s="511"/>
      <c r="OHD749" s="511"/>
      <c r="OHE749" s="89"/>
      <c r="OHF749" s="89"/>
      <c r="OHG749" s="89"/>
      <c r="OHH749" s="89"/>
      <c r="OHI749" s="89"/>
      <c r="OHJ749" s="511"/>
      <c r="OHK749" s="511"/>
      <c r="OHL749" s="89"/>
      <c r="OHM749" s="89"/>
      <c r="OHN749" s="511"/>
      <c r="OHO749" s="511"/>
      <c r="OHP749" s="89"/>
      <c r="OHQ749" s="89"/>
      <c r="OHR749" s="511"/>
      <c r="OHS749" s="511"/>
      <c r="OHT749" s="511"/>
      <c r="OHU749" s="511"/>
      <c r="OHV749" s="511"/>
      <c r="OHW749" s="511"/>
      <c r="OHX749" s="511"/>
      <c r="OHY749" s="89"/>
      <c r="OHZ749" s="89"/>
      <c r="OIA749" s="511"/>
      <c r="OIB749" s="511"/>
      <c r="OIC749" s="89"/>
      <c r="OID749" s="89"/>
      <c r="OIE749" s="511"/>
      <c r="OIF749" s="511"/>
      <c r="OIG749" s="511"/>
      <c r="OIH749" s="511"/>
      <c r="OII749" s="511"/>
      <c r="OIJ749" s="203"/>
      <c r="OIK749" s="107"/>
      <c r="OIL749" s="511"/>
      <c r="OIM749" s="511"/>
      <c r="OIN749" s="511"/>
      <c r="OIO749" s="511"/>
      <c r="OIP749" s="511"/>
      <c r="OIQ749" s="511"/>
      <c r="OIR749" s="511"/>
      <c r="OIS749" s="168"/>
      <c r="OIT749" s="168"/>
      <c r="OIU749" s="168"/>
      <c r="OIV749" s="168"/>
      <c r="OIW749" s="168"/>
      <c r="OIX749" s="168"/>
      <c r="OIY749" s="168"/>
      <c r="OIZ749" s="168"/>
      <c r="OJA749" s="168"/>
      <c r="OJB749" s="168"/>
      <c r="OJC749" s="168"/>
      <c r="OJD749" s="168"/>
      <c r="OJE749" s="168"/>
      <c r="OJF749" s="168"/>
      <c r="OJG749" s="168"/>
      <c r="OJH749" s="168"/>
      <c r="OJI749" s="168"/>
      <c r="OJJ749" s="168"/>
      <c r="OJK749" s="168"/>
      <c r="OJL749" s="168"/>
      <c r="OJM749" s="168"/>
      <c r="OJN749" s="168"/>
      <c r="OJO749" s="168"/>
      <c r="OJP749" s="168"/>
      <c r="OJQ749" s="168"/>
      <c r="OJR749" s="168"/>
      <c r="OJS749" s="168"/>
      <c r="OJT749" s="168"/>
      <c r="OJU749" s="168"/>
      <c r="OJV749" s="168"/>
      <c r="OJW749" s="168"/>
      <c r="OJX749" s="168"/>
      <c r="OJY749" s="168"/>
      <c r="OJZ749" s="168"/>
      <c r="OKA749" s="168"/>
      <c r="OKB749" s="168"/>
      <c r="OKC749" s="168"/>
      <c r="OKD749" s="168"/>
      <c r="OKE749" s="168"/>
      <c r="OKF749" s="168"/>
      <c r="OKG749" s="168"/>
      <c r="OKH749" s="168"/>
      <c r="OKI749" s="168"/>
      <c r="OKJ749" s="168"/>
      <c r="OKK749" s="511"/>
      <c r="OKL749" s="511"/>
      <c r="OKM749" s="511"/>
      <c r="OKN749" s="511"/>
      <c r="OKO749" s="511"/>
      <c r="OKP749" s="511"/>
      <c r="OKQ749" s="511"/>
      <c r="OKR749" s="511"/>
      <c r="OKS749" s="511"/>
      <c r="OKT749" s="511"/>
      <c r="OKU749" s="511"/>
      <c r="OKV749" s="511"/>
      <c r="OKW749" s="511"/>
      <c r="OKX749" s="511"/>
      <c r="OKY749" s="511"/>
      <c r="OKZ749" s="511"/>
      <c r="OLA749" s="511"/>
      <c r="OLB749" s="511"/>
      <c r="OLC749" s="511"/>
      <c r="OLD749" s="511"/>
      <c r="OLE749" s="511"/>
      <c r="OLF749" s="511"/>
      <c r="OLG749" s="511"/>
      <c r="OLH749" s="511"/>
      <c r="OLI749" s="89"/>
      <c r="OLJ749" s="89"/>
      <c r="OLK749" s="89"/>
      <c r="OLL749" s="89"/>
      <c r="OLM749" s="89"/>
      <c r="OLN749" s="511"/>
      <c r="OLO749" s="511"/>
      <c r="OLP749" s="89"/>
      <c r="OLQ749" s="89"/>
      <c r="OLR749" s="511"/>
      <c r="OLS749" s="511"/>
      <c r="OLT749" s="89"/>
      <c r="OLU749" s="89"/>
      <c r="OLV749" s="511"/>
      <c r="OLW749" s="511"/>
      <c r="OLX749" s="511"/>
      <c r="OLY749" s="511"/>
      <c r="OLZ749" s="511"/>
      <c r="OMA749" s="511"/>
      <c r="OMB749" s="511"/>
      <c r="OMC749" s="89"/>
      <c r="OMD749" s="89"/>
      <c r="OME749" s="511"/>
      <c r="OMF749" s="511"/>
      <c r="OMG749" s="89"/>
      <c r="OMH749" s="89"/>
      <c r="OMI749" s="511"/>
      <c r="OMJ749" s="511"/>
      <c r="OMK749" s="511"/>
      <c r="OML749" s="511"/>
      <c r="OMM749" s="511"/>
      <c r="OMN749" s="203"/>
      <c r="OMO749" s="107"/>
      <c r="OMP749" s="511"/>
      <c r="OMQ749" s="511"/>
      <c r="OMR749" s="511"/>
      <c r="OMS749" s="511"/>
      <c r="OMT749" s="511"/>
      <c r="OMU749" s="511"/>
      <c r="OMV749" s="511"/>
      <c r="OMW749" s="168"/>
      <c r="OMX749" s="168"/>
      <c r="OMY749" s="168"/>
      <c r="OMZ749" s="168"/>
      <c r="ONA749" s="168"/>
      <c r="ONB749" s="168"/>
      <c r="ONC749" s="168"/>
      <c r="OND749" s="168"/>
      <c r="ONE749" s="168"/>
      <c r="ONF749" s="168"/>
      <c r="ONG749" s="168"/>
      <c r="ONH749" s="168"/>
      <c r="ONI749" s="168"/>
      <c r="ONJ749" s="168"/>
      <c r="ONK749" s="168"/>
      <c r="ONL749" s="168"/>
      <c r="ONM749" s="168"/>
      <c r="ONN749" s="168"/>
      <c r="ONO749" s="168"/>
      <c r="ONP749" s="168"/>
      <c r="ONQ749" s="168"/>
      <c r="ONR749" s="168"/>
      <c r="ONS749" s="168"/>
      <c r="ONT749" s="168"/>
      <c r="ONU749" s="168"/>
      <c r="ONV749" s="168"/>
      <c r="ONW749" s="168"/>
      <c r="ONX749" s="168"/>
      <c r="ONY749" s="168"/>
      <c r="ONZ749" s="168"/>
      <c r="OOA749" s="168"/>
      <c r="OOB749" s="168"/>
      <c r="OOC749" s="168"/>
      <c r="OOD749" s="168"/>
      <c r="OOE749" s="168"/>
      <c r="OOF749" s="168"/>
      <c r="OOG749" s="168"/>
      <c r="OOH749" s="168"/>
      <c r="OOI749" s="168"/>
      <c r="OOJ749" s="168"/>
      <c r="OOK749" s="168"/>
      <c r="OOL749" s="168"/>
      <c r="OOM749" s="168"/>
      <c r="OON749" s="168"/>
      <c r="OOO749" s="511"/>
      <c r="OOP749" s="511"/>
      <c r="OOQ749" s="511"/>
      <c r="OOR749" s="511"/>
      <c r="OOS749" s="511"/>
      <c r="OOT749" s="511"/>
      <c r="OOU749" s="511"/>
      <c r="OOV749" s="511"/>
      <c r="OOW749" s="511"/>
      <c r="OOX749" s="511"/>
      <c r="OOY749" s="511"/>
      <c r="OOZ749" s="511"/>
      <c r="OPA749" s="511"/>
      <c r="OPB749" s="511"/>
      <c r="OPC749" s="511"/>
      <c r="OPD749" s="511"/>
      <c r="OPE749" s="511"/>
      <c r="OPF749" s="511"/>
      <c r="OPG749" s="511"/>
      <c r="OPH749" s="511"/>
      <c r="OPI749" s="511"/>
      <c r="OPJ749" s="511"/>
      <c r="OPK749" s="511"/>
      <c r="OPL749" s="511"/>
      <c r="OPM749" s="89"/>
      <c r="OPN749" s="89"/>
      <c r="OPO749" s="89"/>
      <c r="OPP749" s="89"/>
      <c r="OPQ749" s="89"/>
      <c r="OPR749" s="511"/>
      <c r="OPS749" s="511"/>
      <c r="OPT749" s="89"/>
      <c r="OPU749" s="89"/>
      <c r="OPV749" s="511"/>
      <c r="OPW749" s="511"/>
      <c r="OPX749" s="89"/>
      <c r="OPY749" s="89"/>
      <c r="OPZ749" s="511"/>
      <c r="OQA749" s="511"/>
      <c r="OQB749" s="511"/>
      <c r="OQC749" s="511"/>
      <c r="OQD749" s="511"/>
      <c r="OQE749" s="511"/>
      <c r="OQF749" s="511"/>
      <c r="OQG749" s="89"/>
      <c r="OQH749" s="89"/>
      <c r="OQI749" s="511"/>
      <c r="OQJ749" s="511"/>
      <c r="OQK749" s="89"/>
      <c r="OQL749" s="89"/>
      <c r="OQM749" s="511"/>
      <c r="OQN749" s="511"/>
      <c r="OQO749" s="511"/>
      <c r="OQP749" s="511"/>
      <c r="OQQ749" s="511"/>
      <c r="OQR749" s="203"/>
      <c r="OQS749" s="107"/>
      <c r="OQT749" s="511"/>
      <c r="OQU749" s="511"/>
      <c r="OQV749" s="511"/>
      <c r="OQW749" s="511"/>
      <c r="OQX749" s="511"/>
      <c r="OQY749" s="511"/>
      <c r="OQZ749" s="511"/>
      <c r="ORA749" s="168"/>
      <c r="ORB749" s="168"/>
      <c r="ORC749" s="168"/>
      <c r="ORD749" s="168"/>
      <c r="ORE749" s="168"/>
      <c r="ORF749" s="168"/>
      <c r="ORG749" s="168"/>
      <c r="ORH749" s="168"/>
      <c r="ORI749" s="168"/>
      <c r="ORJ749" s="168"/>
      <c r="ORK749" s="168"/>
      <c r="ORL749" s="168"/>
      <c r="ORM749" s="168"/>
      <c r="ORN749" s="168"/>
      <c r="ORO749" s="168"/>
      <c r="ORP749" s="168"/>
      <c r="ORQ749" s="168"/>
      <c r="ORR749" s="168"/>
      <c r="ORS749" s="168"/>
      <c r="ORT749" s="168"/>
      <c r="ORU749" s="168"/>
      <c r="ORV749" s="168"/>
      <c r="ORW749" s="168"/>
      <c r="ORX749" s="168"/>
      <c r="ORY749" s="168"/>
      <c r="ORZ749" s="168"/>
      <c r="OSA749" s="168"/>
      <c r="OSB749" s="168"/>
      <c r="OSC749" s="168"/>
      <c r="OSD749" s="168"/>
      <c r="OSE749" s="168"/>
      <c r="OSF749" s="168"/>
      <c r="OSG749" s="168"/>
      <c r="OSH749" s="168"/>
      <c r="OSI749" s="168"/>
      <c r="OSJ749" s="168"/>
      <c r="OSK749" s="168"/>
      <c r="OSL749" s="168"/>
      <c r="OSM749" s="168"/>
      <c r="OSN749" s="168"/>
      <c r="OSO749" s="168"/>
      <c r="OSP749" s="168"/>
      <c r="OSQ749" s="168"/>
      <c r="OSR749" s="168"/>
      <c r="OSS749" s="511"/>
      <c r="OST749" s="511"/>
      <c r="OSU749" s="511"/>
      <c r="OSV749" s="511"/>
      <c r="OSW749" s="511"/>
      <c r="OSX749" s="511"/>
      <c r="OSY749" s="511"/>
      <c r="OSZ749" s="511"/>
      <c r="OTA749" s="511"/>
      <c r="OTB749" s="511"/>
      <c r="OTC749" s="511"/>
      <c r="OTD749" s="511"/>
      <c r="OTE749" s="511"/>
      <c r="OTF749" s="511"/>
      <c r="OTG749" s="511"/>
      <c r="OTH749" s="511"/>
      <c r="OTI749" s="511"/>
      <c r="OTJ749" s="511"/>
      <c r="OTK749" s="511"/>
      <c r="OTL749" s="511"/>
      <c r="OTM749" s="511"/>
      <c r="OTN749" s="511"/>
      <c r="OTO749" s="511"/>
      <c r="OTP749" s="511"/>
      <c r="OTQ749" s="89"/>
      <c r="OTR749" s="89"/>
      <c r="OTS749" s="89"/>
      <c r="OTT749" s="89"/>
      <c r="OTU749" s="89"/>
      <c r="OTV749" s="511"/>
      <c r="OTW749" s="511"/>
      <c r="OTX749" s="89"/>
      <c r="OTY749" s="89"/>
      <c r="OTZ749" s="511"/>
      <c r="OUA749" s="511"/>
      <c r="OUB749" s="89"/>
      <c r="OUC749" s="89"/>
      <c r="OUD749" s="511"/>
      <c r="OUE749" s="511"/>
      <c r="OUF749" s="511"/>
      <c r="OUG749" s="511"/>
      <c r="OUH749" s="511"/>
      <c r="OUI749" s="511"/>
      <c r="OUJ749" s="511"/>
      <c r="OUK749" s="89"/>
      <c r="OUL749" s="89"/>
      <c r="OUM749" s="511"/>
      <c r="OUN749" s="511"/>
      <c r="OUO749" s="89"/>
      <c r="OUP749" s="89"/>
      <c r="OUQ749" s="511"/>
      <c r="OUR749" s="511"/>
      <c r="OUS749" s="511"/>
      <c r="OUT749" s="511"/>
      <c r="OUU749" s="511"/>
      <c r="OUV749" s="203"/>
      <c r="OUW749" s="107"/>
      <c r="OUX749" s="511"/>
      <c r="OUY749" s="511"/>
      <c r="OUZ749" s="511"/>
      <c r="OVA749" s="511"/>
      <c r="OVB749" s="511"/>
      <c r="OVC749" s="511"/>
      <c r="OVD749" s="511"/>
      <c r="OVE749" s="168"/>
      <c r="OVF749" s="168"/>
      <c r="OVG749" s="168"/>
      <c r="OVH749" s="168"/>
      <c r="OVI749" s="168"/>
      <c r="OVJ749" s="168"/>
      <c r="OVK749" s="168"/>
      <c r="OVL749" s="168"/>
      <c r="OVM749" s="168"/>
      <c r="OVN749" s="168"/>
      <c r="OVO749" s="168"/>
      <c r="OVP749" s="168"/>
      <c r="OVQ749" s="168"/>
      <c r="OVR749" s="168"/>
      <c r="OVS749" s="168"/>
      <c r="OVT749" s="168"/>
      <c r="OVU749" s="168"/>
      <c r="OVV749" s="168"/>
      <c r="OVW749" s="168"/>
      <c r="OVX749" s="168"/>
      <c r="OVY749" s="168"/>
      <c r="OVZ749" s="168"/>
      <c r="OWA749" s="168"/>
      <c r="OWB749" s="168"/>
      <c r="OWC749" s="168"/>
      <c r="OWD749" s="168"/>
      <c r="OWE749" s="168"/>
      <c r="OWF749" s="168"/>
      <c r="OWG749" s="168"/>
      <c r="OWH749" s="168"/>
      <c r="OWI749" s="168"/>
      <c r="OWJ749" s="168"/>
      <c r="OWK749" s="168"/>
      <c r="OWL749" s="168"/>
      <c r="OWM749" s="168"/>
      <c r="OWN749" s="168"/>
      <c r="OWO749" s="168"/>
      <c r="OWP749" s="168"/>
      <c r="OWQ749" s="168"/>
      <c r="OWR749" s="168"/>
      <c r="OWS749" s="168"/>
      <c r="OWT749" s="168"/>
      <c r="OWU749" s="168"/>
      <c r="OWV749" s="168"/>
      <c r="OWW749" s="511"/>
      <c r="OWX749" s="511"/>
      <c r="OWY749" s="511"/>
      <c r="OWZ749" s="511"/>
      <c r="OXA749" s="511"/>
      <c r="OXB749" s="511"/>
      <c r="OXC749" s="511"/>
      <c r="OXD749" s="511"/>
      <c r="OXE749" s="511"/>
      <c r="OXF749" s="511"/>
      <c r="OXG749" s="511"/>
      <c r="OXH749" s="511"/>
      <c r="OXI749" s="511"/>
      <c r="OXJ749" s="511"/>
      <c r="OXK749" s="511"/>
      <c r="OXL749" s="511"/>
      <c r="OXM749" s="511"/>
      <c r="OXN749" s="511"/>
      <c r="OXO749" s="511"/>
      <c r="OXP749" s="511"/>
      <c r="OXQ749" s="511"/>
      <c r="OXR749" s="511"/>
      <c r="OXS749" s="511"/>
      <c r="OXT749" s="511"/>
      <c r="OXU749" s="89"/>
      <c r="OXV749" s="89"/>
      <c r="OXW749" s="89"/>
      <c r="OXX749" s="89"/>
      <c r="OXY749" s="89"/>
      <c r="OXZ749" s="511"/>
      <c r="OYA749" s="511"/>
      <c r="OYB749" s="89"/>
      <c r="OYC749" s="89"/>
      <c r="OYD749" s="511"/>
      <c r="OYE749" s="511"/>
      <c r="OYF749" s="89"/>
      <c r="OYG749" s="89"/>
      <c r="OYH749" s="511"/>
      <c r="OYI749" s="511"/>
      <c r="OYJ749" s="511"/>
      <c r="OYK749" s="511"/>
      <c r="OYL749" s="511"/>
      <c r="OYM749" s="511"/>
      <c r="OYN749" s="511"/>
      <c r="OYO749" s="89"/>
      <c r="OYP749" s="89"/>
      <c r="OYQ749" s="511"/>
      <c r="OYR749" s="511"/>
      <c r="OYS749" s="89"/>
      <c r="OYT749" s="89"/>
      <c r="OYU749" s="511"/>
      <c r="OYV749" s="511"/>
      <c r="OYW749" s="511"/>
      <c r="OYX749" s="511"/>
      <c r="OYY749" s="511"/>
      <c r="OYZ749" s="203"/>
      <c r="OZA749" s="107"/>
      <c r="OZB749" s="511"/>
      <c r="OZC749" s="511"/>
      <c r="OZD749" s="511"/>
      <c r="OZE749" s="511"/>
      <c r="OZF749" s="511"/>
      <c r="OZG749" s="511"/>
      <c r="OZH749" s="511"/>
      <c r="OZI749" s="168"/>
      <c r="OZJ749" s="168"/>
      <c r="OZK749" s="168"/>
      <c r="OZL749" s="168"/>
      <c r="OZM749" s="168"/>
      <c r="OZN749" s="168"/>
      <c r="OZO749" s="168"/>
      <c r="OZP749" s="168"/>
      <c r="OZQ749" s="168"/>
      <c r="OZR749" s="168"/>
      <c r="OZS749" s="168"/>
      <c r="OZT749" s="168"/>
      <c r="OZU749" s="168"/>
      <c r="OZV749" s="168"/>
      <c r="OZW749" s="168"/>
      <c r="OZX749" s="168"/>
      <c r="OZY749" s="168"/>
      <c r="OZZ749" s="168"/>
      <c r="PAA749" s="168"/>
      <c r="PAB749" s="168"/>
      <c r="PAC749" s="168"/>
      <c r="PAD749" s="168"/>
      <c r="PAE749" s="168"/>
      <c r="PAF749" s="168"/>
      <c r="PAG749" s="168"/>
      <c r="PAH749" s="168"/>
      <c r="PAI749" s="168"/>
      <c r="PAJ749" s="168"/>
      <c r="PAK749" s="168"/>
      <c r="PAL749" s="168"/>
      <c r="PAM749" s="168"/>
      <c r="PAN749" s="168"/>
      <c r="PAO749" s="168"/>
      <c r="PAP749" s="168"/>
      <c r="PAQ749" s="168"/>
      <c r="PAR749" s="168"/>
      <c r="PAS749" s="168"/>
      <c r="PAT749" s="168"/>
      <c r="PAU749" s="168"/>
      <c r="PAV749" s="168"/>
      <c r="PAW749" s="168"/>
      <c r="PAX749" s="168"/>
      <c r="PAY749" s="168"/>
      <c r="PAZ749" s="168"/>
      <c r="PBA749" s="511"/>
      <c r="PBB749" s="511"/>
      <c r="PBC749" s="511"/>
      <c r="PBD749" s="511"/>
      <c r="PBE749" s="511"/>
      <c r="PBF749" s="511"/>
      <c r="PBG749" s="511"/>
      <c r="PBH749" s="511"/>
      <c r="PBI749" s="511"/>
      <c r="PBJ749" s="511"/>
      <c r="PBK749" s="511"/>
      <c r="PBL749" s="511"/>
      <c r="PBM749" s="511"/>
      <c r="PBN749" s="511"/>
      <c r="PBO749" s="511"/>
      <c r="PBP749" s="511"/>
      <c r="PBQ749" s="511"/>
      <c r="PBR749" s="511"/>
      <c r="PBS749" s="511"/>
      <c r="PBT749" s="511"/>
      <c r="PBU749" s="511"/>
      <c r="PBV749" s="511"/>
      <c r="PBW749" s="511"/>
      <c r="PBX749" s="511"/>
      <c r="PBY749" s="89"/>
      <c r="PBZ749" s="89"/>
      <c r="PCA749" s="89"/>
      <c r="PCB749" s="89"/>
      <c r="PCC749" s="89"/>
      <c r="PCD749" s="511"/>
      <c r="PCE749" s="511"/>
      <c r="PCF749" s="89"/>
      <c r="PCG749" s="89"/>
      <c r="PCH749" s="511"/>
      <c r="PCI749" s="511"/>
      <c r="PCJ749" s="89"/>
      <c r="PCK749" s="89"/>
      <c r="PCL749" s="511"/>
      <c r="PCM749" s="511"/>
      <c r="PCN749" s="511"/>
      <c r="PCO749" s="511"/>
      <c r="PCP749" s="511"/>
      <c r="PCQ749" s="511"/>
      <c r="PCR749" s="511"/>
      <c r="PCS749" s="89"/>
      <c r="PCT749" s="89"/>
      <c r="PCU749" s="511"/>
      <c r="PCV749" s="511"/>
      <c r="PCW749" s="89"/>
      <c r="PCX749" s="89"/>
      <c r="PCY749" s="511"/>
      <c r="PCZ749" s="511"/>
      <c r="PDA749" s="511"/>
      <c r="PDB749" s="511"/>
      <c r="PDC749" s="511"/>
      <c r="PDD749" s="203"/>
      <c r="PDE749" s="107"/>
      <c r="PDF749" s="511"/>
      <c r="PDG749" s="511"/>
      <c r="PDH749" s="511"/>
      <c r="PDI749" s="511"/>
      <c r="PDJ749" s="511"/>
      <c r="PDK749" s="511"/>
      <c r="PDL749" s="511"/>
      <c r="PDM749" s="168"/>
      <c r="PDN749" s="168"/>
      <c r="PDO749" s="168"/>
      <c r="PDP749" s="168"/>
      <c r="PDQ749" s="168"/>
      <c r="PDR749" s="168"/>
      <c r="PDS749" s="168"/>
      <c r="PDT749" s="168"/>
      <c r="PDU749" s="168"/>
      <c r="PDV749" s="168"/>
      <c r="PDW749" s="168"/>
      <c r="PDX749" s="168"/>
      <c r="PDY749" s="168"/>
      <c r="PDZ749" s="168"/>
      <c r="PEA749" s="168"/>
      <c r="PEB749" s="168"/>
      <c r="PEC749" s="168"/>
      <c r="PED749" s="168"/>
      <c r="PEE749" s="168"/>
      <c r="PEF749" s="168"/>
      <c r="PEG749" s="168"/>
      <c r="PEH749" s="168"/>
      <c r="PEI749" s="168"/>
      <c r="PEJ749" s="168"/>
      <c r="PEK749" s="168"/>
      <c r="PEL749" s="168"/>
      <c r="PEM749" s="168"/>
      <c r="PEN749" s="168"/>
      <c r="PEO749" s="168"/>
      <c r="PEP749" s="168"/>
      <c r="PEQ749" s="168"/>
      <c r="PER749" s="168"/>
      <c r="PES749" s="168"/>
      <c r="PET749" s="168"/>
      <c r="PEU749" s="168"/>
      <c r="PEV749" s="168"/>
      <c r="PEW749" s="168"/>
      <c r="PEX749" s="168"/>
      <c r="PEY749" s="168"/>
      <c r="PEZ749" s="168"/>
      <c r="PFA749" s="168"/>
      <c r="PFB749" s="168"/>
      <c r="PFC749" s="168"/>
      <c r="PFD749" s="168"/>
      <c r="PFE749" s="511"/>
      <c r="PFF749" s="511"/>
      <c r="PFG749" s="511"/>
      <c r="PFH749" s="511"/>
      <c r="PFI749" s="511"/>
      <c r="PFJ749" s="511"/>
      <c r="PFK749" s="511"/>
      <c r="PFL749" s="511"/>
      <c r="PFM749" s="511"/>
      <c r="PFN749" s="511"/>
      <c r="PFO749" s="511"/>
      <c r="PFP749" s="511"/>
      <c r="PFQ749" s="511"/>
      <c r="PFR749" s="511"/>
      <c r="PFS749" s="511"/>
      <c r="PFT749" s="511"/>
      <c r="PFU749" s="511"/>
      <c r="PFV749" s="511"/>
      <c r="PFW749" s="511"/>
      <c r="PFX749" s="511"/>
      <c r="PFY749" s="511"/>
      <c r="PFZ749" s="511"/>
      <c r="PGA749" s="511"/>
      <c r="PGB749" s="511"/>
      <c r="PGC749" s="89"/>
      <c r="PGD749" s="89"/>
      <c r="PGE749" s="89"/>
      <c r="PGF749" s="89"/>
      <c r="PGG749" s="89"/>
      <c r="PGH749" s="511"/>
      <c r="PGI749" s="511"/>
      <c r="PGJ749" s="89"/>
      <c r="PGK749" s="89"/>
      <c r="PGL749" s="511"/>
      <c r="PGM749" s="511"/>
      <c r="PGN749" s="89"/>
      <c r="PGO749" s="89"/>
      <c r="PGP749" s="511"/>
      <c r="PGQ749" s="511"/>
      <c r="PGR749" s="511"/>
      <c r="PGS749" s="511"/>
      <c r="PGT749" s="511"/>
      <c r="PGU749" s="511"/>
      <c r="PGV749" s="511"/>
      <c r="PGW749" s="89"/>
      <c r="PGX749" s="89"/>
      <c r="PGY749" s="511"/>
      <c r="PGZ749" s="511"/>
      <c r="PHA749" s="89"/>
      <c r="PHB749" s="89"/>
      <c r="PHC749" s="511"/>
      <c r="PHD749" s="511"/>
      <c r="PHE749" s="511"/>
      <c r="PHF749" s="511"/>
      <c r="PHG749" s="511"/>
      <c r="PHH749" s="203"/>
      <c r="PHI749" s="107"/>
      <c r="PHJ749" s="511"/>
      <c r="PHK749" s="511"/>
      <c r="PHL749" s="511"/>
      <c r="PHM749" s="511"/>
      <c r="PHN749" s="511"/>
      <c r="PHO749" s="511"/>
      <c r="PHP749" s="511"/>
      <c r="PHQ749" s="168"/>
      <c r="PHR749" s="168"/>
      <c r="PHS749" s="168"/>
      <c r="PHT749" s="168"/>
      <c r="PHU749" s="168"/>
      <c r="PHV749" s="168"/>
      <c r="PHW749" s="168"/>
      <c r="PHX749" s="168"/>
      <c r="PHY749" s="168"/>
      <c r="PHZ749" s="168"/>
      <c r="PIA749" s="168"/>
      <c r="PIB749" s="168"/>
      <c r="PIC749" s="168"/>
      <c r="PID749" s="168"/>
      <c r="PIE749" s="168"/>
      <c r="PIF749" s="168"/>
      <c r="PIG749" s="168"/>
      <c r="PIH749" s="168"/>
      <c r="PII749" s="168"/>
      <c r="PIJ749" s="168"/>
      <c r="PIK749" s="168"/>
      <c r="PIL749" s="168"/>
      <c r="PIM749" s="168"/>
      <c r="PIN749" s="168"/>
      <c r="PIO749" s="168"/>
      <c r="PIP749" s="168"/>
      <c r="PIQ749" s="168"/>
      <c r="PIR749" s="168"/>
      <c r="PIS749" s="168"/>
      <c r="PIT749" s="168"/>
      <c r="PIU749" s="168"/>
      <c r="PIV749" s="168"/>
      <c r="PIW749" s="168"/>
      <c r="PIX749" s="168"/>
      <c r="PIY749" s="168"/>
      <c r="PIZ749" s="168"/>
      <c r="PJA749" s="168"/>
      <c r="PJB749" s="168"/>
      <c r="PJC749" s="168"/>
      <c r="PJD749" s="168"/>
      <c r="PJE749" s="168"/>
      <c r="PJF749" s="168"/>
      <c r="PJG749" s="168"/>
      <c r="PJH749" s="168"/>
      <c r="PJI749" s="511"/>
      <c r="PJJ749" s="511"/>
      <c r="PJK749" s="511"/>
      <c r="PJL749" s="511"/>
      <c r="PJM749" s="511"/>
      <c r="PJN749" s="511"/>
      <c r="PJO749" s="511"/>
      <c r="PJP749" s="511"/>
      <c r="PJQ749" s="511"/>
      <c r="PJR749" s="511"/>
      <c r="PJS749" s="511"/>
      <c r="PJT749" s="511"/>
      <c r="PJU749" s="511"/>
      <c r="PJV749" s="511"/>
      <c r="PJW749" s="511"/>
      <c r="PJX749" s="511"/>
      <c r="PJY749" s="511"/>
      <c r="PJZ749" s="511"/>
      <c r="PKA749" s="511"/>
      <c r="PKB749" s="511"/>
      <c r="PKC749" s="511"/>
      <c r="PKD749" s="511"/>
      <c r="PKE749" s="511"/>
      <c r="PKF749" s="511"/>
      <c r="PKG749" s="89"/>
      <c r="PKH749" s="89"/>
      <c r="PKI749" s="89"/>
      <c r="PKJ749" s="89"/>
      <c r="PKK749" s="89"/>
      <c r="PKL749" s="511"/>
      <c r="PKM749" s="511"/>
      <c r="PKN749" s="89"/>
      <c r="PKO749" s="89"/>
      <c r="PKP749" s="511"/>
      <c r="PKQ749" s="511"/>
      <c r="PKR749" s="89"/>
      <c r="PKS749" s="89"/>
      <c r="PKT749" s="511"/>
      <c r="PKU749" s="511"/>
      <c r="PKV749" s="511"/>
      <c r="PKW749" s="511"/>
      <c r="PKX749" s="511"/>
      <c r="PKY749" s="511"/>
      <c r="PKZ749" s="511"/>
      <c r="PLA749" s="89"/>
      <c r="PLB749" s="89"/>
      <c r="PLC749" s="511"/>
      <c r="PLD749" s="511"/>
      <c r="PLE749" s="89"/>
      <c r="PLF749" s="89"/>
      <c r="PLG749" s="511"/>
      <c r="PLH749" s="511"/>
      <c r="PLI749" s="511"/>
      <c r="PLJ749" s="511"/>
      <c r="PLK749" s="511"/>
      <c r="PLL749" s="203"/>
      <c r="PLM749" s="107"/>
      <c r="PLN749" s="511"/>
      <c r="PLO749" s="511"/>
      <c r="PLP749" s="511"/>
      <c r="PLQ749" s="511"/>
      <c r="PLR749" s="511"/>
      <c r="PLS749" s="511"/>
      <c r="PLT749" s="511"/>
      <c r="PLU749" s="168"/>
      <c r="PLV749" s="168"/>
      <c r="PLW749" s="168"/>
      <c r="PLX749" s="168"/>
      <c r="PLY749" s="168"/>
      <c r="PLZ749" s="168"/>
      <c r="PMA749" s="168"/>
      <c r="PMB749" s="168"/>
      <c r="PMC749" s="168"/>
      <c r="PMD749" s="168"/>
      <c r="PME749" s="168"/>
      <c r="PMF749" s="168"/>
      <c r="PMG749" s="168"/>
      <c r="PMH749" s="168"/>
      <c r="PMI749" s="168"/>
      <c r="PMJ749" s="168"/>
      <c r="PMK749" s="168"/>
      <c r="PML749" s="168"/>
      <c r="PMM749" s="168"/>
      <c r="PMN749" s="168"/>
      <c r="PMO749" s="168"/>
      <c r="PMP749" s="168"/>
      <c r="PMQ749" s="168"/>
      <c r="PMR749" s="168"/>
      <c r="PMS749" s="168"/>
      <c r="PMT749" s="168"/>
      <c r="PMU749" s="168"/>
      <c r="PMV749" s="168"/>
      <c r="PMW749" s="168"/>
      <c r="PMX749" s="168"/>
      <c r="PMY749" s="168"/>
      <c r="PMZ749" s="168"/>
      <c r="PNA749" s="168"/>
      <c r="PNB749" s="168"/>
      <c r="PNC749" s="168"/>
      <c r="PND749" s="168"/>
      <c r="PNE749" s="168"/>
      <c r="PNF749" s="168"/>
      <c r="PNG749" s="168"/>
      <c r="PNH749" s="168"/>
      <c r="PNI749" s="168"/>
      <c r="PNJ749" s="168"/>
      <c r="PNK749" s="168"/>
      <c r="PNL749" s="168"/>
      <c r="PNM749" s="511"/>
      <c r="PNN749" s="511"/>
      <c r="PNO749" s="511"/>
      <c r="PNP749" s="511"/>
      <c r="PNQ749" s="511"/>
      <c r="PNR749" s="511"/>
      <c r="PNS749" s="511"/>
      <c r="PNT749" s="511"/>
      <c r="PNU749" s="511"/>
      <c r="PNV749" s="511"/>
      <c r="PNW749" s="511"/>
      <c r="PNX749" s="511"/>
      <c r="PNY749" s="511"/>
      <c r="PNZ749" s="511"/>
      <c r="POA749" s="511"/>
      <c r="POB749" s="511"/>
      <c r="POC749" s="511"/>
      <c r="POD749" s="511"/>
      <c r="POE749" s="511"/>
      <c r="POF749" s="511"/>
      <c r="POG749" s="511"/>
      <c r="POH749" s="511"/>
      <c r="POI749" s="511"/>
      <c r="POJ749" s="511"/>
      <c r="POK749" s="89"/>
      <c r="POL749" s="89"/>
      <c r="POM749" s="89"/>
      <c r="PON749" s="89"/>
      <c r="POO749" s="89"/>
      <c r="POP749" s="511"/>
      <c r="POQ749" s="511"/>
      <c r="POR749" s="89"/>
      <c r="POS749" s="89"/>
      <c r="POT749" s="511"/>
      <c r="POU749" s="511"/>
      <c r="POV749" s="89"/>
      <c r="POW749" s="89"/>
      <c r="POX749" s="511"/>
      <c r="POY749" s="511"/>
      <c r="POZ749" s="511"/>
      <c r="PPA749" s="511"/>
      <c r="PPB749" s="511"/>
      <c r="PPC749" s="511"/>
      <c r="PPD749" s="511"/>
      <c r="PPE749" s="89"/>
      <c r="PPF749" s="89"/>
      <c r="PPG749" s="511"/>
      <c r="PPH749" s="511"/>
      <c r="PPI749" s="89"/>
      <c r="PPJ749" s="89"/>
      <c r="PPK749" s="511"/>
      <c r="PPL749" s="511"/>
      <c r="PPM749" s="511"/>
      <c r="PPN749" s="511"/>
      <c r="PPO749" s="511"/>
      <c r="PPP749" s="203"/>
      <c r="PPQ749" s="107"/>
      <c r="PPR749" s="511"/>
      <c r="PPS749" s="511"/>
      <c r="PPT749" s="511"/>
      <c r="PPU749" s="511"/>
      <c r="PPV749" s="511"/>
      <c r="PPW749" s="511"/>
      <c r="PPX749" s="511"/>
      <c r="PPY749" s="168"/>
      <c r="PPZ749" s="168"/>
      <c r="PQA749" s="168"/>
      <c r="PQB749" s="168"/>
      <c r="PQC749" s="168"/>
      <c r="PQD749" s="168"/>
      <c r="PQE749" s="168"/>
      <c r="PQF749" s="168"/>
      <c r="PQG749" s="168"/>
      <c r="PQH749" s="168"/>
      <c r="PQI749" s="168"/>
      <c r="PQJ749" s="168"/>
      <c r="PQK749" s="168"/>
      <c r="PQL749" s="168"/>
      <c r="PQM749" s="168"/>
      <c r="PQN749" s="168"/>
      <c r="PQO749" s="168"/>
      <c r="PQP749" s="168"/>
      <c r="PQQ749" s="168"/>
      <c r="PQR749" s="168"/>
      <c r="PQS749" s="168"/>
      <c r="PQT749" s="168"/>
      <c r="PQU749" s="168"/>
      <c r="PQV749" s="168"/>
      <c r="PQW749" s="168"/>
      <c r="PQX749" s="168"/>
      <c r="PQY749" s="168"/>
      <c r="PQZ749" s="168"/>
      <c r="PRA749" s="168"/>
      <c r="PRB749" s="168"/>
      <c r="PRC749" s="168"/>
      <c r="PRD749" s="168"/>
      <c r="PRE749" s="168"/>
      <c r="PRF749" s="168"/>
      <c r="PRG749" s="168"/>
      <c r="PRH749" s="168"/>
      <c r="PRI749" s="168"/>
      <c r="PRJ749" s="168"/>
      <c r="PRK749" s="168"/>
      <c r="PRL749" s="168"/>
      <c r="PRM749" s="168"/>
      <c r="PRN749" s="168"/>
      <c r="PRO749" s="168"/>
      <c r="PRP749" s="168"/>
      <c r="PRQ749" s="511"/>
      <c r="PRR749" s="511"/>
      <c r="PRS749" s="511"/>
      <c r="PRT749" s="511"/>
      <c r="PRU749" s="511"/>
      <c r="PRV749" s="511"/>
      <c r="PRW749" s="511"/>
      <c r="PRX749" s="511"/>
      <c r="PRY749" s="511"/>
      <c r="PRZ749" s="511"/>
      <c r="PSA749" s="511"/>
      <c r="PSB749" s="511"/>
      <c r="PSC749" s="511"/>
      <c r="PSD749" s="511"/>
      <c r="PSE749" s="511"/>
      <c r="PSF749" s="511"/>
      <c r="PSG749" s="511"/>
      <c r="PSH749" s="511"/>
      <c r="PSI749" s="511"/>
      <c r="PSJ749" s="511"/>
      <c r="PSK749" s="511"/>
      <c r="PSL749" s="511"/>
      <c r="PSM749" s="511"/>
      <c r="PSN749" s="511"/>
      <c r="PSO749" s="89"/>
      <c r="PSP749" s="89"/>
      <c r="PSQ749" s="89"/>
      <c r="PSR749" s="89"/>
      <c r="PSS749" s="89"/>
      <c r="PST749" s="511"/>
      <c r="PSU749" s="511"/>
      <c r="PSV749" s="89"/>
      <c r="PSW749" s="89"/>
      <c r="PSX749" s="511"/>
      <c r="PSY749" s="511"/>
      <c r="PSZ749" s="89"/>
      <c r="PTA749" s="89"/>
      <c r="PTB749" s="511"/>
      <c r="PTC749" s="511"/>
      <c r="PTD749" s="511"/>
      <c r="PTE749" s="511"/>
      <c r="PTF749" s="511"/>
      <c r="PTG749" s="511"/>
      <c r="PTH749" s="511"/>
      <c r="PTI749" s="89"/>
      <c r="PTJ749" s="89"/>
      <c r="PTK749" s="511"/>
      <c r="PTL749" s="511"/>
      <c r="PTM749" s="89"/>
      <c r="PTN749" s="89"/>
      <c r="PTO749" s="511"/>
      <c r="PTP749" s="511"/>
      <c r="PTQ749" s="511"/>
      <c r="PTR749" s="511"/>
      <c r="PTS749" s="511"/>
      <c r="PTT749" s="203"/>
      <c r="PTU749" s="107"/>
      <c r="PTV749" s="511"/>
      <c r="PTW749" s="511"/>
      <c r="PTX749" s="511"/>
      <c r="PTY749" s="511"/>
      <c r="PTZ749" s="511"/>
      <c r="PUA749" s="511"/>
      <c r="PUB749" s="511"/>
      <c r="PUC749" s="168"/>
      <c r="PUD749" s="168"/>
      <c r="PUE749" s="168"/>
      <c r="PUF749" s="168"/>
      <c r="PUG749" s="168"/>
      <c r="PUH749" s="168"/>
      <c r="PUI749" s="168"/>
      <c r="PUJ749" s="168"/>
      <c r="PUK749" s="168"/>
      <c r="PUL749" s="168"/>
      <c r="PUM749" s="168"/>
      <c r="PUN749" s="168"/>
      <c r="PUO749" s="168"/>
      <c r="PUP749" s="168"/>
      <c r="PUQ749" s="168"/>
      <c r="PUR749" s="168"/>
      <c r="PUS749" s="168"/>
      <c r="PUT749" s="168"/>
      <c r="PUU749" s="168"/>
      <c r="PUV749" s="168"/>
      <c r="PUW749" s="168"/>
      <c r="PUX749" s="168"/>
      <c r="PUY749" s="168"/>
      <c r="PUZ749" s="168"/>
      <c r="PVA749" s="168"/>
      <c r="PVB749" s="168"/>
      <c r="PVC749" s="168"/>
      <c r="PVD749" s="168"/>
      <c r="PVE749" s="168"/>
      <c r="PVF749" s="168"/>
      <c r="PVG749" s="168"/>
      <c r="PVH749" s="168"/>
      <c r="PVI749" s="168"/>
      <c r="PVJ749" s="168"/>
      <c r="PVK749" s="168"/>
      <c r="PVL749" s="168"/>
      <c r="PVM749" s="168"/>
      <c r="PVN749" s="168"/>
      <c r="PVO749" s="168"/>
      <c r="PVP749" s="168"/>
      <c r="PVQ749" s="168"/>
      <c r="PVR749" s="168"/>
      <c r="PVS749" s="168"/>
      <c r="PVT749" s="168"/>
      <c r="PVU749" s="511"/>
      <c r="PVV749" s="511"/>
      <c r="PVW749" s="511"/>
      <c r="PVX749" s="511"/>
      <c r="PVY749" s="511"/>
      <c r="PVZ749" s="511"/>
      <c r="PWA749" s="511"/>
      <c r="PWB749" s="511"/>
      <c r="PWC749" s="511"/>
      <c r="PWD749" s="511"/>
      <c r="PWE749" s="511"/>
      <c r="PWF749" s="511"/>
      <c r="PWG749" s="511"/>
      <c r="PWH749" s="511"/>
      <c r="PWI749" s="511"/>
      <c r="PWJ749" s="511"/>
      <c r="PWK749" s="511"/>
      <c r="PWL749" s="511"/>
      <c r="PWM749" s="511"/>
      <c r="PWN749" s="511"/>
      <c r="PWO749" s="511"/>
      <c r="PWP749" s="511"/>
      <c r="PWQ749" s="511"/>
      <c r="PWR749" s="511"/>
      <c r="PWS749" s="89"/>
      <c r="PWT749" s="89"/>
      <c r="PWU749" s="89"/>
      <c r="PWV749" s="89"/>
      <c r="PWW749" s="89"/>
      <c r="PWX749" s="511"/>
      <c r="PWY749" s="511"/>
      <c r="PWZ749" s="89"/>
      <c r="PXA749" s="89"/>
      <c r="PXB749" s="511"/>
      <c r="PXC749" s="511"/>
      <c r="PXD749" s="89"/>
      <c r="PXE749" s="89"/>
      <c r="PXF749" s="511"/>
      <c r="PXG749" s="511"/>
      <c r="PXH749" s="511"/>
      <c r="PXI749" s="511"/>
      <c r="PXJ749" s="511"/>
      <c r="PXK749" s="511"/>
      <c r="PXL749" s="511"/>
      <c r="PXM749" s="89"/>
      <c r="PXN749" s="89"/>
      <c r="PXO749" s="511"/>
      <c r="PXP749" s="511"/>
      <c r="PXQ749" s="89"/>
      <c r="PXR749" s="89"/>
      <c r="PXS749" s="511"/>
      <c r="PXT749" s="511"/>
      <c r="PXU749" s="511"/>
      <c r="PXV749" s="511"/>
      <c r="PXW749" s="511"/>
      <c r="PXX749" s="203"/>
      <c r="PXY749" s="107"/>
      <c r="PXZ749" s="511"/>
      <c r="PYA749" s="511"/>
      <c r="PYB749" s="511"/>
      <c r="PYC749" s="511"/>
      <c r="PYD749" s="511"/>
      <c r="PYE749" s="511"/>
      <c r="PYF749" s="511"/>
      <c r="PYG749" s="168"/>
      <c r="PYH749" s="168"/>
      <c r="PYI749" s="168"/>
      <c r="PYJ749" s="168"/>
      <c r="PYK749" s="168"/>
      <c r="PYL749" s="168"/>
      <c r="PYM749" s="168"/>
      <c r="PYN749" s="168"/>
      <c r="PYO749" s="168"/>
      <c r="PYP749" s="168"/>
      <c r="PYQ749" s="168"/>
      <c r="PYR749" s="168"/>
      <c r="PYS749" s="168"/>
      <c r="PYT749" s="168"/>
      <c r="PYU749" s="168"/>
      <c r="PYV749" s="168"/>
      <c r="PYW749" s="168"/>
      <c r="PYX749" s="168"/>
      <c r="PYY749" s="168"/>
      <c r="PYZ749" s="168"/>
      <c r="PZA749" s="168"/>
      <c r="PZB749" s="168"/>
      <c r="PZC749" s="168"/>
      <c r="PZD749" s="168"/>
      <c r="PZE749" s="168"/>
      <c r="PZF749" s="168"/>
      <c r="PZG749" s="168"/>
      <c r="PZH749" s="168"/>
      <c r="PZI749" s="168"/>
      <c r="PZJ749" s="168"/>
      <c r="PZK749" s="168"/>
      <c r="PZL749" s="168"/>
      <c r="PZM749" s="168"/>
      <c r="PZN749" s="168"/>
      <c r="PZO749" s="168"/>
      <c r="PZP749" s="168"/>
      <c r="PZQ749" s="168"/>
      <c r="PZR749" s="168"/>
      <c r="PZS749" s="168"/>
      <c r="PZT749" s="168"/>
      <c r="PZU749" s="168"/>
      <c r="PZV749" s="168"/>
      <c r="PZW749" s="168"/>
      <c r="PZX749" s="168"/>
      <c r="PZY749" s="511"/>
      <c r="PZZ749" s="511"/>
      <c r="QAA749" s="511"/>
      <c r="QAB749" s="511"/>
      <c r="QAC749" s="511"/>
      <c r="QAD749" s="511"/>
      <c r="QAE749" s="511"/>
      <c r="QAF749" s="511"/>
      <c r="QAG749" s="511"/>
      <c r="QAH749" s="511"/>
      <c r="QAI749" s="511"/>
      <c r="QAJ749" s="511"/>
      <c r="QAK749" s="511"/>
      <c r="QAL749" s="511"/>
      <c r="QAM749" s="511"/>
      <c r="QAN749" s="511"/>
      <c r="QAO749" s="511"/>
      <c r="QAP749" s="511"/>
      <c r="QAQ749" s="511"/>
      <c r="QAR749" s="511"/>
      <c r="QAS749" s="511"/>
      <c r="QAT749" s="511"/>
      <c r="QAU749" s="511"/>
      <c r="QAV749" s="511"/>
      <c r="QAW749" s="89"/>
      <c r="QAX749" s="89"/>
      <c r="QAY749" s="89"/>
      <c r="QAZ749" s="89"/>
      <c r="QBA749" s="89"/>
      <c r="QBB749" s="511"/>
      <c r="QBC749" s="511"/>
      <c r="QBD749" s="89"/>
      <c r="QBE749" s="89"/>
      <c r="QBF749" s="511"/>
      <c r="QBG749" s="511"/>
      <c r="QBH749" s="89"/>
      <c r="QBI749" s="89"/>
      <c r="QBJ749" s="511"/>
      <c r="QBK749" s="511"/>
      <c r="QBL749" s="511"/>
      <c r="QBM749" s="511"/>
      <c r="QBN749" s="511"/>
      <c r="QBO749" s="511"/>
      <c r="QBP749" s="511"/>
      <c r="QBQ749" s="89"/>
      <c r="QBR749" s="89"/>
      <c r="QBS749" s="511"/>
      <c r="QBT749" s="511"/>
      <c r="QBU749" s="89"/>
      <c r="QBV749" s="89"/>
      <c r="QBW749" s="511"/>
      <c r="QBX749" s="511"/>
      <c r="QBY749" s="511"/>
      <c r="QBZ749" s="511"/>
      <c r="QCA749" s="511"/>
      <c r="QCB749" s="203"/>
      <c r="QCC749" s="107"/>
      <c r="QCD749" s="511"/>
      <c r="QCE749" s="511"/>
      <c r="QCF749" s="511"/>
      <c r="QCG749" s="511"/>
      <c r="QCH749" s="511"/>
      <c r="QCI749" s="511"/>
      <c r="QCJ749" s="511"/>
      <c r="QCK749" s="168"/>
      <c r="QCL749" s="168"/>
      <c r="QCM749" s="168"/>
      <c r="QCN749" s="168"/>
      <c r="QCO749" s="168"/>
      <c r="QCP749" s="168"/>
      <c r="QCQ749" s="168"/>
      <c r="QCR749" s="168"/>
      <c r="QCS749" s="168"/>
      <c r="QCT749" s="168"/>
      <c r="QCU749" s="168"/>
      <c r="QCV749" s="168"/>
      <c r="QCW749" s="168"/>
      <c r="QCX749" s="168"/>
      <c r="QCY749" s="168"/>
      <c r="QCZ749" s="168"/>
      <c r="QDA749" s="168"/>
      <c r="QDB749" s="168"/>
      <c r="QDC749" s="168"/>
      <c r="QDD749" s="168"/>
      <c r="QDE749" s="168"/>
      <c r="QDF749" s="168"/>
      <c r="QDG749" s="168"/>
      <c r="QDH749" s="168"/>
      <c r="QDI749" s="168"/>
      <c r="QDJ749" s="168"/>
      <c r="QDK749" s="168"/>
      <c r="QDL749" s="168"/>
      <c r="QDM749" s="168"/>
      <c r="QDN749" s="168"/>
      <c r="QDO749" s="168"/>
      <c r="QDP749" s="168"/>
      <c r="QDQ749" s="168"/>
      <c r="QDR749" s="168"/>
      <c r="QDS749" s="168"/>
      <c r="QDT749" s="168"/>
      <c r="QDU749" s="168"/>
      <c r="QDV749" s="168"/>
      <c r="QDW749" s="168"/>
      <c r="QDX749" s="168"/>
      <c r="QDY749" s="168"/>
      <c r="QDZ749" s="168"/>
      <c r="QEA749" s="168"/>
      <c r="QEB749" s="168"/>
      <c r="QEC749" s="511"/>
      <c r="QED749" s="511"/>
      <c r="QEE749" s="511"/>
      <c r="QEF749" s="511"/>
      <c r="QEG749" s="511"/>
      <c r="QEH749" s="511"/>
      <c r="QEI749" s="511"/>
      <c r="QEJ749" s="511"/>
      <c r="QEK749" s="511"/>
      <c r="QEL749" s="511"/>
      <c r="QEM749" s="511"/>
      <c r="QEN749" s="511"/>
      <c r="QEO749" s="511"/>
      <c r="QEP749" s="511"/>
      <c r="QEQ749" s="511"/>
      <c r="QER749" s="511"/>
      <c r="QES749" s="511"/>
      <c r="QET749" s="511"/>
      <c r="QEU749" s="511"/>
      <c r="QEV749" s="511"/>
      <c r="QEW749" s="511"/>
      <c r="QEX749" s="511"/>
      <c r="QEY749" s="511"/>
      <c r="QEZ749" s="511"/>
      <c r="QFA749" s="89"/>
      <c r="QFB749" s="89"/>
      <c r="QFC749" s="89"/>
      <c r="QFD749" s="89"/>
      <c r="QFE749" s="89"/>
      <c r="QFF749" s="511"/>
      <c r="QFG749" s="511"/>
      <c r="QFH749" s="89"/>
      <c r="QFI749" s="89"/>
      <c r="QFJ749" s="511"/>
      <c r="QFK749" s="511"/>
      <c r="QFL749" s="89"/>
      <c r="QFM749" s="89"/>
      <c r="QFN749" s="511"/>
      <c r="QFO749" s="511"/>
      <c r="QFP749" s="511"/>
      <c r="QFQ749" s="511"/>
      <c r="QFR749" s="511"/>
      <c r="QFS749" s="511"/>
      <c r="QFT749" s="511"/>
      <c r="QFU749" s="89"/>
      <c r="QFV749" s="89"/>
      <c r="QFW749" s="511"/>
      <c r="QFX749" s="511"/>
      <c r="QFY749" s="89"/>
      <c r="QFZ749" s="89"/>
      <c r="QGA749" s="511"/>
      <c r="QGB749" s="511"/>
      <c r="QGC749" s="511"/>
      <c r="QGD749" s="511"/>
      <c r="QGE749" s="511"/>
      <c r="QGF749" s="203"/>
      <c r="QGG749" s="107"/>
      <c r="QGH749" s="511"/>
      <c r="QGI749" s="511"/>
      <c r="QGJ749" s="511"/>
      <c r="QGK749" s="511"/>
      <c r="QGL749" s="511"/>
      <c r="QGM749" s="511"/>
      <c r="QGN749" s="511"/>
      <c r="QGO749" s="168"/>
      <c r="QGP749" s="168"/>
      <c r="QGQ749" s="168"/>
      <c r="QGR749" s="168"/>
      <c r="QGS749" s="168"/>
      <c r="QGT749" s="168"/>
      <c r="QGU749" s="168"/>
      <c r="QGV749" s="168"/>
      <c r="QGW749" s="168"/>
      <c r="QGX749" s="168"/>
      <c r="QGY749" s="168"/>
      <c r="QGZ749" s="168"/>
      <c r="QHA749" s="168"/>
      <c r="QHB749" s="168"/>
      <c r="QHC749" s="168"/>
      <c r="QHD749" s="168"/>
      <c r="QHE749" s="168"/>
      <c r="QHF749" s="168"/>
      <c r="QHG749" s="168"/>
      <c r="QHH749" s="168"/>
      <c r="QHI749" s="168"/>
      <c r="QHJ749" s="168"/>
      <c r="QHK749" s="168"/>
      <c r="QHL749" s="168"/>
      <c r="QHM749" s="168"/>
      <c r="QHN749" s="168"/>
      <c r="QHO749" s="168"/>
      <c r="QHP749" s="168"/>
      <c r="QHQ749" s="168"/>
      <c r="QHR749" s="168"/>
      <c r="QHS749" s="168"/>
      <c r="QHT749" s="168"/>
      <c r="QHU749" s="168"/>
      <c r="QHV749" s="168"/>
      <c r="QHW749" s="168"/>
      <c r="QHX749" s="168"/>
      <c r="QHY749" s="168"/>
      <c r="QHZ749" s="168"/>
      <c r="QIA749" s="168"/>
      <c r="QIB749" s="168"/>
      <c r="QIC749" s="168"/>
      <c r="QID749" s="168"/>
      <c r="QIE749" s="168"/>
      <c r="QIF749" s="168"/>
      <c r="QIG749" s="511"/>
      <c r="QIH749" s="511"/>
      <c r="QII749" s="511"/>
      <c r="QIJ749" s="511"/>
      <c r="QIK749" s="511"/>
      <c r="QIL749" s="511"/>
      <c r="QIM749" s="511"/>
      <c r="QIN749" s="511"/>
      <c r="QIO749" s="511"/>
      <c r="QIP749" s="511"/>
      <c r="QIQ749" s="511"/>
      <c r="QIR749" s="511"/>
      <c r="QIS749" s="511"/>
      <c r="QIT749" s="511"/>
      <c r="QIU749" s="511"/>
      <c r="QIV749" s="511"/>
      <c r="QIW749" s="511"/>
      <c r="QIX749" s="511"/>
      <c r="QIY749" s="511"/>
      <c r="QIZ749" s="511"/>
      <c r="QJA749" s="511"/>
      <c r="QJB749" s="511"/>
      <c r="QJC749" s="511"/>
      <c r="QJD749" s="511"/>
      <c r="QJE749" s="89"/>
      <c r="QJF749" s="89"/>
      <c r="QJG749" s="89"/>
      <c r="QJH749" s="89"/>
      <c r="QJI749" s="89"/>
      <c r="QJJ749" s="511"/>
      <c r="QJK749" s="511"/>
      <c r="QJL749" s="89"/>
      <c r="QJM749" s="89"/>
      <c r="QJN749" s="511"/>
      <c r="QJO749" s="511"/>
      <c r="QJP749" s="89"/>
      <c r="QJQ749" s="89"/>
      <c r="QJR749" s="511"/>
      <c r="QJS749" s="511"/>
      <c r="QJT749" s="511"/>
      <c r="QJU749" s="511"/>
      <c r="QJV749" s="511"/>
      <c r="QJW749" s="511"/>
      <c r="QJX749" s="511"/>
      <c r="QJY749" s="89"/>
      <c r="QJZ749" s="89"/>
      <c r="QKA749" s="511"/>
      <c r="QKB749" s="511"/>
      <c r="QKC749" s="89"/>
      <c r="QKD749" s="89"/>
      <c r="QKE749" s="511"/>
      <c r="QKF749" s="511"/>
      <c r="QKG749" s="511"/>
      <c r="QKH749" s="511"/>
      <c r="QKI749" s="511"/>
      <c r="QKJ749" s="203"/>
      <c r="QKK749" s="107"/>
      <c r="QKL749" s="511"/>
      <c r="QKM749" s="511"/>
      <c r="QKN749" s="511"/>
      <c r="QKO749" s="511"/>
      <c r="QKP749" s="511"/>
      <c r="QKQ749" s="511"/>
      <c r="QKR749" s="511"/>
      <c r="QKS749" s="168"/>
      <c r="QKT749" s="168"/>
      <c r="QKU749" s="168"/>
      <c r="QKV749" s="168"/>
      <c r="QKW749" s="168"/>
      <c r="QKX749" s="168"/>
      <c r="QKY749" s="168"/>
      <c r="QKZ749" s="168"/>
      <c r="QLA749" s="168"/>
      <c r="QLB749" s="168"/>
      <c r="QLC749" s="168"/>
      <c r="QLD749" s="168"/>
      <c r="QLE749" s="168"/>
      <c r="QLF749" s="168"/>
      <c r="QLG749" s="168"/>
      <c r="QLH749" s="168"/>
      <c r="QLI749" s="168"/>
      <c r="QLJ749" s="168"/>
      <c r="QLK749" s="168"/>
      <c r="QLL749" s="168"/>
      <c r="QLM749" s="168"/>
      <c r="QLN749" s="168"/>
      <c r="QLO749" s="168"/>
      <c r="QLP749" s="168"/>
      <c r="QLQ749" s="168"/>
      <c r="QLR749" s="168"/>
      <c r="QLS749" s="168"/>
      <c r="QLT749" s="168"/>
      <c r="QLU749" s="168"/>
      <c r="QLV749" s="168"/>
      <c r="QLW749" s="168"/>
      <c r="QLX749" s="168"/>
      <c r="QLY749" s="168"/>
      <c r="QLZ749" s="168"/>
      <c r="QMA749" s="168"/>
      <c r="QMB749" s="168"/>
      <c r="QMC749" s="168"/>
      <c r="QMD749" s="168"/>
      <c r="QME749" s="168"/>
      <c r="QMF749" s="168"/>
      <c r="QMG749" s="168"/>
      <c r="QMH749" s="168"/>
      <c r="QMI749" s="168"/>
      <c r="QMJ749" s="168"/>
      <c r="QMK749" s="511"/>
      <c r="QML749" s="511"/>
      <c r="QMM749" s="511"/>
      <c r="QMN749" s="511"/>
      <c r="QMO749" s="511"/>
      <c r="QMP749" s="511"/>
      <c r="QMQ749" s="511"/>
      <c r="QMR749" s="511"/>
      <c r="QMS749" s="511"/>
      <c r="QMT749" s="511"/>
      <c r="QMU749" s="511"/>
      <c r="QMV749" s="511"/>
      <c r="QMW749" s="511"/>
      <c r="QMX749" s="511"/>
      <c r="QMY749" s="511"/>
      <c r="QMZ749" s="511"/>
      <c r="QNA749" s="511"/>
      <c r="QNB749" s="511"/>
      <c r="QNC749" s="511"/>
      <c r="QND749" s="511"/>
      <c r="QNE749" s="511"/>
      <c r="QNF749" s="511"/>
      <c r="QNG749" s="511"/>
      <c r="QNH749" s="511"/>
      <c r="QNI749" s="89"/>
      <c r="QNJ749" s="89"/>
      <c r="QNK749" s="89"/>
      <c r="QNL749" s="89"/>
      <c r="QNM749" s="89"/>
      <c r="QNN749" s="511"/>
      <c r="QNO749" s="511"/>
      <c r="QNP749" s="89"/>
      <c r="QNQ749" s="89"/>
      <c r="QNR749" s="511"/>
      <c r="QNS749" s="511"/>
      <c r="QNT749" s="89"/>
      <c r="QNU749" s="89"/>
      <c r="QNV749" s="511"/>
      <c r="QNW749" s="511"/>
      <c r="QNX749" s="511"/>
      <c r="QNY749" s="511"/>
      <c r="QNZ749" s="511"/>
      <c r="QOA749" s="511"/>
      <c r="QOB749" s="511"/>
      <c r="QOC749" s="89"/>
      <c r="QOD749" s="89"/>
      <c r="QOE749" s="511"/>
      <c r="QOF749" s="511"/>
      <c r="QOG749" s="89"/>
      <c r="QOH749" s="89"/>
      <c r="QOI749" s="511"/>
      <c r="QOJ749" s="511"/>
      <c r="QOK749" s="511"/>
      <c r="QOL749" s="511"/>
      <c r="QOM749" s="511"/>
      <c r="QON749" s="203"/>
      <c r="QOO749" s="107"/>
      <c r="QOP749" s="511"/>
      <c r="QOQ749" s="511"/>
      <c r="QOR749" s="511"/>
      <c r="QOS749" s="511"/>
      <c r="QOT749" s="511"/>
      <c r="QOU749" s="511"/>
      <c r="QOV749" s="511"/>
      <c r="QOW749" s="168"/>
      <c r="QOX749" s="168"/>
      <c r="QOY749" s="168"/>
      <c r="QOZ749" s="168"/>
      <c r="QPA749" s="168"/>
      <c r="QPB749" s="168"/>
      <c r="QPC749" s="168"/>
      <c r="QPD749" s="168"/>
      <c r="QPE749" s="168"/>
      <c r="QPF749" s="168"/>
      <c r="QPG749" s="168"/>
      <c r="QPH749" s="168"/>
      <c r="QPI749" s="168"/>
      <c r="QPJ749" s="168"/>
      <c r="QPK749" s="168"/>
      <c r="QPL749" s="168"/>
      <c r="QPM749" s="168"/>
      <c r="QPN749" s="168"/>
      <c r="QPO749" s="168"/>
      <c r="QPP749" s="168"/>
      <c r="QPQ749" s="168"/>
      <c r="QPR749" s="168"/>
      <c r="QPS749" s="168"/>
      <c r="QPT749" s="168"/>
      <c r="QPU749" s="168"/>
      <c r="QPV749" s="168"/>
      <c r="QPW749" s="168"/>
      <c r="QPX749" s="168"/>
      <c r="QPY749" s="168"/>
      <c r="QPZ749" s="168"/>
      <c r="QQA749" s="168"/>
      <c r="QQB749" s="168"/>
      <c r="QQC749" s="168"/>
      <c r="QQD749" s="168"/>
      <c r="QQE749" s="168"/>
      <c r="QQF749" s="168"/>
      <c r="QQG749" s="168"/>
      <c r="QQH749" s="168"/>
      <c r="QQI749" s="168"/>
      <c r="QQJ749" s="168"/>
      <c r="QQK749" s="168"/>
      <c r="QQL749" s="168"/>
      <c r="QQM749" s="168"/>
      <c r="QQN749" s="168"/>
      <c r="QQO749" s="511"/>
      <c r="QQP749" s="511"/>
      <c r="QQQ749" s="511"/>
      <c r="QQR749" s="511"/>
      <c r="QQS749" s="511"/>
      <c r="QQT749" s="511"/>
      <c r="QQU749" s="511"/>
      <c r="QQV749" s="511"/>
      <c r="QQW749" s="511"/>
      <c r="QQX749" s="511"/>
      <c r="QQY749" s="511"/>
      <c r="QQZ749" s="511"/>
      <c r="QRA749" s="511"/>
      <c r="QRB749" s="511"/>
      <c r="QRC749" s="511"/>
      <c r="QRD749" s="511"/>
      <c r="QRE749" s="511"/>
      <c r="QRF749" s="511"/>
      <c r="QRG749" s="511"/>
      <c r="QRH749" s="511"/>
      <c r="QRI749" s="511"/>
      <c r="QRJ749" s="511"/>
      <c r="QRK749" s="511"/>
      <c r="QRL749" s="511"/>
      <c r="QRM749" s="89"/>
      <c r="QRN749" s="89"/>
      <c r="QRO749" s="89"/>
      <c r="QRP749" s="89"/>
      <c r="QRQ749" s="89"/>
      <c r="QRR749" s="511"/>
      <c r="QRS749" s="511"/>
      <c r="QRT749" s="89"/>
      <c r="QRU749" s="89"/>
      <c r="QRV749" s="511"/>
      <c r="QRW749" s="511"/>
      <c r="QRX749" s="89"/>
      <c r="QRY749" s="89"/>
      <c r="QRZ749" s="511"/>
      <c r="QSA749" s="511"/>
      <c r="QSB749" s="511"/>
      <c r="QSC749" s="511"/>
      <c r="QSD749" s="511"/>
      <c r="QSE749" s="511"/>
      <c r="QSF749" s="511"/>
      <c r="QSG749" s="89"/>
      <c r="QSH749" s="89"/>
      <c r="QSI749" s="511"/>
      <c r="QSJ749" s="511"/>
      <c r="QSK749" s="89"/>
      <c r="QSL749" s="89"/>
      <c r="QSM749" s="511"/>
      <c r="QSN749" s="511"/>
      <c r="QSO749" s="511"/>
      <c r="QSP749" s="511"/>
      <c r="QSQ749" s="511"/>
      <c r="QSR749" s="203"/>
      <c r="QSS749" s="107"/>
      <c r="QST749" s="511"/>
      <c r="QSU749" s="511"/>
      <c r="QSV749" s="511"/>
      <c r="QSW749" s="511"/>
      <c r="QSX749" s="511"/>
      <c r="QSY749" s="511"/>
      <c r="QSZ749" s="511"/>
      <c r="QTA749" s="168"/>
      <c r="QTB749" s="168"/>
      <c r="QTC749" s="168"/>
      <c r="QTD749" s="168"/>
      <c r="QTE749" s="168"/>
      <c r="QTF749" s="168"/>
      <c r="QTG749" s="168"/>
      <c r="QTH749" s="168"/>
      <c r="QTI749" s="168"/>
      <c r="QTJ749" s="168"/>
      <c r="QTK749" s="168"/>
      <c r="QTL749" s="168"/>
      <c r="QTM749" s="168"/>
      <c r="QTN749" s="168"/>
      <c r="QTO749" s="168"/>
      <c r="QTP749" s="168"/>
      <c r="QTQ749" s="168"/>
      <c r="QTR749" s="168"/>
      <c r="QTS749" s="168"/>
      <c r="QTT749" s="168"/>
      <c r="QTU749" s="168"/>
      <c r="QTV749" s="168"/>
      <c r="QTW749" s="168"/>
      <c r="QTX749" s="168"/>
      <c r="QTY749" s="168"/>
      <c r="QTZ749" s="168"/>
      <c r="QUA749" s="168"/>
      <c r="QUB749" s="168"/>
      <c r="QUC749" s="168"/>
      <c r="QUD749" s="168"/>
      <c r="QUE749" s="168"/>
      <c r="QUF749" s="168"/>
      <c r="QUG749" s="168"/>
      <c r="QUH749" s="168"/>
      <c r="QUI749" s="168"/>
      <c r="QUJ749" s="168"/>
      <c r="QUK749" s="168"/>
      <c r="QUL749" s="168"/>
      <c r="QUM749" s="168"/>
      <c r="QUN749" s="168"/>
      <c r="QUO749" s="168"/>
      <c r="QUP749" s="168"/>
      <c r="QUQ749" s="168"/>
      <c r="QUR749" s="168"/>
      <c r="QUS749" s="511"/>
      <c r="QUT749" s="511"/>
      <c r="QUU749" s="511"/>
      <c r="QUV749" s="511"/>
      <c r="QUW749" s="511"/>
      <c r="QUX749" s="511"/>
      <c r="QUY749" s="511"/>
      <c r="QUZ749" s="511"/>
      <c r="QVA749" s="511"/>
      <c r="QVB749" s="511"/>
      <c r="QVC749" s="511"/>
      <c r="QVD749" s="511"/>
      <c r="QVE749" s="511"/>
      <c r="QVF749" s="511"/>
      <c r="QVG749" s="511"/>
      <c r="QVH749" s="511"/>
      <c r="QVI749" s="511"/>
      <c r="QVJ749" s="511"/>
      <c r="QVK749" s="511"/>
      <c r="QVL749" s="511"/>
      <c r="QVM749" s="511"/>
      <c r="QVN749" s="511"/>
      <c r="QVO749" s="511"/>
      <c r="QVP749" s="511"/>
      <c r="QVQ749" s="89"/>
      <c r="QVR749" s="89"/>
      <c r="QVS749" s="89"/>
      <c r="QVT749" s="89"/>
      <c r="QVU749" s="89"/>
      <c r="QVV749" s="511"/>
      <c r="QVW749" s="511"/>
      <c r="QVX749" s="89"/>
      <c r="QVY749" s="89"/>
      <c r="QVZ749" s="511"/>
      <c r="QWA749" s="511"/>
      <c r="QWB749" s="89"/>
      <c r="QWC749" s="89"/>
      <c r="QWD749" s="511"/>
      <c r="QWE749" s="511"/>
      <c r="QWF749" s="511"/>
      <c r="QWG749" s="511"/>
      <c r="QWH749" s="511"/>
      <c r="QWI749" s="511"/>
      <c r="QWJ749" s="511"/>
      <c r="QWK749" s="89"/>
      <c r="QWL749" s="89"/>
      <c r="QWM749" s="511"/>
      <c r="QWN749" s="511"/>
      <c r="QWO749" s="89"/>
      <c r="QWP749" s="89"/>
      <c r="QWQ749" s="511"/>
      <c r="QWR749" s="511"/>
      <c r="QWS749" s="511"/>
      <c r="QWT749" s="511"/>
      <c r="QWU749" s="511"/>
      <c r="QWV749" s="203"/>
      <c r="QWW749" s="107"/>
      <c r="QWX749" s="511"/>
      <c r="QWY749" s="511"/>
      <c r="QWZ749" s="511"/>
      <c r="QXA749" s="511"/>
      <c r="QXB749" s="511"/>
      <c r="QXC749" s="511"/>
      <c r="QXD749" s="511"/>
      <c r="QXE749" s="168"/>
      <c r="QXF749" s="168"/>
      <c r="QXG749" s="168"/>
      <c r="QXH749" s="168"/>
      <c r="QXI749" s="168"/>
      <c r="QXJ749" s="168"/>
      <c r="QXK749" s="168"/>
      <c r="QXL749" s="168"/>
      <c r="QXM749" s="168"/>
      <c r="QXN749" s="168"/>
      <c r="QXO749" s="168"/>
      <c r="QXP749" s="168"/>
      <c r="QXQ749" s="168"/>
      <c r="QXR749" s="168"/>
      <c r="QXS749" s="168"/>
      <c r="QXT749" s="168"/>
      <c r="QXU749" s="168"/>
      <c r="QXV749" s="168"/>
      <c r="QXW749" s="168"/>
      <c r="QXX749" s="168"/>
      <c r="QXY749" s="168"/>
      <c r="QXZ749" s="168"/>
      <c r="QYA749" s="168"/>
      <c r="QYB749" s="168"/>
      <c r="QYC749" s="168"/>
      <c r="QYD749" s="168"/>
      <c r="QYE749" s="168"/>
      <c r="QYF749" s="168"/>
      <c r="QYG749" s="168"/>
      <c r="QYH749" s="168"/>
      <c r="QYI749" s="168"/>
      <c r="QYJ749" s="168"/>
      <c r="QYK749" s="168"/>
      <c r="QYL749" s="168"/>
      <c r="QYM749" s="168"/>
      <c r="QYN749" s="168"/>
      <c r="QYO749" s="168"/>
      <c r="QYP749" s="168"/>
      <c r="QYQ749" s="168"/>
      <c r="QYR749" s="168"/>
      <c r="QYS749" s="168"/>
      <c r="QYT749" s="168"/>
      <c r="QYU749" s="168"/>
      <c r="QYV749" s="168"/>
      <c r="QYW749" s="511"/>
      <c r="QYX749" s="511"/>
      <c r="QYY749" s="511"/>
      <c r="QYZ749" s="511"/>
      <c r="QZA749" s="511"/>
      <c r="QZB749" s="511"/>
      <c r="QZC749" s="511"/>
      <c r="QZD749" s="511"/>
      <c r="QZE749" s="511"/>
      <c r="QZF749" s="511"/>
      <c r="QZG749" s="511"/>
      <c r="QZH749" s="511"/>
      <c r="QZI749" s="511"/>
      <c r="QZJ749" s="511"/>
      <c r="QZK749" s="511"/>
      <c r="QZL749" s="511"/>
      <c r="QZM749" s="511"/>
      <c r="QZN749" s="511"/>
      <c r="QZO749" s="511"/>
      <c r="QZP749" s="511"/>
      <c r="QZQ749" s="511"/>
      <c r="QZR749" s="511"/>
      <c r="QZS749" s="511"/>
      <c r="QZT749" s="511"/>
      <c r="QZU749" s="89"/>
      <c r="QZV749" s="89"/>
      <c r="QZW749" s="89"/>
      <c r="QZX749" s="89"/>
      <c r="QZY749" s="89"/>
      <c r="QZZ749" s="511"/>
      <c r="RAA749" s="511"/>
      <c r="RAB749" s="89"/>
      <c r="RAC749" s="89"/>
      <c r="RAD749" s="511"/>
      <c r="RAE749" s="511"/>
      <c r="RAF749" s="89"/>
      <c r="RAG749" s="89"/>
      <c r="RAH749" s="511"/>
      <c r="RAI749" s="511"/>
      <c r="RAJ749" s="511"/>
      <c r="RAK749" s="511"/>
      <c r="RAL749" s="511"/>
      <c r="RAM749" s="511"/>
      <c r="RAN749" s="511"/>
      <c r="RAO749" s="89"/>
      <c r="RAP749" s="89"/>
      <c r="RAQ749" s="511"/>
      <c r="RAR749" s="511"/>
      <c r="RAS749" s="89"/>
      <c r="RAT749" s="89"/>
      <c r="RAU749" s="511"/>
      <c r="RAV749" s="511"/>
      <c r="RAW749" s="511"/>
      <c r="RAX749" s="511"/>
      <c r="RAY749" s="511"/>
      <c r="RAZ749" s="203"/>
      <c r="RBA749" s="107"/>
      <c r="RBB749" s="511"/>
      <c r="RBC749" s="511"/>
      <c r="RBD749" s="511"/>
      <c r="RBE749" s="511"/>
      <c r="RBF749" s="511"/>
      <c r="RBG749" s="511"/>
      <c r="RBH749" s="511"/>
      <c r="RBI749" s="168"/>
      <c r="RBJ749" s="168"/>
      <c r="RBK749" s="168"/>
      <c r="RBL749" s="168"/>
      <c r="RBM749" s="168"/>
      <c r="RBN749" s="168"/>
      <c r="RBO749" s="168"/>
      <c r="RBP749" s="168"/>
      <c r="RBQ749" s="168"/>
      <c r="RBR749" s="168"/>
      <c r="RBS749" s="168"/>
      <c r="RBT749" s="168"/>
      <c r="RBU749" s="168"/>
      <c r="RBV749" s="168"/>
      <c r="RBW749" s="168"/>
      <c r="RBX749" s="168"/>
      <c r="RBY749" s="168"/>
      <c r="RBZ749" s="168"/>
      <c r="RCA749" s="168"/>
      <c r="RCB749" s="168"/>
      <c r="RCC749" s="168"/>
      <c r="RCD749" s="168"/>
      <c r="RCE749" s="168"/>
      <c r="RCF749" s="168"/>
      <c r="RCG749" s="168"/>
      <c r="RCH749" s="168"/>
      <c r="RCI749" s="168"/>
      <c r="RCJ749" s="168"/>
      <c r="RCK749" s="168"/>
      <c r="RCL749" s="168"/>
      <c r="RCM749" s="168"/>
      <c r="RCN749" s="168"/>
      <c r="RCO749" s="168"/>
      <c r="RCP749" s="168"/>
      <c r="RCQ749" s="168"/>
      <c r="RCR749" s="168"/>
      <c r="RCS749" s="168"/>
      <c r="RCT749" s="168"/>
      <c r="RCU749" s="168"/>
      <c r="RCV749" s="168"/>
      <c r="RCW749" s="168"/>
      <c r="RCX749" s="168"/>
      <c r="RCY749" s="168"/>
      <c r="RCZ749" s="168"/>
      <c r="RDA749" s="511"/>
      <c r="RDB749" s="511"/>
      <c r="RDC749" s="511"/>
      <c r="RDD749" s="511"/>
      <c r="RDE749" s="511"/>
      <c r="RDF749" s="511"/>
      <c r="RDG749" s="511"/>
      <c r="RDH749" s="511"/>
      <c r="RDI749" s="511"/>
      <c r="RDJ749" s="511"/>
      <c r="RDK749" s="511"/>
      <c r="RDL749" s="511"/>
      <c r="RDM749" s="511"/>
      <c r="RDN749" s="511"/>
      <c r="RDO749" s="511"/>
      <c r="RDP749" s="511"/>
      <c r="RDQ749" s="511"/>
      <c r="RDR749" s="511"/>
      <c r="RDS749" s="511"/>
      <c r="RDT749" s="511"/>
      <c r="RDU749" s="511"/>
      <c r="RDV749" s="511"/>
      <c r="RDW749" s="511"/>
    </row>
    <row r="750" spans="1:12295" s="66" customFormat="1" ht="123.75" hidden="1" customHeight="1" x14ac:dyDescent="0.3">
      <c r="B750" s="529" t="s">
        <v>34</v>
      </c>
      <c r="C750" s="222" t="s">
        <v>120</v>
      </c>
      <c r="D750" s="168">
        <f t="shared" si="1396"/>
        <v>0</v>
      </c>
      <c r="E750" s="168"/>
      <c r="F750" s="168"/>
      <c r="G750" s="240"/>
      <c r="H750" s="240">
        <v>0</v>
      </c>
      <c r="I750" s="240">
        <v>0</v>
      </c>
      <c r="J750" s="240">
        <f>K750</f>
        <v>23673.82518</v>
      </c>
      <c r="K750" s="168">
        <f t="shared" si="1397"/>
        <v>23673.82518</v>
      </c>
      <c r="L750" s="699" t="e">
        <f t="shared" si="1294"/>
        <v>#DIV/0!</v>
      </c>
      <c r="M750" s="168"/>
      <c r="N750" s="687"/>
      <c r="O750" s="632"/>
      <c r="P750" s="687"/>
      <c r="Q750" s="632"/>
      <c r="R750" s="687"/>
      <c r="S750" s="632">
        <v>0</v>
      </c>
      <c r="T750" s="687"/>
      <c r="U750" s="1003">
        <v>23673.82518</v>
      </c>
      <c r="V750" s="1003">
        <f t="shared" si="1391"/>
        <v>630681.66593000002</v>
      </c>
      <c r="W750" s="1003"/>
      <c r="X750" s="1003"/>
      <c r="Y750" s="1003">
        <f t="shared" si="1392"/>
        <v>630681.66593000002</v>
      </c>
      <c r="Z750" s="1003">
        <f t="shared" si="1393"/>
        <v>630681.66593000002</v>
      </c>
      <c r="AA750" s="1003">
        <f t="shared" si="1394"/>
        <v>0</v>
      </c>
      <c r="AB750" s="1003"/>
      <c r="AC750" s="1003">
        <v>630681.66593000002</v>
      </c>
      <c r="AD750" s="696" t="e">
        <f t="shared" si="1395"/>
        <v>#DIV/0!</v>
      </c>
      <c r="AE750" s="168">
        <f t="shared" si="1398"/>
        <v>0</v>
      </c>
      <c r="AF750" s="699" t="e">
        <f t="shared" si="1295"/>
        <v>#DIV/0!</v>
      </c>
      <c r="AG750" s="240"/>
      <c r="AH750" s="699" t="e">
        <f t="shared" si="1302"/>
        <v>#DIV/0!</v>
      </c>
      <c r="AI750" s="111"/>
      <c r="AJ750" s="114"/>
      <c r="AK750" s="632"/>
      <c r="AL750" s="687"/>
      <c r="AM750" s="632">
        <v>0</v>
      </c>
      <c r="AN750" s="687"/>
      <c r="AO750" s="632">
        <v>0</v>
      </c>
      <c r="AP750" s="632">
        <f t="shared" si="1402"/>
        <v>109000</v>
      </c>
      <c r="AQ750" s="687"/>
      <c r="AR750" s="168">
        <f t="shared" si="1399"/>
        <v>109000</v>
      </c>
      <c r="AS750" s="699" t="e">
        <f t="shared" si="1297"/>
        <v>#DIV/0!</v>
      </c>
      <c r="AT750" s="240"/>
      <c r="AU750" s="699" t="e">
        <f t="shared" si="1306"/>
        <v>#DIV/0!</v>
      </c>
      <c r="AV750" s="111"/>
      <c r="AW750" s="699" t="e">
        <f t="shared" si="1341"/>
        <v>#DIV/0!</v>
      </c>
      <c r="AX750" s="168"/>
      <c r="AY750" s="699" t="e">
        <f t="shared" si="1321"/>
        <v>#DIV/0!</v>
      </c>
      <c r="AZ750" s="632">
        <v>0</v>
      </c>
      <c r="BA750" s="699" t="e">
        <f t="shared" si="1322"/>
        <v>#DIV/0!</v>
      </c>
      <c r="BB750" s="632">
        <f>[10]Лист1!$D$58</f>
        <v>109000</v>
      </c>
      <c r="BC750" s="632">
        <f t="shared" si="1342"/>
        <v>0</v>
      </c>
      <c r="BD750" s="632">
        <f t="shared" si="1343"/>
        <v>0</v>
      </c>
      <c r="BE750" s="632">
        <f>BF750+BG750+BH750+BI750</f>
        <v>500000</v>
      </c>
      <c r="BF750" s="632">
        <v>500000</v>
      </c>
      <c r="BG750" s="632"/>
      <c r="BH750" s="632">
        <v>0</v>
      </c>
      <c r="BI750" s="632">
        <v>0</v>
      </c>
      <c r="BJ750" s="632">
        <f t="shared" si="1345"/>
        <v>0</v>
      </c>
      <c r="BK750" s="632">
        <v>0</v>
      </c>
      <c r="BL750" s="632"/>
      <c r="BM750" s="632"/>
      <c r="BN750" s="632">
        <f t="shared" si="1400"/>
        <v>109000</v>
      </c>
      <c r="BO750" s="632">
        <f>BF750</f>
        <v>500000</v>
      </c>
      <c r="BP750" s="632"/>
      <c r="BQ750" s="632"/>
      <c r="BR750" s="632">
        <f t="shared" si="1348"/>
        <v>0</v>
      </c>
      <c r="BS750" s="632">
        <f>[10]Лист1!$D$58</f>
        <v>109000</v>
      </c>
      <c r="BT750" s="632"/>
      <c r="BU750" s="632">
        <f t="shared" si="1401"/>
        <v>109000</v>
      </c>
      <c r="BV750" s="240">
        <v>500000</v>
      </c>
      <c r="BW750" s="240"/>
      <c r="BX750" s="240"/>
      <c r="BY750" s="240">
        <v>0</v>
      </c>
      <c r="BZ750" s="541">
        <f>[10]Лист1!$D$58</f>
        <v>109000</v>
      </c>
      <c r="CE750" s="699" t="e">
        <f t="shared" si="1405"/>
        <v>#DIV/0!</v>
      </c>
    </row>
    <row r="751" spans="1:12295" s="67" customFormat="1" ht="38.25" hidden="1" customHeight="1" x14ac:dyDescent="0.3">
      <c r="B751" s="529"/>
      <c r="C751" s="223" t="s">
        <v>108</v>
      </c>
      <c r="D751" s="168">
        <f t="shared" si="1396"/>
        <v>0</v>
      </c>
      <c r="E751" s="168">
        <v>399973</v>
      </c>
      <c r="F751" s="168"/>
      <c r="G751" s="171"/>
      <c r="H751" s="172"/>
      <c r="I751" s="172"/>
      <c r="J751" s="171">
        <f>K751</f>
        <v>23674.82518</v>
      </c>
      <c r="K751" s="168">
        <f t="shared" si="1397"/>
        <v>23674.82518</v>
      </c>
      <c r="L751" s="699" t="e">
        <f t="shared" si="1294"/>
        <v>#DIV/0!</v>
      </c>
      <c r="M751" s="168">
        <v>399973</v>
      </c>
      <c r="N751" s="687"/>
      <c r="O751" s="632"/>
      <c r="P751" s="687"/>
      <c r="Q751" s="632"/>
      <c r="R751" s="687"/>
      <c r="S751" s="632"/>
      <c r="T751" s="687"/>
      <c r="U751" s="1003">
        <v>23674.82518</v>
      </c>
      <c r="V751" s="1003">
        <f t="shared" si="1391"/>
        <v>630682.66593000002</v>
      </c>
      <c r="W751" s="1003"/>
      <c r="X751" s="1003"/>
      <c r="Y751" s="1003">
        <f t="shared" si="1392"/>
        <v>630682.66593000002</v>
      </c>
      <c r="Z751" s="1003">
        <f t="shared" si="1393"/>
        <v>1030655.66593</v>
      </c>
      <c r="AA751" s="1003">
        <f t="shared" si="1394"/>
        <v>399973</v>
      </c>
      <c r="AB751" s="1003"/>
      <c r="AC751" s="1003">
        <v>630682.66593000002</v>
      </c>
      <c r="AD751" s="696" t="e">
        <f t="shared" si="1395"/>
        <v>#DIV/0!</v>
      </c>
      <c r="AE751" s="168">
        <f t="shared" si="1398"/>
        <v>0</v>
      </c>
      <c r="AF751" s="699" t="e">
        <f t="shared" si="1295"/>
        <v>#DIV/0!</v>
      </c>
      <c r="AG751" s="171">
        <v>399973</v>
      </c>
      <c r="AH751" s="699">
        <f t="shared" si="1302"/>
        <v>1</v>
      </c>
      <c r="AI751" s="116"/>
      <c r="AJ751" s="116"/>
      <c r="AK751" s="632"/>
      <c r="AL751" s="687"/>
      <c r="AM751" s="632"/>
      <c r="AN751" s="687"/>
      <c r="AO751" s="632"/>
      <c r="AP751" s="632">
        <f t="shared" si="1402"/>
        <v>508973</v>
      </c>
      <c r="AQ751" s="687"/>
      <c r="AR751" s="168">
        <f t="shared" si="1399"/>
        <v>109000</v>
      </c>
      <c r="AS751" s="699" t="e">
        <f t="shared" si="1297"/>
        <v>#DIV/0!</v>
      </c>
      <c r="AT751" s="171">
        <v>399973</v>
      </c>
      <c r="AU751" s="699">
        <f t="shared" si="1306"/>
        <v>1</v>
      </c>
      <c r="AV751" s="116"/>
      <c r="AW751" s="699" t="e">
        <f t="shared" si="1341"/>
        <v>#DIV/0!</v>
      </c>
      <c r="AX751" s="168"/>
      <c r="AY751" s="699" t="e">
        <f t="shared" si="1321"/>
        <v>#DIV/0!</v>
      </c>
      <c r="AZ751" s="632"/>
      <c r="BA751" s="699" t="e">
        <f t="shared" si="1322"/>
        <v>#DIV/0!</v>
      </c>
      <c r="BB751" s="632">
        <f>[10]Лист1!$D$58</f>
        <v>109000</v>
      </c>
      <c r="BC751" s="632">
        <f t="shared" si="1342"/>
        <v>0</v>
      </c>
      <c r="BD751" s="632">
        <f t="shared" si="1343"/>
        <v>0</v>
      </c>
      <c r="BE751" s="632">
        <f t="shared" si="1386"/>
        <v>399973</v>
      </c>
      <c r="BF751" s="632">
        <v>399973</v>
      </c>
      <c r="BG751" s="632"/>
      <c r="BH751" s="632"/>
      <c r="BI751" s="632"/>
      <c r="BJ751" s="632">
        <f t="shared" si="1345"/>
        <v>274000</v>
      </c>
      <c r="BK751" s="632">
        <f>BO751-BF751</f>
        <v>274000</v>
      </c>
      <c r="BL751" s="632"/>
      <c r="BM751" s="632"/>
      <c r="BN751" s="632">
        <f t="shared" si="1400"/>
        <v>109000</v>
      </c>
      <c r="BO751" s="632">
        <f>BF751+274000</f>
        <v>673973</v>
      </c>
      <c r="BP751" s="632"/>
      <c r="BQ751" s="632"/>
      <c r="BR751" s="632">
        <f t="shared" si="1348"/>
        <v>0</v>
      </c>
      <c r="BS751" s="632">
        <f>[10]Лист1!$D$58</f>
        <v>109000</v>
      </c>
      <c r="BT751" s="632"/>
      <c r="BU751" s="632">
        <f t="shared" si="1401"/>
        <v>109000</v>
      </c>
      <c r="BV751" s="171">
        <v>399973</v>
      </c>
      <c r="BW751" s="171"/>
      <c r="BX751" s="171"/>
      <c r="BY751" s="172"/>
      <c r="BZ751" s="541">
        <f>[10]Лист1!$D$58</f>
        <v>109000</v>
      </c>
      <c r="CE751" s="699" t="e">
        <f t="shared" si="1405"/>
        <v>#DIV/0!</v>
      </c>
    </row>
    <row r="752" spans="1:12295" s="25" customFormat="1" ht="25.5" hidden="1" customHeight="1" x14ac:dyDescent="0.25">
      <c r="B752" s="529"/>
      <c r="C752" s="223" t="s">
        <v>257</v>
      </c>
      <c r="D752" s="168">
        <f t="shared" si="1396"/>
        <v>0</v>
      </c>
      <c r="E752" s="168"/>
      <c r="F752" s="168"/>
      <c r="G752" s="258"/>
      <c r="H752" s="258"/>
      <c r="I752" s="885"/>
      <c r="J752" s="844"/>
      <c r="K752" s="168">
        <f t="shared" si="1397"/>
        <v>23675.82518</v>
      </c>
      <c r="L752" s="699" t="e">
        <f t="shared" si="1294"/>
        <v>#DIV/0!</v>
      </c>
      <c r="M752" s="168"/>
      <c r="N752" s="687"/>
      <c r="O752" s="632"/>
      <c r="P752" s="687"/>
      <c r="Q752" s="632"/>
      <c r="R752" s="687"/>
      <c r="S752" s="632"/>
      <c r="T752" s="687"/>
      <c r="U752" s="1003">
        <v>23675.82518</v>
      </c>
      <c r="V752" s="1003">
        <f t="shared" si="1391"/>
        <v>630683.66593000002</v>
      </c>
      <c r="W752" s="1003"/>
      <c r="X752" s="1003"/>
      <c r="Y752" s="1003">
        <f t="shared" si="1392"/>
        <v>630683.66593000002</v>
      </c>
      <c r="Z752" s="1003">
        <f t="shared" si="1393"/>
        <v>630683.66593000002</v>
      </c>
      <c r="AA752" s="1003">
        <f t="shared" si="1394"/>
        <v>0</v>
      </c>
      <c r="AB752" s="1003"/>
      <c r="AC752" s="1003">
        <v>630683.66593000002</v>
      </c>
      <c r="AD752" s="696" t="e">
        <f t="shared" si="1395"/>
        <v>#DIV/0!</v>
      </c>
      <c r="AE752" s="168">
        <f t="shared" si="1398"/>
        <v>0</v>
      </c>
      <c r="AF752" s="699" t="e">
        <f t="shared" si="1295"/>
        <v>#DIV/0!</v>
      </c>
      <c r="AG752" s="258"/>
      <c r="AH752" s="699" t="e">
        <f t="shared" si="1302"/>
        <v>#DIV/0!</v>
      </c>
      <c r="AI752" s="41"/>
      <c r="AJ752" s="41"/>
      <c r="AK752" s="632"/>
      <c r="AL752" s="687"/>
      <c r="AM752" s="632"/>
      <c r="AN752" s="687"/>
      <c r="AO752" s="632"/>
      <c r="AP752" s="632">
        <f t="shared" si="1402"/>
        <v>109000</v>
      </c>
      <c r="AQ752" s="687"/>
      <c r="AR752" s="168">
        <f t="shared" si="1399"/>
        <v>109000</v>
      </c>
      <c r="AS752" s="699" t="e">
        <f t="shared" si="1297"/>
        <v>#DIV/0!</v>
      </c>
      <c r="AT752" s="258"/>
      <c r="AU752" s="699" t="e">
        <f t="shared" si="1306"/>
        <v>#DIV/0!</v>
      </c>
      <c r="AV752" s="41"/>
      <c r="AW752" s="699" t="e">
        <f t="shared" si="1341"/>
        <v>#DIV/0!</v>
      </c>
      <c r="AX752" s="168"/>
      <c r="AY752" s="699" t="e">
        <f t="shared" si="1321"/>
        <v>#DIV/0!</v>
      </c>
      <c r="AZ752" s="632"/>
      <c r="BA752" s="699" t="e">
        <f t="shared" si="1322"/>
        <v>#DIV/0!</v>
      </c>
      <c r="BB752" s="632">
        <f>[10]Лист1!$D$58</f>
        <v>109000</v>
      </c>
      <c r="BC752" s="632">
        <f t="shared" si="1342"/>
        <v>0</v>
      </c>
      <c r="BD752" s="632">
        <f t="shared" si="1343"/>
        <v>0</v>
      </c>
      <c r="BE752" s="632"/>
      <c r="BF752" s="632"/>
      <c r="BG752" s="632"/>
      <c r="BH752" s="632"/>
      <c r="BI752" s="632"/>
      <c r="BJ752" s="632">
        <f t="shared" si="1345"/>
        <v>0</v>
      </c>
      <c r="BK752" s="632"/>
      <c r="BL752" s="632"/>
      <c r="BM752" s="632"/>
      <c r="BN752" s="632">
        <f t="shared" si="1400"/>
        <v>109000</v>
      </c>
      <c r="BO752" s="632">
        <f t="shared" ref="BO752:BO756" si="1406">BF752</f>
        <v>0</v>
      </c>
      <c r="BP752" s="632"/>
      <c r="BQ752" s="632"/>
      <c r="BR752" s="632">
        <f t="shared" si="1348"/>
        <v>0</v>
      </c>
      <c r="BS752" s="632">
        <f>[10]Лист1!$D$58</f>
        <v>109000</v>
      </c>
      <c r="BT752" s="632"/>
      <c r="BU752" s="632">
        <f t="shared" si="1401"/>
        <v>109000</v>
      </c>
      <c r="BV752" s="258"/>
      <c r="BW752" s="258"/>
      <c r="BX752" s="258"/>
      <c r="BY752" s="258"/>
      <c r="BZ752" s="541">
        <f>[10]Лист1!$D$58</f>
        <v>109000</v>
      </c>
      <c r="CE752" s="699" t="e">
        <f t="shared" si="1405"/>
        <v>#DIV/0!</v>
      </c>
    </row>
    <row r="753" spans="1:12295" s="25" customFormat="1" ht="74.25" hidden="1" customHeight="1" x14ac:dyDescent="0.25">
      <c r="B753" s="529" t="s">
        <v>63</v>
      </c>
      <c r="C753" s="133" t="s">
        <v>118</v>
      </c>
      <c r="D753" s="168">
        <f t="shared" si="1396"/>
        <v>0</v>
      </c>
      <c r="E753" s="168"/>
      <c r="F753" s="168"/>
      <c r="G753" s="258"/>
      <c r="H753" s="258"/>
      <c r="I753" s="885"/>
      <c r="J753" s="844"/>
      <c r="K753" s="168">
        <f t="shared" si="1397"/>
        <v>23676.82518</v>
      </c>
      <c r="L753" s="699" t="e">
        <f t="shared" si="1294"/>
        <v>#DIV/0!</v>
      </c>
      <c r="M753" s="168"/>
      <c r="N753" s="687"/>
      <c r="O753" s="632"/>
      <c r="P753" s="687"/>
      <c r="Q753" s="632"/>
      <c r="R753" s="687"/>
      <c r="S753" s="632"/>
      <c r="T753" s="687"/>
      <c r="U753" s="1003">
        <v>23676.82518</v>
      </c>
      <c r="V753" s="1003">
        <f t="shared" si="1391"/>
        <v>630684.66593000002</v>
      </c>
      <c r="W753" s="1003"/>
      <c r="X753" s="1003"/>
      <c r="Y753" s="1003">
        <f t="shared" si="1392"/>
        <v>630684.66593000002</v>
      </c>
      <c r="Z753" s="1003">
        <f t="shared" si="1393"/>
        <v>630684.66593000002</v>
      </c>
      <c r="AA753" s="1003">
        <f t="shared" si="1394"/>
        <v>0</v>
      </c>
      <c r="AB753" s="1003"/>
      <c r="AC753" s="1003">
        <v>630684.66593000002</v>
      </c>
      <c r="AD753" s="696" t="e">
        <f t="shared" si="1395"/>
        <v>#DIV/0!</v>
      </c>
      <c r="AE753" s="168">
        <f t="shared" si="1398"/>
        <v>0</v>
      </c>
      <c r="AF753" s="699" t="e">
        <f t="shared" si="1295"/>
        <v>#DIV/0!</v>
      </c>
      <c r="AG753" s="172"/>
      <c r="AH753" s="699" t="e">
        <f t="shared" si="1302"/>
        <v>#DIV/0!</v>
      </c>
      <c r="AI753" s="35"/>
      <c r="AJ753" s="35"/>
      <c r="AK753" s="632"/>
      <c r="AL753" s="687"/>
      <c r="AM753" s="632"/>
      <c r="AN753" s="687"/>
      <c r="AO753" s="632"/>
      <c r="AP753" s="632">
        <f t="shared" si="1402"/>
        <v>109000</v>
      </c>
      <c r="AQ753" s="687"/>
      <c r="AR753" s="168">
        <f t="shared" si="1399"/>
        <v>109000</v>
      </c>
      <c r="AS753" s="699" t="e">
        <f t="shared" si="1297"/>
        <v>#DIV/0!</v>
      </c>
      <c r="AT753" s="172"/>
      <c r="AU753" s="699" t="e">
        <f t="shared" si="1306"/>
        <v>#DIV/0!</v>
      </c>
      <c r="AV753" s="35"/>
      <c r="AW753" s="699" t="e">
        <f t="shared" si="1341"/>
        <v>#DIV/0!</v>
      </c>
      <c r="AX753" s="168"/>
      <c r="AY753" s="699" t="e">
        <f t="shared" si="1321"/>
        <v>#DIV/0!</v>
      </c>
      <c r="AZ753" s="632"/>
      <c r="BA753" s="699" t="e">
        <f t="shared" si="1322"/>
        <v>#DIV/0!</v>
      </c>
      <c r="BB753" s="632">
        <f>[10]Лист1!$D$58</f>
        <v>109000</v>
      </c>
      <c r="BC753" s="632">
        <f t="shared" si="1342"/>
        <v>0</v>
      </c>
      <c r="BD753" s="632">
        <f t="shared" si="1343"/>
        <v>0</v>
      </c>
      <c r="BE753" s="632"/>
      <c r="BF753" s="632"/>
      <c r="BG753" s="632"/>
      <c r="BH753" s="632"/>
      <c r="BI753" s="632"/>
      <c r="BJ753" s="632">
        <f t="shared" si="1345"/>
        <v>0</v>
      </c>
      <c r="BK753" s="632"/>
      <c r="BL753" s="632"/>
      <c r="BM753" s="632"/>
      <c r="BN753" s="632">
        <f t="shared" si="1400"/>
        <v>109000</v>
      </c>
      <c r="BO753" s="632">
        <f t="shared" si="1406"/>
        <v>0</v>
      </c>
      <c r="BP753" s="632"/>
      <c r="BQ753" s="632"/>
      <c r="BR753" s="632">
        <f t="shared" si="1348"/>
        <v>0</v>
      </c>
      <c r="BS753" s="632">
        <f>[10]Лист1!$D$58</f>
        <v>109000</v>
      </c>
      <c r="BT753" s="632"/>
      <c r="BU753" s="632">
        <f t="shared" si="1401"/>
        <v>109000</v>
      </c>
      <c r="BV753" s="172"/>
      <c r="BW753" s="172"/>
      <c r="BX753" s="172"/>
      <c r="BY753" s="172"/>
      <c r="BZ753" s="541">
        <f>[10]Лист1!$D$58</f>
        <v>109000</v>
      </c>
      <c r="CE753" s="699" t="e">
        <f t="shared" si="1405"/>
        <v>#DIV/0!</v>
      </c>
    </row>
    <row r="754" spans="1:12295" s="25" customFormat="1" ht="103.5" hidden="1" customHeight="1" x14ac:dyDescent="0.25">
      <c r="B754" s="529" t="s">
        <v>7</v>
      </c>
      <c r="C754" s="133" t="s">
        <v>119</v>
      </c>
      <c r="D754" s="168">
        <f t="shared" si="1396"/>
        <v>0</v>
      </c>
      <c r="E754" s="168"/>
      <c r="F754" s="168"/>
      <c r="G754" s="258"/>
      <c r="H754" s="258"/>
      <c r="I754" s="885"/>
      <c r="J754" s="844"/>
      <c r="K754" s="168">
        <f t="shared" si="1397"/>
        <v>23677.82518</v>
      </c>
      <c r="L754" s="699" t="e">
        <f t="shared" si="1294"/>
        <v>#DIV/0!</v>
      </c>
      <c r="M754" s="168"/>
      <c r="N754" s="687"/>
      <c r="O754" s="632"/>
      <c r="P754" s="687"/>
      <c r="Q754" s="632"/>
      <c r="R754" s="687"/>
      <c r="S754" s="632"/>
      <c r="T754" s="687"/>
      <c r="U754" s="1003">
        <v>23677.82518</v>
      </c>
      <c r="V754" s="1003">
        <f t="shared" si="1391"/>
        <v>630685.66593000002</v>
      </c>
      <c r="W754" s="1003"/>
      <c r="X754" s="1003"/>
      <c r="Y754" s="1003">
        <f t="shared" si="1392"/>
        <v>630685.66593000002</v>
      </c>
      <c r="Z754" s="1003">
        <f t="shared" si="1393"/>
        <v>630685.66593000002</v>
      </c>
      <c r="AA754" s="1003">
        <f t="shared" si="1394"/>
        <v>0</v>
      </c>
      <c r="AB754" s="1003"/>
      <c r="AC754" s="1003">
        <v>630685.66593000002</v>
      </c>
      <c r="AD754" s="696" t="e">
        <f t="shared" si="1395"/>
        <v>#DIV/0!</v>
      </c>
      <c r="AE754" s="168">
        <f t="shared" si="1398"/>
        <v>0</v>
      </c>
      <c r="AF754" s="699" t="e">
        <f t="shared" si="1295"/>
        <v>#DIV/0!</v>
      </c>
      <c r="AG754" s="172"/>
      <c r="AH754" s="699" t="e">
        <f t="shared" si="1302"/>
        <v>#DIV/0!</v>
      </c>
      <c r="AI754" s="35"/>
      <c r="AJ754" s="35"/>
      <c r="AK754" s="632"/>
      <c r="AL754" s="687"/>
      <c r="AM754" s="632"/>
      <c r="AN754" s="687"/>
      <c r="AO754" s="632"/>
      <c r="AP754" s="632">
        <f t="shared" si="1402"/>
        <v>109000</v>
      </c>
      <c r="AQ754" s="687"/>
      <c r="AR754" s="168">
        <f t="shared" si="1399"/>
        <v>109000</v>
      </c>
      <c r="AS754" s="699" t="e">
        <f t="shared" si="1297"/>
        <v>#DIV/0!</v>
      </c>
      <c r="AT754" s="172"/>
      <c r="AU754" s="699" t="e">
        <f t="shared" si="1306"/>
        <v>#DIV/0!</v>
      </c>
      <c r="AV754" s="35"/>
      <c r="AW754" s="699" t="e">
        <f t="shared" si="1341"/>
        <v>#DIV/0!</v>
      </c>
      <c r="AX754" s="168"/>
      <c r="AY754" s="699" t="e">
        <f t="shared" si="1321"/>
        <v>#DIV/0!</v>
      </c>
      <c r="AZ754" s="632"/>
      <c r="BA754" s="699" t="e">
        <f t="shared" si="1322"/>
        <v>#DIV/0!</v>
      </c>
      <c r="BB754" s="632">
        <f>[10]Лист1!$D$58</f>
        <v>109000</v>
      </c>
      <c r="BC754" s="632">
        <f t="shared" si="1342"/>
        <v>0</v>
      </c>
      <c r="BD754" s="632">
        <f t="shared" si="1343"/>
        <v>0</v>
      </c>
      <c r="BE754" s="632"/>
      <c r="BF754" s="632"/>
      <c r="BG754" s="632"/>
      <c r="BH754" s="632"/>
      <c r="BI754" s="632"/>
      <c r="BJ754" s="632">
        <f t="shared" si="1345"/>
        <v>0</v>
      </c>
      <c r="BK754" s="632"/>
      <c r="BL754" s="632"/>
      <c r="BM754" s="632"/>
      <c r="BN754" s="632">
        <f t="shared" si="1400"/>
        <v>109000</v>
      </c>
      <c r="BO754" s="632">
        <f t="shared" si="1406"/>
        <v>0</v>
      </c>
      <c r="BP754" s="632"/>
      <c r="BQ754" s="632"/>
      <c r="BR754" s="632">
        <f t="shared" si="1348"/>
        <v>0</v>
      </c>
      <c r="BS754" s="632">
        <f>[10]Лист1!$D$58</f>
        <v>109000</v>
      </c>
      <c r="BT754" s="632"/>
      <c r="BU754" s="632">
        <f t="shared" si="1401"/>
        <v>109000</v>
      </c>
      <c r="BV754" s="172"/>
      <c r="BW754" s="172"/>
      <c r="BX754" s="172"/>
      <c r="BY754" s="172"/>
      <c r="BZ754" s="541">
        <f>[10]Лист1!$D$58</f>
        <v>109000</v>
      </c>
      <c r="CE754" s="699" t="e">
        <f t="shared" si="1405"/>
        <v>#DIV/0!</v>
      </c>
    </row>
    <row r="755" spans="1:12295" s="25" customFormat="1" ht="25.5" hidden="1" customHeight="1" x14ac:dyDescent="0.25">
      <c r="B755" s="529"/>
      <c r="C755" s="223"/>
      <c r="D755" s="168">
        <f t="shared" si="1396"/>
        <v>0</v>
      </c>
      <c r="E755" s="168"/>
      <c r="F755" s="168"/>
      <c r="G755" s="258"/>
      <c r="H755" s="258"/>
      <c r="I755" s="885"/>
      <c r="J755" s="844"/>
      <c r="K755" s="168">
        <f t="shared" si="1397"/>
        <v>23678.82518</v>
      </c>
      <c r="L755" s="699" t="e">
        <f t="shared" si="1294"/>
        <v>#DIV/0!</v>
      </c>
      <c r="M755" s="168"/>
      <c r="N755" s="687"/>
      <c r="O755" s="632"/>
      <c r="P755" s="687"/>
      <c r="Q755" s="632"/>
      <c r="R755" s="687"/>
      <c r="S755" s="632"/>
      <c r="T755" s="687"/>
      <c r="U755" s="1003">
        <v>23678.82518</v>
      </c>
      <c r="V755" s="1003">
        <f t="shared" si="1391"/>
        <v>630686.66593000002</v>
      </c>
      <c r="W755" s="1003"/>
      <c r="X755" s="1003"/>
      <c r="Y755" s="1003">
        <f t="shared" si="1392"/>
        <v>630686.66593000002</v>
      </c>
      <c r="Z755" s="1003">
        <f t="shared" si="1393"/>
        <v>630686.66593000002</v>
      </c>
      <c r="AA755" s="1003">
        <f t="shared" si="1394"/>
        <v>0</v>
      </c>
      <c r="AB755" s="1003"/>
      <c r="AC755" s="1003">
        <v>630686.66593000002</v>
      </c>
      <c r="AD755" s="696" t="e">
        <f t="shared" si="1395"/>
        <v>#DIV/0!</v>
      </c>
      <c r="AE755" s="168">
        <f t="shared" si="1398"/>
        <v>0</v>
      </c>
      <c r="AF755" s="699" t="e">
        <f t="shared" si="1295"/>
        <v>#DIV/0!</v>
      </c>
      <c r="AG755" s="258"/>
      <c r="AH755" s="699" t="e">
        <f t="shared" si="1302"/>
        <v>#DIV/0!</v>
      </c>
      <c r="AI755" s="41"/>
      <c r="AJ755" s="41"/>
      <c r="AK755" s="632"/>
      <c r="AL755" s="687"/>
      <c r="AM755" s="632"/>
      <c r="AN755" s="687"/>
      <c r="AO755" s="632"/>
      <c r="AP755" s="632">
        <f t="shared" si="1402"/>
        <v>109000</v>
      </c>
      <c r="AQ755" s="687"/>
      <c r="AR755" s="168">
        <f t="shared" si="1399"/>
        <v>109000</v>
      </c>
      <c r="AS755" s="699" t="e">
        <f t="shared" si="1297"/>
        <v>#DIV/0!</v>
      </c>
      <c r="AT755" s="258"/>
      <c r="AU755" s="699" t="e">
        <f t="shared" si="1306"/>
        <v>#DIV/0!</v>
      </c>
      <c r="AV755" s="41"/>
      <c r="AW755" s="699" t="e">
        <f t="shared" si="1341"/>
        <v>#DIV/0!</v>
      </c>
      <c r="AX755" s="168"/>
      <c r="AY755" s="699" t="e">
        <f t="shared" si="1321"/>
        <v>#DIV/0!</v>
      </c>
      <c r="AZ755" s="632"/>
      <c r="BA755" s="699" t="e">
        <f t="shared" si="1322"/>
        <v>#DIV/0!</v>
      </c>
      <c r="BB755" s="632">
        <f>[10]Лист1!$D$58</f>
        <v>109000</v>
      </c>
      <c r="BC755" s="632">
        <f t="shared" si="1342"/>
        <v>0</v>
      </c>
      <c r="BD755" s="632">
        <f t="shared" si="1343"/>
        <v>0</v>
      </c>
      <c r="BE755" s="632"/>
      <c r="BF755" s="632"/>
      <c r="BG755" s="632"/>
      <c r="BH755" s="632"/>
      <c r="BI755" s="632"/>
      <c r="BJ755" s="632">
        <f t="shared" si="1345"/>
        <v>0</v>
      </c>
      <c r="BK755" s="632"/>
      <c r="BL755" s="632"/>
      <c r="BM755" s="632"/>
      <c r="BN755" s="632">
        <f t="shared" si="1400"/>
        <v>109000</v>
      </c>
      <c r="BO755" s="632">
        <f t="shared" si="1406"/>
        <v>0</v>
      </c>
      <c r="BP755" s="632"/>
      <c r="BQ755" s="632"/>
      <c r="BR755" s="632">
        <f t="shared" si="1348"/>
        <v>0</v>
      </c>
      <c r="BS755" s="632">
        <f>[10]Лист1!$D$58</f>
        <v>109000</v>
      </c>
      <c r="BT755" s="632"/>
      <c r="BU755" s="632">
        <f t="shared" si="1401"/>
        <v>109000</v>
      </c>
      <c r="BV755" s="258"/>
      <c r="BW755" s="258"/>
      <c r="BX755" s="258"/>
      <c r="BY755" s="258"/>
      <c r="BZ755" s="541">
        <f>[10]Лист1!$D$58</f>
        <v>109000</v>
      </c>
      <c r="CE755" s="699" t="e">
        <f t="shared" si="1405"/>
        <v>#DIV/0!</v>
      </c>
    </row>
    <row r="756" spans="1:12295" s="25" customFormat="1" ht="25.5" hidden="1" customHeight="1" x14ac:dyDescent="0.25">
      <c r="B756" s="529"/>
      <c r="C756" s="132"/>
      <c r="D756" s="168">
        <f t="shared" si="1396"/>
        <v>0</v>
      </c>
      <c r="E756" s="168"/>
      <c r="F756" s="168"/>
      <c r="G756" s="258"/>
      <c r="H756" s="258"/>
      <c r="I756" s="885"/>
      <c r="J756" s="844"/>
      <c r="K756" s="168">
        <f t="shared" si="1397"/>
        <v>23679.82518</v>
      </c>
      <c r="L756" s="699" t="e">
        <f t="shared" si="1294"/>
        <v>#DIV/0!</v>
      </c>
      <c r="M756" s="168"/>
      <c r="N756" s="687"/>
      <c r="O756" s="632"/>
      <c r="P756" s="687"/>
      <c r="Q756" s="632"/>
      <c r="R756" s="687"/>
      <c r="S756" s="632"/>
      <c r="T756" s="687"/>
      <c r="U756" s="1003">
        <v>23679.82518</v>
      </c>
      <c r="V756" s="1003">
        <f t="shared" si="1391"/>
        <v>630687.66593000002</v>
      </c>
      <c r="W756" s="1003"/>
      <c r="X756" s="1003"/>
      <c r="Y756" s="1003">
        <f t="shared" si="1392"/>
        <v>630687.66593000002</v>
      </c>
      <c r="Z756" s="1003">
        <f t="shared" si="1393"/>
        <v>630687.66593000002</v>
      </c>
      <c r="AA756" s="1003">
        <f t="shared" si="1394"/>
        <v>0</v>
      </c>
      <c r="AB756" s="1003"/>
      <c r="AC756" s="1003">
        <v>630687.66593000002</v>
      </c>
      <c r="AD756" s="696" t="e">
        <f t="shared" si="1395"/>
        <v>#DIV/0!</v>
      </c>
      <c r="AE756" s="168">
        <f t="shared" si="1398"/>
        <v>0</v>
      </c>
      <c r="AF756" s="699" t="e">
        <f t="shared" si="1295"/>
        <v>#DIV/0!</v>
      </c>
      <c r="AG756" s="258"/>
      <c r="AH756" s="699" t="e">
        <f t="shared" si="1302"/>
        <v>#DIV/0!</v>
      </c>
      <c r="AI756" s="41"/>
      <c r="AJ756" s="41"/>
      <c r="AK756" s="632"/>
      <c r="AL756" s="687"/>
      <c r="AM756" s="632"/>
      <c r="AN756" s="687"/>
      <c r="AO756" s="632"/>
      <c r="AP756" s="632">
        <f t="shared" si="1402"/>
        <v>109000</v>
      </c>
      <c r="AQ756" s="687"/>
      <c r="AR756" s="168">
        <f t="shared" si="1399"/>
        <v>109000</v>
      </c>
      <c r="AS756" s="699" t="e">
        <f t="shared" si="1297"/>
        <v>#DIV/0!</v>
      </c>
      <c r="AT756" s="258"/>
      <c r="AU756" s="699" t="e">
        <f t="shared" si="1306"/>
        <v>#DIV/0!</v>
      </c>
      <c r="AV756" s="41"/>
      <c r="AW756" s="699" t="e">
        <f t="shared" si="1341"/>
        <v>#DIV/0!</v>
      </c>
      <c r="AX756" s="168"/>
      <c r="AY756" s="699" t="e">
        <f t="shared" si="1321"/>
        <v>#DIV/0!</v>
      </c>
      <c r="AZ756" s="632"/>
      <c r="BA756" s="699" t="e">
        <f t="shared" si="1322"/>
        <v>#DIV/0!</v>
      </c>
      <c r="BB756" s="632">
        <f>[10]Лист1!$D$58</f>
        <v>109000</v>
      </c>
      <c r="BC756" s="632">
        <f t="shared" si="1342"/>
        <v>0</v>
      </c>
      <c r="BD756" s="632">
        <f t="shared" si="1343"/>
        <v>0</v>
      </c>
      <c r="BE756" s="632"/>
      <c r="BF756" s="632"/>
      <c r="BG756" s="632"/>
      <c r="BH756" s="632"/>
      <c r="BI756" s="632"/>
      <c r="BJ756" s="632">
        <f t="shared" si="1345"/>
        <v>0</v>
      </c>
      <c r="BK756" s="632"/>
      <c r="BL756" s="632"/>
      <c r="BM756" s="632"/>
      <c r="BN756" s="632">
        <f t="shared" si="1400"/>
        <v>109000</v>
      </c>
      <c r="BO756" s="632">
        <f t="shared" si="1406"/>
        <v>0</v>
      </c>
      <c r="BP756" s="632"/>
      <c r="BQ756" s="632"/>
      <c r="BR756" s="632">
        <f t="shared" si="1348"/>
        <v>0</v>
      </c>
      <c r="BS756" s="632">
        <f>[10]Лист1!$D$58</f>
        <v>109000</v>
      </c>
      <c r="BT756" s="632"/>
      <c r="BU756" s="632">
        <f t="shared" si="1401"/>
        <v>109000</v>
      </c>
      <c r="BV756" s="258"/>
      <c r="BW756" s="258"/>
      <c r="BX756" s="258"/>
      <c r="BY756" s="258"/>
      <c r="BZ756" s="541">
        <f>[10]Лист1!$D$58</f>
        <v>109000</v>
      </c>
      <c r="CE756" s="699" t="e">
        <f t="shared" si="1405"/>
        <v>#DIV/0!</v>
      </c>
    </row>
    <row r="757" spans="1:12295" s="533" customFormat="1" ht="147" hidden="1" customHeight="1" x14ac:dyDescent="0.35">
      <c r="B757" s="529" t="s">
        <v>15</v>
      </c>
      <c r="C757" s="260" t="s">
        <v>369</v>
      </c>
      <c r="D757" s="168">
        <f t="shared" si="1396"/>
        <v>0</v>
      </c>
      <c r="E757" s="168">
        <f>E758+E759</f>
        <v>357850.31495000003</v>
      </c>
      <c r="F757" s="168"/>
      <c r="G757" s="235"/>
      <c r="H757" s="235"/>
      <c r="I757" s="235"/>
      <c r="J757" s="235"/>
      <c r="K757" s="168">
        <f t="shared" si="1397"/>
        <v>23680.82518</v>
      </c>
      <c r="L757" s="699" t="e">
        <f t="shared" si="1294"/>
        <v>#DIV/0!</v>
      </c>
      <c r="M757" s="168">
        <f>M758+M759</f>
        <v>357850.31495000003</v>
      </c>
      <c r="N757" s="687"/>
      <c r="O757" s="632"/>
      <c r="P757" s="687"/>
      <c r="Q757" s="632"/>
      <c r="R757" s="687"/>
      <c r="S757" s="632"/>
      <c r="T757" s="687"/>
      <c r="U757" s="1003">
        <v>23680.82518</v>
      </c>
      <c r="V757" s="1003">
        <f t="shared" si="1391"/>
        <v>630688.66593000002</v>
      </c>
      <c r="W757" s="1003"/>
      <c r="X757" s="1003"/>
      <c r="Y757" s="1003">
        <f t="shared" si="1392"/>
        <v>630688.66593000002</v>
      </c>
      <c r="Z757" s="1003">
        <f t="shared" si="1393"/>
        <v>988538.98088000005</v>
      </c>
      <c r="AA757" s="1003">
        <f t="shared" si="1394"/>
        <v>357850.31495000003</v>
      </c>
      <c r="AB757" s="1003"/>
      <c r="AC757" s="1003">
        <v>630688.66593000002</v>
      </c>
      <c r="AD757" s="696" t="e">
        <f t="shared" si="1395"/>
        <v>#DIV/0!</v>
      </c>
      <c r="AE757" s="168">
        <f t="shared" si="1398"/>
        <v>0</v>
      </c>
      <c r="AF757" s="699" t="e">
        <f t="shared" si="1295"/>
        <v>#DIV/0!</v>
      </c>
      <c r="AG757" s="235">
        <f>AG758+AG759</f>
        <v>357850.31495000003</v>
      </c>
      <c r="AH757" s="699">
        <f t="shared" si="1302"/>
        <v>1</v>
      </c>
      <c r="AI757" s="194"/>
      <c r="AJ757" s="114"/>
      <c r="AK757" s="632"/>
      <c r="AL757" s="687"/>
      <c r="AM757" s="632"/>
      <c r="AN757" s="687"/>
      <c r="AO757" s="632"/>
      <c r="AP757" s="632"/>
      <c r="AQ757" s="687"/>
      <c r="AR757" s="168">
        <f t="shared" si="1399"/>
        <v>109000</v>
      </c>
      <c r="AS757" s="699" t="e">
        <f t="shared" si="1297"/>
        <v>#DIV/0!</v>
      </c>
      <c r="AT757" s="235">
        <f>AT758+AT759</f>
        <v>357850.31495000003</v>
      </c>
      <c r="AU757" s="699">
        <f t="shared" si="1306"/>
        <v>1</v>
      </c>
      <c r="AV757" s="194"/>
      <c r="AW757" s="699" t="e">
        <f t="shared" si="1341"/>
        <v>#DIV/0!</v>
      </c>
      <c r="AX757" s="168"/>
      <c r="AY757" s="699" t="e">
        <f t="shared" si="1321"/>
        <v>#DIV/0!</v>
      </c>
      <c r="AZ757" s="632"/>
      <c r="BA757" s="699" t="e">
        <f t="shared" si="1322"/>
        <v>#DIV/0!</v>
      </c>
      <c r="BB757" s="632">
        <f>[10]Лист1!$D$58</f>
        <v>109000</v>
      </c>
      <c r="BC757" s="632"/>
      <c r="BD757" s="632"/>
      <c r="BE757" s="632">
        <f t="shared" ref="BE757:BE763" si="1407">BF757+BG757+BH757+BI757</f>
        <v>0</v>
      </c>
      <c r="BF757" s="632">
        <f>BF758+BF759</f>
        <v>0</v>
      </c>
      <c r="BG757" s="632"/>
      <c r="BH757" s="632"/>
      <c r="BI757" s="632"/>
      <c r="BJ757" s="632"/>
      <c r="BK757" s="632"/>
      <c r="BL757" s="632"/>
      <c r="BM757" s="632"/>
      <c r="BN757" s="632">
        <f t="shared" si="1400"/>
        <v>109000</v>
      </c>
      <c r="BO757" s="632"/>
      <c r="BP757" s="632"/>
      <c r="BQ757" s="632"/>
      <c r="BR757" s="632"/>
      <c r="BS757" s="632">
        <f>[10]Лист1!$D$58</f>
        <v>109000</v>
      </c>
      <c r="BT757" s="632"/>
      <c r="BU757" s="632">
        <f t="shared" si="1401"/>
        <v>109000</v>
      </c>
      <c r="BV757" s="194">
        <f>BV758+BV759</f>
        <v>625000</v>
      </c>
      <c r="BW757" s="194"/>
      <c r="BX757" s="194"/>
      <c r="BY757" s="235"/>
      <c r="BZ757" s="541">
        <f>[10]Лист1!$D$58</f>
        <v>109000</v>
      </c>
      <c r="CE757" s="699" t="e">
        <f t="shared" si="1405"/>
        <v>#DIV/0!</v>
      </c>
    </row>
    <row r="758" spans="1:12295" s="45" customFormat="1" ht="54" hidden="1" customHeight="1" x14ac:dyDescent="0.25">
      <c r="B758" s="529"/>
      <c r="C758" s="97" t="s">
        <v>31</v>
      </c>
      <c r="D758" s="168">
        <f t="shared" si="1396"/>
        <v>0</v>
      </c>
      <c r="E758" s="168">
        <f>E762</f>
        <v>71570.062990000006</v>
      </c>
      <c r="F758" s="168"/>
      <c r="G758" s="166"/>
      <c r="H758" s="166"/>
      <c r="I758" s="166"/>
      <c r="J758" s="166">
        <f>K758+M758+Q758</f>
        <v>95251.888170000006</v>
      </c>
      <c r="K758" s="168">
        <f t="shared" si="1397"/>
        <v>23681.82518</v>
      </c>
      <c r="L758" s="699" t="e">
        <f t="shared" si="1294"/>
        <v>#DIV/0!</v>
      </c>
      <c r="M758" s="168">
        <f>M762</f>
        <v>71570.062990000006</v>
      </c>
      <c r="N758" s="687"/>
      <c r="O758" s="632"/>
      <c r="P758" s="687"/>
      <c r="Q758" s="632"/>
      <c r="R758" s="687"/>
      <c r="S758" s="632"/>
      <c r="T758" s="687"/>
      <c r="U758" s="1003">
        <v>23681.82518</v>
      </c>
      <c r="V758" s="1003">
        <f t="shared" si="1391"/>
        <v>630689.66593000002</v>
      </c>
      <c r="W758" s="1003"/>
      <c r="X758" s="1003"/>
      <c r="Y758" s="1003">
        <f t="shared" si="1392"/>
        <v>630689.66593000002</v>
      </c>
      <c r="Z758" s="1003">
        <f t="shared" si="1393"/>
        <v>702259.72892000002</v>
      </c>
      <c r="AA758" s="1003">
        <f t="shared" si="1394"/>
        <v>71570.062990000006</v>
      </c>
      <c r="AB758" s="1003"/>
      <c r="AC758" s="1003">
        <v>630689.66593000002</v>
      </c>
      <c r="AD758" s="696" t="e">
        <f t="shared" si="1395"/>
        <v>#DIV/0!</v>
      </c>
      <c r="AE758" s="168">
        <f t="shared" si="1398"/>
        <v>0</v>
      </c>
      <c r="AF758" s="699" t="e">
        <f t="shared" si="1295"/>
        <v>#DIV/0!</v>
      </c>
      <c r="AG758" s="166">
        <f>AG762</f>
        <v>71570.062990000006</v>
      </c>
      <c r="AH758" s="699">
        <f t="shared" si="1302"/>
        <v>1</v>
      </c>
      <c r="AI758" s="626"/>
      <c r="AJ758" s="687"/>
      <c r="AK758" s="632"/>
      <c r="AL758" s="687"/>
      <c r="AM758" s="632"/>
      <c r="AN758" s="687"/>
      <c r="AO758" s="632"/>
      <c r="AP758" s="632">
        <f t="shared" ref="AP758" si="1408">AR758+AT758+AX758</f>
        <v>180570.06299000001</v>
      </c>
      <c r="AQ758" s="687"/>
      <c r="AR758" s="168">
        <f t="shared" si="1399"/>
        <v>109000</v>
      </c>
      <c r="AS758" s="699" t="e">
        <f t="shared" si="1297"/>
        <v>#DIV/0!</v>
      </c>
      <c r="AT758" s="166">
        <f>AT762</f>
        <v>71570.062990000006</v>
      </c>
      <c r="AU758" s="699">
        <f t="shared" si="1306"/>
        <v>1</v>
      </c>
      <c r="AV758" s="626"/>
      <c r="AW758" s="699" t="e">
        <f t="shared" si="1341"/>
        <v>#DIV/0!</v>
      </c>
      <c r="AX758" s="168"/>
      <c r="AY758" s="699" t="e">
        <f t="shared" si="1321"/>
        <v>#DIV/0!</v>
      </c>
      <c r="AZ758" s="632"/>
      <c r="BA758" s="699" t="e">
        <f t="shared" si="1322"/>
        <v>#DIV/0!</v>
      </c>
      <c r="BB758" s="632">
        <f>[10]Лист1!$D$58</f>
        <v>109000</v>
      </c>
      <c r="BC758" s="632"/>
      <c r="BD758" s="632"/>
      <c r="BE758" s="632">
        <f t="shared" si="1407"/>
        <v>0</v>
      </c>
      <c r="BF758" s="632">
        <f>BF762</f>
        <v>0</v>
      </c>
      <c r="BG758" s="632"/>
      <c r="BH758" s="632"/>
      <c r="BI758" s="632"/>
      <c r="BJ758" s="632" t="e">
        <f t="shared" ref="BJ758" si="1409">BK758+BL758+BM758</f>
        <v>#REF!</v>
      </c>
      <c r="BK758" s="632" t="e">
        <f>BK540+#REF!+BK719</f>
        <v>#REF!</v>
      </c>
      <c r="BL758" s="632"/>
      <c r="BM758" s="632"/>
      <c r="BN758" s="632">
        <f t="shared" si="1400"/>
        <v>109000</v>
      </c>
      <c r="BO758" s="632" t="e">
        <f>BO540+#REF!+BO719</f>
        <v>#REF!</v>
      </c>
      <c r="BP758" s="632"/>
      <c r="BQ758" s="632"/>
      <c r="BR758" s="632"/>
      <c r="BS758" s="632">
        <f>[10]Лист1!$D$58</f>
        <v>109000</v>
      </c>
      <c r="BT758" s="632"/>
      <c r="BU758" s="632">
        <f t="shared" si="1401"/>
        <v>109000</v>
      </c>
      <c r="BV758" s="507">
        <f>BV762</f>
        <v>125000</v>
      </c>
      <c r="BW758" s="522"/>
      <c r="BX758" s="507"/>
      <c r="BY758" s="507"/>
      <c r="BZ758" s="541">
        <f>[10]Лист1!$D$58</f>
        <v>109000</v>
      </c>
      <c r="CE758" s="699" t="e">
        <f t="shared" si="1405"/>
        <v>#DIV/0!</v>
      </c>
    </row>
    <row r="759" spans="1:12295" s="40" customFormat="1" ht="54" hidden="1" customHeight="1" x14ac:dyDescent="0.25">
      <c r="B759" s="529"/>
      <c r="C759" s="475" t="s">
        <v>291</v>
      </c>
      <c r="D759" s="168">
        <f t="shared" si="1396"/>
        <v>0</v>
      </c>
      <c r="E759" s="168">
        <f>E763</f>
        <v>286280.25196000002</v>
      </c>
      <c r="F759" s="168"/>
      <c r="G759" s="895"/>
      <c r="H759" s="895"/>
      <c r="I759" s="895"/>
      <c r="J759" s="895"/>
      <c r="K759" s="168">
        <f t="shared" si="1397"/>
        <v>23682.82518</v>
      </c>
      <c r="L759" s="699" t="e">
        <f t="shared" si="1294"/>
        <v>#DIV/0!</v>
      </c>
      <c r="M759" s="168">
        <f>M763</f>
        <v>286280.25196000002</v>
      </c>
      <c r="N759" s="687"/>
      <c r="O759" s="632"/>
      <c r="P759" s="687"/>
      <c r="Q759" s="632"/>
      <c r="R759" s="687"/>
      <c r="S759" s="632"/>
      <c r="T759" s="687"/>
      <c r="U759" s="1003">
        <v>23682.82518</v>
      </c>
      <c r="V759" s="1003">
        <f t="shared" si="1391"/>
        <v>630690.66593000002</v>
      </c>
      <c r="W759" s="1003"/>
      <c r="X759" s="1003"/>
      <c r="Y759" s="1003">
        <f t="shared" si="1392"/>
        <v>630690.66593000002</v>
      </c>
      <c r="Z759" s="1003">
        <f t="shared" si="1393"/>
        <v>916970.91789000004</v>
      </c>
      <c r="AA759" s="1003">
        <f t="shared" si="1394"/>
        <v>286280.25196000002</v>
      </c>
      <c r="AB759" s="1003"/>
      <c r="AC759" s="1003">
        <v>630690.66593000002</v>
      </c>
      <c r="AD759" s="696" t="e">
        <f t="shared" si="1395"/>
        <v>#DIV/0!</v>
      </c>
      <c r="AE759" s="168">
        <f t="shared" si="1398"/>
        <v>0</v>
      </c>
      <c r="AF759" s="699" t="e">
        <f t="shared" si="1295"/>
        <v>#DIV/0!</v>
      </c>
      <c r="AG759" s="895">
        <f>AG763</f>
        <v>286280.25196000002</v>
      </c>
      <c r="AH759" s="699">
        <f t="shared" si="1302"/>
        <v>1</v>
      </c>
      <c r="AI759" s="341"/>
      <c r="AJ759" s="687"/>
      <c r="AK759" s="632"/>
      <c r="AL759" s="687"/>
      <c r="AM759" s="632"/>
      <c r="AN759" s="687"/>
      <c r="AO759" s="632"/>
      <c r="AP759" s="632"/>
      <c r="AQ759" s="687"/>
      <c r="AR759" s="168">
        <f t="shared" si="1399"/>
        <v>109000</v>
      </c>
      <c r="AS759" s="699" t="e">
        <f t="shared" si="1297"/>
        <v>#DIV/0!</v>
      </c>
      <c r="AT759" s="895">
        <f>AT763</f>
        <v>286280.25196000002</v>
      </c>
      <c r="AU759" s="699">
        <f t="shared" si="1306"/>
        <v>1</v>
      </c>
      <c r="AV759" s="341"/>
      <c r="AW759" s="699" t="e">
        <f t="shared" si="1341"/>
        <v>#DIV/0!</v>
      </c>
      <c r="AX759" s="168"/>
      <c r="AY759" s="699" t="e">
        <f t="shared" si="1321"/>
        <v>#DIV/0!</v>
      </c>
      <c r="AZ759" s="632"/>
      <c r="BA759" s="699" t="e">
        <f t="shared" si="1322"/>
        <v>#DIV/0!</v>
      </c>
      <c r="BB759" s="632">
        <f>[10]Лист1!$D$58</f>
        <v>109000</v>
      </c>
      <c r="BC759" s="632"/>
      <c r="BD759" s="632"/>
      <c r="BE759" s="632">
        <f t="shared" si="1407"/>
        <v>0</v>
      </c>
      <c r="BF759" s="632">
        <f>BF763</f>
        <v>0</v>
      </c>
      <c r="BG759" s="632"/>
      <c r="BH759" s="632"/>
      <c r="BI759" s="632"/>
      <c r="BJ759" s="632"/>
      <c r="BK759" s="632"/>
      <c r="BL759" s="632"/>
      <c r="BM759" s="632"/>
      <c r="BN759" s="632">
        <f t="shared" si="1400"/>
        <v>109000</v>
      </c>
      <c r="BO759" s="632"/>
      <c r="BP759" s="632"/>
      <c r="BQ759" s="632"/>
      <c r="BR759" s="632"/>
      <c r="BS759" s="632">
        <f>[10]Лист1!$D$58</f>
        <v>109000</v>
      </c>
      <c r="BT759" s="632"/>
      <c r="BU759" s="632">
        <f t="shared" si="1401"/>
        <v>109000</v>
      </c>
      <c r="BV759" s="341">
        <f>BV763</f>
        <v>500000</v>
      </c>
      <c r="BW759" s="341"/>
      <c r="BX759" s="341"/>
      <c r="BY759" s="341"/>
      <c r="BZ759" s="541">
        <f>[10]Лист1!$D$58</f>
        <v>109000</v>
      </c>
      <c r="CE759" s="699" t="e">
        <f t="shared" si="1405"/>
        <v>#DIV/0!</v>
      </c>
    </row>
    <row r="760" spans="1:12295" s="40" customFormat="1" ht="114" hidden="1" customHeight="1" x14ac:dyDescent="0.25">
      <c r="B760" s="529" t="s">
        <v>481</v>
      </c>
      <c r="C760" s="99" t="s">
        <v>451</v>
      </c>
      <c r="D760" s="168">
        <f t="shared" si="1396"/>
        <v>0</v>
      </c>
      <c r="E760" s="168"/>
      <c r="F760" s="168"/>
      <c r="G760" s="895"/>
      <c r="H760" s="895"/>
      <c r="I760" s="168">
        <v>0</v>
      </c>
      <c r="J760" s="168">
        <v>0</v>
      </c>
      <c r="K760" s="168">
        <f t="shared" si="1397"/>
        <v>23683.82518</v>
      </c>
      <c r="L760" s="699" t="e">
        <f t="shared" si="1294"/>
        <v>#DIV/0!</v>
      </c>
      <c r="M760" s="168"/>
      <c r="N760" s="687"/>
      <c r="O760" s="632"/>
      <c r="P760" s="687"/>
      <c r="Q760" s="632"/>
      <c r="R760" s="687"/>
      <c r="S760" s="632"/>
      <c r="T760" s="687"/>
      <c r="U760" s="1003">
        <v>23683.82518</v>
      </c>
      <c r="V760" s="1003">
        <f t="shared" si="1391"/>
        <v>630691.66593000002</v>
      </c>
      <c r="W760" s="1003"/>
      <c r="X760" s="1003"/>
      <c r="Y760" s="1003">
        <f t="shared" si="1392"/>
        <v>630691.66593000002</v>
      </c>
      <c r="Z760" s="1003">
        <f t="shared" si="1393"/>
        <v>630691.66593000002</v>
      </c>
      <c r="AA760" s="1003">
        <f t="shared" si="1394"/>
        <v>0</v>
      </c>
      <c r="AB760" s="1003"/>
      <c r="AC760" s="1003">
        <v>630691.66593000002</v>
      </c>
      <c r="AD760" s="696" t="e">
        <f t="shared" si="1395"/>
        <v>#DIV/0!</v>
      </c>
      <c r="AE760" s="168">
        <f t="shared" si="1398"/>
        <v>0</v>
      </c>
      <c r="AF760" s="699" t="e">
        <f t="shared" si="1295"/>
        <v>#DIV/0!</v>
      </c>
      <c r="AG760" s="895"/>
      <c r="AH760" s="699" t="e">
        <f t="shared" si="1302"/>
        <v>#DIV/0!</v>
      </c>
      <c r="AI760" s="341"/>
      <c r="AJ760" s="687"/>
      <c r="AK760" s="632"/>
      <c r="AL760" s="687"/>
      <c r="AM760" s="632"/>
      <c r="AN760" s="687"/>
      <c r="AO760" s="632"/>
      <c r="AP760" s="632">
        <f>AR760-AE760</f>
        <v>0</v>
      </c>
      <c r="AQ760" s="687"/>
      <c r="AR760" s="168">
        <f t="shared" si="1399"/>
        <v>0</v>
      </c>
      <c r="AS760" s="699" t="e">
        <f t="shared" si="1297"/>
        <v>#DIV/0!</v>
      </c>
      <c r="AT760" s="895"/>
      <c r="AU760" s="699" t="e">
        <f t="shared" si="1306"/>
        <v>#DIV/0!</v>
      </c>
      <c r="AV760" s="341"/>
      <c r="AW760" s="699" t="e">
        <f t="shared" si="1341"/>
        <v>#DIV/0!</v>
      </c>
      <c r="AX760" s="168"/>
      <c r="AY760" s="699" t="e">
        <f t="shared" si="1321"/>
        <v>#DIV/0!</v>
      </c>
      <c r="AZ760" s="632"/>
      <c r="BA760" s="699" t="e">
        <f t="shared" si="1322"/>
        <v>#DIV/0!</v>
      </c>
      <c r="BB760" s="632">
        <v>0</v>
      </c>
      <c r="BC760" s="632"/>
      <c r="BD760" s="632"/>
      <c r="BE760" s="632"/>
      <c r="BF760" s="632"/>
      <c r="BG760" s="632"/>
      <c r="BH760" s="632"/>
      <c r="BI760" s="632"/>
      <c r="BJ760" s="632"/>
      <c r="BK760" s="632"/>
      <c r="BL760" s="632"/>
      <c r="BM760" s="632"/>
      <c r="BN760" s="632">
        <f t="shared" si="1400"/>
        <v>200000</v>
      </c>
      <c r="BO760" s="632"/>
      <c r="BP760" s="632"/>
      <c r="BQ760" s="632"/>
      <c r="BR760" s="632"/>
      <c r="BS760" s="632">
        <v>200000</v>
      </c>
      <c r="BT760" s="632">
        <f>BU760-BN760</f>
        <v>-200000</v>
      </c>
      <c r="BU760" s="632">
        <f t="shared" si="1401"/>
        <v>0</v>
      </c>
      <c r="BV760" s="341"/>
      <c r="BW760" s="341"/>
      <c r="BX760" s="341"/>
      <c r="BY760" s="341"/>
      <c r="BZ760" s="541">
        <v>0</v>
      </c>
      <c r="CE760" s="699" t="e">
        <f t="shared" si="1405"/>
        <v>#DIV/0!</v>
      </c>
    </row>
    <row r="761" spans="1:12295" s="70" customFormat="1" ht="162" customHeight="1" x14ac:dyDescent="0.3">
      <c r="A761" s="203"/>
      <c r="B761" s="529" t="s">
        <v>470</v>
      </c>
      <c r="C761" s="99" t="s">
        <v>350</v>
      </c>
      <c r="D761" s="168">
        <f t="shared" ref="D761:D763" si="1410">E761+G761+H761+I761</f>
        <v>625000</v>
      </c>
      <c r="E761" s="973">
        <f>E762+E763</f>
        <v>357850.31495000003</v>
      </c>
      <c r="F761" s="168">
        <f t="shared" ref="F761:I761" si="1411">F762+F763</f>
        <v>0</v>
      </c>
      <c r="G761" s="168">
        <f t="shared" si="1411"/>
        <v>0</v>
      </c>
      <c r="H761" s="168">
        <f t="shared" si="1411"/>
        <v>0</v>
      </c>
      <c r="I761" s="168">
        <f t="shared" si="1411"/>
        <v>267149.68505000003</v>
      </c>
      <c r="J761" s="168">
        <f>J762+J763</f>
        <v>-162169.32571</v>
      </c>
      <c r="K761" s="168">
        <f t="shared" ref="K761:K763" si="1412">M761+Q761+S761+U761</f>
        <v>462830.67429</v>
      </c>
      <c r="L761" s="699">
        <f t="shared" ref="L761:L777" si="1413">K761/D761</f>
        <v>0.74052907886399999</v>
      </c>
      <c r="M761" s="168">
        <f>M762+M763</f>
        <v>357850.31495000003</v>
      </c>
      <c r="N761" s="699">
        <f>M761/E761</f>
        <v>1</v>
      </c>
      <c r="O761" s="632"/>
      <c r="P761" s="687"/>
      <c r="Q761" s="632"/>
      <c r="R761" s="687"/>
      <c r="S761" s="632"/>
      <c r="T761" s="687"/>
      <c r="U761" s="632">
        <f>U762+U763</f>
        <v>104980.35933999998</v>
      </c>
      <c r="V761" s="632">
        <f>W761+X761+Y761</f>
        <v>0</v>
      </c>
      <c r="W761" s="632">
        <f>W762+W763</f>
        <v>0</v>
      </c>
      <c r="X761" s="632"/>
      <c r="Y761" s="632"/>
      <c r="Z761" s="632">
        <f>AA761+AB761+AC761</f>
        <v>432647</v>
      </c>
      <c r="AA761" s="632">
        <f>AA762+AA763</f>
        <v>432647</v>
      </c>
      <c r="AB761" s="632"/>
      <c r="AC761" s="632"/>
      <c r="AD761" s="699">
        <f>U761/I761</f>
        <v>0.39296456336960212</v>
      </c>
      <c r="AE761" s="168">
        <f t="shared" ref="AE761:AE763" si="1414">AG761+AK761+AM761+AO761</f>
        <v>462830.67429</v>
      </c>
      <c r="AF761" s="699">
        <f t="shared" ref="AF761:AF777" si="1415">AE761/D761</f>
        <v>0.74052907886399999</v>
      </c>
      <c r="AG761" s="168">
        <f>AG762+AG763</f>
        <v>357850.31495000003</v>
      </c>
      <c r="AH761" s="699">
        <f t="shared" ref="AH761:AH821" si="1416">AG761/E761</f>
        <v>1</v>
      </c>
      <c r="AI761" s="632"/>
      <c r="AJ761" s="687"/>
      <c r="AK761" s="632"/>
      <c r="AL761" s="687"/>
      <c r="AM761" s="632"/>
      <c r="AN761" s="687"/>
      <c r="AO761" s="942">
        <f>AO762+AO763</f>
        <v>104980.35933999998</v>
      </c>
      <c r="AP761" s="632">
        <v>0</v>
      </c>
      <c r="AQ761" s="699">
        <f>AO761/I761</f>
        <v>0.39296456336960212</v>
      </c>
      <c r="AR761" s="168">
        <f t="shared" ref="AR761:AR763" si="1417">AT761+AX761+AZ761+BB761</f>
        <v>625000</v>
      </c>
      <c r="AS761" s="699">
        <f t="shared" ref="AS761:AS777" si="1418">AR761/D761</f>
        <v>1</v>
      </c>
      <c r="AT761" s="168">
        <f>AT762+AT763</f>
        <v>357850.31495000003</v>
      </c>
      <c r="AU761" s="699">
        <f t="shared" ref="AU761:AU776" si="1419">AT761/E761</f>
        <v>1</v>
      </c>
      <c r="AV761" s="632"/>
      <c r="AW761" s="699"/>
      <c r="AX761" s="168"/>
      <c r="AY761" s="699"/>
      <c r="AZ761" s="632"/>
      <c r="BA761" s="699"/>
      <c r="BB761" s="766">
        <f>BB762+BB763</f>
        <v>267149.68505000003</v>
      </c>
      <c r="BC761" s="632"/>
      <c r="BD761" s="632"/>
      <c r="BE761" s="632">
        <f t="shared" si="1407"/>
        <v>0</v>
      </c>
      <c r="BF761" s="632">
        <f>BF762+BF763</f>
        <v>0</v>
      </c>
      <c r="BG761" s="632"/>
      <c r="BH761" s="632"/>
      <c r="BI761" s="632"/>
      <c r="BJ761" s="632">
        <f>BK761+BL761+BM761</f>
        <v>0</v>
      </c>
      <c r="BK761" s="632">
        <f>BK762+BK763</f>
        <v>0</v>
      </c>
      <c r="BL761" s="632"/>
      <c r="BM761" s="632"/>
      <c r="BN761" s="632">
        <f>BO761+BR761+BS761</f>
        <v>625000</v>
      </c>
      <c r="BO761" s="632">
        <f>BO762+BO763</f>
        <v>625000</v>
      </c>
      <c r="BP761" s="632"/>
      <c r="BQ761" s="632"/>
      <c r="BR761" s="632"/>
      <c r="BS761" s="632"/>
      <c r="BT761" s="632">
        <v>0</v>
      </c>
      <c r="BU761" s="632">
        <f t="shared" ref="BU761:BU763" si="1420">BV761+BX761+BY761+BZ761</f>
        <v>625000</v>
      </c>
      <c r="BV761" s="565">
        <f>BV762+BV763</f>
        <v>625000</v>
      </c>
      <c r="BW761" s="515"/>
      <c r="BX761" s="511"/>
      <c r="BY761" s="511"/>
      <c r="BZ761" s="203"/>
      <c r="CA761" s="511"/>
      <c r="CB761" s="511"/>
      <c r="CC761" s="511"/>
      <c r="CD761" s="511"/>
      <c r="CE761" s="699">
        <f t="shared" si="1405"/>
        <v>1</v>
      </c>
      <c r="CF761" s="511"/>
      <c r="CG761" s="511"/>
      <c r="CH761" s="511"/>
      <c r="CI761" s="511"/>
      <c r="CJ761" s="511"/>
      <c r="CK761" s="511"/>
      <c r="CL761" s="511"/>
      <c r="CM761" s="511"/>
      <c r="CN761" s="511"/>
      <c r="CO761" s="89"/>
      <c r="CP761" s="89"/>
      <c r="CQ761" s="89"/>
      <c r="CR761" s="89"/>
      <c r="CS761" s="89"/>
      <c r="CT761" s="511"/>
      <c r="CU761" s="511"/>
      <c r="CV761" s="89"/>
      <c r="CW761" s="89"/>
      <c r="CX761" s="511"/>
      <c r="CY761" s="511"/>
      <c r="CZ761" s="89"/>
      <c r="DA761" s="89"/>
      <c r="DB761" s="511"/>
      <c r="DC761" s="511"/>
      <c r="DD761" s="511"/>
      <c r="DE761" s="511"/>
      <c r="DF761" s="511"/>
      <c r="DG761" s="511"/>
      <c r="DH761" s="511"/>
      <c r="DI761" s="89"/>
      <c r="DJ761" s="89"/>
      <c r="DK761" s="511"/>
      <c r="DL761" s="511"/>
      <c r="DM761" s="89"/>
      <c r="DN761" s="89"/>
      <c r="DO761" s="511"/>
      <c r="DP761" s="511"/>
      <c r="DQ761" s="511"/>
      <c r="DR761" s="511"/>
      <c r="DS761" s="511"/>
      <c r="DT761" s="203"/>
      <c r="DU761" s="107"/>
      <c r="DV761" s="511"/>
      <c r="DW761" s="511"/>
      <c r="DX761" s="511"/>
      <c r="DY761" s="511"/>
      <c r="DZ761" s="511"/>
      <c r="EA761" s="511"/>
      <c r="EB761" s="511"/>
      <c r="EC761" s="168"/>
      <c r="ED761" s="168"/>
      <c r="EE761" s="168"/>
      <c r="EF761" s="168"/>
      <c r="EG761" s="168"/>
      <c r="EH761" s="168"/>
      <c r="EI761" s="168"/>
      <c r="EJ761" s="168"/>
      <c r="EK761" s="168"/>
      <c r="EL761" s="168"/>
      <c r="EM761" s="168"/>
      <c r="EN761" s="168"/>
      <c r="EO761" s="168"/>
      <c r="EP761" s="168"/>
      <c r="EQ761" s="168"/>
      <c r="ER761" s="168"/>
      <c r="ES761" s="168"/>
      <c r="ET761" s="168"/>
      <c r="EU761" s="168"/>
      <c r="EV761" s="168"/>
      <c r="EW761" s="168"/>
      <c r="EX761" s="168"/>
      <c r="EY761" s="168"/>
      <c r="EZ761" s="168"/>
      <c r="FA761" s="168"/>
      <c r="FB761" s="168"/>
      <c r="FC761" s="168"/>
      <c r="FD761" s="168"/>
      <c r="FE761" s="168"/>
      <c r="FF761" s="168"/>
      <c r="FG761" s="168"/>
      <c r="FH761" s="168"/>
      <c r="FI761" s="168"/>
      <c r="FJ761" s="168"/>
      <c r="FK761" s="168"/>
      <c r="FL761" s="168"/>
      <c r="FM761" s="168"/>
      <c r="FN761" s="168"/>
      <c r="FO761" s="168"/>
      <c r="FP761" s="168"/>
      <c r="FQ761" s="168"/>
      <c r="FR761" s="168"/>
      <c r="FS761" s="168"/>
      <c r="FT761" s="168"/>
      <c r="FU761" s="511"/>
      <c r="FV761" s="511"/>
      <c r="FW761" s="511"/>
      <c r="FX761" s="511"/>
      <c r="FY761" s="511"/>
      <c r="FZ761" s="511"/>
      <c r="GA761" s="511"/>
      <c r="GB761" s="511"/>
      <c r="GC761" s="511"/>
      <c r="GD761" s="511"/>
      <c r="GE761" s="511"/>
      <c r="GF761" s="511"/>
      <c r="GG761" s="511"/>
      <c r="GH761" s="511"/>
      <c r="GI761" s="511"/>
      <c r="GJ761" s="511"/>
      <c r="GK761" s="511"/>
      <c r="GL761" s="511"/>
      <c r="GM761" s="511"/>
      <c r="GN761" s="511"/>
      <c r="GO761" s="511"/>
      <c r="GP761" s="511"/>
      <c r="GQ761" s="511"/>
      <c r="GR761" s="511"/>
      <c r="GS761" s="89"/>
      <c r="GT761" s="89"/>
      <c r="GU761" s="89"/>
      <c r="GV761" s="89"/>
      <c r="GW761" s="89"/>
      <c r="GX761" s="511"/>
      <c r="GY761" s="511"/>
      <c r="GZ761" s="89"/>
      <c r="HA761" s="89"/>
      <c r="HB761" s="511"/>
      <c r="HC761" s="511"/>
      <c r="HD761" s="89"/>
      <c r="HE761" s="89"/>
      <c r="HF761" s="511"/>
      <c r="HG761" s="511"/>
      <c r="HH761" s="511"/>
      <c r="HI761" s="511"/>
      <c r="HJ761" s="511"/>
      <c r="HK761" s="511"/>
      <c r="HL761" s="511"/>
      <c r="HM761" s="89"/>
      <c r="HN761" s="89"/>
      <c r="HO761" s="511"/>
      <c r="HP761" s="511"/>
      <c r="HQ761" s="89"/>
      <c r="HR761" s="89"/>
      <c r="HS761" s="511"/>
      <c r="HT761" s="511"/>
      <c r="HU761" s="511"/>
      <c r="HV761" s="511"/>
      <c r="HW761" s="511"/>
      <c r="HX761" s="203"/>
      <c r="HY761" s="107"/>
      <c r="HZ761" s="511"/>
      <c r="IA761" s="511"/>
      <c r="IB761" s="511"/>
      <c r="IC761" s="511"/>
      <c r="ID761" s="511"/>
      <c r="IE761" s="511"/>
      <c r="IF761" s="511"/>
      <c r="IG761" s="168"/>
      <c r="IH761" s="168"/>
      <c r="II761" s="168"/>
      <c r="IJ761" s="168"/>
      <c r="IK761" s="168"/>
      <c r="IL761" s="168"/>
      <c r="IM761" s="168"/>
      <c r="IN761" s="168"/>
      <c r="IO761" s="168"/>
      <c r="IP761" s="168"/>
      <c r="IQ761" s="168"/>
      <c r="IR761" s="168"/>
      <c r="IS761" s="168"/>
      <c r="IT761" s="168"/>
      <c r="IU761" s="168"/>
      <c r="IV761" s="168"/>
      <c r="IW761" s="168"/>
      <c r="IX761" s="168"/>
      <c r="IY761" s="168"/>
      <c r="IZ761" s="168"/>
      <c r="JA761" s="168"/>
      <c r="JB761" s="168"/>
      <c r="JC761" s="168"/>
      <c r="JD761" s="168"/>
      <c r="JE761" s="168"/>
      <c r="JF761" s="168"/>
      <c r="JG761" s="168"/>
      <c r="JH761" s="168"/>
      <c r="JI761" s="168"/>
      <c r="JJ761" s="168"/>
      <c r="JK761" s="168"/>
      <c r="JL761" s="168"/>
      <c r="JM761" s="168"/>
      <c r="JN761" s="168"/>
      <c r="JO761" s="168"/>
      <c r="JP761" s="168"/>
      <c r="JQ761" s="168"/>
      <c r="JR761" s="168"/>
      <c r="JS761" s="168"/>
      <c r="JT761" s="168"/>
      <c r="JU761" s="168"/>
      <c r="JV761" s="168"/>
      <c r="JW761" s="168"/>
      <c r="JX761" s="168"/>
      <c r="JY761" s="511"/>
      <c r="JZ761" s="511"/>
      <c r="KA761" s="511"/>
      <c r="KB761" s="511"/>
      <c r="KC761" s="511"/>
      <c r="KD761" s="511"/>
      <c r="KE761" s="511"/>
      <c r="KF761" s="511"/>
      <c r="KG761" s="511"/>
      <c r="KH761" s="511"/>
      <c r="KI761" s="511"/>
      <c r="KJ761" s="511"/>
      <c r="KK761" s="511"/>
      <c r="KL761" s="511"/>
      <c r="KM761" s="511"/>
      <c r="KN761" s="511"/>
      <c r="KO761" s="511"/>
      <c r="KP761" s="511"/>
      <c r="KQ761" s="511"/>
      <c r="KR761" s="511"/>
      <c r="KS761" s="511"/>
      <c r="KT761" s="511"/>
      <c r="KU761" s="511"/>
      <c r="KV761" s="511"/>
      <c r="KW761" s="89"/>
      <c r="KX761" s="89"/>
      <c r="KY761" s="89"/>
      <c r="KZ761" s="89"/>
      <c r="LA761" s="89"/>
      <c r="LB761" s="511"/>
      <c r="LC761" s="511"/>
      <c r="LD761" s="89"/>
      <c r="LE761" s="89"/>
      <c r="LF761" s="511"/>
      <c r="LG761" s="511"/>
      <c r="LH761" s="89"/>
      <c r="LI761" s="89"/>
      <c r="LJ761" s="511"/>
      <c r="LK761" s="511"/>
      <c r="LL761" s="511"/>
      <c r="LM761" s="511"/>
      <c r="LN761" s="511"/>
      <c r="LO761" s="511"/>
      <c r="LP761" s="511"/>
      <c r="LQ761" s="89"/>
      <c r="LR761" s="89"/>
      <c r="LS761" s="511"/>
      <c r="LT761" s="511"/>
      <c r="LU761" s="89"/>
      <c r="LV761" s="89"/>
      <c r="LW761" s="511"/>
      <c r="LX761" s="511"/>
      <c r="LY761" s="511"/>
      <c r="LZ761" s="511"/>
      <c r="MA761" s="511"/>
      <c r="MB761" s="203"/>
      <c r="MC761" s="107"/>
      <c r="MD761" s="511"/>
      <c r="ME761" s="511"/>
      <c r="MF761" s="511"/>
      <c r="MG761" s="511"/>
      <c r="MH761" s="511"/>
      <c r="MI761" s="511"/>
      <c r="MJ761" s="511"/>
      <c r="MK761" s="168"/>
      <c r="ML761" s="168"/>
      <c r="MM761" s="168"/>
      <c r="MN761" s="168"/>
      <c r="MO761" s="168"/>
      <c r="MP761" s="168"/>
      <c r="MQ761" s="168"/>
      <c r="MR761" s="168"/>
      <c r="MS761" s="168"/>
      <c r="MT761" s="168"/>
      <c r="MU761" s="168"/>
      <c r="MV761" s="168"/>
      <c r="MW761" s="168"/>
      <c r="MX761" s="168"/>
      <c r="MY761" s="168"/>
      <c r="MZ761" s="168"/>
      <c r="NA761" s="168"/>
      <c r="NB761" s="168"/>
      <c r="NC761" s="168"/>
      <c r="ND761" s="168"/>
      <c r="NE761" s="168"/>
      <c r="NF761" s="168"/>
      <c r="NG761" s="168"/>
      <c r="NH761" s="168"/>
      <c r="NI761" s="168"/>
      <c r="NJ761" s="168"/>
      <c r="NK761" s="168"/>
      <c r="NL761" s="168"/>
      <c r="NM761" s="168"/>
      <c r="NN761" s="168"/>
      <c r="NO761" s="168"/>
      <c r="NP761" s="168"/>
      <c r="NQ761" s="168"/>
      <c r="NR761" s="168"/>
      <c r="NS761" s="168"/>
      <c r="NT761" s="168"/>
      <c r="NU761" s="168"/>
      <c r="NV761" s="168"/>
      <c r="NW761" s="168"/>
      <c r="NX761" s="168"/>
      <c r="NY761" s="168"/>
      <c r="NZ761" s="168"/>
      <c r="OA761" s="168"/>
      <c r="OB761" s="168"/>
      <c r="OC761" s="511"/>
      <c r="OD761" s="511"/>
      <c r="OE761" s="511"/>
      <c r="OF761" s="511"/>
      <c r="OG761" s="511"/>
      <c r="OH761" s="511"/>
      <c r="OI761" s="511"/>
      <c r="OJ761" s="511"/>
      <c r="OK761" s="511"/>
      <c r="OL761" s="511"/>
      <c r="OM761" s="511"/>
      <c r="ON761" s="511"/>
      <c r="OO761" s="511"/>
      <c r="OP761" s="511"/>
      <c r="OQ761" s="511"/>
      <c r="OR761" s="511"/>
      <c r="OS761" s="511"/>
      <c r="OT761" s="511"/>
      <c r="OU761" s="511"/>
      <c r="OV761" s="511"/>
      <c r="OW761" s="511"/>
      <c r="OX761" s="511"/>
      <c r="OY761" s="511"/>
      <c r="OZ761" s="511"/>
      <c r="PA761" s="89"/>
      <c r="PB761" s="89"/>
      <c r="PC761" s="89"/>
      <c r="PD761" s="89"/>
      <c r="PE761" s="89"/>
      <c r="PF761" s="511"/>
      <c r="PG761" s="511"/>
      <c r="PH761" s="89"/>
      <c r="PI761" s="89"/>
      <c r="PJ761" s="511"/>
      <c r="PK761" s="511"/>
      <c r="PL761" s="89"/>
      <c r="PM761" s="89"/>
      <c r="PN761" s="511"/>
      <c r="PO761" s="511"/>
      <c r="PP761" s="511"/>
      <c r="PQ761" s="511"/>
      <c r="PR761" s="511"/>
      <c r="PS761" s="511"/>
      <c r="PT761" s="511"/>
      <c r="PU761" s="89"/>
      <c r="PV761" s="89"/>
      <c r="PW761" s="511"/>
      <c r="PX761" s="511"/>
      <c r="PY761" s="89"/>
      <c r="PZ761" s="89"/>
      <c r="QA761" s="511"/>
      <c r="QB761" s="511"/>
      <c r="QC761" s="511"/>
      <c r="QD761" s="511"/>
      <c r="QE761" s="511"/>
      <c r="QF761" s="203"/>
      <c r="QG761" s="107"/>
      <c r="QH761" s="511"/>
      <c r="QI761" s="511"/>
      <c r="QJ761" s="511"/>
      <c r="QK761" s="511"/>
      <c r="QL761" s="511"/>
      <c r="QM761" s="511"/>
      <c r="QN761" s="511"/>
      <c r="QO761" s="168"/>
      <c r="QP761" s="168"/>
      <c r="QQ761" s="168"/>
      <c r="QR761" s="168"/>
      <c r="QS761" s="168"/>
      <c r="QT761" s="168"/>
      <c r="QU761" s="168"/>
      <c r="QV761" s="168"/>
      <c r="QW761" s="168"/>
      <c r="QX761" s="168"/>
      <c r="QY761" s="168"/>
      <c r="QZ761" s="168"/>
      <c r="RA761" s="168"/>
      <c r="RB761" s="168"/>
      <c r="RC761" s="168"/>
      <c r="RD761" s="168"/>
      <c r="RE761" s="168"/>
      <c r="RF761" s="168"/>
      <c r="RG761" s="168"/>
      <c r="RH761" s="168"/>
      <c r="RI761" s="168"/>
      <c r="RJ761" s="168"/>
      <c r="RK761" s="168"/>
      <c r="RL761" s="168"/>
      <c r="RM761" s="168"/>
      <c r="RN761" s="168"/>
      <c r="RO761" s="168"/>
      <c r="RP761" s="168"/>
      <c r="RQ761" s="168"/>
      <c r="RR761" s="168"/>
      <c r="RS761" s="168"/>
      <c r="RT761" s="168"/>
      <c r="RU761" s="168"/>
      <c r="RV761" s="168"/>
      <c r="RW761" s="168"/>
      <c r="RX761" s="168"/>
      <c r="RY761" s="168"/>
      <c r="RZ761" s="168"/>
      <c r="SA761" s="168"/>
      <c r="SB761" s="168"/>
      <c r="SC761" s="168"/>
      <c r="SD761" s="168"/>
      <c r="SE761" s="168"/>
      <c r="SF761" s="168"/>
      <c r="SG761" s="511"/>
      <c r="SH761" s="511"/>
      <c r="SI761" s="511"/>
      <c r="SJ761" s="511"/>
      <c r="SK761" s="511"/>
      <c r="SL761" s="511"/>
      <c r="SM761" s="511"/>
      <c r="SN761" s="511"/>
      <c r="SO761" s="511"/>
      <c r="SP761" s="511"/>
      <c r="SQ761" s="511"/>
      <c r="SR761" s="511"/>
      <c r="SS761" s="511"/>
      <c r="ST761" s="511"/>
      <c r="SU761" s="511"/>
      <c r="SV761" s="511"/>
      <c r="SW761" s="511"/>
      <c r="SX761" s="511"/>
      <c r="SY761" s="511"/>
      <c r="SZ761" s="511"/>
      <c r="TA761" s="511"/>
      <c r="TB761" s="511"/>
      <c r="TC761" s="511"/>
      <c r="TD761" s="511"/>
      <c r="TE761" s="89"/>
      <c r="TF761" s="89"/>
      <c r="TG761" s="89"/>
      <c r="TH761" s="89"/>
      <c r="TI761" s="89"/>
      <c r="TJ761" s="511"/>
      <c r="TK761" s="511"/>
      <c r="TL761" s="89"/>
      <c r="TM761" s="89"/>
      <c r="TN761" s="511"/>
      <c r="TO761" s="511"/>
      <c r="TP761" s="89"/>
      <c r="TQ761" s="89"/>
      <c r="TR761" s="511"/>
      <c r="TS761" s="511"/>
      <c r="TT761" s="511"/>
      <c r="TU761" s="511"/>
      <c r="TV761" s="511"/>
      <c r="TW761" s="511"/>
      <c r="TX761" s="511"/>
      <c r="TY761" s="89"/>
      <c r="TZ761" s="89"/>
      <c r="UA761" s="511"/>
      <c r="UB761" s="511"/>
      <c r="UC761" s="89"/>
      <c r="UD761" s="89"/>
      <c r="UE761" s="511"/>
      <c r="UF761" s="511"/>
      <c r="UG761" s="511"/>
      <c r="UH761" s="511"/>
      <c r="UI761" s="511"/>
      <c r="UJ761" s="203"/>
      <c r="UK761" s="107"/>
      <c r="UL761" s="511"/>
      <c r="UM761" s="511"/>
      <c r="UN761" s="511"/>
      <c r="UO761" s="511"/>
      <c r="UP761" s="511"/>
      <c r="UQ761" s="511"/>
      <c r="UR761" s="511"/>
      <c r="US761" s="168"/>
      <c r="UT761" s="168"/>
      <c r="UU761" s="168"/>
      <c r="UV761" s="168"/>
      <c r="UW761" s="168"/>
      <c r="UX761" s="168"/>
      <c r="UY761" s="168"/>
      <c r="UZ761" s="168"/>
      <c r="VA761" s="168"/>
      <c r="VB761" s="168"/>
      <c r="VC761" s="168"/>
      <c r="VD761" s="168"/>
      <c r="VE761" s="168"/>
      <c r="VF761" s="168"/>
      <c r="VG761" s="168"/>
      <c r="VH761" s="168"/>
      <c r="VI761" s="168"/>
      <c r="VJ761" s="168"/>
      <c r="VK761" s="168"/>
      <c r="VL761" s="168"/>
      <c r="VM761" s="168"/>
      <c r="VN761" s="168"/>
      <c r="VO761" s="168"/>
      <c r="VP761" s="168"/>
      <c r="VQ761" s="168"/>
      <c r="VR761" s="168"/>
      <c r="VS761" s="168"/>
      <c r="VT761" s="168"/>
      <c r="VU761" s="168"/>
      <c r="VV761" s="168"/>
      <c r="VW761" s="168"/>
      <c r="VX761" s="168"/>
      <c r="VY761" s="168"/>
      <c r="VZ761" s="168"/>
      <c r="WA761" s="168"/>
      <c r="WB761" s="168"/>
      <c r="WC761" s="168"/>
      <c r="WD761" s="168"/>
      <c r="WE761" s="168"/>
      <c r="WF761" s="168"/>
      <c r="WG761" s="168"/>
      <c r="WH761" s="168"/>
      <c r="WI761" s="168"/>
      <c r="WJ761" s="168"/>
      <c r="WK761" s="511"/>
      <c r="WL761" s="511"/>
      <c r="WM761" s="511"/>
      <c r="WN761" s="511"/>
      <c r="WO761" s="511"/>
      <c r="WP761" s="511"/>
      <c r="WQ761" s="511"/>
      <c r="WR761" s="511"/>
      <c r="WS761" s="511"/>
      <c r="WT761" s="511"/>
      <c r="WU761" s="511"/>
      <c r="WV761" s="511"/>
      <c r="WW761" s="511"/>
      <c r="WX761" s="511"/>
      <c r="WY761" s="511"/>
      <c r="WZ761" s="511"/>
      <c r="XA761" s="511"/>
      <c r="XB761" s="511"/>
      <c r="XC761" s="511"/>
      <c r="XD761" s="511"/>
      <c r="XE761" s="511"/>
      <c r="XF761" s="511"/>
      <c r="XG761" s="511"/>
      <c r="XH761" s="511"/>
      <c r="XI761" s="89"/>
      <c r="XJ761" s="89"/>
      <c r="XK761" s="89"/>
      <c r="XL761" s="89"/>
      <c r="XM761" s="89"/>
      <c r="XN761" s="511"/>
      <c r="XO761" s="511"/>
      <c r="XP761" s="89"/>
      <c r="XQ761" s="89"/>
      <c r="XR761" s="511"/>
      <c r="XS761" s="511"/>
      <c r="XT761" s="89"/>
      <c r="XU761" s="89"/>
      <c r="XV761" s="511"/>
      <c r="XW761" s="511"/>
      <c r="XX761" s="511"/>
      <c r="XY761" s="511"/>
      <c r="XZ761" s="511"/>
      <c r="YA761" s="511"/>
      <c r="YB761" s="511"/>
      <c r="YC761" s="89"/>
      <c r="YD761" s="89"/>
      <c r="YE761" s="511"/>
      <c r="YF761" s="511"/>
      <c r="YG761" s="89"/>
      <c r="YH761" s="89"/>
      <c r="YI761" s="511"/>
      <c r="YJ761" s="511"/>
      <c r="YK761" s="511"/>
      <c r="YL761" s="511"/>
      <c r="YM761" s="511"/>
      <c r="YN761" s="203"/>
      <c r="YO761" s="107"/>
      <c r="YP761" s="511"/>
      <c r="YQ761" s="511"/>
      <c r="YR761" s="511"/>
      <c r="YS761" s="511"/>
      <c r="YT761" s="511"/>
      <c r="YU761" s="511"/>
      <c r="YV761" s="511"/>
      <c r="YW761" s="168"/>
      <c r="YX761" s="168"/>
      <c r="YY761" s="168"/>
      <c r="YZ761" s="168"/>
      <c r="ZA761" s="168"/>
      <c r="ZB761" s="168"/>
      <c r="ZC761" s="168"/>
      <c r="ZD761" s="168"/>
      <c r="ZE761" s="168"/>
      <c r="ZF761" s="168"/>
      <c r="ZG761" s="168"/>
      <c r="ZH761" s="168"/>
      <c r="ZI761" s="168"/>
      <c r="ZJ761" s="168"/>
      <c r="ZK761" s="168"/>
      <c r="ZL761" s="168"/>
      <c r="ZM761" s="168"/>
      <c r="ZN761" s="168"/>
      <c r="ZO761" s="168"/>
      <c r="ZP761" s="168"/>
      <c r="ZQ761" s="168"/>
      <c r="ZR761" s="168"/>
      <c r="ZS761" s="168"/>
      <c r="ZT761" s="168"/>
      <c r="ZU761" s="168"/>
      <c r="ZV761" s="168"/>
      <c r="ZW761" s="168"/>
      <c r="ZX761" s="168"/>
      <c r="ZY761" s="168"/>
      <c r="ZZ761" s="168"/>
      <c r="AAA761" s="168"/>
      <c r="AAB761" s="168"/>
      <c r="AAC761" s="168"/>
      <c r="AAD761" s="168"/>
      <c r="AAE761" s="168"/>
      <c r="AAF761" s="168"/>
      <c r="AAG761" s="168"/>
      <c r="AAH761" s="168"/>
      <c r="AAI761" s="168"/>
      <c r="AAJ761" s="168"/>
      <c r="AAK761" s="168"/>
      <c r="AAL761" s="168"/>
      <c r="AAM761" s="168"/>
      <c r="AAN761" s="168"/>
      <c r="AAO761" s="511"/>
      <c r="AAP761" s="511"/>
      <c r="AAQ761" s="511"/>
      <c r="AAR761" s="511"/>
      <c r="AAS761" s="511"/>
      <c r="AAT761" s="511"/>
      <c r="AAU761" s="511"/>
      <c r="AAV761" s="511"/>
      <c r="AAW761" s="511"/>
      <c r="AAX761" s="511"/>
      <c r="AAY761" s="511"/>
      <c r="AAZ761" s="511"/>
      <c r="ABA761" s="511"/>
      <c r="ABB761" s="511"/>
      <c r="ABC761" s="511"/>
      <c r="ABD761" s="511"/>
      <c r="ABE761" s="511"/>
      <c r="ABF761" s="511"/>
      <c r="ABG761" s="511"/>
      <c r="ABH761" s="511"/>
      <c r="ABI761" s="511"/>
      <c r="ABJ761" s="511"/>
      <c r="ABK761" s="511"/>
      <c r="ABL761" s="511"/>
      <c r="ABM761" s="89"/>
      <c r="ABN761" s="89"/>
      <c r="ABO761" s="89"/>
      <c r="ABP761" s="89"/>
      <c r="ABQ761" s="89"/>
      <c r="ABR761" s="511"/>
      <c r="ABS761" s="511"/>
      <c r="ABT761" s="89"/>
      <c r="ABU761" s="89"/>
      <c r="ABV761" s="511"/>
      <c r="ABW761" s="511"/>
      <c r="ABX761" s="89"/>
      <c r="ABY761" s="89"/>
      <c r="ABZ761" s="511"/>
      <c r="ACA761" s="511"/>
      <c r="ACB761" s="511"/>
      <c r="ACC761" s="511"/>
      <c r="ACD761" s="511"/>
      <c r="ACE761" s="511"/>
      <c r="ACF761" s="511"/>
      <c r="ACG761" s="89"/>
      <c r="ACH761" s="89"/>
      <c r="ACI761" s="511"/>
      <c r="ACJ761" s="511"/>
      <c r="ACK761" s="89"/>
      <c r="ACL761" s="89"/>
      <c r="ACM761" s="511"/>
      <c r="ACN761" s="511"/>
      <c r="ACO761" s="511"/>
      <c r="ACP761" s="511"/>
      <c r="ACQ761" s="511"/>
      <c r="ACR761" s="203"/>
      <c r="ACS761" s="107"/>
      <c r="ACT761" s="511"/>
      <c r="ACU761" s="511"/>
      <c r="ACV761" s="511"/>
      <c r="ACW761" s="511"/>
      <c r="ACX761" s="511"/>
      <c r="ACY761" s="511"/>
      <c r="ACZ761" s="511"/>
      <c r="ADA761" s="168"/>
      <c r="ADB761" s="168"/>
      <c r="ADC761" s="168"/>
      <c r="ADD761" s="168"/>
      <c r="ADE761" s="168"/>
      <c r="ADF761" s="168"/>
      <c r="ADG761" s="168"/>
      <c r="ADH761" s="168"/>
      <c r="ADI761" s="168"/>
      <c r="ADJ761" s="168"/>
      <c r="ADK761" s="168"/>
      <c r="ADL761" s="168"/>
      <c r="ADM761" s="168"/>
      <c r="ADN761" s="168"/>
      <c r="ADO761" s="168"/>
      <c r="ADP761" s="168"/>
      <c r="ADQ761" s="168"/>
      <c r="ADR761" s="168"/>
      <c r="ADS761" s="168"/>
      <c r="ADT761" s="168"/>
      <c r="ADU761" s="168"/>
      <c r="ADV761" s="168"/>
      <c r="ADW761" s="168"/>
      <c r="ADX761" s="168"/>
      <c r="ADY761" s="168"/>
      <c r="ADZ761" s="168"/>
      <c r="AEA761" s="168"/>
      <c r="AEB761" s="168"/>
      <c r="AEC761" s="168"/>
      <c r="AED761" s="168"/>
      <c r="AEE761" s="168"/>
      <c r="AEF761" s="168"/>
      <c r="AEG761" s="168"/>
      <c r="AEH761" s="168"/>
      <c r="AEI761" s="168"/>
      <c r="AEJ761" s="168"/>
      <c r="AEK761" s="168"/>
      <c r="AEL761" s="168"/>
      <c r="AEM761" s="168"/>
      <c r="AEN761" s="168"/>
      <c r="AEO761" s="168"/>
      <c r="AEP761" s="168"/>
      <c r="AEQ761" s="168"/>
      <c r="AER761" s="168"/>
      <c r="AES761" s="511"/>
      <c r="AET761" s="511"/>
      <c r="AEU761" s="511"/>
      <c r="AEV761" s="511"/>
      <c r="AEW761" s="511"/>
      <c r="AEX761" s="511"/>
      <c r="AEY761" s="511"/>
      <c r="AEZ761" s="511"/>
      <c r="AFA761" s="511"/>
      <c r="AFB761" s="511"/>
      <c r="AFC761" s="511"/>
      <c r="AFD761" s="511"/>
      <c r="AFE761" s="511"/>
      <c r="AFF761" s="511"/>
      <c r="AFG761" s="511"/>
      <c r="AFH761" s="511"/>
      <c r="AFI761" s="511"/>
      <c r="AFJ761" s="511"/>
      <c r="AFK761" s="511"/>
      <c r="AFL761" s="511"/>
      <c r="AFM761" s="511"/>
      <c r="AFN761" s="511"/>
      <c r="AFO761" s="511"/>
      <c r="AFP761" s="511"/>
      <c r="AFQ761" s="89"/>
      <c r="AFR761" s="89"/>
      <c r="AFS761" s="89"/>
      <c r="AFT761" s="89"/>
      <c r="AFU761" s="89"/>
      <c r="AFV761" s="511"/>
      <c r="AFW761" s="511"/>
      <c r="AFX761" s="89"/>
      <c r="AFY761" s="89"/>
      <c r="AFZ761" s="511"/>
      <c r="AGA761" s="511"/>
      <c r="AGB761" s="89"/>
      <c r="AGC761" s="89"/>
      <c r="AGD761" s="511"/>
      <c r="AGE761" s="511"/>
      <c r="AGF761" s="511"/>
      <c r="AGG761" s="511"/>
      <c r="AGH761" s="511"/>
      <c r="AGI761" s="511"/>
      <c r="AGJ761" s="511"/>
      <c r="AGK761" s="89"/>
      <c r="AGL761" s="89"/>
      <c r="AGM761" s="511"/>
      <c r="AGN761" s="511"/>
      <c r="AGO761" s="89"/>
      <c r="AGP761" s="89"/>
      <c r="AGQ761" s="511"/>
      <c r="AGR761" s="511"/>
      <c r="AGS761" s="511"/>
      <c r="AGT761" s="511"/>
      <c r="AGU761" s="511"/>
      <c r="AGV761" s="203"/>
      <c r="AGW761" s="107"/>
      <c r="AGX761" s="511"/>
      <c r="AGY761" s="511"/>
      <c r="AGZ761" s="511"/>
      <c r="AHA761" s="511"/>
      <c r="AHB761" s="511"/>
      <c r="AHC761" s="511"/>
      <c r="AHD761" s="511"/>
      <c r="AHE761" s="168"/>
      <c r="AHF761" s="168"/>
      <c r="AHG761" s="168"/>
      <c r="AHH761" s="168"/>
      <c r="AHI761" s="168"/>
      <c r="AHJ761" s="168"/>
      <c r="AHK761" s="168"/>
      <c r="AHL761" s="168"/>
      <c r="AHM761" s="168"/>
      <c r="AHN761" s="168"/>
      <c r="AHO761" s="168"/>
      <c r="AHP761" s="168"/>
      <c r="AHQ761" s="168"/>
      <c r="AHR761" s="168"/>
      <c r="AHS761" s="168"/>
      <c r="AHT761" s="168"/>
      <c r="AHU761" s="168"/>
      <c r="AHV761" s="168"/>
      <c r="AHW761" s="168"/>
      <c r="AHX761" s="168"/>
      <c r="AHY761" s="168"/>
      <c r="AHZ761" s="168"/>
      <c r="AIA761" s="168"/>
      <c r="AIB761" s="168"/>
      <c r="AIC761" s="168"/>
      <c r="AID761" s="168"/>
      <c r="AIE761" s="168"/>
      <c r="AIF761" s="168"/>
      <c r="AIG761" s="168"/>
      <c r="AIH761" s="168"/>
      <c r="AII761" s="168"/>
      <c r="AIJ761" s="168"/>
      <c r="AIK761" s="168"/>
      <c r="AIL761" s="168"/>
      <c r="AIM761" s="168"/>
      <c r="AIN761" s="168"/>
      <c r="AIO761" s="168"/>
      <c r="AIP761" s="168"/>
      <c r="AIQ761" s="168"/>
      <c r="AIR761" s="168"/>
      <c r="AIS761" s="168"/>
      <c r="AIT761" s="168"/>
      <c r="AIU761" s="168"/>
      <c r="AIV761" s="168"/>
      <c r="AIW761" s="511"/>
      <c r="AIX761" s="511"/>
      <c r="AIY761" s="511"/>
      <c r="AIZ761" s="511"/>
      <c r="AJA761" s="511"/>
      <c r="AJB761" s="511"/>
      <c r="AJC761" s="511"/>
      <c r="AJD761" s="511"/>
      <c r="AJE761" s="511"/>
      <c r="AJF761" s="511"/>
      <c r="AJG761" s="511"/>
      <c r="AJH761" s="511"/>
      <c r="AJI761" s="511"/>
      <c r="AJJ761" s="511"/>
      <c r="AJK761" s="511"/>
      <c r="AJL761" s="511"/>
      <c r="AJM761" s="511"/>
      <c r="AJN761" s="511"/>
      <c r="AJO761" s="511"/>
      <c r="AJP761" s="511"/>
      <c r="AJQ761" s="511"/>
      <c r="AJR761" s="511"/>
      <c r="AJS761" s="511"/>
      <c r="AJT761" s="511"/>
      <c r="AJU761" s="89"/>
      <c r="AJV761" s="89"/>
      <c r="AJW761" s="89"/>
      <c r="AJX761" s="89"/>
      <c r="AJY761" s="89"/>
      <c r="AJZ761" s="511"/>
      <c r="AKA761" s="511"/>
      <c r="AKB761" s="89"/>
      <c r="AKC761" s="89"/>
      <c r="AKD761" s="511"/>
      <c r="AKE761" s="511"/>
      <c r="AKF761" s="89"/>
      <c r="AKG761" s="89"/>
      <c r="AKH761" s="511"/>
      <c r="AKI761" s="511"/>
      <c r="AKJ761" s="511"/>
      <c r="AKK761" s="511"/>
      <c r="AKL761" s="511"/>
      <c r="AKM761" s="511"/>
      <c r="AKN761" s="511"/>
      <c r="AKO761" s="89"/>
      <c r="AKP761" s="89"/>
      <c r="AKQ761" s="511"/>
      <c r="AKR761" s="511"/>
      <c r="AKS761" s="89"/>
      <c r="AKT761" s="89"/>
      <c r="AKU761" s="511"/>
      <c r="AKV761" s="511"/>
      <c r="AKW761" s="511"/>
      <c r="AKX761" s="511"/>
      <c r="AKY761" s="511"/>
      <c r="AKZ761" s="203"/>
      <c r="ALA761" s="107"/>
      <c r="ALB761" s="511"/>
      <c r="ALC761" s="511"/>
      <c r="ALD761" s="511"/>
      <c r="ALE761" s="511"/>
      <c r="ALF761" s="511"/>
      <c r="ALG761" s="511"/>
      <c r="ALH761" s="511"/>
      <c r="ALI761" s="168"/>
      <c r="ALJ761" s="168"/>
      <c r="ALK761" s="168"/>
      <c r="ALL761" s="168"/>
      <c r="ALM761" s="168"/>
      <c r="ALN761" s="168"/>
      <c r="ALO761" s="168"/>
      <c r="ALP761" s="168"/>
      <c r="ALQ761" s="168"/>
      <c r="ALR761" s="168"/>
      <c r="ALS761" s="168"/>
      <c r="ALT761" s="168"/>
      <c r="ALU761" s="168"/>
      <c r="ALV761" s="168"/>
      <c r="ALW761" s="168"/>
      <c r="ALX761" s="168"/>
      <c r="ALY761" s="168"/>
      <c r="ALZ761" s="168"/>
      <c r="AMA761" s="168"/>
      <c r="AMB761" s="168"/>
      <c r="AMC761" s="168"/>
      <c r="AMD761" s="168"/>
      <c r="AME761" s="168"/>
      <c r="AMF761" s="168"/>
      <c r="AMG761" s="168"/>
      <c r="AMH761" s="168"/>
      <c r="AMI761" s="168"/>
      <c r="AMJ761" s="168"/>
      <c r="AMK761" s="168"/>
      <c r="AML761" s="168"/>
      <c r="AMM761" s="168"/>
      <c r="AMN761" s="168"/>
      <c r="AMO761" s="168"/>
      <c r="AMP761" s="168"/>
      <c r="AMQ761" s="168"/>
      <c r="AMR761" s="168"/>
      <c r="AMS761" s="168"/>
      <c r="AMT761" s="168"/>
      <c r="AMU761" s="168"/>
      <c r="AMV761" s="168"/>
      <c r="AMW761" s="168"/>
      <c r="AMX761" s="168"/>
      <c r="AMY761" s="168"/>
      <c r="AMZ761" s="168"/>
      <c r="ANA761" s="511"/>
      <c r="ANB761" s="511"/>
      <c r="ANC761" s="511"/>
      <c r="AND761" s="511"/>
      <c r="ANE761" s="511"/>
      <c r="ANF761" s="511"/>
      <c r="ANG761" s="511"/>
      <c r="ANH761" s="511"/>
      <c r="ANI761" s="511"/>
      <c r="ANJ761" s="511"/>
      <c r="ANK761" s="511"/>
      <c r="ANL761" s="511"/>
      <c r="ANM761" s="511"/>
      <c r="ANN761" s="511"/>
      <c r="ANO761" s="511"/>
      <c r="ANP761" s="511"/>
      <c r="ANQ761" s="511"/>
      <c r="ANR761" s="511"/>
      <c r="ANS761" s="511"/>
      <c r="ANT761" s="511"/>
      <c r="ANU761" s="511"/>
      <c r="ANV761" s="511"/>
      <c r="ANW761" s="511"/>
      <c r="ANX761" s="511"/>
      <c r="ANY761" s="89"/>
      <c r="ANZ761" s="89"/>
      <c r="AOA761" s="89"/>
      <c r="AOB761" s="89"/>
      <c r="AOC761" s="89"/>
      <c r="AOD761" s="511"/>
      <c r="AOE761" s="511"/>
      <c r="AOF761" s="89"/>
      <c r="AOG761" s="89"/>
      <c r="AOH761" s="511"/>
      <c r="AOI761" s="511"/>
      <c r="AOJ761" s="89"/>
      <c r="AOK761" s="89"/>
      <c r="AOL761" s="511"/>
      <c r="AOM761" s="511"/>
      <c r="AON761" s="511"/>
      <c r="AOO761" s="511"/>
      <c r="AOP761" s="511"/>
      <c r="AOQ761" s="511"/>
      <c r="AOR761" s="511"/>
      <c r="AOS761" s="89"/>
      <c r="AOT761" s="89"/>
      <c r="AOU761" s="511"/>
      <c r="AOV761" s="511"/>
      <c r="AOW761" s="89"/>
      <c r="AOX761" s="89"/>
      <c r="AOY761" s="511"/>
      <c r="AOZ761" s="511"/>
      <c r="APA761" s="511"/>
      <c r="APB761" s="511"/>
      <c r="APC761" s="511"/>
      <c r="APD761" s="203"/>
      <c r="APE761" s="107"/>
      <c r="APF761" s="511"/>
      <c r="APG761" s="511"/>
      <c r="APH761" s="511"/>
      <c r="API761" s="511"/>
      <c r="APJ761" s="511"/>
      <c r="APK761" s="511"/>
      <c r="APL761" s="511"/>
      <c r="APM761" s="168"/>
      <c r="APN761" s="168"/>
      <c r="APO761" s="168"/>
      <c r="APP761" s="168"/>
      <c r="APQ761" s="168"/>
      <c r="APR761" s="168"/>
      <c r="APS761" s="168"/>
      <c r="APT761" s="168"/>
      <c r="APU761" s="168"/>
      <c r="APV761" s="168"/>
      <c r="APW761" s="168"/>
      <c r="APX761" s="168"/>
      <c r="APY761" s="168"/>
      <c r="APZ761" s="168"/>
      <c r="AQA761" s="168"/>
      <c r="AQB761" s="168"/>
      <c r="AQC761" s="168"/>
      <c r="AQD761" s="168"/>
      <c r="AQE761" s="168"/>
      <c r="AQF761" s="168"/>
      <c r="AQG761" s="168"/>
      <c r="AQH761" s="168"/>
      <c r="AQI761" s="168"/>
      <c r="AQJ761" s="168"/>
      <c r="AQK761" s="168"/>
      <c r="AQL761" s="168"/>
      <c r="AQM761" s="168"/>
      <c r="AQN761" s="168"/>
      <c r="AQO761" s="168"/>
      <c r="AQP761" s="168"/>
      <c r="AQQ761" s="168"/>
      <c r="AQR761" s="168"/>
      <c r="AQS761" s="168"/>
      <c r="AQT761" s="168"/>
      <c r="AQU761" s="168"/>
      <c r="AQV761" s="168"/>
      <c r="AQW761" s="168"/>
      <c r="AQX761" s="168"/>
      <c r="AQY761" s="168"/>
      <c r="AQZ761" s="168"/>
      <c r="ARA761" s="168"/>
      <c r="ARB761" s="168"/>
      <c r="ARC761" s="168"/>
      <c r="ARD761" s="168"/>
      <c r="ARE761" s="511"/>
      <c r="ARF761" s="511"/>
      <c r="ARG761" s="511"/>
      <c r="ARH761" s="511"/>
      <c r="ARI761" s="511"/>
      <c r="ARJ761" s="511"/>
      <c r="ARK761" s="511"/>
      <c r="ARL761" s="511"/>
      <c r="ARM761" s="511"/>
      <c r="ARN761" s="511"/>
      <c r="ARO761" s="511"/>
      <c r="ARP761" s="511"/>
      <c r="ARQ761" s="511"/>
      <c r="ARR761" s="511"/>
      <c r="ARS761" s="511"/>
      <c r="ART761" s="511"/>
      <c r="ARU761" s="511"/>
      <c r="ARV761" s="511"/>
      <c r="ARW761" s="511"/>
      <c r="ARX761" s="511"/>
      <c r="ARY761" s="511"/>
      <c r="ARZ761" s="511"/>
      <c r="ASA761" s="511"/>
      <c r="ASB761" s="511"/>
      <c r="ASC761" s="89"/>
      <c r="ASD761" s="89"/>
      <c r="ASE761" s="89"/>
      <c r="ASF761" s="89"/>
      <c r="ASG761" s="89"/>
      <c r="ASH761" s="511"/>
      <c r="ASI761" s="511"/>
      <c r="ASJ761" s="89"/>
      <c r="ASK761" s="89"/>
      <c r="ASL761" s="511"/>
      <c r="ASM761" s="511"/>
      <c r="ASN761" s="89"/>
      <c r="ASO761" s="89"/>
      <c r="ASP761" s="511"/>
      <c r="ASQ761" s="511"/>
      <c r="ASR761" s="511"/>
      <c r="ASS761" s="511"/>
      <c r="AST761" s="511"/>
      <c r="ASU761" s="511"/>
      <c r="ASV761" s="511"/>
      <c r="ASW761" s="89"/>
      <c r="ASX761" s="89"/>
      <c r="ASY761" s="511"/>
      <c r="ASZ761" s="511"/>
      <c r="ATA761" s="89"/>
      <c r="ATB761" s="89"/>
      <c r="ATC761" s="511"/>
      <c r="ATD761" s="511"/>
      <c r="ATE761" s="511"/>
      <c r="ATF761" s="511"/>
      <c r="ATG761" s="511"/>
      <c r="ATH761" s="203"/>
      <c r="ATI761" s="107"/>
      <c r="ATJ761" s="511"/>
      <c r="ATK761" s="511"/>
      <c r="ATL761" s="511"/>
      <c r="ATM761" s="511"/>
      <c r="ATN761" s="511"/>
      <c r="ATO761" s="511"/>
      <c r="ATP761" s="511"/>
      <c r="ATQ761" s="168"/>
      <c r="ATR761" s="168"/>
      <c r="ATS761" s="168"/>
      <c r="ATT761" s="168"/>
      <c r="ATU761" s="168"/>
      <c r="ATV761" s="168"/>
      <c r="ATW761" s="168"/>
      <c r="ATX761" s="168"/>
      <c r="ATY761" s="168"/>
      <c r="ATZ761" s="168"/>
      <c r="AUA761" s="168"/>
      <c r="AUB761" s="168"/>
      <c r="AUC761" s="168"/>
      <c r="AUD761" s="168"/>
      <c r="AUE761" s="168"/>
      <c r="AUF761" s="168"/>
      <c r="AUG761" s="168"/>
      <c r="AUH761" s="168"/>
      <c r="AUI761" s="168"/>
      <c r="AUJ761" s="168"/>
      <c r="AUK761" s="168"/>
      <c r="AUL761" s="168"/>
      <c r="AUM761" s="168"/>
      <c r="AUN761" s="168"/>
      <c r="AUO761" s="168"/>
      <c r="AUP761" s="168"/>
      <c r="AUQ761" s="168"/>
      <c r="AUR761" s="168"/>
      <c r="AUS761" s="168"/>
      <c r="AUT761" s="168"/>
      <c r="AUU761" s="168"/>
      <c r="AUV761" s="168"/>
      <c r="AUW761" s="168"/>
      <c r="AUX761" s="168"/>
      <c r="AUY761" s="168"/>
      <c r="AUZ761" s="168"/>
      <c r="AVA761" s="168"/>
      <c r="AVB761" s="168"/>
      <c r="AVC761" s="168"/>
      <c r="AVD761" s="168"/>
      <c r="AVE761" s="168"/>
      <c r="AVF761" s="168"/>
      <c r="AVG761" s="168"/>
      <c r="AVH761" s="168"/>
      <c r="AVI761" s="511"/>
      <c r="AVJ761" s="511"/>
      <c r="AVK761" s="511"/>
      <c r="AVL761" s="511"/>
      <c r="AVM761" s="511"/>
      <c r="AVN761" s="511"/>
      <c r="AVO761" s="511"/>
      <c r="AVP761" s="511"/>
      <c r="AVQ761" s="511"/>
      <c r="AVR761" s="511"/>
      <c r="AVS761" s="511"/>
      <c r="AVT761" s="511"/>
      <c r="AVU761" s="511"/>
      <c r="AVV761" s="511"/>
      <c r="AVW761" s="511"/>
      <c r="AVX761" s="511"/>
      <c r="AVY761" s="511"/>
      <c r="AVZ761" s="511"/>
      <c r="AWA761" s="511"/>
      <c r="AWB761" s="511"/>
      <c r="AWC761" s="511"/>
      <c r="AWD761" s="511"/>
      <c r="AWE761" s="511"/>
      <c r="AWF761" s="511"/>
      <c r="AWG761" s="89"/>
      <c r="AWH761" s="89"/>
      <c r="AWI761" s="89"/>
      <c r="AWJ761" s="89"/>
      <c r="AWK761" s="89"/>
      <c r="AWL761" s="511"/>
      <c r="AWM761" s="511"/>
      <c r="AWN761" s="89"/>
      <c r="AWO761" s="89"/>
      <c r="AWP761" s="511"/>
      <c r="AWQ761" s="511"/>
      <c r="AWR761" s="89"/>
      <c r="AWS761" s="89"/>
      <c r="AWT761" s="511"/>
      <c r="AWU761" s="511"/>
      <c r="AWV761" s="511"/>
      <c r="AWW761" s="511"/>
      <c r="AWX761" s="511"/>
      <c r="AWY761" s="511"/>
      <c r="AWZ761" s="511"/>
      <c r="AXA761" s="89"/>
      <c r="AXB761" s="89"/>
      <c r="AXC761" s="511"/>
      <c r="AXD761" s="511"/>
      <c r="AXE761" s="89"/>
      <c r="AXF761" s="89"/>
      <c r="AXG761" s="511"/>
      <c r="AXH761" s="511"/>
      <c r="AXI761" s="511"/>
      <c r="AXJ761" s="511"/>
      <c r="AXK761" s="511"/>
      <c r="AXL761" s="203"/>
      <c r="AXM761" s="107"/>
      <c r="AXN761" s="511"/>
      <c r="AXO761" s="511"/>
      <c r="AXP761" s="511"/>
      <c r="AXQ761" s="511"/>
      <c r="AXR761" s="511"/>
      <c r="AXS761" s="511"/>
      <c r="AXT761" s="511"/>
      <c r="AXU761" s="168"/>
      <c r="AXV761" s="168"/>
      <c r="AXW761" s="168"/>
      <c r="AXX761" s="168"/>
      <c r="AXY761" s="168"/>
      <c r="AXZ761" s="168"/>
      <c r="AYA761" s="168"/>
      <c r="AYB761" s="168"/>
      <c r="AYC761" s="168"/>
      <c r="AYD761" s="168"/>
      <c r="AYE761" s="168"/>
      <c r="AYF761" s="168"/>
      <c r="AYG761" s="168"/>
      <c r="AYH761" s="168"/>
      <c r="AYI761" s="168"/>
      <c r="AYJ761" s="168"/>
      <c r="AYK761" s="168"/>
      <c r="AYL761" s="168"/>
      <c r="AYM761" s="168"/>
      <c r="AYN761" s="168"/>
      <c r="AYO761" s="168"/>
      <c r="AYP761" s="168"/>
      <c r="AYQ761" s="168"/>
      <c r="AYR761" s="168"/>
      <c r="AYS761" s="168"/>
      <c r="AYT761" s="168"/>
      <c r="AYU761" s="168"/>
      <c r="AYV761" s="168"/>
      <c r="AYW761" s="168"/>
      <c r="AYX761" s="168"/>
      <c r="AYY761" s="168"/>
      <c r="AYZ761" s="168"/>
      <c r="AZA761" s="168"/>
      <c r="AZB761" s="168"/>
      <c r="AZC761" s="168"/>
      <c r="AZD761" s="168"/>
      <c r="AZE761" s="168"/>
      <c r="AZF761" s="168"/>
      <c r="AZG761" s="168"/>
      <c r="AZH761" s="168"/>
      <c r="AZI761" s="168"/>
      <c r="AZJ761" s="168"/>
      <c r="AZK761" s="168"/>
      <c r="AZL761" s="168"/>
      <c r="AZM761" s="511"/>
      <c r="AZN761" s="511"/>
      <c r="AZO761" s="511"/>
      <c r="AZP761" s="511"/>
      <c r="AZQ761" s="511"/>
      <c r="AZR761" s="511"/>
      <c r="AZS761" s="511"/>
      <c r="AZT761" s="511"/>
      <c r="AZU761" s="511"/>
      <c r="AZV761" s="511"/>
      <c r="AZW761" s="511"/>
      <c r="AZX761" s="511"/>
      <c r="AZY761" s="511"/>
      <c r="AZZ761" s="511"/>
      <c r="BAA761" s="511"/>
      <c r="BAB761" s="511"/>
      <c r="BAC761" s="511"/>
      <c r="BAD761" s="511"/>
      <c r="BAE761" s="511"/>
      <c r="BAF761" s="511"/>
      <c r="BAG761" s="511"/>
      <c r="BAH761" s="511"/>
      <c r="BAI761" s="511"/>
      <c r="BAJ761" s="511"/>
      <c r="BAK761" s="89"/>
      <c r="BAL761" s="89"/>
      <c r="BAM761" s="89"/>
      <c r="BAN761" s="89"/>
      <c r="BAO761" s="89"/>
      <c r="BAP761" s="511"/>
      <c r="BAQ761" s="511"/>
      <c r="BAR761" s="89"/>
      <c r="BAS761" s="89"/>
      <c r="BAT761" s="511"/>
      <c r="BAU761" s="511"/>
      <c r="BAV761" s="89"/>
      <c r="BAW761" s="89"/>
      <c r="BAX761" s="511"/>
      <c r="BAY761" s="511"/>
      <c r="BAZ761" s="511"/>
      <c r="BBA761" s="511"/>
      <c r="BBB761" s="511"/>
      <c r="BBC761" s="511"/>
      <c r="BBD761" s="511"/>
      <c r="BBE761" s="89"/>
      <c r="BBF761" s="89"/>
      <c r="BBG761" s="511"/>
      <c r="BBH761" s="511"/>
      <c r="BBI761" s="89"/>
      <c r="BBJ761" s="89"/>
      <c r="BBK761" s="511"/>
      <c r="BBL761" s="511"/>
      <c r="BBM761" s="511"/>
      <c r="BBN761" s="511"/>
      <c r="BBO761" s="511"/>
      <c r="BBP761" s="203"/>
      <c r="BBQ761" s="107"/>
      <c r="BBR761" s="511"/>
      <c r="BBS761" s="511"/>
      <c r="BBT761" s="511"/>
      <c r="BBU761" s="511"/>
      <c r="BBV761" s="511"/>
      <c r="BBW761" s="511"/>
      <c r="BBX761" s="511"/>
      <c r="BBY761" s="168"/>
      <c r="BBZ761" s="168"/>
      <c r="BCA761" s="168"/>
      <c r="BCB761" s="168"/>
      <c r="BCC761" s="168"/>
      <c r="BCD761" s="168"/>
      <c r="BCE761" s="168"/>
      <c r="BCF761" s="168"/>
      <c r="BCG761" s="168"/>
      <c r="BCH761" s="168"/>
      <c r="BCI761" s="168"/>
      <c r="BCJ761" s="168"/>
      <c r="BCK761" s="168"/>
      <c r="BCL761" s="168"/>
      <c r="BCM761" s="168"/>
      <c r="BCN761" s="168"/>
      <c r="BCO761" s="168"/>
      <c r="BCP761" s="168"/>
      <c r="BCQ761" s="168"/>
      <c r="BCR761" s="168"/>
      <c r="BCS761" s="168"/>
      <c r="BCT761" s="168"/>
      <c r="BCU761" s="168"/>
      <c r="BCV761" s="168"/>
      <c r="BCW761" s="168"/>
      <c r="BCX761" s="168"/>
      <c r="BCY761" s="168"/>
      <c r="BCZ761" s="168"/>
      <c r="BDA761" s="168"/>
      <c r="BDB761" s="168"/>
      <c r="BDC761" s="168"/>
      <c r="BDD761" s="168"/>
      <c r="BDE761" s="168"/>
      <c r="BDF761" s="168"/>
      <c r="BDG761" s="168"/>
      <c r="BDH761" s="168"/>
      <c r="BDI761" s="168"/>
      <c r="BDJ761" s="168"/>
      <c r="BDK761" s="168"/>
      <c r="BDL761" s="168"/>
      <c r="BDM761" s="168"/>
      <c r="BDN761" s="168"/>
      <c r="BDO761" s="168"/>
      <c r="BDP761" s="168"/>
      <c r="BDQ761" s="511"/>
      <c r="BDR761" s="511"/>
      <c r="BDS761" s="511"/>
      <c r="BDT761" s="511"/>
      <c r="BDU761" s="511"/>
      <c r="BDV761" s="511"/>
      <c r="BDW761" s="511"/>
      <c r="BDX761" s="511"/>
      <c r="BDY761" s="511"/>
      <c r="BDZ761" s="511"/>
      <c r="BEA761" s="511"/>
      <c r="BEB761" s="511"/>
      <c r="BEC761" s="511"/>
      <c r="BED761" s="511"/>
      <c r="BEE761" s="511"/>
      <c r="BEF761" s="511"/>
      <c r="BEG761" s="511"/>
      <c r="BEH761" s="511"/>
      <c r="BEI761" s="511"/>
      <c r="BEJ761" s="511"/>
      <c r="BEK761" s="511"/>
      <c r="BEL761" s="511"/>
      <c r="BEM761" s="511"/>
      <c r="BEN761" s="511"/>
      <c r="BEO761" s="89"/>
      <c r="BEP761" s="89"/>
      <c r="BEQ761" s="89"/>
      <c r="BER761" s="89"/>
      <c r="BES761" s="89"/>
      <c r="BET761" s="511"/>
      <c r="BEU761" s="511"/>
      <c r="BEV761" s="89"/>
      <c r="BEW761" s="89"/>
      <c r="BEX761" s="511"/>
      <c r="BEY761" s="511"/>
      <c r="BEZ761" s="89"/>
      <c r="BFA761" s="89"/>
      <c r="BFB761" s="511"/>
      <c r="BFC761" s="511"/>
      <c r="BFD761" s="511"/>
      <c r="BFE761" s="511"/>
      <c r="BFF761" s="511"/>
      <c r="BFG761" s="511"/>
      <c r="BFH761" s="511"/>
      <c r="BFI761" s="89"/>
      <c r="BFJ761" s="89"/>
      <c r="BFK761" s="511"/>
      <c r="BFL761" s="511"/>
      <c r="BFM761" s="89"/>
      <c r="BFN761" s="89"/>
      <c r="BFO761" s="511"/>
      <c r="BFP761" s="511"/>
      <c r="BFQ761" s="511"/>
      <c r="BFR761" s="511"/>
      <c r="BFS761" s="511"/>
      <c r="BFT761" s="203"/>
      <c r="BFU761" s="107"/>
      <c r="BFV761" s="511"/>
      <c r="BFW761" s="511"/>
      <c r="BFX761" s="511"/>
      <c r="BFY761" s="511"/>
      <c r="BFZ761" s="511"/>
      <c r="BGA761" s="511"/>
      <c r="BGB761" s="511"/>
      <c r="BGC761" s="168"/>
      <c r="BGD761" s="168"/>
      <c r="BGE761" s="168"/>
      <c r="BGF761" s="168"/>
      <c r="BGG761" s="168"/>
      <c r="BGH761" s="168"/>
      <c r="BGI761" s="168"/>
      <c r="BGJ761" s="168"/>
      <c r="BGK761" s="168"/>
      <c r="BGL761" s="168"/>
      <c r="BGM761" s="168"/>
      <c r="BGN761" s="168"/>
      <c r="BGO761" s="168"/>
      <c r="BGP761" s="168"/>
      <c r="BGQ761" s="168"/>
      <c r="BGR761" s="168"/>
      <c r="BGS761" s="168"/>
      <c r="BGT761" s="168"/>
      <c r="BGU761" s="168"/>
      <c r="BGV761" s="168"/>
      <c r="BGW761" s="168"/>
      <c r="BGX761" s="168"/>
      <c r="BGY761" s="168"/>
      <c r="BGZ761" s="168"/>
      <c r="BHA761" s="168"/>
      <c r="BHB761" s="168"/>
      <c r="BHC761" s="168"/>
      <c r="BHD761" s="168"/>
      <c r="BHE761" s="168"/>
      <c r="BHF761" s="168"/>
      <c r="BHG761" s="168"/>
      <c r="BHH761" s="168"/>
      <c r="BHI761" s="168"/>
      <c r="BHJ761" s="168"/>
      <c r="BHK761" s="168"/>
      <c r="BHL761" s="168"/>
      <c r="BHM761" s="168"/>
      <c r="BHN761" s="168"/>
      <c r="BHO761" s="168"/>
      <c r="BHP761" s="168"/>
      <c r="BHQ761" s="168"/>
      <c r="BHR761" s="168"/>
      <c r="BHS761" s="168"/>
      <c r="BHT761" s="168"/>
      <c r="BHU761" s="511"/>
      <c r="BHV761" s="511"/>
      <c r="BHW761" s="511"/>
      <c r="BHX761" s="511"/>
      <c r="BHY761" s="511"/>
      <c r="BHZ761" s="511"/>
      <c r="BIA761" s="511"/>
      <c r="BIB761" s="511"/>
      <c r="BIC761" s="511"/>
      <c r="BID761" s="511"/>
      <c r="BIE761" s="511"/>
      <c r="BIF761" s="511"/>
      <c r="BIG761" s="511"/>
      <c r="BIH761" s="511"/>
      <c r="BII761" s="511"/>
      <c r="BIJ761" s="511"/>
      <c r="BIK761" s="511"/>
      <c r="BIL761" s="511"/>
      <c r="BIM761" s="511"/>
      <c r="BIN761" s="511"/>
      <c r="BIO761" s="511"/>
      <c r="BIP761" s="511"/>
      <c r="BIQ761" s="511"/>
      <c r="BIR761" s="511"/>
      <c r="BIS761" s="89"/>
      <c r="BIT761" s="89"/>
      <c r="BIU761" s="89"/>
      <c r="BIV761" s="89"/>
      <c r="BIW761" s="89"/>
      <c r="BIX761" s="511"/>
      <c r="BIY761" s="511"/>
      <c r="BIZ761" s="89"/>
      <c r="BJA761" s="89"/>
      <c r="BJB761" s="511"/>
      <c r="BJC761" s="511"/>
      <c r="BJD761" s="89"/>
      <c r="BJE761" s="89"/>
      <c r="BJF761" s="511"/>
      <c r="BJG761" s="511"/>
      <c r="BJH761" s="511"/>
      <c r="BJI761" s="511"/>
      <c r="BJJ761" s="511"/>
      <c r="BJK761" s="511"/>
      <c r="BJL761" s="511"/>
      <c r="BJM761" s="89"/>
      <c r="BJN761" s="89"/>
      <c r="BJO761" s="511"/>
      <c r="BJP761" s="511"/>
      <c r="BJQ761" s="89"/>
      <c r="BJR761" s="89"/>
      <c r="BJS761" s="511"/>
      <c r="BJT761" s="511"/>
      <c r="BJU761" s="511"/>
      <c r="BJV761" s="511"/>
      <c r="BJW761" s="511"/>
      <c r="BJX761" s="203"/>
      <c r="BJY761" s="107"/>
      <c r="BJZ761" s="511"/>
      <c r="BKA761" s="511"/>
      <c r="BKB761" s="511"/>
      <c r="BKC761" s="511"/>
      <c r="BKD761" s="511"/>
      <c r="BKE761" s="511"/>
      <c r="BKF761" s="511"/>
      <c r="BKG761" s="168"/>
      <c r="BKH761" s="168"/>
      <c r="BKI761" s="168"/>
      <c r="BKJ761" s="168"/>
      <c r="BKK761" s="168"/>
      <c r="BKL761" s="168"/>
      <c r="BKM761" s="168"/>
      <c r="BKN761" s="168"/>
      <c r="BKO761" s="168"/>
      <c r="BKP761" s="168"/>
      <c r="BKQ761" s="168"/>
      <c r="BKR761" s="168"/>
      <c r="BKS761" s="168"/>
      <c r="BKT761" s="168"/>
      <c r="BKU761" s="168"/>
      <c r="BKV761" s="168"/>
      <c r="BKW761" s="168"/>
      <c r="BKX761" s="168"/>
      <c r="BKY761" s="168"/>
      <c r="BKZ761" s="168"/>
      <c r="BLA761" s="168"/>
      <c r="BLB761" s="168"/>
      <c r="BLC761" s="168"/>
      <c r="BLD761" s="168"/>
      <c r="BLE761" s="168"/>
      <c r="BLF761" s="168"/>
      <c r="BLG761" s="168"/>
      <c r="BLH761" s="168"/>
      <c r="BLI761" s="168"/>
      <c r="BLJ761" s="168"/>
      <c r="BLK761" s="168"/>
      <c r="BLL761" s="168"/>
      <c r="BLM761" s="168"/>
      <c r="BLN761" s="168"/>
      <c r="BLO761" s="168"/>
      <c r="BLP761" s="168"/>
      <c r="BLQ761" s="168"/>
      <c r="BLR761" s="168"/>
      <c r="BLS761" s="168"/>
      <c r="BLT761" s="168"/>
      <c r="BLU761" s="168"/>
      <c r="BLV761" s="168"/>
      <c r="BLW761" s="168"/>
      <c r="BLX761" s="168"/>
      <c r="BLY761" s="511"/>
      <c r="BLZ761" s="511"/>
      <c r="BMA761" s="511"/>
      <c r="BMB761" s="511"/>
      <c r="BMC761" s="511"/>
      <c r="BMD761" s="511"/>
      <c r="BME761" s="511"/>
      <c r="BMF761" s="511"/>
      <c r="BMG761" s="511"/>
      <c r="BMH761" s="511"/>
      <c r="BMI761" s="511"/>
      <c r="BMJ761" s="511"/>
      <c r="BMK761" s="511"/>
      <c r="BML761" s="511"/>
      <c r="BMM761" s="511"/>
      <c r="BMN761" s="511"/>
      <c r="BMO761" s="511"/>
      <c r="BMP761" s="511"/>
      <c r="BMQ761" s="511"/>
      <c r="BMR761" s="511"/>
      <c r="BMS761" s="511"/>
      <c r="BMT761" s="511"/>
      <c r="BMU761" s="511"/>
      <c r="BMV761" s="511"/>
      <c r="BMW761" s="89"/>
      <c r="BMX761" s="89"/>
      <c r="BMY761" s="89"/>
      <c r="BMZ761" s="89"/>
      <c r="BNA761" s="89"/>
      <c r="BNB761" s="511"/>
      <c r="BNC761" s="511"/>
      <c r="BND761" s="89"/>
      <c r="BNE761" s="89"/>
      <c r="BNF761" s="511"/>
      <c r="BNG761" s="511"/>
      <c r="BNH761" s="89"/>
      <c r="BNI761" s="89"/>
      <c r="BNJ761" s="511"/>
      <c r="BNK761" s="511"/>
      <c r="BNL761" s="511"/>
      <c r="BNM761" s="511"/>
      <c r="BNN761" s="511"/>
      <c r="BNO761" s="511"/>
      <c r="BNP761" s="511"/>
      <c r="BNQ761" s="89"/>
      <c r="BNR761" s="89"/>
      <c r="BNS761" s="511"/>
      <c r="BNT761" s="511"/>
      <c r="BNU761" s="89"/>
      <c r="BNV761" s="89"/>
      <c r="BNW761" s="511"/>
      <c r="BNX761" s="511"/>
      <c r="BNY761" s="511"/>
      <c r="BNZ761" s="511"/>
      <c r="BOA761" s="511"/>
      <c r="BOB761" s="203"/>
      <c r="BOC761" s="107"/>
      <c r="BOD761" s="511"/>
      <c r="BOE761" s="511"/>
      <c r="BOF761" s="511"/>
      <c r="BOG761" s="511"/>
      <c r="BOH761" s="511"/>
      <c r="BOI761" s="511"/>
      <c r="BOJ761" s="511"/>
      <c r="BOK761" s="168"/>
      <c r="BOL761" s="168"/>
      <c r="BOM761" s="168"/>
      <c r="BON761" s="168"/>
      <c r="BOO761" s="168"/>
      <c r="BOP761" s="168"/>
      <c r="BOQ761" s="168"/>
      <c r="BOR761" s="168"/>
      <c r="BOS761" s="168"/>
      <c r="BOT761" s="168"/>
      <c r="BOU761" s="168"/>
      <c r="BOV761" s="168"/>
      <c r="BOW761" s="168"/>
      <c r="BOX761" s="168"/>
      <c r="BOY761" s="168"/>
      <c r="BOZ761" s="168"/>
      <c r="BPA761" s="168"/>
      <c r="BPB761" s="168"/>
      <c r="BPC761" s="168"/>
      <c r="BPD761" s="168"/>
      <c r="BPE761" s="168"/>
      <c r="BPF761" s="168"/>
      <c r="BPG761" s="168"/>
      <c r="BPH761" s="168"/>
      <c r="BPI761" s="168"/>
      <c r="BPJ761" s="168"/>
      <c r="BPK761" s="168"/>
      <c r="BPL761" s="168"/>
      <c r="BPM761" s="168"/>
      <c r="BPN761" s="168"/>
      <c r="BPO761" s="168"/>
      <c r="BPP761" s="168"/>
      <c r="BPQ761" s="168"/>
      <c r="BPR761" s="168"/>
      <c r="BPS761" s="168"/>
      <c r="BPT761" s="168"/>
      <c r="BPU761" s="168"/>
      <c r="BPV761" s="168"/>
      <c r="BPW761" s="168"/>
      <c r="BPX761" s="168"/>
      <c r="BPY761" s="168"/>
      <c r="BPZ761" s="168"/>
      <c r="BQA761" s="168"/>
      <c r="BQB761" s="168"/>
      <c r="BQC761" s="511"/>
      <c r="BQD761" s="511"/>
      <c r="BQE761" s="511"/>
      <c r="BQF761" s="511"/>
      <c r="BQG761" s="511"/>
      <c r="BQH761" s="511"/>
      <c r="BQI761" s="511"/>
      <c r="BQJ761" s="511"/>
      <c r="BQK761" s="511"/>
      <c r="BQL761" s="511"/>
      <c r="BQM761" s="511"/>
      <c r="BQN761" s="511"/>
      <c r="BQO761" s="511"/>
      <c r="BQP761" s="511"/>
      <c r="BQQ761" s="511"/>
      <c r="BQR761" s="511"/>
      <c r="BQS761" s="511"/>
      <c r="BQT761" s="511"/>
      <c r="BQU761" s="511"/>
      <c r="BQV761" s="511"/>
      <c r="BQW761" s="511"/>
      <c r="BQX761" s="511"/>
      <c r="BQY761" s="511"/>
      <c r="BQZ761" s="511"/>
      <c r="BRA761" s="89"/>
      <c r="BRB761" s="89"/>
      <c r="BRC761" s="89"/>
      <c r="BRD761" s="89"/>
      <c r="BRE761" s="89"/>
      <c r="BRF761" s="511"/>
      <c r="BRG761" s="511"/>
      <c r="BRH761" s="89"/>
      <c r="BRI761" s="89"/>
      <c r="BRJ761" s="511"/>
      <c r="BRK761" s="511"/>
      <c r="BRL761" s="89"/>
      <c r="BRM761" s="89"/>
      <c r="BRN761" s="511"/>
      <c r="BRO761" s="511"/>
      <c r="BRP761" s="511"/>
      <c r="BRQ761" s="511"/>
      <c r="BRR761" s="511"/>
      <c r="BRS761" s="511"/>
      <c r="BRT761" s="511"/>
      <c r="BRU761" s="89"/>
      <c r="BRV761" s="89"/>
      <c r="BRW761" s="511"/>
      <c r="BRX761" s="511"/>
      <c r="BRY761" s="89"/>
      <c r="BRZ761" s="89"/>
      <c r="BSA761" s="511"/>
      <c r="BSB761" s="511"/>
      <c r="BSC761" s="511"/>
      <c r="BSD761" s="511"/>
      <c r="BSE761" s="511"/>
      <c r="BSF761" s="203"/>
      <c r="BSG761" s="107"/>
      <c r="BSH761" s="511"/>
      <c r="BSI761" s="511"/>
      <c r="BSJ761" s="511"/>
      <c r="BSK761" s="511"/>
      <c r="BSL761" s="511"/>
      <c r="BSM761" s="511"/>
      <c r="BSN761" s="511"/>
      <c r="BSO761" s="168"/>
      <c r="BSP761" s="168"/>
      <c r="BSQ761" s="168"/>
      <c r="BSR761" s="168"/>
      <c r="BSS761" s="168"/>
      <c r="BST761" s="168"/>
      <c r="BSU761" s="168"/>
      <c r="BSV761" s="168"/>
      <c r="BSW761" s="168"/>
      <c r="BSX761" s="168"/>
      <c r="BSY761" s="168"/>
      <c r="BSZ761" s="168"/>
      <c r="BTA761" s="168"/>
      <c r="BTB761" s="168"/>
      <c r="BTC761" s="168"/>
      <c r="BTD761" s="168"/>
      <c r="BTE761" s="168"/>
      <c r="BTF761" s="168"/>
      <c r="BTG761" s="168"/>
      <c r="BTH761" s="168"/>
      <c r="BTI761" s="168"/>
      <c r="BTJ761" s="168"/>
      <c r="BTK761" s="168"/>
      <c r="BTL761" s="168"/>
      <c r="BTM761" s="168"/>
      <c r="BTN761" s="168"/>
      <c r="BTO761" s="168"/>
      <c r="BTP761" s="168"/>
      <c r="BTQ761" s="168"/>
      <c r="BTR761" s="168"/>
      <c r="BTS761" s="168"/>
      <c r="BTT761" s="168"/>
      <c r="BTU761" s="168"/>
      <c r="BTV761" s="168"/>
      <c r="BTW761" s="168"/>
      <c r="BTX761" s="168"/>
      <c r="BTY761" s="168"/>
      <c r="BTZ761" s="168"/>
      <c r="BUA761" s="168"/>
      <c r="BUB761" s="168"/>
      <c r="BUC761" s="168"/>
      <c r="BUD761" s="168"/>
      <c r="BUE761" s="168"/>
      <c r="BUF761" s="168"/>
      <c r="BUG761" s="511"/>
      <c r="BUH761" s="511"/>
      <c r="BUI761" s="511"/>
      <c r="BUJ761" s="511"/>
      <c r="BUK761" s="511"/>
      <c r="BUL761" s="511"/>
      <c r="BUM761" s="511"/>
      <c r="BUN761" s="511"/>
      <c r="BUO761" s="511"/>
      <c r="BUP761" s="511"/>
      <c r="BUQ761" s="511"/>
      <c r="BUR761" s="511"/>
      <c r="BUS761" s="511"/>
      <c r="BUT761" s="511"/>
      <c r="BUU761" s="511"/>
      <c r="BUV761" s="511"/>
      <c r="BUW761" s="511"/>
      <c r="BUX761" s="511"/>
      <c r="BUY761" s="511"/>
      <c r="BUZ761" s="511"/>
      <c r="BVA761" s="511"/>
      <c r="BVB761" s="511"/>
      <c r="BVC761" s="511"/>
      <c r="BVD761" s="511"/>
      <c r="BVE761" s="89"/>
      <c r="BVF761" s="89"/>
      <c r="BVG761" s="89"/>
      <c r="BVH761" s="89"/>
      <c r="BVI761" s="89"/>
      <c r="BVJ761" s="511"/>
      <c r="BVK761" s="511"/>
      <c r="BVL761" s="89"/>
      <c r="BVM761" s="89"/>
      <c r="BVN761" s="511"/>
      <c r="BVO761" s="511"/>
      <c r="BVP761" s="89"/>
      <c r="BVQ761" s="89"/>
      <c r="BVR761" s="511"/>
      <c r="BVS761" s="511"/>
      <c r="BVT761" s="511"/>
      <c r="BVU761" s="511"/>
      <c r="BVV761" s="511"/>
      <c r="BVW761" s="511"/>
      <c r="BVX761" s="511"/>
      <c r="BVY761" s="89"/>
      <c r="BVZ761" s="89"/>
      <c r="BWA761" s="511"/>
      <c r="BWB761" s="511"/>
      <c r="BWC761" s="89"/>
      <c r="BWD761" s="89"/>
      <c r="BWE761" s="511"/>
      <c r="BWF761" s="511"/>
      <c r="BWG761" s="511"/>
      <c r="BWH761" s="511"/>
      <c r="BWI761" s="511"/>
      <c r="BWJ761" s="203"/>
      <c r="BWK761" s="107"/>
      <c r="BWL761" s="511"/>
      <c r="BWM761" s="511"/>
      <c r="BWN761" s="511"/>
      <c r="BWO761" s="511"/>
      <c r="BWP761" s="511"/>
      <c r="BWQ761" s="511"/>
      <c r="BWR761" s="511"/>
      <c r="BWS761" s="168"/>
      <c r="BWT761" s="168"/>
      <c r="BWU761" s="168"/>
      <c r="BWV761" s="168"/>
      <c r="BWW761" s="168"/>
      <c r="BWX761" s="168"/>
      <c r="BWY761" s="168"/>
      <c r="BWZ761" s="168"/>
      <c r="BXA761" s="168"/>
      <c r="BXB761" s="168"/>
      <c r="BXC761" s="168"/>
      <c r="BXD761" s="168"/>
      <c r="BXE761" s="168"/>
      <c r="BXF761" s="168"/>
      <c r="BXG761" s="168"/>
      <c r="BXH761" s="168"/>
      <c r="BXI761" s="168"/>
      <c r="BXJ761" s="168"/>
      <c r="BXK761" s="168"/>
      <c r="BXL761" s="168"/>
      <c r="BXM761" s="168"/>
      <c r="BXN761" s="168"/>
      <c r="BXO761" s="168"/>
      <c r="BXP761" s="168"/>
      <c r="BXQ761" s="168"/>
      <c r="BXR761" s="168"/>
      <c r="BXS761" s="168"/>
      <c r="BXT761" s="168"/>
      <c r="BXU761" s="168"/>
      <c r="BXV761" s="168"/>
      <c r="BXW761" s="168"/>
      <c r="BXX761" s="168"/>
      <c r="BXY761" s="168"/>
      <c r="BXZ761" s="168"/>
      <c r="BYA761" s="168"/>
      <c r="BYB761" s="168"/>
      <c r="BYC761" s="168"/>
      <c r="BYD761" s="168"/>
      <c r="BYE761" s="168"/>
      <c r="BYF761" s="168"/>
      <c r="BYG761" s="168"/>
      <c r="BYH761" s="168"/>
      <c r="BYI761" s="168"/>
      <c r="BYJ761" s="168"/>
      <c r="BYK761" s="511"/>
      <c r="BYL761" s="511"/>
      <c r="BYM761" s="511"/>
      <c r="BYN761" s="511"/>
      <c r="BYO761" s="511"/>
      <c r="BYP761" s="511"/>
      <c r="BYQ761" s="511"/>
      <c r="BYR761" s="511"/>
      <c r="BYS761" s="511"/>
      <c r="BYT761" s="511"/>
      <c r="BYU761" s="511"/>
      <c r="BYV761" s="511"/>
      <c r="BYW761" s="511"/>
      <c r="BYX761" s="511"/>
      <c r="BYY761" s="511"/>
      <c r="BYZ761" s="511"/>
      <c r="BZA761" s="511"/>
      <c r="BZB761" s="511"/>
      <c r="BZC761" s="511"/>
      <c r="BZD761" s="511"/>
      <c r="BZE761" s="511"/>
      <c r="BZF761" s="511"/>
      <c r="BZG761" s="511"/>
      <c r="BZH761" s="511"/>
      <c r="BZI761" s="89"/>
      <c r="BZJ761" s="89"/>
      <c r="BZK761" s="89"/>
      <c r="BZL761" s="89"/>
      <c r="BZM761" s="89"/>
      <c r="BZN761" s="511"/>
      <c r="BZO761" s="511"/>
      <c r="BZP761" s="89"/>
      <c r="BZQ761" s="89"/>
      <c r="BZR761" s="511"/>
      <c r="BZS761" s="511"/>
      <c r="BZT761" s="89"/>
      <c r="BZU761" s="89"/>
      <c r="BZV761" s="511"/>
      <c r="BZW761" s="511"/>
      <c r="BZX761" s="511"/>
      <c r="BZY761" s="511"/>
      <c r="BZZ761" s="511"/>
      <c r="CAA761" s="511"/>
      <c r="CAB761" s="511"/>
      <c r="CAC761" s="89"/>
      <c r="CAD761" s="89"/>
      <c r="CAE761" s="511"/>
      <c r="CAF761" s="511"/>
      <c r="CAG761" s="89"/>
      <c r="CAH761" s="89"/>
      <c r="CAI761" s="511"/>
      <c r="CAJ761" s="511"/>
      <c r="CAK761" s="511"/>
      <c r="CAL761" s="511"/>
      <c r="CAM761" s="511"/>
      <c r="CAN761" s="203"/>
      <c r="CAO761" s="107"/>
      <c r="CAP761" s="511"/>
      <c r="CAQ761" s="511"/>
      <c r="CAR761" s="511"/>
      <c r="CAS761" s="511"/>
      <c r="CAT761" s="511"/>
      <c r="CAU761" s="511"/>
      <c r="CAV761" s="511"/>
      <c r="CAW761" s="168"/>
      <c r="CAX761" s="168"/>
      <c r="CAY761" s="168"/>
      <c r="CAZ761" s="168"/>
      <c r="CBA761" s="168"/>
      <c r="CBB761" s="168"/>
      <c r="CBC761" s="168"/>
      <c r="CBD761" s="168"/>
      <c r="CBE761" s="168"/>
      <c r="CBF761" s="168"/>
      <c r="CBG761" s="168"/>
      <c r="CBH761" s="168"/>
      <c r="CBI761" s="168"/>
      <c r="CBJ761" s="168"/>
      <c r="CBK761" s="168"/>
      <c r="CBL761" s="168"/>
      <c r="CBM761" s="168"/>
      <c r="CBN761" s="168"/>
      <c r="CBO761" s="168"/>
      <c r="CBP761" s="168"/>
      <c r="CBQ761" s="168"/>
      <c r="CBR761" s="168"/>
      <c r="CBS761" s="168"/>
      <c r="CBT761" s="168"/>
      <c r="CBU761" s="168"/>
      <c r="CBV761" s="168"/>
      <c r="CBW761" s="168"/>
      <c r="CBX761" s="168"/>
      <c r="CBY761" s="168"/>
      <c r="CBZ761" s="168"/>
      <c r="CCA761" s="168"/>
      <c r="CCB761" s="168"/>
      <c r="CCC761" s="168"/>
      <c r="CCD761" s="168"/>
      <c r="CCE761" s="168"/>
      <c r="CCF761" s="168"/>
      <c r="CCG761" s="168"/>
      <c r="CCH761" s="168"/>
      <c r="CCI761" s="168"/>
      <c r="CCJ761" s="168"/>
      <c r="CCK761" s="168"/>
      <c r="CCL761" s="168"/>
      <c r="CCM761" s="168"/>
      <c r="CCN761" s="168"/>
      <c r="CCO761" s="511"/>
      <c r="CCP761" s="511"/>
      <c r="CCQ761" s="511"/>
      <c r="CCR761" s="511"/>
      <c r="CCS761" s="511"/>
      <c r="CCT761" s="511"/>
      <c r="CCU761" s="511"/>
      <c r="CCV761" s="511"/>
      <c r="CCW761" s="511"/>
      <c r="CCX761" s="511"/>
      <c r="CCY761" s="511"/>
      <c r="CCZ761" s="511"/>
      <c r="CDA761" s="511"/>
      <c r="CDB761" s="511"/>
      <c r="CDC761" s="511"/>
      <c r="CDD761" s="511"/>
      <c r="CDE761" s="511"/>
      <c r="CDF761" s="511"/>
      <c r="CDG761" s="511"/>
      <c r="CDH761" s="511"/>
      <c r="CDI761" s="511"/>
      <c r="CDJ761" s="511"/>
      <c r="CDK761" s="511"/>
      <c r="CDL761" s="511"/>
      <c r="CDM761" s="89"/>
      <c r="CDN761" s="89"/>
      <c r="CDO761" s="89"/>
      <c r="CDP761" s="89"/>
      <c r="CDQ761" s="89"/>
      <c r="CDR761" s="511"/>
      <c r="CDS761" s="511"/>
      <c r="CDT761" s="89"/>
      <c r="CDU761" s="89"/>
      <c r="CDV761" s="511"/>
      <c r="CDW761" s="511"/>
      <c r="CDX761" s="89"/>
      <c r="CDY761" s="89"/>
      <c r="CDZ761" s="511"/>
      <c r="CEA761" s="511"/>
      <c r="CEB761" s="511"/>
      <c r="CEC761" s="511"/>
      <c r="CED761" s="511"/>
      <c r="CEE761" s="511"/>
      <c r="CEF761" s="511"/>
      <c r="CEG761" s="89"/>
      <c r="CEH761" s="89"/>
      <c r="CEI761" s="511"/>
      <c r="CEJ761" s="511"/>
      <c r="CEK761" s="89"/>
      <c r="CEL761" s="89"/>
      <c r="CEM761" s="511"/>
      <c r="CEN761" s="511"/>
      <c r="CEO761" s="511"/>
      <c r="CEP761" s="511"/>
      <c r="CEQ761" s="511"/>
      <c r="CER761" s="203"/>
      <c r="CES761" s="107"/>
      <c r="CET761" s="511"/>
      <c r="CEU761" s="511"/>
      <c r="CEV761" s="511"/>
      <c r="CEW761" s="511"/>
      <c r="CEX761" s="511"/>
      <c r="CEY761" s="511"/>
      <c r="CEZ761" s="511"/>
      <c r="CFA761" s="168"/>
      <c r="CFB761" s="168"/>
      <c r="CFC761" s="168"/>
      <c r="CFD761" s="168"/>
      <c r="CFE761" s="168"/>
      <c r="CFF761" s="168"/>
      <c r="CFG761" s="168"/>
      <c r="CFH761" s="168"/>
      <c r="CFI761" s="168"/>
      <c r="CFJ761" s="168"/>
      <c r="CFK761" s="168"/>
      <c r="CFL761" s="168"/>
      <c r="CFM761" s="168"/>
      <c r="CFN761" s="168"/>
      <c r="CFO761" s="168"/>
      <c r="CFP761" s="168"/>
      <c r="CFQ761" s="168"/>
      <c r="CFR761" s="168"/>
      <c r="CFS761" s="168"/>
      <c r="CFT761" s="168"/>
      <c r="CFU761" s="168"/>
      <c r="CFV761" s="168"/>
      <c r="CFW761" s="168"/>
      <c r="CFX761" s="168"/>
      <c r="CFY761" s="168"/>
      <c r="CFZ761" s="168"/>
      <c r="CGA761" s="168"/>
      <c r="CGB761" s="168"/>
      <c r="CGC761" s="168"/>
      <c r="CGD761" s="168"/>
      <c r="CGE761" s="168"/>
      <c r="CGF761" s="168"/>
      <c r="CGG761" s="168"/>
      <c r="CGH761" s="168"/>
      <c r="CGI761" s="168"/>
      <c r="CGJ761" s="168"/>
      <c r="CGK761" s="168"/>
      <c r="CGL761" s="168"/>
      <c r="CGM761" s="168"/>
      <c r="CGN761" s="168"/>
      <c r="CGO761" s="168"/>
      <c r="CGP761" s="168"/>
      <c r="CGQ761" s="168"/>
      <c r="CGR761" s="168"/>
      <c r="CGS761" s="511"/>
      <c r="CGT761" s="511"/>
      <c r="CGU761" s="511"/>
      <c r="CGV761" s="511"/>
      <c r="CGW761" s="511"/>
      <c r="CGX761" s="511"/>
      <c r="CGY761" s="511"/>
      <c r="CGZ761" s="511"/>
      <c r="CHA761" s="511"/>
      <c r="CHB761" s="511"/>
      <c r="CHC761" s="511"/>
      <c r="CHD761" s="511"/>
      <c r="CHE761" s="511"/>
      <c r="CHF761" s="511"/>
      <c r="CHG761" s="511"/>
      <c r="CHH761" s="511"/>
      <c r="CHI761" s="511"/>
      <c r="CHJ761" s="511"/>
      <c r="CHK761" s="511"/>
      <c r="CHL761" s="511"/>
      <c r="CHM761" s="511"/>
      <c r="CHN761" s="511"/>
      <c r="CHO761" s="511"/>
      <c r="CHP761" s="511"/>
      <c r="CHQ761" s="89"/>
      <c r="CHR761" s="89"/>
      <c r="CHS761" s="89"/>
      <c r="CHT761" s="89"/>
      <c r="CHU761" s="89"/>
      <c r="CHV761" s="511"/>
      <c r="CHW761" s="511"/>
      <c r="CHX761" s="89"/>
      <c r="CHY761" s="89"/>
      <c r="CHZ761" s="511"/>
      <c r="CIA761" s="511"/>
      <c r="CIB761" s="89"/>
      <c r="CIC761" s="89"/>
      <c r="CID761" s="511"/>
      <c r="CIE761" s="511"/>
      <c r="CIF761" s="511"/>
      <c r="CIG761" s="511"/>
      <c r="CIH761" s="511"/>
      <c r="CII761" s="511"/>
      <c r="CIJ761" s="511"/>
      <c r="CIK761" s="89"/>
      <c r="CIL761" s="89"/>
      <c r="CIM761" s="511"/>
      <c r="CIN761" s="511"/>
      <c r="CIO761" s="89"/>
      <c r="CIP761" s="89"/>
      <c r="CIQ761" s="511"/>
      <c r="CIR761" s="511"/>
      <c r="CIS761" s="511"/>
      <c r="CIT761" s="511"/>
      <c r="CIU761" s="511"/>
      <c r="CIV761" s="203"/>
      <c r="CIW761" s="107"/>
      <c r="CIX761" s="511"/>
      <c r="CIY761" s="511"/>
      <c r="CIZ761" s="511"/>
      <c r="CJA761" s="511"/>
      <c r="CJB761" s="511"/>
      <c r="CJC761" s="511"/>
      <c r="CJD761" s="511"/>
      <c r="CJE761" s="168"/>
      <c r="CJF761" s="168"/>
      <c r="CJG761" s="168"/>
      <c r="CJH761" s="168"/>
      <c r="CJI761" s="168"/>
      <c r="CJJ761" s="168"/>
      <c r="CJK761" s="168"/>
      <c r="CJL761" s="168"/>
      <c r="CJM761" s="168"/>
      <c r="CJN761" s="168"/>
      <c r="CJO761" s="168"/>
      <c r="CJP761" s="168"/>
      <c r="CJQ761" s="168"/>
      <c r="CJR761" s="168"/>
      <c r="CJS761" s="168"/>
      <c r="CJT761" s="168"/>
      <c r="CJU761" s="168"/>
      <c r="CJV761" s="168"/>
      <c r="CJW761" s="168"/>
      <c r="CJX761" s="168"/>
      <c r="CJY761" s="168"/>
      <c r="CJZ761" s="168"/>
      <c r="CKA761" s="168"/>
      <c r="CKB761" s="168"/>
      <c r="CKC761" s="168"/>
      <c r="CKD761" s="168"/>
      <c r="CKE761" s="168"/>
      <c r="CKF761" s="168"/>
      <c r="CKG761" s="168"/>
      <c r="CKH761" s="168"/>
      <c r="CKI761" s="168"/>
      <c r="CKJ761" s="168"/>
      <c r="CKK761" s="168"/>
      <c r="CKL761" s="168"/>
      <c r="CKM761" s="168"/>
      <c r="CKN761" s="168"/>
      <c r="CKO761" s="168"/>
      <c r="CKP761" s="168"/>
      <c r="CKQ761" s="168"/>
      <c r="CKR761" s="168"/>
      <c r="CKS761" s="168"/>
      <c r="CKT761" s="168"/>
      <c r="CKU761" s="168"/>
      <c r="CKV761" s="168"/>
      <c r="CKW761" s="511"/>
      <c r="CKX761" s="511"/>
      <c r="CKY761" s="511"/>
      <c r="CKZ761" s="511"/>
      <c r="CLA761" s="511"/>
      <c r="CLB761" s="511"/>
      <c r="CLC761" s="511"/>
      <c r="CLD761" s="511"/>
      <c r="CLE761" s="511"/>
      <c r="CLF761" s="511"/>
      <c r="CLG761" s="511"/>
      <c r="CLH761" s="511"/>
      <c r="CLI761" s="511"/>
      <c r="CLJ761" s="511"/>
      <c r="CLK761" s="511"/>
      <c r="CLL761" s="511"/>
      <c r="CLM761" s="511"/>
      <c r="CLN761" s="511"/>
      <c r="CLO761" s="511"/>
      <c r="CLP761" s="511"/>
      <c r="CLQ761" s="511"/>
      <c r="CLR761" s="511"/>
      <c r="CLS761" s="511"/>
      <c r="CLT761" s="511"/>
      <c r="CLU761" s="89"/>
      <c r="CLV761" s="89"/>
      <c r="CLW761" s="89"/>
      <c r="CLX761" s="89"/>
      <c r="CLY761" s="89"/>
      <c r="CLZ761" s="511"/>
      <c r="CMA761" s="511"/>
      <c r="CMB761" s="89"/>
      <c r="CMC761" s="89"/>
      <c r="CMD761" s="511"/>
      <c r="CME761" s="511"/>
      <c r="CMF761" s="89"/>
      <c r="CMG761" s="89"/>
      <c r="CMH761" s="511"/>
      <c r="CMI761" s="511"/>
      <c r="CMJ761" s="511"/>
      <c r="CMK761" s="511"/>
      <c r="CML761" s="511"/>
      <c r="CMM761" s="511"/>
      <c r="CMN761" s="511"/>
      <c r="CMO761" s="89"/>
      <c r="CMP761" s="89"/>
      <c r="CMQ761" s="511"/>
      <c r="CMR761" s="511"/>
      <c r="CMS761" s="89"/>
      <c r="CMT761" s="89"/>
      <c r="CMU761" s="511"/>
      <c r="CMV761" s="511"/>
      <c r="CMW761" s="511"/>
      <c r="CMX761" s="511"/>
      <c r="CMY761" s="511"/>
      <c r="CMZ761" s="203"/>
      <c r="CNA761" s="107"/>
      <c r="CNB761" s="511"/>
      <c r="CNC761" s="511"/>
      <c r="CND761" s="511"/>
      <c r="CNE761" s="511"/>
      <c r="CNF761" s="511"/>
      <c r="CNG761" s="511"/>
      <c r="CNH761" s="511"/>
      <c r="CNI761" s="168"/>
      <c r="CNJ761" s="168"/>
      <c r="CNK761" s="168"/>
      <c r="CNL761" s="168"/>
      <c r="CNM761" s="168"/>
      <c r="CNN761" s="168"/>
      <c r="CNO761" s="168"/>
      <c r="CNP761" s="168"/>
      <c r="CNQ761" s="168"/>
      <c r="CNR761" s="168"/>
      <c r="CNS761" s="168"/>
      <c r="CNT761" s="168"/>
      <c r="CNU761" s="168"/>
      <c r="CNV761" s="168"/>
      <c r="CNW761" s="168"/>
      <c r="CNX761" s="168"/>
      <c r="CNY761" s="168"/>
      <c r="CNZ761" s="168"/>
      <c r="COA761" s="168"/>
      <c r="COB761" s="168"/>
      <c r="COC761" s="168"/>
      <c r="COD761" s="168"/>
      <c r="COE761" s="168"/>
      <c r="COF761" s="168"/>
      <c r="COG761" s="168"/>
      <c r="COH761" s="168"/>
      <c r="COI761" s="168"/>
      <c r="COJ761" s="168"/>
      <c r="COK761" s="168"/>
      <c r="COL761" s="168"/>
      <c r="COM761" s="168"/>
      <c r="CON761" s="168"/>
      <c r="COO761" s="168"/>
      <c r="COP761" s="168"/>
      <c r="COQ761" s="168"/>
      <c r="COR761" s="168"/>
      <c r="COS761" s="168"/>
      <c r="COT761" s="168"/>
      <c r="COU761" s="168"/>
      <c r="COV761" s="168"/>
      <c r="COW761" s="168"/>
      <c r="COX761" s="168"/>
      <c r="COY761" s="168"/>
      <c r="COZ761" s="168"/>
      <c r="CPA761" s="511"/>
      <c r="CPB761" s="511"/>
      <c r="CPC761" s="511"/>
      <c r="CPD761" s="511"/>
      <c r="CPE761" s="511"/>
      <c r="CPF761" s="511"/>
      <c r="CPG761" s="511"/>
      <c r="CPH761" s="511"/>
      <c r="CPI761" s="511"/>
      <c r="CPJ761" s="511"/>
      <c r="CPK761" s="511"/>
      <c r="CPL761" s="511"/>
      <c r="CPM761" s="511"/>
      <c r="CPN761" s="511"/>
      <c r="CPO761" s="511"/>
      <c r="CPP761" s="511"/>
      <c r="CPQ761" s="511"/>
      <c r="CPR761" s="511"/>
      <c r="CPS761" s="511"/>
      <c r="CPT761" s="511"/>
      <c r="CPU761" s="511"/>
      <c r="CPV761" s="511"/>
      <c r="CPW761" s="511"/>
      <c r="CPX761" s="511"/>
      <c r="CPY761" s="89"/>
      <c r="CPZ761" s="89"/>
      <c r="CQA761" s="89"/>
      <c r="CQB761" s="89"/>
      <c r="CQC761" s="89"/>
      <c r="CQD761" s="511"/>
      <c r="CQE761" s="511"/>
      <c r="CQF761" s="89"/>
      <c r="CQG761" s="89"/>
      <c r="CQH761" s="511"/>
      <c r="CQI761" s="511"/>
      <c r="CQJ761" s="89"/>
      <c r="CQK761" s="89"/>
      <c r="CQL761" s="511"/>
      <c r="CQM761" s="511"/>
      <c r="CQN761" s="511"/>
      <c r="CQO761" s="511"/>
      <c r="CQP761" s="511"/>
      <c r="CQQ761" s="511"/>
      <c r="CQR761" s="511"/>
      <c r="CQS761" s="89"/>
      <c r="CQT761" s="89"/>
      <c r="CQU761" s="511"/>
      <c r="CQV761" s="511"/>
      <c r="CQW761" s="89"/>
      <c r="CQX761" s="89"/>
      <c r="CQY761" s="511"/>
      <c r="CQZ761" s="511"/>
      <c r="CRA761" s="511"/>
      <c r="CRB761" s="511"/>
      <c r="CRC761" s="511"/>
      <c r="CRD761" s="203"/>
      <c r="CRE761" s="107"/>
      <c r="CRF761" s="511"/>
      <c r="CRG761" s="511"/>
      <c r="CRH761" s="511"/>
      <c r="CRI761" s="511"/>
      <c r="CRJ761" s="511"/>
      <c r="CRK761" s="511"/>
      <c r="CRL761" s="511"/>
      <c r="CRM761" s="168"/>
      <c r="CRN761" s="168"/>
      <c r="CRO761" s="168"/>
      <c r="CRP761" s="168"/>
      <c r="CRQ761" s="168"/>
      <c r="CRR761" s="168"/>
      <c r="CRS761" s="168"/>
      <c r="CRT761" s="168"/>
      <c r="CRU761" s="168"/>
      <c r="CRV761" s="168"/>
      <c r="CRW761" s="168"/>
      <c r="CRX761" s="168"/>
      <c r="CRY761" s="168"/>
      <c r="CRZ761" s="168"/>
      <c r="CSA761" s="168"/>
      <c r="CSB761" s="168"/>
      <c r="CSC761" s="168"/>
      <c r="CSD761" s="168"/>
      <c r="CSE761" s="168"/>
      <c r="CSF761" s="168"/>
      <c r="CSG761" s="168"/>
      <c r="CSH761" s="168"/>
      <c r="CSI761" s="168"/>
      <c r="CSJ761" s="168"/>
      <c r="CSK761" s="168"/>
      <c r="CSL761" s="168"/>
      <c r="CSM761" s="168"/>
      <c r="CSN761" s="168"/>
      <c r="CSO761" s="168"/>
      <c r="CSP761" s="168"/>
      <c r="CSQ761" s="168"/>
      <c r="CSR761" s="168"/>
      <c r="CSS761" s="168"/>
      <c r="CST761" s="168"/>
      <c r="CSU761" s="168"/>
      <c r="CSV761" s="168"/>
      <c r="CSW761" s="168"/>
      <c r="CSX761" s="168"/>
      <c r="CSY761" s="168"/>
      <c r="CSZ761" s="168"/>
      <c r="CTA761" s="168"/>
      <c r="CTB761" s="168"/>
      <c r="CTC761" s="168"/>
      <c r="CTD761" s="168"/>
      <c r="CTE761" s="511"/>
      <c r="CTF761" s="511"/>
      <c r="CTG761" s="511"/>
      <c r="CTH761" s="511"/>
      <c r="CTI761" s="511"/>
      <c r="CTJ761" s="511"/>
      <c r="CTK761" s="511"/>
      <c r="CTL761" s="511"/>
      <c r="CTM761" s="511"/>
      <c r="CTN761" s="511"/>
      <c r="CTO761" s="511"/>
      <c r="CTP761" s="511"/>
      <c r="CTQ761" s="511"/>
      <c r="CTR761" s="511"/>
      <c r="CTS761" s="511"/>
      <c r="CTT761" s="511"/>
      <c r="CTU761" s="511"/>
      <c r="CTV761" s="511"/>
      <c r="CTW761" s="511"/>
      <c r="CTX761" s="511"/>
      <c r="CTY761" s="511"/>
      <c r="CTZ761" s="511"/>
      <c r="CUA761" s="511"/>
      <c r="CUB761" s="511"/>
      <c r="CUC761" s="89"/>
      <c r="CUD761" s="89"/>
      <c r="CUE761" s="89"/>
      <c r="CUF761" s="89"/>
      <c r="CUG761" s="89"/>
      <c r="CUH761" s="511"/>
      <c r="CUI761" s="511"/>
      <c r="CUJ761" s="89"/>
      <c r="CUK761" s="89"/>
      <c r="CUL761" s="511"/>
      <c r="CUM761" s="511"/>
      <c r="CUN761" s="89"/>
      <c r="CUO761" s="89"/>
      <c r="CUP761" s="511"/>
      <c r="CUQ761" s="511"/>
      <c r="CUR761" s="511"/>
      <c r="CUS761" s="511"/>
      <c r="CUT761" s="511"/>
      <c r="CUU761" s="511"/>
      <c r="CUV761" s="511"/>
      <c r="CUW761" s="89"/>
      <c r="CUX761" s="89"/>
      <c r="CUY761" s="511"/>
      <c r="CUZ761" s="511"/>
      <c r="CVA761" s="89"/>
      <c r="CVB761" s="89"/>
      <c r="CVC761" s="511"/>
      <c r="CVD761" s="511"/>
      <c r="CVE761" s="511"/>
      <c r="CVF761" s="511"/>
      <c r="CVG761" s="511"/>
      <c r="CVH761" s="203"/>
      <c r="CVI761" s="107"/>
      <c r="CVJ761" s="511"/>
      <c r="CVK761" s="511"/>
      <c r="CVL761" s="511"/>
      <c r="CVM761" s="511"/>
      <c r="CVN761" s="511"/>
      <c r="CVO761" s="511"/>
      <c r="CVP761" s="511"/>
      <c r="CVQ761" s="168"/>
      <c r="CVR761" s="168"/>
      <c r="CVS761" s="168"/>
      <c r="CVT761" s="168"/>
      <c r="CVU761" s="168"/>
      <c r="CVV761" s="168"/>
      <c r="CVW761" s="168"/>
      <c r="CVX761" s="168"/>
      <c r="CVY761" s="168"/>
      <c r="CVZ761" s="168"/>
      <c r="CWA761" s="168"/>
      <c r="CWB761" s="168"/>
      <c r="CWC761" s="168"/>
      <c r="CWD761" s="168"/>
      <c r="CWE761" s="168"/>
      <c r="CWF761" s="168"/>
      <c r="CWG761" s="168"/>
      <c r="CWH761" s="168"/>
      <c r="CWI761" s="168"/>
      <c r="CWJ761" s="168"/>
      <c r="CWK761" s="168"/>
      <c r="CWL761" s="168"/>
      <c r="CWM761" s="168"/>
      <c r="CWN761" s="168"/>
      <c r="CWO761" s="168"/>
      <c r="CWP761" s="168"/>
      <c r="CWQ761" s="168"/>
      <c r="CWR761" s="168"/>
      <c r="CWS761" s="168"/>
      <c r="CWT761" s="168"/>
      <c r="CWU761" s="168"/>
      <c r="CWV761" s="168"/>
      <c r="CWW761" s="168"/>
      <c r="CWX761" s="168"/>
      <c r="CWY761" s="168"/>
      <c r="CWZ761" s="168"/>
      <c r="CXA761" s="168"/>
      <c r="CXB761" s="168"/>
      <c r="CXC761" s="168"/>
      <c r="CXD761" s="168"/>
      <c r="CXE761" s="168"/>
      <c r="CXF761" s="168"/>
      <c r="CXG761" s="168"/>
      <c r="CXH761" s="168"/>
      <c r="CXI761" s="511"/>
      <c r="CXJ761" s="511"/>
      <c r="CXK761" s="511"/>
      <c r="CXL761" s="511"/>
      <c r="CXM761" s="511"/>
      <c r="CXN761" s="511"/>
      <c r="CXO761" s="511"/>
      <c r="CXP761" s="511"/>
      <c r="CXQ761" s="511"/>
      <c r="CXR761" s="511"/>
      <c r="CXS761" s="511"/>
      <c r="CXT761" s="511"/>
      <c r="CXU761" s="511"/>
      <c r="CXV761" s="511"/>
      <c r="CXW761" s="511"/>
      <c r="CXX761" s="511"/>
      <c r="CXY761" s="511"/>
      <c r="CXZ761" s="511"/>
      <c r="CYA761" s="511"/>
      <c r="CYB761" s="511"/>
      <c r="CYC761" s="511"/>
      <c r="CYD761" s="511"/>
      <c r="CYE761" s="511"/>
      <c r="CYF761" s="511"/>
      <c r="CYG761" s="89"/>
      <c r="CYH761" s="89"/>
      <c r="CYI761" s="89"/>
      <c r="CYJ761" s="89"/>
      <c r="CYK761" s="89"/>
      <c r="CYL761" s="511"/>
      <c r="CYM761" s="511"/>
      <c r="CYN761" s="89"/>
      <c r="CYO761" s="89"/>
      <c r="CYP761" s="511"/>
      <c r="CYQ761" s="511"/>
      <c r="CYR761" s="89"/>
      <c r="CYS761" s="89"/>
      <c r="CYT761" s="511"/>
      <c r="CYU761" s="511"/>
      <c r="CYV761" s="511"/>
      <c r="CYW761" s="511"/>
      <c r="CYX761" s="511"/>
      <c r="CYY761" s="511"/>
      <c r="CYZ761" s="511"/>
      <c r="CZA761" s="89"/>
      <c r="CZB761" s="89"/>
      <c r="CZC761" s="511"/>
      <c r="CZD761" s="511"/>
      <c r="CZE761" s="89"/>
      <c r="CZF761" s="89"/>
      <c r="CZG761" s="511"/>
      <c r="CZH761" s="511"/>
      <c r="CZI761" s="511"/>
      <c r="CZJ761" s="511"/>
      <c r="CZK761" s="511"/>
      <c r="CZL761" s="203"/>
      <c r="CZM761" s="107"/>
      <c r="CZN761" s="511"/>
      <c r="CZO761" s="511"/>
      <c r="CZP761" s="511"/>
      <c r="CZQ761" s="511"/>
      <c r="CZR761" s="511"/>
      <c r="CZS761" s="511"/>
      <c r="CZT761" s="511"/>
      <c r="CZU761" s="168"/>
      <c r="CZV761" s="168"/>
      <c r="CZW761" s="168"/>
      <c r="CZX761" s="168"/>
      <c r="CZY761" s="168"/>
      <c r="CZZ761" s="168"/>
      <c r="DAA761" s="168"/>
      <c r="DAB761" s="168"/>
      <c r="DAC761" s="168"/>
      <c r="DAD761" s="168"/>
      <c r="DAE761" s="168"/>
      <c r="DAF761" s="168"/>
      <c r="DAG761" s="168"/>
      <c r="DAH761" s="168"/>
      <c r="DAI761" s="168"/>
      <c r="DAJ761" s="168"/>
      <c r="DAK761" s="168"/>
      <c r="DAL761" s="168"/>
      <c r="DAM761" s="168"/>
      <c r="DAN761" s="168"/>
      <c r="DAO761" s="168"/>
      <c r="DAP761" s="168"/>
      <c r="DAQ761" s="168"/>
      <c r="DAR761" s="168"/>
      <c r="DAS761" s="168"/>
      <c r="DAT761" s="168"/>
      <c r="DAU761" s="168"/>
      <c r="DAV761" s="168"/>
      <c r="DAW761" s="168"/>
      <c r="DAX761" s="168"/>
      <c r="DAY761" s="168"/>
      <c r="DAZ761" s="168"/>
      <c r="DBA761" s="168"/>
      <c r="DBB761" s="168"/>
      <c r="DBC761" s="168"/>
      <c r="DBD761" s="168"/>
      <c r="DBE761" s="168"/>
      <c r="DBF761" s="168"/>
      <c r="DBG761" s="168"/>
      <c r="DBH761" s="168"/>
      <c r="DBI761" s="168"/>
      <c r="DBJ761" s="168"/>
      <c r="DBK761" s="168"/>
      <c r="DBL761" s="168"/>
      <c r="DBM761" s="511"/>
      <c r="DBN761" s="511"/>
      <c r="DBO761" s="511"/>
      <c r="DBP761" s="511"/>
      <c r="DBQ761" s="511"/>
      <c r="DBR761" s="511"/>
      <c r="DBS761" s="511"/>
      <c r="DBT761" s="511"/>
      <c r="DBU761" s="511"/>
      <c r="DBV761" s="511"/>
      <c r="DBW761" s="511"/>
      <c r="DBX761" s="511"/>
      <c r="DBY761" s="511"/>
      <c r="DBZ761" s="511"/>
      <c r="DCA761" s="511"/>
      <c r="DCB761" s="511"/>
      <c r="DCC761" s="511"/>
      <c r="DCD761" s="511"/>
      <c r="DCE761" s="511"/>
      <c r="DCF761" s="511"/>
      <c r="DCG761" s="511"/>
      <c r="DCH761" s="511"/>
      <c r="DCI761" s="511"/>
      <c r="DCJ761" s="511"/>
      <c r="DCK761" s="89"/>
      <c r="DCL761" s="89"/>
      <c r="DCM761" s="89"/>
      <c r="DCN761" s="89"/>
      <c r="DCO761" s="89"/>
      <c r="DCP761" s="511"/>
      <c r="DCQ761" s="511"/>
      <c r="DCR761" s="89"/>
      <c r="DCS761" s="89"/>
      <c r="DCT761" s="511"/>
      <c r="DCU761" s="511"/>
      <c r="DCV761" s="89"/>
      <c r="DCW761" s="89"/>
      <c r="DCX761" s="511"/>
      <c r="DCY761" s="511"/>
      <c r="DCZ761" s="511"/>
      <c r="DDA761" s="511"/>
      <c r="DDB761" s="511"/>
      <c r="DDC761" s="511"/>
      <c r="DDD761" s="511"/>
      <c r="DDE761" s="89"/>
      <c r="DDF761" s="89"/>
      <c r="DDG761" s="511"/>
      <c r="DDH761" s="511"/>
      <c r="DDI761" s="89"/>
      <c r="DDJ761" s="89"/>
      <c r="DDK761" s="511"/>
      <c r="DDL761" s="511"/>
      <c r="DDM761" s="511"/>
      <c r="DDN761" s="511"/>
      <c r="DDO761" s="511"/>
      <c r="DDP761" s="203"/>
      <c r="DDQ761" s="107"/>
      <c r="DDR761" s="511"/>
      <c r="DDS761" s="511"/>
      <c r="DDT761" s="511"/>
      <c r="DDU761" s="511"/>
      <c r="DDV761" s="511"/>
      <c r="DDW761" s="511"/>
      <c r="DDX761" s="511"/>
      <c r="DDY761" s="168"/>
      <c r="DDZ761" s="168"/>
      <c r="DEA761" s="168"/>
      <c r="DEB761" s="168"/>
      <c r="DEC761" s="168"/>
      <c r="DED761" s="168"/>
      <c r="DEE761" s="168"/>
      <c r="DEF761" s="168"/>
      <c r="DEG761" s="168"/>
      <c r="DEH761" s="168"/>
      <c r="DEI761" s="168"/>
      <c r="DEJ761" s="168"/>
      <c r="DEK761" s="168"/>
      <c r="DEL761" s="168"/>
      <c r="DEM761" s="168"/>
      <c r="DEN761" s="168"/>
      <c r="DEO761" s="168"/>
      <c r="DEP761" s="168"/>
      <c r="DEQ761" s="168"/>
      <c r="DER761" s="168"/>
      <c r="DES761" s="168"/>
      <c r="DET761" s="168"/>
      <c r="DEU761" s="168"/>
      <c r="DEV761" s="168"/>
      <c r="DEW761" s="168"/>
      <c r="DEX761" s="168"/>
      <c r="DEY761" s="168"/>
      <c r="DEZ761" s="168"/>
      <c r="DFA761" s="168"/>
      <c r="DFB761" s="168"/>
      <c r="DFC761" s="168"/>
      <c r="DFD761" s="168"/>
      <c r="DFE761" s="168"/>
      <c r="DFF761" s="168"/>
      <c r="DFG761" s="168"/>
      <c r="DFH761" s="168"/>
      <c r="DFI761" s="168"/>
      <c r="DFJ761" s="168"/>
      <c r="DFK761" s="168"/>
      <c r="DFL761" s="168"/>
      <c r="DFM761" s="168"/>
      <c r="DFN761" s="168"/>
      <c r="DFO761" s="168"/>
      <c r="DFP761" s="168"/>
      <c r="DFQ761" s="511"/>
      <c r="DFR761" s="511"/>
      <c r="DFS761" s="511"/>
      <c r="DFT761" s="511"/>
      <c r="DFU761" s="511"/>
      <c r="DFV761" s="511"/>
      <c r="DFW761" s="511"/>
      <c r="DFX761" s="511"/>
      <c r="DFY761" s="511"/>
      <c r="DFZ761" s="511"/>
      <c r="DGA761" s="511"/>
      <c r="DGB761" s="511"/>
      <c r="DGC761" s="511"/>
      <c r="DGD761" s="511"/>
      <c r="DGE761" s="511"/>
      <c r="DGF761" s="511"/>
      <c r="DGG761" s="511"/>
      <c r="DGH761" s="511"/>
      <c r="DGI761" s="511"/>
      <c r="DGJ761" s="511"/>
      <c r="DGK761" s="511"/>
      <c r="DGL761" s="511"/>
      <c r="DGM761" s="511"/>
      <c r="DGN761" s="511"/>
      <c r="DGO761" s="89"/>
      <c r="DGP761" s="89"/>
      <c r="DGQ761" s="89"/>
      <c r="DGR761" s="89"/>
      <c r="DGS761" s="89"/>
      <c r="DGT761" s="511"/>
      <c r="DGU761" s="511"/>
      <c r="DGV761" s="89"/>
      <c r="DGW761" s="89"/>
      <c r="DGX761" s="511"/>
      <c r="DGY761" s="511"/>
      <c r="DGZ761" s="89"/>
      <c r="DHA761" s="89"/>
      <c r="DHB761" s="511"/>
      <c r="DHC761" s="511"/>
      <c r="DHD761" s="511"/>
      <c r="DHE761" s="511"/>
      <c r="DHF761" s="511"/>
      <c r="DHG761" s="511"/>
      <c r="DHH761" s="511"/>
      <c r="DHI761" s="89"/>
      <c r="DHJ761" s="89"/>
      <c r="DHK761" s="511"/>
      <c r="DHL761" s="511"/>
      <c r="DHM761" s="89"/>
      <c r="DHN761" s="89"/>
      <c r="DHO761" s="511"/>
      <c r="DHP761" s="511"/>
      <c r="DHQ761" s="511"/>
      <c r="DHR761" s="511"/>
      <c r="DHS761" s="511"/>
      <c r="DHT761" s="203"/>
      <c r="DHU761" s="107"/>
      <c r="DHV761" s="511"/>
      <c r="DHW761" s="511"/>
      <c r="DHX761" s="511"/>
      <c r="DHY761" s="511"/>
      <c r="DHZ761" s="511"/>
      <c r="DIA761" s="511"/>
      <c r="DIB761" s="511"/>
      <c r="DIC761" s="168"/>
      <c r="DID761" s="168"/>
      <c r="DIE761" s="168"/>
      <c r="DIF761" s="168"/>
      <c r="DIG761" s="168"/>
      <c r="DIH761" s="168"/>
      <c r="DII761" s="168"/>
      <c r="DIJ761" s="168"/>
      <c r="DIK761" s="168"/>
      <c r="DIL761" s="168"/>
      <c r="DIM761" s="168"/>
      <c r="DIN761" s="168"/>
      <c r="DIO761" s="168"/>
      <c r="DIP761" s="168"/>
      <c r="DIQ761" s="168"/>
      <c r="DIR761" s="168"/>
      <c r="DIS761" s="168"/>
      <c r="DIT761" s="168"/>
      <c r="DIU761" s="168"/>
      <c r="DIV761" s="168"/>
      <c r="DIW761" s="168"/>
      <c r="DIX761" s="168"/>
      <c r="DIY761" s="168"/>
      <c r="DIZ761" s="168"/>
      <c r="DJA761" s="168"/>
      <c r="DJB761" s="168"/>
      <c r="DJC761" s="168"/>
      <c r="DJD761" s="168"/>
      <c r="DJE761" s="168"/>
      <c r="DJF761" s="168"/>
      <c r="DJG761" s="168"/>
      <c r="DJH761" s="168"/>
      <c r="DJI761" s="168"/>
      <c r="DJJ761" s="168"/>
      <c r="DJK761" s="168"/>
      <c r="DJL761" s="168"/>
      <c r="DJM761" s="168"/>
      <c r="DJN761" s="168"/>
      <c r="DJO761" s="168"/>
      <c r="DJP761" s="168"/>
      <c r="DJQ761" s="168"/>
      <c r="DJR761" s="168"/>
      <c r="DJS761" s="168"/>
      <c r="DJT761" s="168"/>
      <c r="DJU761" s="511"/>
      <c r="DJV761" s="511"/>
      <c r="DJW761" s="511"/>
      <c r="DJX761" s="511"/>
      <c r="DJY761" s="511"/>
      <c r="DJZ761" s="511"/>
      <c r="DKA761" s="511"/>
      <c r="DKB761" s="511"/>
      <c r="DKC761" s="511"/>
      <c r="DKD761" s="511"/>
      <c r="DKE761" s="511"/>
      <c r="DKF761" s="511"/>
      <c r="DKG761" s="511"/>
      <c r="DKH761" s="511"/>
      <c r="DKI761" s="511"/>
      <c r="DKJ761" s="511"/>
      <c r="DKK761" s="511"/>
      <c r="DKL761" s="511"/>
      <c r="DKM761" s="511"/>
      <c r="DKN761" s="511"/>
      <c r="DKO761" s="511"/>
      <c r="DKP761" s="511"/>
      <c r="DKQ761" s="511"/>
      <c r="DKR761" s="511"/>
      <c r="DKS761" s="89"/>
      <c r="DKT761" s="89"/>
      <c r="DKU761" s="89"/>
      <c r="DKV761" s="89"/>
      <c r="DKW761" s="89"/>
      <c r="DKX761" s="511"/>
      <c r="DKY761" s="511"/>
      <c r="DKZ761" s="89"/>
      <c r="DLA761" s="89"/>
      <c r="DLB761" s="511"/>
      <c r="DLC761" s="511"/>
      <c r="DLD761" s="89"/>
      <c r="DLE761" s="89"/>
      <c r="DLF761" s="511"/>
      <c r="DLG761" s="511"/>
      <c r="DLH761" s="511"/>
      <c r="DLI761" s="511"/>
      <c r="DLJ761" s="511"/>
      <c r="DLK761" s="511"/>
      <c r="DLL761" s="511"/>
      <c r="DLM761" s="89"/>
      <c r="DLN761" s="89"/>
      <c r="DLO761" s="511"/>
      <c r="DLP761" s="511"/>
      <c r="DLQ761" s="89"/>
      <c r="DLR761" s="89"/>
      <c r="DLS761" s="511"/>
      <c r="DLT761" s="511"/>
      <c r="DLU761" s="511"/>
      <c r="DLV761" s="511"/>
      <c r="DLW761" s="511"/>
      <c r="DLX761" s="203"/>
      <c r="DLY761" s="107"/>
      <c r="DLZ761" s="511"/>
      <c r="DMA761" s="511"/>
      <c r="DMB761" s="511"/>
      <c r="DMC761" s="511"/>
      <c r="DMD761" s="511"/>
      <c r="DME761" s="511"/>
      <c r="DMF761" s="511"/>
      <c r="DMG761" s="168"/>
      <c r="DMH761" s="168"/>
      <c r="DMI761" s="168"/>
      <c r="DMJ761" s="168"/>
      <c r="DMK761" s="168"/>
      <c r="DML761" s="168"/>
      <c r="DMM761" s="168"/>
      <c r="DMN761" s="168"/>
      <c r="DMO761" s="168"/>
      <c r="DMP761" s="168"/>
      <c r="DMQ761" s="168"/>
      <c r="DMR761" s="168"/>
      <c r="DMS761" s="168"/>
      <c r="DMT761" s="168"/>
      <c r="DMU761" s="168"/>
      <c r="DMV761" s="168"/>
      <c r="DMW761" s="168"/>
      <c r="DMX761" s="168"/>
      <c r="DMY761" s="168"/>
      <c r="DMZ761" s="168"/>
      <c r="DNA761" s="168"/>
      <c r="DNB761" s="168"/>
      <c r="DNC761" s="168"/>
      <c r="DND761" s="168"/>
      <c r="DNE761" s="168"/>
      <c r="DNF761" s="168"/>
      <c r="DNG761" s="168"/>
      <c r="DNH761" s="168"/>
      <c r="DNI761" s="168"/>
      <c r="DNJ761" s="168"/>
      <c r="DNK761" s="168"/>
      <c r="DNL761" s="168"/>
      <c r="DNM761" s="168"/>
      <c r="DNN761" s="168"/>
      <c r="DNO761" s="168"/>
      <c r="DNP761" s="168"/>
      <c r="DNQ761" s="168"/>
      <c r="DNR761" s="168"/>
      <c r="DNS761" s="168"/>
      <c r="DNT761" s="168"/>
      <c r="DNU761" s="168"/>
      <c r="DNV761" s="168"/>
      <c r="DNW761" s="168"/>
      <c r="DNX761" s="168"/>
      <c r="DNY761" s="511"/>
      <c r="DNZ761" s="511"/>
      <c r="DOA761" s="511"/>
      <c r="DOB761" s="511"/>
      <c r="DOC761" s="511"/>
      <c r="DOD761" s="511"/>
      <c r="DOE761" s="511"/>
      <c r="DOF761" s="511"/>
      <c r="DOG761" s="511"/>
      <c r="DOH761" s="511"/>
      <c r="DOI761" s="511"/>
      <c r="DOJ761" s="511"/>
      <c r="DOK761" s="511"/>
      <c r="DOL761" s="511"/>
      <c r="DOM761" s="511"/>
      <c r="DON761" s="511"/>
      <c r="DOO761" s="511"/>
      <c r="DOP761" s="511"/>
      <c r="DOQ761" s="511"/>
      <c r="DOR761" s="511"/>
      <c r="DOS761" s="511"/>
      <c r="DOT761" s="511"/>
      <c r="DOU761" s="511"/>
      <c r="DOV761" s="511"/>
      <c r="DOW761" s="89"/>
      <c r="DOX761" s="89"/>
      <c r="DOY761" s="89"/>
      <c r="DOZ761" s="89"/>
      <c r="DPA761" s="89"/>
      <c r="DPB761" s="511"/>
      <c r="DPC761" s="511"/>
      <c r="DPD761" s="89"/>
      <c r="DPE761" s="89"/>
      <c r="DPF761" s="511"/>
      <c r="DPG761" s="511"/>
      <c r="DPH761" s="89"/>
      <c r="DPI761" s="89"/>
      <c r="DPJ761" s="511"/>
      <c r="DPK761" s="511"/>
      <c r="DPL761" s="511"/>
      <c r="DPM761" s="511"/>
      <c r="DPN761" s="511"/>
      <c r="DPO761" s="511"/>
      <c r="DPP761" s="511"/>
      <c r="DPQ761" s="89"/>
      <c r="DPR761" s="89"/>
      <c r="DPS761" s="511"/>
      <c r="DPT761" s="511"/>
      <c r="DPU761" s="89"/>
      <c r="DPV761" s="89"/>
      <c r="DPW761" s="511"/>
      <c r="DPX761" s="511"/>
      <c r="DPY761" s="511"/>
      <c r="DPZ761" s="511"/>
      <c r="DQA761" s="511"/>
      <c r="DQB761" s="203"/>
      <c r="DQC761" s="107"/>
      <c r="DQD761" s="511"/>
      <c r="DQE761" s="511"/>
      <c r="DQF761" s="511"/>
      <c r="DQG761" s="511"/>
      <c r="DQH761" s="511"/>
      <c r="DQI761" s="511"/>
      <c r="DQJ761" s="511"/>
      <c r="DQK761" s="168"/>
      <c r="DQL761" s="168"/>
      <c r="DQM761" s="168"/>
      <c r="DQN761" s="168"/>
      <c r="DQO761" s="168"/>
      <c r="DQP761" s="168"/>
      <c r="DQQ761" s="168"/>
      <c r="DQR761" s="168"/>
      <c r="DQS761" s="168"/>
      <c r="DQT761" s="168"/>
      <c r="DQU761" s="168"/>
      <c r="DQV761" s="168"/>
      <c r="DQW761" s="168"/>
      <c r="DQX761" s="168"/>
      <c r="DQY761" s="168"/>
      <c r="DQZ761" s="168"/>
      <c r="DRA761" s="168"/>
      <c r="DRB761" s="168"/>
      <c r="DRC761" s="168"/>
      <c r="DRD761" s="168"/>
      <c r="DRE761" s="168"/>
      <c r="DRF761" s="168"/>
      <c r="DRG761" s="168"/>
      <c r="DRH761" s="168"/>
      <c r="DRI761" s="168"/>
      <c r="DRJ761" s="168"/>
      <c r="DRK761" s="168"/>
      <c r="DRL761" s="168"/>
      <c r="DRM761" s="168"/>
      <c r="DRN761" s="168"/>
      <c r="DRO761" s="168"/>
      <c r="DRP761" s="168"/>
      <c r="DRQ761" s="168"/>
      <c r="DRR761" s="168"/>
      <c r="DRS761" s="168"/>
      <c r="DRT761" s="168"/>
      <c r="DRU761" s="168"/>
      <c r="DRV761" s="168"/>
      <c r="DRW761" s="168"/>
      <c r="DRX761" s="168"/>
      <c r="DRY761" s="168"/>
      <c r="DRZ761" s="168"/>
      <c r="DSA761" s="168"/>
      <c r="DSB761" s="168"/>
      <c r="DSC761" s="511"/>
      <c r="DSD761" s="511"/>
      <c r="DSE761" s="511"/>
      <c r="DSF761" s="511"/>
      <c r="DSG761" s="511"/>
      <c r="DSH761" s="511"/>
      <c r="DSI761" s="511"/>
      <c r="DSJ761" s="511"/>
      <c r="DSK761" s="511"/>
      <c r="DSL761" s="511"/>
      <c r="DSM761" s="511"/>
      <c r="DSN761" s="511"/>
      <c r="DSO761" s="511"/>
      <c r="DSP761" s="511"/>
      <c r="DSQ761" s="511"/>
      <c r="DSR761" s="511"/>
      <c r="DSS761" s="511"/>
      <c r="DST761" s="511"/>
      <c r="DSU761" s="511"/>
      <c r="DSV761" s="511"/>
      <c r="DSW761" s="511"/>
      <c r="DSX761" s="511"/>
      <c r="DSY761" s="511"/>
      <c r="DSZ761" s="511"/>
      <c r="DTA761" s="89"/>
      <c r="DTB761" s="89"/>
      <c r="DTC761" s="89"/>
      <c r="DTD761" s="89"/>
      <c r="DTE761" s="89"/>
      <c r="DTF761" s="511"/>
      <c r="DTG761" s="511"/>
      <c r="DTH761" s="89"/>
      <c r="DTI761" s="89"/>
      <c r="DTJ761" s="511"/>
      <c r="DTK761" s="511"/>
      <c r="DTL761" s="89"/>
      <c r="DTM761" s="89"/>
      <c r="DTN761" s="511"/>
      <c r="DTO761" s="511"/>
      <c r="DTP761" s="511"/>
      <c r="DTQ761" s="511"/>
      <c r="DTR761" s="511"/>
      <c r="DTS761" s="511"/>
      <c r="DTT761" s="511"/>
      <c r="DTU761" s="89"/>
      <c r="DTV761" s="89"/>
      <c r="DTW761" s="511"/>
      <c r="DTX761" s="511"/>
      <c r="DTY761" s="89"/>
      <c r="DTZ761" s="89"/>
      <c r="DUA761" s="511"/>
      <c r="DUB761" s="511"/>
      <c r="DUC761" s="511"/>
      <c r="DUD761" s="511"/>
      <c r="DUE761" s="511"/>
      <c r="DUF761" s="203"/>
      <c r="DUG761" s="107"/>
      <c r="DUH761" s="511"/>
      <c r="DUI761" s="511"/>
      <c r="DUJ761" s="511"/>
      <c r="DUK761" s="511"/>
      <c r="DUL761" s="511"/>
      <c r="DUM761" s="511"/>
      <c r="DUN761" s="511"/>
      <c r="DUO761" s="168"/>
      <c r="DUP761" s="168"/>
      <c r="DUQ761" s="168"/>
      <c r="DUR761" s="168"/>
      <c r="DUS761" s="168"/>
      <c r="DUT761" s="168"/>
      <c r="DUU761" s="168"/>
      <c r="DUV761" s="168"/>
      <c r="DUW761" s="168"/>
      <c r="DUX761" s="168"/>
      <c r="DUY761" s="168"/>
      <c r="DUZ761" s="168"/>
      <c r="DVA761" s="168"/>
      <c r="DVB761" s="168"/>
      <c r="DVC761" s="168"/>
      <c r="DVD761" s="168"/>
      <c r="DVE761" s="168"/>
      <c r="DVF761" s="168"/>
      <c r="DVG761" s="168"/>
      <c r="DVH761" s="168"/>
      <c r="DVI761" s="168"/>
      <c r="DVJ761" s="168"/>
      <c r="DVK761" s="168"/>
      <c r="DVL761" s="168"/>
      <c r="DVM761" s="168"/>
      <c r="DVN761" s="168"/>
      <c r="DVO761" s="168"/>
      <c r="DVP761" s="168"/>
      <c r="DVQ761" s="168"/>
      <c r="DVR761" s="168"/>
      <c r="DVS761" s="168"/>
      <c r="DVT761" s="168"/>
      <c r="DVU761" s="168"/>
      <c r="DVV761" s="168"/>
      <c r="DVW761" s="168"/>
      <c r="DVX761" s="168"/>
      <c r="DVY761" s="168"/>
      <c r="DVZ761" s="168"/>
      <c r="DWA761" s="168"/>
      <c r="DWB761" s="168"/>
      <c r="DWC761" s="168"/>
      <c r="DWD761" s="168"/>
      <c r="DWE761" s="168"/>
      <c r="DWF761" s="168"/>
      <c r="DWG761" s="511"/>
      <c r="DWH761" s="511"/>
      <c r="DWI761" s="511"/>
      <c r="DWJ761" s="511"/>
      <c r="DWK761" s="511"/>
      <c r="DWL761" s="511"/>
      <c r="DWM761" s="511"/>
      <c r="DWN761" s="511"/>
      <c r="DWO761" s="511"/>
      <c r="DWP761" s="511"/>
      <c r="DWQ761" s="511"/>
      <c r="DWR761" s="511"/>
      <c r="DWS761" s="511"/>
      <c r="DWT761" s="511"/>
      <c r="DWU761" s="511"/>
      <c r="DWV761" s="511"/>
      <c r="DWW761" s="511"/>
      <c r="DWX761" s="511"/>
      <c r="DWY761" s="511"/>
      <c r="DWZ761" s="511"/>
      <c r="DXA761" s="511"/>
      <c r="DXB761" s="511"/>
      <c r="DXC761" s="511"/>
      <c r="DXD761" s="511"/>
      <c r="DXE761" s="89"/>
      <c r="DXF761" s="89"/>
      <c r="DXG761" s="89"/>
      <c r="DXH761" s="89"/>
      <c r="DXI761" s="89"/>
      <c r="DXJ761" s="511"/>
      <c r="DXK761" s="511"/>
      <c r="DXL761" s="89"/>
      <c r="DXM761" s="89"/>
      <c r="DXN761" s="511"/>
      <c r="DXO761" s="511"/>
      <c r="DXP761" s="89"/>
      <c r="DXQ761" s="89"/>
      <c r="DXR761" s="511"/>
      <c r="DXS761" s="511"/>
      <c r="DXT761" s="511"/>
      <c r="DXU761" s="511"/>
      <c r="DXV761" s="511"/>
      <c r="DXW761" s="511"/>
      <c r="DXX761" s="511"/>
      <c r="DXY761" s="89"/>
      <c r="DXZ761" s="89"/>
      <c r="DYA761" s="511"/>
      <c r="DYB761" s="511"/>
      <c r="DYC761" s="89"/>
      <c r="DYD761" s="89"/>
      <c r="DYE761" s="511"/>
      <c r="DYF761" s="511"/>
      <c r="DYG761" s="511"/>
      <c r="DYH761" s="511"/>
      <c r="DYI761" s="511"/>
      <c r="DYJ761" s="203"/>
      <c r="DYK761" s="107"/>
      <c r="DYL761" s="511"/>
      <c r="DYM761" s="511"/>
      <c r="DYN761" s="511"/>
      <c r="DYO761" s="511"/>
      <c r="DYP761" s="511"/>
      <c r="DYQ761" s="511"/>
      <c r="DYR761" s="511"/>
      <c r="DYS761" s="168"/>
      <c r="DYT761" s="168"/>
      <c r="DYU761" s="168"/>
      <c r="DYV761" s="168"/>
      <c r="DYW761" s="168"/>
      <c r="DYX761" s="168"/>
      <c r="DYY761" s="168"/>
      <c r="DYZ761" s="168"/>
      <c r="DZA761" s="168"/>
      <c r="DZB761" s="168"/>
      <c r="DZC761" s="168"/>
      <c r="DZD761" s="168"/>
      <c r="DZE761" s="168"/>
      <c r="DZF761" s="168"/>
      <c r="DZG761" s="168"/>
      <c r="DZH761" s="168"/>
      <c r="DZI761" s="168"/>
      <c r="DZJ761" s="168"/>
      <c r="DZK761" s="168"/>
      <c r="DZL761" s="168"/>
      <c r="DZM761" s="168"/>
      <c r="DZN761" s="168"/>
      <c r="DZO761" s="168"/>
      <c r="DZP761" s="168"/>
      <c r="DZQ761" s="168"/>
      <c r="DZR761" s="168"/>
      <c r="DZS761" s="168"/>
      <c r="DZT761" s="168"/>
      <c r="DZU761" s="168"/>
      <c r="DZV761" s="168"/>
      <c r="DZW761" s="168"/>
      <c r="DZX761" s="168"/>
      <c r="DZY761" s="168"/>
      <c r="DZZ761" s="168"/>
      <c r="EAA761" s="168"/>
      <c r="EAB761" s="168"/>
      <c r="EAC761" s="168"/>
      <c r="EAD761" s="168"/>
      <c r="EAE761" s="168"/>
      <c r="EAF761" s="168"/>
      <c r="EAG761" s="168"/>
      <c r="EAH761" s="168"/>
      <c r="EAI761" s="168"/>
      <c r="EAJ761" s="168"/>
      <c r="EAK761" s="511"/>
      <c r="EAL761" s="511"/>
      <c r="EAM761" s="511"/>
      <c r="EAN761" s="511"/>
      <c r="EAO761" s="511"/>
      <c r="EAP761" s="511"/>
      <c r="EAQ761" s="511"/>
      <c r="EAR761" s="511"/>
      <c r="EAS761" s="511"/>
      <c r="EAT761" s="511"/>
      <c r="EAU761" s="511"/>
      <c r="EAV761" s="511"/>
      <c r="EAW761" s="511"/>
      <c r="EAX761" s="511"/>
      <c r="EAY761" s="511"/>
      <c r="EAZ761" s="511"/>
      <c r="EBA761" s="511"/>
      <c r="EBB761" s="511"/>
      <c r="EBC761" s="511"/>
      <c r="EBD761" s="511"/>
      <c r="EBE761" s="511"/>
      <c r="EBF761" s="511"/>
      <c r="EBG761" s="511"/>
      <c r="EBH761" s="511"/>
      <c r="EBI761" s="89"/>
      <c r="EBJ761" s="89"/>
      <c r="EBK761" s="89"/>
      <c r="EBL761" s="89"/>
      <c r="EBM761" s="89"/>
      <c r="EBN761" s="511"/>
      <c r="EBO761" s="511"/>
      <c r="EBP761" s="89"/>
      <c r="EBQ761" s="89"/>
      <c r="EBR761" s="511"/>
      <c r="EBS761" s="511"/>
      <c r="EBT761" s="89"/>
      <c r="EBU761" s="89"/>
      <c r="EBV761" s="511"/>
      <c r="EBW761" s="511"/>
      <c r="EBX761" s="511"/>
      <c r="EBY761" s="511"/>
      <c r="EBZ761" s="511"/>
      <c r="ECA761" s="511"/>
      <c r="ECB761" s="511"/>
      <c r="ECC761" s="89"/>
      <c r="ECD761" s="89"/>
      <c r="ECE761" s="511"/>
      <c r="ECF761" s="511"/>
      <c r="ECG761" s="89"/>
      <c r="ECH761" s="89"/>
      <c r="ECI761" s="511"/>
      <c r="ECJ761" s="511"/>
      <c r="ECK761" s="511"/>
      <c r="ECL761" s="511"/>
      <c r="ECM761" s="511"/>
      <c r="ECN761" s="203"/>
      <c r="ECO761" s="107"/>
      <c r="ECP761" s="511"/>
      <c r="ECQ761" s="511"/>
      <c r="ECR761" s="511"/>
      <c r="ECS761" s="511"/>
      <c r="ECT761" s="511"/>
      <c r="ECU761" s="511"/>
      <c r="ECV761" s="511"/>
      <c r="ECW761" s="168"/>
      <c r="ECX761" s="168"/>
      <c r="ECY761" s="168"/>
      <c r="ECZ761" s="168"/>
      <c r="EDA761" s="168"/>
      <c r="EDB761" s="168"/>
      <c r="EDC761" s="168"/>
      <c r="EDD761" s="168"/>
      <c r="EDE761" s="168"/>
      <c r="EDF761" s="168"/>
      <c r="EDG761" s="168"/>
      <c r="EDH761" s="168"/>
      <c r="EDI761" s="168"/>
      <c r="EDJ761" s="168"/>
      <c r="EDK761" s="168"/>
      <c r="EDL761" s="168"/>
      <c r="EDM761" s="168"/>
      <c r="EDN761" s="168"/>
      <c r="EDO761" s="168"/>
      <c r="EDP761" s="168"/>
      <c r="EDQ761" s="168"/>
      <c r="EDR761" s="168"/>
      <c r="EDS761" s="168"/>
      <c r="EDT761" s="168"/>
      <c r="EDU761" s="168"/>
      <c r="EDV761" s="168"/>
      <c r="EDW761" s="168"/>
      <c r="EDX761" s="168"/>
      <c r="EDY761" s="168"/>
      <c r="EDZ761" s="168"/>
      <c r="EEA761" s="168"/>
      <c r="EEB761" s="168"/>
      <c r="EEC761" s="168"/>
      <c r="EED761" s="168"/>
      <c r="EEE761" s="168"/>
      <c r="EEF761" s="168"/>
      <c r="EEG761" s="168"/>
      <c r="EEH761" s="168"/>
      <c r="EEI761" s="168"/>
      <c r="EEJ761" s="168"/>
      <c r="EEK761" s="168"/>
      <c r="EEL761" s="168"/>
      <c r="EEM761" s="168"/>
      <c r="EEN761" s="168"/>
      <c r="EEO761" s="511"/>
      <c r="EEP761" s="511"/>
      <c r="EEQ761" s="511"/>
      <c r="EER761" s="511"/>
      <c r="EES761" s="511"/>
      <c r="EET761" s="511"/>
      <c r="EEU761" s="511"/>
      <c r="EEV761" s="511"/>
      <c r="EEW761" s="511"/>
      <c r="EEX761" s="511"/>
      <c r="EEY761" s="511"/>
      <c r="EEZ761" s="511"/>
      <c r="EFA761" s="511"/>
      <c r="EFB761" s="511"/>
      <c r="EFC761" s="511"/>
      <c r="EFD761" s="511"/>
      <c r="EFE761" s="511"/>
      <c r="EFF761" s="511"/>
      <c r="EFG761" s="511"/>
      <c r="EFH761" s="511"/>
      <c r="EFI761" s="511"/>
      <c r="EFJ761" s="511"/>
      <c r="EFK761" s="511"/>
      <c r="EFL761" s="511"/>
      <c r="EFM761" s="89"/>
      <c r="EFN761" s="89"/>
      <c r="EFO761" s="89"/>
      <c r="EFP761" s="89"/>
      <c r="EFQ761" s="89"/>
      <c r="EFR761" s="511"/>
      <c r="EFS761" s="511"/>
      <c r="EFT761" s="89"/>
      <c r="EFU761" s="89"/>
      <c r="EFV761" s="511"/>
      <c r="EFW761" s="511"/>
      <c r="EFX761" s="89"/>
      <c r="EFY761" s="89"/>
      <c r="EFZ761" s="511"/>
      <c r="EGA761" s="511"/>
      <c r="EGB761" s="511"/>
      <c r="EGC761" s="511"/>
      <c r="EGD761" s="511"/>
      <c r="EGE761" s="511"/>
      <c r="EGF761" s="511"/>
      <c r="EGG761" s="89"/>
      <c r="EGH761" s="89"/>
      <c r="EGI761" s="511"/>
      <c r="EGJ761" s="511"/>
      <c r="EGK761" s="89"/>
      <c r="EGL761" s="89"/>
      <c r="EGM761" s="511"/>
      <c r="EGN761" s="511"/>
      <c r="EGO761" s="511"/>
      <c r="EGP761" s="511"/>
      <c r="EGQ761" s="511"/>
      <c r="EGR761" s="203"/>
      <c r="EGS761" s="107"/>
      <c r="EGT761" s="511"/>
      <c r="EGU761" s="511"/>
      <c r="EGV761" s="511"/>
      <c r="EGW761" s="511"/>
      <c r="EGX761" s="511"/>
      <c r="EGY761" s="511"/>
      <c r="EGZ761" s="511"/>
      <c r="EHA761" s="168"/>
      <c r="EHB761" s="168"/>
      <c r="EHC761" s="168"/>
      <c r="EHD761" s="168"/>
      <c r="EHE761" s="168"/>
      <c r="EHF761" s="168"/>
      <c r="EHG761" s="168"/>
      <c r="EHH761" s="168"/>
      <c r="EHI761" s="168"/>
      <c r="EHJ761" s="168"/>
      <c r="EHK761" s="168"/>
      <c r="EHL761" s="168"/>
      <c r="EHM761" s="168"/>
      <c r="EHN761" s="168"/>
      <c r="EHO761" s="168"/>
      <c r="EHP761" s="168"/>
      <c r="EHQ761" s="168"/>
      <c r="EHR761" s="168"/>
      <c r="EHS761" s="168"/>
      <c r="EHT761" s="168"/>
      <c r="EHU761" s="168"/>
      <c r="EHV761" s="168"/>
      <c r="EHW761" s="168"/>
      <c r="EHX761" s="168"/>
      <c r="EHY761" s="168"/>
      <c r="EHZ761" s="168"/>
      <c r="EIA761" s="168"/>
      <c r="EIB761" s="168"/>
      <c r="EIC761" s="168"/>
      <c r="EID761" s="168"/>
      <c r="EIE761" s="168"/>
      <c r="EIF761" s="168"/>
      <c r="EIG761" s="168"/>
      <c r="EIH761" s="168"/>
      <c r="EII761" s="168"/>
      <c r="EIJ761" s="168"/>
      <c r="EIK761" s="168"/>
      <c r="EIL761" s="168"/>
      <c r="EIM761" s="168"/>
      <c r="EIN761" s="168"/>
      <c r="EIO761" s="168"/>
      <c r="EIP761" s="168"/>
      <c r="EIQ761" s="168"/>
      <c r="EIR761" s="168"/>
      <c r="EIS761" s="511"/>
      <c r="EIT761" s="511"/>
      <c r="EIU761" s="511"/>
      <c r="EIV761" s="511"/>
      <c r="EIW761" s="511"/>
      <c r="EIX761" s="511"/>
      <c r="EIY761" s="511"/>
      <c r="EIZ761" s="511"/>
      <c r="EJA761" s="511"/>
      <c r="EJB761" s="511"/>
      <c r="EJC761" s="511"/>
      <c r="EJD761" s="511"/>
      <c r="EJE761" s="511"/>
      <c r="EJF761" s="511"/>
      <c r="EJG761" s="511"/>
      <c r="EJH761" s="511"/>
      <c r="EJI761" s="511"/>
      <c r="EJJ761" s="511"/>
      <c r="EJK761" s="511"/>
      <c r="EJL761" s="511"/>
      <c r="EJM761" s="511"/>
      <c r="EJN761" s="511"/>
      <c r="EJO761" s="511"/>
      <c r="EJP761" s="511"/>
      <c r="EJQ761" s="89"/>
      <c r="EJR761" s="89"/>
      <c r="EJS761" s="89"/>
      <c r="EJT761" s="89"/>
      <c r="EJU761" s="89"/>
      <c r="EJV761" s="511"/>
      <c r="EJW761" s="511"/>
      <c r="EJX761" s="89"/>
      <c r="EJY761" s="89"/>
      <c r="EJZ761" s="511"/>
      <c r="EKA761" s="511"/>
      <c r="EKB761" s="89"/>
      <c r="EKC761" s="89"/>
      <c r="EKD761" s="511"/>
      <c r="EKE761" s="511"/>
      <c r="EKF761" s="511"/>
      <c r="EKG761" s="511"/>
      <c r="EKH761" s="511"/>
      <c r="EKI761" s="511"/>
      <c r="EKJ761" s="511"/>
      <c r="EKK761" s="89"/>
      <c r="EKL761" s="89"/>
      <c r="EKM761" s="511"/>
      <c r="EKN761" s="511"/>
      <c r="EKO761" s="89"/>
      <c r="EKP761" s="89"/>
      <c r="EKQ761" s="511"/>
      <c r="EKR761" s="511"/>
      <c r="EKS761" s="511"/>
      <c r="EKT761" s="511"/>
      <c r="EKU761" s="511"/>
      <c r="EKV761" s="203"/>
      <c r="EKW761" s="107"/>
      <c r="EKX761" s="511"/>
      <c r="EKY761" s="511"/>
      <c r="EKZ761" s="511"/>
      <c r="ELA761" s="511"/>
      <c r="ELB761" s="511"/>
      <c r="ELC761" s="511"/>
      <c r="ELD761" s="511"/>
      <c r="ELE761" s="168"/>
      <c r="ELF761" s="168"/>
      <c r="ELG761" s="168"/>
      <c r="ELH761" s="168"/>
      <c r="ELI761" s="168"/>
      <c r="ELJ761" s="168"/>
      <c r="ELK761" s="168"/>
      <c r="ELL761" s="168"/>
      <c r="ELM761" s="168"/>
      <c r="ELN761" s="168"/>
      <c r="ELO761" s="168"/>
      <c r="ELP761" s="168"/>
      <c r="ELQ761" s="168"/>
      <c r="ELR761" s="168"/>
      <c r="ELS761" s="168"/>
      <c r="ELT761" s="168"/>
      <c r="ELU761" s="168"/>
      <c r="ELV761" s="168"/>
      <c r="ELW761" s="168"/>
      <c r="ELX761" s="168"/>
      <c r="ELY761" s="168"/>
      <c r="ELZ761" s="168"/>
      <c r="EMA761" s="168"/>
      <c r="EMB761" s="168"/>
      <c r="EMC761" s="168"/>
      <c r="EMD761" s="168"/>
      <c r="EME761" s="168"/>
      <c r="EMF761" s="168"/>
      <c r="EMG761" s="168"/>
      <c r="EMH761" s="168"/>
      <c r="EMI761" s="168"/>
      <c r="EMJ761" s="168"/>
      <c r="EMK761" s="168"/>
      <c r="EML761" s="168"/>
      <c r="EMM761" s="168"/>
      <c r="EMN761" s="168"/>
      <c r="EMO761" s="168"/>
      <c r="EMP761" s="168"/>
      <c r="EMQ761" s="168"/>
      <c r="EMR761" s="168"/>
      <c r="EMS761" s="168"/>
      <c r="EMT761" s="168"/>
      <c r="EMU761" s="168"/>
      <c r="EMV761" s="168"/>
      <c r="EMW761" s="511"/>
      <c r="EMX761" s="511"/>
      <c r="EMY761" s="511"/>
      <c r="EMZ761" s="511"/>
      <c r="ENA761" s="511"/>
      <c r="ENB761" s="511"/>
      <c r="ENC761" s="511"/>
      <c r="END761" s="511"/>
      <c r="ENE761" s="511"/>
      <c r="ENF761" s="511"/>
      <c r="ENG761" s="511"/>
      <c r="ENH761" s="511"/>
      <c r="ENI761" s="511"/>
      <c r="ENJ761" s="511"/>
      <c r="ENK761" s="511"/>
      <c r="ENL761" s="511"/>
      <c r="ENM761" s="511"/>
      <c r="ENN761" s="511"/>
      <c r="ENO761" s="511"/>
      <c r="ENP761" s="511"/>
      <c r="ENQ761" s="511"/>
      <c r="ENR761" s="511"/>
      <c r="ENS761" s="511"/>
      <c r="ENT761" s="511"/>
      <c r="ENU761" s="89"/>
      <c r="ENV761" s="89"/>
      <c r="ENW761" s="89"/>
      <c r="ENX761" s="89"/>
      <c r="ENY761" s="89"/>
      <c r="ENZ761" s="511"/>
      <c r="EOA761" s="511"/>
      <c r="EOB761" s="89"/>
      <c r="EOC761" s="89"/>
      <c r="EOD761" s="511"/>
      <c r="EOE761" s="511"/>
      <c r="EOF761" s="89"/>
      <c r="EOG761" s="89"/>
      <c r="EOH761" s="511"/>
      <c r="EOI761" s="511"/>
      <c r="EOJ761" s="511"/>
      <c r="EOK761" s="511"/>
      <c r="EOL761" s="511"/>
      <c r="EOM761" s="511"/>
      <c r="EON761" s="511"/>
      <c r="EOO761" s="89"/>
      <c r="EOP761" s="89"/>
      <c r="EOQ761" s="511"/>
      <c r="EOR761" s="511"/>
      <c r="EOS761" s="89"/>
      <c r="EOT761" s="89"/>
      <c r="EOU761" s="511"/>
      <c r="EOV761" s="511"/>
      <c r="EOW761" s="511"/>
      <c r="EOX761" s="511"/>
      <c r="EOY761" s="511"/>
      <c r="EOZ761" s="203"/>
      <c r="EPA761" s="107"/>
      <c r="EPB761" s="511"/>
      <c r="EPC761" s="511"/>
      <c r="EPD761" s="511"/>
      <c r="EPE761" s="511"/>
      <c r="EPF761" s="511"/>
      <c r="EPG761" s="511"/>
      <c r="EPH761" s="511"/>
      <c r="EPI761" s="168"/>
      <c r="EPJ761" s="168"/>
      <c r="EPK761" s="168"/>
      <c r="EPL761" s="168"/>
      <c r="EPM761" s="168"/>
      <c r="EPN761" s="168"/>
      <c r="EPO761" s="168"/>
      <c r="EPP761" s="168"/>
      <c r="EPQ761" s="168"/>
      <c r="EPR761" s="168"/>
      <c r="EPS761" s="168"/>
      <c r="EPT761" s="168"/>
      <c r="EPU761" s="168"/>
      <c r="EPV761" s="168"/>
      <c r="EPW761" s="168"/>
      <c r="EPX761" s="168"/>
      <c r="EPY761" s="168"/>
      <c r="EPZ761" s="168"/>
      <c r="EQA761" s="168"/>
      <c r="EQB761" s="168"/>
      <c r="EQC761" s="168"/>
      <c r="EQD761" s="168"/>
      <c r="EQE761" s="168"/>
      <c r="EQF761" s="168"/>
      <c r="EQG761" s="168"/>
      <c r="EQH761" s="168"/>
      <c r="EQI761" s="168"/>
      <c r="EQJ761" s="168"/>
      <c r="EQK761" s="168"/>
      <c r="EQL761" s="168"/>
      <c r="EQM761" s="168"/>
      <c r="EQN761" s="168"/>
      <c r="EQO761" s="168"/>
      <c r="EQP761" s="168"/>
      <c r="EQQ761" s="168"/>
      <c r="EQR761" s="168"/>
      <c r="EQS761" s="168"/>
      <c r="EQT761" s="168"/>
      <c r="EQU761" s="168"/>
      <c r="EQV761" s="168"/>
      <c r="EQW761" s="168"/>
      <c r="EQX761" s="168"/>
      <c r="EQY761" s="168"/>
      <c r="EQZ761" s="168"/>
      <c r="ERA761" s="511"/>
      <c r="ERB761" s="511"/>
      <c r="ERC761" s="511"/>
      <c r="ERD761" s="511"/>
      <c r="ERE761" s="511"/>
      <c r="ERF761" s="511"/>
      <c r="ERG761" s="511"/>
      <c r="ERH761" s="511"/>
      <c r="ERI761" s="511"/>
      <c r="ERJ761" s="511"/>
      <c r="ERK761" s="511"/>
      <c r="ERL761" s="511"/>
      <c r="ERM761" s="511"/>
      <c r="ERN761" s="511"/>
      <c r="ERO761" s="511"/>
      <c r="ERP761" s="511"/>
      <c r="ERQ761" s="511"/>
      <c r="ERR761" s="511"/>
      <c r="ERS761" s="511"/>
      <c r="ERT761" s="511"/>
      <c r="ERU761" s="511"/>
      <c r="ERV761" s="511"/>
      <c r="ERW761" s="511"/>
      <c r="ERX761" s="511"/>
      <c r="ERY761" s="89"/>
      <c r="ERZ761" s="89"/>
      <c r="ESA761" s="89"/>
      <c r="ESB761" s="89"/>
      <c r="ESC761" s="89"/>
      <c r="ESD761" s="511"/>
      <c r="ESE761" s="511"/>
      <c r="ESF761" s="89"/>
      <c r="ESG761" s="89"/>
      <c r="ESH761" s="511"/>
      <c r="ESI761" s="511"/>
      <c r="ESJ761" s="89"/>
      <c r="ESK761" s="89"/>
      <c r="ESL761" s="511"/>
      <c r="ESM761" s="511"/>
      <c r="ESN761" s="511"/>
      <c r="ESO761" s="511"/>
      <c r="ESP761" s="511"/>
      <c r="ESQ761" s="511"/>
      <c r="ESR761" s="511"/>
      <c r="ESS761" s="89"/>
      <c r="EST761" s="89"/>
      <c r="ESU761" s="511"/>
      <c r="ESV761" s="511"/>
      <c r="ESW761" s="89"/>
      <c r="ESX761" s="89"/>
      <c r="ESY761" s="511"/>
      <c r="ESZ761" s="511"/>
      <c r="ETA761" s="511"/>
      <c r="ETB761" s="511"/>
      <c r="ETC761" s="511"/>
      <c r="ETD761" s="203"/>
      <c r="ETE761" s="107"/>
      <c r="ETF761" s="511"/>
      <c r="ETG761" s="511"/>
      <c r="ETH761" s="511"/>
      <c r="ETI761" s="511"/>
      <c r="ETJ761" s="511"/>
      <c r="ETK761" s="511"/>
      <c r="ETL761" s="511"/>
      <c r="ETM761" s="168"/>
      <c r="ETN761" s="168"/>
      <c r="ETO761" s="168"/>
      <c r="ETP761" s="168"/>
      <c r="ETQ761" s="168"/>
      <c r="ETR761" s="168"/>
      <c r="ETS761" s="168"/>
      <c r="ETT761" s="168"/>
      <c r="ETU761" s="168"/>
      <c r="ETV761" s="168"/>
      <c r="ETW761" s="168"/>
      <c r="ETX761" s="168"/>
      <c r="ETY761" s="168"/>
      <c r="ETZ761" s="168"/>
      <c r="EUA761" s="168"/>
      <c r="EUB761" s="168"/>
      <c r="EUC761" s="168"/>
      <c r="EUD761" s="168"/>
      <c r="EUE761" s="168"/>
      <c r="EUF761" s="168"/>
      <c r="EUG761" s="168"/>
      <c r="EUH761" s="168"/>
      <c r="EUI761" s="168"/>
      <c r="EUJ761" s="168"/>
      <c r="EUK761" s="168"/>
      <c r="EUL761" s="168"/>
      <c r="EUM761" s="168"/>
      <c r="EUN761" s="168"/>
      <c r="EUO761" s="168"/>
      <c r="EUP761" s="168"/>
      <c r="EUQ761" s="168"/>
      <c r="EUR761" s="168"/>
      <c r="EUS761" s="168"/>
      <c r="EUT761" s="168"/>
      <c r="EUU761" s="168"/>
      <c r="EUV761" s="168"/>
      <c r="EUW761" s="168"/>
      <c r="EUX761" s="168"/>
      <c r="EUY761" s="168"/>
      <c r="EUZ761" s="168"/>
      <c r="EVA761" s="168"/>
      <c r="EVB761" s="168"/>
      <c r="EVC761" s="168"/>
      <c r="EVD761" s="168"/>
      <c r="EVE761" s="511"/>
      <c r="EVF761" s="511"/>
      <c r="EVG761" s="511"/>
      <c r="EVH761" s="511"/>
      <c r="EVI761" s="511"/>
      <c r="EVJ761" s="511"/>
      <c r="EVK761" s="511"/>
      <c r="EVL761" s="511"/>
      <c r="EVM761" s="511"/>
      <c r="EVN761" s="511"/>
      <c r="EVO761" s="511"/>
      <c r="EVP761" s="511"/>
      <c r="EVQ761" s="511"/>
      <c r="EVR761" s="511"/>
      <c r="EVS761" s="511"/>
      <c r="EVT761" s="511"/>
      <c r="EVU761" s="511"/>
      <c r="EVV761" s="511"/>
      <c r="EVW761" s="511"/>
      <c r="EVX761" s="511"/>
      <c r="EVY761" s="511"/>
      <c r="EVZ761" s="511"/>
      <c r="EWA761" s="511"/>
      <c r="EWB761" s="511"/>
      <c r="EWC761" s="89"/>
      <c r="EWD761" s="89"/>
      <c r="EWE761" s="89"/>
      <c r="EWF761" s="89"/>
      <c r="EWG761" s="89"/>
      <c r="EWH761" s="511"/>
      <c r="EWI761" s="511"/>
      <c r="EWJ761" s="89"/>
      <c r="EWK761" s="89"/>
      <c r="EWL761" s="511"/>
      <c r="EWM761" s="511"/>
      <c r="EWN761" s="89"/>
      <c r="EWO761" s="89"/>
      <c r="EWP761" s="511"/>
      <c r="EWQ761" s="511"/>
      <c r="EWR761" s="511"/>
      <c r="EWS761" s="511"/>
      <c r="EWT761" s="511"/>
      <c r="EWU761" s="511"/>
      <c r="EWV761" s="511"/>
      <c r="EWW761" s="89"/>
      <c r="EWX761" s="89"/>
      <c r="EWY761" s="511"/>
      <c r="EWZ761" s="511"/>
      <c r="EXA761" s="89"/>
      <c r="EXB761" s="89"/>
      <c r="EXC761" s="511"/>
      <c r="EXD761" s="511"/>
      <c r="EXE761" s="511"/>
      <c r="EXF761" s="511"/>
      <c r="EXG761" s="511"/>
      <c r="EXH761" s="203"/>
      <c r="EXI761" s="107"/>
      <c r="EXJ761" s="511"/>
      <c r="EXK761" s="511"/>
      <c r="EXL761" s="511"/>
      <c r="EXM761" s="511"/>
      <c r="EXN761" s="511"/>
      <c r="EXO761" s="511"/>
      <c r="EXP761" s="511"/>
      <c r="EXQ761" s="168"/>
      <c r="EXR761" s="168"/>
      <c r="EXS761" s="168"/>
      <c r="EXT761" s="168"/>
      <c r="EXU761" s="168"/>
      <c r="EXV761" s="168"/>
      <c r="EXW761" s="168"/>
      <c r="EXX761" s="168"/>
      <c r="EXY761" s="168"/>
      <c r="EXZ761" s="168"/>
      <c r="EYA761" s="168"/>
      <c r="EYB761" s="168"/>
      <c r="EYC761" s="168"/>
      <c r="EYD761" s="168"/>
      <c r="EYE761" s="168"/>
      <c r="EYF761" s="168"/>
      <c r="EYG761" s="168"/>
      <c r="EYH761" s="168"/>
      <c r="EYI761" s="168"/>
      <c r="EYJ761" s="168"/>
      <c r="EYK761" s="168"/>
      <c r="EYL761" s="168"/>
      <c r="EYM761" s="168"/>
      <c r="EYN761" s="168"/>
      <c r="EYO761" s="168"/>
      <c r="EYP761" s="168"/>
      <c r="EYQ761" s="168"/>
      <c r="EYR761" s="168"/>
      <c r="EYS761" s="168"/>
      <c r="EYT761" s="168"/>
      <c r="EYU761" s="168"/>
      <c r="EYV761" s="168"/>
      <c r="EYW761" s="168"/>
      <c r="EYX761" s="168"/>
      <c r="EYY761" s="168"/>
      <c r="EYZ761" s="168"/>
      <c r="EZA761" s="168"/>
      <c r="EZB761" s="168"/>
      <c r="EZC761" s="168"/>
      <c r="EZD761" s="168"/>
      <c r="EZE761" s="168"/>
      <c r="EZF761" s="168"/>
      <c r="EZG761" s="168"/>
      <c r="EZH761" s="168"/>
      <c r="EZI761" s="511"/>
      <c r="EZJ761" s="511"/>
      <c r="EZK761" s="511"/>
      <c r="EZL761" s="511"/>
      <c r="EZM761" s="511"/>
      <c r="EZN761" s="511"/>
      <c r="EZO761" s="511"/>
      <c r="EZP761" s="511"/>
      <c r="EZQ761" s="511"/>
      <c r="EZR761" s="511"/>
      <c r="EZS761" s="511"/>
      <c r="EZT761" s="511"/>
      <c r="EZU761" s="511"/>
      <c r="EZV761" s="511"/>
      <c r="EZW761" s="511"/>
      <c r="EZX761" s="511"/>
      <c r="EZY761" s="511"/>
      <c r="EZZ761" s="511"/>
      <c r="FAA761" s="511"/>
      <c r="FAB761" s="511"/>
      <c r="FAC761" s="511"/>
      <c r="FAD761" s="511"/>
      <c r="FAE761" s="511"/>
      <c r="FAF761" s="511"/>
      <c r="FAG761" s="89"/>
      <c r="FAH761" s="89"/>
      <c r="FAI761" s="89"/>
      <c r="FAJ761" s="89"/>
      <c r="FAK761" s="89"/>
      <c r="FAL761" s="511"/>
      <c r="FAM761" s="511"/>
      <c r="FAN761" s="89"/>
      <c r="FAO761" s="89"/>
      <c r="FAP761" s="511"/>
      <c r="FAQ761" s="511"/>
      <c r="FAR761" s="89"/>
      <c r="FAS761" s="89"/>
      <c r="FAT761" s="511"/>
      <c r="FAU761" s="511"/>
      <c r="FAV761" s="511"/>
      <c r="FAW761" s="511"/>
      <c r="FAX761" s="511"/>
      <c r="FAY761" s="511"/>
      <c r="FAZ761" s="511"/>
      <c r="FBA761" s="89"/>
      <c r="FBB761" s="89"/>
      <c r="FBC761" s="511"/>
      <c r="FBD761" s="511"/>
      <c r="FBE761" s="89"/>
      <c r="FBF761" s="89"/>
      <c r="FBG761" s="511"/>
      <c r="FBH761" s="511"/>
      <c r="FBI761" s="511"/>
      <c r="FBJ761" s="511"/>
      <c r="FBK761" s="511"/>
      <c r="FBL761" s="203"/>
      <c r="FBM761" s="107"/>
      <c r="FBN761" s="511"/>
      <c r="FBO761" s="511"/>
      <c r="FBP761" s="511"/>
      <c r="FBQ761" s="511"/>
      <c r="FBR761" s="511"/>
      <c r="FBS761" s="511"/>
      <c r="FBT761" s="511"/>
      <c r="FBU761" s="168"/>
      <c r="FBV761" s="168"/>
      <c r="FBW761" s="168"/>
      <c r="FBX761" s="168"/>
      <c r="FBY761" s="168"/>
      <c r="FBZ761" s="168"/>
      <c r="FCA761" s="168"/>
      <c r="FCB761" s="168"/>
      <c r="FCC761" s="168"/>
      <c r="FCD761" s="168"/>
      <c r="FCE761" s="168"/>
      <c r="FCF761" s="168"/>
      <c r="FCG761" s="168"/>
      <c r="FCH761" s="168"/>
      <c r="FCI761" s="168"/>
      <c r="FCJ761" s="168"/>
      <c r="FCK761" s="168"/>
      <c r="FCL761" s="168"/>
      <c r="FCM761" s="168"/>
      <c r="FCN761" s="168"/>
      <c r="FCO761" s="168"/>
      <c r="FCP761" s="168"/>
      <c r="FCQ761" s="168"/>
      <c r="FCR761" s="168"/>
      <c r="FCS761" s="168"/>
      <c r="FCT761" s="168"/>
      <c r="FCU761" s="168"/>
      <c r="FCV761" s="168"/>
      <c r="FCW761" s="168"/>
      <c r="FCX761" s="168"/>
      <c r="FCY761" s="168"/>
      <c r="FCZ761" s="168"/>
      <c r="FDA761" s="168"/>
      <c r="FDB761" s="168"/>
      <c r="FDC761" s="168"/>
      <c r="FDD761" s="168"/>
      <c r="FDE761" s="168"/>
      <c r="FDF761" s="168"/>
      <c r="FDG761" s="168"/>
      <c r="FDH761" s="168"/>
      <c r="FDI761" s="168"/>
      <c r="FDJ761" s="168"/>
      <c r="FDK761" s="168"/>
      <c r="FDL761" s="168"/>
      <c r="FDM761" s="511"/>
      <c r="FDN761" s="511"/>
      <c r="FDO761" s="511"/>
      <c r="FDP761" s="511"/>
      <c r="FDQ761" s="511"/>
      <c r="FDR761" s="511"/>
      <c r="FDS761" s="511"/>
      <c r="FDT761" s="511"/>
      <c r="FDU761" s="511"/>
      <c r="FDV761" s="511"/>
      <c r="FDW761" s="511"/>
      <c r="FDX761" s="511"/>
      <c r="FDY761" s="511"/>
      <c r="FDZ761" s="511"/>
      <c r="FEA761" s="511"/>
      <c r="FEB761" s="511"/>
      <c r="FEC761" s="511"/>
      <c r="FED761" s="511"/>
      <c r="FEE761" s="511"/>
      <c r="FEF761" s="511"/>
      <c r="FEG761" s="511"/>
      <c r="FEH761" s="511"/>
      <c r="FEI761" s="511"/>
      <c r="FEJ761" s="511"/>
      <c r="FEK761" s="89"/>
      <c r="FEL761" s="89"/>
      <c r="FEM761" s="89"/>
      <c r="FEN761" s="89"/>
      <c r="FEO761" s="89"/>
      <c r="FEP761" s="511"/>
      <c r="FEQ761" s="511"/>
      <c r="FER761" s="89"/>
      <c r="FES761" s="89"/>
      <c r="FET761" s="511"/>
      <c r="FEU761" s="511"/>
      <c r="FEV761" s="89"/>
      <c r="FEW761" s="89"/>
      <c r="FEX761" s="511"/>
      <c r="FEY761" s="511"/>
      <c r="FEZ761" s="511"/>
      <c r="FFA761" s="511"/>
      <c r="FFB761" s="511"/>
      <c r="FFC761" s="511"/>
      <c r="FFD761" s="511"/>
      <c r="FFE761" s="89"/>
      <c r="FFF761" s="89"/>
      <c r="FFG761" s="511"/>
      <c r="FFH761" s="511"/>
      <c r="FFI761" s="89"/>
      <c r="FFJ761" s="89"/>
      <c r="FFK761" s="511"/>
      <c r="FFL761" s="511"/>
      <c r="FFM761" s="511"/>
      <c r="FFN761" s="511"/>
      <c r="FFO761" s="511"/>
      <c r="FFP761" s="203"/>
      <c r="FFQ761" s="107"/>
      <c r="FFR761" s="511"/>
      <c r="FFS761" s="511"/>
      <c r="FFT761" s="511"/>
      <c r="FFU761" s="511"/>
      <c r="FFV761" s="511"/>
      <c r="FFW761" s="511"/>
      <c r="FFX761" s="511"/>
      <c r="FFY761" s="168"/>
      <c r="FFZ761" s="168"/>
      <c r="FGA761" s="168"/>
      <c r="FGB761" s="168"/>
      <c r="FGC761" s="168"/>
      <c r="FGD761" s="168"/>
      <c r="FGE761" s="168"/>
      <c r="FGF761" s="168"/>
      <c r="FGG761" s="168"/>
      <c r="FGH761" s="168"/>
      <c r="FGI761" s="168"/>
      <c r="FGJ761" s="168"/>
      <c r="FGK761" s="168"/>
      <c r="FGL761" s="168"/>
      <c r="FGM761" s="168"/>
      <c r="FGN761" s="168"/>
      <c r="FGO761" s="168"/>
      <c r="FGP761" s="168"/>
      <c r="FGQ761" s="168"/>
      <c r="FGR761" s="168"/>
      <c r="FGS761" s="168"/>
      <c r="FGT761" s="168"/>
      <c r="FGU761" s="168"/>
      <c r="FGV761" s="168"/>
      <c r="FGW761" s="168"/>
      <c r="FGX761" s="168"/>
      <c r="FGY761" s="168"/>
      <c r="FGZ761" s="168"/>
      <c r="FHA761" s="168"/>
      <c r="FHB761" s="168"/>
      <c r="FHC761" s="168"/>
      <c r="FHD761" s="168"/>
      <c r="FHE761" s="168"/>
      <c r="FHF761" s="168"/>
      <c r="FHG761" s="168"/>
      <c r="FHH761" s="168"/>
      <c r="FHI761" s="168"/>
      <c r="FHJ761" s="168"/>
      <c r="FHK761" s="168"/>
      <c r="FHL761" s="168"/>
      <c r="FHM761" s="168"/>
      <c r="FHN761" s="168"/>
      <c r="FHO761" s="168"/>
      <c r="FHP761" s="168"/>
      <c r="FHQ761" s="511"/>
      <c r="FHR761" s="511"/>
      <c r="FHS761" s="511"/>
      <c r="FHT761" s="511"/>
      <c r="FHU761" s="511"/>
      <c r="FHV761" s="511"/>
      <c r="FHW761" s="511"/>
      <c r="FHX761" s="511"/>
      <c r="FHY761" s="511"/>
      <c r="FHZ761" s="511"/>
      <c r="FIA761" s="511"/>
      <c r="FIB761" s="511"/>
      <c r="FIC761" s="511"/>
      <c r="FID761" s="511"/>
      <c r="FIE761" s="511"/>
      <c r="FIF761" s="511"/>
      <c r="FIG761" s="511"/>
      <c r="FIH761" s="511"/>
      <c r="FII761" s="511"/>
      <c r="FIJ761" s="511"/>
      <c r="FIK761" s="511"/>
      <c r="FIL761" s="511"/>
      <c r="FIM761" s="511"/>
      <c r="FIN761" s="511"/>
      <c r="FIO761" s="89"/>
      <c r="FIP761" s="89"/>
      <c r="FIQ761" s="89"/>
      <c r="FIR761" s="89"/>
      <c r="FIS761" s="89"/>
      <c r="FIT761" s="511"/>
      <c r="FIU761" s="511"/>
      <c r="FIV761" s="89"/>
      <c r="FIW761" s="89"/>
      <c r="FIX761" s="511"/>
      <c r="FIY761" s="511"/>
      <c r="FIZ761" s="89"/>
      <c r="FJA761" s="89"/>
      <c r="FJB761" s="511"/>
      <c r="FJC761" s="511"/>
      <c r="FJD761" s="511"/>
      <c r="FJE761" s="511"/>
      <c r="FJF761" s="511"/>
      <c r="FJG761" s="511"/>
      <c r="FJH761" s="511"/>
      <c r="FJI761" s="89"/>
      <c r="FJJ761" s="89"/>
      <c r="FJK761" s="511"/>
      <c r="FJL761" s="511"/>
      <c r="FJM761" s="89"/>
      <c r="FJN761" s="89"/>
      <c r="FJO761" s="511"/>
      <c r="FJP761" s="511"/>
      <c r="FJQ761" s="511"/>
      <c r="FJR761" s="511"/>
      <c r="FJS761" s="511"/>
      <c r="FJT761" s="203"/>
      <c r="FJU761" s="107"/>
      <c r="FJV761" s="511"/>
      <c r="FJW761" s="511"/>
      <c r="FJX761" s="511"/>
      <c r="FJY761" s="511"/>
      <c r="FJZ761" s="511"/>
      <c r="FKA761" s="511"/>
      <c r="FKB761" s="511"/>
      <c r="FKC761" s="168"/>
      <c r="FKD761" s="168"/>
      <c r="FKE761" s="168"/>
      <c r="FKF761" s="168"/>
      <c r="FKG761" s="168"/>
      <c r="FKH761" s="168"/>
      <c r="FKI761" s="168"/>
      <c r="FKJ761" s="168"/>
      <c r="FKK761" s="168"/>
      <c r="FKL761" s="168"/>
      <c r="FKM761" s="168"/>
      <c r="FKN761" s="168"/>
      <c r="FKO761" s="168"/>
      <c r="FKP761" s="168"/>
      <c r="FKQ761" s="168"/>
      <c r="FKR761" s="168"/>
      <c r="FKS761" s="168"/>
      <c r="FKT761" s="168"/>
      <c r="FKU761" s="168"/>
      <c r="FKV761" s="168"/>
      <c r="FKW761" s="168"/>
      <c r="FKX761" s="168"/>
      <c r="FKY761" s="168"/>
      <c r="FKZ761" s="168"/>
      <c r="FLA761" s="168"/>
      <c r="FLB761" s="168"/>
      <c r="FLC761" s="168"/>
      <c r="FLD761" s="168"/>
      <c r="FLE761" s="168"/>
      <c r="FLF761" s="168"/>
      <c r="FLG761" s="168"/>
      <c r="FLH761" s="168"/>
      <c r="FLI761" s="168"/>
      <c r="FLJ761" s="168"/>
      <c r="FLK761" s="168"/>
      <c r="FLL761" s="168"/>
      <c r="FLM761" s="168"/>
      <c r="FLN761" s="168"/>
      <c r="FLO761" s="168"/>
      <c r="FLP761" s="168"/>
      <c r="FLQ761" s="168"/>
      <c r="FLR761" s="168"/>
      <c r="FLS761" s="168"/>
      <c r="FLT761" s="168"/>
      <c r="FLU761" s="511"/>
      <c r="FLV761" s="511"/>
      <c r="FLW761" s="511"/>
      <c r="FLX761" s="511"/>
      <c r="FLY761" s="511"/>
      <c r="FLZ761" s="511"/>
      <c r="FMA761" s="511"/>
      <c r="FMB761" s="511"/>
      <c r="FMC761" s="511"/>
      <c r="FMD761" s="511"/>
      <c r="FME761" s="511"/>
      <c r="FMF761" s="511"/>
      <c r="FMG761" s="511"/>
      <c r="FMH761" s="511"/>
      <c r="FMI761" s="511"/>
      <c r="FMJ761" s="511"/>
      <c r="FMK761" s="511"/>
      <c r="FML761" s="511"/>
      <c r="FMM761" s="511"/>
      <c r="FMN761" s="511"/>
      <c r="FMO761" s="511"/>
      <c r="FMP761" s="511"/>
      <c r="FMQ761" s="511"/>
      <c r="FMR761" s="511"/>
      <c r="FMS761" s="89"/>
      <c r="FMT761" s="89"/>
      <c r="FMU761" s="89"/>
      <c r="FMV761" s="89"/>
      <c r="FMW761" s="89"/>
      <c r="FMX761" s="511"/>
      <c r="FMY761" s="511"/>
      <c r="FMZ761" s="89"/>
      <c r="FNA761" s="89"/>
      <c r="FNB761" s="511"/>
      <c r="FNC761" s="511"/>
      <c r="FND761" s="89"/>
      <c r="FNE761" s="89"/>
      <c r="FNF761" s="511"/>
      <c r="FNG761" s="511"/>
      <c r="FNH761" s="511"/>
      <c r="FNI761" s="511"/>
      <c r="FNJ761" s="511"/>
      <c r="FNK761" s="511"/>
      <c r="FNL761" s="511"/>
      <c r="FNM761" s="89"/>
      <c r="FNN761" s="89"/>
      <c r="FNO761" s="511"/>
      <c r="FNP761" s="511"/>
      <c r="FNQ761" s="89"/>
      <c r="FNR761" s="89"/>
      <c r="FNS761" s="511"/>
      <c r="FNT761" s="511"/>
      <c r="FNU761" s="511"/>
      <c r="FNV761" s="511"/>
      <c r="FNW761" s="511"/>
      <c r="FNX761" s="203"/>
      <c r="FNY761" s="107"/>
      <c r="FNZ761" s="511"/>
      <c r="FOA761" s="511"/>
      <c r="FOB761" s="511"/>
      <c r="FOC761" s="511"/>
      <c r="FOD761" s="511"/>
      <c r="FOE761" s="511"/>
      <c r="FOF761" s="511"/>
      <c r="FOG761" s="168"/>
      <c r="FOH761" s="168"/>
      <c r="FOI761" s="168"/>
      <c r="FOJ761" s="168"/>
      <c r="FOK761" s="168"/>
      <c r="FOL761" s="168"/>
      <c r="FOM761" s="168"/>
      <c r="FON761" s="168"/>
      <c r="FOO761" s="168"/>
      <c r="FOP761" s="168"/>
      <c r="FOQ761" s="168"/>
      <c r="FOR761" s="168"/>
      <c r="FOS761" s="168"/>
      <c r="FOT761" s="168"/>
      <c r="FOU761" s="168"/>
      <c r="FOV761" s="168"/>
      <c r="FOW761" s="168"/>
      <c r="FOX761" s="168"/>
      <c r="FOY761" s="168"/>
      <c r="FOZ761" s="168"/>
      <c r="FPA761" s="168"/>
      <c r="FPB761" s="168"/>
      <c r="FPC761" s="168"/>
      <c r="FPD761" s="168"/>
      <c r="FPE761" s="168"/>
      <c r="FPF761" s="168"/>
      <c r="FPG761" s="168"/>
      <c r="FPH761" s="168"/>
      <c r="FPI761" s="168"/>
      <c r="FPJ761" s="168"/>
      <c r="FPK761" s="168"/>
      <c r="FPL761" s="168"/>
      <c r="FPM761" s="168"/>
      <c r="FPN761" s="168"/>
      <c r="FPO761" s="168"/>
      <c r="FPP761" s="168"/>
      <c r="FPQ761" s="168"/>
      <c r="FPR761" s="168"/>
      <c r="FPS761" s="168"/>
      <c r="FPT761" s="168"/>
      <c r="FPU761" s="168"/>
      <c r="FPV761" s="168"/>
      <c r="FPW761" s="168"/>
      <c r="FPX761" s="168"/>
      <c r="FPY761" s="511"/>
      <c r="FPZ761" s="511"/>
      <c r="FQA761" s="511"/>
      <c r="FQB761" s="511"/>
      <c r="FQC761" s="511"/>
      <c r="FQD761" s="511"/>
      <c r="FQE761" s="511"/>
      <c r="FQF761" s="511"/>
      <c r="FQG761" s="511"/>
      <c r="FQH761" s="511"/>
      <c r="FQI761" s="511"/>
      <c r="FQJ761" s="511"/>
      <c r="FQK761" s="511"/>
      <c r="FQL761" s="511"/>
      <c r="FQM761" s="511"/>
      <c r="FQN761" s="511"/>
      <c r="FQO761" s="511"/>
      <c r="FQP761" s="511"/>
      <c r="FQQ761" s="511"/>
      <c r="FQR761" s="511"/>
      <c r="FQS761" s="511"/>
      <c r="FQT761" s="511"/>
      <c r="FQU761" s="511"/>
      <c r="FQV761" s="511"/>
      <c r="FQW761" s="89"/>
      <c r="FQX761" s="89"/>
      <c r="FQY761" s="89"/>
      <c r="FQZ761" s="89"/>
      <c r="FRA761" s="89"/>
      <c r="FRB761" s="511"/>
      <c r="FRC761" s="511"/>
      <c r="FRD761" s="89"/>
      <c r="FRE761" s="89"/>
      <c r="FRF761" s="511"/>
      <c r="FRG761" s="511"/>
      <c r="FRH761" s="89"/>
      <c r="FRI761" s="89"/>
      <c r="FRJ761" s="511"/>
      <c r="FRK761" s="511"/>
      <c r="FRL761" s="511"/>
      <c r="FRM761" s="511"/>
      <c r="FRN761" s="511"/>
      <c r="FRO761" s="511"/>
      <c r="FRP761" s="511"/>
      <c r="FRQ761" s="89"/>
      <c r="FRR761" s="89"/>
      <c r="FRS761" s="511"/>
      <c r="FRT761" s="511"/>
      <c r="FRU761" s="89"/>
      <c r="FRV761" s="89"/>
      <c r="FRW761" s="511"/>
      <c r="FRX761" s="511"/>
      <c r="FRY761" s="511"/>
      <c r="FRZ761" s="511"/>
      <c r="FSA761" s="511"/>
      <c r="FSB761" s="203"/>
      <c r="FSC761" s="107"/>
      <c r="FSD761" s="511"/>
      <c r="FSE761" s="511"/>
      <c r="FSF761" s="511"/>
      <c r="FSG761" s="511"/>
      <c r="FSH761" s="511"/>
      <c r="FSI761" s="511"/>
      <c r="FSJ761" s="511"/>
      <c r="FSK761" s="168"/>
      <c r="FSL761" s="168"/>
      <c r="FSM761" s="168"/>
      <c r="FSN761" s="168"/>
      <c r="FSO761" s="168"/>
      <c r="FSP761" s="168"/>
      <c r="FSQ761" s="168"/>
      <c r="FSR761" s="168"/>
      <c r="FSS761" s="168"/>
      <c r="FST761" s="168"/>
      <c r="FSU761" s="168"/>
      <c r="FSV761" s="168"/>
      <c r="FSW761" s="168"/>
      <c r="FSX761" s="168"/>
      <c r="FSY761" s="168"/>
      <c r="FSZ761" s="168"/>
      <c r="FTA761" s="168"/>
      <c r="FTB761" s="168"/>
      <c r="FTC761" s="168"/>
      <c r="FTD761" s="168"/>
      <c r="FTE761" s="168"/>
      <c r="FTF761" s="168"/>
      <c r="FTG761" s="168"/>
      <c r="FTH761" s="168"/>
      <c r="FTI761" s="168"/>
      <c r="FTJ761" s="168"/>
      <c r="FTK761" s="168"/>
      <c r="FTL761" s="168"/>
      <c r="FTM761" s="168"/>
      <c r="FTN761" s="168"/>
      <c r="FTO761" s="168"/>
      <c r="FTP761" s="168"/>
      <c r="FTQ761" s="168"/>
      <c r="FTR761" s="168"/>
      <c r="FTS761" s="168"/>
      <c r="FTT761" s="168"/>
      <c r="FTU761" s="168"/>
      <c r="FTV761" s="168"/>
      <c r="FTW761" s="168"/>
      <c r="FTX761" s="168"/>
      <c r="FTY761" s="168"/>
      <c r="FTZ761" s="168"/>
      <c r="FUA761" s="168"/>
      <c r="FUB761" s="168"/>
      <c r="FUC761" s="511"/>
      <c r="FUD761" s="511"/>
      <c r="FUE761" s="511"/>
      <c r="FUF761" s="511"/>
      <c r="FUG761" s="511"/>
      <c r="FUH761" s="511"/>
      <c r="FUI761" s="511"/>
      <c r="FUJ761" s="511"/>
      <c r="FUK761" s="511"/>
      <c r="FUL761" s="511"/>
      <c r="FUM761" s="511"/>
      <c r="FUN761" s="511"/>
      <c r="FUO761" s="511"/>
      <c r="FUP761" s="511"/>
      <c r="FUQ761" s="511"/>
      <c r="FUR761" s="511"/>
      <c r="FUS761" s="511"/>
      <c r="FUT761" s="511"/>
      <c r="FUU761" s="511"/>
      <c r="FUV761" s="511"/>
      <c r="FUW761" s="511"/>
      <c r="FUX761" s="511"/>
      <c r="FUY761" s="511"/>
      <c r="FUZ761" s="511"/>
      <c r="FVA761" s="89"/>
      <c r="FVB761" s="89"/>
      <c r="FVC761" s="89"/>
      <c r="FVD761" s="89"/>
      <c r="FVE761" s="89"/>
      <c r="FVF761" s="511"/>
      <c r="FVG761" s="511"/>
      <c r="FVH761" s="89"/>
      <c r="FVI761" s="89"/>
      <c r="FVJ761" s="511"/>
      <c r="FVK761" s="511"/>
      <c r="FVL761" s="89"/>
      <c r="FVM761" s="89"/>
      <c r="FVN761" s="511"/>
      <c r="FVO761" s="511"/>
      <c r="FVP761" s="511"/>
      <c r="FVQ761" s="511"/>
      <c r="FVR761" s="511"/>
      <c r="FVS761" s="511"/>
      <c r="FVT761" s="511"/>
      <c r="FVU761" s="89"/>
      <c r="FVV761" s="89"/>
      <c r="FVW761" s="511"/>
      <c r="FVX761" s="511"/>
      <c r="FVY761" s="89"/>
      <c r="FVZ761" s="89"/>
      <c r="FWA761" s="511"/>
      <c r="FWB761" s="511"/>
      <c r="FWC761" s="511"/>
      <c r="FWD761" s="511"/>
      <c r="FWE761" s="511"/>
      <c r="FWF761" s="203"/>
      <c r="FWG761" s="107"/>
      <c r="FWH761" s="511"/>
      <c r="FWI761" s="511"/>
      <c r="FWJ761" s="511"/>
      <c r="FWK761" s="511"/>
      <c r="FWL761" s="511"/>
      <c r="FWM761" s="511"/>
      <c r="FWN761" s="511"/>
      <c r="FWO761" s="168"/>
      <c r="FWP761" s="168"/>
      <c r="FWQ761" s="168"/>
      <c r="FWR761" s="168"/>
      <c r="FWS761" s="168"/>
      <c r="FWT761" s="168"/>
      <c r="FWU761" s="168"/>
      <c r="FWV761" s="168"/>
      <c r="FWW761" s="168"/>
      <c r="FWX761" s="168"/>
      <c r="FWY761" s="168"/>
      <c r="FWZ761" s="168"/>
      <c r="FXA761" s="168"/>
      <c r="FXB761" s="168"/>
      <c r="FXC761" s="168"/>
      <c r="FXD761" s="168"/>
      <c r="FXE761" s="168"/>
      <c r="FXF761" s="168"/>
      <c r="FXG761" s="168"/>
      <c r="FXH761" s="168"/>
      <c r="FXI761" s="168"/>
      <c r="FXJ761" s="168"/>
      <c r="FXK761" s="168"/>
      <c r="FXL761" s="168"/>
      <c r="FXM761" s="168"/>
      <c r="FXN761" s="168"/>
      <c r="FXO761" s="168"/>
      <c r="FXP761" s="168"/>
      <c r="FXQ761" s="168"/>
      <c r="FXR761" s="168"/>
      <c r="FXS761" s="168"/>
      <c r="FXT761" s="168"/>
      <c r="FXU761" s="168"/>
      <c r="FXV761" s="168"/>
      <c r="FXW761" s="168"/>
      <c r="FXX761" s="168"/>
      <c r="FXY761" s="168"/>
      <c r="FXZ761" s="168"/>
      <c r="FYA761" s="168"/>
      <c r="FYB761" s="168"/>
      <c r="FYC761" s="168"/>
      <c r="FYD761" s="168"/>
      <c r="FYE761" s="168"/>
      <c r="FYF761" s="168"/>
      <c r="FYG761" s="511"/>
      <c r="FYH761" s="511"/>
      <c r="FYI761" s="511"/>
      <c r="FYJ761" s="511"/>
      <c r="FYK761" s="511"/>
      <c r="FYL761" s="511"/>
      <c r="FYM761" s="511"/>
      <c r="FYN761" s="511"/>
      <c r="FYO761" s="511"/>
      <c r="FYP761" s="511"/>
      <c r="FYQ761" s="511"/>
      <c r="FYR761" s="511"/>
      <c r="FYS761" s="511"/>
      <c r="FYT761" s="511"/>
      <c r="FYU761" s="511"/>
      <c r="FYV761" s="511"/>
      <c r="FYW761" s="511"/>
      <c r="FYX761" s="511"/>
      <c r="FYY761" s="511"/>
      <c r="FYZ761" s="511"/>
      <c r="FZA761" s="511"/>
      <c r="FZB761" s="511"/>
      <c r="FZC761" s="511"/>
      <c r="FZD761" s="511"/>
      <c r="FZE761" s="89"/>
      <c r="FZF761" s="89"/>
      <c r="FZG761" s="89"/>
      <c r="FZH761" s="89"/>
      <c r="FZI761" s="89"/>
      <c r="FZJ761" s="511"/>
      <c r="FZK761" s="511"/>
      <c r="FZL761" s="89"/>
      <c r="FZM761" s="89"/>
      <c r="FZN761" s="511"/>
      <c r="FZO761" s="511"/>
      <c r="FZP761" s="89"/>
      <c r="FZQ761" s="89"/>
      <c r="FZR761" s="511"/>
      <c r="FZS761" s="511"/>
      <c r="FZT761" s="511"/>
      <c r="FZU761" s="511"/>
      <c r="FZV761" s="511"/>
      <c r="FZW761" s="511"/>
      <c r="FZX761" s="511"/>
      <c r="FZY761" s="89"/>
      <c r="FZZ761" s="89"/>
      <c r="GAA761" s="511"/>
      <c r="GAB761" s="511"/>
      <c r="GAC761" s="89"/>
      <c r="GAD761" s="89"/>
      <c r="GAE761" s="511"/>
      <c r="GAF761" s="511"/>
      <c r="GAG761" s="511"/>
      <c r="GAH761" s="511"/>
      <c r="GAI761" s="511"/>
      <c r="GAJ761" s="203"/>
      <c r="GAK761" s="107"/>
      <c r="GAL761" s="511"/>
      <c r="GAM761" s="511"/>
      <c r="GAN761" s="511"/>
      <c r="GAO761" s="511"/>
      <c r="GAP761" s="511"/>
      <c r="GAQ761" s="511"/>
      <c r="GAR761" s="511"/>
      <c r="GAS761" s="168"/>
      <c r="GAT761" s="168"/>
      <c r="GAU761" s="168"/>
      <c r="GAV761" s="168"/>
      <c r="GAW761" s="168"/>
      <c r="GAX761" s="168"/>
      <c r="GAY761" s="168"/>
      <c r="GAZ761" s="168"/>
      <c r="GBA761" s="168"/>
      <c r="GBB761" s="168"/>
      <c r="GBC761" s="168"/>
      <c r="GBD761" s="168"/>
      <c r="GBE761" s="168"/>
      <c r="GBF761" s="168"/>
      <c r="GBG761" s="168"/>
      <c r="GBH761" s="168"/>
      <c r="GBI761" s="168"/>
      <c r="GBJ761" s="168"/>
      <c r="GBK761" s="168"/>
      <c r="GBL761" s="168"/>
      <c r="GBM761" s="168"/>
      <c r="GBN761" s="168"/>
      <c r="GBO761" s="168"/>
      <c r="GBP761" s="168"/>
      <c r="GBQ761" s="168"/>
      <c r="GBR761" s="168"/>
      <c r="GBS761" s="168"/>
      <c r="GBT761" s="168"/>
      <c r="GBU761" s="168"/>
      <c r="GBV761" s="168"/>
      <c r="GBW761" s="168"/>
      <c r="GBX761" s="168"/>
      <c r="GBY761" s="168"/>
      <c r="GBZ761" s="168"/>
      <c r="GCA761" s="168"/>
      <c r="GCB761" s="168"/>
      <c r="GCC761" s="168"/>
      <c r="GCD761" s="168"/>
      <c r="GCE761" s="168"/>
      <c r="GCF761" s="168"/>
      <c r="GCG761" s="168"/>
      <c r="GCH761" s="168"/>
      <c r="GCI761" s="168"/>
      <c r="GCJ761" s="168"/>
      <c r="GCK761" s="511"/>
      <c r="GCL761" s="511"/>
      <c r="GCM761" s="511"/>
      <c r="GCN761" s="511"/>
      <c r="GCO761" s="511"/>
      <c r="GCP761" s="511"/>
      <c r="GCQ761" s="511"/>
      <c r="GCR761" s="511"/>
      <c r="GCS761" s="511"/>
      <c r="GCT761" s="511"/>
      <c r="GCU761" s="511"/>
      <c r="GCV761" s="511"/>
      <c r="GCW761" s="511"/>
      <c r="GCX761" s="511"/>
      <c r="GCY761" s="511"/>
      <c r="GCZ761" s="511"/>
      <c r="GDA761" s="511"/>
      <c r="GDB761" s="511"/>
      <c r="GDC761" s="511"/>
      <c r="GDD761" s="511"/>
      <c r="GDE761" s="511"/>
      <c r="GDF761" s="511"/>
      <c r="GDG761" s="511"/>
      <c r="GDH761" s="511"/>
      <c r="GDI761" s="89"/>
      <c r="GDJ761" s="89"/>
      <c r="GDK761" s="89"/>
      <c r="GDL761" s="89"/>
      <c r="GDM761" s="89"/>
      <c r="GDN761" s="511"/>
      <c r="GDO761" s="511"/>
      <c r="GDP761" s="89"/>
      <c r="GDQ761" s="89"/>
      <c r="GDR761" s="511"/>
      <c r="GDS761" s="511"/>
      <c r="GDT761" s="89"/>
      <c r="GDU761" s="89"/>
      <c r="GDV761" s="511"/>
      <c r="GDW761" s="511"/>
      <c r="GDX761" s="511"/>
      <c r="GDY761" s="511"/>
      <c r="GDZ761" s="511"/>
      <c r="GEA761" s="511"/>
      <c r="GEB761" s="511"/>
      <c r="GEC761" s="89"/>
      <c r="GED761" s="89"/>
      <c r="GEE761" s="511"/>
      <c r="GEF761" s="511"/>
      <c r="GEG761" s="89"/>
      <c r="GEH761" s="89"/>
      <c r="GEI761" s="511"/>
      <c r="GEJ761" s="511"/>
      <c r="GEK761" s="511"/>
      <c r="GEL761" s="511"/>
      <c r="GEM761" s="511"/>
      <c r="GEN761" s="203"/>
      <c r="GEO761" s="107"/>
      <c r="GEP761" s="511"/>
      <c r="GEQ761" s="511"/>
      <c r="GER761" s="511"/>
      <c r="GES761" s="511"/>
      <c r="GET761" s="511"/>
      <c r="GEU761" s="511"/>
      <c r="GEV761" s="511"/>
      <c r="GEW761" s="168"/>
      <c r="GEX761" s="168"/>
      <c r="GEY761" s="168"/>
      <c r="GEZ761" s="168"/>
      <c r="GFA761" s="168"/>
      <c r="GFB761" s="168"/>
      <c r="GFC761" s="168"/>
      <c r="GFD761" s="168"/>
      <c r="GFE761" s="168"/>
      <c r="GFF761" s="168"/>
      <c r="GFG761" s="168"/>
      <c r="GFH761" s="168"/>
      <c r="GFI761" s="168"/>
      <c r="GFJ761" s="168"/>
      <c r="GFK761" s="168"/>
      <c r="GFL761" s="168"/>
      <c r="GFM761" s="168"/>
      <c r="GFN761" s="168"/>
      <c r="GFO761" s="168"/>
      <c r="GFP761" s="168"/>
      <c r="GFQ761" s="168"/>
      <c r="GFR761" s="168"/>
      <c r="GFS761" s="168"/>
      <c r="GFT761" s="168"/>
      <c r="GFU761" s="168"/>
      <c r="GFV761" s="168"/>
      <c r="GFW761" s="168"/>
      <c r="GFX761" s="168"/>
      <c r="GFY761" s="168"/>
      <c r="GFZ761" s="168"/>
      <c r="GGA761" s="168"/>
      <c r="GGB761" s="168"/>
      <c r="GGC761" s="168"/>
      <c r="GGD761" s="168"/>
      <c r="GGE761" s="168"/>
      <c r="GGF761" s="168"/>
      <c r="GGG761" s="168"/>
      <c r="GGH761" s="168"/>
      <c r="GGI761" s="168"/>
      <c r="GGJ761" s="168"/>
      <c r="GGK761" s="168"/>
      <c r="GGL761" s="168"/>
      <c r="GGM761" s="168"/>
      <c r="GGN761" s="168"/>
      <c r="GGO761" s="511"/>
      <c r="GGP761" s="511"/>
      <c r="GGQ761" s="511"/>
      <c r="GGR761" s="511"/>
      <c r="GGS761" s="511"/>
      <c r="GGT761" s="511"/>
      <c r="GGU761" s="511"/>
      <c r="GGV761" s="511"/>
      <c r="GGW761" s="511"/>
      <c r="GGX761" s="511"/>
      <c r="GGY761" s="511"/>
      <c r="GGZ761" s="511"/>
      <c r="GHA761" s="511"/>
      <c r="GHB761" s="511"/>
      <c r="GHC761" s="511"/>
      <c r="GHD761" s="511"/>
      <c r="GHE761" s="511"/>
      <c r="GHF761" s="511"/>
      <c r="GHG761" s="511"/>
      <c r="GHH761" s="511"/>
      <c r="GHI761" s="511"/>
      <c r="GHJ761" s="511"/>
      <c r="GHK761" s="511"/>
      <c r="GHL761" s="511"/>
      <c r="GHM761" s="89"/>
      <c r="GHN761" s="89"/>
      <c r="GHO761" s="89"/>
      <c r="GHP761" s="89"/>
      <c r="GHQ761" s="89"/>
      <c r="GHR761" s="511"/>
      <c r="GHS761" s="511"/>
      <c r="GHT761" s="89"/>
      <c r="GHU761" s="89"/>
      <c r="GHV761" s="511"/>
      <c r="GHW761" s="511"/>
      <c r="GHX761" s="89"/>
      <c r="GHY761" s="89"/>
      <c r="GHZ761" s="511"/>
      <c r="GIA761" s="511"/>
      <c r="GIB761" s="511"/>
      <c r="GIC761" s="511"/>
      <c r="GID761" s="511"/>
      <c r="GIE761" s="511"/>
      <c r="GIF761" s="511"/>
      <c r="GIG761" s="89"/>
      <c r="GIH761" s="89"/>
      <c r="GII761" s="511"/>
      <c r="GIJ761" s="511"/>
      <c r="GIK761" s="89"/>
      <c r="GIL761" s="89"/>
      <c r="GIM761" s="511"/>
      <c r="GIN761" s="511"/>
      <c r="GIO761" s="511"/>
      <c r="GIP761" s="511"/>
      <c r="GIQ761" s="511"/>
      <c r="GIR761" s="203"/>
      <c r="GIS761" s="107"/>
      <c r="GIT761" s="511"/>
      <c r="GIU761" s="511"/>
      <c r="GIV761" s="511"/>
      <c r="GIW761" s="511"/>
      <c r="GIX761" s="511"/>
      <c r="GIY761" s="511"/>
      <c r="GIZ761" s="511"/>
      <c r="GJA761" s="168"/>
      <c r="GJB761" s="168"/>
      <c r="GJC761" s="168"/>
      <c r="GJD761" s="168"/>
      <c r="GJE761" s="168"/>
      <c r="GJF761" s="168"/>
      <c r="GJG761" s="168"/>
      <c r="GJH761" s="168"/>
      <c r="GJI761" s="168"/>
      <c r="GJJ761" s="168"/>
      <c r="GJK761" s="168"/>
      <c r="GJL761" s="168"/>
      <c r="GJM761" s="168"/>
      <c r="GJN761" s="168"/>
      <c r="GJO761" s="168"/>
      <c r="GJP761" s="168"/>
      <c r="GJQ761" s="168"/>
      <c r="GJR761" s="168"/>
      <c r="GJS761" s="168"/>
      <c r="GJT761" s="168"/>
      <c r="GJU761" s="168"/>
      <c r="GJV761" s="168"/>
      <c r="GJW761" s="168"/>
      <c r="GJX761" s="168"/>
      <c r="GJY761" s="168"/>
      <c r="GJZ761" s="168"/>
      <c r="GKA761" s="168"/>
      <c r="GKB761" s="168"/>
      <c r="GKC761" s="168"/>
      <c r="GKD761" s="168"/>
      <c r="GKE761" s="168"/>
      <c r="GKF761" s="168"/>
      <c r="GKG761" s="168"/>
      <c r="GKH761" s="168"/>
      <c r="GKI761" s="168"/>
      <c r="GKJ761" s="168"/>
      <c r="GKK761" s="168"/>
      <c r="GKL761" s="168"/>
      <c r="GKM761" s="168"/>
      <c r="GKN761" s="168"/>
      <c r="GKO761" s="168"/>
      <c r="GKP761" s="168"/>
      <c r="GKQ761" s="168"/>
      <c r="GKR761" s="168"/>
      <c r="GKS761" s="511"/>
      <c r="GKT761" s="511"/>
      <c r="GKU761" s="511"/>
      <c r="GKV761" s="511"/>
      <c r="GKW761" s="511"/>
      <c r="GKX761" s="511"/>
      <c r="GKY761" s="511"/>
      <c r="GKZ761" s="511"/>
      <c r="GLA761" s="511"/>
      <c r="GLB761" s="511"/>
      <c r="GLC761" s="511"/>
      <c r="GLD761" s="511"/>
      <c r="GLE761" s="511"/>
      <c r="GLF761" s="511"/>
      <c r="GLG761" s="511"/>
      <c r="GLH761" s="511"/>
      <c r="GLI761" s="511"/>
      <c r="GLJ761" s="511"/>
      <c r="GLK761" s="511"/>
      <c r="GLL761" s="511"/>
      <c r="GLM761" s="511"/>
      <c r="GLN761" s="511"/>
      <c r="GLO761" s="511"/>
      <c r="GLP761" s="511"/>
      <c r="GLQ761" s="89"/>
      <c r="GLR761" s="89"/>
      <c r="GLS761" s="89"/>
      <c r="GLT761" s="89"/>
      <c r="GLU761" s="89"/>
      <c r="GLV761" s="511"/>
      <c r="GLW761" s="511"/>
      <c r="GLX761" s="89"/>
      <c r="GLY761" s="89"/>
      <c r="GLZ761" s="511"/>
      <c r="GMA761" s="511"/>
      <c r="GMB761" s="89"/>
      <c r="GMC761" s="89"/>
      <c r="GMD761" s="511"/>
      <c r="GME761" s="511"/>
      <c r="GMF761" s="511"/>
      <c r="GMG761" s="511"/>
      <c r="GMH761" s="511"/>
      <c r="GMI761" s="511"/>
      <c r="GMJ761" s="511"/>
      <c r="GMK761" s="89"/>
      <c r="GML761" s="89"/>
      <c r="GMM761" s="511"/>
      <c r="GMN761" s="511"/>
      <c r="GMO761" s="89"/>
      <c r="GMP761" s="89"/>
      <c r="GMQ761" s="511"/>
      <c r="GMR761" s="511"/>
      <c r="GMS761" s="511"/>
      <c r="GMT761" s="511"/>
      <c r="GMU761" s="511"/>
      <c r="GMV761" s="203"/>
      <c r="GMW761" s="107"/>
      <c r="GMX761" s="511"/>
      <c r="GMY761" s="511"/>
      <c r="GMZ761" s="511"/>
      <c r="GNA761" s="511"/>
      <c r="GNB761" s="511"/>
      <c r="GNC761" s="511"/>
      <c r="GND761" s="511"/>
      <c r="GNE761" s="168"/>
      <c r="GNF761" s="168"/>
      <c r="GNG761" s="168"/>
      <c r="GNH761" s="168"/>
      <c r="GNI761" s="168"/>
      <c r="GNJ761" s="168"/>
      <c r="GNK761" s="168"/>
      <c r="GNL761" s="168"/>
      <c r="GNM761" s="168"/>
      <c r="GNN761" s="168"/>
      <c r="GNO761" s="168"/>
      <c r="GNP761" s="168"/>
      <c r="GNQ761" s="168"/>
      <c r="GNR761" s="168"/>
      <c r="GNS761" s="168"/>
      <c r="GNT761" s="168"/>
      <c r="GNU761" s="168"/>
      <c r="GNV761" s="168"/>
      <c r="GNW761" s="168"/>
      <c r="GNX761" s="168"/>
      <c r="GNY761" s="168"/>
      <c r="GNZ761" s="168"/>
      <c r="GOA761" s="168"/>
      <c r="GOB761" s="168"/>
      <c r="GOC761" s="168"/>
      <c r="GOD761" s="168"/>
      <c r="GOE761" s="168"/>
      <c r="GOF761" s="168"/>
      <c r="GOG761" s="168"/>
      <c r="GOH761" s="168"/>
      <c r="GOI761" s="168"/>
      <c r="GOJ761" s="168"/>
      <c r="GOK761" s="168"/>
      <c r="GOL761" s="168"/>
      <c r="GOM761" s="168"/>
      <c r="GON761" s="168"/>
      <c r="GOO761" s="168"/>
      <c r="GOP761" s="168"/>
      <c r="GOQ761" s="168"/>
      <c r="GOR761" s="168"/>
      <c r="GOS761" s="168"/>
      <c r="GOT761" s="168"/>
      <c r="GOU761" s="168"/>
      <c r="GOV761" s="168"/>
      <c r="GOW761" s="511"/>
      <c r="GOX761" s="511"/>
      <c r="GOY761" s="511"/>
      <c r="GOZ761" s="511"/>
      <c r="GPA761" s="511"/>
      <c r="GPB761" s="511"/>
      <c r="GPC761" s="511"/>
      <c r="GPD761" s="511"/>
      <c r="GPE761" s="511"/>
      <c r="GPF761" s="511"/>
      <c r="GPG761" s="511"/>
      <c r="GPH761" s="511"/>
      <c r="GPI761" s="511"/>
      <c r="GPJ761" s="511"/>
      <c r="GPK761" s="511"/>
      <c r="GPL761" s="511"/>
      <c r="GPM761" s="511"/>
      <c r="GPN761" s="511"/>
      <c r="GPO761" s="511"/>
      <c r="GPP761" s="511"/>
      <c r="GPQ761" s="511"/>
      <c r="GPR761" s="511"/>
      <c r="GPS761" s="511"/>
      <c r="GPT761" s="511"/>
      <c r="GPU761" s="89"/>
      <c r="GPV761" s="89"/>
      <c r="GPW761" s="89"/>
      <c r="GPX761" s="89"/>
      <c r="GPY761" s="89"/>
      <c r="GPZ761" s="511"/>
      <c r="GQA761" s="511"/>
      <c r="GQB761" s="89"/>
      <c r="GQC761" s="89"/>
      <c r="GQD761" s="511"/>
      <c r="GQE761" s="511"/>
      <c r="GQF761" s="89"/>
      <c r="GQG761" s="89"/>
      <c r="GQH761" s="511"/>
      <c r="GQI761" s="511"/>
      <c r="GQJ761" s="511"/>
      <c r="GQK761" s="511"/>
      <c r="GQL761" s="511"/>
      <c r="GQM761" s="511"/>
      <c r="GQN761" s="511"/>
      <c r="GQO761" s="89"/>
      <c r="GQP761" s="89"/>
      <c r="GQQ761" s="511"/>
      <c r="GQR761" s="511"/>
      <c r="GQS761" s="89"/>
      <c r="GQT761" s="89"/>
      <c r="GQU761" s="511"/>
      <c r="GQV761" s="511"/>
      <c r="GQW761" s="511"/>
      <c r="GQX761" s="511"/>
      <c r="GQY761" s="511"/>
      <c r="GQZ761" s="203"/>
      <c r="GRA761" s="107"/>
      <c r="GRB761" s="511"/>
      <c r="GRC761" s="511"/>
      <c r="GRD761" s="511"/>
      <c r="GRE761" s="511"/>
      <c r="GRF761" s="511"/>
      <c r="GRG761" s="511"/>
      <c r="GRH761" s="511"/>
      <c r="GRI761" s="168"/>
      <c r="GRJ761" s="168"/>
      <c r="GRK761" s="168"/>
      <c r="GRL761" s="168"/>
      <c r="GRM761" s="168"/>
      <c r="GRN761" s="168"/>
      <c r="GRO761" s="168"/>
      <c r="GRP761" s="168"/>
      <c r="GRQ761" s="168"/>
      <c r="GRR761" s="168"/>
      <c r="GRS761" s="168"/>
      <c r="GRT761" s="168"/>
      <c r="GRU761" s="168"/>
      <c r="GRV761" s="168"/>
      <c r="GRW761" s="168"/>
      <c r="GRX761" s="168"/>
      <c r="GRY761" s="168"/>
      <c r="GRZ761" s="168"/>
      <c r="GSA761" s="168"/>
      <c r="GSB761" s="168"/>
      <c r="GSC761" s="168"/>
      <c r="GSD761" s="168"/>
      <c r="GSE761" s="168"/>
      <c r="GSF761" s="168"/>
      <c r="GSG761" s="168"/>
      <c r="GSH761" s="168"/>
      <c r="GSI761" s="168"/>
      <c r="GSJ761" s="168"/>
      <c r="GSK761" s="168"/>
      <c r="GSL761" s="168"/>
      <c r="GSM761" s="168"/>
      <c r="GSN761" s="168"/>
      <c r="GSO761" s="168"/>
      <c r="GSP761" s="168"/>
      <c r="GSQ761" s="168"/>
      <c r="GSR761" s="168"/>
      <c r="GSS761" s="168"/>
      <c r="GST761" s="168"/>
      <c r="GSU761" s="168"/>
      <c r="GSV761" s="168"/>
      <c r="GSW761" s="168"/>
      <c r="GSX761" s="168"/>
      <c r="GSY761" s="168"/>
      <c r="GSZ761" s="168"/>
      <c r="GTA761" s="511"/>
      <c r="GTB761" s="511"/>
      <c r="GTC761" s="511"/>
      <c r="GTD761" s="511"/>
      <c r="GTE761" s="511"/>
      <c r="GTF761" s="511"/>
      <c r="GTG761" s="511"/>
      <c r="GTH761" s="511"/>
      <c r="GTI761" s="511"/>
      <c r="GTJ761" s="511"/>
      <c r="GTK761" s="511"/>
      <c r="GTL761" s="511"/>
      <c r="GTM761" s="511"/>
      <c r="GTN761" s="511"/>
      <c r="GTO761" s="511"/>
      <c r="GTP761" s="511"/>
      <c r="GTQ761" s="511"/>
      <c r="GTR761" s="511"/>
      <c r="GTS761" s="511"/>
      <c r="GTT761" s="511"/>
      <c r="GTU761" s="511"/>
      <c r="GTV761" s="511"/>
      <c r="GTW761" s="511"/>
      <c r="GTX761" s="511"/>
      <c r="GTY761" s="89"/>
      <c r="GTZ761" s="89"/>
      <c r="GUA761" s="89"/>
      <c r="GUB761" s="89"/>
      <c r="GUC761" s="89"/>
      <c r="GUD761" s="511"/>
      <c r="GUE761" s="511"/>
      <c r="GUF761" s="89"/>
      <c r="GUG761" s="89"/>
      <c r="GUH761" s="511"/>
      <c r="GUI761" s="511"/>
      <c r="GUJ761" s="89"/>
      <c r="GUK761" s="89"/>
      <c r="GUL761" s="511"/>
      <c r="GUM761" s="511"/>
      <c r="GUN761" s="511"/>
      <c r="GUO761" s="511"/>
      <c r="GUP761" s="511"/>
      <c r="GUQ761" s="511"/>
      <c r="GUR761" s="511"/>
      <c r="GUS761" s="89"/>
      <c r="GUT761" s="89"/>
      <c r="GUU761" s="511"/>
      <c r="GUV761" s="511"/>
      <c r="GUW761" s="89"/>
      <c r="GUX761" s="89"/>
      <c r="GUY761" s="511"/>
      <c r="GUZ761" s="511"/>
      <c r="GVA761" s="511"/>
      <c r="GVB761" s="511"/>
      <c r="GVC761" s="511"/>
      <c r="GVD761" s="203"/>
      <c r="GVE761" s="107"/>
      <c r="GVF761" s="511"/>
      <c r="GVG761" s="511"/>
      <c r="GVH761" s="511"/>
      <c r="GVI761" s="511"/>
      <c r="GVJ761" s="511"/>
      <c r="GVK761" s="511"/>
      <c r="GVL761" s="511"/>
      <c r="GVM761" s="168"/>
      <c r="GVN761" s="168"/>
      <c r="GVO761" s="168"/>
      <c r="GVP761" s="168"/>
      <c r="GVQ761" s="168"/>
      <c r="GVR761" s="168"/>
      <c r="GVS761" s="168"/>
      <c r="GVT761" s="168"/>
      <c r="GVU761" s="168"/>
      <c r="GVV761" s="168"/>
      <c r="GVW761" s="168"/>
      <c r="GVX761" s="168"/>
      <c r="GVY761" s="168"/>
      <c r="GVZ761" s="168"/>
      <c r="GWA761" s="168"/>
      <c r="GWB761" s="168"/>
      <c r="GWC761" s="168"/>
      <c r="GWD761" s="168"/>
      <c r="GWE761" s="168"/>
      <c r="GWF761" s="168"/>
      <c r="GWG761" s="168"/>
      <c r="GWH761" s="168"/>
      <c r="GWI761" s="168"/>
      <c r="GWJ761" s="168"/>
      <c r="GWK761" s="168"/>
      <c r="GWL761" s="168"/>
      <c r="GWM761" s="168"/>
      <c r="GWN761" s="168"/>
      <c r="GWO761" s="168"/>
      <c r="GWP761" s="168"/>
      <c r="GWQ761" s="168"/>
      <c r="GWR761" s="168"/>
      <c r="GWS761" s="168"/>
      <c r="GWT761" s="168"/>
      <c r="GWU761" s="168"/>
      <c r="GWV761" s="168"/>
      <c r="GWW761" s="168"/>
      <c r="GWX761" s="168"/>
      <c r="GWY761" s="168"/>
      <c r="GWZ761" s="168"/>
      <c r="GXA761" s="168"/>
      <c r="GXB761" s="168"/>
      <c r="GXC761" s="168"/>
      <c r="GXD761" s="168"/>
      <c r="GXE761" s="511"/>
      <c r="GXF761" s="511"/>
      <c r="GXG761" s="511"/>
      <c r="GXH761" s="511"/>
      <c r="GXI761" s="511"/>
      <c r="GXJ761" s="511"/>
      <c r="GXK761" s="511"/>
      <c r="GXL761" s="511"/>
      <c r="GXM761" s="511"/>
      <c r="GXN761" s="511"/>
      <c r="GXO761" s="511"/>
      <c r="GXP761" s="511"/>
      <c r="GXQ761" s="511"/>
      <c r="GXR761" s="511"/>
      <c r="GXS761" s="511"/>
      <c r="GXT761" s="511"/>
      <c r="GXU761" s="511"/>
      <c r="GXV761" s="511"/>
      <c r="GXW761" s="511"/>
      <c r="GXX761" s="511"/>
      <c r="GXY761" s="511"/>
      <c r="GXZ761" s="511"/>
      <c r="GYA761" s="511"/>
      <c r="GYB761" s="511"/>
      <c r="GYC761" s="89"/>
      <c r="GYD761" s="89"/>
      <c r="GYE761" s="89"/>
      <c r="GYF761" s="89"/>
      <c r="GYG761" s="89"/>
      <c r="GYH761" s="511"/>
      <c r="GYI761" s="511"/>
      <c r="GYJ761" s="89"/>
      <c r="GYK761" s="89"/>
      <c r="GYL761" s="511"/>
      <c r="GYM761" s="511"/>
      <c r="GYN761" s="89"/>
      <c r="GYO761" s="89"/>
      <c r="GYP761" s="511"/>
      <c r="GYQ761" s="511"/>
      <c r="GYR761" s="511"/>
      <c r="GYS761" s="511"/>
      <c r="GYT761" s="511"/>
      <c r="GYU761" s="511"/>
      <c r="GYV761" s="511"/>
      <c r="GYW761" s="89"/>
      <c r="GYX761" s="89"/>
      <c r="GYY761" s="511"/>
      <c r="GYZ761" s="511"/>
      <c r="GZA761" s="89"/>
      <c r="GZB761" s="89"/>
      <c r="GZC761" s="511"/>
      <c r="GZD761" s="511"/>
      <c r="GZE761" s="511"/>
      <c r="GZF761" s="511"/>
      <c r="GZG761" s="511"/>
      <c r="GZH761" s="203"/>
      <c r="GZI761" s="107"/>
      <c r="GZJ761" s="511"/>
      <c r="GZK761" s="511"/>
      <c r="GZL761" s="511"/>
      <c r="GZM761" s="511"/>
      <c r="GZN761" s="511"/>
      <c r="GZO761" s="511"/>
      <c r="GZP761" s="511"/>
      <c r="GZQ761" s="168"/>
      <c r="GZR761" s="168"/>
      <c r="GZS761" s="168"/>
      <c r="GZT761" s="168"/>
      <c r="GZU761" s="168"/>
      <c r="GZV761" s="168"/>
      <c r="GZW761" s="168"/>
      <c r="GZX761" s="168"/>
      <c r="GZY761" s="168"/>
      <c r="GZZ761" s="168"/>
      <c r="HAA761" s="168"/>
      <c r="HAB761" s="168"/>
      <c r="HAC761" s="168"/>
      <c r="HAD761" s="168"/>
      <c r="HAE761" s="168"/>
      <c r="HAF761" s="168"/>
      <c r="HAG761" s="168"/>
      <c r="HAH761" s="168"/>
      <c r="HAI761" s="168"/>
      <c r="HAJ761" s="168"/>
      <c r="HAK761" s="168"/>
      <c r="HAL761" s="168"/>
      <c r="HAM761" s="168"/>
      <c r="HAN761" s="168"/>
      <c r="HAO761" s="168"/>
      <c r="HAP761" s="168"/>
      <c r="HAQ761" s="168"/>
      <c r="HAR761" s="168"/>
      <c r="HAS761" s="168"/>
      <c r="HAT761" s="168"/>
      <c r="HAU761" s="168"/>
      <c r="HAV761" s="168"/>
      <c r="HAW761" s="168"/>
      <c r="HAX761" s="168"/>
      <c r="HAY761" s="168"/>
      <c r="HAZ761" s="168"/>
      <c r="HBA761" s="168"/>
      <c r="HBB761" s="168"/>
      <c r="HBC761" s="168"/>
      <c r="HBD761" s="168"/>
      <c r="HBE761" s="168"/>
      <c r="HBF761" s="168"/>
      <c r="HBG761" s="168"/>
      <c r="HBH761" s="168"/>
      <c r="HBI761" s="511"/>
      <c r="HBJ761" s="511"/>
      <c r="HBK761" s="511"/>
      <c r="HBL761" s="511"/>
      <c r="HBM761" s="511"/>
      <c r="HBN761" s="511"/>
      <c r="HBO761" s="511"/>
      <c r="HBP761" s="511"/>
      <c r="HBQ761" s="511"/>
      <c r="HBR761" s="511"/>
      <c r="HBS761" s="511"/>
      <c r="HBT761" s="511"/>
      <c r="HBU761" s="511"/>
      <c r="HBV761" s="511"/>
      <c r="HBW761" s="511"/>
      <c r="HBX761" s="511"/>
      <c r="HBY761" s="511"/>
      <c r="HBZ761" s="511"/>
      <c r="HCA761" s="511"/>
      <c r="HCB761" s="511"/>
      <c r="HCC761" s="511"/>
      <c r="HCD761" s="511"/>
      <c r="HCE761" s="511"/>
      <c r="HCF761" s="511"/>
      <c r="HCG761" s="89"/>
      <c r="HCH761" s="89"/>
      <c r="HCI761" s="89"/>
      <c r="HCJ761" s="89"/>
      <c r="HCK761" s="89"/>
      <c r="HCL761" s="511"/>
      <c r="HCM761" s="511"/>
      <c r="HCN761" s="89"/>
      <c r="HCO761" s="89"/>
      <c r="HCP761" s="511"/>
      <c r="HCQ761" s="511"/>
      <c r="HCR761" s="89"/>
      <c r="HCS761" s="89"/>
      <c r="HCT761" s="511"/>
      <c r="HCU761" s="511"/>
      <c r="HCV761" s="511"/>
      <c r="HCW761" s="511"/>
      <c r="HCX761" s="511"/>
      <c r="HCY761" s="511"/>
      <c r="HCZ761" s="511"/>
      <c r="HDA761" s="89"/>
      <c r="HDB761" s="89"/>
      <c r="HDC761" s="511"/>
      <c r="HDD761" s="511"/>
      <c r="HDE761" s="89"/>
      <c r="HDF761" s="89"/>
      <c r="HDG761" s="511"/>
      <c r="HDH761" s="511"/>
      <c r="HDI761" s="511"/>
      <c r="HDJ761" s="511"/>
      <c r="HDK761" s="511"/>
      <c r="HDL761" s="203"/>
      <c r="HDM761" s="107"/>
      <c r="HDN761" s="511"/>
      <c r="HDO761" s="511"/>
      <c r="HDP761" s="511"/>
      <c r="HDQ761" s="511"/>
      <c r="HDR761" s="511"/>
      <c r="HDS761" s="511"/>
      <c r="HDT761" s="511"/>
      <c r="HDU761" s="168"/>
      <c r="HDV761" s="168"/>
      <c r="HDW761" s="168"/>
      <c r="HDX761" s="168"/>
      <c r="HDY761" s="168"/>
      <c r="HDZ761" s="168"/>
      <c r="HEA761" s="168"/>
      <c r="HEB761" s="168"/>
      <c r="HEC761" s="168"/>
      <c r="HED761" s="168"/>
      <c r="HEE761" s="168"/>
      <c r="HEF761" s="168"/>
      <c r="HEG761" s="168"/>
      <c r="HEH761" s="168"/>
      <c r="HEI761" s="168"/>
      <c r="HEJ761" s="168"/>
      <c r="HEK761" s="168"/>
      <c r="HEL761" s="168"/>
      <c r="HEM761" s="168"/>
      <c r="HEN761" s="168"/>
      <c r="HEO761" s="168"/>
      <c r="HEP761" s="168"/>
      <c r="HEQ761" s="168"/>
      <c r="HER761" s="168"/>
      <c r="HES761" s="168"/>
      <c r="HET761" s="168"/>
      <c r="HEU761" s="168"/>
      <c r="HEV761" s="168"/>
      <c r="HEW761" s="168"/>
      <c r="HEX761" s="168"/>
      <c r="HEY761" s="168"/>
      <c r="HEZ761" s="168"/>
      <c r="HFA761" s="168"/>
      <c r="HFB761" s="168"/>
      <c r="HFC761" s="168"/>
      <c r="HFD761" s="168"/>
      <c r="HFE761" s="168"/>
      <c r="HFF761" s="168"/>
      <c r="HFG761" s="168"/>
      <c r="HFH761" s="168"/>
      <c r="HFI761" s="168"/>
      <c r="HFJ761" s="168"/>
      <c r="HFK761" s="168"/>
      <c r="HFL761" s="168"/>
      <c r="HFM761" s="511"/>
      <c r="HFN761" s="511"/>
      <c r="HFO761" s="511"/>
      <c r="HFP761" s="511"/>
      <c r="HFQ761" s="511"/>
      <c r="HFR761" s="511"/>
      <c r="HFS761" s="511"/>
      <c r="HFT761" s="511"/>
      <c r="HFU761" s="511"/>
      <c r="HFV761" s="511"/>
      <c r="HFW761" s="511"/>
      <c r="HFX761" s="511"/>
      <c r="HFY761" s="511"/>
      <c r="HFZ761" s="511"/>
      <c r="HGA761" s="511"/>
      <c r="HGB761" s="511"/>
      <c r="HGC761" s="511"/>
      <c r="HGD761" s="511"/>
      <c r="HGE761" s="511"/>
      <c r="HGF761" s="511"/>
      <c r="HGG761" s="511"/>
      <c r="HGH761" s="511"/>
      <c r="HGI761" s="511"/>
      <c r="HGJ761" s="511"/>
      <c r="HGK761" s="89"/>
      <c r="HGL761" s="89"/>
      <c r="HGM761" s="89"/>
      <c r="HGN761" s="89"/>
      <c r="HGO761" s="89"/>
      <c r="HGP761" s="511"/>
      <c r="HGQ761" s="511"/>
      <c r="HGR761" s="89"/>
      <c r="HGS761" s="89"/>
      <c r="HGT761" s="511"/>
      <c r="HGU761" s="511"/>
      <c r="HGV761" s="89"/>
      <c r="HGW761" s="89"/>
      <c r="HGX761" s="511"/>
      <c r="HGY761" s="511"/>
      <c r="HGZ761" s="511"/>
      <c r="HHA761" s="511"/>
      <c r="HHB761" s="511"/>
      <c r="HHC761" s="511"/>
      <c r="HHD761" s="511"/>
      <c r="HHE761" s="89"/>
      <c r="HHF761" s="89"/>
      <c r="HHG761" s="511"/>
      <c r="HHH761" s="511"/>
      <c r="HHI761" s="89"/>
      <c r="HHJ761" s="89"/>
      <c r="HHK761" s="511"/>
      <c r="HHL761" s="511"/>
      <c r="HHM761" s="511"/>
      <c r="HHN761" s="511"/>
      <c r="HHO761" s="511"/>
      <c r="HHP761" s="203"/>
      <c r="HHQ761" s="107"/>
      <c r="HHR761" s="511"/>
      <c r="HHS761" s="511"/>
      <c r="HHT761" s="511"/>
      <c r="HHU761" s="511"/>
      <c r="HHV761" s="511"/>
      <c r="HHW761" s="511"/>
      <c r="HHX761" s="511"/>
      <c r="HHY761" s="168"/>
      <c r="HHZ761" s="168"/>
      <c r="HIA761" s="168"/>
      <c r="HIB761" s="168"/>
      <c r="HIC761" s="168"/>
      <c r="HID761" s="168"/>
      <c r="HIE761" s="168"/>
      <c r="HIF761" s="168"/>
      <c r="HIG761" s="168"/>
      <c r="HIH761" s="168"/>
      <c r="HII761" s="168"/>
      <c r="HIJ761" s="168"/>
      <c r="HIK761" s="168"/>
      <c r="HIL761" s="168"/>
      <c r="HIM761" s="168"/>
      <c r="HIN761" s="168"/>
      <c r="HIO761" s="168"/>
      <c r="HIP761" s="168"/>
      <c r="HIQ761" s="168"/>
      <c r="HIR761" s="168"/>
      <c r="HIS761" s="168"/>
      <c r="HIT761" s="168"/>
      <c r="HIU761" s="168"/>
      <c r="HIV761" s="168"/>
      <c r="HIW761" s="168"/>
      <c r="HIX761" s="168"/>
      <c r="HIY761" s="168"/>
      <c r="HIZ761" s="168"/>
      <c r="HJA761" s="168"/>
      <c r="HJB761" s="168"/>
      <c r="HJC761" s="168"/>
      <c r="HJD761" s="168"/>
      <c r="HJE761" s="168"/>
      <c r="HJF761" s="168"/>
      <c r="HJG761" s="168"/>
      <c r="HJH761" s="168"/>
      <c r="HJI761" s="168"/>
      <c r="HJJ761" s="168"/>
      <c r="HJK761" s="168"/>
      <c r="HJL761" s="168"/>
      <c r="HJM761" s="168"/>
      <c r="HJN761" s="168"/>
      <c r="HJO761" s="168"/>
      <c r="HJP761" s="168"/>
      <c r="HJQ761" s="511"/>
      <c r="HJR761" s="511"/>
      <c r="HJS761" s="511"/>
      <c r="HJT761" s="511"/>
      <c r="HJU761" s="511"/>
      <c r="HJV761" s="511"/>
      <c r="HJW761" s="511"/>
      <c r="HJX761" s="511"/>
      <c r="HJY761" s="511"/>
      <c r="HJZ761" s="511"/>
      <c r="HKA761" s="511"/>
      <c r="HKB761" s="511"/>
      <c r="HKC761" s="511"/>
      <c r="HKD761" s="511"/>
      <c r="HKE761" s="511"/>
      <c r="HKF761" s="511"/>
      <c r="HKG761" s="511"/>
      <c r="HKH761" s="511"/>
      <c r="HKI761" s="511"/>
      <c r="HKJ761" s="511"/>
      <c r="HKK761" s="511"/>
      <c r="HKL761" s="511"/>
      <c r="HKM761" s="511"/>
      <c r="HKN761" s="511"/>
      <c r="HKO761" s="89"/>
      <c r="HKP761" s="89"/>
      <c r="HKQ761" s="89"/>
      <c r="HKR761" s="89"/>
      <c r="HKS761" s="89"/>
      <c r="HKT761" s="511"/>
      <c r="HKU761" s="511"/>
      <c r="HKV761" s="89"/>
      <c r="HKW761" s="89"/>
      <c r="HKX761" s="511"/>
      <c r="HKY761" s="511"/>
      <c r="HKZ761" s="89"/>
      <c r="HLA761" s="89"/>
      <c r="HLB761" s="511"/>
      <c r="HLC761" s="511"/>
      <c r="HLD761" s="511"/>
      <c r="HLE761" s="511"/>
      <c r="HLF761" s="511"/>
      <c r="HLG761" s="511"/>
      <c r="HLH761" s="511"/>
      <c r="HLI761" s="89"/>
      <c r="HLJ761" s="89"/>
      <c r="HLK761" s="511"/>
      <c r="HLL761" s="511"/>
      <c r="HLM761" s="89"/>
      <c r="HLN761" s="89"/>
      <c r="HLO761" s="511"/>
      <c r="HLP761" s="511"/>
      <c r="HLQ761" s="511"/>
      <c r="HLR761" s="511"/>
      <c r="HLS761" s="511"/>
      <c r="HLT761" s="203"/>
      <c r="HLU761" s="107"/>
      <c r="HLV761" s="511"/>
      <c r="HLW761" s="511"/>
      <c r="HLX761" s="511"/>
      <c r="HLY761" s="511"/>
      <c r="HLZ761" s="511"/>
      <c r="HMA761" s="511"/>
      <c r="HMB761" s="511"/>
      <c r="HMC761" s="168"/>
      <c r="HMD761" s="168"/>
      <c r="HME761" s="168"/>
      <c r="HMF761" s="168"/>
      <c r="HMG761" s="168"/>
      <c r="HMH761" s="168"/>
      <c r="HMI761" s="168"/>
      <c r="HMJ761" s="168"/>
      <c r="HMK761" s="168"/>
      <c r="HML761" s="168"/>
      <c r="HMM761" s="168"/>
      <c r="HMN761" s="168"/>
      <c r="HMO761" s="168"/>
      <c r="HMP761" s="168"/>
      <c r="HMQ761" s="168"/>
      <c r="HMR761" s="168"/>
      <c r="HMS761" s="168"/>
      <c r="HMT761" s="168"/>
      <c r="HMU761" s="168"/>
      <c r="HMV761" s="168"/>
      <c r="HMW761" s="168"/>
      <c r="HMX761" s="168"/>
      <c r="HMY761" s="168"/>
      <c r="HMZ761" s="168"/>
      <c r="HNA761" s="168"/>
      <c r="HNB761" s="168"/>
      <c r="HNC761" s="168"/>
      <c r="HND761" s="168"/>
      <c r="HNE761" s="168"/>
      <c r="HNF761" s="168"/>
      <c r="HNG761" s="168"/>
      <c r="HNH761" s="168"/>
      <c r="HNI761" s="168"/>
      <c r="HNJ761" s="168"/>
      <c r="HNK761" s="168"/>
      <c r="HNL761" s="168"/>
      <c r="HNM761" s="168"/>
      <c r="HNN761" s="168"/>
      <c r="HNO761" s="168"/>
      <c r="HNP761" s="168"/>
      <c r="HNQ761" s="168"/>
      <c r="HNR761" s="168"/>
      <c r="HNS761" s="168"/>
      <c r="HNT761" s="168"/>
      <c r="HNU761" s="511"/>
      <c r="HNV761" s="511"/>
      <c r="HNW761" s="511"/>
      <c r="HNX761" s="511"/>
      <c r="HNY761" s="511"/>
      <c r="HNZ761" s="511"/>
      <c r="HOA761" s="511"/>
      <c r="HOB761" s="511"/>
      <c r="HOC761" s="511"/>
      <c r="HOD761" s="511"/>
      <c r="HOE761" s="511"/>
      <c r="HOF761" s="511"/>
      <c r="HOG761" s="511"/>
      <c r="HOH761" s="511"/>
      <c r="HOI761" s="511"/>
      <c r="HOJ761" s="511"/>
      <c r="HOK761" s="511"/>
      <c r="HOL761" s="511"/>
      <c r="HOM761" s="511"/>
      <c r="HON761" s="511"/>
      <c r="HOO761" s="511"/>
      <c r="HOP761" s="511"/>
      <c r="HOQ761" s="511"/>
      <c r="HOR761" s="511"/>
      <c r="HOS761" s="89"/>
      <c r="HOT761" s="89"/>
      <c r="HOU761" s="89"/>
      <c r="HOV761" s="89"/>
      <c r="HOW761" s="89"/>
      <c r="HOX761" s="511"/>
      <c r="HOY761" s="511"/>
      <c r="HOZ761" s="89"/>
      <c r="HPA761" s="89"/>
      <c r="HPB761" s="511"/>
      <c r="HPC761" s="511"/>
      <c r="HPD761" s="89"/>
      <c r="HPE761" s="89"/>
      <c r="HPF761" s="511"/>
      <c r="HPG761" s="511"/>
      <c r="HPH761" s="511"/>
      <c r="HPI761" s="511"/>
      <c r="HPJ761" s="511"/>
      <c r="HPK761" s="511"/>
      <c r="HPL761" s="511"/>
      <c r="HPM761" s="89"/>
      <c r="HPN761" s="89"/>
      <c r="HPO761" s="511"/>
      <c r="HPP761" s="511"/>
      <c r="HPQ761" s="89"/>
      <c r="HPR761" s="89"/>
      <c r="HPS761" s="511"/>
      <c r="HPT761" s="511"/>
      <c r="HPU761" s="511"/>
      <c r="HPV761" s="511"/>
      <c r="HPW761" s="511"/>
      <c r="HPX761" s="203"/>
      <c r="HPY761" s="107"/>
      <c r="HPZ761" s="511"/>
      <c r="HQA761" s="511"/>
      <c r="HQB761" s="511"/>
      <c r="HQC761" s="511"/>
      <c r="HQD761" s="511"/>
      <c r="HQE761" s="511"/>
      <c r="HQF761" s="511"/>
      <c r="HQG761" s="168"/>
      <c r="HQH761" s="168"/>
      <c r="HQI761" s="168"/>
      <c r="HQJ761" s="168"/>
      <c r="HQK761" s="168"/>
      <c r="HQL761" s="168"/>
      <c r="HQM761" s="168"/>
      <c r="HQN761" s="168"/>
      <c r="HQO761" s="168"/>
      <c r="HQP761" s="168"/>
      <c r="HQQ761" s="168"/>
      <c r="HQR761" s="168"/>
      <c r="HQS761" s="168"/>
      <c r="HQT761" s="168"/>
      <c r="HQU761" s="168"/>
      <c r="HQV761" s="168"/>
      <c r="HQW761" s="168"/>
      <c r="HQX761" s="168"/>
      <c r="HQY761" s="168"/>
      <c r="HQZ761" s="168"/>
      <c r="HRA761" s="168"/>
      <c r="HRB761" s="168"/>
      <c r="HRC761" s="168"/>
      <c r="HRD761" s="168"/>
      <c r="HRE761" s="168"/>
      <c r="HRF761" s="168"/>
      <c r="HRG761" s="168"/>
      <c r="HRH761" s="168"/>
      <c r="HRI761" s="168"/>
      <c r="HRJ761" s="168"/>
      <c r="HRK761" s="168"/>
      <c r="HRL761" s="168"/>
      <c r="HRM761" s="168"/>
      <c r="HRN761" s="168"/>
      <c r="HRO761" s="168"/>
      <c r="HRP761" s="168"/>
      <c r="HRQ761" s="168"/>
      <c r="HRR761" s="168"/>
      <c r="HRS761" s="168"/>
      <c r="HRT761" s="168"/>
      <c r="HRU761" s="168"/>
      <c r="HRV761" s="168"/>
      <c r="HRW761" s="168"/>
      <c r="HRX761" s="168"/>
      <c r="HRY761" s="511"/>
      <c r="HRZ761" s="511"/>
      <c r="HSA761" s="511"/>
      <c r="HSB761" s="511"/>
      <c r="HSC761" s="511"/>
      <c r="HSD761" s="511"/>
      <c r="HSE761" s="511"/>
      <c r="HSF761" s="511"/>
      <c r="HSG761" s="511"/>
      <c r="HSH761" s="511"/>
      <c r="HSI761" s="511"/>
      <c r="HSJ761" s="511"/>
      <c r="HSK761" s="511"/>
      <c r="HSL761" s="511"/>
      <c r="HSM761" s="511"/>
      <c r="HSN761" s="511"/>
      <c r="HSO761" s="511"/>
      <c r="HSP761" s="511"/>
      <c r="HSQ761" s="511"/>
      <c r="HSR761" s="511"/>
      <c r="HSS761" s="511"/>
      <c r="HST761" s="511"/>
      <c r="HSU761" s="511"/>
      <c r="HSV761" s="511"/>
      <c r="HSW761" s="89"/>
      <c r="HSX761" s="89"/>
      <c r="HSY761" s="89"/>
      <c r="HSZ761" s="89"/>
      <c r="HTA761" s="89"/>
      <c r="HTB761" s="511"/>
      <c r="HTC761" s="511"/>
      <c r="HTD761" s="89"/>
      <c r="HTE761" s="89"/>
      <c r="HTF761" s="511"/>
      <c r="HTG761" s="511"/>
      <c r="HTH761" s="89"/>
      <c r="HTI761" s="89"/>
      <c r="HTJ761" s="511"/>
      <c r="HTK761" s="511"/>
      <c r="HTL761" s="511"/>
      <c r="HTM761" s="511"/>
      <c r="HTN761" s="511"/>
      <c r="HTO761" s="511"/>
      <c r="HTP761" s="511"/>
      <c r="HTQ761" s="89"/>
      <c r="HTR761" s="89"/>
      <c r="HTS761" s="511"/>
      <c r="HTT761" s="511"/>
      <c r="HTU761" s="89"/>
      <c r="HTV761" s="89"/>
      <c r="HTW761" s="511"/>
      <c r="HTX761" s="511"/>
      <c r="HTY761" s="511"/>
      <c r="HTZ761" s="511"/>
      <c r="HUA761" s="511"/>
      <c r="HUB761" s="203"/>
      <c r="HUC761" s="107"/>
      <c r="HUD761" s="511"/>
      <c r="HUE761" s="511"/>
      <c r="HUF761" s="511"/>
      <c r="HUG761" s="511"/>
      <c r="HUH761" s="511"/>
      <c r="HUI761" s="511"/>
      <c r="HUJ761" s="511"/>
      <c r="HUK761" s="168"/>
      <c r="HUL761" s="168"/>
      <c r="HUM761" s="168"/>
      <c r="HUN761" s="168"/>
      <c r="HUO761" s="168"/>
      <c r="HUP761" s="168"/>
      <c r="HUQ761" s="168"/>
      <c r="HUR761" s="168"/>
      <c r="HUS761" s="168"/>
      <c r="HUT761" s="168"/>
      <c r="HUU761" s="168"/>
      <c r="HUV761" s="168"/>
      <c r="HUW761" s="168"/>
      <c r="HUX761" s="168"/>
      <c r="HUY761" s="168"/>
      <c r="HUZ761" s="168"/>
      <c r="HVA761" s="168"/>
      <c r="HVB761" s="168"/>
      <c r="HVC761" s="168"/>
      <c r="HVD761" s="168"/>
      <c r="HVE761" s="168"/>
      <c r="HVF761" s="168"/>
      <c r="HVG761" s="168"/>
      <c r="HVH761" s="168"/>
      <c r="HVI761" s="168"/>
      <c r="HVJ761" s="168"/>
      <c r="HVK761" s="168"/>
      <c r="HVL761" s="168"/>
      <c r="HVM761" s="168"/>
      <c r="HVN761" s="168"/>
      <c r="HVO761" s="168"/>
      <c r="HVP761" s="168"/>
      <c r="HVQ761" s="168"/>
      <c r="HVR761" s="168"/>
      <c r="HVS761" s="168"/>
      <c r="HVT761" s="168"/>
      <c r="HVU761" s="168"/>
      <c r="HVV761" s="168"/>
      <c r="HVW761" s="168"/>
      <c r="HVX761" s="168"/>
      <c r="HVY761" s="168"/>
      <c r="HVZ761" s="168"/>
      <c r="HWA761" s="168"/>
      <c r="HWB761" s="168"/>
      <c r="HWC761" s="511"/>
      <c r="HWD761" s="511"/>
      <c r="HWE761" s="511"/>
      <c r="HWF761" s="511"/>
      <c r="HWG761" s="511"/>
      <c r="HWH761" s="511"/>
      <c r="HWI761" s="511"/>
      <c r="HWJ761" s="511"/>
      <c r="HWK761" s="511"/>
      <c r="HWL761" s="511"/>
      <c r="HWM761" s="511"/>
      <c r="HWN761" s="511"/>
      <c r="HWO761" s="511"/>
      <c r="HWP761" s="511"/>
      <c r="HWQ761" s="511"/>
      <c r="HWR761" s="511"/>
      <c r="HWS761" s="511"/>
      <c r="HWT761" s="511"/>
      <c r="HWU761" s="511"/>
      <c r="HWV761" s="511"/>
      <c r="HWW761" s="511"/>
      <c r="HWX761" s="511"/>
      <c r="HWY761" s="511"/>
      <c r="HWZ761" s="511"/>
      <c r="HXA761" s="89"/>
      <c r="HXB761" s="89"/>
      <c r="HXC761" s="89"/>
      <c r="HXD761" s="89"/>
      <c r="HXE761" s="89"/>
      <c r="HXF761" s="511"/>
      <c r="HXG761" s="511"/>
      <c r="HXH761" s="89"/>
      <c r="HXI761" s="89"/>
      <c r="HXJ761" s="511"/>
      <c r="HXK761" s="511"/>
      <c r="HXL761" s="89"/>
      <c r="HXM761" s="89"/>
      <c r="HXN761" s="511"/>
      <c r="HXO761" s="511"/>
      <c r="HXP761" s="511"/>
      <c r="HXQ761" s="511"/>
      <c r="HXR761" s="511"/>
      <c r="HXS761" s="511"/>
      <c r="HXT761" s="511"/>
      <c r="HXU761" s="89"/>
      <c r="HXV761" s="89"/>
      <c r="HXW761" s="511"/>
      <c r="HXX761" s="511"/>
      <c r="HXY761" s="89"/>
      <c r="HXZ761" s="89"/>
      <c r="HYA761" s="511"/>
      <c r="HYB761" s="511"/>
      <c r="HYC761" s="511"/>
      <c r="HYD761" s="511"/>
      <c r="HYE761" s="511"/>
      <c r="HYF761" s="203"/>
      <c r="HYG761" s="107"/>
      <c r="HYH761" s="511"/>
      <c r="HYI761" s="511"/>
      <c r="HYJ761" s="511"/>
      <c r="HYK761" s="511"/>
      <c r="HYL761" s="511"/>
      <c r="HYM761" s="511"/>
      <c r="HYN761" s="511"/>
      <c r="HYO761" s="168"/>
      <c r="HYP761" s="168"/>
      <c r="HYQ761" s="168"/>
      <c r="HYR761" s="168"/>
      <c r="HYS761" s="168"/>
      <c r="HYT761" s="168"/>
      <c r="HYU761" s="168"/>
      <c r="HYV761" s="168"/>
      <c r="HYW761" s="168"/>
      <c r="HYX761" s="168"/>
      <c r="HYY761" s="168"/>
      <c r="HYZ761" s="168"/>
      <c r="HZA761" s="168"/>
      <c r="HZB761" s="168"/>
      <c r="HZC761" s="168"/>
      <c r="HZD761" s="168"/>
      <c r="HZE761" s="168"/>
      <c r="HZF761" s="168"/>
      <c r="HZG761" s="168"/>
      <c r="HZH761" s="168"/>
      <c r="HZI761" s="168"/>
      <c r="HZJ761" s="168"/>
      <c r="HZK761" s="168"/>
      <c r="HZL761" s="168"/>
      <c r="HZM761" s="168"/>
      <c r="HZN761" s="168"/>
      <c r="HZO761" s="168"/>
      <c r="HZP761" s="168"/>
      <c r="HZQ761" s="168"/>
      <c r="HZR761" s="168"/>
      <c r="HZS761" s="168"/>
      <c r="HZT761" s="168"/>
      <c r="HZU761" s="168"/>
      <c r="HZV761" s="168"/>
      <c r="HZW761" s="168"/>
      <c r="HZX761" s="168"/>
      <c r="HZY761" s="168"/>
      <c r="HZZ761" s="168"/>
      <c r="IAA761" s="168"/>
      <c r="IAB761" s="168"/>
      <c r="IAC761" s="168"/>
      <c r="IAD761" s="168"/>
      <c r="IAE761" s="168"/>
      <c r="IAF761" s="168"/>
      <c r="IAG761" s="511"/>
      <c r="IAH761" s="511"/>
      <c r="IAI761" s="511"/>
      <c r="IAJ761" s="511"/>
      <c r="IAK761" s="511"/>
      <c r="IAL761" s="511"/>
      <c r="IAM761" s="511"/>
      <c r="IAN761" s="511"/>
      <c r="IAO761" s="511"/>
      <c r="IAP761" s="511"/>
      <c r="IAQ761" s="511"/>
      <c r="IAR761" s="511"/>
      <c r="IAS761" s="511"/>
      <c r="IAT761" s="511"/>
      <c r="IAU761" s="511"/>
      <c r="IAV761" s="511"/>
      <c r="IAW761" s="511"/>
      <c r="IAX761" s="511"/>
      <c r="IAY761" s="511"/>
      <c r="IAZ761" s="511"/>
      <c r="IBA761" s="511"/>
      <c r="IBB761" s="511"/>
      <c r="IBC761" s="511"/>
      <c r="IBD761" s="511"/>
      <c r="IBE761" s="89"/>
      <c r="IBF761" s="89"/>
      <c r="IBG761" s="89"/>
      <c r="IBH761" s="89"/>
      <c r="IBI761" s="89"/>
      <c r="IBJ761" s="511"/>
      <c r="IBK761" s="511"/>
      <c r="IBL761" s="89"/>
      <c r="IBM761" s="89"/>
      <c r="IBN761" s="511"/>
      <c r="IBO761" s="511"/>
      <c r="IBP761" s="89"/>
      <c r="IBQ761" s="89"/>
      <c r="IBR761" s="511"/>
      <c r="IBS761" s="511"/>
      <c r="IBT761" s="511"/>
      <c r="IBU761" s="511"/>
      <c r="IBV761" s="511"/>
      <c r="IBW761" s="511"/>
      <c r="IBX761" s="511"/>
      <c r="IBY761" s="89"/>
      <c r="IBZ761" s="89"/>
      <c r="ICA761" s="511"/>
      <c r="ICB761" s="511"/>
      <c r="ICC761" s="89"/>
      <c r="ICD761" s="89"/>
      <c r="ICE761" s="511"/>
      <c r="ICF761" s="511"/>
      <c r="ICG761" s="511"/>
      <c r="ICH761" s="511"/>
      <c r="ICI761" s="511"/>
      <c r="ICJ761" s="203"/>
      <c r="ICK761" s="107"/>
      <c r="ICL761" s="511"/>
      <c r="ICM761" s="511"/>
      <c r="ICN761" s="511"/>
      <c r="ICO761" s="511"/>
      <c r="ICP761" s="511"/>
      <c r="ICQ761" s="511"/>
      <c r="ICR761" s="511"/>
      <c r="ICS761" s="168"/>
      <c r="ICT761" s="168"/>
      <c r="ICU761" s="168"/>
      <c r="ICV761" s="168"/>
      <c r="ICW761" s="168"/>
      <c r="ICX761" s="168"/>
      <c r="ICY761" s="168"/>
      <c r="ICZ761" s="168"/>
      <c r="IDA761" s="168"/>
      <c r="IDB761" s="168"/>
      <c r="IDC761" s="168"/>
      <c r="IDD761" s="168"/>
      <c r="IDE761" s="168"/>
      <c r="IDF761" s="168"/>
      <c r="IDG761" s="168"/>
      <c r="IDH761" s="168"/>
      <c r="IDI761" s="168"/>
      <c r="IDJ761" s="168"/>
      <c r="IDK761" s="168"/>
      <c r="IDL761" s="168"/>
      <c r="IDM761" s="168"/>
      <c r="IDN761" s="168"/>
      <c r="IDO761" s="168"/>
      <c r="IDP761" s="168"/>
      <c r="IDQ761" s="168"/>
      <c r="IDR761" s="168"/>
      <c r="IDS761" s="168"/>
      <c r="IDT761" s="168"/>
      <c r="IDU761" s="168"/>
      <c r="IDV761" s="168"/>
      <c r="IDW761" s="168"/>
      <c r="IDX761" s="168"/>
      <c r="IDY761" s="168"/>
      <c r="IDZ761" s="168"/>
      <c r="IEA761" s="168"/>
      <c r="IEB761" s="168"/>
      <c r="IEC761" s="168"/>
      <c r="IED761" s="168"/>
      <c r="IEE761" s="168"/>
      <c r="IEF761" s="168"/>
      <c r="IEG761" s="168"/>
      <c r="IEH761" s="168"/>
      <c r="IEI761" s="168"/>
      <c r="IEJ761" s="168"/>
      <c r="IEK761" s="511"/>
      <c r="IEL761" s="511"/>
      <c r="IEM761" s="511"/>
      <c r="IEN761" s="511"/>
      <c r="IEO761" s="511"/>
      <c r="IEP761" s="511"/>
      <c r="IEQ761" s="511"/>
      <c r="IER761" s="511"/>
      <c r="IES761" s="511"/>
      <c r="IET761" s="511"/>
      <c r="IEU761" s="511"/>
      <c r="IEV761" s="511"/>
      <c r="IEW761" s="511"/>
      <c r="IEX761" s="511"/>
      <c r="IEY761" s="511"/>
      <c r="IEZ761" s="511"/>
      <c r="IFA761" s="511"/>
      <c r="IFB761" s="511"/>
      <c r="IFC761" s="511"/>
      <c r="IFD761" s="511"/>
      <c r="IFE761" s="511"/>
      <c r="IFF761" s="511"/>
      <c r="IFG761" s="511"/>
      <c r="IFH761" s="511"/>
      <c r="IFI761" s="89"/>
      <c r="IFJ761" s="89"/>
      <c r="IFK761" s="89"/>
      <c r="IFL761" s="89"/>
      <c r="IFM761" s="89"/>
      <c r="IFN761" s="511"/>
      <c r="IFO761" s="511"/>
      <c r="IFP761" s="89"/>
      <c r="IFQ761" s="89"/>
      <c r="IFR761" s="511"/>
      <c r="IFS761" s="511"/>
      <c r="IFT761" s="89"/>
      <c r="IFU761" s="89"/>
      <c r="IFV761" s="511"/>
      <c r="IFW761" s="511"/>
      <c r="IFX761" s="511"/>
      <c r="IFY761" s="511"/>
      <c r="IFZ761" s="511"/>
      <c r="IGA761" s="511"/>
      <c r="IGB761" s="511"/>
      <c r="IGC761" s="89"/>
      <c r="IGD761" s="89"/>
      <c r="IGE761" s="511"/>
      <c r="IGF761" s="511"/>
      <c r="IGG761" s="89"/>
      <c r="IGH761" s="89"/>
      <c r="IGI761" s="511"/>
      <c r="IGJ761" s="511"/>
      <c r="IGK761" s="511"/>
      <c r="IGL761" s="511"/>
      <c r="IGM761" s="511"/>
      <c r="IGN761" s="203"/>
      <c r="IGO761" s="107"/>
      <c r="IGP761" s="511"/>
      <c r="IGQ761" s="511"/>
      <c r="IGR761" s="511"/>
      <c r="IGS761" s="511"/>
      <c r="IGT761" s="511"/>
      <c r="IGU761" s="511"/>
      <c r="IGV761" s="511"/>
      <c r="IGW761" s="168"/>
      <c r="IGX761" s="168"/>
      <c r="IGY761" s="168"/>
      <c r="IGZ761" s="168"/>
      <c r="IHA761" s="168"/>
      <c r="IHB761" s="168"/>
      <c r="IHC761" s="168"/>
      <c r="IHD761" s="168"/>
      <c r="IHE761" s="168"/>
      <c r="IHF761" s="168"/>
      <c r="IHG761" s="168"/>
      <c r="IHH761" s="168"/>
      <c r="IHI761" s="168"/>
      <c r="IHJ761" s="168"/>
      <c r="IHK761" s="168"/>
      <c r="IHL761" s="168"/>
      <c r="IHM761" s="168"/>
      <c r="IHN761" s="168"/>
      <c r="IHO761" s="168"/>
      <c r="IHP761" s="168"/>
      <c r="IHQ761" s="168"/>
      <c r="IHR761" s="168"/>
      <c r="IHS761" s="168"/>
      <c r="IHT761" s="168"/>
      <c r="IHU761" s="168"/>
      <c r="IHV761" s="168"/>
      <c r="IHW761" s="168"/>
      <c r="IHX761" s="168"/>
      <c r="IHY761" s="168"/>
      <c r="IHZ761" s="168"/>
      <c r="IIA761" s="168"/>
      <c r="IIB761" s="168"/>
      <c r="IIC761" s="168"/>
      <c r="IID761" s="168"/>
      <c r="IIE761" s="168"/>
      <c r="IIF761" s="168"/>
      <c r="IIG761" s="168"/>
      <c r="IIH761" s="168"/>
      <c r="III761" s="168"/>
      <c r="IIJ761" s="168"/>
      <c r="IIK761" s="168"/>
      <c r="IIL761" s="168"/>
      <c r="IIM761" s="168"/>
      <c r="IIN761" s="168"/>
      <c r="IIO761" s="511"/>
      <c r="IIP761" s="511"/>
      <c r="IIQ761" s="511"/>
      <c r="IIR761" s="511"/>
      <c r="IIS761" s="511"/>
      <c r="IIT761" s="511"/>
      <c r="IIU761" s="511"/>
      <c r="IIV761" s="511"/>
      <c r="IIW761" s="511"/>
      <c r="IIX761" s="511"/>
      <c r="IIY761" s="511"/>
      <c r="IIZ761" s="511"/>
      <c r="IJA761" s="511"/>
      <c r="IJB761" s="511"/>
      <c r="IJC761" s="511"/>
      <c r="IJD761" s="511"/>
      <c r="IJE761" s="511"/>
      <c r="IJF761" s="511"/>
      <c r="IJG761" s="511"/>
      <c r="IJH761" s="511"/>
      <c r="IJI761" s="511"/>
      <c r="IJJ761" s="511"/>
      <c r="IJK761" s="511"/>
      <c r="IJL761" s="511"/>
      <c r="IJM761" s="89"/>
      <c r="IJN761" s="89"/>
      <c r="IJO761" s="89"/>
      <c r="IJP761" s="89"/>
      <c r="IJQ761" s="89"/>
      <c r="IJR761" s="511"/>
      <c r="IJS761" s="511"/>
      <c r="IJT761" s="89"/>
      <c r="IJU761" s="89"/>
      <c r="IJV761" s="511"/>
      <c r="IJW761" s="511"/>
      <c r="IJX761" s="89"/>
      <c r="IJY761" s="89"/>
      <c r="IJZ761" s="511"/>
      <c r="IKA761" s="511"/>
      <c r="IKB761" s="511"/>
      <c r="IKC761" s="511"/>
      <c r="IKD761" s="511"/>
      <c r="IKE761" s="511"/>
      <c r="IKF761" s="511"/>
      <c r="IKG761" s="89"/>
      <c r="IKH761" s="89"/>
      <c r="IKI761" s="511"/>
      <c r="IKJ761" s="511"/>
      <c r="IKK761" s="89"/>
      <c r="IKL761" s="89"/>
      <c r="IKM761" s="511"/>
      <c r="IKN761" s="511"/>
      <c r="IKO761" s="511"/>
      <c r="IKP761" s="511"/>
      <c r="IKQ761" s="511"/>
      <c r="IKR761" s="203"/>
      <c r="IKS761" s="107"/>
      <c r="IKT761" s="511"/>
      <c r="IKU761" s="511"/>
      <c r="IKV761" s="511"/>
      <c r="IKW761" s="511"/>
      <c r="IKX761" s="511"/>
      <c r="IKY761" s="511"/>
      <c r="IKZ761" s="511"/>
      <c r="ILA761" s="168"/>
      <c r="ILB761" s="168"/>
      <c r="ILC761" s="168"/>
      <c r="ILD761" s="168"/>
      <c r="ILE761" s="168"/>
      <c r="ILF761" s="168"/>
      <c r="ILG761" s="168"/>
      <c r="ILH761" s="168"/>
      <c r="ILI761" s="168"/>
      <c r="ILJ761" s="168"/>
      <c r="ILK761" s="168"/>
      <c r="ILL761" s="168"/>
      <c r="ILM761" s="168"/>
      <c r="ILN761" s="168"/>
      <c r="ILO761" s="168"/>
      <c r="ILP761" s="168"/>
      <c r="ILQ761" s="168"/>
      <c r="ILR761" s="168"/>
      <c r="ILS761" s="168"/>
      <c r="ILT761" s="168"/>
      <c r="ILU761" s="168"/>
      <c r="ILV761" s="168"/>
      <c r="ILW761" s="168"/>
      <c r="ILX761" s="168"/>
      <c r="ILY761" s="168"/>
      <c r="ILZ761" s="168"/>
      <c r="IMA761" s="168"/>
      <c r="IMB761" s="168"/>
      <c r="IMC761" s="168"/>
      <c r="IMD761" s="168"/>
      <c r="IME761" s="168"/>
      <c r="IMF761" s="168"/>
      <c r="IMG761" s="168"/>
      <c r="IMH761" s="168"/>
      <c r="IMI761" s="168"/>
      <c r="IMJ761" s="168"/>
      <c r="IMK761" s="168"/>
      <c r="IML761" s="168"/>
      <c r="IMM761" s="168"/>
      <c r="IMN761" s="168"/>
      <c r="IMO761" s="168"/>
      <c r="IMP761" s="168"/>
      <c r="IMQ761" s="168"/>
      <c r="IMR761" s="168"/>
      <c r="IMS761" s="511"/>
      <c r="IMT761" s="511"/>
      <c r="IMU761" s="511"/>
      <c r="IMV761" s="511"/>
      <c r="IMW761" s="511"/>
      <c r="IMX761" s="511"/>
      <c r="IMY761" s="511"/>
      <c r="IMZ761" s="511"/>
      <c r="INA761" s="511"/>
      <c r="INB761" s="511"/>
      <c r="INC761" s="511"/>
      <c r="IND761" s="511"/>
      <c r="INE761" s="511"/>
      <c r="INF761" s="511"/>
      <c r="ING761" s="511"/>
      <c r="INH761" s="511"/>
      <c r="INI761" s="511"/>
      <c r="INJ761" s="511"/>
      <c r="INK761" s="511"/>
      <c r="INL761" s="511"/>
      <c r="INM761" s="511"/>
      <c r="INN761" s="511"/>
      <c r="INO761" s="511"/>
      <c r="INP761" s="511"/>
      <c r="INQ761" s="89"/>
      <c r="INR761" s="89"/>
      <c r="INS761" s="89"/>
      <c r="INT761" s="89"/>
      <c r="INU761" s="89"/>
      <c r="INV761" s="511"/>
      <c r="INW761" s="511"/>
      <c r="INX761" s="89"/>
      <c r="INY761" s="89"/>
      <c r="INZ761" s="511"/>
      <c r="IOA761" s="511"/>
      <c r="IOB761" s="89"/>
      <c r="IOC761" s="89"/>
      <c r="IOD761" s="511"/>
      <c r="IOE761" s="511"/>
      <c r="IOF761" s="511"/>
      <c r="IOG761" s="511"/>
      <c r="IOH761" s="511"/>
      <c r="IOI761" s="511"/>
      <c r="IOJ761" s="511"/>
      <c r="IOK761" s="89"/>
      <c r="IOL761" s="89"/>
      <c r="IOM761" s="511"/>
      <c r="ION761" s="511"/>
      <c r="IOO761" s="89"/>
      <c r="IOP761" s="89"/>
      <c r="IOQ761" s="511"/>
      <c r="IOR761" s="511"/>
      <c r="IOS761" s="511"/>
      <c r="IOT761" s="511"/>
      <c r="IOU761" s="511"/>
      <c r="IOV761" s="203"/>
      <c r="IOW761" s="107"/>
      <c r="IOX761" s="511"/>
      <c r="IOY761" s="511"/>
      <c r="IOZ761" s="511"/>
      <c r="IPA761" s="511"/>
      <c r="IPB761" s="511"/>
      <c r="IPC761" s="511"/>
      <c r="IPD761" s="511"/>
      <c r="IPE761" s="168"/>
      <c r="IPF761" s="168"/>
      <c r="IPG761" s="168"/>
      <c r="IPH761" s="168"/>
      <c r="IPI761" s="168"/>
      <c r="IPJ761" s="168"/>
      <c r="IPK761" s="168"/>
      <c r="IPL761" s="168"/>
      <c r="IPM761" s="168"/>
      <c r="IPN761" s="168"/>
      <c r="IPO761" s="168"/>
      <c r="IPP761" s="168"/>
      <c r="IPQ761" s="168"/>
      <c r="IPR761" s="168"/>
      <c r="IPS761" s="168"/>
      <c r="IPT761" s="168"/>
      <c r="IPU761" s="168"/>
      <c r="IPV761" s="168"/>
      <c r="IPW761" s="168"/>
      <c r="IPX761" s="168"/>
      <c r="IPY761" s="168"/>
      <c r="IPZ761" s="168"/>
      <c r="IQA761" s="168"/>
      <c r="IQB761" s="168"/>
      <c r="IQC761" s="168"/>
      <c r="IQD761" s="168"/>
      <c r="IQE761" s="168"/>
      <c r="IQF761" s="168"/>
      <c r="IQG761" s="168"/>
      <c r="IQH761" s="168"/>
      <c r="IQI761" s="168"/>
      <c r="IQJ761" s="168"/>
      <c r="IQK761" s="168"/>
      <c r="IQL761" s="168"/>
      <c r="IQM761" s="168"/>
      <c r="IQN761" s="168"/>
      <c r="IQO761" s="168"/>
      <c r="IQP761" s="168"/>
      <c r="IQQ761" s="168"/>
      <c r="IQR761" s="168"/>
      <c r="IQS761" s="168"/>
      <c r="IQT761" s="168"/>
      <c r="IQU761" s="168"/>
      <c r="IQV761" s="168"/>
      <c r="IQW761" s="511"/>
      <c r="IQX761" s="511"/>
      <c r="IQY761" s="511"/>
      <c r="IQZ761" s="511"/>
      <c r="IRA761" s="511"/>
      <c r="IRB761" s="511"/>
      <c r="IRC761" s="511"/>
      <c r="IRD761" s="511"/>
      <c r="IRE761" s="511"/>
      <c r="IRF761" s="511"/>
      <c r="IRG761" s="511"/>
      <c r="IRH761" s="511"/>
      <c r="IRI761" s="511"/>
      <c r="IRJ761" s="511"/>
      <c r="IRK761" s="511"/>
      <c r="IRL761" s="511"/>
      <c r="IRM761" s="511"/>
      <c r="IRN761" s="511"/>
      <c r="IRO761" s="511"/>
      <c r="IRP761" s="511"/>
      <c r="IRQ761" s="511"/>
      <c r="IRR761" s="511"/>
      <c r="IRS761" s="511"/>
      <c r="IRT761" s="511"/>
      <c r="IRU761" s="89"/>
      <c r="IRV761" s="89"/>
      <c r="IRW761" s="89"/>
      <c r="IRX761" s="89"/>
      <c r="IRY761" s="89"/>
      <c r="IRZ761" s="511"/>
      <c r="ISA761" s="511"/>
      <c r="ISB761" s="89"/>
      <c r="ISC761" s="89"/>
      <c r="ISD761" s="511"/>
      <c r="ISE761" s="511"/>
      <c r="ISF761" s="89"/>
      <c r="ISG761" s="89"/>
      <c r="ISH761" s="511"/>
      <c r="ISI761" s="511"/>
      <c r="ISJ761" s="511"/>
      <c r="ISK761" s="511"/>
      <c r="ISL761" s="511"/>
      <c r="ISM761" s="511"/>
      <c r="ISN761" s="511"/>
      <c r="ISO761" s="89"/>
      <c r="ISP761" s="89"/>
      <c r="ISQ761" s="511"/>
      <c r="ISR761" s="511"/>
      <c r="ISS761" s="89"/>
      <c r="IST761" s="89"/>
      <c r="ISU761" s="511"/>
      <c r="ISV761" s="511"/>
      <c r="ISW761" s="511"/>
      <c r="ISX761" s="511"/>
      <c r="ISY761" s="511"/>
      <c r="ISZ761" s="203"/>
      <c r="ITA761" s="107"/>
      <c r="ITB761" s="511"/>
      <c r="ITC761" s="511"/>
      <c r="ITD761" s="511"/>
      <c r="ITE761" s="511"/>
      <c r="ITF761" s="511"/>
      <c r="ITG761" s="511"/>
      <c r="ITH761" s="511"/>
      <c r="ITI761" s="168"/>
      <c r="ITJ761" s="168"/>
      <c r="ITK761" s="168"/>
      <c r="ITL761" s="168"/>
      <c r="ITM761" s="168"/>
      <c r="ITN761" s="168"/>
      <c r="ITO761" s="168"/>
      <c r="ITP761" s="168"/>
      <c r="ITQ761" s="168"/>
      <c r="ITR761" s="168"/>
      <c r="ITS761" s="168"/>
      <c r="ITT761" s="168"/>
      <c r="ITU761" s="168"/>
      <c r="ITV761" s="168"/>
      <c r="ITW761" s="168"/>
      <c r="ITX761" s="168"/>
      <c r="ITY761" s="168"/>
      <c r="ITZ761" s="168"/>
      <c r="IUA761" s="168"/>
      <c r="IUB761" s="168"/>
      <c r="IUC761" s="168"/>
      <c r="IUD761" s="168"/>
      <c r="IUE761" s="168"/>
      <c r="IUF761" s="168"/>
      <c r="IUG761" s="168"/>
      <c r="IUH761" s="168"/>
      <c r="IUI761" s="168"/>
      <c r="IUJ761" s="168"/>
      <c r="IUK761" s="168"/>
      <c r="IUL761" s="168"/>
      <c r="IUM761" s="168"/>
      <c r="IUN761" s="168"/>
      <c r="IUO761" s="168"/>
      <c r="IUP761" s="168"/>
      <c r="IUQ761" s="168"/>
      <c r="IUR761" s="168"/>
      <c r="IUS761" s="168"/>
      <c r="IUT761" s="168"/>
      <c r="IUU761" s="168"/>
      <c r="IUV761" s="168"/>
      <c r="IUW761" s="168"/>
      <c r="IUX761" s="168"/>
      <c r="IUY761" s="168"/>
      <c r="IUZ761" s="168"/>
      <c r="IVA761" s="511"/>
      <c r="IVB761" s="511"/>
      <c r="IVC761" s="511"/>
      <c r="IVD761" s="511"/>
      <c r="IVE761" s="511"/>
      <c r="IVF761" s="511"/>
      <c r="IVG761" s="511"/>
      <c r="IVH761" s="511"/>
      <c r="IVI761" s="511"/>
      <c r="IVJ761" s="511"/>
      <c r="IVK761" s="511"/>
      <c r="IVL761" s="511"/>
      <c r="IVM761" s="511"/>
      <c r="IVN761" s="511"/>
      <c r="IVO761" s="511"/>
      <c r="IVP761" s="511"/>
      <c r="IVQ761" s="511"/>
      <c r="IVR761" s="511"/>
      <c r="IVS761" s="511"/>
      <c r="IVT761" s="511"/>
      <c r="IVU761" s="511"/>
      <c r="IVV761" s="511"/>
      <c r="IVW761" s="511"/>
      <c r="IVX761" s="511"/>
      <c r="IVY761" s="89"/>
      <c r="IVZ761" s="89"/>
      <c r="IWA761" s="89"/>
      <c r="IWB761" s="89"/>
      <c r="IWC761" s="89"/>
      <c r="IWD761" s="511"/>
      <c r="IWE761" s="511"/>
      <c r="IWF761" s="89"/>
      <c r="IWG761" s="89"/>
      <c r="IWH761" s="511"/>
      <c r="IWI761" s="511"/>
      <c r="IWJ761" s="89"/>
      <c r="IWK761" s="89"/>
      <c r="IWL761" s="511"/>
      <c r="IWM761" s="511"/>
      <c r="IWN761" s="511"/>
      <c r="IWO761" s="511"/>
      <c r="IWP761" s="511"/>
      <c r="IWQ761" s="511"/>
      <c r="IWR761" s="511"/>
      <c r="IWS761" s="89"/>
      <c r="IWT761" s="89"/>
      <c r="IWU761" s="511"/>
      <c r="IWV761" s="511"/>
      <c r="IWW761" s="89"/>
      <c r="IWX761" s="89"/>
      <c r="IWY761" s="511"/>
      <c r="IWZ761" s="511"/>
      <c r="IXA761" s="511"/>
      <c r="IXB761" s="511"/>
      <c r="IXC761" s="511"/>
      <c r="IXD761" s="203"/>
      <c r="IXE761" s="107"/>
      <c r="IXF761" s="511"/>
      <c r="IXG761" s="511"/>
      <c r="IXH761" s="511"/>
      <c r="IXI761" s="511"/>
      <c r="IXJ761" s="511"/>
      <c r="IXK761" s="511"/>
      <c r="IXL761" s="511"/>
      <c r="IXM761" s="168"/>
      <c r="IXN761" s="168"/>
      <c r="IXO761" s="168"/>
      <c r="IXP761" s="168"/>
      <c r="IXQ761" s="168"/>
      <c r="IXR761" s="168"/>
      <c r="IXS761" s="168"/>
      <c r="IXT761" s="168"/>
      <c r="IXU761" s="168"/>
      <c r="IXV761" s="168"/>
      <c r="IXW761" s="168"/>
      <c r="IXX761" s="168"/>
      <c r="IXY761" s="168"/>
      <c r="IXZ761" s="168"/>
      <c r="IYA761" s="168"/>
      <c r="IYB761" s="168"/>
      <c r="IYC761" s="168"/>
      <c r="IYD761" s="168"/>
      <c r="IYE761" s="168"/>
      <c r="IYF761" s="168"/>
      <c r="IYG761" s="168"/>
      <c r="IYH761" s="168"/>
      <c r="IYI761" s="168"/>
      <c r="IYJ761" s="168"/>
      <c r="IYK761" s="168"/>
      <c r="IYL761" s="168"/>
      <c r="IYM761" s="168"/>
      <c r="IYN761" s="168"/>
      <c r="IYO761" s="168"/>
      <c r="IYP761" s="168"/>
      <c r="IYQ761" s="168"/>
      <c r="IYR761" s="168"/>
      <c r="IYS761" s="168"/>
      <c r="IYT761" s="168"/>
      <c r="IYU761" s="168"/>
      <c r="IYV761" s="168"/>
      <c r="IYW761" s="168"/>
      <c r="IYX761" s="168"/>
      <c r="IYY761" s="168"/>
      <c r="IYZ761" s="168"/>
      <c r="IZA761" s="168"/>
      <c r="IZB761" s="168"/>
      <c r="IZC761" s="168"/>
      <c r="IZD761" s="168"/>
      <c r="IZE761" s="511"/>
      <c r="IZF761" s="511"/>
      <c r="IZG761" s="511"/>
      <c r="IZH761" s="511"/>
      <c r="IZI761" s="511"/>
      <c r="IZJ761" s="511"/>
      <c r="IZK761" s="511"/>
      <c r="IZL761" s="511"/>
      <c r="IZM761" s="511"/>
      <c r="IZN761" s="511"/>
      <c r="IZO761" s="511"/>
      <c r="IZP761" s="511"/>
      <c r="IZQ761" s="511"/>
      <c r="IZR761" s="511"/>
      <c r="IZS761" s="511"/>
      <c r="IZT761" s="511"/>
      <c r="IZU761" s="511"/>
      <c r="IZV761" s="511"/>
      <c r="IZW761" s="511"/>
      <c r="IZX761" s="511"/>
      <c r="IZY761" s="511"/>
      <c r="IZZ761" s="511"/>
      <c r="JAA761" s="511"/>
      <c r="JAB761" s="511"/>
      <c r="JAC761" s="89"/>
      <c r="JAD761" s="89"/>
      <c r="JAE761" s="89"/>
      <c r="JAF761" s="89"/>
      <c r="JAG761" s="89"/>
      <c r="JAH761" s="511"/>
      <c r="JAI761" s="511"/>
      <c r="JAJ761" s="89"/>
      <c r="JAK761" s="89"/>
      <c r="JAL761" s="511"/>
      <c r="JAM761" s="511"/>
      <c r="JAN761" s="89"/>
      <c r="JAO761" s="89"/>
      <c r="JAP761" s="511"/>
      <c r="JAQ761" s="511"/>
      <c r="JAR761" s="511"/>
      <c r="JAS761" s="511"/>
      <c r="JAT761" s="511"/>
      <c r="JAU761" s="511"/>
      <c r="JAV761" s="511"/>
      <c r="JAW761" s="89"/>
      <c r="JAX761" s="89"/>
      <c r="JAY761" s="511"/>
      <c r="JAZ761" s="511"/>
      <c r="JBA761" s="89"/>
      <c r="JBB761" s="89"/>
      <c r="JBC761" s="511"/>
      <c r="JBD761" s="511"/>
      <c r="JBE761" s="511"/>
      <c r="JBF761" s="511"/>
      <c r="JBG761" s="511"/>
      <c r="JBH761" s="203"/>
      <c r="JBI761" s="107"/>
      <c r="JBJ761" s="511"/>
      <c r="JBK761" s="511"/>
      <c r="JBL761" s="511"/>
      <c r="JBM761" s="511"/>
      <c r="JBN761" s="511"/>
      <c r="JBO761" s="511"/>
      <c r="JBP761" s="511"/>
      <c r="JBQ761" s="168"/>
      <c r="JBR761" s="168"/>
      <c r="JBS761" s="168"/>
      <c r="JBT761" s="168"/>
      <c r="JBU761" s="168"/>
      <c r="JBV761" s="168"/>
      <c r="JBW761" s="168"/>
      <c r="JBX761" s="168"/>
      <c r="JBY761" s="168"/>
      <c r="JBZ761" s="168"/>
      <c r="JCA761" s="168"/>
      <c r="JCB761" s="168"/>
      <c r="JCC761" s="168"/>
      <c r="JCD761" s="168"/>
      <c r="JCE761" s="168"/>
      <c r="JCF761" s="168"/>
      <c r="JCG761" s="168"/>
      <c r="JCH761" s="168"/>
      <c r="JCI761" s="168"/>
      <c r="JCJ761" s="168"/>
      <c r="JCK761" s="168"/>
      <c r="JCL761" s="168"/>
      <c r="JCM761" s="168"/>
      <c r="JCN761" s="168"/>
      <c r="JCO761" s="168"/>
      <c r="JCP761" s="168"/>
      <c r="JCQ761" s="168"/>
      <c r="JCR761" s="168"/>
      <c r="JCS761" s="168"/>
      <c r="JCT761" s="168"/>
      <c r="JCU761" s="168"/>
      <c r="JCV761" s="168"/>
      <c r="JCW761" s="168"/>
      <c r="JCX761" s="168"/>
      <c r="JCY761" s="168"/>
      <c r="JCZ761" s="168"/>
      <c r="JDA761" s="168"/>
      <c r="JDB761" s="168"/>
      <c r="JDC761" s="168"/>
      <c r="JDD761" s="168"/>
      <c r="JDE761" s="168"/>
      <c r="JDF761" s="168"/>
      <c r="JDG761" s="168"/>
      <c r="JDH761" s="168"/>
      <c r="JDI761" s="511"/>
      <c r="JDJ761" s="511"/>
      <c r="JDK761" s="511"/>
      <c r="JDL761" s="511"/>
      <c r="JDM761" s="511"/>
      <c r="JDN761" s="511"/>
      <c r="JDO761" s="511"/>
      <c r="JDP761" s="511"/>
      <c r="JDQ761" s="511"/>
      <c r="JDR761" s="511"/>
      <c r="JDS761" s="511"/>
      <c r="JDT761" s="511"/>
      <c r="JDU761" s="511"/>
      <c r="JDV761" s="511"/>
      <c r="JDW761" s="511"/>
      <c r="JDX761" s="511"/>
      <c r="JDY761" s="511"/>
      <c r="JDZ761" s="511"/>
      <c r="JEA761" s="511"/>
      <c r="JEB761" s="511"/>
      <c r="JEC761" s="511"/>
      <c r="JED761" s="511"/>
      <c r="JEE761" s="511"/>
      <c r="JEF761" s="511"/>
      <c r="JEG761" s="89"/>
      <c r="JEH761" s="89"/>
      <c r="JEI761" s="89"/>
      <c r="JEJ761" s="89"/>
      <c r="JEK761" s="89"/>
      <c r="JEL761" s="511"/>
      <c r="JEM761" s="511"/>
      <c r="JEN761" s="89"/>
      <c r="JEO761" s="89"/>
      <c r="JEP761" s="511"/>
      <c r="JEQ761" s="511"/>
      <c r="JER761" s="89"/>
      <c r="JES761" s="89"/>
      <c r="JET761" s="511"/>
      <c r="JEU761" s="511"/>
      <c r="JEV761" s="511"/>
      <c r="JEW761" s="511"/>
      <c r="JEX761" s="511"/>
      <c r="JEY761" s="511"/>
      <c r="JEZ761" s="511"/>
      <c r="JFA761" s="89"/>
      <c r="JFB761" s="89"/>
      <c r="JFC761" s="511"/>
      <c r="JFD761" s="511"/>
      <c r="JFE761" s="89"/>
      <c r="JFF761" s="89"/>
      <c r="JFG761" s="511"/>
      <c r="JFH761" s="511"/>
      <c r="JFI761" s="511"/>
      <c r="JFJ761" s="511"/>
      <c r="JFK761" s="511"/>
      <c r="JFL761" s="203"/>
      <c r="JFM761" s="107"/>
      <c r="JFN761" s="511"/>
      <c r="JFO761" s="511"/>
      <c r="JFP761" s="511"/>
      <c r="JFQ761" s="511"/>
      <c r="JFR761" s="511"/>
      <c r="JFS761" s="511"/>
      <c r="JFT761" s="511"/>
      <c r="JFU761" s="168"/>
      <c r="JFV761" s="168"/>
      <c r="JFW761" s="168"/>
      <c r="JFX761" s="168"/>
      <c r="JFY761" s="168"/>
      <c r="JFZ761" s="168"/>
      <c r="JGA761" s="168"/>
      <c r="JGB761" s="168"/>
      <c r="JGC761" s="168"/>
      <c r="JGD761" s="168"/>
      <c r="JGE761" s="168"/>
      <c r="JGF761" s="168"/>
      <c r="JGG761" s="168"/>
      <c r="JGH761" s="168"/>
      <c r="JGI761" s="168"/>
      <c r="JGJ761" s="168"/>
      <c r="JGK761" s="168"/>
      <c r="JGL761" s="168"/>
      <c r="JGM761" s="168"/>
      <c r="JGN761" s="168"/>
      <c r="JGO761" s="168"/>
      <c r="JGP761" s="168"/>
      <c r="JGQ761" s="168"/>
      <c r="JGR761" s="168"/>
      <c r="JGS761" s="168"/>
      <c r="JGT761" s="168"/>
      <c r="JGU761" s="168"/>
      <c r="JGV761" s="168"/>
      <c r="JGW761" s="168"/>
      <c r="JGX761" s="168"/>
      <c r="JGY761" s="168"/>
      <c r="JGZ761" s="168"/>
      <c r="JHA761" s="168"/>
      <c r="JHB761" s="168"/>
      <c r="JHC761" s="168"/>
      <c r="JHD761" s="168"/>
      <c r="JHE761" s="168"/>
      <c r="JHF761" s="168"/>
      <c r="JHG761" s="168"/>
      <c r="JHH761" s="168"/>
      <c r="JHI761" s="168"/>
      <c r="JHJ761" s="168"/>
      <c r="JHK761" s="168"/>
      <c r="JHL761" s="168"/>
      <c r="JHM761" s="511"/>
      <c r="JHN761" s="511"/>
      <c r="JHO761" s="511"/>
      <c r="JHP761" s="511"/>
      <c r="JHQ761" s="511"/>
      <c r="JHR761" s="511"/>
      <c r="JHS761" s="511"/>
      <c r="JHT761" s="511"/>
      <c r="JHU761" s="511"/>
      <c r="JHV761" s="511"/>
      <c r="JHW761" s="511"/>
      <c r="JHX761" s="511"/>
      <c r="JHY761" s="511"/>
      <c r="JHZ761" s="511"/>
      <c r="JIA761" s="511"/>
      <c r="JIB761" s="511"/>
      <c r="JIC761" s="511"/>
      <c r="JID761" s="511"/>
      <c r="JIE761" s="511"/>
      <c r="JIF761" s="511"/>
      <c r="JIG761" s="511"/>
      <c r="JIH761" s="511"/>
      <c r="JII761" s="511"/>
      <c r="JIJ761" s="511"/>
      <c r="JIK761" s="89"/>
      <c r="JIL761" s="89"/>
      <c r="JIM761" s="89"/>
      <c r="JIN761" s="89"/>
      <c r="JIO761" s="89"/>
      <c r="JIP761" s="511"/>
      <c r="JIQ761" s="511"/>
      <c r="JIR761" s="89"/>
      <c r="JIS761" s="89"/>
      <c r="JIT761" s="511"/>
      <c r="JIU761" s="511"/>
      <c r="JIV761" s="89"/>
      <c r="JIW761" s="89"/>
      <c r="JIX761" s="511"/>
      <c r="JIY761" s="511"/>
      <c r="JIZ761" s="511"/>
      <c r="JJA761" s="511"/>
      <c r="JJB761" s="511"/>
      <c r="JJC761" s="511"/>
      <c r="JJD761" s="511"/>
      <c r="JJE761" s="89"/>
      <c r="JJF761" s="89"/>
      <c r="JJG761" s="511"/>
      <c r="JJH761" s="511"/>
      <c r="JJI761" s="89"/>
      <c r="JJJ761" s="89"/>
      <c r="JJK761" s="511"/>
      <c r="JJL761" s="511"/>
      <c r="JJM761" s="511"/>
      <c r="JJN761" s="511"/>
      <c r="JJO761" s="511"/>
      <c r="JJP761" s="203"/>
      <c r="JJQ761" s="107"/>
      <c r="JJR761" s="511"/>
      <c r="JJS761" s="511"/>
      <c r="JJT761" s="511"/>
      <c r="JJU761" s="511"/>
      <c r="JJV761" s="511"/>
      <c r="JJW761" s="511"/>
      <c r="JJX761" s="511"/>
      <c r="JJY761" s="168"/>
      <c r="JJZ761" s="168"/>
      <c r="JKA761" s="168"/>
      <c r="JKB761" s="168"/>
      <c r="JKC761" s="168"/>
      <c r="JKD761" s="168"/>
      <c r="JKE761" s="168"/>
      <c r="JKF761" s="168"/>
      <c r="JKG761" s="168"/>
      <c r="JKH761" s="168"/>
      <c r="JKI761" s="168"/>
      <c r="JKJ761" s="168"/>
      <c r="JKK761" s="168"/>
      <c r="JKL761" s="168"/>
      <c r="JKM761" s="168"/>
      <c r="JKN761" s="168"/>
      <c r="JKO761" s="168"/>
      <c r="JKP761" s="168"/>
      <c r="JKQ761" s="168"/>
      <c r="JKR761" s="168"/>
      <c r="JKS761" s="168"/>
      <c r="JKT761" s="168"/>
      <c r="JKU761" s="168"/>
      <c r="JKV761" s="168"/>
      <c r="JKW761" s="168"/>
      <c r="JKX761" s="168"/>
      <c r="JKY761" s="168"/>
      <c r="JKZ761" s="168"/>
      <c r="JLA761" s="168"/>
      <c r="JLB761" s="168"/>
      <c r="JLC761" s="168"/>
      <c r="JLD761" s="168"/>
      <c r="JLE761" s="168"/>
      <c r="JLF761" s="168"/>
      <c r="JLG761" s="168"/>
      <c r="JLH761" s="168"/>
      <c r="JLI761" s="168"/>
      <c r="JLJ761" s="168"/>
      <c r="JLK761" s="168"/>
      <c r="JLL761" s="168"/>
      <c r="JLM761" s="168"/>
      <c r="JLN761" s="168"/>
      <c r="JLO761" s="168"/>
      <c r="JLP761" s="168"/>
      <c r="JLQ761" s="511"/>
      <c r="JLR761" s="511"/>
      <c r="JLS761" s="511"/>
      <c r="JLT761" s="511"/>
      <c r="JLU761" s="511"/>
      <c r="JLV761" s="511"/>
      <c r="JLW761" s="511"/>
      <c r="JLX761" s="511"/>
      <c r="JLY761" s="511"/>
      <c r="JLZ761" s="511"/>
      <c r="JMA761" s="511"/>
      <c r="JMB761" s="511"/>
      <c r="JMC761" s="511"/>
      <c r="JMD761" s="511"/>
      <c r="JME761" s="511"/>
      <c r="JMF761" s="511"/>
      <c r="JMG761" s="511"/>
      <c r="JMH761" s="511"/>
      <c r="JMI761" s="511"/>
      <c r="JMJ761" s="511"/>
      <c r="JMK761" s="511"/>
      <c r="JML761" s="511"/>
      <c r="JMM761" s="511"/>
      <c r="JMN761" s="511"/>
      <c r="JMO761" s="89"/>
      <c r="JMP761" s="89"/>
      <c r="JMQ761" s="89"/>
      <c r="JMR761" s="89"/>
      <c r="JMS761" s="89"/>
      <c r="JMT761" s="511"/>
      <c r="JMU761" s="511"/>
      <c r="JMV761" s="89"/>
      <c r="JMW761" s="89"/>
      <c r="JMX761" s="511"/>
      <c r="JMY761" s="511"/>
      <c r="JMZ761" s="89"/>
      <c r="JNA761" s="89"/>
      <c r="JNB761" s="511"/>
      <c r="JNC761" s="511"/>
      <c r="JND761" s="511"/>
      <c r="JNE761" s="511"/>
      <c r="JNF761" s="511"/>
      <c r="JNG761" s="511"/>
      <c r="JNH761" s="511"/>
      <c r="JNI761" s="89"/>
      <c r="JNJ761" s="89"/>
      <c r="JNK761" s="511"/>
      <c r="JNL761" s="511"/>
      <c r="JNM761" s="89"/>
      <c r="JNN761" s="89"/>
      <c r="JNO761" s="511"/>
      <c r="JNP761" s="511"/>
      <c r="JNQ761" s="511"/>
      <c r="JNR761" s="511"/>
      <c r="JNS761" s="511"/>
      <c r="JNT761" s="203"/>
      <c r="JNU761" s="107"/>
      <c r="JNV761" s="511"/>
      <c r="JNW761" s="511"/>
      <c r="JNX761" s="511"/>
      <c r="JNY761" s="511"/>
      <c r="JNZ761" s="511"/>
      <c r="JOA761" s="511"/>
      <c r="JOB761" s="511"/>
      <c r="JOC761" s="168"/>
      <c r="JOD761" s="168"/>
      <c r="JOE761" s="168"/>
      <c r="JOF761" s="168"/>
      <c r="JOG761" s="168"/>
      <c r="JOH761" s="168"/>
      <c r="JOI761" s="168"/>
      <c r="JOJ761" s="168"/>
      <c r="JOK761" s="168"/>
      <c r="JOL761" s="168"/>
      <c r="JOM761" s="168"/>
      <c r="JON761" s="168"/>
      <c r="JOO761" s="168"/>
      <c r="JOP761" s="168"/>
      <c r="JOQ761" s="168"/>
      <c r="JOR761" s="168"/>
      <c r="JOS761" s="168"/>
      <c r="JOT761" s="168"/>
      <c r="JOU761" s="168"/>
      <c r="JOV761" s="168"/>
      <c r="JOW761" s="168"/>
      <c r="JOX761" s="168"/>
      <c r="JOY761" s="168"/>
      <c r="JOZ761" s="168"/>
      <c r="JPA761" s="168"/>
      <c r="JPB761" s="168"/>
      <c r="JPC761" s="168"/>
      <c r="JPD761" s="168"/>
      <c r="JPE761" s="168"/>
      <c r="JPF761" s="168"/>
      <c r="JPG761" s="168"/>
      <c r="JPH761" s="168"/>
      <c r="JPI761" s="168"/>
      <c r="JPJ761" s="168"/>
      <c r="JPK761" s="168"/>
      <c r="JPL761" s="168"/>
      <c r="JPM761" s="168"/>
      <c r="JPN761" s="168"/>
      <c r="JPO761" s="168"/>
      <c r="JPP761" s="168"/>
      <c r="JPQ761" s="168"/>
      <c r="JPR761" s="168"/>
      <c r="JPS761" s="168"/>
      <c r="JPT761" s="168"/>
      <c r="JPU761" s="511"/>
      <c r="JPV761" s="511"/>
      <c r="JPW761" s="511"/>
      <c r="JPX761" s="511"/>
      <c r="JPY761" s="511"/>
      <c r="JPZ761" s="511"/>
      <c r="JQA761" s="511"/>
      <c r="JQB761" s="511"/>
      <c r="JQC761" s="511"/>
      <c r="JQD761" s="511"/>
      <c r="JQE761" s="511"/>
      <c r="JQF761" s="511"/>
      <c r="JQG761" s="511"/>
      <c r="JQH761" s="511"/>
      <c r="JQI761" s="511"/>
      <c r="JQJ761" s="511"/>
      <c r="JQK761" s="511"/>
      <c r="JQL761" s="511"/>
      <c r="JQM761" s="511"/>
      <c r="JQN761" s="511"/>
      <c r="JQO761" s="511"/>
      <c r="JQP761" s="511"/>
      <c r="JQQ761" s="511"/>
      <c r="JQR761" s="511"/>
      <c r="JQS761" s="89"/>
      <c r="JQT761" s="89"/>
      <c r="JQU761" s="89"/>
      <c r="JQV761" s="89"/>
      <c r="JQW761" s="89"/>
      <c r="JQX761" s="511"/>
      <c r="JQY761" s="511"/>
      <c r="JQZ761" s="89"/>
      <c r="JRA761" s="89"/>
      <c r="JRB761" s="511"/>
      <c r="JRC761" s="511"/>
      <c r="JRD761" s="89"/>
      <c r="JRE761" s="89"/>
      <c r="JRF761" s="511"/>
      <c r="JRG761" s="511"/>
      <c r="JRH761" s="511"/>
      <c r="JRI761" s="511"/>
      <c r="JRJ761" s="511"/>
      <c r="JRK761" s="511"/>
      <c r="JRL761" s="511"/>
      <c r="JRM761" s="89"/>
      <c r="JRN761" s="89"/>
      <c r="JRO761" s="511"/>
      <c r="JRP761" s="511"/>
      <c r="JRQ761" s="89"/>
      <c r="JRR761" s="89"/>
      <c r="JRS761" s="511"/>
      <c r="JRT761" s="511"/>
      <c r="JRU761" s="511"/>
      <c r="JRV761" s="511"/>
      <c r="JRW761" s="511"/>
      <c r="JRX761" s="203"/>
      <c r="JRY761" s="107"/>
      <c r="JRZ761" s="511"/>
      <c r="JSA761" s="511"/>
      <c r="JSB761" s="511"/>
      <c r="JSC761" s="511"/>
      <c r="JSD761" s="511"/>
      <c r="JSE761" s="511"/>
      <c r="JSF761" s="511"/>
      <c r="JSG761" s="168"/>
      <c r="JSH761" s="168"/>
      <c r="JSI761" s="168"/>
      <c r="JSJ761" s="168"/>
      <c r="JSK761" s="168"/>
      <c r="JSL761" s="168"/>
      <c r="JSM761" s="168"/>
      <c r="JSN761" s="168"/>
      <c r="JSO761" s="168"/>
      <c r="JSP761" s="168"/>
      <c r="JSQ761" s="168"/>
      <c r="JSR761" s="168"/>
      <c r="JSS761" s="168"/>
      <c r="JST761" s="168"/>
      <c r="JSU761" s="168"/>
      <c r="JSV761" s="168"/>
      <c r="JSW761" s="168"/>
      <c r="JSX761" s="168"/>
      <c r="JSY761" s="168"/>
      <c r="JSZ761" s="168"/>
      <c r="JTA761" s="168"/>
      <c r="JTB761" s="168"/>
      <c r="JTC761" s="168"/>
      <c r="JTD761" s="168"/>
      <c r="JTE761" s="168"/>
      <c r="JTF761" s="168"/>
      <c r="JTG761" s="168"/>
      <c r="JTH761" s="168"/>
      <c r="JTI761" s="168"/>
      <c r="JTJ761" s="168"/>
      <c r="JTK761" s="168"/>
      <c r="JTL761" s="168"/>
      <c r="JTM761" s="168"/>
      <c r="JTN761" s="168"/>
      <c r="JTO761" s="168"/>
      <c r="JTP761" s="168"/>
      <c r="JTQ761" s="168"/>
      <c r="JTR761" s="168"/>
      <c r="JTS761" s="168"/>
      <c r="JTT761" s="168"/>
      <c r="JTU761" s="168"/>
      <c r="JTV761" s="168"/>
      <c r="JTW761" s="168"/>
      <c r="JTX761" s="168"/>
      <c r="JTY761" s="511"/>
      <c r="JTZ761" s="511"/>
      <c r="JUA761" s="511"/>
      <c r="JUB761" s="511"/>
      <c r="JUC761" s="511"/>
      <c r="JUD761" s="511"/>
      <c r="JUE761" s="511"/>
      <c r="JUF761" s="511"/>
      <c r="JUG761" s="511"/>
      <c r="JUH761" s="511"/>
      <c r="JUI761" s="511"/>
      <c r="JUJ761" s="511"/>
      <c r="JUK761" s="511"/>
      <c r="JUL761" s="511"/>
      <c r="JUM761" s="511"/>
      <c r="JUN761" s="511"/>
      <c r="JUO761" s="511"/>
      <c r="JUP761" s="511"/>
      <c r="JUQ761" s="511"/>
      <c r="JUR761" s="511"/>
      <c r="JUS761" s="511"/>
      <c r="JUT761" s="511"/>
      <c r="JUU761" s="511"/>
      <c r="JUV761" s="511"/>
      <c r="JUW761" s="89"/>
      <c r="JUX761" s="89"/>
      <c r="JUY761" s="89"/>
      <c r="JUZ761" s="89"/>
      <c r="JVA761" s="89"/>
      <c r="JVB761" s="511"/>
      <c r="JVC761" s="511"/>
      <c r="JVD761" s="89"/>
      <c r="JVE761" s="89"/>
      <c r="JVF761" s="511"/>
      <c r="JVG761" s="511"/>
      <c r="JVH761" s="89"/>
      <c r="JVI761" s="89"/>
      <c r="JVJ761" s="511"/>
      <c r="JVK761" s="511"/>
      <c r="JVL761" s="511"/>
      <c r="JVM761" s="511"/>
      <c r="JVN761" s="511"/>
      <c r="JVO761" s="511"/>
      <c r="JVP761" s="511"/>
      <c r="JVQ761" s="89"/>
      <c r="JVR761" s="89"/>
      <c r="JVS761" s="511"/>
      <c r="JVT761" s="511"/>
      <c r="JVU761" s="89"/>
      <c r="JVV761" s="89"/>
      <c r="JVW761" s="511"/>
      <c r="JVX761" s="511"/>
      <c r="JVY761" s="511"/>
      <c r="JVZ761" s="511"/>
      <c r="JWA761" s="511"/>
      <c r="JWB761" s="203"/>
      <c r="JWC761" s="107"/>
      <c r="JWD761" s="511"/>
      <c r="JWE761" s="511"/>
      <c r="JWF761" s="511"/>
      <c r="JWG761" s="511"/>
      <c r="JWH761" s="511"/>
      <c r="JWI761" s="511"/>
      <c r="JWJ761" s="511"/>
      <c r="JWK761" s="168"/>
      <c r="JWL761" s="168"/>
      <c r="JWM761" s="168"/>
      <c r="JWN761" s="168"/>
      <c r="JWO761" s="168"/>
      <c r="JWP761" s="168"/>
      <c r="JWQ761" s="168"/>
      <c r="JWR761" s="168"/>
      <c r="JWS761" s="168"/>
      <c r="JWT761" s="168"/>
      <c r="JWU761" s="168"/>
      <c r="JWV761" s="168"/>
      <c r="JWW761" s="168"/>
      <c r="JWX761" s="168"/>
      <c r="JWY761" s="168"/>
      <c r="JWZ761" s="168"/>
      <c r="JXA761" s="168"/>
      <c r="JXB761" s="168"/>
      <c r="JXC761" s="168"/>
      <c r="JXD761" s="168"/>
      <c r="JXE761" s="168"/>
      <c r="JXF761" s="168"/>
      <c r="JXG761" s="168"/>
      <c r="JXH761" s="168"/>
      <c r="JXI761" s="168"/>
      <c r="JXJ761" s="168"/>
      <c r="JXK761" s="168"/>
      <c r="JXL761" s="168"/>
      <c r="JXM761" s="168"/>
      <c r="JXN761" s="168"/>
      <c r="JXO761" s="168"/>
      <c r="JXP761" s="168"/>
      <c r="JXQ761" s="168"/>
      <c r="JXR761" s="168"/>
      <c r="JXS761" s="168"/>
      <c r="JXT761" s="168"/>
      <c r="JXU761" s="168"/>
      <c r="JXV761" s="168"/>
      <c r="JXW761" s="168"/>
      <c r="JXX761" s="168"/>
      <c r="JXY761" s="168"/>
      <c r="JXZ761" s="168"/>
      <c r="JYA761" s="168"/>
      <c r="JYB761" s="168"/>
      <c r="JYC761" s="511"/>
      <c r="JYD761" s="511"/>
      <c r="JYE761" s="511"/>
      <c r="JYF761" s="511"/>
      <c r="JYG761" s="511"/>
      <c r="JYH761" s="511"/>
      <c r="JYI761" s="511"/>
      <c r="JYJ761" s="511"/>
      <c r="JYK761" s="511"/>
      <c r="JYL761" s="511"/>
      <c r="JYM761" s="511"/>
      <c r="JYN761" s="511"/>
      <c r="JYO761" s="511"/>
      <c r="JYP761" s="511"/>
      <c r="JYQ761" s="511"/>
      <c r="JYR761" s="511"/>
      <c r="JYS761" s="511"/>
      <c r="JYT761" s="511"/>
      <c r="JYU761" s="511"/>
      <c r="JYV761" s="511"/>
      <c r="JYW761" s="511"/>
      <c r="JYX761" s="511"/>
      <c r="JYY761" s="511"/>
      <c r="JYZ761" s="511"/>
      <c r="JZA761" s="89"/>
      <c r="JZB761" s="89"/>
      <c r="JZC761" s="89"/>
      <c r="JZD761" s="89"/>
      <c r="JZE761" s="89"/>
      <c r="JZF761" s="511"/>
      <c r="JZG761" s="511"/>
      <c r="JZH761" s="89"/>
      <c r="JZI761" s="89"/>
      <c r="JZJ761" s="511"/>
      <c r="JZK761" s="511"/>
      <c r="JZL761" s="89"/>
      <c r="JZM761" s="89"/>
      <c r="JZN761" s="511"/>
      <c r="JZO761" s="511"/>
      <c r="JZP761" s="511"/>
      <c r="JZQ761" s="511"/>
      <c r="JZR761" s="511"/>
      <c r="JZS761" s="511"/>
      <c r="JZT761" s="511"/>
      <c r="JZU761" s="89"/>
      <c r="JZV761" s="89"/>
      <c r="JZW761" s="511"/>
      <c r="JZX761" s="511"/>
      <c r="JZY761" s="89"/>
      <c r="JZZ761" s="89"/>
      <c r="KAA761" s="511"/>
      <c r="KAB761" s="511"/>
      <c r="KAC761" s="511"/>
      <c r="KAD761" s="511"/>
      <c r="KAE761" s="511"/>
      <c r="KAF761" s="203"/>
      <c r="KAG761" s="107"/>
      <c r="KAH761" s="511"/>
      <c r="KAI761" s="511"/>
      <c r="KAJ761" s="511"/>
      <c r="KAK761" s="511"/>
      <c r="KAL761" s="511"/>
      <c r="KAM761" s="511"/>
      <c r="KAN761" s="511"/>
      <c r="KAO761" s="168"/>
      <c r="KAP761" s="168"/>
      <c r="KAQ761" s="168"/>
      <c r="KAR761" s="168"/>
      <c r="KAS761" s="168"/>
      <c r="KAT761" s="168"/>
      <c r="KAU761" s="168"/>
      <c r="KAV761" s="168"/>
      <c r="KAW761" s="168"/>
      <c r="KAX761" s="168"/>
      <c r="KAY761" s="168"/>
      <c r="KAZ761" s="168"/>
      <c r="KBA761" s="168"/>
      <c r="KBB761" s="168"/>
      <c r="KBC761" s="168"/>
      <c r="KBD761" s="168"/>
      <c r="KBE761" s="168"/>
      <c r="KBF761" s="168"/>
      <c r="KBG761" s="168"/>
      <c r="KBH761" s="168"/>
      <c r="KBI761" s="168"/>
      <c r="KBJ761" s="168"/>
      <c r="KBK761" s="168"/>
      <c r="KBL761" s="168"/>
      <c r="KBM761" s="168"/>
      <c r="KBN761" s="168"/>
      <c r="KBO761" s="168"/>
      <c r="KBP761" s="168"/>
      <c r="KBQ761" s="168"/>
      <c r="KBR761" s="168"/>
      <c r="KBS761" s="168"/>
      <c r="KBT761" s="168"/>
      <c r="KBU761" s="168"/>
      <c r="KBV761" s="168"/>
      <c r="KBW761" s="168"/>
      <c r="KBX761" s="168"/>
      <c r="KBY761" s="168"/>
      <c r="KBZ761" s="168"/>
      <c r="KCA761" s="168"/>
      <c r="KCB761" s="168"/>
      <c r="KCC761" s="168"/>
      <c r="KCD761" s="168"/>
      <c r="KCE761" s="168"/>
      <c r="KCF761" s="168"/>
      <c r="KCG761" s="511"/>
      <c r="KCH761" s="511"/>
      <c r="KCI761" s="511"/>
      <c r="KCJ761" s="511"/>
      <c r="KCK761" s="511"/>
      <c r="KCL761" s="511"/>
      <c r="KCM761" s="511"/>
      <c r="KCN761" s="511"/>
      <c r="KCO761" s="511"/>
      <c r="KCP761" s="511"/>
      <c r="KCQ761" s="511"/>
      <c r="KCR761" s="511"/>
      <c r="KCS761" s="511"/>
      <c r="KCT761" s="511"/>
      <c r="KCU761" s="511"/>
      <c r="KCV761" s="511"/>
      <c r="KCW761" s="511"/>
      <c r="KCX761" s="511"/>
      <c r="KCY761" s="511"/>
      <c r="KCZ761" s="511"/>
      <c r="KDA761" s="511"/>
      <c r="KDB761" s="511"/>
      <c r="KDC761" s="511"/>
      <c r="KDD761" s="511"/>
      <c r="KDE761" s="89"/>
      <c r="KDF761" s="89"/>
      <c r="KDG761" s="89"/>
      <c r="KDH761" s="89"/>
      <c r="KDI761" s="89"/>
      <c r="KDJ761" s="511"/>
      <c r="KDK761" s="511"/>
      <c r="KDL761" s="89"/>
      <c r="KDM761" s="89"/>
      <c r="KDN761" s="511"/>
      <c r="KDO761" s="511"/>
      <c r="KDP761" s="89"/>
      <c r="KDQ761" s="89"/>
      <c r="KDR761" s="511"/>
      <c r="KDS761" s="511"/>
      <c r="KDT761" s="511"/>
      <c r="KDU761" s="511"/>
      <c r="KDV761" s="511"/>
      <c r="KDW761" s="511"/>
      <c r="KDX761" s="511"/>
      <c r="KDY761" s="89"/>
      <c r="KDZ761" s="89"/>
      <c r="KEA761" s="511"/>
      <c r="KEB761" s="511"/>
      <c r="KEC761" s="89"/>
      <c r="KED761" s="89"/>
      <c r="KEE761" s="511"/>
      <c r="KEF761" s="511"/>
      <c r="KEG761" s="511"/>
      <c r="KEH761" s="511"/>
      <c r="KEI761" s="511"/>
      <c r="KEJ761" s="203"/>
      <c r="KEK761" s="107"/>
      <c r="KEL761" s="511"/>
      <c r="KEM761" s="511"/>
      <c r="KEN761" s="511"/>
      <c r="KEO761" s="511"/>
      <c r="KEP761" s="511"/>
      <c r="KEQ761" s="511"/>
      <c r="KER761" s="511"/>
      <c r="KES761" s="168"/>
      <c r="KET761" s="168"/>
      <c r="KEU761" s="168"/>
      <c r="KEV761" s="168"/>
      <c r="KEW761" s="168"/>
      <c r="KEX761" s="168"/>
      <c r="KEY761" s="168"/>
      <c r="KEZ761" s="168"/>
      <c r="KFA761" s="168"/>
      <c r="KFB761" s="168"/>
      <c r="KFC761" s="168"/>
      <c r="KFD761" s="168"/>
      <c r="KFE761" s="168"/>
      <c r="KFF761" s="168"/>
      <c r="KFG761" s="168"/>
      <c r="KFH761" s="168"/>
      <c r="KFI761" s="168"/>
      <c r="KFJ761" s="168"/>
      <c r="KFK761" s="168"/>
      <c r="KFL761" s="168"/>
      <c r="KFM761" s="168"/>
      <c r="KFN761" s="168"/>
      <c r="KFO761" s="168"/>
      <c r="KFP761" s="168"/>
      <c r="KFQ761" s="168"/>
      <c r="KFR761" s="168"/>
      <c r="KFS761" s="168"/>
      <c r="KFT761" s="168"/>
      <c r="KFU761" s="168"/>
      <c r="KFV761" s="168"/>
      <c r="KFW761" s="168"/>
      <c r="KFX761" s="168"/>
      <c r="KFY761" s="168"/>
      <c r="KFZ761" s="168"/>
      <c r="KGA761" s="168"/>
      <c r="KGB761" s="168"/>
      <c r="KGC761" s="168"/>
      <c r="KGD761" s="168"/>
      <c r="KGE761" s="168"/>
      <c r="KGF761" s="168"/>
      <c r="KGG761" s="168"/>
      <c r="KGH761" s="168"/>
      <c r="KGI761" s="168"/>
      <c r="KGJ761" s="168"/>
      <c r="KGK761" s="511"/>
      <c r="KGL761" s="511"/>
      <c r="KGM761" s="511"/>
      <c r="KGN761" s="511"/>
      <c r="KGO761" s="511"/>
      <c r="KGP761" s="511"/>
      <c r="KGQ761" s="511"/>
      <c r="KGR761" s="511"/>
      <c r="KGS761" s="511"/>
      <c r="KGT761" s="511"/>
      <c r="KGU761" s="511"/>
      <c r="KGV761" s="511"/>
      <c r="KGW761" s="511"/>
      <c r="KGX761" s="511"/>
      <c r="KGY761" s="511"/>
      <c r="KGZ761" s="511"/>
      <c r="KHA761" s="511"/>
      <c r="KHB761" s="511"/>
      <c r="KHC761" s="511"/>
      <c r="KHD761" s="511"/>
      <c r="KHE761" s="511"/>
      <c r="KHF761" s="511"/>
      <c r="KHG761" s="511"/>
      <c r="KHH761" s="511"/>
      <c r="KHI761" s="89"/>
      <c r="KHJ761" s="89"/>
      <c r="KHK761" s="89"/>
      <c r="KHL761" s="89"/>
      <c r="KHM761" s="89"/>
      <c r="KHN761" s="511"/>
      <c r="KHO761" s="511"/>
      <c r="KHP761" s="89"/>
      <c r="KHQ761" s="89"/>
      <c r="KHR761" s="511"/>
      <c r="KHS761" s="511"/>
      <c r="KHT761" s="89"/>
      <c r="KHU761" s="89"/>
      <c r="KHV761" s="511"/>
      <c r="KHW761" s="511"/>
      <c r="KHX761" s="511"/>
      <c r="KHY761" s="511"/>
      <c r="KHZ761" s="511"/>
      <c r="KIA761" s="511"/>
      <c r="KIB761" s="511"/>
      <c r="KIC761" s="89"/>
      <c r="KID761" s="89"/>
      <c r="KIE761" s="511"/>
      <c r="KIF761" s="511"/>
      <c r="KIG761" s="89"/>
      <c r="KIH761" s="89"/>
      <c r="KII761" s="511"/>
      <c r="KIJ761" s="511"/>
      <c r="KIK761" s="511"/>
      <c r="KIL761" s="511"/>
      <c r="KIM761" s="511"/>
      <c r="KIN761" s="203"/>
      <c r="KIO761" s="107"/>
      <c r="KIP761" s="511"/>
      <c r="KIQ761" s="511"/>
      <c r="KIR761" s="511"/>
      <c r="KIS761" s="511"/>
      <c r="KIT761" s="511"/>
      <c r="KIU761" s="511"/>
      <c r="KIV761" s="511"/>
      <c r="KIW761" s="168"/>
      <c r="KIX761" s="168"/>
      <c r="KIY761" s="168"/>
      <c r="KIZ761" s="168"/>
      <c r="KJA761" s="168"/>
      <c r="KJB761" s="168"/>
      <c r="KJC761" s="168"/>
      <c r="KJD761" s="168"/>
      <c r="KJE761" s="168"/>
      <c r="KJF761" s="168"/>
      <c r="KJG761" s="168"/>
      <c r="KJH761" s="168"/>
      <c r="KJI761" s="168"/>
      <c r="KJJ761" s="168"/>
      <c r="KJK761" s="168"/>
      <c r="KJL761" s="168"/>
      <c r="KJM761" s="168"/>
      <c r="KJN761" s="168"/>
      <c r="KJO761" s="168"/>
      <c r="KJP761" s="168"/>
      <c r="KJQ761" s="168"/>
      <c r="KJR761" s="168"/>
      <c r="KJS761" s="168"/>
      <c r="KJT761" s="168"/>
      <c r="KJU761" s="168"/>
      <c r="KJV761" s="168"/>
      <c r="KJW761" s="168"/>
      <c r="KJX761" s="168"/>
      <c r="KJY761" s="168"/>
      <c r="KJZ761" s="168"/>
      <c r="KKA761" s="168"/>
      <c r="KKB761" s="168"/>
      <c r="KKC761" s="168"/>
      <c r="KKD761" s="168"/>
      <c r="KKE761" s="168"/>
      <c r="KKF761" s="168"/>
      <c r="KKG761" s="168"/>
      <c r="KKH761" s="168"/>
      <c r="KKI761" s="168"/>
      <c r="KKJ761" s="168"/>
      <c r="KKK761" s="168"/>
      <c r="KKL761" s="168"/>
      <c r="KKM761" s="168"/>
      <c r="KKN761" s="168"/>
      <c r="KKO761" s="511"/>
      <c r="KKP761" s="511"/>
      <c r="KKQ761" s="511"/>
      <c r="KKR761" s="511"/>
      <c r="KKS761" s="511"/>
      <c r="KKT761" s="511"/>
      <c r="KKU761" s="511"/>
      <c r="KKV761" s="511"/>
      <c r="KKW761" s="511"/>
      <c r="KKX761" s="511"/>
      <c r="KKY761" s="511"/>
      <c r="KKZ761" s="511"/>
      <c r="KLA761" s="511"/>
      <c r="KLB761" s="511"/>
      <c r="KLC761" s="511"/>
      <c r="KLD761" s="511"/>
      <c r="KLE761" s="511"/>
      <c r="KLF761" s="511"/>
      <c r="KLG761" s="511"/>
      <c r="KLH761" s="511"/>
      <c r="KLI761" s="511"/>
      <c r="KLJ761" s="511"/>
      <c r="KLK761" s="511"/>
      <c r="KLL761" s="511"/>
      <c r="KLM761" s="89"/>
      <c r="KLN761" s="89"/>
      <c r="KLO761" s="89"/>
      <c r="KLP761" s="89"/>
      <c r="KLQ761" s="89"/>
      <c r="KLR761" s="511"/>
      <c r="KLS761" s="511"/>
      <c r="KLT761" s="89"/>
      <c r="KLU761" s="89"/>
      <c r="KLV761" s="511"/>
      <c r="KLW761" s="511"/>
      <c r="KLX761" s="89"/>
      <c r="KLY761" s="89"/>
      <c r="KLZ761" s="511"/>
      <c r="KMA761" s="511"/>
      <c r="KMB761" s="511"/>
      <c r="KMC761" s="511"/>
      <c r="KMD761" s="511"/>
      <c r="KME761" s="511"/>
      <c r="KMF761" s="511"/>
      <c r="KMG761" s="89"/>
      <c r="KMH761" s="89"/>
      <c r="KMI761" s="511"/>
      <c r="KMJ761" s="511"/>
      <c r="KMK761" s="89"/>
      <c r="KML761" s="89"/>
      <c r="KMM761" s="511"/>
      <c r="KMN761" s="511"/>
      <c r="KMO761" s="511"/>
      <c r="KMP761" s="511"/>
      <c r="KMQ761" s="511"/>
      <c r="KMR761" s="203"/>
      <c r="KMS761" s="107"/>
      <c r="KMT761" s="511"/>
      <c r="KMU761" s="511"/>
      <c r="KMV761" s="511"/>
      <c r="KMW761" s="511"/>
      <c r="KMX761" s="511"/>
      <c r="KMY761" s="511"/>
      <c r="KMZ761" s="511"/>
      <c r="KNA761" s="168"/>
      <c r="KNB761" s="168"/>
      <c r="KNC761" s="168"/>
      <c r="KND761" s="168"/>
      <c r="KNE761" s="168"/>
      <c r="KNF761" s="168"/>
      <c r="KNG761" s="168"/>
      <c r="KNH761" s="168"/>
      <c r="KNI761" s="168"/>
      <c r="KNJ761" s="168"/>
      <c r="KNK761" s="168"/>
      <c r="KNL761" s="168"/>
      <c r="KNM761" s="168"/>
      <c r="KNN761" s="168"/>
      <c r="KNO761" s="168"/>
      <c r="KNP761" s="168"/>
      <c r="KNQ761" s="168"/>
      <c r="KNR761" s="168"/>
      <c r="KNS761" s="168"/>
      <c r="KNT761" s="168"/>
      <c r="KNU761" s="168"/>
      <c r="KNV761" s="168"/>
      <c r="KNW761" s="168"/>
      <c r="KNX761" s="168"/>
      <c r="KNY761" s="168"/>
      <c r="KNZ761" s="168"/>
      <c r="KOA761" s="168"/>
      <c r="KOB761" s="168"/>
      <c r="KOC761" s="168"/>
      <c r="KOD761" s="168"/>
      <c r="KOE761" s="168"/>
      <c r="KOF761" s="168"/>
      <c r="KOG761" s="168"/>
      <c r="KOH761" s="168"/>
      <c r="KOI761" s="168"/>
      <c r="KOJ761" s="168"/>
      <c r="KOK761" s="168"/>
      <c r="KOL761" s="168"/>
      <c r="KOM761" s="168"/>
      <c r="KON761" s="168"/>
      <c r="KOO761" s="168"/>
      <c r="KOP761" s="168"/>
      <c r="KOQ761" s="168"/>
      <c r="KOR761" s="168"/>
      <c r="KOS761" s="511"/>
      <c r="KOT761" s="511"/>
      <c r="KOU761" s="511"/>
      <c r="KOV761" s="511"/>
      <c r="KOW761" s="511"/>
      <c r="KOX761" s="511"/>
      <c r="KOY761" s="511"/>
      <c r="KOZ761" s="511"/>
      <c r="KPA761" s="511"/>
      <c r="KPB761" s="511"/>
      <c r="KPC761" s="511"/>
      <c r="KPD761" s="511"/>
      <c r="KPE761" s="511"/>
      <c r="KPF761" s="511"/>
      <c r="KPG761" s="511"/>
      <c r="KPH761" s="511"/>
      <c r="KPI761" s="511"/>
      <c r="KPJ761" s="511"/>
      <c r="KPK761" s="511"/>
      <c r="KPL761" s="511"/>
      <c r="KPM761" s="511"/>
      <c r="KPN761" s="511"/>
      <c r="KPO761" s="511"/>
      <c r="KPP761" s="511"/>
      <c r="KPQ761" s="89"/>
      <c r="KPR761" s="89"/>
      <c r="KPS761" s="89"/>
      <c r="KPT761" s="89"/>
      <c r="KPU761" s="89"/>
      <c r="KPV761" s="511"/>
      <c r="KPW761" s="511"/>
      <c r="KPX761" s="89"/>
      <c r="KPY761" s="89"/>
      <c r="KPZ761" s="511"/>
      <c r="KQA761" s="511"/>
      <c r="KQB761" s="89"/>
      <c r="KQC761" s="89"/>
      <c r="KQD761" s="511"/>
      <c r="KQE761" s="511"/>
      <c r="KQF761" s="511"/>
      <c r="KQG761" s="511"/>
      <c r="KQH761" s="511"/>
      <c r="KQI761" s="511"/>
      <c r="KQJ761" s="511"/>
      <c r="KQK761" s="89"/>
      <c r="KQL761" s="89"/>
      <c r="KQM761" s="511"/>
      <c r="KQN761" s="511"/>
      <c r="KQO761" s="89"/>
      <c r="KQP761" s="89"/>
      <c r="KQQ761" s="511"/>
      <c r="KQR761" s="511"/>
      <c r="KQS761" s="511"/>
      <c r="KQT761" s="511"/>
      <c r="KQU761" s="511"/>
      <c r="KQV761" s="203"/>
      <c r="KQW761" s="107"/>
      <c r="KQX761" s="511"/>
      <c r="KQY761" s="511"/>
      <c r="KQZ761" s="511"/>
      <c r="KRA761" s="511"/>
      <c r="KRB761" s="511"/>
      <c r="KRC761" s="511"/>
      <c r="KRD761" s="511"/>
      <c r="KRE761" s="168"/>
      <c r="KRF761" s="168"/>
      <c r="KRG761" s="168"/>
      <c r="KRH761" s="168"/>
      <c r="KRI761" s="168"/>
      <c r="KRJ761" s="168"/>
      <c r="KRK761" s="168"/>
      <c r="KRL761" s="168"/>
      <c r="KRM761" s="168"/>
      <c r="KRN761" s="168"/>
      <c r="KRO761" s="168"/>
      <c r="KRP761" s="168"/>
      <c r="KRQ761" s="168"/>
      <c r="KRR761" s="168"/>
      <c r="KRS761" s="168"/>
      <c r="KRT761" s="168"/>
      <c r="KRU761" s="168"/>
      <c r="KRV761" s="168"/>
      <c r="KRW761" s="168"/>
      <c r="KRX761" s="168"/>
      <c r="KRY761" s="168"/>
      <c r="KRZ761" s="168"/>
      <c r="KSA761" s="168"/>
      <c r="KSB761" s="168"/>
      <c r="KSC761" s="168"/>
      <c r="KSD761" s="168"/>
      <c r="KSE761" s="168"/>
      <c r="KSF761" s="168"/>
      <c r="KSG761" s="168"/>
      <c r="KSH761" s="168"/>
      <c r="KSI761" s="168"/>
      <c r="KSJ761" s="168"/>
      <c r="KSK761" s="168"/>
      <c r="KSL761" s="168"/>
      <c r="KSM761" s="168"/>
      <c r="KSN761" s="168"/>
      <c r="KSO761" s="168"/>
      <c r="KSP761" s="168"/>
      <c r="KSQ761" s="168"/>
      <c r="KSR761" s="168"/>
      <c r="KSS761" s="168"/>
      <c r="KST761" s="168"/>
      <c r="KSU761" s="168"/>
      <c r="KSV761" s="168"/>
      <c r="KSW761" s="511"/>
      <c r="KSX761" s="511"/>
      <c r="KSY761" s="511"/>
      <c r="KSZ761" s="511"/>
      <c r="KTA761" s="511"/>
      <c r="KTB761" s="511"/>
      <c r="KTC761" s="511"/>
      <c r="KTD761" s="511"/>
      <c r="KTE761" s="511"/>
      <c r="KTF761" s="511"/>
      <c r="KTG761" s="511"/>
      <c r="KTH761" s="511"/>
      <c r="KTI761" s="511"/>
      <c r="KTJ761" s="511"/>
      <c r="KTK761" s="511"/>
      <c r="KTL761" s="511"/>
      <c r="KTM761" s="511"/>
      <c r="KTN761" s="511"/>
      <c r="KTO761" s="511"/>
      <c r="KTP761" s="511"/>
      <c r="KTQ761" s="511"/>
      <c r="KTR761" s="511"/>
      <c r="KTS761" s="511"/>
      <c r="KTT761" s="511"/>
      <c r="KTU761" s="89"/>
      <c r="KTV761" s="89"/>
      <c r="KTW761" s="89"/>
      <c r="KTX761" s="89"/>
      <c r="KTY761" s="89"/>
      <c r="KTZ761" s="511"/>
      <c r="KUA761" s="511"/>
      <c r="KUB761" s="89"/>
      <c r="KUC761" s="89"/>
      <c r="KUD761" s="511"/>
      <c r="KUE761" s="511"/>
      <c r="KUF761" s="89"/>
      <c r="KUG761" s="89"/>
      <c r="KUH761" s="511"/>
      <c r="KUI761" s="511"/>
      <c r="KUJ761" s="511"/>
      <c r="KUK761" s="511"/>
      <c r="KUL761" s="511"/>
      <c r="KUM761" s="511"/>
      <c r="KUN761" s="511"/>
      <c r="KUO761" s="89"/>
      <c r="KUP761" s="89"/>
      <c r="KUQ761" s="511"/>
      <c r="KUR761" s="511"/>
      <c r="KUS761" s="89"/>
      <c r="KUT761" s="89"/>
      <c r="KUU761" s="511"/>
      <c r="KUV761" s="511"/>
      <c r="KUW761" s="511"/>
      <c r="KUX761" s="511"/>
      <c r="KUY761" s="511"/>
      <c r="KUZ761" s="203"/>
      <c r="KVA761" s="107"/>
      <c r="KVB761" s="511"/>
      <c r="KVC761" s="511"/>
      <c r="KVD761" s="511"/>
      <c r="KVE761" s="511"/>
      <c r="KVF761" s="511"/>
      <c r="KVG761" s="511"/>
      <c r="KVH761" s="511"/>
      <c r="KVI761" s="168"/>
      <c r="KVJ761" s="168"/>
      <c r="KVK761" s="168"/>
      <c r="KVL761" s="168"/>
      <c r="KVM761" s="168"/>
      <c r="KVN761" s="168"/>
      <c r="KVO761" s="168"/>
      <c r="KVP761" s="168"/>
      <c r="KVQ761" s="168"/>
      <c r="KVR761" s="168"/>
      <c r="KVS761" s="168"/>
      <c r="KVT761" s="168"/>
      <c r="KVU761" s="168"/>
      <c r="KVV761" s="168"/>
      <c r="KVW761" s="168"/>
      <c r="KVX761" s="168"/>
      <c r="KVY761" s="168"/>
      <c r="KVZ761" s="168"/>
      <c r="KWA761" s="168"/>
      <c r="KWB761" s="168"/>
      <c r="KWC761" s="168"/>
      <c r="KWD761" s="168"/>
      <c r="KWE761" s="168"/>
      <c r="KWF761" s="168"/>
      <c r="KWG761" s="168"/>
      <c r="KWH761" s="168"/>
      <c r="KWI761" s="168"/>
      <c r="KWJ761" s="168"/>
      <c r="KWK761" s="168"/>
      <c r="KWL761" s="168"/>
      <c r="KWM761" s="168"/>
      <c r="KWN761" s="168"/>
      <c r="KWO761" s="168"/>
      <c r="KWP761" s="168"/>
      <c r="KWQ761" s="168"/>
      <c r="KWR761" s="168"/>
      <c r="KWS761" s="168"/>
      <c r="KWT761" s="168"/>
      <c r="KWU761" s="168"/>
      <c r="KWV761" s="168"/>
      <c r="KWW761" s="168"/>
      <c r="KWX761" s="168"/>
      <c r="KWY761" s="168"/>
      <c r="KWZ761" s="168"/>
      <c r="KXA761" s="511"/>
      <c r="KXB761" s="511"/>
      <c r="KXC761" s="511"/>
      <c r="KXD761" s="511"/>
      <c r="KXE761" s="511"/>
      <c r="KXF761" s="511"/>
      <c r="KXG761" s="511"/>
      <c r="KXH761" s="511"/>
      <c r="KXI761" s="511"/>
      <c r="KXJ761" s="511"/>
      <c r="KXK761" s="511"/>
      <c r="KXL761" s="511"/>
      <c r="KXM761" s="511"/>
      <c r="KXN761" s="511"/>
      <c r="KXO761" s="511"/>
      <c r="KXP761" s="511"/>
      <c r="KXQ761" s="511"/>
      <c r="KXR761" s="511"/>
      <c r="KXS761" s="511"/>
      <c r="KXT761" s="511"/>
      <c r="KXU761" s="511"/>
      <c r="KXV761" s="511"/>
      <c r="KXW761" s="511"/>
      <c r="KXX761" s="511"/>
      <c r="KXY761" s="89"/>
      <c r="KXZ761" s="89"/>
      <c r="KYA761" s="89"/>
      <c r="KYB761" s="89"/>
      <c r="KYC761" s="89"/>
      <c r="KYD761" s="511"/>
      <c r="KYE761" s="511"/>
      <c r="KYF761" s="89"/>
      <c r="KYG761" s="89"/>
      <c r="KYH761" s="511"/>
      <c r="KYI761" s="511"/>
      <c r="KYJ761" s="89"/>
      <c r="KYK761" s="89"/>
      <c r="KYL761" s="511"/>
      <c r="KYM761" s="511"/>
      <c r="KYN761" s="511"/>
      <c r="KYO761" s="511"/>
      <c r="KYP761" s="511"/>
      <c r="KYQ761" s="511"/>
      <c r="KYR761" s="511"/>
      <c r="KYS761" s="89"/>
      <c r="KYT761" s="89"/>
      <c r="KYU761" s="511"/>
      <c r="KYV761" s="511"/>
      <c r="KYW761" s="89"/>
      <c r="KYX761" s="89"/>
      <c r="KYY761" s="511"/>
      <c r="KYZ761" s="511"/>
      <c r="KZA761" s="511"/>
      <c r="KZB761" s="511"/>
      <c r="KZC761" s="511"/>
      <c r="KZD761" s="203"/>
      <c r="KZE761" s="107"/>
      <c r="KZF761" s="511"/>
      <c r="KZG761" s="511"/>
      <c r="KZH761" s="511"/>
      <c r="KZI761" s="511"/>
      <c r="KZJ761" s="511"/>
      <c r="KZK761" s="511"/>
      <c r="KZL761" s="511"/>
      <c r="KZM761" s="168"/>
      <c r="KZN761" s="168"/>
      <c r="KZO761" s="168"/>
      <c r="KZP761" s="168"/>
      <c r="KZQ761" s="168"/>
      <c r="KZR761" s="168"/>
      <c r="KZS761" s="168"/>
      <c r="KZT761" s="168"/>
      <c r="KZU761" s="168"/>
      <c r="KZV761" s="168"/>
      <c r="KZW761" s="168"/>
      <c r="KZX761" s="168"/>
      <c r="KZY761" s="168"/>
      <c r="KZZ761" s="168"/>
      <c r="LAA761" s="168"/>
      <c r="LAB761" s="168"/>
      <c r="LAC761" s="168"/>
      <c r="LAD761" s="168"/>
      <c r="LAE761" s="168"/>
      <c r="LAF761" s="168"/>
      <c r="LAG761" s="168"/>
      <c r="LAH761" s="168"/>
      <c r="LAI761" s="168"/>
      <c r="LAJ761" s="168"/>
      <c r="LAK761" s="168"/>
      <c r="LAL761" s="168"/>
      <c r="LAM761" s="168"/>
      <c r="LAN761" s="168"/>
      <c r="LAO761" s="168"/>
      <c r="LAP761" s="168"/>
      <c r="LAQ761" s="168"/>
      <c r="LAR761" s="168"/>
      <c r="LAS761" s="168"/>
      <c r="LAT761" s="168"/>
      <c r="LAU761" s="168"/>
      <c r="LAV761" s="168"/>
      <c r="LAW761" s="168"/>
      <c r="LAX761" s="168"/>
      <c r="LAY761" s="168"/>
      <c r="LAZ761" s="168"/>
      <c r="LBA761" s="168"/>
      <c r="LBB761" s="168"/>
      <c r="LBC761" s="168"/>
      <c r="LBD761" s="168"/>
      <c r="LBE761" s="511"/>
      <c r="LBF761" s="511"/>
      <c r="LBG761" s="511"/>
      <c r="LBH761" s="511"/>
      <c r="LBI761" s="511"/>
      <c r="LBJ761" s="511"/>
      <c r="LBK761" s="511"/>
      <c r="LBL761" s="511"/>
      <c r="LBM761" s="511"/>
      <c r="LBN761" s="511"/>
      <c r="LBO761" s="511"/>
      <c r="LBP761" s="511"/>
      <c r="LBQ761" s="511"/>
      <c r="LBR761" s="511"/>
      <c r="LBS761" s="511"/>
      <c r="LBT761" s="511"/>
      <c r="LBU761" s="511"/>
      <c r="LBV761" s="511"/>
      <c r="LBW761" s="511"/>
      <c r="LBX761" s="511"/>
      <c r="LBY761" s="511"/>
      <c r="LBZ761" s="511"/>
      <c r="LCA761" s="511"/>
      <c r="LCB761" s="511"/>
      <c r="LCC761" s="89"/>
      <c r="LCD761" s="89"/>
      <c r="LCE761" s="89"/>
      <c r="LCF761" s="89"/>
      <c r="LCG761" s="89"/>
      <c r="LCH761" s="511"/>
      <c r="LCI761" s="511"/>
      <c r="LCJ761" s="89"/>
      <c r="LCK761" s="89"/>
      <c r="LCL761" s="511"/>
      <c r="LCM761" s="511"/>
      <c r="LCN761" s="89"/>
      <c r="LCO761" s="89"/>
      <c r="LCP761" s="511"/>
      <c r="LCQ761" s="511"/>
      <c r="LCR761" s="511"/>
      <c r="LCS761" s="511"/>
      <c r="LCT761" s="511"/>
      <c r="LCU761" s="511"/>
      <c r="LCV761" s="511"/>
      <c r="LCW761" s="89"/>
      <c r="LCX761" s="89"/>
      <c r="LCY761" s="511"/>
      <c r="LCZ761" s="511"/>
      <c r="LDA761" s="89"/>
      <c r="LDB761" s="89"/>
      <c r="LDC761" s="511"/>
      <c r="LDD761" s="511"/>
      <c r="LDE761" s="511"/>
      <c r="LDF761" s="511"/>
      <c r="LDG761" s="511"/>
      <c r="LDH761" s="203"/>
      <c r="LDI761" s="107"/>
      <c r="LDJ761" s="511"/>
      <c r="LDK761" s="511"/>
      <c r="LDL761" s="511"/>
      <c r="LDM761" s="511"/>
      <c r="LDN761" s="511"/>
      <c r="LDO761" s="511"/>
      <c r="LDP761" s="511"/>
      <c r="LDQ761" s="168"/>
      <c r="LDR761" s="168"/>
      <c r="LDS761" s="168"/>
      <c r="LDT761" s="168"/>
      <c r="LDU761" s="168"/>
      <c r="LDV761" s="168"/>
      <c r="LDW761" s="168"/>
      <c r="LDX761" s="168"/>
      <c r="LDY761" s="168"/>
      <c r="LDZ761" s="168"/>
      <c r="LEA761" s="168"/>
      <c r="LEB761" s="168"/>
      <c r="LEC761" s="168"/>
      <c r="LED761" s="168"/>
      <c r="LEE761" s="168"/>
      <c r="LEF761" s="168"/>
      <c r="LEG761" s="168"/>
      <c r="LEH761" s="168"/>
      <c r="LEI761" s="168"/>
      <c r="LEJ761" s="168"/>
      <c r="LEK761" s="168"/>
      <c r="LEL761" s="168"/>
      <c r="LEM761" s="168"/>
      <c r="LEN761" s="168"/>
      <c r="LEO761" s="168"/>
      <c r="LEP761" s="168"/>
      <c r="LEQ761" s="168"/>
      <c r="LER761" s="168"/>
      <c r="LES761" s="168"/>
      <c r="LET761" s="168"/>
      <c r="LEU761" s="168"/>
      <c r="LEV761" s="168"/>
      <c r="LEW761" s="168"/>
      <c r="LEX761" s="168"/>
      <c r="LEY761" s="168"/>
      <c r="LEZ761" s="168"/>
      <c r="LFA761" s="168"/>
      <c r="LFB761" s="168"/>
      <c r="LFC761" s="168"/>
      <c r="LFD761" s="168"/>
      <c r="LFE761" s="168"/>
      <c r="LFF761" s="168"/>
      <c r="LFG761" s="168"/>
      <c r="LFH761" s="168"/>
      <c r="LFI761" s="511"/>
      <c r="LFJ761" s="511"/>
      <c r="LFK761" s="511"/>
      <c r="LFL761" s="511"/>
      <c r="LFM761" s="511"/>
      <c r="LFN761" s="511"/>
      <c r="LFO761" s="511"/>
      <c r="LFP761" s="511"/>
      <c r="LFQ761" s="511"/>
      <c r="LFR761" s="511"/>
      <c r="LFS761" s="511"/>
      <c r="LFT761" s="511"/>
      <c r="LFU761" s="511"/>
      <c r="LFV761" s="511"/>
      <c r="LFW761" s="511"/>
      <c r="LFX761" s="511"/>
      <c r="LFY761" s="511"/>
      <c r="LFZ761" s="511"/>
      <c r="LGA761" s="511"/>
      <c r="LGB761" s="511"/>
      <c r="LGC761" s="511"/>
      <c r="LGD761" s="511"/>
      <c r="LGE761" s="511"/>
      <c r="LGF761" s="511"/>
      <c r="LGG761" s="89"/>
      <c r="LGH761" s="89"/>
      <c r="LGI761" s="89"/>
      <c r="LGJ761" s="89"/>
      <c r="LGK761" s="89"/>
      <c r="LGL761" s="511"/>
      <c r="LGM761" s="511"/>
      <c r="LGN761" s="89"/>
      <c r="LGO761" s="89"/>
      <c r="LGP761" s="511"/>
      <c r="LGQ761" s="511"/>
      <c r="LGR761" s="89"/>
      <c r="LGS761" s="89"/>
      <c r="LGT761" s="511"/>
      <c r="LGU761" s="511"/>
      <c r="LGV761" s="511"/>
      <c r="LGW761" s="511"/>
      <c r="LGX761" s="511"/>
      <c r="LGY761" s="511"/>
      <c r="LGZ761" s="511"/>
      <c r="LHA761" s="89"/>
      <c r="LHB761" s="89"/>
      <c r="LHC761" s="511"/>
      <c r="LHD761" s="511"/>
      <c r="LHE761" s="89"/>
      <c r="LHF761" s="89"/>
      <c r="LHG761" s="511"/>
      <c r="LHH761" s="511"/>
      <c r="LHI761" s="511"/>
      <c r="LHJ761" s="511"/>
      <c r="LHK761" s="511"/>
      <c r="LHL761" s="203"/>
      <c r="LHM761" s="107"/>
      <c r="LHN761" s="511"/>
      <c r="LHO761" s="511"/>
      <c r="LHP761" s="511"/>
      <c r="LHQ761" s="511"/>
      <c r="LHR761" s="511"/>
      <c r="LHS761" s="511"/>
      <c r="LHT761" s="511"/>
      <c r="LHU761" s="168"/>
      <c r="LHV761" s="168"/>
      <c r="LHW761" s="168"/>
      <c r="LHX761" s="168"/>
      <c r="LHY761" s="168"/>
      <c r="LHZ761" s="168"/>
      <c r="LIA761" s="168"/>
      <c r="LIB761" s="168"/>
      <c r="LIC761" s="168"/>
      <c r="LID761" s="168"/>
      <c r="LIE761" s="168"/>
      <c r="LIF761" s="168"/>
      <c r="LIG761" s="168"/>
      <c r="LIH761" s="168"/>
      <c r="LII761" s="168"/>
      <c r="LIJ761" s="168"/>
      <c r="LIK761" s="168"/>
      <c r="LIL761" s="168"/>
      <c r="LIM761" s="168"/>
      <c r="LIN761" s="168"/>
      <c r="LIO761" s="168"/>
      <c r="LIP761" s="168"/>
      <c r="LIQ761" s="168"/>
      <c r="LIR761" s="168"/>
      <c r="LIS761" s="168"/>
      <c r="LIT761" s="168"/>
      <c r="LIU761" s="168"/>
      <c r="LIV761" s="168"/>
      <c r="LIW761" s="168"/>
      <c r="LIX761" s="168"/>
      <c r="LIY761" s="168"/>
      <c r="LIZ761" s="168"/>
      <c r="LJA761" s="168"/>
      <c r="LJB761" s="168"/>
      <c r="LJC761" s="168"/>
      <c r="LJD761" s="168"/>
      <c r="LJE761" s="168"/>
      <c r="LJF761" s="168"/>
      <c r="LJG761" s="168"/>
      <c r="LJH761" s="168"/>
      <c r="LJI761" s="168"/>
      <c r="LJJ761" s="168"/>
      <c r="LJK761" s="168"/>
      <c r="LJL761" s="168"/>
      <c r="LJM761" s="511"/>
      <c r="LJN761" s="511"/>
      <c r="LJO761" s="511"/>
      <c r="LJP761" s="511"/>
      <c r="LJQ761" s="511"/>
      <c r="LJR761" s="511"/>
      <c r="LJS761" s="511"/>
      <c r="LJT761" s="511"/>
      <c r="LJU761" s="511"/>
      <c r="LJV761" s="511"/>
      <c r="LJW761" s="511"/>
      <c r="LJX761" s="511"/>
      <c r="LJY761" s="511"/>
      <c r="LJZ761" s="511"/>
      <c r="LKA761" s="511"/>
      <c r="LKB761" s="511"/>
      <c r="LKC761" s="511"/>
      <c r="LKD761" s="511"/>
      <c r="LKE761" s="511"/>
      <c r="LKF761" s="511"/>
      <c r="LKG761" s="511"/>
      <c r="LKH761" s="511"/>
      <c r="LKI761" s="511"/>
      <c r="LKJ761" s="511"/>
      <c r="LKK761" s="89"/>
      <c r="LKL761" s="89"/>
      <c r="LKM761" s="89"/>
      <c r="LKN761" s="89"/>
      <c r="LKO761" s="89"/>
      <c r="LKP761" s="511"/>
      <c r="LKQ761" s="511"/>
      <c r="LKR761" s="89"/>
      <c r="LKS761" s="89"/>
      <c r="LKT761" s="511"/>
      <c r="LKU761" s="511"/>
      <c r="LKV761" s="89"/>
      <c r="LKW761" s="89"/>
      <c r="LKX761" s="511"/>
      <c r="LKY761" s="511"/>
      <c r="LKZ761" s="511"/>
      <c r="LLA761" s="511"/>
      <c r="LLB761" s="511"/>
      <c r="LLC761" s="511"/>
      <c r="LLD761" s="511"/>
      <c r="LLE761" s="89"/>
      <c r="LLF761" s="89"/>
      <c r="LLG761" s="511"/>
      <c r="LLH761" s="511"/>
      <c r="LLI761" s="89"/>
      <c r="LLJ761" s="89"/>
      <c r="LLK761" s="511"/>
      <c r="LLL761" s="511"/>
      <c r="LLM761" s="511"/>
      <c r="LLN761" s="511"/>
      <c r="LLO761" s="511"/>
      <c r="LLP761" s="203"/>
      <c r="LLQ761" s="107"/>
      <c r="LLR761" s="511"/>
      <c r="LLS761" s="511"/>
      <c r="LLT761" s="511"/>
      <c r="LLU761" s="511"/>
      <c r="LLV761" s="511"/>
      <c r="LLW761" s="511"/>
      <c r="LLX761" s="511"/>
      <c r="LLY761" s="168"/>
      <c r="LLZ761" s="168"/>
      <c r="LMA761" s="168"/>
      <c r="LMB761" s="168"/>
      <c r="LMC761" s="168"/>
      <c r="LMD761" s="168"/>
      <c r="LME761" s="168"/>
      <c r="LMF761" s="168"/>
      <c r="LMG761" s="168"/>
      <c r="LMH761" s="168"/>
      <c r="LMI761" s="168"/>
      <c r="LMJ761" s="168"/>
      <c r="LMK761" s="168"/>
      <c r="LML761" s="168"/>
      <c r="LMM761" s="168"/>
      <c r="LMN761" s="168"/>
      <c r="LMO761" s="168"/>
      <c r="LMP761" s="168"/>
      <c r="LMQ761" s="168"/>
      <c r="LMR761" s="168"/>
      <c r="LMS761" s="168"/>
      <c r="LMT761" s="168"/>
      <c r="LMU761" s="168"/>
      <c r="LMV761" s="168"/>
      <c r="LMW761" s="168"/>
      <c r="LMX761" s="168"/>
      <c r="LMY761" s="168"/>
      <c r="LMZ761" s="168"/>
      <c r="LNA761" s="168"/>
      <c r="LNB761" s="168"/>
      <c r="LNC761" s="168"/>
      <c r="LND761" s="168"/>
      <c r="LNE761" s="168"/>
      <c r="LNF761" s="168"/>
      <c r="LNG761" s="168"/>
      <c r="LNH761" s="168"/>
      <c r="LNI761" s="168"/>
      <c r="LNJ761" s="168"/>
      <c r="LNK761" s="168"/>
      <c r="LNL761" s="168"/>
      <c r="LNM761" s="168"/>
      <c r="LNN761" s="168"/>
      <c r="LNO761" s="168"/>
      <c r="LNP761" s="168"/>
      <c r="LNQ761" s="511"/>
      <c r="LNR761" s="511"/>
      <c r="LNS761" s="511"/>
      <c r="LNT761" s="511"/>
      <c r="LNU761" s="511"/>
      <c r="LNV761" s="511"/>
      <c r="LNW761" s="511"/>
      <c r="LNX761" s="511"/>
      <c r="LNY761" s="511"/>
      <c r="LNZ761" s="511"/>
      <c r="LOA761" s="511"/>
      <c r="LOB761" s="511"/>
      <c r="LOC761" s="511"/>
      <c r="LOD761" s="511"/>
      <c r="LOE761" s="511"/>
      <c r="LOF761" s="511"/>
      <c r="LOG761" s="511"/>
      <c r="LOH761" s="511"/>
      <c r="LOI761" s="511"/>
      <c r="LOJ761" s="511"/>
      <c r="LOK761" s="511"/>
      <c r="LOL761" s="511"/>
      <c r="LOM761" s="511"/>
      <c r="LON761" s="511"/>
      <c r="LOO761" s="89"/>
      <c r="LOP761" s="89"/>
      <c r="LOQ761" s="89"/>
      <c r="LOR761" s="89"/>
      <c r="LOS761" s="89"/>
      <c r="LOT761" s="511"/>
      <c r="LOU761" s="511"/>
      <c r="LOV761" s="89"/>
      <c r="LOW761" s="89"/>
      <c r="LOX761" s="511"/>
      <c r="LOY761" s="511"/>
      <c r="LOZ761" s="89"/>
      <c r="LPA761" s="89"/>
      <c r="LPB761" s="511"/>
      <c r="LPC761" s="511"/>
      <c r="LPD761" s="511"/>
      <c r="LPE761" s="511"/>
      <c r="LPF761" s="511"/>
      <c r="LPG761" s="511"/>
      <c r="LPH761" s="511"/>
      <c r="LPI761" s="89"/>
      <c r="LPJ761" s="89"/>
      <c r="LPK761" s="511"/>
      <c r="LPL761" s="511"/>
      <c r="LPM761" s="89"/>
      <c r="LPN761" s="89"/>
      <c r="LPO761" s="511"/>
      <c r="LPP761" s="511"/>
      <c r="LPQ761" s="511"/>
      <c r="LPR761" s="511"/>
      <c r="LPS761" s="511"/>
      <c r="LPT761" s="203"/>
      <c r="LPU761" s="107"/>
      <c r="LPV761" s="511"/>
      <c r="LPW761" s="511"/>
      <c r="LPX761" s="511"/>
      <c r="LPY761" s="511"/>
      <c r="LPZ761" s="511"/>
      <c r="LQA761" s="511"/>
      <c r="LQB761" s="511"/>
      <c r="LQC761" s="168"/>
      <c r="LQD761" s="168"/>
      <c r="LQE761" s="168"/>
      <c r="LQF761" s="168"/>
      <c r="LQG761" s="168"/>
      <c r="LQH761" s="168"/>
      <c r="LQI761" s="168"/>
      <c r="LQJ761" s="168"/>
      <c r="LQK761" s="168"/>
      <c r="LQL761" s="168"/>
      <c r="LQM761" s="168"/>
      <c r="LQN761" s="168"/>
      <c r="LQO761" s="168"/>
      <c r="LQP761" s="168"/>
      <c r="LQQ761" s="168"/>
      <c r="LQR761" s="168"/>
      <c r="LQS761" s="168"/>
      <c r="LQT761" s="168"/>
      <c r="LQU761" s="168"/>
      <c r="LQV761" s="168"/>
      <c r="LQW761" s="168"/>
      <c r="LQX761" s="168"/>
      <c r="LQY761" s="168"/>
      <c r="LQZ761" s="168"/>
      <c r="LRA761" s="168"/>
      <c r="LRB761" s="168"/>
      <c r="LRC761" s="168"/>
      <c r="LRD761" s="168"/>
      <c r="LRE761" s="168"/>
      <c r="LRF761" s="168"/>
      <c r="LRG761" s="168"/>
      <c r="LRH761" s="168"/>
      <c r="LRI761" s="168"/>
      <c r="LRJ761" s="168"/>
      <c r="LRK761" s="168"/>
      <c r="LRL761" s="168"/>
      <c r="LRM761" s="168"/>
      <c r="LRN761" s="168"/>
      <c r="LRO761" s="168"/>
      <c r="LRP761" s="168"/>
      <c r="LRQ761" s="168"/>
      <c r="LRR761" s="168"/>
      <c r="LRS761" s="168"/>
      <c r="LRT761" s="168"/>
      <c r="LRU761" s="511"/>
      <c r="LRV761" s="511"/>
      <c r="LRW761" s="511"/>
      <c r="LRX761" s="511"/>
      <c r="LRY761" s="511"/>
      <c r="LRZ761" s="511"/>
      <c r="LSA761" s="511"/>
      <c r="LSB761" s="511"/>
      <c r="LSC761" s="511"/>
      <c r="LSD761" s="511"/>
      <c r="LSE761" s="511"/>
      <c r="LSF761" s="511"/>
      <c r="LSG761" s="511"/>
      <c r="LSH761" s="511"/>
      <c r="LSI761" s="511"/>
      <c r="LSJ761" s="511"/>
      <c r="LSK761" s="511"/>
      <c r="LSL761" s="511"/>
      <c r="LSM761" s="511"/>
      <c r="LSN761" s="511"/>
      <c r="LSO761" s="511"/>
      <c r="LSP761" s="511"/>
      <c r="LSQ761" s="511"/>
      <c r="LSR761" s="511"/>
      <c r="LSS761" s="89"/>
      <c r="LST761" s="89"/>
      <c r="LSU761" s="89"/>
      <c r="LSV761" s="89"/>
      <c r="LSW761" s="89"/>
      <c r="LSX761" s="511"/>
      <c r="LSY761" s="511"/>
      <c r="LSZ761" s="89"/>
      <c r="LTA761" s="89"/>
      <c r="LTB761" s="511"/>
      <c r="LTC761" s="511"/>
      <c r="LTD761" s="89"/>
      <c r="LTE761" s="89"/>
      <c r="LTF761" s="511"/>
      <c r="LTG761" s="511"/>
      <c r="LTH761" s="511"/>
      <c r="LTI761" s="511"/>
      <c r="LTJ761" s="511"/>
      <c r="LTK761" s="511"/>
      <c r="LTL761" s="511"/>
      <c r="LTM761" s="89"/>
      <c r="LTN761" s="89"/>
      <c r="LTO761" s="511"/>
      <c r="LTP761" s="511"/>
      <c r="LTQ761" s="89"/>
      <c r="LTR761" s="89"/>
      <c r="LTS761" s="511"/>
      <c r="LTT761" s="511"/>
      <c r="LTU761" s="511"/>
      <c r="LTV761" s="511"/>
      <c r="LTW761" s="511"/>
      <c r="LTX761" s="203"/>
      <c r="LTY761" s="107"/>
      <c r="LTZ761" s="511"/>
      <c r="LUA761" s="511"/>
      <c r="LUB761" s="511"/>
      <c r="LUC761" s="511"/>
      <c r="LUD761" s="511"/>
      <c r="LUE761" s="511"/>
      <c r="LUF761" s="511"/>
      <c r="LUG761" s="168"/>
      <c r="LUH761" s="168"/>
      <c r="LUI761" s="168"/>
      <c r="LUJ761" s="168"/>
      <c r="LUK761" s="168"/>
      <c r="LUL761" s="168"/>
      <c r="LUM761" s="168"/>
      <c r="LUN761" s="168"/>
      <c r="LUO761" s="168"/>
      <c r="LUP761" s="168"/>
      <c r="LUQ761" s="168"/>
      <c r="LUR761" s="168"/>
      <c r="LUS761" s="168"/>
      <c r="LUT761" s="168"/>
      <c r="LUU761" s="168"/>
      <c r="LUV761" s="168"/>
      <c r="LUW761" s="168"/>
      <c r="LUX761" s="168"/>
      <c r="LUY761" s="168"/>
      <c r="LUZ761" s="168"/>
      <c r="LVA761" s="168"/>
      <c r="LVB761" s="168"/>
      <c r="LVC761" s="168"/>
      <c r="LVD761" s="168"/>
      <c r="LVE761" s="168"/>
      <c r="LVF761" s="168"/>
      <c r="LVG761" s="168"/>
      <c r="LVH761" s="168"/>
      <c r="LVI761" s="168"/>
      <c r="LVJ761" s="168"/>
      <c r="LVK761" s="168"/>
      <c r="LVL761" s="168"/>
      <c r="LVM761" s="168"/>
      <c r="LVN761" s="168"/>
      <c r="LVO761" s="168"/>
      <c r="LVP761" s="168"/>
      <c r="LVQ761" s="168"/>
      <c r="LVR761" s="168"/>
      <c r="LVS761" s="168"/>
      <c r="LVT761" s="168"/>
      <c r="LVU761" s="168"/>
      <c r="LVV761" s="168"/>
      <c r="LVW761" s="168"/>
      <c r="LVX761" s="168"/>
      <c r="LVY761" s="511"/>
      <c r="LVZ761" s="511"/>
      <c r="LWA761" s="511"/>
      <c r="LWB761" s="511"/>
      <c r="LWC761" s="511"/>
      <c r="LWD761" s="511"/>
      <c r="LWE761" s="511"/>
      <c r="LWF761" s="511"/>
      <c r="LWG761" s="511"/>
      <c r="LWH761" s="511"/>
      <c r="LWI761" s="511"/>
      <c r="LWJ761" s="511"/>
      <c r="LWK761" s="511"/>
      <c r="LWL761" s="511"/>
      <c r="LWM761" s="511"/>
      <c r="LWN761" s="511"/>
      <c r="LWO761" s="511"/>
      <c r="LWP761" s="511"/>
      <c r="LWQ761" s="511"/>
      <c r="LWR761" s="511"/>
      <c r="LWS761" s="511"/>
      <c r="LWT761" s="511"/>
      <c r="LWU761" s="511"/>
      <c r="LWV761" s="511"/>
      <c r="LWW761" s="89"/>
      <c r="LWX761" s="89"/>
      <c r="LWY761" s="89"/>
      <c r="LWZ761" s="89"/>
      <c r="LXA761" s="89"/>
      <c r="LXB761" s="511"/>
      <c r="LXC761" s="511"/>
      <c r="LXD761" s="89"/>
      <c r="LXE761" s="89"/>
      <c r="LXF761" s="511"/>
      <c r="LXG761" s="511"/>
      <c r="LXH761" s="89"/>
      <c r="LXI761" s="89"/>
      <c r="LXJ761" s="511"/>
      <c r="LXK761" s="511"/>
      <c r="LXL761" s="511"/>
      <c r="LXM761" s="511"/>
      <c r="LXN761" s="511"/>
      <c r="LXO761" s="511"/>
      <c r="LXP761" s="511"/>
      <c r="LXQ761" s="89"/>
      <c r="LXR761" s="89"/>
      <c r="LXS761" s="511"/>
      <c r="LXT761" s="511"/>
      <c r="LXU761" s="89"/>
      <c r="LXV761" s="89"/>
      <c r="LXW761" s="511"/>
      <c r="LXX761" s="511"/>
      <c r="LXY761" s="511"/>
      <c r="LXZ761" s="511"/>
      <c r="LYA761" s="511"/>
      <c r="LYB761" s="203"/>
      <c r="LYC761" s="107"/>
      <c r="LYD761" s="511"/>
      <c r="LYE761" s="511"/>
      <c r="LYF761" s="511"/>
      <c r="LYG761" s="511"/>
      <c r="LYH761" s="511"/>
      <c r="LYI761" s="511"/>
      <c r="LYJ761" s="511"/>
      <c r="LYK761" s="168"/>
      <c r="LYL761" s="168"/>
      <c r="LYM761" s="168"/>
      <c r="LYN761" s="168"/>
      <c r="LYO761" s="168"/>
      <c r="LYP761" s="168"/>
      <c r="LYQ761" s="168"/>
      <c r="LYR761" s="168"/>
      <c r="LYS761" s="168"/>
      <c r="LYT761" s="168"/>
      <c r="LYU761" s="168"/>
      <c r="LYV761" s="168"/>
      <c r="LYW761" s="168"/>
      <c r="LYX761" s="168"/>
      <c r="LYY761" s="168"/>
      <c r="LYZ761" s="168"/>
      <c r="LZA761" s="168"/>
      <c r="LZB761" s="168"/>
      <c r="LZC761" s="168"/>
      <c r="LZD761" s="168"/>
      <c r="LZE761" s="168"/>
      <c r="LZF761" s="168"/>
      <c r="LZG761" s="168"/>
      <c r="LZH761" s="168"/>
      <c r="LZI761" s="168"/>
      <c r="LZJ761" s="168"/>
      <c r="LZK761" s="168"/>
      <c r="LZL761" s="168"/>
      <c r="LZM761" s="168"/>
      <c r="LZN761" s="168"/>
      <c r="LZO761" s="168"/>
      <c r="LZP761" s="168"/>
      <c r="LZQ761" s="168"/>
      <c r="LZR761" s="168"/>
      <c r="LZS761" s="168"/>
      <c r="LZT761" s="168"/>
      <c r="LZU761" s="168"/>
      <c r="LZV761" s="168"/>
      <c r="LZW761" s="168"/>
      <c r="LZX761" s="168"/>
      <c r="LZY761" s="168"/>
      <c r="LZZ761" s="168"/>
      <c r="MAA761" s="168"/>
      <c r="MAB761" s="168"/>
      <c r="MAC761" s="511"/>
      <c r="MAD761" s="511"/>
      <c r="MAE761" s="511"/>
      <c r="MAF761" s="511"/>
      <c r="MAG761" s="511"/>
      <c r="MAH761" s="511"/>
      <c r="MAI761" s="511"/>
      <c r="MAJ761" s="511"/>
      <c r="MAK761" s="511"/>
      <c r="MAL761" s="511"/>
      <c r="MAM761" s="511"/>
      <c r="MAN761" s="511"/>
      <c r="MAO761" s="511"/>
      <c r="MAP761" s="511"/>
      <c r="MAQ761" s="511"/>
      <c r="MAR761" s="511"/>
      <c r="MAS761" s="511"/>
      <c r="MAT761" s="511"/>
      <c r="MAU761" s="511"/>
      <c r="MAV761" s="511"/>
      <c r="MAW761" s="511"/>
      <c r="MAX761" s="511"/>
      <c r="MAY761" s="511"/>
      <c r="MAZ761" s="511"/>
      <c r="MBA761" s="89"/>
      <c r="MBB761" s="89"/>
      <c r="MBC761" s="89"/>
      <c r="MBD761" s="89"/>
      <c r="MBE761" s="89"/>
      <c r="MBF761" s="511"/>
      <c r="MBG761" s="511"/>
      <c r="MBH761" s="89"/>
      <c r="MBI761" s="89"/>
      <c r="MBJ761" s="511"/>
      <c r="MBK761" s="511"/>
      <c r="MBL761" s="89"/>
      <c r="MBM761" s="89"/>
      <c r="MBN761" s="511"/>
      <c r="MBO761" s="511"/>
      <c r="MBP761" s="511"/>
      <c r="MBQ761" s="511"/>
      <c r="MBR761" s="511"/>
      <c r="MBS761" s="511"/>
      <c r="MBT761" s="511"/>
      <c r="MBU761" s="89"/>
      <c r="MBV761" s="89"/>
      <c r="MBW761" s="511"/>
      <c r="MBX761" s="511"/>
      <c r="MBY761" s="89"/>
      <c r="MBZ761" s="89"/>
      <c r="MCA761" s="511"/>
      <c r="MCB761" s="511"/>
      <c r="MCC761" s="511"/>
      <c r="MCD761" s="511"/>
      <c r="MCE761" s="511"/>
      <c r="MCF761" s="203"/>
      <c r="MCG761" s="107"/>
      <c r="MCH761" s="511"/>
      <c r="MCI761" s="511"/>
      <c r="MCJ761" s="511"/>
      <c r="MCK761" s="511"/>
      <c r="MCL761" s="511"/>
      <c r="MCM761" s="511"/>
      <c r="MCN761" s="511"/>
      <c r="MCO761" s="168"/>
      <c r="MCP761" s="168"/>
      <c r="MCQ761" s="168"/>
      <c r="MCR761" s="168"/>
      <c r="MCS761" s="168"/>
      <c r="MCT761" s="168"/>
      <c r="MCU761" s="168"/>
      <c r="MCV761" s="168"/>
      <c r="MCW761" s="168"/>
      <c r="MCX761" s="168"/>
      <c r="MCY761" s="168"/>
      <c r="MCZ761" s="168"/>
      <c r="MDA761" s="168"/>
      <c r="MDB761" s="168"/>
      <c r="MDC761" s="168"/>
      <c r="MDD761" s="168"/>
      <c r="MDE761" s="168"/>
      <c r="MDF761" s="168"/>
      <c r="MDG761" s="168"/>
      <c r="MDH761" s="168"/>
      <c r="MDI761" s="168"/>
      <c r="MDJ761" s="168"/>
      <c r="MDK761" s="168"/>
      <c r="MDL761" s="168"/>
      <c r="MDM761" s="168"/>
      <c r="MDN761" s="168"/>
      <c r="MDO761" s="168"/>
      <c r="MDP761" s="168"/>
      <c r="MDQ761" s="168"/>
      <c r="MDR761" s="168"/>
      <c r="MDS761" s="168"/>
      <c r="MDT761" s="168"/>
      <c r="MDU761" s="168"/>
      <c r="MDV761" s="168"/>
      <c r="MDW761" s="168"/>
      <c r="MDX761" s="168"/>
      <c r="MDY761" s="168"/>
      <c r="MDZ761" s="168"/>
      <c r="MEA761" s="168"/>
      <c r="MEB761" s="168"/>
      <c r="MEC761" s="168"/>
      <c r="MED761" s="168"/>
      <c r="MEE761" s="168"/>
      <c r="MEF761" s="168"/>
      <c r="MEG761" s="511"/>
      <c r="MEH761" s="511"/>
      <c r="MEI761" s="511"/>
      <c r="MEJ761" s="511"/>
      <c r="MEK761" s="511"/>
      <c r="MEL761" s="511"/>
      <c r="MEM761" s="511"/>
      <c r="MEN761" s="511"/>
      <c r="MEO761" s="511"/>
      <c r="MEP761" s="511"/>
      <c r="MEQ761" s="511"/>
      <c r="MER761" s="511"/>
      <c r="MES761" s="511"/>
      <c r="MET761" s="511"/>
      <c r="MEU761" s="511"/>
      <c r="MEV761" s="511"/>
      <c r="MEW761" s="511"/>
      <c r="MEX761" s="511"/>
      <c r="MEY761" s="511"/>
      <c r="MEZ761" s="511"/>
      <c r="MFA761" s="511"/>
      <c r="MFB761" s="511"/>
      <c r="MFC761" s="511"/>
      <c r="MFD761" s="511"/>
      <c r="MFE761" s="89"/>
      <c r="MFF761" s="89"/>
      <c r="MFG761" s="89"/>
      <c r="MFH761" s="89"/>
      <c r="MFI761" s="89"/>
      <c r="MFJ761" s="511"/>
      <c r="MFK761" s="511"/>
      <c r="MFL761" s="89"/>
      <c r="MFM761" s="89"/>
      <c r="MFN761" s="511"/>
      <c r="MFO761" s="511"/>
      <c r="MFP761" s="89"/>
      <c r="MFQ761" s="89"/>
      <c r="MFR761" s="511"/>
      <c r="MFS761" s="511"/>
      <c r="MFT761" s="511"/>
      <c r="MFU761" s="511"/>
      <c r="MFV761" s="511"/>
      <c r="MFW761" s="511"/>
      <c r="MFX761" s="511"/>
      <c r="MFY761" s="89"/>
      <c r="MFZ761" s="89"/>
      <c r="MGA761" s="511"/>
      <c r="MGB761" s="511"/>
      <c r="MGC761" s="89"/>
      <c r="MGD761" s="89"/>
      <c r="MGE761" s="511"/>
      <c r="MGF761" s="511"/>
      <c r="MGG761" s="511"/>
      <c r="MGH761" s="511"/>
      <c r="MGI761" s="511"/>
      <c r="MGJ761" s="203"/>
      <c r="MGK761" s="107"/>
      <c r="MGL761" s="511"/>
      <c r="MGM761" s="511"/>
      <c r="MGN761" s="511"/>
      <c r="MGO761" s="511"/>
      <c r="MGP761" s="511"/>
      <c r="MGQ761" s="511"/>
      <c r="MGR761" s="511"/>
      <c r="MGS761" s="168"/>
      <c r="MGT761" s="168"/>
      <c r="MGU761" s="168"/>
      <c r="MGV761" s="168"/>
      <c r="MGW761" s="168"/>
      <c r="MGX761" s="168"/>
      <c r="MGY761" s="168"/>
      <c r="MGZ761" s="168"/>
      <c r="MHA761" s="168"/>
      <c r="MHB761" s="168"/>
      <c r="MHC761" s="168"/>
      <c r="MHD761" s="168"/>
      <c r="MHE761" s="168"/>
      <c r="MHF761" s="168"/>
      <c r="MHG761" s="168"/>
      <c r="MHH761" s="168"/>
      <c r="MHI761" s="168"/>
      <c r="MHJ761" s="168"/>
      <c r="MHK761" s="168"/>
      <c r="MHL761" s="168"/>
      <c r="MHM761" s="168"/>
      <c r="MHN761" s="168"/>
      <c r="MHO761" s="168"/>
      <c r="MHP761" s="168"/>
      <c r="MHQ761" s="168"/>
      <c r="MHR761" s="168"/>
      <c r="MHS761" s="168"/>
      <c r="MHT761" s="168"/>
      <c r="MHU761" s="168"/>
      <c r="MHV761" s="168"/>
      <c r="MHW761" s="168"/>
      <c r="MHX761" s="168"/>
      <c r="MHY761" s="168"/>
      <c r="MHZ761" s="168"/>
      <c r="MIA761" s="168"/>
      <c r="MIB761" s="168"/>
      <c r="MIC761" s="168"/>
      <c r="MID761" s="168"/>
      <c r="MIE761" s="168"/>
      <c r="MIF761" s="168"/>
      <c r="MIG761" s="168"/>
      <c r="MIH761" s="168"/>
      <c r="MII761" s="168"/>
      <c r="MIJ761" s="168"/>
      <c r="MIK761" s="511"/>
      <c r="MIL761" s="511"/>
      <c r="MIM761" s="511"/>
      <c r="MIN761" s="511"/>
      <c r="MIO761" s="511"/>
      <c r="MIP761" s="511"/>
      <c r="MIQ761" s="511"/>
      <c r="MIR761" s="511"/>
      <c r="MIS761" s="511"/>
      <c r="MIT761" s="511"/>
      <c r="MIU761" s="511"/>
      <c r="MIV761" s="511"/>
      <c r="MIW761" s="511"/>
      <c r="MIX761" s="511"/>
      <c r="MIY761" s="511"/>
      <c r="MIZ761" s="511"/>
      <c r="MJA761" s="511"/>
      <c r="MJB761" s="511"/>
      <c r="MJC761" s="511"/>
      <c r="MJD761" s="511"/>
      <c r="MJE761" s="511"/>
      <c r="MJF761" s="511"/>
      <c r="MJG761" s="511"/>
      <c r="MJH761" s="511"/>
      <c r="MJI761" s="89"/>
      <c r="MJJ761" s="89"/>
      <c r="MJK761" s="89"/>
      <c r="MJL761" s="89"/>
      <c r="MJM761" s="89"/>
      <c r="MJN761" s="511"/>
      <c r="MJO761" s="511"/>
      <c r="MJP761" s="89"/>
      <c r="MJQ761" s="89"/>
      <c r="MJR761" s="511"/>
      <c r="MJS761" s="511"/>
      <c r="MJT761" s="89"/>
      <c r="MJU761" s="89"/>
      <c r="MJV761" s="511"/>
      <c r="MJW761" s="511"/>
      <c r="MJX761" s="511"/>
      <c r="MJY761" s="511"/>
      <c r="MJZ761" s="511"/>
      <c r="MKA761" s="511"/>
      <c r="MKB761" s="511"/>
      <c r="MKC761" s="89"/>
      <c r="MKD761" s="89"/>
      <c r="MKE761" s="511"/>
      <c r="MKF761" s="511"/>
      <c r="MKG761" s="89"/>
      <c r="MKH761" s="89"/>
      <c r="MKI761" s="511"/>
      <c r="MKJ761" s="511"/>
      <c r="MKK761" s="511"/>
      <c r="MKL761" s="511"/>
      <c r="MKM761" s="511"/>
      <c r="MKN761" s="203"/>
      <c r="MKO761" s="107"/>
      <c r="MKP761" s="511"/>
      <c r="MKQ761" s="511"/>
      <c r="MKR761" s="511"/>
      <c r="MKS761" s="511"/>
      <c r="MKT761" s="511"/>
      <c r="MKU761" s="511"/>
      <c r="MKV761" s="511"/>
      <c r="MKW761" s="168"/>
      <c r="MKX761" s="168"/>
      <c r="MKY761" s="168"/>
      <c r="MKZ761" s="168"/>
      <c r="MLA761" s="168"/>
      <c r="MLB761" s="168"/>
      <c r="MLC761" s="168"/>
      <c r="MLD761" s="168"/>
      <c r="MLE761" s="168"/>
      <c r="MLF761" s="168"/>
      <c r="MLG761" s="168"/>
      <c r="MLH761" s="168"/>
      <c r="MLI761" s="168"/>
      <c r="MLJ761" s="168"/>
      <c r="MLK761" s="168"/>
      <c r="MLL761" s="168"/>
      <c r="MLM761" s="168"/>
      <c r="MLN761" s="168"/>
      <c r="MLO761" s="168"/>
      <c r="MLP761" s="168"/>
      <c r="MLQ761" s="168"/>
      <c r="MLR761" s="168"/>
      <c r="MLS761" s="168"/>
      <c r="MLT761" s="168"/>
      <c r="MLU761" s="168"/>
      <c r="MLV761" s="168"/>
      <c r="MLW761" s="168"/>
      <c r="MLX761" s="168"/>
      <c r="MLY761" s="168"/>
      <c r="MLZ761" s="168"/>
      <c r="MMA761" s="168"/>
      <c r="MMB761" s="168"/>
      <c r="MMC761" s="168"/>
      <c r="MMD761" s="168"/>
      <c r="MME761" s="168"/>
      <c r="MMF761" s="168"/>
      <c r="MMG761" s="168"/>
      <c r="MMH761" s="168"/>
      <c r="MMI761" s="168"/>
      <c r="MMJ761" s="168"/>
      <c r="MMK761" s="168"/>
      <c r="MML761" s="168"/>
      <c r="MMM761" s="168"/>
      <c r="MMN761" s="168"/>
      <c r="MMO761" s="511"/>
      <c r="MMP761" s="511"/>
      <c r="MMQ761" s="511"/>
      <c r="MMR761" s="511"/>
      <c r="MMS761" s="511"/>
      <c r="MMT761" s="511"/>
      <c r="MMU761" s="511"/>
      <c r="MMV761" s="511"/>
      <c r="MMW761" s="511"/>
      <c r="MMX761" s="511"/>
      <c r="MMY761" s="511"/>
      <c r="MMZ761" s="511"/>
      <c r="MNA761" s="511"/>
      <c r="MNB761" s="511"/>
      <c r="MNC761" s="511"/>
      <c r="MND761" s="511"/>
      <c r="MNE761" s="511"/>
      <c r="MNF761" s="511"/>
      <c r="MNG761" s="511"/>
      <c r="MNH761" s="511"/>
      <c r="MNI761" s="511"/>
      <c r="MNJ761" s="511"/>
      <c r="MNK761" s="511"/>
      <c r="MNL761" s="511"/>
      <c r="MNM761" s="89"/>
      <c r="MNN761" s="89"/>
      <c r="MNO761" s="89"/>
      <c r="MNP761" s="89"/>
      <c r="MNQ761" s="89"/>
      <c r="MNR761" s="511"/>
      <c r="MNS761" s="511"/>
      <c r="MNT761" s="89"/>
      <c r="MNU761" s="89"/>
      <c r="MNV761" s="511"/>
      <c r="MNW761" s="511"/>
      <c r="MNX761" s="89"/>
      <c r="MNY761" s="89"/>
      <c r="MNZ761" s="511"/>
      <c r="MOA761" s="511"/>
      <c r="MOB761" s="511"/>
      <c r="MOC761" s="511"/>
      <c r="MOD761" s="511"/>
      <c r="MOE761" s="511"/>
      <c r="MOF761" s="511"/>
      <c r="MOG761" s="89"/>
      <c r="MOH761" s="89"/>
      <c r="MOI761" s="511"/>
      <c r="MOJ761" s="511"/>
      <c r="MOK761" s="89"/>
      <c r="MOL761" s="89"/>
      <c r="MOM761" s="511"/>
      <c r="MON761" s="511"/>
      <c r="MOO761" s="511"/>
      <c r="MOP761" s="511"/>
      <c r="MOQ761" s="511"/>
      <c r="MOR761" s="203"/>
      <c r="MOS761" s="107"/>
      <c r="MOT761" s="511"/>
      <c r="MOU761" s="511"/>
      <c r="MOV761" s="511"/>
      <c r="MOW761" s="511"/>
      <c r="MOX761" s="511"/>
      <c r="MOY761" s="511"/>
      <c r="MOZ761" s="511"/>
      <c r="MPA761" s="168"/>
      <c r="MPB761" s="168"/>
      <c r="MPC761" s="168"/>
      <c r="MPD761" s="168"/>
      <c r="MPE761" s="168"/>
      <c r="MPF761" s="168"/>
      <c r="MPG761" s="168"/>
      <c r="MPH761" s="168"/>
      <c r="MPI761" s="168"/>
      <c r="MPJ761" s="168"/>
      <c r="MPK761" s="168"/>
      <c r="MPL761" s="168"/>
      <c r="MPM761" s="168"/>
      <c r="MPN761" s="168"/>
      <c r="MPO761" s="168"/>
      <c r="MPP761" s="168"/>
      <c r="MPQ761" s="168"/>
      <c r="MPR761" s="168"/>
      <c r="MPS761" s="168"/>
      <c r="MPT761" s="168"/>
      <c r="MPU761" s="168"/>
      <c r="MPV761" s="168"/>
      <c r="MPW761" s="168"/>
      <c r="MPX761" s="168"/>
      <c r="MPY761" s="168"/>
      <c r="MPZ761" s="168"/>
      <c r="MQA761" s="168"/>
      <c r="MQB761" s="168"/>
      <c r="MQC761" s="168"/>
      <c r="MQD761" s="168"/>
      <c r="MQE761" s="168"/>
      <c r="MQF761" s="168"/>
      <c r="MQG761" s="168"/>
      <c r="MQH761" s="168"/>
      <c r="MQI761" s="168"/>
      <c r="MQJ761" s="168"/>
      <c r="MQK761" s="168"/>
      <c r="MQL761" s="168"/>
      <c r="MQM761" s="168"/>
      <c r="MQN761" s="168"/>
      <c r="MQO761" s="168"/>
      <c r="MQP761" s="168"/>
      <c r="MQQ761" s="168"/>
      <c r="MQR761" s="168"/>
      <c r="MQS761" s="511"/>
      <c r="MQT761" s="511"/>
      <c r="MQU761" s="511"/>
      <c r="MQV761" s="511"/>
      <c r="MQW761" s="511"/>
      <c r="MQX761" s="511"/>
      <c r="MQY761" s="511"/>
      <c r="MQZ761" s="511"/>
      <c r="MRA761" s="511"/>
      <c r="MRB761" s="511"/>
      <c r="MRC761" s="511"/>
      <c r="MRD761" s="511"/>
      <c r="MRE761" s="511"/>
      <c r="MRF761" s="511"/>
      <c r="MRG761" s="511"/>
      <c r="MRH761" s="511"/>
      <c r="MRI761" s="511"/>
      <c r="MRJ761" s="511"/>
      <c r="MRK761" s="511"/>
      <c r="MRL761" s="511"/>
      <c r="MRM761" s="511"/>
      <c r="MRN761" s="511"/>
      <c r="MRO761" s="511"/>
      <c r="MRP761" s="511"/>
      <c r="MRQ761" s="89"/>
      <c r="MRR761" s="89"/>
      <c r="MRS761" s="89"/>
      <c r="MRT761" s="89"/>
      <c r="MRU761" s="89"/>
      <c r="MRV761" s="511"/>
      <c r="MRW761" s="511"/>
      <c r="MRX761" s="89"/>
      <c r="MRY761" s="89"/>
      <c r="MRZ761" s="511"/>
      <c r="MSA761" s="511"/>
      <c r="MSB761" s="89"/>
      <c r="MSC761" s="89"/>
      <c r="MSD761" s="511"/>
      <c r="MSE761" s="511"/>
      <c r="MSF761" s="511"/>
      <c r="MSG761" s="511"/>
      <c r="MSH761" s="511"/>
      <c r="MSI761" s="511"/>
      <c r="MSJ761" s="511"/>
      <c r="MSK761" s="89"/>
      <c r="MSL761" s="89"/>
      <c r="MSM761" s="511"/>
      <c r="MSN761" s="511"/>
      <c r="MSO761" s="89"/>
      <c r="MSP761" s="89"/>
      <c r="MSQ761" s="511"/>
      <c r="MSR761" s="511"/>
      <c r="MSS761" s="511"/>
      <c r="MST761" s="511"/>
      <c r="MSU761" s="511"/>
      <c r="MSV761" s="203"/>
      <c r="MSW761" s="107"/>
      <c r="MSX761" s="511"/>
      <c r="MSY761" s="511"/>
      <c r="MSZ761" s="511"/>
      <c r="MTA761" s="511"/>
      <c r="MTB761" s="511"/>
      <c r="MTC761" s="511"/>
      <c r="MTD761" s="511"/>
      <c r="MTE761" s="168"/>
      <c r="MTF761" s="168"/>
      <c r="MTG761" s="168"/>
      <c r="MTH761" s="168"/>
      <c r="MTI761" s="168"/>
      <c r="MTJ761" s="168"/>
      <c r="MTK761" s="168"/>
      <c r="MTL761" s="168"/>
      <c r="MTM761" s="168"/>
      <c r="MTN761" s="168"/>
      <c r="MTO761" s="168"/>
      <c r="MTP761" s="168"/>
      <c r="MTQ761" s="168"/>
      <c r="MTR761" s="168"/>
      <c r="MTS761" s="168"/>
      <c r="MTT761" s="168"/>
      <c r="MTU761" s="168"/>
      <c r="MTV761" s="168"/>
      <c r="MTW761" s="168"/>
      <c r="MTX761" s="168"/>
      <c r="MTY761" s="168"/>
      <c r="MTZ761" s="168"/>
      <c r="MUA761" s="168"/>
      <c r="MUB761" s="168"/>
      <c r="MUC761" s="168"/>
      <c r="MUD761" s="168"/>
      <c r="MUE761" s="168"/>
      <c r="MUF761" s="168"/>
      <c r="MUG761" s="168"/>
      <c r="MUH761" s="168"/>
      <c r="MUI761" s="168"/>
      <c r="MUJ761" s="168"/>
      <c r="MUK761" s="168"/>
      <c r="MUL761" s="168"/>
      <c r="MUM761" s="168"/>
      <c r="MUN761" s="168"/>
      <c r="MUO761" s="168"/>
      <c r="MUP761" s="168"/>
      <c r="MUQ761" s="168"/>
      <c r="MUR761" s="168"/>
      <c r="MUS761" s="168"/>
      <c r="MUT761" s="168"/>
      <c r="MUU761" s="168"/>
      <c r="MUV761" s="168"/>
      <c r="MUW761" s="511"/>
      <c r="MUX761" s="511"/>
      <c r="MUY761" s="511"/>
      <c r="MUZ761" s="511"/>
      <c r="MVA761" s="511"/>
      <c r="MVB761" s="511"/>
      <c r="MVC761" s="511"/>
      <c r="MVD761" s="511"/>
      <c r="MVE761" s="511"/>
      <c r="MVF761" s="511"/>
      <c r="MVG761" s="511"/>
      <c r="MVH761" s="511"/>
      <c r="MVI761" s="511"/>
      <c r="MVJ761" s="511"/>
      <c r="MVK761" s="511"/>
      <c r="MVL761" s="511"/>
      <c r="MVM761" s="511"/>
      <c r="MVN761" s="511"/>
      <c r="MVO761" s="511"/>
      <c r="MVP761" s="511"/>
      <c r="MVQ761" s="511"/>
      <c r="MVR761" s="511"/>
      <c r="MVS761" s="511"/>
      <c r="MVT761" s="511"/>
      <c r="MVU761" s="89"/>
      <c r="MVV761" s="89"/>
      <c r="MVW761" s="89"/>
      <c r="MVX761" s="89"/>
      <c r="MVY761" s="89"/>
      <c r="MVZ761" s="511"/>
      <c r="MWA761" s="511"/>
      <c r="MWB761" s="89"/>
      <c r="MWC761" s="89"/>
      <c r="MWD761" s="511"/>
      <c r="MWE761" s="511"/>
      <c r="MWF761" s="89"/>
      <c r="MWG761" s="89"/>
      <c r="MWH761" s="511"/>
      <c r="MWI761" s="511"/>
      <c r="MWJ761" s="511"/>
      <c r="MWK761" s="511"/>
      <c r="MWL761" s="511"/>
      <c r="MWM761" s="511"/>
      <c r="MWN761" s="511"/>
      <c r="MWO761" s="89"/>
      <c r="MWP761" s="89"/>
      <c r="MWQ761" s="511"/>
      <c r="MWR761" s="511"/>
      <c r="MWS761" s="89"/>
      <c r="MWT761" s="89"/>
      <c r="MWU761" s="511"/>
      <c r="MWV761" s="511"/>
      <c r="MWW761" s="511"/>
      <c r="MWX761" s="511"/>
      <c r="MWY761" s="511"/>
      <c r="MWZ761" s="203"/>
      <c r="MXA761" s="107"/>
      <c r="MXB761" s="511"/>
      <c r="MXC761" s="511"/>
      <c r="MXD761" s="511"/>
      <c r="MXE761" s="511"/>
      <c r="MXF761" s="511"/>
      <c r="MXG761" s="511"/>
      <c r="MXH761" s="511"/>
      <c r="MXI761" s="168"/>
      <c r="MXJ761" s="168"/>
      <c r="MXK761" s="168"/>
      <c r="MXL761" s="168"/>
      <c r="MXM761" s="168"/>
      <c r="MXN761" s="168"/>
      <c r="MXO761" s="168"/>
      <c r="MXP761" s="168"/>
      <c r="MXQ761" s="168"/>
      <c r="MXR761" s="168"/>
      <c r="MXS761" s="168"/>
      <c r="MXT761" s="168"/>
      <c r="MXU761" s="168"/>
      <c r="MXV761" s="168"/>
      <c r="MXW761" s="168"/>
      <c r="MXX761" s="168"/>
      <c r="MXY761" s="168"/>
      <c r="MXZ761" s="168"/>
      <c r="MYA761" s="168"/>
      <c r="MYB761" s="168"/>
      <c r="MYC761" s="168"/>
      <c r="MYD761" s="168"/>
      <c r="MYE761" s="168"/>
      <c r="MYF761" s="168"/>
      <c r="MYG761" s="168"/>
      <c r="MYH761" s="168"/>
      <c r="MYI761" s="168"/>
      <c r="MYJ761" s="168"/>
      <c r="MYK761" s="168"/>
      <c r="MYL761" s="168"/>
      <c r="MYM761" s="168"/>
      <c r="MYN761" s="168"/>
      <c r="MYO761" s="168"/>
      <c r="MYP761" s="168"/>
      <c r="MYQ761" s="168"/>
      <c r="MYR761" s="168"/>
      <c r="MYS761" s="168"/>
      <c r="MYT761" s="168"/>
      <c r="MYU761" s="168"/>
      <c r="MYV761" s="168"/>
      <c r="MYW761" s="168"/>
      <c r="MYX761" s="168"/>
      <c r="MYY761" s="168"/>
      <c r="MYZ761" s="168"/>
      <c r="MZA761" s="511"/>
      <c r="MZB761" s="511"/>
      <c r="MZC761" s="511"/>
      <c r="MZD761" s="511"/>
      <c r="MZE761" s="511"/>
      <c r="MZF761" s="511"/>
      <c r="MZG761" s="511"/>
      <c r="MZH761" s="511"/>
      <c r="MZI761" s="511"/>
      <c r="MZJ761" s="511"/>
      <c r="MZK761" s="511"/>
      <c r="MZL761" s="511"/>
      <c r="MZM761" s="511"/>
      <c r="MZN761" s="511"/>
      <c r="MZO761" s="511"/>
      <c r="MZP761" s="511"/>
      <c r="MZQ761" s="511"/>
      <c r="MZR761" s="511"/>
      <c r="MZS761" s="511"/>
      <c r="MZT761" s="511"/>
      <c r="MZU761" s="511"/>
      <c r="MZV761" s="511"/>
      <c r="MZW761" s="511"/>
      <c r="MZX761" s="511"/>
      <c r="MZY761" s="89"/>
      <c r="MZZ761" s="89"/>
      <c r="NAA761" s="89"/>
      <c r="NAB761" s="89"/>
      <c r="NAC761" s="89"/>
      <c r="NAD761" s="511"/>
      <c r="NAE761" s="511"/>
      <c r="NAF761" s="89"/>
      <c r="NAG761" s="89"/>
      <c r="NAH761" s="511"/>
      <c r="NAI761" s="511"/>
      <c r="NAJ761" s="89"/>
      <c r="NAK761" s="89"/>
      <c r="NAL761" s="511"/>
      <c r="NAM761" s="511"/>
      <c r="NAN761" s="511"/>
      <c r="NAO761" s="511"/>
      <c r="NAP761" s="511"/>
      <c r="NAQ761" s="511"/>
      <c r="NAR761" s="511"/>
      <c r="NAS761" s="89"/>
      <c r="NAT761" s="89"/>
      <c r="NAU761" s="511"/>
      <c r="NAV761" s="511"/>
      <c r="NAW761" s="89"/>
      <c r="NAX761" s="89"/>
      <c r="NAY761" s="511"/>
      <c r="NAZ761" s="511"/>
      <c r="NBA761" s="511"/>
      <c r="NBB761" s="511"/>
      <c r="NBC761" s="511"/>
      <c r="NBD761" s="203"/>
      <c r="NBE761" s="107"/>
      <c r="NBF761" s="511"/>
      <c r="NBG761" s="511"/>
      <c r="NBH761" s="511"/>
      <c r="NBI761" s="511"/>
      <c r="NBJ761" s="511"/>
      <c r="NBK761" s="511"/>
      <c r="NBL761" s="511"/>
      <c r="NBM761" s="168"/>
      <c r="NBN761" s="168"/>
      <c r="NBO761" s="168"/>
      <c r="NBP761" s="168"/>
      <c r="NBQ761" s="168"/>
      <c r="NBR761" s="168"/>
      <c r="NBS761" s="168"/>
      <c r="NBT761" s="168"/>
      <c r="NBU761" s="168"/>
      <c r="NBV761" s="168"/>
      <c r="NBW761" s="168"/>
      <c r="NBX761" s="168"/>
      <c r="NBY761" s="168"/>
      <c r="NBZ761" s="168"/>
      <c r="NCA761" s="168"/>
      <c r="NCB761" s="168"/>
      <c r="NCC761" s="168"/>
      <c r="NCD761" s="168"/>
      <c r="NCE761" s="168"/>
      <c r="NCF761" s="168"/>
      <c r="NCG761" s="168"/>
      <c r="NCH761" s="168"/>
      <c r="NCI761" s="168"/>
      <c r="NCJ761" s="168"/>
      <c r="NCK761" s="168"/>
      <c r="NCL761" s="168"/>
      <c r="NCM761" s="168"/>
      <c r="NCN761" s="168"/>
      <c r="NCO761" s="168"/>
      <c r="NCP761" s="168"/>
      <c r="NCQ761" s="168"/>
      <c r="NCR761" s="168"/>
      <c r="NCS761" s="168"/>
      <c r="NCT761" s="168"/>
      <c r="NCU761" s="168"/>
      <c r="NCV761" s="168"/>
      <c r="NCW761" s="168"/>
      <c r="NCX761" s="168"/>
      <c r="NCY761" s="168"/>
      <c r="NCZ761" s="168"/>
      <c r="NDA761" s="168"/>
      <c r="NDB761" s="168"/>
      <c r="NDC761" s="168"/>
      <c r="NDD761" s="168"/>
      <c r="NDE761" s="511"/>
      <c r="NDF761" s="511"/>
      <c r="NDG761" s="511"/>
      <c r="NDH761" s="511"/>
      <c r="NDI761" s="511"/>
      <c r="NDJ761" s="511"/>
      <c r="NDK761" s="511"/>
      <c r="NDL761" s="511"/>
      <c r="NDM761" s="511"/>
      <c r="NDN761" s="511"/>
      <c r="NDO761" s="511"/>
      <c r="NDP761" s="511"/>
      <c r="NDQ761" s="511"/>
      <c r="NDR761" s="511"/>
      <c r="NDS761" s="511"/>
      <c r="NDT761" s="511"/>
      <c r="NDU761" s="511"/>
      <c r="NDV761" s="511"/>
      <c r="NDW761" s="511"/>
      <c r="NDX761" s="511"/>
      <c r="NDY761" s="511"/>
      <c r="NDZ761" s="511"/>
      <c r="NEA761" s="511"/>
      <c r="NEB761" s="511"/>
      <c r="NEC761" s="89"/>
      <c r="NED761" s="89"/>
      <c r="NEE761" s="89"/>
      <c r="NEF761" s="89"/>
      <c r="NEG761" s="89"/>
      <c r="NEH761" s="511"/>
      <c r="NEI761" s="511"/>
      <c r="NEJ761" s="89"/>
      <c r="NEK761" s="89"/>
      <c r="NEL761" s="511"/>
      <c r="NEM761" s="511"/>
      <c r="NEN761" s="89"/>
      <c r="NEO761" s="89"/>
      <c r="NEP761" s="511"/>
      <c r="NEQ761" s="511"/>
      <c r="NER761" s="511"/>
      <c r="NES761" s="511"/>
      <c r="NET761" s="511"/>
      <c r="NEU761" s="511"/>
      <c r="NEV761" s="511"/>
      <c r="NEW761" s="89"/>
      <c r="NEX761" s="89"/>
      <c r="NEY761" s="511"/>
      <c r="NEZ761" s="511"/>
      <c r="NFA761" s="89"/>
      <c r="NFB761" s="89"/>
      <c r="NFC761" s="511"/>
      <c r="NFD761" s="511"/>
      <c r="NFE761" s="511"/>
      <c r="NFF761" s="511"/>
      <c r="NFG761" s="511"/>
      <c r="NFH761" s="203"/>
      <c r="NFI761" s="107"/>
      <c r="NFJ761" s="511"/>
      <c r="NFK761" s="511"/>
      <c r="NFL761" s="511"/>
      <c r="NFM761" s="511"/>
      <c r="NFN761" s="511"/>
      <c r="NFO761" s="511"/>
      <c r="NFP761" s="511"/>
      <c r="NFQ761" s="168"/>
      <c r="NFR761" s="168"/>
      <c r="NFS761" s="168"/>
      <c r="NFT761" s="168"/>
      <c r="NFU761" s="168"/>
      <c r="NFV761" s="168"/>
      <c r="NFW761" s="168"/>
      <c r="NFX761" s="168"/>
      <c r="NFY761" s="168"/>
      <c r="NFZ761" s="168"/>
      <c r="NGA761" s="168"/>
      <c r="NGB761" s="168"/>
      <c r="NGC761" s="168"/>
      <c r="NGD761" s="168"/>
      <c r="NGE761" s="168"/>
      <c r="NGF761" s="168"/>
      <c r="NGG761" s="168"/>
      <c r="NGH761" s="168"/>
      <c r="NGI761" s="168"/>
      <c r="NGJ761" s="168"/>
      <c r="NGK761" s="168"/>
      <c r="NGL761" s="168"/>
      <c r="NGM761" s="168"/>
      <c r="NGN761" s="168"/>
      <c r="NGO761" s="168"/>
      <c r="NGP761" s="168"/>
      <c r="NGQ761" s="168"/>
      <c r="NGR761" s="168"/>
      <c r="NGS761" s="168"/>
      <c r="NGT761" s="168"/>
      <c r="NGU761" s="168"/>
      <c r="NGV761" s="168"/>
      <c r="NGW761" s="168"/>
      <c r="NGX761" s="168"/>
      <c r="NGY761" s="168"/>
      <c r="NGZ761" s="168"/>
      <c r="NHA761" s="168"/>
      <c r="NHB761" s="168"/>
      <c r="NHC761" s="168"/>
      <c r="NHD761" s="168"/>
      <c r="NHE761" s="168"/>
      <c r="NHF761" s="168"/>
      <c r="NHG761" s="168"/>
      <c r="NHH761" s="168"/>
      <c r="NHI761" s="511"/>
      <c r="NHJ761" s="511"/>
      <c r="NHK761" s="511"/>
      <c r="NHL761" s="511"/>
      <c r="NHM761" s="511"/>
      <c r="NHN761" s="511"/>
      <c r="NHO761" s="511"/>
      <c r="NHP761" s="511"/>
      <c r="NHQ761" s="511"/>
      <c r="NHR761" s="511"/>
      <c r="NHS761" s="511"/>
      <c r="NHT761" s="511"/>
      <c r="NHU761" s="511"/>
      <c r="NHV761" s="511"/>
      <c r="NHW761" s="511"/>
      <c r="NHX761" s="511"/>
      <c r="NHY761" s="511"/>
      <c r="NHZ761" s="511"/>
      <c r="NIA761" s="511"/>
      <c r="NIB761" s="511"/>
      <c r="NIC761" s="511"/>
      <c r="NID761" s="511"/>
      <c r="NIE761" s="511"/>
      <c r="NIF761" s="511"/>
      <c r="NIG761" s="89"/>
      <c r="NIH761" s="89"/>
      <c r="NII761" s="89"/>
      <c r="NIJ761" s="89"/>
      <c r="NIK761" s="89"/>
      <c r="NIL761" s="511"/>
      <c r="NIM761" s="511"/>
      <c r="NIN761" s="89"/>
      <c r="NIO761" s="89"/>
      <c r="NIP761" s="511"/>
      <c r="NIQ761" s="511"/>
      <c r="NIR761" s="89"/>
      <c r="NIS761" s="89"/>
      <c r="NIT761" s="511"/>
      <c r="NIU761" s="511"/>
      <c r="NIV761" s="511"/>
      <c r="NIW761" s="511"/>
      <c r="NIX761" s="511"/>
      <c r="NIY761" s="511"/>
      <c r="NIZ761" s="511"/>
      <c r="NJA761" s="89"/>
      <c r="NJB761" s="89"/>
      <c r="NJC761" s="511"/>
      <c r="NJD761" s="511"/>
      <c r="NJE761" s="89"/>
      <c r="NJF761" s="89"/>
      <c r="NJG761" s="511"/>
      <c r="NJH761" s="511"/>
      <c r="NJI761" s="511"/>
      <c r="NJJ761" s="511"/>
      <c r="NJK761" s="511"/>
      <c r="NJL761" s="203"/>
      <c r="NJM761" s="107"/>
      <c r="NJN761" s="511"/>
      <c r="NJO761" s="511"/>
      <c r="NJP761" s="511"/>
      <c r="NJQ761" s="511"/>
      <c r="NJR761" s="511"/>
      <c r="NJS761" s="511"/>
      <c r="NJT761" s="511"/>
      <c r="NJU761" s="168"/>
      <c r="NJV761" s="168"/>
      <c r="NJW761" s="168"/>
      <c r="NJX761" s="168"/>
      <c r="NJY761" s="168"/>
      <c r="NJZ761" s="168"/>
      <c r="NKA761" s="168"/>
      <c r="NKB761" s="168"/>
      <c r="NKC761" s="168"/>
      <c r="NKD761" s="168"/>
      <c r="NKE761" s="168"/>
      <c r="NKF761" s="168"/>
      <c r="NKG761" s="168"/>
      <c r="NKH761" s="168"/>
      <c r="NKI761" s="168"/>
      <c r="NKJ761" s="168"/>
      <c r="NKK761" s="168"/>
      <c r="NKL761" s="168"/>
      <c r="NKM761" s="168"/>
      <c r="NKN761" s="168"/>
      <c r="NKO761" s="168"/>
      <c r="NKP761" s="168"/>
      <c r="NKQ761" s="168"/>
      <c r="NKR761" s="168"/>
      <c r="NKS761" s="168"/>
      <c r="NKT761" s="168"/>
      <c r="NKU761" s="168"/>
      <c r="NKV761" s="168"/>
      <c r="NKW761" s="168"/>
      <c r="NKX761" s="168"/>
      <c r="NKY761" s="168"/>
      <c r="NKZ761" s="168"/>
      <c r="NLA761" s="168"/>
      <c r="NLB761" s="168"/>
      <c r="NLC761" s="168"/>
      <c r="NLD761" s="168"/>
      <c r="NLE761" s="168"/>
      <c r="NLF761" s="168"/>
      <c r="NLG761" s="168"/>
      <c r="NLH761" s="168"/>
      <c r="NLI761" s="168"/>
      <c r="NLJ761" s="168"/>
      <c r="NLK761" s="168"/>
      <c r="NLL761" s="168"/>
      <c r="NLM761" s="511"/>
      <c r="NLN761" s="511"/>
      <c r="NLO761" s="511"/>
      <c r="NLP761" s="511"/>
      <c r="NLQ761" s="511"/>
      <c r="NLR761" s="511"/>
      <c r="NLS761" s="511"/>
      <c r="NLT761" s="511"/>
      <c r="NLU761" s="511"/>
      <c r="NLV761" s="511"/>
      <c r="NLW761" s="511"/>
      <c r="NLX761" s="511"/>
      <c r="NLY761" s="511"/>
      <c r="NLZ761" s="511"/>
      <c r="NMA761" s="511"/>
      <c r="NMB761" s="511"/>
      <c r="NMC761" s="511"/>
      <c r="NMD761" s="511"/>
      <c r="NME761" s="511"/>
      <c r="NMF761" s="511"/>
      <c r="NMG761" s="511"/>
      <c r="NMH761" s="511"/>
      <c r="NMI761" s="511"/>
      <c r="NMJ761" s="511"/>
      <c r="NMK761" s="89"/>
      <c r="NML761" s="89"/>
      <c r="NMM761" s="89"/>
      <c r="NMN761" s="89"/>
      <c r="NMO761" s="89"/>
      <c r="NMP761" s="511"/>
      <c r="NMQ761" s="511"/>
      <c r="NMR761" s="89"/>
      <c r="NMS761" s="89"/>
      <c r="NMT761" s="511"/>
      <c r="NMU761" s="511"/>
      <c r="NMV761" s="89"/>
      <c r="NMW761" s="89"/>
      <c r="NMX761" s="511"/>
      <c r="NMY761" s="511"/>
      <c r="NMZ761" s="511"/>
      <c r="NNA761" s="511"/>
      <c r="NNB761" s="511"/>
      <c r="NNC761" s="511"/>
      <c r="NND761" s="511"/>
      <c r="NNE761" s="89"/>
      <c r="NNF761" s="89"/>
      <c r="NNG761" s="511"/>
      <c r="NNH761" s="511"/>
      <c r="NNI761" s="89"/>
      <c r="NNJ761" s="89"/>
      <c r="NNK761" s="511"/>
      <c r="NNL761" s="511"/>
      <c r="NNM761" s="511"/>
      <c r="NNN761" s="511"/>
      <c r="NNO761" s="511"/>
      <c r="NNP761" s="203"/>
      <c r="NNQ761" s="107"/>
      <c r="NNR761" s="511"/>
      <c r="NNS761" s="511"/>
      <c r="NNT761" s="511"/>
      <c r="NNU761" s="511"/>
      <c r="NNV761" s="511"/>
      <c r="NNW761" s="511"/>
      <c r="NNX761" s="511"/>
      <c r="NNY761" s="168"/>
      <c r="NNZ761" s="168"/>
      <c r="NOA761" s="168"/>
      <c r="NOB761" s="168"/>
      <c r="NOC761" s="168"/>
      <c r="NOD761" s="168"/>
      <c r="NOE761" s="168"/>
      <c r="NOF761" s="168"/>
      <c r="NOG761" s="168"/>
      <c r="NOH761" s="168"/>
      <c r="NOI761" s="168"/>
      <c r="NOJ761" s="168"/>
      <c r="NOK761" s="168"/>
      <c r="NOL761" s="168"/>
      <c r="NOM761" s="168"/>
      <c r="NON761" s="168"/>
      <c r="NOO761" s="168"/>
      <c r="NOP761" s="168"/>
      <c r="NOQ761" s="168"/>
      <c r="NOR761" s="168"/>
      <c r="NOS761" s="168"/>
      <c r="NOT761" s="168"/>
      <c r="NOU761" s="168"/>
      <c r="NOV761" s="168"/>
      <c r="NOW761" s="168"/>
      <c r="NOX761" s="168"/>
      <c r="NOY761" s="168"/>
      <c r="NOZ761" s="168"/>
      <c r="NPA761" s="168"/>
      <c r="NPB761" s="168"/>
      <c r="NPC761" s="168"/>
      <c r="NPD761" s="168"/>
      <c r="NPE761" s="168"/>
      <c r="NPF761" s="168"/>
      <c r="NPG761" s="168"/>
      <c r="NPH761" s="168"/>
      <c r="NPI761" s="168"/>
      <c r="NPJ761" s="168"/>
      <c r="NPK761" s="168"/>
      <c r="NPL761" s="168"/>
      <c r="NPM761" s="168"/>
      <c r="NPN761" s="168"/>
      <c r="NPO761" s="168"/>
      <c r="NPP761" s="168"/>
      <c r="NPQ761" s="511"/>
      <c r="NPR761" s="511"/>
      <c r="NPS761" s="511"/>
      <c r="NPT761" s="511"/>
      <c r="NPU761" s="511"/>
      <c r="NPV761" s="511"/>
      <c r="NPW761" s="511"/>
      <c r="NPX761" s="511"/>
      <c r="NPY761" s="511"/>
      <c r="NPZ761" s="511"/>
      <c r="NQA761" s="511"/>
      <c r="NQB761" s="511"/>
      <c r="NQC761" s="511"/>
      <c r="NQD761" s="511"/>
      <c r="NQE761" s="511"/>
      <c r="NQF761" s="511"/>
      <c r="NQG761" s="511"/>
      <c r="NQH761" s="511"/>
      <c r="NQI761" s="511"/>
      <c r="NQJ761" s="511"/>
      <c r="NQK761" s="511"/>
      <c r="NQL761" s="511"/>
      <c r="NQM761" s="511"/>
      <c r="NQN761" s="511"/>
      <c r="NQO761" s="89"/>
      <c r="NQP761" s="89"/>
      <c r="NQQ761" s="89"/>
      <c r="NQR761" s="89"/>
      <c r="NQS761" s="89"/>
      <c r="NQT761" s="511"/>
      <c r="NQU761" s="511"/>
      <c r="NQV761" s="89"/>
      <c r="NQW761" s="89"/>
      <c r="NQX761" s="511"/>
      <c r="NQY761" s="511"/>
      <c r="NQZ761" s="89"/>
      <c r="NRA761" s="89"/>
      <c r="NRB761" s="511"/>
      <c r="NRC761" s="511"/>
      <c r="NRD761" s="511"/>
      <c r="NRE761" s="511"/>
      <c r="NRF761" s="511"/>
      <c r="NRG761" s="511"/>
      <c r="NRH761" s="511"/>
      <c r="NRI761" s="89"/>
      <c r="NRJ761" s="89"/>
      <c r="NRK761" s="511"/>
      <c r="NRL761" s="511"/>
      <c r="NRM761" s="89"/>
      <c r="NRN761" s="89"/>
      <c r="NRO761" s="511"/>
      <c r="NRP761" s="511"/>
      <c r="NRQ761" s="511"/>
      <c r="NRR761" s="511"/>
      <c r="NRS761" s="511"/>
      <c r="NRT761" s="203"/>
      <c r="NRU761" s="107"/>
      <c r="NRV761" s="511"/>
      <c r="NRW761" s="511"/>
      <c r="NRX761" s="511"/>
      <c r="NRY761" s="511"/>
      <c r="NRZ761" s="511"/>
      <c r="NSA761" s="511"/>
      <c r="NSB761" s="511"/>
      <c r="NSC761" s="168"/>
      <c r="NSD761" s="168"/>
      <c r="NSE761" s="168"/>
      <c r="NSF761" s="168"/>
      <c r="NSG761" s="168"/>
      <c r="NSH761" s="168"/>
      <c r="NSI761" s="168"/>
      <c r="NSJ761" s="168"/>
      <c r="NSK761" s="168"/>
      <c r="NSL761" s="168"/>
      <c r="NSM761" s="168"/>
      <c r="NSN761" s="168"/>
      <c r="NSO761" s="168"/>
      <c r="NSP761" s="168"/>
      <c r="NSQ761" s="168"/>
      <c r="NSR761" s="168"/>
      <c r="NSS761" s="168"/>
      <c r="NST761" s="168"/>
      <c r="NSU761" s="168"/>
      <c r="NSV761" s="168"/>
      <c r="NSW761" s="168"/>
      <c r="NSX761" s="168"/>
      <c r="NSY761" s="168"/>
      <c r="NSZ761" s="168"/>
      <c r="NTA761" s="168"/>
      <c r="NTB761" s="168"/>
      <c r="NTC761" s="168"/>
      <c r="NTD761" s="168"/>
      <c r="NTE761" s="168"/>
      <c r="NTF761" s="168"/>
      <c r="NTG761" s="168"/>
      <c r="NTH761" s="168"/>
      <c r="NTI761" s="168"/>
      <c r="NTJ761" s="168"/>
      <c r="NTK761" s="168"/>
      <c r="NTL761" s="168"/>
      <c r="NTM761" s="168"/>
      <c r="NTN761" s="168"/>
      <c r="NTO761" s="168"/>
      <c r="NTP761" s="168"/>
      <c r="NTQ761" s="168"/>
      <c r="NTR761" s="168"/>
      <c r="NTS761" s="168"/>
      <c r="NTT761" s="168"/>
      <c r="NTU761" s="511"/>
      <c r="NTV761" s="511"/>
      <c r="NTW761" s="511"/>
      <c r="NTX761" s="511"/>
      <c r="NTY761" s="511"/>
      <c r="NTZ761" s="511"/>
      <c r="NUA761" s="511"/>
      <c r="NUB761" s="511"/>
      <c r="NUC761" s="511"/>
      <c r="NUD761" s="511"/>
      <c r="NUE761" s="511"/>
      <c r="NUF761" s="511"/>
      <c r="NUG761" s="511"/>
      <c r="NUH761" s="511"/>
      <c r="NUI761" s="511"/>
      <c r="NUJ761" s="511"/>
      <c r="NUK761" s="511"/>
      <c r="NUL761" s="511"/>
      <c r="NUM761" s="511"/>
      <c r="NUN761" s="511"/>
      <c r="NUO761" s="511"/>
      <c r="NUP761" s="511"/>
      <c r="NUQ761" s="511"/>
      <c r="NUR761" s="511"/>
      <c r="NUS761" s="89"/>
      <c r="NUT761" s="89"/>
      <c r="NUU761" s="89"/>
      <c r="NUV761" s="89"/>
      <c r="NUW761" s="89"/>
      <c r="NUX761" s="511"/>
      <c r="NUY761" s="511"/>
      <c r="NUZ761" s="89"/>
      <c r="NVA761" s="89"/>
      <c r="NVB761" s="511"/>
      <c r="NVC761" s="511"/>
      <c r="NVD761" s="89"/>
      <c r="NVE761" s="89"/>
      <c r="NVF761" s="511"/>
      <c r="NVG761" s="511"/>
      <c r="NVH761" s="511"/>
      <c r="NVI761" s="511"/>
      <c r="NVJ761" s="511"/>
      <c r="NVK761" s="511"/>
      <c r="NVL761" s="511"/>
      <c r="NVM761" s="89"/>
      <c r="NVN761" s="89"/>
      <c r="NVO761" s="511"/>
      <c r="NVP761" s="511"/>
      <c r="NVQ761" s="89"/>
      <c r="NVR761" s="89"/>
      <c r="NVS761" s="511"/>
      <c r="NVT761" s="511"/>
      <c r="NVU761" s="511"/>
      <c r="NVV761" s="511"/>
      <c r="NVW761" s="511"/>
      <c r="NVX761" s="203"/>
      <c r="NVY761" s="107"/>
      <c r="NVZ761" s="511"/>
      <c r="NWA761" s="511"/>
      <c r="NWB761" s="511"/>
      <c r="NWC761" s="511"/>
      <c r="NWD761" s="511"/>
      <c r="NWE761" s="511"/>
      <c r="NWF761" s="511"/>
      <c r="NWG761" s="168"/>
      <c r="NWH761" s="168"/>
      <c r="NWI761" s="168"/>
      <c r="NWJ761" s="168"/>
      <c r="NWK761" s="168"/>
      <c r="NWL761" s="168"/>
      <c r="NWM761" s="168"/>
      <c r="NWN761" s="168"/>
      <c r="NWO761" s="168"/>
      <c r="NWP761" s="168"/>
      <c r="NWQ761" s="168"/>
      <c r="NWR761" s="168"/>
      <c r="NWS761" s="168"/>
      <c r="NWT761" s="168"/>
      <c r="NWU761" s="168"/>
      <c r="NWV761" s="168"/>
      <c r="NWW761" s="168"/>
      <c r="NWX761" s="168"/>
      <c r="NWY761" s="168"/>
      <c r="NWZ761" s="168"/>
      <c r="NXA761" s="168"/>
      <c r="NXB761" s="168"/>
      <c r="NXC761" s="168"/>
      <c r="NXD761" s="168"/>
      <c r="NXE761" s="168"/>
      <c r="NXF761" s="168"/>
      <c r="NXG761" s="168"/>
      <c r="NXH761" s="168"/>
      <c r="NXI761" s="168"/>
      <c r="NXJ761" s="168"/>
      <c r="NXK761" s="168"/>
      <c r="NXL761" s="168"/>
      <c r="NXM761" s="168"/>
      <c r="NXN761" s="168"/>
      <c r="NXO761" s="168"/>
      <c r="NXP761" s="168"/>
      <c r="NXQ761" s="168"/>
      <c r="NXR761" s="168"/>
      <c r="NXS761" s="168"/>
      <c r="NXT761" s="168"/>
      <c r="NXU761" s="168"/>
      <c r="NXV761" s="168"/>
      <c r="NXW761" s="168"/>
      <c r="NXX761" s="168"/>
      <c r="NXY761" s="511"/>
      <c r="NXZ761" s="511"/>
      <c r="NYA761" s="511"/>
      <c r="NYB761" s="511"/>
      <c r="NYC761" s="511"/>
      <c r="NYD761" s="511"/>
      <c r="NYE761" s="511"/>
      <c r="NYF761" s="511"/>
      <c r="NYG761" s="511"/>
      <c r="NYH761" s="511"/>
      <c r="NYI761" s="511"/>
      <c r="NYJ761" s="511"/>
      <c r="NYK761" s="511"/>
      <c r="NYL761" s="511"/>
      <c r="NYM761" s="511"/>
      <c r="NYN761" s="511"/>
      <c r="NYO761" s="511"/>
      <c r="NYP761" s="511"/>
      <c r="NYQ761" s="511"/>
      <c r="NYR761" s="511"/>
      <c r="NYS761" s="511"/>
      <c r="NYT761" s="511"/>
      <c r="NYU761" s="511"/>
      <c r="NYV761" s="511"/>
      <c r="NYW761" s="89"/>
      <c r="NYX761" s="89"/>
      <c r="NYY761" s="89"/>
      <c r="NYZ761" s="89"/>
      <c r="NZA761" s="89"/>
      <c r="NZB761" s="511"/>
      <c r="NZC761" s="511"/>
      <c r="NZD761" s="89"/>
      <c r="NZE761" s="89"/>
      <c r="NZF761" s="511"/>
      <c r="NZG761" s="511"/>
      <c r="NZH761" s="89"/>
      <c r="NZI761" s="89"/>
      <c r="NZJ761" s="511"/>
      <c r="NZK761" s="511"/>
      <c r="NZL761" s="511"/>
      <c r="NZM761" s="511"/>
      <c r="NZN761" s="511"/>
      <c r="NZO761" s="511"/>
      <c r="NZP761" s="511"/>
      <c r="NZQ761" s="89"/>
      <c r="NZR761" s="89"/>
      <c r="NZS761" s="511"/>
      <c r="NZT761" s="511"/>
      <c r="NZU761" s="89"/>
      <c r="NZV761" s="89"/>
      <c r="NZW761" s="511"/>
      <c r="NZX761" s="511"/>
      <c r="NZY761" s="511"/>
      <c r="NZZ761" s="511"/>
      <c r="OAA761" s="511"/>
      <c r="OAB761" s="203"/>
      <c r="OAC761" s="107"/>
      <c r="OAD761" s="511"/>
      <c r="OAE761" s="511"/>
      <c r="OAF761" s="511"/>
      <c r="OAG761" s="511"/>
      <c r="OAH761" s="511"/>
      <c r="OAI761" s="511"/>
      <c r="OAJ761" s="511"/>
      <c r="OAK761" s="168"/>
      <c r="OAL761" s="168"/>
      <c r="OAM761" s="168"/>
      <c r="OAN761" s="168"/>
      <c r="OAO761" s="168"/>
      <c r="OAP761" s="168"/>
      <c r="OAQ761" s="168"/>
      <c r="OAR761" s="168"/>
      <c r="OAS761" s="168"/>
      <c r="OAT761" s="168"/>
      <c r="OAU761" s="168"/>
      <c r="OAV761" s="168"/>
      <c r="OAW761" s="168"/>
      <c r="OAX761" s="168"/>
      <c r="OAY761" s="168"/>
      <c r="OAZ761" s="168"/>
      <c r="OBA761" s="168"/>
      <c r="OBB761" s="168"/>
      <c r="OBC761" s="168"/>
      <c r="OBD761" s="168"/>
      <c r="OBE761" s="168"/>
      <c r="OBF761" s="168"/>
      <c r="OBG761" s="168"/>
      <c r="OBH761" s="168"/>
      <c r="OBI761" s="168"/>
      <c r="OBJ761" s="168"/>
      <c r="OBK761" s="168"/>
      <c r="OBL761" s="168"/>
      <c r="OBM761" s="168"/>
      <c r="OBN761" s="168"/>
      <c r="OBO761" s="168"/>
      <c r="OBP761" s="168"/>
      <c r="OBQ761" s="168"/>
      <c r="OBR761" s="168"/>
      <c r="OBS761" s="168"/>
      <c r="OBT761" s="168"/>
      <c r="OBU761" s="168"/>
      <c r="OBV761" s="168"/>
      <c r="OBW761" s="168"/>
      <c r="OBX761" s="168"/>
      <c r="OBY761" s="168"/>
      <c r="OBZ761" s="168"/>
      <c r="OCA761" s="168"/>
      <c r="OCB761" s="168"/>
      <c r="OCC761" s="511"/>
      <c r="OCD761" s="511"/>
      <c r="OCE761" s="511"/>
      <c r="OCF761" s="511"/>
      <c r="OCG761" s="511"/>
      <c r="OCH761" s="511"/>
      <c r="OCI761" s="511"/>
      <c r="OCJ761" s="511"/>
      <c r="OCK761" s="511"/>
      <c r="OCL761" s="511"/>
      <c r="OCM761" s="511"/>
      <c r="OCN761" s="511"/>
      <c r="OCO761" s="511"/>
      <c r="OCP761" s="511"/>
      <c r="OCQ761" s="511"/>
      <c r="OCR761" s="511"/>
      <c r="OCS761" s="511"/>
      <c r="OCT761" s="511"/>
      <c r="OCU761" s="511"/>
      <c r="OCV761" s="511"/>
      <c r="OCW761" s="511"/>
      <c r="OCX761" s="511"/>
      <c r="OCY761" s="511"/>
      <c r="OCZ761" s="511"/>
      <c r="ODA761" s="89"/>
      <c r="ODB761" s="89"/>
      <c r="ODC761" s="89"/>
      <c r="ODD761" s="89"/>
      <c r="ODE761" s="89"/>
      <c r="ODF761" s="511"/>
      <c r="ODG761" s="511"/>
      <c r="ODH761" s="89"/>
      <c r="ODI761" s="89"/>
      <c r="ODJ761" s="511"/>
      <c r="ODK761" s="511"/>
      <c r="ODL761" s="89"/>
      <c r="ODM761" s="89"/>
      <c r="ODN761" s="511"/>
      <c r="ODO761" s="511"/>
      <c r="ODP761" s="511"/>
      <c r="ODQ761" s="511"/>
      <c r="ODR761" s="511"/>
      <c r="ODS761" s="511"/>
      <c r="ODT761" s="511"/>
      <c r="ODU761" s="89"/>
      <c r="ODV761" s="89"/>
      <c r="ODW761" s="511"/>
      <c r="ODX761" s="511"/>
      <c r="ODY761" s="89"/>
      <c r="ODZ761" s="89"/>
      <c r="OEA761" s="511"/>
      <c r="OEB761" s="511"/>
      <c r="OEC761" s="511"/>
      <c r="OED761" s="511"/>
      <c r="OEE761" s="511"/>
      <c r="OEF761" s="203"/>
      <c r="OEG761" s="107"/>
      <c r="OEH761" s="511"/>
      <c r="OEI761" s="511"/>
      <c r="OEJ761" s="511"/>
      <c r="OEK761" s="511"/>
      <c r="OEL761" s="511"/>
      <c r="OEM761" s="511"/>
      <c r="OEN761" s="511"/>
      <c r="OEO761" s="168"/>
      <c r="OEP761" s="168"/>
      <c r="OEQ761" s="168"/>
      <c r="OER761" s="168"/>
      <c r="OES761" s="168"/>
      <c r="OET761" s="168"/>
      <c r="OEU761" s="168"/>
      <c r="OEV761" s="168"/>
      <c r="OEW761" s="168"/>
      <c r="OEX761" s="168"/>
      <c r="OEY761" s="168"/>
      <c r="OEZ761" s="168"/>
      <c r="OFA761" s="168"/>
      <c r="OFB761" s="168"/>
      <c r="OFC761" s="168"/>
      <c r="OFD761" s="168"/>
      <c r="OFE761" s="168"/>
      <c r="OFF761" s="168"/>
      <c r="OFG761" s="168"/>
      <c r="OFH761" s="168"/>
      <c r="OFI761" s="168"/>
      <c r="OFJ761" s="168"/>
      <c r="OFK761" s="168"/>
      <c r="OFL761" s="168"/>
      <c r="OFM761" s="168"/>
      <c r="OFN761" s="168"/>
      <c r="OFO761" s="168"/>
      <c r="OFP761" s="168"/>
      <c r="OFQ761" s="168"/>
      <c r="OFR761" s="168"/>
      <c r="OFS761" s="168"/>
      <c r="OFT761" s="168"/>
      <c r="OFU761" s="168"/>
      <c r="OFV761" s="168"/>
      <c r="OFW761" s="168"/>
      <c r="OFX761" s="168"/>
      <c r="OFY761" s="168"/>
      <c r="OFZ761" s="168"/>
      <c r="OGA761" s="168"/>
      <c r="OGB761" s="168"/>
      <c r="OGC761" s="168"/>
      <c r="OGD761" s="168"/>
      <c r="OGE761" s="168"/>
      <c r="OGF761" s="168"/>
      <c r="OGG761" s="511"/>
      <c r="OGH761" s="511"/>
      <c r="OGI761" s="511"/>
      <c r="OGJ761" s="511"/>
      <c r="OGK761" s="511"/>
      <c r="OGL761" s="511"/>
      <c r="OGM761" s="511"/>
      <c r="OGN761" s="511"/>
      <c r="OGO761" s="511"/>
      <c r="OGP761" s="511"/>
      <c r="OGQ761" s="511"/>
      <c r="OGR761" s="511"/>
      <c r="OGS761" s="511"/>
      <c r="OGT761" s="511"/>
      <c r="OGU761" s="511"/>
      <c r="OGV761" s="511"/>
      <c r="OGW761" s="511"/>
      <c r="OGX761" s="511"/>
      <c r="OGY761" s="511"/>
      <c r="OGZ761" s="511"/>
      <c r="OHA761" s="511"/>
      <c r="OHB761" s="511"/>
      <c r="OHC761" s="511"/>
      <c r="OHD761" s="511"/>
      <c r="OHE761" s="89"/>
      <c r="OHF761" s="89"/>
      <c r="OHG761" s="89"/>
      <c r="OHH761" s="89"/>
      <c r="OHI761" s="89"/>
      <c r="OHJ761" s="511"/>
      <c r="OHK761" s="511"/>
      <c r="OHL761" s="89"/>
      <c r="OHM761" s="89"/>
      <c r="OHN761" s="511"/>
      <c r="OHO761" s="511"/>
      <c r="OHP761" s="89"/>
      <c r="OHQ761" s="89"/>
      <c r="OHR761" s="511"/>
      <c r="OHS761" s="511"/>
      <c r="OHT761" s="511"/>
      <c r="OHU761" s="511"/>
      <c r="OHV761" s="511"/>
      <c r="OHW761" s="511"/>
      <c r="OHX761" s="511"/>
      <c r="OHY761" s="89"/>
      <c r="OHZ761" s="89"/>
      <c r="OIA761" s="511"/>
      <c r="OIB761" s="511"/>
      <c r="OIC761" s="89"/>
      <c r="OID761" s="89"/>
      <c r="OIE761" s="511"/>
      <c r="OIF761" s="511"/>
      <c r="OIG761" s="511"/>
      <c r="OIH761" s="511"/>
      <c r="OII761" s="511"/>
      <c r="OIJ761" s="203"/>
      <c r="OIK761" s="107"/>
      <c r="OIL761" s="511"/>
      <c r="OIM761" s="511"/>
      <c r="OIN761" s="511"/>
      <c r="OIO761" s="511"/>
      <c r="OIP761" s="511"/>
      <c r="OIQ761" s="511"/>
      <c r="OIR761" s="511"/>
      <c r="OIS761" s="168"/>
      <c r="OIT761" s="168"/>
      <c r="OIU761" s="168"/>
      <c r="OIV761" s="168"/>
      <c r="OIW761" s="168"/>
      <c r="OIX761" s="168"/>
      <c r="OIY761" s="168"/>
      <c r="OIZ761" s="168"/>
      <c r="OJA761" s="168"/>
      <c r="OJB761" s="168"/>
      <c r="OJC761" s="168"/>
      <c r="OJD761" s="168"/>
      <c r="OJE761" s="168"/>
      <c r="OJF761" s="168"/>
      <c r="OJG761" s="168"/>
      <c r="OJH761" s="168"/>
      <c r="OJI761" s="168"/>
      <c r="OJJ761" s="168"/>
      <c r="OJK761" s="168"/>
      <c r="OJL761" s="168"/>
      <c r="OJM761" s="168"/>
      <c r="OJN761" s="168"/>
      <c r="OJO761" s="168"/>
      <c r="OJP761" s="168"/>
      <c r="OJQ761" s="168"/>
      <c r="OJR761" s="168"/>
      <c r="OJS761" s="168"/>
      <c r="OJT761" s="168"/>
      <c r="OJU761" s="168"/>
      <c r="OJV761" s="168"/>
      <c r="OJW761" s="168"/>
      <c r="OJX761" s="168"/>
      <c r="OJY761" s="168"/>
      <c r="OJZ761" s="168"/>
      <c r="OKA761" s="168"/>
      <c r="OKB761" s="168"/>
      <c r="OKC761" s="168"/>
      <c r="OKD761" s="168"/>
      <c r="OKE761" s="168"/>
      <c r="OKF761" s="168"/>
      <c r="OKG761" s="168"/>
      <c r="OKH761" s="168"/>
      <c r="OKI761" s="168"/>
      <c r="OKJ761" s="168"/>
      <c r="OKK761" s="511"/>
      <c r="OKL761" s="511"/>
      <c r="OKM761" s="511"/>
      <c r="OKN761" s="511"/>
      <c r="OKO761" s="511"/>
      <c r="OKP761" s="511"/>
      <c r="OKQ761" s="511"/>
      <c r="OKR761" s="511"/>
      <c r="OKS761" s="511"/>
      <c r="OKT761" s="511"/>
      <c r="OKU761" s="511"/>
      <c r="OKV761" s="511"/>
      <c r="OKW761" s="511"/>
      <c r="OKX761" s="511"/>
      <c r="OKY761" s="511"/>
      <c r="OKZ761" s="511"/>
      <c r="OLA761" s="511"/>
      <c r="OLB761" s="511"/>
      <c r="OLC761" s="511"/>
      <c r="OLD761" s="511"/>
      <c r="OLE761" s="511"/>
      <c r="OLF761" s="511"/>
      <c r="OLG761" s="511"/>
      <c r="OLH761" s="511"/>
      <c r="OLI761" s="89"/>
      <c r="OLJ761" s="89"/>
      <c r="OLK761" s="89"/>
      <c r="OLL761" s="89"/>
      <c r="OLM761" s="89"/>
      <c r="OLN761" s="511"/>
      <c r="OLO761" s="511"/>
      <c r="OLP761" s="89"/>
      <c r="OLQ761" s="89"/>
      <c r="OLR761" s="511"/>
      <c r="OLS761" s="511"/>
      <c r="OLT761" s="89"/>
      <c r="OLU761" s="89"/>
      <c r="OLV761" s="511"/>
      <c r="OLW761" s="511"/>
      <c r="OLX761" s="511"/>
      <c r="OLY761" s="511"/>
      <c r="OLZ761" s="511"/>
      <c r="OMA761" s="511"/>
      <c r="OMB761" s="511"/>
      <c r="OMC761" s="89"/>
      <c r="OMD761" s="89"/>
      <c r="OME761" s="511"/>
      <c r="OMF761" s="511"/>
      <c r="OMG761" s="89"/>
      <c r="OMH761" s="89"/>
      <c r="OMI761" s="511"/>
      <c r="OMJ761" s="511"/>
      <c r="OMK761" s="511"/>
      <c r="OML761" s="511"/>
      <c r="OMM761" s="511"/>
      <c r="OMN761" s="203"/>
      <c r="OMO761" s="107"/>
      <c r="OMP761" s="511"/>
      <c r="OMQ761" s="511"/>
      <c r="OMR761" s="511"/>
      <c r="OMS761" s="511"/>
      <c r="OMT761" s="511"/>
      <c r="OMU761" s="511"/>
      <c r="OMV761" s="511"/>
      <c r="OMW761" s="168"/>
      <c r="OMX761" s="168"/>
      <c r="OMY761" s="168"/>
      <c r="OMZ761" s="168"/>
      <c r="ONA761" s="168"/>
      <c r="ONB761" s="168"/>
      <c r="ONC761" s="168"/>
      <c r="OND761" s="168"/>
      <c r="ONE761" s="168"/>
      <c r="ONF761" s="168"/>
      <c r="ONG761" s="168"/>
      <c r="ONH761" s="168"/>
      <c r="ONI761" s="168"/>
      <c r="ONJ761" s="168"/>
      <c r="ONK761" s="168"/>
      <c r="ONL761" s="168"/>
      <c r="ONM761" s="168"/>
      <c r="ONN761" s="168"/>
      <c r="ONO761" s="168"/>
      <c r="ONP761" s="168"/>
      <c r="ONQ761" s="168"/>
      <c r="ONR761" s="168"/>
      <c r="ONS761" s="168"/>
      <c r="ONT761" s="168"/>
      <c r="ONU761" s="168"/>
      <c r="ONV761" s="168"/>
      <c r="ONW761" s="168"/>
      <c r="ONX761" s="168"/>
      <c r="ONY761" s="168"/>
      <c r="ONZ761" s="168"/>
      <c r="OOA761" s="168"/>
      <c r="OOB761" s="168"/>
      <c r="OOC761" s="168"/>
      <c r="OOD761" s="168"/>
      <c r="OOE761" s="168"/>
      <c r="OOF761" s="168"/>
      <c r="OOG761" s="168"/>
      <c r="OOH761" s="168"/>
      <c r="OOI761" s="168"/>
      <c r="OOJ761" s="168"/>
      <c r="OOK761" s="168"/>
      <c r="OOL761" s="168"/>
      <c r="OOM761" s="168"/>
      <c r="OON761" s="168"/>
      <c r="OOO761" s="511"/>
      <c r="OOP761" s="511"/>
      <c r="OOQ761" s="511"/>
      <c r="OOR761" s="511"/>
      <c r="OOS761" s="511"/>
      <c r="OOT761" s="511"/>
      <c r="OOU761" s="511"/>
      <c r="OOV761" s="511"/>
      <c r="OOW761" s="511"/>
      <c r="OOX761" s="511"/>
      <c r="OOY761" s="511"/>
      <c r="OOZ761" s="511"/>
      <c r="OPA761" s="511"/>
      <c r="OPB761" s="511"/>
      <c r="OPC761" s="511"/>
      <c r="OPD761" s="511"/>
      <c r="OPE761" s="511"/>
      <c r="OPF761" s="511"/>
      <c r="OPG761" s="511"/>
      <c r="OPH761" s="511"/>
      <c r="OPI761" s="511"/>
      <c r="OPJ761" s="511"/>
      <c r="OPK761" s="511"/>
      <c r="OPL761" s="511"/>
      <c r="OPM761" s="89"/>
      <c r="OPN761" s="89"/>
      <c r="OPO761" s="89"/>
      <c r="OPP761" s="89"/>
      <c r="OPQ761" s="89"/>
      <c r="OPR761" s="511"/>
      <c r="OPS761" s="511"/>
      <c r="OPT761" s="89"/>
      <c r="OPU761" s="89"/>
      <c r="OPV761" s="511"/>
      <c r="OPW761" s="511"/>
      <c r="OPX761" s="89"/>
      <c r="OPY761" s="89"/>
      <c r="OPZ761" s="511"/>
      <c r="OQA761" s="511"/>
      <c r="OQB761" s="511"/>
      <c r="OQC761" s="511"/>
      <c r="OQD761" s="511"/>
      <c r="OQE761" s="511"/>
      <c r="OQF761" s="511"/>
      <c r="OQG761" s="89"/>
      <c r="OQH761" s="89"/>
      <c r="OQI761" s="511"/>
      <c r="OQJ761" s="511"/>
      <c r="OQK761" s="89"/>
      <c r="OQL761" s="89"/>
      <c r="OQM761" s="511"/>
      <c r="OQN761" s="511"/>
      <c r="OQO761" s="511"/>
      <c r="OQP761" s="511"/>
      <c r="OQQ761" s="511"/>
      <c r="OQR761" s="203"/>
      <c r="OQS761" s="107"/>
      <c r="OQT761" s="511"/>
      <c r="OQU761" s="511"/>
      <c r="OQV761" s="511"/>
      <c r="OQW761" s="511"/>
      <c r="OQX761" s="511"/>
      <c r="OQY761" s="511"/>
      <c r="OQZ761" s="511"/>
      <c r="ORA761" s="168"/>
      <c r="ORB761" s="168"/>
      <c r="ORC761" s="168"/>
      <c r="ORD761" s="168"/>
      <c r="ORE761" s="168"/>
      <c r="ORF761" s="168"/>
      <c r="ORG761" s="168"/>
      <c r="ORH761" s="168"/>
      <c r="ORI761" s="168"/>
      <c r="ORJ761" s="168"/>
      <c r="ORK761" s="168"/>
      <c r="ORL761" s="168"/>
      <c r="ORM761" s="168"/>
      <c r="ORN761" s="168"/>
      <c r="ORO761" s="168"/>
      <c r="ORP761" s="168"/>
      <c r="ORQ761" s="168"/>
      <c r="ORR761" s="168"/>
      <c r="ORS761" s="168"/>
      <c r="ORT761" s="168"/>
      <c r="ORU761" s="168"/>
      <c r="ORV761" s="168"/>
      <c r="ORW761" s="168"/>
      <c r="ORX761" s="168"/>
      <c r="ORY761" s="168"/>
      <c r="ORZ761" s="168"/>
      <c r="OSA761" s="168"/>
      <c r="OSB761" s="168"/>
      <c r="OSC761" s="168"/>
      <c r="OSD761" s="168"/>
      <c r="OSE761" s="168"/>
      <c r="OSF761" s="168"/>
      <c r="OSG761" s="168"/>
      <c r="OSH761" s="168"/>
      <c r="OSI761" s="168"/>
      <c r="OSJ761" s="168"/>
      <c r="OSK761" s="168"/>
      <c r="OSL761" s="168"/>
      <c r="OSM761" s="168"/>
      <c r="OSN761" s="168"/>
      <c r="OSO761" s="168"/>
      <c r="OSP761" s="168"/>
      <c r="OSQ761" s="168"/>
      <c r="OSR761" s="168"/>
      <c r="OSS761" s="511"/>
      <c r="OST761" s="511"/>
      <c r="OSU761" s="511"/>
      <c r="OSV761" s="511"/>
      <c r="OSW761" s="511"/>
      <c r="OSX761" s="511"/>
      <c r="OSY761" s="511"/>
      <c r="OSZ761" s="511"/>
      <c r="OTA761" s="511"/>
      <c r="OTB761" s="511"/>
      <c r="OTC761" s="511"/>
      <c r="OTD761" s="511"/>
      <c r="OTE761" s="511"/>
      <c r="OTF761" s="511"/>
      <c r="OTG761" s="511"/>
      <c r="OTH761" s="511"/>
      <c r="OTI761" s="511"/>
      <c r="OTJ761" s="511"/>
      <c r="OTK761" s="511"/>
      <c r="OTL761" s="511"/>
      <c r="OTM761" s="511"/>
      <c r="OTN761" s="511"/>
      <c r="OTO761" s="511"/>
      <c r="OTP761" s="511"/>
      <c r="OTQ761" s="89"/>
      <c r="OTR761" s="89"/>
      <c r="OTS761" s="89"/>
      <c r="OTT761" s="89"/>
      <c r="OTU761" s="89"/>
      <c r="OTV761" s="511"/>
      <c r="OTW761" s="511"/>
      <c r="OTX761" s="89"/>
      <c r="OTY761" s="89"/>
      <c r="OTZ761" s="511"/>
      <c r="OUA761" s="511"/>
      <c r="OUB761" s="89"/>
      <c r="OUC761" s="89"/>
      <c r="OUD761" s="511"/>
      <c r="OUE761" s="511"/>
      <c r="OUF761" s="511"/>
      <c r="OUG761" s="511"/>
      <c r="OUH761" s="511"/>
      <c r="OUI761" s="511"/>
      <c r="OUJ761" s="511"/>
      <c r="OUK761" s="89"/>
      <c r="OUL761" s="89"/>
      <c r="OUM761" s="511"/>
      <c r="OUN761" s="511"/>
      <c r="OUO761" s="89"/>
      <c r="OUP761" s="89"/>
      <c r="OUQ761" s="511"/>
      <c r="OUR761" s="511"/>
      <c r="OUS761" s="511"/>
      <c r="OUT761" s="511"/>
      <c r="OUU761" s="511"/>
      <c r="OUV761" s="203"/>
      <c r="OUW761" s="107"/>
      <c r="OUX761" s="511"/>
      <c r="OUY761" s="511"/>
      <c r="OUZ761" s="511"/>
      <c r="OVA761" s="511"/>
      <c r="OVB761" s="511"/>
      <c r="OVC761" s="511"/>
      <c r="OVD761" s="511"/>
      <c r="OVE761" s="168"/>
      <c r="OVF761" s="168"/>
      <c r="OVG761" s="168"/>
      <c r="OVH761" s="168"/>
      <c r="OVI761" s="168"/>
      <c r="OVJ761" s="168"/>
      <c r="OVK761" s="168"/>
      <c r="OVL761" s="168"/>
      <c r="OVM761" s="168"/>
      <c r="OVN761" s="168"/>
      <c r="OVO761" s="168"/>
      <c r="OVP761" s="168"/>
      <c r="OVQ761" s="168"/>
      <c r="OVR761" s="168"/>
      <c r="OVS761" s="168"/>
      <c r="OVT761" s="168"/>
      <c r="OVU761" s="168"/>
      <c r="OVV761" s="168"/>
      <c r="OVW761" s="168"/>
      <c r="OVX761" s="168"/>
      <c r="OVY761" s="168"/>
      <c r="OVZ761" s="168"/>
      <c r="OWA761" s="168"/>
      <c r="OWB761" s="168"/>
      <c r="OWC761" s="168"/>
      <c r="OWD761" s="168"/>
      <c r="OWE761" s="168"/>
      <c r="OWF761" s="168"/>
      <c r="OWG761" s="168"/>
      <c r="OWH761" s="168"/>
      <c r="OWI761" s="168"/>
      <c r="OWJ761" s="168"/>
      <c r="OWK761" s="168"/>
      <c r="OWL761" s="168"/>
      <c r="OWM761" s="168"/>
      <c r="OWN761" s="168"/>
      <c r="OWO761" s="168"/>
      <c r="OWP761" s="168"/>
      <c r="OWQ761" s="168"/>
      <c r="OWR761" s="168"/>
      <c r="OWS761" s="168"/>
      <c r="OWT761" s="168"/>
      <c r="OWU761" s="168"/>
      <c r="OWV761" s="168"/>
      <c r="OWW761" s="511"/>
      <c r="OWX761" s="511"/>
      <c r="OWY761" s="511"/>
      <c r="OWZ761" s="511"/>
      <c r="OXA761" s="511"/>
      <c r="OXB761" s="511"/>
      <c r="OXC761" s="511"/>
      <c r="OXD761" s="511"/>
      <c r="OXE761" s="511"/>
      <c r="OXF761" s="511"/>
      <c r="OXG761" s="511"/>
      <c r="OXH761" s="511"/>
      <c r="OXI761" s="511"/>
      <c r="OXJ761" s="511"/>
      <c r="OXK761" s="511"/>
      <c r="OXL761" s="511"/>
      <c r="OXM761" s="511"/>
      <c r="OXN761" s="511"/>
      <c r="OXO761" s="511"/>
      <c r="OXP761" s="511"/>
      <c r="OXQ761" s="511"/>
      <c r="OXR761" s="511"/>
      <c r="OXS761" s="511"/>
      <c r="OXT761" s="511"/>
      <c r="OXU761" s="89"/>
      <c r="OXV761" s="89"/>
      <c r="OXW761" s="89"/>
      <c r="OXX761" s="89"/>
      <c r="OXY761" s="89"/>
      <c r="OXZ761" s="511"/>
      <c r="OYA761" s="511"/>
      <c r="OYB761" s="89"/>
      <c r="OYC761" s="89"/>
      <c r="OYD761" s="511"/>
      <c r="OYE761" s="511"/>
      <c r="OYF761" s="89"/>
      <c r="OYG761" s="89"/>
      <c r="OYH761" s="511"/>
      <c r="OYI761" s="511"/>
      <c r="OYJ761" s="511"/>
      <c r="OYK761" s="511"/>
      <c r="OYL761" s="511"/>
      <c r="OYM761" s="511"/>
      <c r="OYN761" s="511"/>
      <c r="OYO761" s="89"/>
      <c r="OYP761" s="89"/>
      <c r="OYQ761" s="511"/>
      <c r="OYR761" s="511"/>
      <c r="OYS761" s="89"/>
      <c r="OYT761" s="89"/>
      <c r="OYU761" s="511"/>
      <c r="OYV761" s="511"/>
      <c r="OYW761" s="511"/>
      <c r="OYX761" s="511"/>
      <c r="OYY761" s="511"/>
      <c r="OYZ761" s="203"/>
      <c r="OZA761" s="107"/>
      <c r="OZB761" s="511"/>
      <c r="OZC761" s="511"/>
      <c r="OZD761" s="511"/>
      <c r="OZE761" s="511"/>
      <c r="OZF761" s="511"/>
      <c r="OZG761" s="511"/>
      <c r="OZH761" s="511"/>
      <c r="OZI761" s="168"/>
      <c r="OZJ761" s="168"/>
      <c r="OZK761" s="168"/>
      <c r="OZL761" s="168"/>
      <c r="OZM761" s="168"/>
      <c r="OZN761" s="168"/>
      <c r="OZO761" s="168"/>
      <c r="OZP761" s="168"/>
      <c r="OZQ761" s="168"/>
      <c r="OZR761" s="168"/>
      <c r="OZS761" s="168"/>
      <c r="OZT761" s="168"/>
      <c r="OZU761" s="168"/>
      <c r="OZV761" s="168"/>
      <c r="OZW761" s="168"/>
      <c r="OZX761" s="168"/>
      <c r="OZY761" s="168"/>
      <c r="OZZ761" s="168"/>
      <c r="PAA761" s="168"/>
      <c r="PAB761" s="168"/>
      <c r="PAC761" s="168"/>
      <c r="PAD761" s="168"/>
      <c r="PAE761" s="168"/>
      <c r="PAF761" s="168"/>
      <c r="PAG761" s="168"/>
      <c r="PAH761" s="168"/>
      <c r="PAI761" s="168"/>
      <c r="PAJ761" s="168"/>
      <c r="PAK761" s="168"/>
      <c r="PAL761" s="168"/>
      <c r="PAM761" s="168"/>
      <c r="PAN761" s="168"/>
      <c r="PAO761" s="168"/>
      <c r="PAP761" s="168"/>
      <c r="PAQ761" s="168"/>
      <c r="PAR761" s="168"/>
      <c r="PAS761" s="168"/>
      <c r="PAT761" s="168"/>
      <c r="PAU761" s="168"/>
      <c r="PAV761" s="168"/>
      <c r="PAW761" s="168"/>
      <c r="PAX761" s="168"/>
      <c r="PAY761" s="168"/>
      <c r="PAZ761" s="168"/>
      <c r="PBA761" s="511"/>
      <c r="PBB761" s="511"/>
      <c r="PBC761" s="511"/>
      <c r="PBD761" s="511"/>
      <c r="PBE761" s="511"/>
      <c r="PBF761" s="511"/>
      <c r="PBG761" s="511"/>
      <c r="PBH761" s="511"/>
      <c r="PBI761" s="511"/>
      <c r="PBJ761" s="511"/>
      <c r="PBK761" s="511"/>
      <c r="PBL761" s="511"/>
      <c r="PBM761" s="511"/>
      <c r="PBN761" s="511"/>
      <c r="PBO761" s="511"/>
      <c r="PBP761" s="511"/>
      <c r="PBQ761" s="511"/>
      <c r="PBR761" s="511"/>
      <c r="PBS761" s="511"/>
      <c r="PBT761" s="511"/>
      <c r="PBU761" s="511"/>
      <c r="PBV761" s="511"/>
      <c r="PBW761" s="511"/>
      <c r="PBX761" s="511"/>
      <c r="PBY761" s="89"/>
      <c r="PBZ761" s="89"/>
      <c r="PCA761" s="89"/>
      <c r="PCB761" s="89"/>
      <c r="PCC761" s="89"/>
      <c r="PCD761" s="511"/>
      <c r="PCE761" s="511"/>
      <c r="PCF761" s="89"/>
      <c r="PCG761" s="89"/>
      <c r="PCH761" s="511"/>
      <c r="PCI761" s="511"/>
      <c r="PCJ761" s="89"/>
      <c r="PCK761" s="89"/>
      <c r="PCL761" s="511"/>
      <c r="PCM761" s="511"/>
      <c r="PCN761" s="511"/>
      <c r="PCO761" s="511"/>
      <c r="PCP761" s="511"/>
      <c r="PCQ761" s="511"/>
      <c r="PCR761" s="511"/>
      <c r="PCS761" s="89"/>
      <c r="PCT761" s="89"/>
      <c r="PCU761" s="511"/>
      <c r="PCV761" s="511"/>
      <c r="PCW761" s="89"/>
      <c r="PCX761" s="89"/>
      <c r="PCY761" s="511"/>
      <c r="PCZ761" s="511"/>
      <c r="PDA761" s="511"/>
      <c r="PDB761" s="511"/>
      <c r="PDC761" s="511"/>
      <c r="PDD761" s="203"/>
      <c r="PDE761" s="107"/>
      <c r="PDF761" s="511"/>
      <c r="PDG761" s="511"/>
      <c r="PDH761" s="511"/>
      <c r="PDI761" s="511"/>
      <c r="PDJ761" s="511"/>
      <c r="PDK761" s="511"/>
      <c r="PDL761" s="511"/>
      <c r="PDM761" s="168"/>
      <c r="PDN761" s="168"/>
      <c r="PDO761" s="168"/>
      <c r="PDP761" s="168"/>
      <c r="PDQ761" s="168"/>
      <c r="PDR761" s="168"/>
      <c r="PDS761" s="168"/>
      <c r="PDT761" s="168"/>
      <c r="PDU761" s="168"/>
      <c r="PDV761" s="168"/>
      <c r="PDW761" s="168"/>
      <c r="PDX761" s="168"/>
      <c r="PDY761" s="168"/>
      <c r="PDZ761" s="168"/>
      <c r="PEA761" s="168"/>
      <c r="PEB761" s="168"/>
      <c r="PEC761" s="168"/>
      <c r="PED761" s="168"/>
      <c r="PEE761" s="168"/>
      <c r="PEF761" s="168"/>
      <c r="PEG761" s="168"/>
      <c r="PEH761" s="168"/>
      <c r="PEI761" s="168"/>
      <c r="PEJ761" s="168"/>
      <c r="PEK761" s="168"/>
      <c r="PEL761" s="168"/>
      <c r="PEM761" s="168"/>
      <c r="PEN761" s="168"/>
      <c r="PEO761" s="168"/>
      <c r="PEP761" s="168"/>
      <c r="PEQ761" s="168"/>
      <c r="PER761" s="168"/>
      <c r="PES761" s="168"/>
      <c r="PET761" s="168"/>
      <c r="PEU761" s="168"/>
      <c r="PEV761" s="168"/>
      <c r="PEW761" s="168"/>
      <c r="PEX761" s="168"/>
      <c r="PEY761" s="168"/>
      <c r="PEZ761" s="168"/>
      <c r="PFA761" s="168"/>
      <c r="PFB761" s="168"/>
      <c r="PFC761" s="168"/>
      <c r="PFD761" s="168"/>
      <c r="PFE761" s="511"/>
      <c r="PFF761" s="511"/>
      <c r="PFG761" s="511"/>
      <c r="PFH761" s="511"/>
      <c r="PFI761" s="511"/>
      <c r="PFJ761" s="511"/>
      <c r="PFK761" s="511"/>
      <c r="PFL761" s="511"/>
      <c r="PFM761" s="511"/>
      <c r="PFN761" s="511"/>
      <c r="PFO761" s="511"/>
      <c r="PFP761" s="511"/>
      <c r="PFQ761" s="511"/>
      <c r="PFR761" s="511"/>
      <c r="PFS761" s="511"/>
      <c r="PFT761" s="511"/>
      <c r="PFU761" s="511"/>
      <c r="PFV761" s="511"/>
      <c r="PFW761" s="511"/>
      <c r="PFX761" s="511"/>
      <c r="PFY761" s="511"/>
      <c r="PFZ761" s="511"/>
      <c r="PGA761" s="511"/>
      <c r="PGB761" s="511"/>
      <c r="PGC761" s="89"/>
      <c r="PGD761" s="89"/>
      <c r="PGE761" s="89"/>
      <c r="PGF761" s="89"/>
      <c r="PGG761" s="89"/>
      <c r="PGH761" s="511"/>
      <c r="PGI761" s="511"/>
      <c r="PGJ761" s="89"/>
      <c r="PGK761" s="89"/>
      <c r="PGL761" s="511"/>
      <c r="PGM761" s="511"/>
      <c r="PGN761" s="89"/>
      <c r="PGO761" s="89"/>
      <c r="PGP761" s="511"/>
      <c r="PGQ761" s="511"/>
      <c r="PGR761" s="511"/>
      <c r="PGS761" s="511"/>
      <c r="PGT761" s="511"/>
      <c r="PGU761" s="511"/>
      <c r="PGV761" s="511"/>
      <c r="PGW761" s="89"/>
      <c r="PGX761" s="89"/>
      <c r="PGY761" s="511"/>
      <c r="PGZ761" s="511"/>
      <c r="PHA761" s="89"/>
      <c r="PHB761" s="89"/>
      <c r="PHC761" s="511"/>
      <c r="PHD761" s="511"/>
      <c r="PHE761" s="511"/>
      <c r="PHF761" s="511"/>
      <c r="PHG761" s="511"/>
      <c r="PHH761" s="203"/>
      <c r="PHI761" s="107"/>
      <c r="PHJ761" s="511"/>
      <c r="PHK761" s="511"/>
      <c r="PHL761" s="511"/>
      <c r="PHM761" s="511"/>
      <c r="PHN761" s="511"/>
      <c r="PHO761" s="511"/>
      <c r="PHP761" s="511"/>
      <c r="PHQ761" s="168"/>
      <c r="PHR761" s="168"/>
      <c r="PHS761" s="168"/>
      <c r="PHT761" s="168"/>
      <c r="PHU761" s="168"/>
      <c r="PHV761" s="168"/>
      <c r="PHW761" s="168"/>
      <c r="PHX761" s="168"/>
      <c r="PHY761" s="168"/>
      <c r="PHZ761" s="168"/>
      <c r="PIA761" s="168"/>
      <c r="PIB761" s="168"/>
      <c r="PIC761" s="168"/>
      <c r="PID761" s="168"/>
      <c r="PIE761" s="168"/>
      <c r="PIF761" s="168"/>
      <c r="PIG761" s="168"/>
      <c r="PIH761" s="168"/>
      <c r="PII761" s="168"/>
      <c r="PIJ761" s="168"/>
      <c r="PIK761" s="168"/>
      <c r="PIL761" s="168"/>
      <c r="PIM761" s="168"/>
      <c r="PIN761" s="168"/>
      <c r="PIO761" s="168"/>
      <c r="PIP761" s="168"/>
      <c r="PIQ761" s="168"/>
      <c r="PIR761" s="168"/>
      <c r="PIS761" s="168"/>
      <c r="PIT761" s="168"/>
      <c r="PIU761" s="168"/>
      <c r="PIV761" s="168"/>
      <c r="PIW761" s="168"/>
      <c r="PIX761" s="168"/>
      <c r="PIY761" s="168"/>
      <c r="PIZ761" s="168"/>
      <c r="PJA761" s="168"/>
      <c r="PJB761" s="168"/>
      <c r="PJC761" s="168"/>
      <c r="PJD761" s="168"/>
      <c r="PJE761" s="168"/>
      <c r="PJF761" s="168"/>
      <c r="PJG761" s="168"/>
      <c r="PJH761" s="168"/>
      <c r="PJI761" s="511"/>
      <c r="PJJ761" s="511"/>
      <c r="PJK761" s="511"/>
      <c r="PJL761" s="511"/>
      <c r="PJM761" s="511"/>
      <c r="PJN761" s="511"/>
      <c r="PJO761" s="511"/>
      <c r="PJP761" s="511"/>
      <c r="PJQ761" s="511"/>
      <c r="PJR761" s="511"/>
      <c r="PJS761" s="511"/>
      <c r="PJT761" s="511"/>
      <c r="PJU761" s="511"/>
      <c r="PJV761" s="511"/>
      <c r="PJW761" s="511"/>
      <c r="PJX761" s="511"/>
      <c r="PJY761" s="511"/>
      <c r="PJZ761" s="511"/>
      <c r="PKA761" s="511"/>
      <c r="PKB761" s="511"/>
      <c r="PKC761" s="511"/>
      <c r="PKD761" s="511"/>
      <c r="PKE761" s="511"/>
      <c r="PKF761" s="511"/>
      <c r="PKG761" s="89"/>
      <c r="PKH761" s="89"/>
      <c r="PKI761" s="89"/>
      <c r="PKJ761" s="89"/>
      <c r="PKK761" s="89"/>
      <c r="PKL761" s="511"/>
      <c r="PKM761" s="511"/>
      <c r="PKN761" s="89"/>
      <c r="PKO761" s="89"/>
      <c r="PKP761" s="511"/>
      <c r="PKQ761" s="511"/>
      <c r="PKR761" s="89"/>
      <c r="PKS761" s="89"/>
      <c r="PKT761" s="511"/>
      <c r="PKU761" s="511"/>
      <c r="PKV761" s="511"/>
      <c r="PKW761" s="511"/>
      <c r="PKX761" s="511"/>
      <c r="PKY761" s="511"/>
      <c r="PKZ761" s="511"/>
      <c r="PLA761" s="89"/>
      <c r="PLB761" s="89"/>
      <c r="PLC761" s="511"/>
      <c r="PLD761" s="511"/>
      <c r="PLE761" s="89"/>
      <c r="PLF761" s="89"/>
      <c r="PLG761" s="511"/>
      <c r="PLH761" s="511"/>
      <c r="PLI761" s="511"/>
      <c r="PLJ761" s="511"/>
      <c r="PLK761" s="511"/>
      <c r="PLL761" s="203"/>
      <c r="PLM761" s="107"/>
      <c r="PLN761" s="511"/>
      <c r="PLO761" s="511"/>
      <c r="PLP761" s="511"/>
      <c r="PLQ761" s="511"/>
      <c r="PLR761" s="511"/>
      <c r="PLS761" s="511"/>
      <c r="PLT761" s="511"/>
      <c r="PLU761" s="168"/>
      <c r="PLV761" s="168"/>
      <c r="PLW761" s="168"/>
      <c r="PLX761" s="168"/>
      <c r="PLY761" s="168"/>
      <c r="PLZ761" s="168"/>
      <c r="PMA761" s="168"/>
      <c r="PMB761" s="168"/>
      <c r="PMC761" s="168"/>
      <c r="PMD761" s="168"/>
      <c r="PME761" s="168"/>
      <c r="PMF761" s="168"/>
      <c r="PMG761" s="168"/>
      <c r="PMH761" s="168"/>
      <c r="PMI761" s="168"/>
      <c r="PMJ761" s="168"/>
      <c r="PMK761" s="168"/>
      <c r="PML761" s="168"/>
      <c r="PMM761" s="168"/>
      <c r="PMN761" s="168"/>
      <c r="PMO761" s="168"/>
      <c r="PMP761" s="168"/>
      <c r="PMQ761" s="168"/>
      <c r="PMR761" s="168"/>
      <c r="PMS761" s="168"/>
      <c r="PMT761" s="168"/>
      <c r="PMU761" s="168"/>
      <c r="PMV761" s="168"/>
      <c r="PMW761" s="168"/>
      <c r="PMX761" s="168"/>
      <c r="PMY761" s="168"/>
      <c r="PMZ761" s="168"/>
      <c r="PNA761" s="168"/>
      <c r="PNB761" s="168"/>
      <c r="PNC761" s="168"/>
      <c r="PND761" s="168"/>
      <c r="PNE761" s="168"/>
      <c r="PNF761" s="168"/>
      <c r="PNG761" s="168"/>
      <c r="PNH761" s="168"/>
      <c r="PNI761" s="168"/>
      <c r="PNJ761" s="168"/>
      <c r="PNK761" s="168"/>
      <c r="PNL761" s="168"/>
      <c r="PNM761" s="511"/>
      <c r="PNN761" s="511"/>
      <c r="PNO761" s="511"/>
      <c r="PNP761" s="511"/>
      <c r="PNQ761" s="511"/>
      <c r="PNR761" s="511"/>
      <c r="PNS761" s="511"/>
      <c r="PNT761" s="511"/>
      <c r="PNU761" s="511"/>
      <c r="PNV761" s="511"/>
      <c r="PNW761" s="511"/>
      <c r="PNX761" s="511"/>
      <c r="PNY761" s="511"/>
      <c r="PNZ761" s="511"/>
      <c r="POA761" s="511"/>
      <c r="POB761" s="511"/>
      <c r="POC761" s="511"/>
      <c r="POD761" s="511"/>
      <c r="POE761" s="511"/>
      <c r="POF761" s="511"/>
      <c r="POG761" s="511"/>
      <c r="POH761" s="511"/>
      <c r="POI761" s="511"/>
      <c r="POJ761" s="511"/>
      <c r="POK761" s="89"/>
      <c r="POL761" s="89"/>
      <c r="POM761" s="89"/>
      <c r="PON761" s="89"/>
      <c r="POO761" s="89"/>
      <c r="POP761" s="511"/>
      <c r="POQ761" s="511"/>
      <c r="POR761" s="89"/>
      <c r="POS761" s="89"/>
      <c r="POT761" s="511"/>
      <c r="POU761" s="511"/>
      <c r="POV761" s="89"/>
      <c r="POW761" s="89"/>
      <c r="POX761" s="511"/>
      <c r="POY761" s="511"/>
      <c r="POZ761" s="511"/>
      <c r="PPA761" s="511"/>
      <c r="PPB761" s="511"/>
      <c r="PPC761" s="511"/>
      <c r="PPD761" s="511"/>
      <c r="PPE761" s="89"/>
      <c r="PPF761" s="89"/>
      <c r="PPG761" s="511"/>
      <c r="PPH761" s="511"/>
      <c r="PPI761" s="89"/>
      <c r="PPJ761" s="89"/>
      <c r="PPK761" s="511"/>
      <c r="PPL761" s="511"/>
      <c r="PPM761" s="511"/>
      <c r="PPN761" s="511"/>
      <c r="PPO761" s="511"/>
      <c r="PPP761" s="203"/>
      <c r="PPQ761" s="107"/>
      <c r="PPR761" s="511"/>
      <c r="PPS761" s="511"/>
      <c r="PPT761" s="511"/>
      <c r="PPU761" s="511"/>
      <c r="PPV761" s="511"/>
      <c r="PPW761" s="511"/>
      <c r="PPX761" s="511"/>
      <c r="PPY761" s="168"/>
      <c r="PPZ761" s="168"/>
      <c r="PQA761" s="168"/>
      <c r="PQB761" s="168"/>
      <c r="PQC761" s="168"/>
      <c r="PQD761" s="168"/>
      <c r="PQE761" s="168"/>
      <c r="PQF761" s="168"/>
      <c r="PQG761" s="168"/>
      <c r="PQH761" s="168"/>
      <c r="PQI761" s="168"/>
      <c r="PQJ761" s="168"/>
      <c r="PQK761" s="168"/>
      <c r="PQL761" s="168"/>
      <c r="PQM761" s="168"/>
      <c r="PQN761" s="168"/>
      <c r="PQO761" s="168"/>
      <c r="PQP761" s="168"/>
      <c r="PQQ761" s="168"/>
      <c r="PQR761" s="168"/>
      <c r="PQS761" s="168"/>
      <c r="PQT761" s="168"/>
      <c r="PQU761" s="168"/>
      <c r="PQV761" s="168"/>
      <c r="PQW761" s="168"/>
      <c r="PQX761" s="168"/>
      <c r="PQY761" s="168"/>
      <c r="PQZ761" s="168"/>
      <c r="PRA761" s="168"/>
      <c r="PRB761" s="168"/>
      <c r="PRC761" s="168"/>
      <c r="PRD761" s="168"/>
      <c r="PRE761" s="168"/>
      <c r="PRF761" s="168"/>
      <c r="PRG761" s="168"/>
      <c r="PRH761" s="168"/>
      <c r="PRI761" s="168"/>
      <c r="PRJ761" s="168"/>
      <c r="PRK761" s="168"/>
      <c r="PRL761" s="168"/>
      <c r="PRM761" s="168"/>
      <c r="PRN761" s="168"/>
      <c r="PRO761" s="168"/>
      <c r="PRP761" s="168"/>
      <c r="PRQ761" s="511"/>
      <c r="PRR761" s="511"/>
      <c r="PRS761" s="511"/>
      <c r="PRT761" s="511"/>
      <c r="PRU761" s="511"/>
      <c r="PRV761" s="511"/>
      <c r="PRW761" s="511"/>
      <c r="PRX761" s="511"/>
      <c r="PRY761" s="511"/>
      <c r="PRZ761" s="511"/>
      <c r="PSA761" s="511"/>
      <c r="PSB761" s="511"/>
      <c r="PSC761" s="511"/>
      <c r="PSD761" s="511"/>
      <c r="PSE761" s="511"/>
      <c r="PSF761" s="511"/>
      <c r="PSG761" s="511"/>
      <c r="PSH761" s="511"/>
      <c r="PSI761" s="511"/>
      <c r="PSJ761" s="511"/>
      <c r="PSK761" s="511"/>
      <c r="PSL761" s="511"/>
      <c r="PSM761" s="511"/>
      <c r="PSN761" s="511"/>
      <c r="PSO761" s="89"/>
      <c r="PSP761" s="89"/>
      <c r="PSQ761" s="89"/>
      <c r="PSR761" s="89"/>
      <c r="PSS761" s="89"/>
      <c r="PST761" s="511"/>
      <c r="PSU761" s="511"/>
      <c r="PSV761" s="89"/>
      <c r="PSW761" s="89"/>
      <c r="PSX761" s="511"/>
      <c r="PSY761" s="511"/>
      <c r="PSZ761" s="89"/>
      <c r="PTA761" s="89"/>
      <c r="PTB761" s="511"/>
      <c r="PTC761" s="511"/>
      <c r="PTD761" s="511"/>
      <c r="PTE761" s="511"/>
      <c r="PTF761" s="511"/>
      <c r="PTG761" s="511"/>
      <c r="PTH761" s="511"/>
      <c r="PTI761" s="89"/>
      <c r="PTJ761" s="89"/>
      <c r="PTK761" s="511"/>
      <c r="PTL761" s="511"/>
      <c r="PTM761" s="89"/>
      <c r="PTN761" s="89"/>
      <c r="PTO761" s="511"/>
      <c r="PTP761" s="511"/>
      <c r="PTQ761" s="511"/>
      <c r="PTR761" s="511"/>
      <c r="PTS761" s="511"/>
      <c r="PTT761" s="203"/>
      <c r="PTU761" s="107"/>
      <c r="PTV761" s="511"/>
      <c r="PTW761" s="511"/>
      <c r="PTX761" s="511"/>
      <c r="PTY761" s="511"/>
      <c r="PTZ761" s="511"/>
      <c r="PUA761" s="511"/>
      <c r="PUB761" s="511"/>
      <c r="PUC761" s="168"/>
      <c r="PUD761" s="168"/>
      <c r="PUE761" s="168"/>
      <c r="PUF761" s="168"/>
      <c r="PUG761" s="168"/>
      <c r="PUH761" s="168"/>
      <c r="PUI761" s="168"/>
      <c r="PUJ761" s="168"/>
      <c r="PUK761" s="168"/>
      <c r="PUL761" s="168"/>
      <c r="PUM761" s="168"/>
      <c r="PUN761" s="168"/>
      <c r="PUO761" s="168"/>
      <c r="PUP761" s="168"/>
      <c r="PUQ761" s="168"/>
      <c r="PUR761" s="168"/>
      <c r="PUS761" s="168"/>
      <c r="PUT761" s="168"/>
      <c r="PUU761" s="168"/>
      <c r="PUV761" s="168"/>
      <c r="PUW761" s="168"/>
      <c r="PUX761" s="168"/>
      <c r="PUY761" s="168"/>
      <c r="PUZ761" s="168"/>
      <c r="PVA761" s="168"/>
      <c r="PVB761" s="168"/>
      <c r="PVC761" s="168"/>
      <c r="PVD761" s="168"/>
      <c r="PVE761" s="168"/>
      <c r="PVF761" s="168"/>
      <c r="PVG761" s="168"/>
      <c r="PVH761" s="168"/>
      <c r="PVI761" s="168"/>
      <c r="PVJ761" s="168"/>
      <c r="PVK761" s="168"/>
      <c r="PVL761" s="168"/>
      <c r="PVM761" s="168"/>
      <c r="PVN761" s="168"/>
      <c r="PVO761" s="168"/>
      <c r="PVP761" s="168"/>
      <c r="PVQ761" s="168"/>
      <c r="PVR761" s="168"/>
      <c r="PVS761" s="168"/>
      <c r="PVT761" s="168"/>
      <c r="PVU761" s="511"/>
      <c r="PVV761" s="511"/>
      <c r="PVW761" s="511"/>
      <c r="PVX761" s="511"/>
      <c r="PVY761" s="511"/>
      <c r="PVZ761" s="511"/>
      <c r="PWA761" s="511"/>
      <c r="PWB761" s="511"/>
      <c r="PWC761" s="511"/>
      <c r="PWD761" s="511"/>
      <c r="PWE761" s="511"/>
      <c r="PWF761" s="511"/>
      <c r="PWG761" s="511"/>
      <c r="PWH761" s="511"/>
      <c r="PWI761" s="511"/>
      <c r="PWJ761" s="511"/>
      <c r="PWK761" s="511"/>
      <c r="PWL761" s="511"/>
      <c r="PWM761" s="511"/>
      <c r="PWN761" s="511"/>
      <c r="PWO761" s="511"/>
      <c r="PWP761" s="511"/>
      <c r="PWQ761" s="511"/>
      <c r="PWR761" s="511"/>
      <c r="PWS761" s="89"/>
      <c r="PWT761" s="89"/>
      <c r="PWU761" s="89"/>
      <c r="PWV761" s="89"/>
      <c r="PWW761" s="89"/>
      <c r="PWX761" s="511"/>
      <c r="PWY761" s="511"/>
      <c r="PWZ761" s="89"/>
      <c r="PXA761" s="89"/>
      <c r="PXB761" s="511"/>
      <c r="PXC761" s="511"/>
      <c r="PXD761" s="89"/>
      <c r="PXE761" s="89"/>
      <c r="PXF761" s="511"/>
      <c r="PXG761" s="511"/>
      <c r="PXH761" s="511"/>
      <c r="PXI761" s="511"/>
      <c r="PXJ761" s="511"/>
      <c r="PXK761" s="511"/>
      <c r="PXL761" s="511"/>
      <c r="PXM761" s="89"/>
      <c r="PXN761" s="89"/>
      <c r="PXO761" s="511"/>
      <c r="PXP761" s="511"/>
      <c r="PXQ761" s="89"/>
      <c r="PXR761" s="89"/>
      <c r="PXS761" s="511"/>
      <c r="PXT761" s="511"/>
      <c r="PXU761" s="511"/>
      <c r="PXV761" s="511"/>
      <c r="PXW761" s="511"/>
      <c r="PXX761" s="203"/>
      <c r="PXY761" s="107"/>
      <c r="PXZ761" s="511"/>
      <c r="PYA761" s="511"/>
      <c r="PYB761" s="511"/>
      <c r="PYC761" s="511"/>
      <c r="PYD761" s="511"/>
      <c r="PYE761" s="511"/>
      <c r="PYF761" s="511"/>
      <c r="PYG761" s="168"/>
      <c r="PYH761" s="168"/>
      <c r="PYI761" s="168"/>
      <c r="PYJ761" s="168"/>
      <c r="PYK761" s="168"/>
      <c r="PYL761" s="168"/>
      <c r="PYM761" s="168"/>
      <c r="PYN761" s="168"/>
      <c r="PYO761" s="168"/>
      <c r="PYP761" s="168"/>
      <c r="PYQ761" s="168"/>
      <c r="PYR761" s="168"/>
      <c r="PYS761" s="168"/>
      <c r="PYT761" s="168"/>
      <c r="PYU761" s="168"/>
      <c r="PYV761" s="168"/>
      <c r="PYW761" s="168"/>
      <c r="PYX761" s="168"/>
      <c r="PYY761" s="168"/>
      <c r="PYZ761" s="168"/>
      <c r="PZA761" s="168"/>
      <c r="PZB761" s="168"/>
      <c r="PZC761" s="168"/>
      <c r="PZD761" s="168"/>
      <c r="PZE761" s="168"/>
      <c r="PZF761" s="168"/>
      <c r="PZG761" s="168"/>
      <c r="PZH761" s="168"/>
      <c r="PZI761" s="168"/>
      <c r="PZJ761" s="168"/>
      <c r="PZK761" s="168"/>
      <c r="PZL761" s="168"/>
      <c r="PZM761" s="168"/>
      <c r="PZN761" s="168"/>
      <c r="PZO761" s="168"/>
      <c r="PZP761" s="168"/>
      <c r="PZQ761" s="168"/>
      <c r="PZR761" s="168"/>
      <c r="PZS761" s="168"/>
      <c r="PZT761" s="168"/>
      <c r="PZU761" s="168"/>
      <c r="PZV761" s="168"/>
      <c r="PZW761" s="168"/>
      <c r="PZX761" s="168"/>
      <c r="PZY761" s="511"/>
      <c r="PZZ761" s="511"/>
      <c r="QAA761" s="511"/>
      <c r="QAB761" s="511"/>
      <c r="QAC761" s="511"/>
      <c r="QAD761" s="511"/>
      <c r="QAE761" s="511"/>
      <c r="QAF761" s="511"/>
      <c r="QAG761" s="511"/>
      <c r="QAH761" s="511"/>
      <c r="QAI761" s="511"/>
      <c r="QAJ761" s="511"/>
      <c r="QAK761" s="511"/>
      <c r="QAL761" s="511"/>
      <c r="QAM761" s="511"/>
      <c r="QAN761" s="511"/>
      <c r="QAO761" s="511"/>
      <c r="QAP761" s="511"/>
      <c r="QAQ761" s="511"/>
      <c r="QAR761" s="511"/>
      <c r="QAS761" s="511"/>
      <c r="QAT761" s="511"/>
      <c r="QAU761" s="511"/>
      <c r="QAV761" s="511"/>
      <c r="QAW761" s="89"/>
      <c r="QAX761" s="89"/>
      <c r="QAY761" s="89"/>
      <c r="QAZ761" s="89"/>
      <c r="QBA761" s="89"/>
      <c r="QBB761" s="511"/>
      <c r="QBC761" s="511"/>
      <c r="QBD761" s="89"/>
      <c r="QBE761" s="89"/>
      <c r="QBF761" s="511"/>
      <c r="QBG761" s="511"/>
      <c r="QBH761" s="89"/>
      <c r="QBI761" s="89"/>
      <c r="QBJ761" s="511"/>
      <c r="QBK761" s="511"/>
      <c r="QBL761" s="511"/>
      <c r="QBM761" s="511"/>
      <c r="QBN761" s="511"/>
      <c r="QBO761" s="511"/>
      <c r="QBP761" s="511"/>
      <c r="QBQ761" s="89"/>
      <c r="QBR761" s="89"/>
      <c r="QBS761" s="511"/>
      <c r="QBT761" s="511"/>
      <c r="QBU761" s="89"/>
      <c r="QBV761" s="89"/>
      <c r="QBW761" s="511"/>
      <c r="QBX761" s="511"/>
      <c r="QBY761" s="511"/>
      <c r="QBZ761" s="511"/>
      <c r="QCA761" s="511"/>
      <c r="QCB761" s="203"/>
      <c r="QCC761" s="107"/>
      <c r="QCD761" s="511"/>
      <c r="QCE761" s="511"/>
      <c r="QCF761" s="511"/>
      <c r="QCG761" s="511"/>
      <c r="QCH761" s="511"/>
      <c r="QCI761" s="511"/>
      <c r="QCJ761" s="511"/>
      <c r="QCK761" s="168"/>
      <c r="QCL761" s="168"/>
      <c r="QCM761" s="168"/>
      <c r="QCN761" s="168"/>
      <c r="QCO761" s="168"/>
      <c r="QCP761" s="168"/>
      <c r="QCQ761" s="168"/>
      <c r="QCR761" s="168"/>
      <c r="QCS761" s="168"/>
      <c r="QCT761" s="168"/>
      <c r="QCU761" s="168"/>
      <c r="QCV761" s="168"/>
      <c r="QCW761" s="168"/>
      <c r="QCX761" s="168"/>
      <c r="QCY761" s="168"/>
      <c r="QCZ761" s="168"/>
      <c r="QDA761" s="168"/>
      <c r="QDB761" s="168"/>
      <c r="QDC761" s="168"/>
      <c r="QDD761" s="168"/>
      <c r="QDE761" s="168"/>
      <c r="QDF761" s="168"/>
      <c r="QDG761" s="168"/>
      <c r="QDH761" s="168"/>
      <c r="QDI761" s="168"/>
      <c r="QDJ761" s="168"/>
      <c r="QDK761" s="168"/>
      <c r="QDL761" s="168"/>
      <c r="QDM761" s="168"/>
      <c r="QDN761" s="168"/>
      <c r="QDO761" s="168"/>
      <c r="QDP761" s="168"/>
      <c r="QDQ761" s="168"/>
      <c r="QDR761" s="168"/>
      <c r="QDS761" s="168"/>
      <c r="QDT761" s="168"/>
      <c r="QDU761" s="168"/>
      <c r="QDV761" s="168"/>
      <c r="QDW761" s="168"/>
      <c r="QDX761" s="168"/>
      <c r="QDY761" s="168"/>
      <c r="QDZ761" s="168"/>
      <c r="QEA761" s="168"/>
      <c r="QEB761" s="168"/>
      <c r="QEC761" s="511"/>
      <c r="QED761" s="511"/>
      <c r="QEE761" s="511"/>
      <c r="QEF761" s="511"/>
      <c r="QEG761" s="511"/>
      <c r="QEH761" s="511"/>
      <c r="QEI761" s="511"/>
      <c r="QEJ761" s="511"/>
      <c r="QEK761" s="511"/>
      <c r="QEL761" s="511"/>
      <c r="QEM761" s="511"/>
      <c r="QEN761" s="511"/>
      <c r="QEO761" s="511"/>
      <c r="QEP761" s="511"/>
      <c r="QEQ761" s="511"/>
      <c r="QER761" s="511"/>
      <c r="QES761" s="511"/>
      <c r="QET761" s="511"/>
      <c r="QEU761" s="511"/>
      <c r="QEV761" s="511"/>
      <c r="QEW761" s="511"/>
      <c r="QEX761" s="511"/>
      <c r="QEY761" s="511"/>
      <c r="QEZ761" s="511"/>
      <c r="QFA761" s="89"/>
      <c r="QFB761" s="89"/>
      <c r="QFC761" s="89"/>
      <c r="QFD761" s="89"/>
      <c r="QFE761" s="89"/>
      <c r="QFF761" s="511"/>
      <c r="QFG761" s="511"/>
      <c r="QFH761" s="89"/>
      <c r="QFI761" s="89"/>
      <c r="QFJ761" s="511"/>
      <c r="QFK761" s="511"/>
      <c r="QFL761" s="89"/>
      <c r="QFM761" s="89"/>
      <c r="QFN761" s="511"/>
      <c r="QFO761" s="511"/>
      <c r="QFP761" s="511"/>
      <c r="QFQ761" s="511"/>
      <c r="QFR761" s="511"/>
      <c r="QFS761" s="511"/>
      <c r="QFT761" s="511"/>
      <c r="QFU761" s="89"/>
      <c r="QFV761" s="89"/>
      <c r="QFW761" s="511"/>
      <c r="QFX761" s="511"/>
      <c r="QFY761" s="89"/>
      <c r="QFZ761" s="89"/>
      <c r="QGA761" s="511"/>
      <c r="QGB761" s="511"/>
      <c r="QGC761" s="511"/>
      <c r="QGD761" s="511"/>
      <c r="QGE761" s="511"/>
      <c r="QGF761" s="203"/>
      <c r="QGG761" s="107"/>
      <c r="QGH761" s="511"/>
      <c r="QGI761" s="511"/>
      <c r="QGJ761" s="511"/>
      <c r="QGK761" s="511"/>
      <c r="QGL761" s="511"/>
      <c r="QGM761" s="511"/>
      <c r="QGN761" s="511"/>
      <c r="QGO761" s="168"/>
      <c r="QGP761" s="168"/>
      <c r="QGQ761" s="168"/>
      <c r="QGR761" s="168"/>
      <c r="QGS761" s="168"/>
      <c r="QGT761" s="168"/>
      <c r="QGU761" s="168"/>
      <c r="QGV761" s="168"/>
      <c r="QGW761" s="168"/>
      <c r="QGX761" s="168"/>
      <c r="QGY761" s="168"/>
      <c r="QGZ761" s="168"/>
      <c r="QHA761" s="168"/>
      <c r="QHB761" s="168"/>
      <c r="QHC761" s="168"/>
      <c r="QHD761" s="168"/>
      <c r="QHE761" s="168"/>
      <c r="QHF761" s="168"/>
      <c r="QHG761" s="168"/>
      <c r="QHH761" s="168"/>
      <c r="QHI761" s="168"/>
      <c r="QHJ761" s="168"/>
      <c r="QHK761" s="168"/>
      <c r="QHL761" s="168"/>
      <c r="QHM761" s="168"/>
      <c r="QHN761" s="168"/>
      <c r="QHO761" s="168"/>
      <c r="QHP761" s="168"/>
      <c r="QHQ761" s="168"/>
      <c r="QHR761" s="168"/>
      <c r="QHS761" s="168"/>
      <c r="QHT761" s="168"/>
      <c r="QHU761" s="168"/>
      <c r="QHV761" s="168"/>
      <c r="QHW761" s="168"/>
      <c r="QHX761" s="168"/>
      <c r="QHY761" s="168"/>
      <c r="QHZ761" s="168"/>
      <c r="QIA761" s="168"/>
      <c r="QIB761" s="168"/>
      <c r="QIC761" s="168"/>
      <c r="QID761" s="168"/>
      <c r="QIE761" s="168"/>
      <c r="QIF761" s="168"/>
      <c r="QIG761" s="511"/>
      <c r="QIH761" s="511"/>
      <c r="QII761" s="511"/>
      <c r="QIJ761" s="511"/>
      <c r="QIK761" s="511"/>
      <c r="QIL761" s="511"/>
      <c r="QIM761" s="511"/>
      <c r="QIN761" s="511"/>
      <c r="QIO761" s="511"/>
      <c r="QIP761" s="511"/>
      <c r="QIQ761" s="511"/>
      <c r="QIR761" s="511"/>
      <c r="QIS761" s="511"/>
      <c r="QIT761" s="511"/>
      <c r="QIU761" s="511"/>
      <c r="QIV761" s="511"/>
      <c r="QIW761" s="511"/>
      <c r="QIX761" s="511"/>
      <c r="QIY761" s="511"/>
      <c r="QIZ761" s="511"/>
      <c r="QJA761" s="511"/>
      <c r="QJB761" s="511"/>
      <c r="QJC761" s="511"/>
      <c r="QJD761" s="511"/>
      <c r="QJE761" s="89"/>
      <c r="QJF761" s="89"/>
      <c r="QJG761" s="89"/>
      <c r="QJH761" s="89"/>
      <c r="QJI761" s="89"/>
      <c r="QJJ761" s="511"/>
      <c r="QJK761" s="511"/>
      <c r="QJL761" s="89"/>
      <c r="QJM761" s="89"/>
      <c r="QJN761" s="511"/>
      <c r="QJO761" s="511"/>
      <c r="QJP761" s="89"/>
      <c r="QJQ761" s="89"/>
      <c r="QJR761" s="511"/>
      <c r="QJS761" s="511"/>
      <c r="QJT761" s="511"/>
      <c r="QJU761" s="511"/>
      <c r="QJV761" s="511"/>
      <c r="QJW761" s="511"/>
      <c r="QJX761" s="511"/>
      <c r="QJY761" s="89"/>
      <c r="QJZ761" s="89"/>
      <c r="QKA761" s="511"/>
      <c r="QKB761" s="511"/>
      <c r="QKC761" s="89"/>
      <c r="QKD761" s="89"/>
      <c r="QKE761" s="511"/>
      <c r="QKF761" s="511"/>
      <c r="QKG761" s="511"/>
      <c r="QKH761" s="511"/>
      <c r="QKI761" s="511"/>
      <c r="QKJ761" s="203"/>
      <c r="QKK761" s="107"/>
      <c r="QKL761" s="511"/>
      <c r="QKM761" s="511"/>
      <c r="QKN761" s="511"/>
      <c r="QKO761" s="511"/>
      <c r="QKP761" s="511"/>
      <c r="QKQ761" s="511"/>
      <c r="QKR761" s="511"/>
      <c r="QKS761" s="168"/>
      <c r="QKT761" s="168"/>
      <c r="QKU761" s="168"/>
      <c r="QKV761" s="168"/>
      <c r="QKW761" s="168"/>
      <c r="QKX761" s="168"/>
      <c r="QKY761" s="168"/>
      <c r="QKZ761" s="168"/>
      <c r="QLA761" s="168"/>
      <c r="QLB761" s="168"/>
      <c r="QLC761" s="168"/>
      <c r="QLD761" s="168"/>
      <c r="QLE761" s="168"/>
      <c r="QLF761" s="168"/>
      <c r="QLG761" s="168"/>
      <c r="QLH761" s="168"/>
      <c r="QLI761" s="168"/>
      <c r="QLJ761" s="168"/>
      <c r="QLK761" s="168"/>
      <c r="QLL761" s="168"/>
      <c r="QLM761" s="168"/>
      <c r="QLN761" s="168"/>
      <c r="QLO761" s="168"/>
      <c r="QLP761" s="168"/>
      <c r="QLQ761" s="168"/>
      <c r="QLR761" s="168"/>
      <c r="QLS761" s="168"/>
      <c r="QLT761" s="168"/>
      <c r="QLU761" s="168"/>
      <c r="QLV761" s="168"/>
      <c r="QLW761" s="168"/>
      <c r="QLX761" s="168"/>
      <c r="QLY761" s="168"/>
      <c r="QLZ761" s="168"/>
      <c r="QMA761" s="168"/>
      <c r="QMB761" s="168"/>
      <c r="QMC761" s="168"/>
      <c r="QMD761" s="168"/>
      <c r="QME761" s="168"/>
      <c r="QMF761" s="168"/>
      <c r="QMG761" s="168"/>
      <c r="QMH761" s="168"/>
      <c r="QMI761" s="168"/>
      <c r="QMJ761" s="168"/>
      <c r="QMK761" s="511"/>
      <c r="QML761" s="511"/>
      <c r="QMM761" s="511"/>
      <c r="QMN761" s="511"/>
      <c r="QMO761" s="511"/>
      <c r="QMP761" s="511"/>
      <c r="QMQ761" s="511"/>
      <c r="QMR761" s="511"/>
      <c r="QMS761" s="511"/>
      <c r="QMT761" s="511"/>
      <c r="QMU761" s="511"/>
      <c r="QMV761" s="511"/>
      <c r="QMW761" s="511"/>
      <c r="QMX761" s="511"/>
      <c r="QMY761" s="511"/>
      <c r="QMZ761" s="511"/>
      <c r="QNA761" s="511"/>
      <c r="QNB761" s="511"/>
      <c r="QNC761" s="511"/>
      <c r="QND761" s="511"/>
      <c r="QNE761" s="511"/>
      <c r="QNF761" s="511"/>
      <c r="QNG761" s="511"/>
      <c r="QNH761" s="511"/>
      <c r="QNI761" s="89"/>
      <c r="QNJ761" s="89"/>
      <c r="QNK761" s="89"/>
      <c r="QNL761" s="89"/>
      <c r="QNM761" s="89"/>
      <c r="QNN761" s="511"/>
      <c r="QNO761" s="511"/>
      <c r="QNP761" s="89"/>
      <c r="QNQ761" s="89"/>
      <c r="QNR761" s="511"/>
      <c r="QNS761" s="511"/>
      <c r="QNT761" s="89"/>
      <c r="QNU761" s="89"/>
      <c r="QNV761" s="511"/>
      <c r="QNW761" s="511"/>
      <c r="QNX761" s="511"/>
      <c r="QNY761" s="511"/>
      <c r="QNZ761" s="511"/>
      <c r="QOA761" s="511"/>
      <c r="QOB761" s="511"/>
      <c r="QOC761" s="89"/>
      <c r="QOD761" s="89"/>
      <c r="QOE761" s="511"/>
      <c r="QOF761" s="511"/>
      <c r="QOG761" s="89"/>
      <c r="QOH761" s="89"/>
      <c r="QOI761" s="511"/>
      <c r="QOJ761" s="511"/>
      <c r="QOK761" s="511"/>
      <c r="QOL761" s="511"/>
      <c r="QOM761" s="511"/>
      <c r="QON761" s="203"/>
      <c r="QOO761" s="107"/>
      <c r="QOP761" s="511"/>
      <c r="QOQ761" s="511"/>
      <c r="QOR761" s="511"/>
      <c r="QOS761" s="511"/>
      <c r="QOT761" s="511"/>
      <c r="QOU761" s="511"/>
      <c r="QOV761" s="511"/>
      <c r="QOW761" s="168"/>
      <c r="QOX761" s="168"/>
      <c r="QOY761" s="168"/>
      <c r="QOZ761" s="168"/>
      <c r="QPA761" s="168"/>
      <c r="QPB761" s="168"/>
      <c r="QPC761" s="168"/>
      <c r="QPD761" s="168"/>
      <c r="QPE761" s="168"/>
      <c r="QPF761" s="168"/>
      <c r="QPG761" s="168"/>
      <c r="QPH761" s="168"/>
      <c r="QPI761" s="168"/>
      <c r="QPJ761" s="168"/>
      <c r="QPK761" s="168"/>
      <c r="QPL761" s="168"/>
      <c r="QPM761" s="168"/>
      <c r="QPN761" s="168"/>
      <c r="QPO761" s="168"/>
      <c r="QPP761" s="168"/>
      <c r="QPQ761" s="168"/>
      <c r="QPR761" s="168"/>
      <c r="QPS761" s="168"/>
      <c r="QPT761" s="168"/>
      <c r="QPU761" s="168"/>
      <c r="QPV761" s="168"/>
      <c r="QPW761" s="168"/>
      <c r="QPX761" s="168"/>
      <c r="QPY761" s="168"/>
      <c r="QPZ761" s="168"/>
      <c r="QQA761" s="168"/>
      <c r="QQB761" s="168"/>
      <c r="QQC761" s="168"/>
      <c r="QQD761" s="168"/>
      <c r="QQE761" s="168"/>
      <c r="QQF761" s="168"/>
      <c r="QQG761" s="168"/>
      <c r="QQH761" s="168"/>
      <c r="QQI761" s="168"/>
      <c r="QQJ761" s="168"/>
      <c r="QQK761" s="168"/>
      <c r="QQL761" s="168"/>
      <c r="QQM761" s="168"/>
      <c r="QQN761" s="168"/>
      <c r="QQO761" s="511"/>
      <c r="QQP761" s="511"/>
      <c r="QQQ761" s="511"/>
      <c r="QQR761" s="511"/>
      <c r="QQS761" s="511"/>
      <c r="QQT761" s="511"/>
      <c r="QQU761" s="511"/>
      <c r="QQV761" s="511"/>
      <c r="QQW761" s="511"/>
      <c r="QQX761" s="511"/>
      <c r="QQY761" s="511"/>
      <c r="QQZ761" s="511"/>
      <c r="QRA761" s="511"/>
      <c r="QRB761" s="511"/>
      <c r="QRC761" s="511"/>
      <c r="QRD761" s="511"/>
      <c r="QRE761" s="511"/>
      <c r="QRF761" s="511"/>
      <c r="QRG761" s="511"/>
      <c r="QRH761" s="511"/>
      <c r="QRI761" s="511"/>
      <c r="QRJ761" s="511"/>
      <c r="QRK761" s="511"/>
      <c r="QRL761" s="511"/>
      <c r="QRM761" s="89"/>
      <c r="QRN761" s="89"/>
      <c r="QRO761" s="89"/>
      <c r="QRP761" s="89"/>
      <c r="QRQ761" s="89"/>
      <c r="QRR761" s="511"/>
      <c r="QRS761" s="511"/>
      <c r="QRT761" s="89"/>
      <c r="QRU761" s="89"/>
      <c r="QRV761" s="511"/>
      <c r="QRW761" s="511"/>
      <c r="QRX761" s="89"/>
      <c r="QRY761" s="89"/>
      <c r="QRZ761" s="511"/>
      <c r="QSA761" s="511"/>
      <c r="QSB761" s="511"/>
      <c r="QSC761" s="511"/>
      <c r="QSD761" s="511"/>
      <c r="QSE761" s="511"/>
      <c r="QSF761" s="511"/>
      <c r="QSG761" s="89"/>
      <c r="QSH761" s="89"/>
      <c r="QSI761" s="511"/>
      <c r="QSJ761" s="511"/>
      <c r="QSK761" s="89"/>
      <c r="QSL761" s="89"/>
      <c r="QSM761" s="511"/>
      <c r="QSN761" s="511"/>
      <c r="QSO761" s="511"/>
      <c r="QSP761" s="511"/>
      <c r="QSQ761" s="511"/>
      <c r="QSR761" s="203"/>
      <c r="QSS761" s="107"/>
      <c r="QST761" s="511"/>
      <c r="QSU761" s="511"/>
      <c r="QSV761" s="511"/>
      <c r="QSW761" s="511"/>
      <c r="QSX761" s="511"/>
      <c r="QSY761" s="511"/>
      <c r="QSZ761" s="511"/>
      <c r="QTA761" s="168"/>
      <c r="QTB761" s="168"/>
      <c r="QTC761" s="168"/>
      <c r="QTD761" s="168"/>
      <c r="QTE761" s="168"/>
      <c r="QTF761" s="168"/>
      <c r="QTG761" s="168"/>
      <c r="QTH761" s="168"/>
      <c r="QTI761" s="168"/>
      <c r="QTJ761" s="168"/>
      <c r="QTK761" s="168"/>
      <c r="QTL761" s="168"/>
      <c r="QTM761" s="168"/>
      <c r="QTN761" s="168"/>
      <c r="QTO761" s="168"/>
      <c r="QTP761" s="168"/>
      <c r="QTQ761" s="168"/>
      <c r="QTR761" s="168"/>
      <c r="QTS761" s="168"/>
      <c r="QTT761" s="168"/>
      <c r="QTU761" s="168"/>
      <c r="QTV761" s="168"/>
      <c r="QTW761" s="168"/>
      <c r="QTX761" s="168"/>
      <c r="QTY761" s="168"/>
      <c r="QTZ761" s="168"/>
      <c r="QUA761" s="168"/>
      <c r="QUB761" s="168"/>
      <c r="QUC761" s="168"/>
      <c r="QUD761" s="168"/>
      <c r="QUE761" s="168"/>
      <c r="QUF761" s="168"/>
      <c r="QUG761" s="168"/>
      <c r="QUH761" s="168"/>
      <c r="QUI761" s="168"/>
      <c r="QUJ761" s="168"/>
      <c r="QUK761" s="168"/>
      <c r="QUL761" s="168"/>
      <c r="QUM761" s="168"/>
      <c r="QUN761" s="168"/>
      <c r="QUO761" s="168"/>
      <c r="QUP761" s="168"/>
      <c r="QUQ761" s="168"/>
      <c r="QUR761" s="168"/>
      <c r="QUS761" s="511"/>
      <c r="QUT761" s="511"/>
      <c r="QUU761" s="511"/>
      <c r="QUV761" s="511"/>
      <c r="QUW761" s="511"/>
      <c r="QUX761" s="511"/>
      <c r="QUY761" s="511"/>
      <c r="QUZ761" s="511"/>
      <c r="QVA761" s="511"/>
      <c r="QVB761" s="511"/>
      <c r="QVC761" s="511"/>
      <c r="QVD761" s="511"/>
      <c r="QVE761" s="511"/>
      <c r="QVF761" s="511"/>
      <c r="QVG761" s="511"/>
      <c r="QVH761" s="511"/>
      <c r="QVI761" s="511"/>
      <c r="QVJ761" s="511"/>
      <c r="QVK761" s="511"/>
      <c r="QVL761" s="511"/>
      <c r="QVM761" s="511"/>
      <c r="QVN761" s="511"/>
      <c r="QVO761" s="511"/>
      <c r="QVP761" s="511"/>
      <c r="QVQ761" s="89"/>
      <c r="QVR761" s="89"/>
      <c r="QVS761" s="89"/>
      <c r="QVT761" s="89"/>
      <c r="QVU761" s="89"/>
      <c r="QVV761" s="511"/>
      <c r="QVW761" s="511"/>
      <c r="QVX761" s="89"/>
      <c r="QVY761" s="89"/>
      <c r="QVZ761" s="511"/>
      <c r="QWA761" s="511"/>
      <c r="QWB761" s="89"/>
      <c r="QWC761" s="89"/>
      <c r="QWD761" s="511"/>
      <c r="QWE761" s="511"/>
      <c r="QWF761" s="511"/>
      <c r="QWG761" s="511"/>
      <c r="QWH761" s="511"/>
      <c r="QWI761" s="511"/>
      <c r="QWJ761" s="511"/>
      <c r="QWK761" s="89"/>
      <c r="QWL761" s="89"/>
      <c r="QWM761" s="511"/>
      <c r="QWN761" s="511"/>
      <c r="QWO761" s="89"/>
      <c r="QWP761" s="89"/>
      <c r="QWQ761" s="511"/>
      <c r="QWR761" s="511"/>
      <c r="QWS761" s="511"/>
      <c r="QWT761" s="511"/>
      <c r="QWU761" s="511"/>
      <c r="QWV761" s="203"/>
      <c r="QWW761" s="107"/>
      <c r="QWX761" s="511"/>
      <c r="QWY761" s="511"/>
      <c r="QWZ761" s="511"/>
      <c r="QXA761" s="511"/>
      <c r="QXB761" s="511"/>
      <c r="QXC761" s="511"/>
      <c r="QXD761" s="511"/>
      <c r="QXE761" s="168"/>
      <c r="QXF761" s="168"/>
      <c r="QXG761" s="168"/>
      <c r="QXH761" s="168"/>
      <c r="QXI761" s="168"/>
      <c r="QXJ761" s="168"/>
      <c r="QXK761" s="168"/>
      <c r="QXL761" s="168"/>
      <c r="QXM761" s="168"/>
      <c r="QXN761" s="168"/>
      <c r="QXO761" s="168"/>
      <c r="QXP761" s="168"/>
      <c r="QXQ761" s="168"/>
      <c r="QXR761" s="168"/>
      <c r="QXS761" s="168"/>
      <c r="QXT761" s="168"/>
      <c r="QXU761" s="168"/>
      <c r="QXV761" s="168"/>
      <c r="QXW761" s="168"/>
      <c r="QXX761" s="168"/>
      <c r="QXY761" s="168"/>
      <c r="QXZ761" s="168"/>
      <c r="QYA761" s="168"/>
      <c r="QYB761" s="168"/>
      <c r="QYC761" s="168"/>
      <c r="QYD761" s="168"/>
      <c r="QYE761" s="168"/>
      <c r="QYF761" s="168"/>
      <c r="QYG761" s="168"/>
      <c r="QYH761" s="168"/>
      <c r="QYI761" s="168"/>
      <c r="QYJ761" s="168"/>
      <c r="QYK761" s="168"/>
      <c r="QYL761" s="168"/>
      <c r="QYM761" s="168"/>
      <c r="QYN761" s="168"/>
      <c r="QYO761" s="168"/>
      <c r="QYP761" s="168"/>
      <c r="QYQ761" s="168"/>
      <c r="QYR761" s="168"/>
      <c r="QYS761" s="168"/>
      <c r="QYT761" s="168"/>
      <c r="QYU761" s="168"/>
      <c r="QYV761" s="168"/>
      <c r="QYW761" s="511"/>
      <c r="QYX761" s="511"/>
      <c r="QYY761" s="511"/>
      <c r="QYZ761" s="511"/>
      <c r="QZA761" s="511"/>
      <c r="QZB761" s="511"/>
      <c r="QZC761" s="511"/>
      <c r="QZD761" s="511"/>
      <c r="QZE761" s="511"/>
      <c r="QZF761" s="511"/>
      <c r="QZG761" s="511"/>
      <c r="QZH761" s="511"/>
      <c r="QZI761" s="511"/>
      <c r="QZJ761" s="511"/>
      <c r="QZK761" s="511"/>
      <c r="QZL761" s="511"/>
      <c r="QZM761" s="511"/>
      <c r="QZN761" s="511"/>
      <c r="QZO761" s="511"/>
      <c r="QZP761" s="511"/>
      <c r="QZQ761" s="511"/>
      <c r="QZR761" s="511"/>
      <c r="QZS761" s="511"/>
      <c r="QZT761" s="511"/>
      <c r="QZU761" s="89"/>
      <c r="QZV761" s="89"/>
      <c r="QZW761" s="89"/>
      <c r="QZX761" s="89"/>
      <c r="QZY761" s="89"/>
      <c r="QZZ761" s="511"/>
      <c r="RAA761" s="511"/>
      <c r="RAB761" s="89"/>
      <c r="RAC761" s="89"/>
      <c r="RAD761" s="511"/>
      <c r="RAE761" s="511"/>
      <c r="RAF761" s="89"/>
      <c r="RAG761" s="89"/>
      <c r="RAH761" s="511"/>
      <c r="RAI761" s="511"/>
      <c r="RAJ761" s="511"/>
      <c r="RAK761" s="511"/>
      <c r="RAL761" s="511"/>
      <c r="RAM761" s="511"/>
      <c r="RAN761" s="511"/>
      <c r="RAO761" s="89"/>
      <c r="RAP761" s="89"/>
      <c r="RAQ761" s="511"/>
      <c r="RAR761" s="511"/>
      <c r="RAS761" s="89"/>
      <c r="RAT761" s="89"/>
      <c r="RAU761" s="511"/>
      <c r="RAV761" s="511"/>
      <c r="RAW761" s="511"/>
      <c r="RAX761" s="511"/>
      <c r="RAY761" s="511"/>
      <c r="RAZ761" s="203"/>
      <c r="RBA761" s="107"/>
      <c r="RBB761" s="511"/>
      <c r="RBC761" s="511"/>
      <c r="RBD761" s="511"/>
      <c r="RBE761" s="511"/>
      <c r="RBF761" s="511"/>
      <c r="RBG761" s="511"/>
      <c r="RBH761" s="511"/>
      <c r="RBI761" s="168"/>
      <c r="RBJ761" s="168"/>
      <c r="RBK761" s="168"/>
      <c r="RBL761" s="168"/>
      <c r="RBM761" s="168"/>
      <c r="RBN761" s="168"/>
      <c r="RBO761" s="168"/>
      <c r="RBP761" s="168"/>
      <c r="RBQ761" s="168"/>
      <c r="RBR761" s="168"/>
      <c r="RBS761" s="168"/>
      <c r="RBT761" s="168"/>
      <c r="RBU761" s="168"/>
      <c r="RBV761" s="168"/>
      <c r="RBW761" s="168"/>
      <c r="RBX761" s="168"/>
      <c r="RBY761" s="168"/>
      <c r="RBZ761" s="168"/>
      <c r="RCA761" s="168"/>
      <c r="RCB761" s="168"/>
      <c r="RCC761" s="168"/>
      <c r="RCD761" s="168"/>
      <c r="RCE761" s="168"/>
      <c r="RCF761" s="168"/>
      <c r="RCG761" s="168"/>
      <c r="RCH761" s="168"/>
      <c r="RCI761" s="168"/>
      <c r="RCJ761" s="168"/>
      <c r="RCK761" s="168"/>
      <c r="RCL761" s="168"/>
      <c r="RCM761" s="168"/>
      <c r="RCN761" s="168"/>
      <c r="RCO761" s="168"/>
      <c r="RCP761" s="168"/>
      <c r="RCQ761" s="168"/>
      <c r="RCR761" s="168"/>
      <c r="RCS761" s="168"/>
      <c r="RCT761" s="168"/>
      <c r="RCU761" s="168"/>
      <c r="RCV761" s="168"/>
      <c r="RCW761" s="168"/>
      <c r="RCX761" s="168"/>
      <c r="RCY761" s="168"/>
      <c r="RCZ761" s="168"/>
      <c r="RDA761" s="511"/>
      <c r="RDB761" s="511"/>
      <c r="RDC761" s="511"/>
      <c r="RDD761" s="511"/>
      <c r="RDE761" s="511"/>
      <c r="RDF761" s="511"/>
      <c r="RDG761" s="511"/>
      <c r="RDH761" s="511"/>
      <c r="RDI761" s="511"/>
      <c r="RDJ761" s="511"/>
      <c r="RDK761" s="511"/>
      <c r="RDL761" s="511"/>
      <c r="RDM761" s="511"/>
      <c r="RDN761" s="511"/>
      <c r="RDO761" s="511"/>
      <c r="RDP761" s="511"/>
      <c r="RDQ761" s="511"/>
      <c r="RDR761" s="511"/>
      <c r="RDS761" s="511"/>
      <c r="RDT761" s="511"/>
      <c r="RDU761" s="511"/>
      <c r="RDV761" s="511"/>
      <c r="RDW761" s="511"/>
    </row>
    <row r="762" spans="1:12295" s="25" customFormat="1" ht="35.25" customHeight="1" x14ac:dyDescent="0.25">
      <c r="B762" s="211"/>
      <c r="C762" s="97" t="s">
        <v>31</v>
      </c>
      <c r="D762" s="166">
        <f t="shared" si="1410"/>
        <v>125000</v>
      </c>
      <c r="E762" s="975">
        <v>71570.062990000006</v>
      </c>
      <c r="F762" s="844"/>
      <c r="G762" s="844"/>
      <c r="H762" s="844"/>
      <c r="I762" s="844">
        <f>'[9]2025_2027'!$P$722</f>
        <v>53429.937010000001</v>
      </c>
      <c r="J762" s="844">
        <f>K762-D762</f>
        <v>-32433.865139999994</v>
      </c>
      <c r="K762" s="166">
        <f t="shared" si="1412"/>
        <v>92566.134860000006</v>
      </c>
      <c r="L762" s="699">
        <f t="shared" si="1413"/>
        <v>0.74052907888000008</v>
      </c>
      <c r="M762" s="1000">
        <f>E762</f>
        <v>71570.062990000006</v>
      </c>
      <c r="N762" s="699">
        <f t="shared" ref="N762:N763" si="1421">M762/E762</f>
        <v>1</v>
      </c>
      <c r="O762" s="114"/>
      <c r="P762" s="114"/>
      <c r="Q762" s="114"/>
      <c r="R762" s="114"/>
      <c r="S762" s="114"/>
      <c r="T762" s="114"/>
      <c r="U762" s="114">
        <f>[11]Лист1!$E$20/1000</f>
        <v>20996.07187</v>
      </c>
      <c r="V762" s="114">
        <f>W762+X762+Y762</f>
        <v>0</v>
      </c>
      <c r="W762" s="114"/>
      <c r="X762" s="114"/>
      <c r="Y762" s="118"/>
      <c r="Z762" s="114">
        <f>AA762+AB762+AC762</f>
        <v>86529.4</v>
      </c>
      <c r="AA762" s="114">
        <v>86529.4</v>
      </c>
      <c r="AB762" s="114"/>
      <c r="AC762" s="118"/>
      <c r="AD762" s="699">
        <f t="shared" ref="AD762:AD769" si="1422">U762/I762</f>
        <v>0.3929645634070344</v>
      </c>
      <c r="AE762" s="166">
        <f t="shared" si="1414"/>
        <v>92566.134860000006</v>
      </c>
      <c r="AF762" s="699">
        <f t="shared" si="1415"/>
        <v>0.74052907888000008</v>
      </c>
      <c r="AG762" s="166">
        <f>M762</f>
        <v>71570.062990000006</v>
      </c>
      <c r="AH762" s="699">
        <f t="shared" si="1416"/>
        <v>1</v>
      </c>
      <c r="AI762" s="114"/>
      <c r="AJ762" s="114"/>
      <c r="AK762" s="114"/>
      <c r="AL762" s="114"/>
      <c r="AM762" s="114"/>
      <c r="AN762" s="114"/>
      <c r="AO762" s="114">
        <f>U762</f>
        <v>20996.07187</v>
      </c>
      <c r="AP762" s="114">
        <f>AT762-AE762</f>
        <v>-20996.07187</v>
      </c>
      <c r="AQ762" s="699">
        <f t="shared" ref="AQ762:AQ763" si="1423">AO762/I762</f>
        <v>0.3929645634070344</v>
      </c>
      <c r="AR762" s="166">
        <f t="shared" si="1417"/>
        <v>125000</v>
      </c>
      <c r="AS762" s="699">
        <f t="shared" si="1418"/>
        <v>1</v>
      </c>
      <c r="AT762" s="975">
        <f>E762</f>
        <v>71570.062990000006</v>
      </c>
      <c r="AU762" s="699">
        <f t="shared" si="1419"/>
        <v>1</v>
      </c>
      <c r="AV762" s="114"/>
      <c r="AW762" s="699"/>
      <c r="AX762" s="963"/>
      <c r="AY762" s="699"/>
      <c r="AZ762" s="114"/>
      <c r="BA762" s="699"/>
      <c r="BB762" s="114">
        <f>53429.93701</f>
        <v>53429.937010000001</v>
      </c>
      <c r="BC762" s="114"/>
      <c r="BD762" s="118"/>
      <c r="BE762" s="626">
        <f t="shared" si="1407"/>
        <v>0</v>
      </c>
      <c r="BF762" s="114">
        <v>0</v>
      </c>
      <c r="BG762" s="114"/>
      <c r="BH762" s="114"/>
      <c r="BI762" s="118"/>
      <c r="BJ762" s="114">
        <f>BK762+BL762+BM762</f>
        <v>0</v>
      </c>
      <c r="BK762" s="114"/>
      <c r="BL762" s="114"/>
      <c r="BM762" s="118"/>
      <c r="BN762" s="114">
        <f>BO762+BR762+BS762</f>
        <v>125000</v>
      </c>
      <c r="BO762" s="114">
        <v>125000</v>
      </c>
      <c r="BP762" s="114"/>
      <c r="BQ762" s="114"/>
      <c r="BR762" s="114"/>
      <c r="BS762" s="118"/>
      <c r="BT762" s="114">
        <f>BV762-BN762</f>
        <v>0</v>
      </c>
      <c r="BU762" s="626">
        <f t="shared" si="1420"/>
        <v>125000</v>
      </c>
      <c r="BV762" s="114">
        <v>125000</v>
      </c>
      <c r="BW762" s="114"/>
      <c r="BX762" s="114"/>
      <c r="BY762" s="114"/>
      <c r="BZ762" s="118"/>
      <c r="CE762" s="699">
        <f t="shared" si="1405"/>
        <v>1</v>
      </c>
    </row>
    <row r="763" spans="1:12295" s="976" customFormat="1" ht="27.75" customHeight="1" x14ac:dyDescent="0.25">
      <c r="B763" s="977"/>
      <c r="C763" s="978" t="s">
        <v>407</v>
      </c>
      <c r="D763" s="979">
        <f t="shared" si="1410"/>
        <v>500000</v>
      </c>
      <c r="E763" s="980">
        <v>286280.25196000002</v>
      </c>
      <c r="F763" s="979"/>
      <c r="G763" s="979"/>
      <c r="H763" s="979"/>
      <c r="I763" s="979">
        <f>'[9]2025_2027'!$P$723</f>
        <v>213719.74804000001</v>
      </c>
      <c r="J763" s="979">
        <f>K763-D763</f>
        <v>-129735.46057</v>
      </c>
      <c r="K763" s="979">
        <f t="shared" si="1412"/>
        <v>370264.53943</v>
      </c>
      <c r="L763" s="981">
        <f t="shared" si="1413"/>
        <v>0.74052907885999997</v>
      </c>
      <c r="M763" s="979">
        <f>E763</f>
        <v>286280.25196000002</v>
      </c>
      <c r="N763" s="981">
        <f t="shared" si="1421"/>
        <v>1</v>
      </c>
      <c r="O763" s="982"/>
      <c r="P763" s="982"/>
      <c r="Q763" s="982"/>
      <c r="R763" s="982"/>
      <c r="S763" s="982"/>
      <c r="T763" s="982"/>
      <c r="U763" s="982">
        <f>[11]Лист1!$E$19/1000</f>
        <v>83984.287469999981</v>
      </c>
      <c r="V763" s="982">
        <f>W763+X763+Y763</f>
        <v>0</v>
      </c>
      <c r="W763" s="982"/>
      <c r="X763" s="982"/>
      <c r="Y763" s="982"/>
      <c r="Z763" s="982">
        <f>AA763+AB763+AC763</f>
        <v>346117.6</v>
      </c>
      <c r="AA763" s="982">
        <v>346117.6</v>
      </c>
      <c r="AB763" s="982"/>
      <c r="AC763" s="982"/>
      <c r="AD763" s="981">
        <f t="shared" si="1422"/>
        <v>0.39296456336024405</v>
      </c>
      <c r="AE763" s="979">
        <f t="shared" si="1414"/>
        <v>370264.53943</v>
      </c>
      <c r="AF763" s="981">
        <f t="shared" si="1415"/>
        <v>0.74052907885999997</v>
      </c>
      <c r="AG763" s="979">
        <f>M763</f>
        <v>286280.25196000002</v>
      </c>
      <c r="AH763" s="981">
        <f t="shared" si="1416"/>
        <v>1</v>
      </c>
      <c r="AI763" s="982"/>
      <c r="AJ763" s="982"/>
      <c r="AK763" s="982"/>
      <c r="AL763" s="982"/>
      <c r="AM763" s="982"/>
      <c r="AN763" s="982"/>
      <c r="AO763" s="982">
        <f>U763</f>
        <v>83984.287469999981</v>
      </c>
      <c r="AP763" s="982">
        <f>AT763-AE763</f>
        <v>-83984.287469999981</v>
      </c>
      <c r="AQ763" s="981">
        <f t="shared" si="1423"/>
        <v>0.39296456336024405</v>
      </c>
      <c r="AR763" s="979">
        <f t="shared" si="1417"/>
        <v>500000</v>
      </c>
      <c r="AS763" s="981">
        <f t="shared" si="1418"/>
        <v>1</v>
      </c>
      <c r="AT763" s="980">
        <f>E763</f>
        <v>286280.25196000002</v>
      </c>
      <c r="AU763" s="981">
        <f t="shared" si="1419"/>
        <v>1</v>
      </c>
      <c r="AV763" s="982"/>
      <c r="AW763" s="981"/>
      <c r="AX763" s="979"/>
      <c r="AY763" s="981"/>
      <c r="AZ763" s="982"/>
      <c r="BA763" s="981"/>
      <c r="BB763" s="982">
        <v>213719.74804000001</v>
      </c>
      <c r="BC763" s="982"/>
      <c r="BD763" s="982"/>
      <c r="BE763" s="982">
        <f t="shared" si="1407"/>
        <v>0</v>
      </c>
      <c r="BF763" s="982">
        <v>0</v>
      </c>
      <c r="BG763" s="982"/>
      <c r="BH763" s="982"/>
      <c r="BI763" s="982"/>
      <c r="BJ763" s="982">
        <f>BK763+BL763+BM763</f>
        <v>0</v>
      </c>
      <c r="BK763" s="982"/>
      <c r="BL763" s="982"/>
      <c r="BM763" s="982"/>
      <c r="BN763" s="982">
        <f>BO763+BR763+BS763</f>
        <v>500000</v>
      </c>
      <c r="BO763" s="982">
        <v>500000</v>
      </c>
      <c r="BP763" s="982"/>
      <c r="BQ763" s="982"/>
      <c r="BR763" s="982"/>
      <c r="BS763" s="982"/>
      <c r="BT763" s="982">
        <f>BV763-BN763</f>
        <v>0</v>
      </c>
      <c r="BU763" s="982">
        <f t="shared" si="1420"/>
        <v>500000</v>
      </c>
      <c r="BV763" s="982">
        <v>500000</v>
      </c>
      <c r="BW763" s="982"/>
      <c r="BX763" s="982"/>
      <c r="BY763" s="982"/>
      <c r="BZ763" s="982"/>
      <c r="CE763" s="981">
        <f t="shared" si="1405"/>
        <v>1</v>
      </c>
    </row>
    <row r="764" spans="1:12295" s="314" customFormat="1" ht="45.75" hidden="1" customHeight="1" x14ac:dyDescent="0.25">
      <c r="B764" s="315"/>
      <c r="C764" s="97" t="s">
        <v>316</v>
      </c>
      <c r="D764" s="862"/>
      <c r="E764" s="862"/>
      <c r="F764" s="862"/>
      <c r="G764" s="862"/>
      <c r="H764" s="862"/>
      <c r="I764" s="862"/>
      <c r="J764" s="862"/>
      <c r="K764" s="844"/>
      <c r="L764" s="699" t="e">
        <f t="shared" si="1413"/>
        <v>#DIV/0!</v>
      </c>
      <c r="M764" s="862"/>
      <c r="N764" s="114"/>
      <c r="O764" s="317"/>
      <c r="P764" s="114"/>
      <c r="Q764" s="317"/>
      <c r="R764" s="114"/>
      <c r="S764" s="317"/>
      <c r="T764" s="114"/>
      <c r="U764" s="317"/>
      <c r="V764" s="317"/>
      <c r="W764" s="317"/>
      <c r="X764" s="317"/>
      <c r="Y764" s="317"/>
      <c r="Z764" s="317"/>
      <c r="AA764" s="317"/>
      <c r="AB764" s="317"/>
      <c r="AC764" s="317"/>
      <c r="AD764" s="699" t="e">
        <f t="shared" si="1422"/>
        <v>#DIV/0!</v>
      </c>
      <c r="AE764" s="862"/>
      <c r="AF764" s="699" t="e">
        <f t="shared" si="1415"/>
        <v>#DIV/0!</v>
      </c>
      <c r="AG764" s="862"/>
      <c r="AH764" s="699" t="e">
        <f t="shared" si="1416"/>
        <v>#DIV/0!</v>
      </c>
      <c r="AI764" s="317"/>
      <c r="AJ764" s="114"/>
      <c r="AK764" s="317"/>
      <c r="AL764" s="114"/>
      <c r="AM764" s="317"/>
      <c r="AN764" s="114"/>
      <c r="AO764" s="317"/>
      <c r="AP764" s="317"/>
      <c r="AQ764" s="114"/>
      <c r="AR764" s="862"/>
      <c r="AS764" s="699" t="e">
        <f t="shared" si="1418"/>
        <v>#DIV/0!</v>
      </c>
      <c r="AT764" s="862"/>
      <c r="AU764" s="699" t="e">
        <f t="shared" si="1419"/>
        <v>#DIV/0!</v>
      </c>
      <c r="AV764" s="317"/>
      <c r="AW764" s="699" t="e">
        <f t="shared" ref="AW764:AW774" si="1424">AV764/F764</f>
        <v>#DIV/0!</v>
      </c>
      <c r="AX764" s="862"/>
      <c r="AY764" s="699" t="e">
        <f t="shared" ref="AY764:AY775" si="1425">AX764/G764</f>
        <v>#DIV/0!</v>
      </c>
      <c r="AZ764" s="317"/>
      <c r="BA764" s="699" t="e">
        <f t="shared" ref="BA764:BA771" si="1426">AZ764/H764</f>
        <v>#DIV/0!</v>
      </c>
      <c r="BB764" s="317"/>
      <c r="BC764" s="317"/>
      <c r="BD764" s="317"/>
      <c r="BE764" s="317"/>
      <c r="BF764" s="317"/>
      <c r="BG764" s="317"/>
      <c r="BH764" s="317"/>
      <c r="BI764" s="317"/>
      <c r="BJ764" s="317"/>
      <c r="BK764" s="317"/>
      <c r="BL764" s="317"/>
      <c r="BM764" s="317"/>
      <c r="BN764" s="317"/>
      <c r="BO764" s="317"/>
      <c r="BP764" s="317"/>
      <c r="BQ764" s="317"/>
      <c r="BR764" s="317"/>
      <c r="BS764" s="317"/>
      <c r="BT764" s="317"/>
      <c r="BU764" s="317"/>
      <c r="BV764" s="317"/>
      <c r="BW764" s="317"/>
      <c r="BX764" s="317"/>
      <c r="BY764" s="317"/>
      <c r="BZ764" s="317"/>
      <c r="CE764" s="699" t="e">
        <f t="shared" si="1405"/>
        <v>#DIV/0!</v>
      </c>
    </row>
    <row r="765" spans="1:12295" s="314" customFormat="1" ht="45.75" hidden="1" customHeight="1" x14ac:dyDescent="0.25">
      <c r="B765" s="315"/>
      <c r="C765" s="97" t="s">
        <v>31</v>
      </c>
      <c r="D765" s="862"/>
      <c r="E765" s="862"/>
      <c r="F765" s="862"/>
      <c r="G765" s="862"/>
      <c r="H765" s="862"/>
      <c r="I765" s="862"/>
      <c r="J765" s="862"/>
      <c r="K765" s="844"/>
      <c r="L765" s="699" t="e">
        <f t="shared" si="1413"/>
        <v>#DIV/0!</v>
      </c>
      <c r="M765" s="862"/>
      <c r="N765" s="114"/>
      <c r="O765" s="317"/>
      <c r="P765" s="114"/>
      <c r="Q765" s="317"/>
      <c r="R765" s="114"/>
      <c r="S765" s="317"/>
      <c r="T765" s="114"/>
      <c r="U765" s="317"/>
      <c r="V765" s="317"/>
      <c r="W765" s="317"/>
      <c r="X765" s="317"/>
      <c r="Y765" s="317"/>
      <c r="Z765" s="317"/>
      <c r="AA765" s="317"/>
      <c r="AB765" s="317"/>
      <c r="AC765" s="317"/>
      <c r="AD765" s="699" t="e">
        <f t="shared" si="1422"/>
        <v>#DIV/0!</v>
      </c>
      <c r="AE765" s="862"/>
      <c r="AF765" s="699" t="e">
        <f t="shared" si="1415"/>
        <v>#DIV/0!</v>
      </c>
      <c r="AG765" s="862"/>
      <c r="AH765" s="699" t="e">
        <f t="shared" si="1416"/>
        <v>#DIV/0!</v>
      </c>
      <c r="AI765" s="317"/>
      <c r="AJ765" s="114"/>
      <c r="AK765" s="317"/>
      <c r="AL765" s="114"/>
      <c r="AM765" s="317"/>
      <c r="AN765" s="114"/>
      <c r="AO765" s="317"/>
      <c r="AP765" s="317"/>
      <c r="AQ765" s="114"/>
      <c r="AR765" s="862"/>
      <c r="AS765" s="699" t="e">
        <f t="shared" si="1418"/>
        <v>#DIV/0!</v>
      </c>
      <c r="AT765" s="862"/>
      <c r="AU765" s="699" t="e">
        <f t="shared" si="1419"/>
        <v>#DIV/0!</v>
      </c>
      <c r="AV765" s="317"/>
      <c r="AW765" s="699" t="e">
        <f t="shared" si="1424"/>
        <v>#DIV/0!</v>
      </c>
      <c r="AX765" s="862"/>
      <c r="AY765" s="699" t="e">
        <f t="shared" si="1425"/>
        <v>#DIV/0!</v>
      </c>
      <c r="AZ765" s="317"/>
      <c r="BA765" s="699" t="e">
        <f t="shared" si="1426"/>
        <v>#DIV/0!</v>
      </c>
      <c r="BB765" s="317"/>
      <c r="BC765" s="317"/>
      <c r="BD765" s="317"/>
      <c r="BE765" s="317"/>
      <c r="BF765" s="317"/>
      <c r="BG765" s="317"/>
      <c r="BH765" s="317"/>
      <c r="BI765" s="317"/>
      <c r="BJ765" s="317"/>
      <c r="BK765" s="317"/>
      <c r="BL765" s="317"/>
      <c r="BM765" s="317"/>
      <c r="BN765" s="317"/>
      <c r="BO765" s="317"/>
      <c r="BP765" s="317"/>
      <c r="BQ765" s="317"/>
      <c r="BR765" s="317"/>
      <c r="BS765" s="317"/>
      <c r="BT765" s="317"/>
      <c r="BU765" s="317"/>
      <c r="BV765" s="317"/>
      <c r="BW765" s="317"/>
      <c r="BX765" s="317"/>
      <c r="BY765" s="317"/>
      <c r="BZ765" s="317"/>
      <c r="CE765" s="699" t="e">
        <f t="shared" si="1405"/>
        <v>#DIV/0!</v>
      </c>
    </row>
    <row r="766" spans="1:12295" s="314" customFormat="1" ht="45.75" hidden="1" customHeight="1" x14ac:dyDescent="0.25">
      <c r="B766" s="315"/>
      <c r="C766" s="316" t="s">
        <v>291</v>
      </c>
      <c r="D766" s="862"/>
      <c r="E766" s="862"/>
      <c r="F766" s="862"/>
      <c r="G766" s="862"/>
      <c r="H766" s="862"/>
      <c r="I766" s="862"/>
      <c r="J766" s="862"/>
      <c r="K766" s="844"/>
      <c r="L766" s="699" t="e">
        <f t="shared" si="1413"/>
        <v>#DIV/0!</v>
      </c>
      <c r="M766" s="862"/>
      <c r="N766" s="114"/>
      <c r="O766" s="317"/>
      <c r="P766" s="114"/>
      <c r="Q766" s="317"/>
      <c r="R766" s="114"/>
      <c r="S766" s="317"/>
      <c r="T766" s="114"/>
      <c r="U766" s="317"/>
      <c r="V766" s="317"/>
      <c r="W766" s="317"/>
      <c r="X766" s="317"/>
      <c r="Y766" s="317"/>
      <c r="Z766" s="317"/>
      <c r="AA766" s="317"/>
      <c r="AB766" s="317"/>
      <c r="AC766" s="317"/>
      <c r="AD766" s="699" t="e">
        <f t="shared" si="1422"/>
        <v>#DIV/0!</v>
      </c>
      <c r="AE766" s="862"/>
      <c r="AF766" s="699" t="e">
        <f t="shared" si="1415"/>
        <v>#DIV/0!</v>
      </c>
      <c r="AG766" s="862"/>
      <c r="AH766" s="699" t="e">
        <f t="shared" si="1416"/>
        <v>#DIV/0!</v>
      </c>
      <c r="AI766" s="317"/>
      <c r="AJ766" s="114"/>
      <c r="AK766" s="317"/>
      <c r="AL766" s="114"/>
      <c r="AM766" s="317"/>
      <c r="AN766" s="114"/>
      <c r="AO766" s="317"/>
      <c r="AP766" s="317"/>
      <c r="AQ766" s="114"/>
      <c r="AR766" s="862"/>
      <c r="AS766" s="699" t="e">
        <f t="shared" si="1418"/>
        <v>#DIV/0!</v>
      </c>
      <c r="AT766" s="862"/>
      <c r="AU766" s="699" t="e">
        <f t="shared" si="1419"/>
        <v>#DIV/0!</v>
      </c>
      <c r="AV766" s="317"/>
      <c r="AW766" s="699" t="e">
        <f t="shared" si="1424"/>
        <v>#DIV/0!</v>
      </c>
      <c r="AX766" s="862"/>
      <c r="AY766" s="699" t="e">
        <f t="shared" si="1425"/>
        <v>#DIV/0!</v>
      </c>
      <c r="AZ766" s="317"/>
      <c r="BA766" s="699" t="e">
        <f t="shared" si="1426"/>
        <v>#DIV/0!</v>
      </c>
      <c r="BB766" s="317"/>
      <c r="BC766" s="317"/>
      <c r="BD766" s="317"/>
      <c r="BE766" s="317"/>
      <c r="BF766" s="317"/>
      <c r="BG766" s="317"/>
      <c r="BH766" s="317"/>
      <c r="BI766" s="317"/>
      <c r="BJ766" s="317"/>
      <c r="BK766" s="317"/>
      <c r="BL766" s="317"/>
      <c r="BM766" s="317"/>
      <c r="BN766" s="317"/>
      <c r="BO766" s="317"/>
      <c r="BP766" s="317"/>
      <c r="BQ766" s="317"/>
      <c r="BR766" s="317"/>
      <c r="BS766" s="317"/>
      <c r="BT766" s="317"/>
      <c r="BU766" s="317"/>
      <c r="BV766" s="317"/>
      <c r="BW766" s="317"/>
      <c r="BX766" s="317"/>
      <c r="BY766" s="317"/>
      <c r="BZ766" s="317"/>
      <c r="CE766" s="699" t="e">
        <f t="shared" si="1405"/>
        <v>#DIV/0!</v>
      </c>
    </row>
    <row r="767" spans="1:12295" s="42" customFormat="1" ht="45.75" hidden="1" customHeight="1" x14ac:dyDescent="0.25">
      <c r="B767" s="506"/>
      <c r="C767" s="97" t="s">
        <v>317</v>
      </c>
      <c r="D767" s="844"/>
      <c r="E767" s="844"/>
      <c r="F767" s="844"/>
      <c r="G767" s="844"/>
      <c r="H767" s="844"/>
      <c r="I767" s="844"/>
      <c r="J767" s="844"/>
      <c r="K767" s="844"/>
      <c r="L767" s="699" t="e">
        <f t="shared" si="1413"/>
        <v>#DIV/0!</v>
      </c>
      <c r="M767" s="963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699" t="e">
        <f t="shared" si="1422"/>
        <v>#DIV/0!</v>
      </c>
      <c r="AE767" s="963"/>
      <c r="AF767" s="699" t="e">
        <f t="shared" si="1415"/>
        <v>#DIV/0!</v>
      </c>
      <c r="AG767" s="1004"/>
      <c r="AH767" s="699" t="e">
        <f t="shared" si="1416"/>
        <v>#DIV/0!</v>
      </c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844"/>
      <c r="AS767" s="699" t="e">
        <f t="shared" si="1418"/>
        <v>#DIV/0!</v>
      </c>
      <c r="AT767" s="963"/>
      <c r="AU767" s="699" t="e">
        <f t="shared" si="1419"/>
        <v>#DIV/0!</v>
      </c>
      <c r="AV767" s="114"/>
      <c r="AW767" s="699" t="e">
        <f t="shared" si="1424"/>
        <v>#DIV/0!</v>
      </c>
      <c r="AX767" s="963"/>
      <c r="AY767" s="699" t="e">
        <f t="shared" si="1425"/>
        <v>#DIV/0!</v>
      </c>
      <c r="AZ767" s="114"/>
      <c r="BA767" s="699" t="e">
        <f t="shared" si="1426"/>
        <v>#DIV/0!</v>
      </c>
      <c r="BB767" s="114"/>
      <c r="BC767" s="114"/>
      <c r="BD767" s="114"/>
      <c r="BE767" s="114"/>
      <c r="BF767" s="114"/>
      <c r="BG767" s="114"/>
      <c r="BH767" s="114"/>
      <c r="BI767" s="114"/>
      <c r="BJ767" s="114"/>
      <c r="BK767" s="114"/>
      <c r="BL767" s="114"/>
      <c r="BM767" s="114"/>
      <c r="BN767" s="114"/>
      <c r="BO767" s="114"/>
      <c r="BP767" s="114"/>
      <c r="BQ767" s="114"/>
      <c r="BR767" s="114"/>
      <c r="BS767" s="114"/>
      <c r="BT767" s="114"/>
      <c r="BU767" s="114"/>
      <c r="BV767" s="114"/>
      <c r="BW767" s="114"/>
      <c r="BX767" s="114"/>
      <c r="BY767" s="114"/>
      <c r="BZ767" s="114"/>
      <c r="CE767" s="699" t="e">
        <f t="shared" si="1405"/>
        <v>#DIV/0!</v>
      </c>
    </row>
    <row r="768" spans="1:12295" s="37" customFormat="1" ht="45.75" hidden="1" customHeight="1" x14ac:dyDescent="0.25">
      <c r="B768" s="506"/>
      <c r="C768" s="97" t="s">
        <v>31</v>
      </c>
      <c r="D768" s="844"/>
      <c r="E768" s="844"/>
      <c r="F768" s="844"/>
      <c r="G768" s="844"/>
      <c r="H768" s="844"/>
      <c r="I768" s="844"/>
      <c r="J768" s="844"/>
      <c r="K768" s="844"/>
      <c r="L768" s="699" t="e">
        <f t="shared" si="1413"/>
        <v>#DIV/0!</v>
      </c>
      <c r="M768" s="963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699" t="e">
        <f t="shared" si="1422"/>
        <v>#DIV/0!</v>
      </c>
      <c r="AE768" s="963"/>
      <c r="AF768" s="699" t="e">
        <f t="shared" si="1415"/>
        <v>#DIV/0!</v>
      </c>
      <c r="AG768" s="1004"/>
      <c r="AH768" s="699" t="e">
        <f t="shared" si="1416"/>
        <v>#DIV/0!</v>
      </c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844"/>
      <c r="AS768" s="699" t="e">
        <f t="shared" si="1418"/>
        <v>#DIV/0!</v>
      </c>
      <c r="AT768" s="963"/>
      <c r="AU768" s="699" t="e">
        <f t="shared" si="1419"/>
        <v>#DIV/0!</v>
      </c>
      <c r="AV768" s="114"/>
      <c r="AW768" s="699" t="e">
        <f t="shared" si="1424"/>
        <v>#DIV/0!</v>
      </c>
      <c r="AX768" s="963"/>
      <c r="AY768" s="699" t="e">
        <f t="shared" si="1425"/>
        <v>#DIV/0!</v>
      </c>
      <c r="AZ768" s="114"/>
      <c r="BA768" s="699" t="e">
        <f t="shared" si="1426"/>
        <v>#DIV/0!</v>
      </c>
      <c r="BB768" s="114"/>
      <c r="BC768" s="114"/>
      <c r="BD768" s="114"/>
      <c r="BE768" s="114"/>
      <c r="BF768" s="114"/>
      <c r="BG768" s="114"/>
      <c r="BH768" s="114"/>
      <c r="BI768" s="114"/>
      <c r="BJ768" s="114"/>
      <c r="BK768" s="114"/>
      <c r="BL768" s="114"/>
      <c r="BM768" s="114"/>
      <c r="BN768" s="114"/>
      <c r="BO768" s="114"/>
      <c r="BP768" s="114"/>
      <c r="BQ768" s="114"/>
      <c r="BR768" s="114"/>
      <c r="BS768" s="114"/>
      <c r="BT768" s="114"/>
      <c r="BU768" s="114"/>
      <c r="BV768" s="114"/>
      <c r="BW768" s="114"/>
      <c r="BX768" s="114"/>
      <c r="BY768" s="114"/>
      <c r="BZ768" s="114"/>
      <c r="CE768" s="699" t="e">
        <f t="shared" si="1405"/>
        <v>#DIV/0!</v>
      </c>
    </row>
    <row r="769" spans="1:12295" s="314" customFormat="1" ht="45.75" hidden="1" customHeight="1" x14ac:dyDescent="0.25">
      <c r="B769" s="315"/>
      <c r="C769" s="316" t="s">
        <v>291</v>
      </c>
      <c r="D769" s="862"/>
      <c r="E769" s="862"/>
      <c r="F769" s="862"/>
      <c r="G769" s="862"/>
      <c r="H769" s="862"/>
      <c r="I769" s="862"/>
      <c r="J769" s="862"/>
      <c r="K769" s="844"/>
      <c r="L769" s="699" t="e">
        <f t="shared" si="1413"/>
        <v>#DIV/0!</v>
      </c>
      <c r="M769" s="862"/>
      <c r="N769" s="114"/>
      <c r="O769" s="317"/>
      <c r="P769" s="114"/>
      <c r="Q769" s="317"/>
      <c r="R769" s="114"/>
      <c r="S769" s="317"/>
      <c r="T769" s="114"/>
      <c r="U769" s="317"/>
      <c r="V769" s="317"/>
      <c r="W769" s="317"/>
      <c r="X769" s="317"/>
      <c r="Y769" s="317"/>
      <c r="Z769" s="317"/>
      <c r="AA769" s="317"/>
      <c r="AB769" s="317"/>
      <c r="AC769" s="317"/>
      <c r="AD769" s="699" t="e">
        <f t="shared" si="1422"/>
        <v>#DIV/0!</v>
      </c>
      <c r="AE769" s="862"/>
      <c r="AF769" s="699" t="e">
        <f t="shared" si="1415"/>
        <v>#DIV/0!</v>
      </c>
      <c r="AG769" s="862"/>
      <c r="AH769" s="699" t="e">
        <f t="shared" si="1416"/>
        <v>#DIV/0!</v>
      </c>
      <c r="AI769" s="317"/>
      <c r="AJ769" s="114"/>
      <c r="AK769" s="317"/>
      <c r="AL769" s="114"/>
      <c r="AM769" s="317"/>
      <c r="AN769" s="114"/>
      <c r="AO769" s="317"/>
      <c r="AP769" s="317"/>
      <c r="AQ769" s="114"/>
      <c r="AR769" s="862"/>
      <c r="AS769" s="699" t="e">
        <f t="shared" si="1418"/>
        <v>#DIV/0!</v>
      </c>
      <c r="AT769" s="862"/>
      <c r="AU769" s="699" t="e">
        <f t="shared" si="1419"/>
        <v>#DIV/0!</v>
      </c>
      <c r="AV769" s="317"/>
      <c r="AW769" s="699" t="e">
        <f t="shared" si="1424"/>
        <v>#DIV/0!</v>
      </c>
      <c r="AX769" s="862"/>
      <c r="AY769" s="699" t="e">
        <f t="shared" si="1425"/>
        <v>#DIV/0!</v>
      </c>
      <c r="AZ769" s="317"/>
      <c r="BA769" s="699" t="e">
        <f t="shared" si="1426"/>
        <v>#DIV/0!</v>
      </c>
      <c r="BB769" s="317"/>
      <c r="BC769" s="317"/>
      <c r="BD769" s="317"/>
      <c r="BE769" s="317"/>
      <c r="BF769" s="317"/>
      <c r="BG769" s="317"/>
      <c r="BH769" s="317"/>
      <c r="BI769" s="317"/>
      <c r="BJ769" s="317"/>
      <c r="BK769" s="317"/>
      <c r="BL769" s="317"/>
      <c r="BM769" s="317"/>
      <c r="BN769" s="317"/>
      <c r="BO769" s="317"/>
      <c r="BP769" s="317"/>
      <c r="BQ769" s="317"/>
      <c r="BR769" s="317"/>
      <c r="BS769" s="317"/>
      <c r="BT769" s="317"/>
      <c r="BU769" s="317"/>
      <c r="BV769" s="317"/>
      <c r="BW769" s="317"/>
      <c r="BX769" s="317"/>
      <c r="BY769" s="317"/>
      <c r="BZ769" s="317"/>
      <c r="CE769" s="699" t="e">
        <f t="shared" si="1405"/>
        <v>#DIV/0!</v>
      </c>
    </row>
    <row r="770" spans="1:12295" s="314" customFormat="1" ht="122.25" customHeight="1" x14ac:dyDescent="0.25">
      <c r="B770" s="529" t="s">
        <v>481</v>
      </c>
      <c r="C770" s="99" t="s">
        <v>457</v>
      </c>
      <c r="D770" s="168">
        <f>I770</f>
        <v>46000</v>
      </c>
      <c r="E770" s="862"/>
      <c r="F770" s="862"/>
      <c r="G770" s="862"/>
      <c r="H770" s="862"/>
      <c r="I770" s="168">
        <v>46000</v>
      </c>
      <c r="J770" s="168">
        <f>K770-D770</f>
        <v>-46000</v>
      </c>
      <c r="K770" s="168">
        <f>U770</f>
        <v>0</v>
      </c>
      <c r="L770" s="699">
        <f t="shared" si="1413"/>
        <v>0</v>
      </c>
      <c r="M770" s="862"/>
      <c r="N770" s="114"/>
      <c r="O770" s="317"/>
      <c r="P770" s="114"/>
      <c r="Q770" s="317"/>
      <c r="R770" s="114"/>
      <c r="S770" s="317"/>
      <c r="T770" s="114"/>
      <c r="U770" s="632"/>
      <c r="V770" s="317"/>
      <c r="W770" s="317"/>
      <c r="X770" s="317"/>
      <c r="Y770" s="317"/>
      <c r="Z770" s="317"/>
      <c r="AA770" s="317"/>
      <c r="AB770" s="317"/>
      <c r="AC770" s="317"/>
      <c r="AD770" s="114"/>
      <c r="AE770" s="168">
        <v>0</v>
      </c>
      <c r="AF770" s="699">
        <f t="shared" si="1415"/>
        <v>0</v>
      </c>
      <c r="AG770" s="168"/>
      <c r="AH770" s="699">
        <v>0</v>
      </c>
      <c r="AI770" s="665"/>
      <c r="AJ770" s="687"/>
      <c r="AK770" s="665"/>
      <c r="AL770" s="687"/>
      <c r="AM770" s="665"/>
      <c r="AN770" s="687"/>
      <c r="AO770" s="665"/>
      <c r="AP770" s="665">
        <v>0</v>
      </c>
      <c r="AQ770" s="687"/>
      <c r="AR770" s="168">
        <v>0</v>
      </c>
      <c r="AS770" s="699">
        <f t="shared" si="1418"/>
        <v>0</v>
      </c>
      <c r="AT770" s="168"/>
      <c r="AU770" s="699"/>
      <c r="AV770" s="665"/>
      <c r="AW770" s="699"/>
      <c r="AX770" s="168"/>
      <c r="AY770" s="699"/>
      <c r="AZ770" s="665"/>
      <c r="BA770" s="699"/>
      <c r="BB770" s="665"/>
      <c r="BC770" s="665"/>
      <c r="BD770" s="665"/>
      <c r="BE770" s="665"/>
      <c r="BF770" s="665"/>
      <c r="BG770" s="665"/>
      <c r="BH770" s="665"/>
      <c r="BI770" s="665"/>
      <c r="BJ770" s="665"/>
      <c r="BK770" s="665"/>
      <c r="BL770" s="665"/>
      <c r="BM770" s="665"/>
      <c r="BN770" s="665">
        <v>0</v>
      </c>
      <c r="BO770" s="665"/>
      <c r="BP770" s="665"/>
      <c r="BQ770" s="665"/>
      <c r="BR770" s="665"/>
      <c r="BS770" s="665"/>
      <c r="BT770" s="665">
        <v>0</v>
      </c>
      <c r="BU770" s="665">
        <v>0</v>
      </c>
      <c r="BV770" s="317"/>
      <c r="BW770" s="317"/>
      <c r="BX770" s="317"/>
      <c r="BY770" s="317"/>
      <c r="BZ770" s="317"/>
      <c r="CE770" s="699">
        <f t="shared" si="1405"/>
        <v>0</v>
      </c>
    </row>
    <row r="771" spans="1:12295" s="314" customFormat="1" ht="45.75" hidden="1" customHeight="1" x14ac:dyDescent="0.25">
      <c r="B771" s="315"/>
      <c r="C771" s="316"/>
      <c r="D771" s="862"/>
      <c r="E771" s="862"/>
      <c r="F771" s="862"/>
      <c r="G771" s="862"/>
      <c r="H771" s="862"/>
      <c r="I771" s="862"/>
      <c r="J771" s="862"/>
      <c r="K771" s="844"/>
      <c r="L771" s="699" t="e">
        <f t="shared" si="1413"/>
        <v>#DIV/0!</v>
      </c>
      <c r="M771" s="862"/>
      <c r="N771" s="114"/>
      <c r="O771" s="317"/>
      <c r="P771" s="114"/>
      <c r="Q771" s="317"/>
      <c r="R771" s="114"/>
      <c r="S771" s="317"/>
      <c r="T771" s="114"/>
      <c r="U771" s="317"/>
      <c r="V771" s="317"/>
      <c r="W771" s="317"/>
      <c r="X771" s="317"/>
      <c r="Y771" s="317"/>
      <c r="Z771" s="317"/>
      <c r="AA771" s="317"/>
      <c r="AB771" s="317"/>
      <c r="AC771" s="317"/>
      <c r="AD771" s="114"/>
      <c r="AE771" s="862"/>
      <c r="AF771" s="699" t="e">
        <f t="shared" si="1415"/>
        <v>#DIV/0!</v>
      </c>
      <c r="AG771" s="862"/>
      <c r="AH771" s="699" t="e">
        <f t="shared" si="1416"/>
        <v>#DIV/0!</v>
      </c>
      <c r="AI771" s="317"/>
      <c r="AJ771" s="114"/>
      <c r="AK771" s="317"/>
      <c r="AL771" s="114"/>
      <c r="AM771" s="317"/>
      <c r="AN771" s="114"/>
      <c r="AO771" s="317"/>
      <c r="AP771" s="317"/>
      <c r="AQ771" s="114"/>
      <c r="AR771" s="862"/>
      <c r="AS771" s="699" t="e">
        <f t="shared" si="1418"/>
        <v>#DIV/0!</v>
      </c>
      <c r="AT771" s="862"/>
      <c r="AU771" s="699" t="e">
        <f t="shared" si="1419"/>
        <v>#DIV/0!</v>
      </c>
      <c r="AV771" s="317"/>
      <c r="AW771" s="699" t="e">
        <f t="shared" si="1424"/>
        <v>#DIV/0!</v>
      </c>
      <c r="AX771" s="862"/>
      <c r="AY771" s="699" t="e">
        <f t="shared" si="1425"/>
        <v>#DIV/0!</v>
      </c>
      <c r="AZ771" s="317"/>
      <c r="BA771" s="699" t="e">
        <f t="shared" si="1426"/>
        <v>#DIV/0!</v>
      </c>
      <c r="BB771" s="317"/>
      <c r="BC771" s="317"/>
      <c r="BD771" s="317"/>
      <c r="BE771" s="317"/>
      <c r="BF771" s="317"/>
      <c r="BG771" s="317"/>
      <c r="BH771" s="317"/>
      <c r="BI771" s="317"/>
      <c r="BJ771" s="317"/>
      <c r="BK771" s="317"/>
      <c r="BL771" s="317"/>
      <c r="BM771" s="317"/>
      <c r="BN771" s="317"/>
      <c r="BO771" s="317"/>
      <c r="BP771" s="317"/>
      <c r="BQ771" s="317"/>
      <c r="BR771" s="317"/>
      <c r="BS771" s="317"/>
      <c r="BT771" s="317"/>
      <c r="BU771" s="317"/>
      <c r="BV771" s="317"/>
      <c r="BW771" s="317"/>
      <c r="BX771" s="317"/>
      <c r="BY771" s="317"/>
      <c r="BZ771" s="317"/>
      <c r="CE771" s="699" t="e">
        <f t="shared" si="1405"/>
        <v>#DIV/0!</v>
      </c>
    </row>
    <row r="772" spans="1:12295" s="147" customFormat="1" ht="117.75" customHeight="1" x14ac:dyDescent="0.3">
      <c r="B772" s="1088" t="s">
        <v>383</v>
      </c>
      <c r="C772" s="1088"/>
      <c r="D772" s="852">
        <f>E772+F772+G772+H772+I772</f>
        <v>18836381.777240001</v>
      </c>
      <c r="E772" s="852">
        <f>E773+E775+E776</f>
        <v>6199278.3892400004</v>
      </c>
      <c r="F772" s="852">
        <f>F773+F775+F776</f>
        <v>4034138.8590799998</v>
      </c>
      <c r="G772" s="852">
        <f t="shared" ref="G772:AC772" si="1427">G773+G775+G776</f>
        <v>5514362.2814099994</v>
      </c>
      <c r="H772" s="852">
        <f t="shared" si="1427"/>
        <v>0</v>
      </c>
      <c r="I772" s="852">
        <f t="shared" si="1427"/>
        <v>3088602.2475100001</v>
      </c>
      <c r="J772" s="852">
        <f>K772-D772</f>
        <v>-8498825.805399999</v>
      </c>
      <c r="K772" s="852">
        <f>M772+O772+Q772+S772+U772</f>
        <v>10337555.971840002</v>
      </c>
      <c r="L772" s="699">
        <f t="shared" si="1413"/>
        <v>0.54880794486395845</v>
      </c>
      <c r="M772" s="852">
        <f>M773+M775+M776</f>
        <v>4894870.8840500005</v>
      </c>
      <c r="N772" s="699">
        <f>M772/E772</f>
        <v>0.78958720301155672</v>
      </c>
      <c r="O772" s="852">
        <f>O773+O775+O776</f>
        <v>4034138.8590799998</v>
      </c>
      <c r="P772" s="699">
        <f>O772/F772</f>
        <v>1</v>
      </c>
      <c r="Q772" s="852">
        <f t="shared" ref="Q772" si="1428">Q773+Q775+Q776</f>
        <v>754131.12150999997</v>
      </c>
      <c r="R772" s="699">
        <f>Q772/G772</f>
        <v>0.13675763089638204</v>
      </c>
      <c r="S772" s="631">
        <f t="shared" ref="S772:U772" si="1429">S773+S775+S776</f>
        <v>0</v>
      </c>
      <c r="T772" s="687">
        <v>0</v>
      </c>
      <c r="U772" s="631">
        <f t="shared" si="1429"/>
        <v>654415.10719999997</v>
      </c>
      <c r="V772" s="631" t="e">
        <f t="shared" si="1427"/>
        <v>#REF!</v>
      </c>
      <c r="W772" s="631" t="e">
        <f t="shared" si="1427"/>
        <v>#REF!</v>
      </c>
      <c r="X772" s="631" t="e">
        <f t="shared" si="1427"/>
        <v>#REF!</v>
      </c>
      <c r="Y772" s="631" t="e">
        <f t="shared" si="1427"/>
        <v>#REF!</v>
      </c>
      <c r="Z772" s="631" t="e">
        <f t="shared" si="1427"/>
        <v>#REF!</v>
      </c>
      <c r="AA772" s="631" t="e">
        <f t="shared" si="1427"/>
        <v>#REF!</v>
      </c>
      <c r="AB772" s="631" t="e">
        <f t="shared" si="1427"/>
        <v>#REF!</v>
      </c>
      <c r="AC772" s="631" t="e">
        <f t="shared" si="1427"/>
        <v>#REF!</v>
      </c>
      <c r="AD772" s="699">
        <f>U772/I772</f>
        <v>0.21188066793889787</v>
      </c>
      <c r="AE772" s="852">
        <f>AG772+AI772+AK772+AM772+AO772</f>
        <v>7862765.9943000004</v>
      </c>
      <c r="AF772" s="699">
        <f t="shared" si="1415"/>
        <v>0.41742443359268605</v>
      </c>
      <c r="AG772" s="852">
        <f>AG773+AG775+AG776</f>
        <v>2932203.6749900002</v>
      </c>
      <c r="AH772" s="699">
        <f t="shared" si="1416"/>
        <v>0.47299112749628802</v>
      </c>
      <c r="AI772" s="852">
        <f>AI773+AI775+AI776</f>
        <v>2730373.7732699998</v>
      </c>
      <c r="AJ772" s="699">
        <f>AI772/F772</f>
        <v>0.67681700324333194</v>
      </c>
      <c r="AK772" s="852">
        <f t="shared" ref="AK772" si="1430">AK773+AK775+AK776</f>
        <v>1679223.8611900001</v>
      </c>
      <c r="AL772" s="699">
        <f>AK772/G772</f>
        <v>0.30451823356818508</v>
      </c>
      <c r="AM772" s="631">
        <f t="shared" ref="AM772" si="1431">AM773+AM775+AM776</f>
        <v>0</v>
      </c>
      <c r="AN772" s="687">
        <v>0</v>
      </c>
      <c r="AO772" s="852">
        <f>AO773+AO775+AO776</f>
        <v>520964.68484999996</v>
      </c>
      <c r="AP772" s="631">
        <f>AR772-AE772</f>
        <v>10321691.069719996</v>
      </c>
      <c r="AQ772" s="699">
        <f>AO772/I772</f>
        <v>0.1686732842566557</v>
      </c>
      <c r="AR772" s="852">
        <f>AT772+AV772+AX772+AZ772+BB772</f>
        <v>18184457.064019997</v>
      </c>
      <c r="AS772" s="699">
        <f t="shared" si="1418"/>
        <v>0.96539013060312229</v>
      </c>
      <c r="AT772" s="852">
        <f>AT773+AT775+AT776</f>
        <v>6199278.3892399995</v>
      </c>
      <c r="AU772" s="699">
        <f t="shared" si="1419"/>
        <v>0.99999999999999989</v>
      </c>
      <c r="AV772" s="852">
        <f>AV773+AV775+AV776</f>
        <v>4034138.8590799998</v>
      </c>
      <c r="AW772" s="699">
        <f t="shared" si="1424"/>
        <v>1</v>
      </c>
      <c r="AX772" s="852">
        <f t="shared" ref="AX772" si="1432">AX773+AX775+AX776</f>
        <v>5250925.5066299997</v>
      </c>
      <c r="AY772" s="699">
        <f t="shared" si="1425"/>
        <v>0.95222715495713861</v>
      </c>
      <c r="AZ772" s="631">
        <f t="shared" ref="AZ772" si="1433">AZ773+AZ775+AZ776</f>
        <v>0</v>
      </c>
      <c r="BA772" s="699"/>
      <c r="BB772" s="852">
        <f t="shared" ref="BB772" si="1434">BB773+BB775+BB776</f>
        <v>2700114.30907</v>
      </c>
      <c r="BC772" s="631" t="e">
        <f>BC316+#REF!+BC573+#REF!+BC714+BC726+BC736+BC744+BC750</f>
        <v>#REF!</v>
      </c>
      <c r="BD772" s="631" t="e">
        <f>BD316+#REF!+BD573+#REF!+BD714+BD726+BD736+BD744+BD750</f>
        <v>#REF!</v>
      </c>
      <c r="BE772" s="631">
        <f>BF772+BH772+BI772+BG772</f>
        <v>500000</v>
      </c>
      <c r="BF772" s="631">
        <f>BF773+BF775+BF776</f>
        <v>500000</v>
      </c>
      <c r="BG772" s="631">
        <f t="shared" ref="BG772" si="1435">BG773+BG775+BG776</f>
        <v>0</v>
      </c>
      <c r="BH772" s="631">
        <f t="shared" ref="BH772:BI772" si="1436">BH773+BH775+BH776</f>
        <v>0</v>
      </c>
      <c r="BI772" s="631">
        <f t="shared" si="1436"/>
        <v>0</v>
      </c>
      <c r="BJ772" s="631" t="e">
        <f t="shared" ref="BJ772:BJ775" si="1437">BK772+BL772+BM772</f>
        <v>#REF!</v>
      </c>
      <c r="BK772" s="631" t="e">
        <f>BK316+#REF!+BK573+#REF!+BK714+BK726+BK736+BK744+BK750+BK537+BK761</f>
        <v>#REF!</v>
      </c>
      <c r="BL772" s="631" t="e">
        <f>BL316+#REF!+BL573+#REF!+BL714+BL726+BL736+BL744+BL750</f>
        <v>#REF!</v>
      </c>
      <c r="BM772" s="631" t="e">
        <f>BM316+#REF!+BM573+#REF!+BM714+BM726+BM736+BM744+BM750</f>
        <v>#REF!</v>
      </c>
      <c r="BN772" s="631">
        <f>BO772+BP772+BQ772+BR772+BS772</f>
        <v>2342082.0132400002</v>
      </c>
      <c r="BO772" s="631">
        <f>BO773+BO775+BO776</f>
        <v>1130982.01324</v>
      </c>
      <c r="BP772" s="631">
        <f>BP773+BP775+BP776</f>
        <v>0</v>
      </c>
      <c r="BQ772" s="631">
        <f t="shared" ref="BQ772:BS772" si="1438">BQ773+BQ775+BQ776</f>
        <v>0</v>
      </c>
      <c r="BR772" s="631">
        <f t="shared" si="1438"/>
        <v>0</v>
      </c>
      <c r="BS772" s="631">
        <f t="shared" si="1438"/>
        <v>1211100</v>
      </c>
      <c r="BT772" s="631">
        <f>BT773+BT775+BT776</f>
        <v>-200000</v>
      </c>
      <c r="BU772" s="631">
        <f>BV772+BW772+BX772+BY772+BZ772</f>
        <v>2142082.0132400002</v>
      </c>
      <c r="BV772" s="512">
        <f>BV773+BV775+BV776</f>
        <v>1130982.01324</v>
      </c>
      <c r="BW772" s="544">
        <f>BW773+BW775+BW776</f>
        <v>0</v>
      </c>
      <c r="BX772" s="512">
        <f t="shared" ref="BX772:BZ772" si="1439">BX773+BX775+BX776</f>
        <v>0</v>
      </c>
      <c r="BY772" s="512">
        <f t="shared" si="1439"/>
        <v>0</v>
      </c>
      <c r="BZ772" s="540">
        <f t="shared" si="1439"/>
        <v>1011100</v>
      </c>
      <c r="CE772" s="699">
        <f t="shared" si="1405"/>
        <v>0.8742188513418343</v>
      </c>
    </row>
    <row r="773" spans="1:12295" s="45" customFormat="1" ht="44.25" customHeight="1" x14ac:dyDescent="0.25">
      <c r="B773" s="1032" t="s">
        <v>270</v>
      </c>
      <c r="C773" s="1032"/>
      <c r="D773" s="166">
        <f>E773+F773+G773+H773+I773</f>
        <v>14631275.587239999</v>
      </c>
      <c r="E773" s="166">
        <f>E309</f>
        <v>5912998.1372800004</v>
      </c>
      <c r="F773" s="166">
        <f>F309</f>
        <v>4034138.8590799998</v>
      </c>
      <c r="G773" s="166">
        <f>G309</f>
        <v>1809256.0914099999</v>
      </c>
      <c r="H773" s="166">
        <f>H309</f>
        <v>0</v>
      </c>
      <c r="I773" s="166">
        <f>I587+I700+I736+I742+I743+I762+I770+I733</f>
        <v>2874882.4994700002</v>
      </c>
      <c r="J773" s="166">
        <f>K773-D773</f>
        <v>-4663984.1548299994</v>
      </c>
      <c r="K773" s="166">
        <f>M773+O773+Q773+S773+U773</f>
        <v>9967291.4324099999</v>
      </c>
      <c r="L773" s="699">
        <f t="shared" si="1413"/>
        <v>0.68123188391738854</v>
      </c>
      <c r="M773" s="166">
        <f>M309</f>
        <v>4608590.6320900004</v>
      </c>
      <c r="N773" s="699">
        <f t="shared" ref="N773:N776" si="1440">M773/E773</f>
        <v>0.77939998036427049</v>
      </c>
      <c r="O773" s="166">
        <f>O309</f>
        <v>4034138.8590799998</v>
      </c>
      <c r="P773" s="699">
        <f t="shared" ref="P773:P774" si="1441">O773/F773</f>
        <v>1</v>
      </c>
      <c r="Q773" s="166">
        <f>Q309</f>
        <v>754131.12150999997</v>
      </c>
      <c r="R773" s="699">
        <f t="shared" ref="R773:R775" si="1442">Q773/G773</f>
        <v>0.41681834047179367</v>
      </c>
      <c r="S773" s="626">
        <f>S309</f>
        <v>0</v>
      </c>
      <c r="T773" s="687">
        <v>0</v>
      </c>
      <c r="U773" s="687">
        <f>U309</f>
        <v>570430.81972999999</v>
      </c>
      <c r="V773" s="626" t="e">
        <f t="shared" si="1331"/>
        <v>#REF!</v>
      </c>
      <c r="W773" s="626" t="e">
        <f>W317+#REF!+W573+#REF!+W714+W726+W736+W744+W750+W538+W762</f>
        <v>#REF!</v>
      </c>
      <c r="X773" s="626" t="e">
        <f>X317+#REF!+X573+#REF!+X714+X726+X736+X744+X750</f>
        <v>#REF!</v>
      </c>
      <c r="Y773" s="626" t="e">
        <f>Y317+#REF!+Y573+#REF!+Y714+Y726+Y736+Y744+Y750</f>
        <v>#REF!</v>
      </c>
      <c r="Z773" s="626" t="e">
        <f t="shared" si="1332"/>
        <v>#REF!</v>
      </c>
      <c r="AA773" s="626" t="e">
        <f>AA317+#REF!+AA573+#REF!+AA714+AA726+AA736+AA744+AA750+AA538+AA762</f>
        <v>#REF!</v>
      </c>
      <c r="AB773" s="626" t="e">
        <f>AB317+#REF!+AB573+#REF!+AB714+AB726+AB736+AB744+AB750</f>
        <v>#REF!</v>
      </c>
      <c r="AC773" s="626" t="e">
        <f>AC317+#REF!+AC573+#REF!+AC714+AC726+AC736+AC744+AC750</f>
        <v>#REF!</v>
      </c>
      <c r="AD773" s="699">
        <f t="shared" ref="AD773:AD777" si="1443">U773/I773</f>
        <v>0.19841882923394677</v>
      </c>
      <c r="AE773" s="166">
        <f>AG773+AI773+AK773+AO773</f>
        <v>6800675.7952399999</v>
      </c>
      <c r="AF773" s="699">
        <f t="shared" si="1415"/>
        <v>0.46480402577960461</v>
      </c>
      <c r="AG773" s="166">
        <f>AG309</f>
        <v>2645923.4230300002</v>
      </c>
      <c r="AH773" s="699">
        <f t="shared" si="1416"/>
        <v>0.44747577482700412</v>
      </c>
      <c r="AI773" s="166">
        <f>AI309</f>
        <v>2730373.7732699998</v>
      </c>
      <c r="AJ773" s="699">
        <f t="shared" ref="AJ773:AJ774" si="1444">AI773/F773</f>
        <v>0.67681700324333194</v>
      </c>
      <c r="AK773" s="166">
        <f>AK309</f>
        <v>987398.20156000007</v>
      </c>
      <c r="AL773" s="699">
        <f t="shared" ref="AL773:AL775" si="1445">AK773/G773</f>
        <v>0.54574817033806156</v>
      </c>
      <c r="AM773" s="626">
        <f>AM309</f>
        <v>0</v>
      </c>
      <c r="AN773" s="687">
        <v>0</v>
      </c>
      <c r="AO773" s="166">
        <f>AO587+AO734+AO736+AO743+AO760+AO762+AO742</f>
        <v>436980.39737999998</v>
      </c>
      <c r="AP773" s="626">
        <f>AR773-AE773</f>
        <v>7202410.4186199997</v>
      </c>
      <c r="AQ773" s="699">
        <f t="shared" ref="AQ773:AQ777" si="1446">AO773/I773</f>
        <v>0.151999393874553</v>
      </c>
      <c r="AR773" s="166">
        <f>AT773+AV773+AX773+AZ773+BB773</f>
        <v>14003086.21386</v>
      </c>
      <c r="AS773" s="699">
        <f t="shared" si="1418"/>
        <v>0.95706530373005572</v>
      </c>
      <c r="AT773" s="166">
        <f>AT309</f>
        <v>5912998.1372799994</v>
      </c>
      <c r="AU773" s="699">
        <f t="shared" si="1419"/>
        <v>0.99999999999999989</v>
      </c>
      <c r="AV773" s="166">
        <f>AV309</f>
        <v>4034138.8590799998</v>
      </c>
      <c r="AW773" s="699">
        <f t="shared" si="1424"/>
        <v>1</v>
      </c>
      <c r="AX773" s="166">
        <f>AX309</f>
        <v>1569554.6564699996</v>
      </c>
      <c r="AY773" s="699">
        <f t="shared" si="1425"/>
        <v>0.86751381627064483</v>
      </c>
      <c r="AZ773" s="626">
        <f>AZ309</f>
        <v>0</v>
      </c>
      <c r="BA773" s="699"/>
      <c r="BB773" s="166">
        <f>BB587+BB700+BB736+BB742+BB743+BB762+BB770</f>
        <v>2486394.56103</v>
      </c>
      <c r="BC773" s="626" t="e">
        <f>BC317+#REF!+BC573+#REF!+BC714+BC726+BC736+BC744+BC750</f>
        <v>#REF!</v>
      </c>
      <c r="BD773" s="626" t="e">
        <f>BD317+#REF!+BD573+#REF!+BD714+BD726+BD736+BD744+BD750</f>
        <v>#REF!</v>
      </c>
      <c r="BE773" s="626">
        <f>BF773+BH773+BI773+BG773</f>
        <v>500000</v>
      </c>
      <c r="BF773" s="626">
        <f>BF309</f>
        <v>500000</v>
      </c>
      <c r="BG773" s="626">
        <f>BG309</f>
        <v>0</v>
      </c>
      <c r="BH773" s="626">
        <f>BH309</f>
        <v>0</v>
      </c>
      <c r="BI773" s="626">
        <f>BI573+BI731</f>
        <v>0</v>
      </c>
      <c r="BJ773" s="626" t="e">
        <f t="shared" si="1437"/>
        <v>#REF!</v>
      </c>
      <c r="BK773" s="626" t="e">
        <f>BK317+#REF!+BK573+#REF!+BK714+BK726+BK736+BK744+BK750+BK538+BK762</f>
        <v>#REF!</v>
      </c>
      <c r="BL773" s="626" t="e">
        <f>BL317+#REF!+BL573+#REF!+BL714+BL726+BL736+BL744+BL750</f>
        <v>#REF!</v>
      </c>
      <c r="BM773" s="626" t="e">
        <f>BM317+#REF!+BM573+#REF!+BM714+BM726+BM736+BM744+BM750</f>
        <v>#REF!</v>
      </c>
      <c r="BN773" s="626">
        <f>BO773+BP773+BQ773+BR773+BS773</f>
        <v>1842082.01324</v>
      </c>
      <c r="BO773" s="626">
        <f>BO309</f>
        <v>630982.01324</v>
      </c>
      <c r="BP773" s="626">
        <f>BP309</f>
        <v>0</v>
      </c>
      <c r="BQ773" s="626">
        <f>BQ309</f>
        <v>0</v>
      </c>
      <c r="BR773" s="626">
        <f>BR309</f>
        <v>0</v>
      </c>
      <c r="BS773" s="626">
        <f>BS587+BS734+BS736+BS743+BS760+BS762</f>
        <v>1211100</v>
      </c>
      <c r="BT773" s="626">
        <f>BU773-BN773</f>
        <v>-200000</v>
      </c>
      <c r="BU773" s="626">
        <f>BV773+BW773+BX773+BY773+BZ773</f>
        <v>1642082.01324</v>
      </c>
      <c r="BV773" s="507">
        <f>BV309</f>
        <v>630982.01324</v>
      </c>
      <c r="BW773" s="546">
        <f>BW309</f>
        <v>0</v>
      </c>
      <c r="BX773" s="507">
        <f>BX309</f>
        <v>0</v>
      </c>
      <c r="BY773" s="507">
        <f>BY309</f>
        <v>0</v>
      </c>
      <c r="BZ773" s="539">
        <f>BZ587+BZ734+BZ736+BZ743+BZ760+BZ762</f>
        <v>1011100</v>
      </c>
      <c r="CE773" s="699">
        <f t="shared" si="1405"/>
        <v>0.86486823774132682</v>
      </c>
    </row>
    <row r="774" spans="1:12295" s="23" customFormat="1" ht="77.25" hidden="1" customHeight="1" x14ac:dyDescent="0.25">
      <c r="B774" s="1035" t="s">
        <v>271</v>
      </c>
      <c r="C774" s="1035"/>
      <c r="D774" s="167" t="e">
        <f>#REF!+D318</f>
        <v>#REF!</v>
      </c>
      <c r="E774" s="167" t="e">
        <f>#REF!+E318</f>
        <v>#REF!</v>
      </c>
      <c r="F774" s="167"/>
      <c r="G774" s="167"/>
      <c r="H774" s="167" t="e">
        <f>#REF!+H318</f>
        <v>#REF!</v>
      </c>
      <c r="I774" s="167" t="e">
        <f>#REF!+I318</f>
        <v>#REF!</v>
      </c>
      <c r="J774" s="167"/>
      <c r="K774" s="844" t="e">
        <f>#REF!+K318</f>
        <v>#REF!</v>
      </c>
      <c r="L774" s="699" t="e">
        <f t="shared" si="1413"/>
        <v>#REF!</v>
      </c>
      <c r="M774" s="167" t="e">
        <f>#REF!+M318</f>
        <v>#REF!</v>
      </c>
      <c r="N774" s="699" t="e">
        <f t="shared" si="1440"/>
        <v>#REF!</v>
      </c>
      <c r="O774" s="167"/>
      <c r="P774" s="699" t="e">
        <f t="shared" si="1441"/>
        <v>#DIV/0!</v>
      </c>
      <c r="Q774" s="167"/>
      <c r="R774" s="699" t="e">
        <f t="shared" si="1442"/>
        <v>#DIV/0!</v>
      </c>
      <c r="S774" s="102" t="e">
        <f>#REF!+S318</f>
        <v>#REF!</v>
      </c>
      <c r="T774" s="114"/>
      <c r="U774" s="102" t="e">
        <f>#REF!+U318</f>
        <v>#REF!</v>
      </c>
      <c r="V774" s="43" t="e">
        <f t="shared" si="1331"/>
        <v>#REF!</v>
      </c>
      <c r="W774" s="102" t="e">
        <f>#REF!+W318</f>
        <v>#REF!</v>
      </c>
      <c r="X774" s="102" t="e">
        <f>#REF!+X318</f>
        <v>#REF!</v>
      </c>
      <c r="Y774" s="102" t="e">
        <f>#REF!+Y318</f>
        <v>#REF!</v>
      </c>
      <c r="Z774" s="102" t="e">
        <f t="shared" si="1332"/>
        <v>#REF!</v>
      </c>
      <c r="AA774" s="102" t="e">
        <f>#REF!+AA318</f>
        <v>#REF!</v>
      </c>
      <c r="AB774" s="102" t="e">
        <f>#REF!+AB318</f>
        <v>#REF!</v>
      </c>
      <c r="AC774" s="102" t="e">
        <f>#REF!+AC318</f>
        <v>#REF!</v>
      </c>
      <c r="AD774" s="699" t="e">
        <f t="shared" si="1443"/>
        <v>#REF!</v>
      </c>
      <c r="AE774" s="167" t="e">
        <f>#REF!+AE318</f>
        <v>#REF!</v>
      </c>
      <c r="AF774" s="699" t="e">
        <f t="shared" si="1415"/>
        <v>#REF!</v>
      </c>
      <c r="AG774" s="167" t="e">
        <f>#REF!+AG318</f>
        <v>#REF!</v>
      </c>
      <c r="AH774" s="699" t="e">
        <f t="shared" si="1416"/>
        <v>#REF!</v>
      </c>
      <c r="AI774" s="167"/>
      <c r="AJ774" s="699" t="e">
        <f t="shared" si="1444"/>
        <v>#DIV/0!</v>
      </c>
      <c r="AK774" s="167"/>
      <c r="AL774" s="699" t="e">
        <f t="shared" si="1445"/>
        <v>#DIV/0!</v>
      </c>
      <c r="AM774" s="102" t="e">
        <f>#REF!+AM318</f>
        <v>#REF!</v>
      </c>
      <c r="AN774" s="114"/>
      <c r="AO774" s="167" t="e">
        <f>#REF!+AO318</f>
        <v>#REF!</v>
      </c>
      <c r="AP774" s="102"/>
      <c r="AQ774" s="699" t="e">
        <f t="shared" si="1446"/>
        <v>#REF!</v>
      </c>
      <c r="AR774" s="167" t="e">
        <f>#REF!+AR318</f>
        <v>#REF!</v>
      </c>
      <c r="AS774" s="699" t="e">
        <f t="shared" si="1418"/>
        <v>#REF!</v>
      </c>
      <c r="AT774" s="167" t="e">
        <f>#REF!+AT318</f>
        <v>#REF!</v>
      </c>
      <c r="AU774" s="699" t="e">
        <f t="shared" si="1419"/>
        <v>#REF!</v>
      </c>
      <c r="AV774" s="167"/>
      <c r="AW774" s="699" t="e">
        <f t="shared" si="1424"/>
        <v>#DIV/0!</v>
      </c>
      <c r="AX774" s="167"/>
      <c r="AY774" s="699" t="e">
        <f t="shared" si="1425"/>
        <v>#DIV/0!</v>
      </c>
      <c r="AZ774" s="102" t="e">
        <f>#REF!+AZ318</f>
        <v>#REF!</v>
      </c>
      <c r="BA774" s="699"/>
      <c r="BB774" s="167" t="e">
        <f>#REF!+BB318</f>
        <v>#REF!</v>
      </c>
      <c r="BC774" s="102" t="e">
        <f>#REF!+BC318</f>
        <v>#REF!</v>
      </c>
      <c r="BD774" s="102" t="e">
        <f>#REF!+BD318</f>
        <v>#REF!</v>
      </c>
      <c r="BE774" s="102" t="e">
        <f>#REF!+BE318</f>
        <v>#REF!</v>
      </c>
      <c r="BF774" s="102" t="e">
        <f>#REF!+BF318</f>
        <v>#REF!</v>
      </c>
      <c r="BG774" s="102"/>
      <c r="BH774" s="102" t="e">
        <f>#REF!+BH318</f>
        <v>#REF!</v>
      </c>
      <c r="BI774" s="102" t="e">
        <f>#REF!+BI318</f>
        <v>#REF!</v>
      </c>
      <c r="BJ774" s="102" t="e">
        <f t="shared" si="1437"/>
        <v>#REF!</v>
      </c>
      <c r="BK774" s="102" t="e">
        <f>#REF!+BK318</f>
        <v>#REF!</v>
      </c>
      <c r="BL774" s="102" t="e">
        <f>#REF!+BL318</f>
        <v>#REF!</v>
      </c>
      <c r="BM774" s="102" t="e">
        <f>#REF!+BM318</f>
        <v>#REF!</v>
      </c>
      <c r="BN774" s="102" t="e">
        <f>#REF!+BN318</f>
        <v>#REF!</v>
      </c>
      <c r="BO774" s="102" t="e">
        <f>#REF!+BO318</f>
        <v>#REF!</v>
      </c>
      <c r="BP774" s="102"/>
      <c r="BQ774" s="102"/>
      <c r="BR774" s="102" t="e">
        <f>#REF!+BR318</f>
        <v>#REF!</v>
      </c>
      <c r="BS774" s="102" t="e">
        <f>#REF!+BS318</f>
        <v>#REF!</v>
      </c>
      <c r="BT774" s="102"/>
      <c r="BU774" s="102" t="e">
        <f>#REF!+BU318</f>
        <v>#REF!</v>
      </c>
      <c r="BV774" s="102" t="e">
        <f>#REF!+BV318</f>
        <v>#REF!</v>
      </c>
      <c r="BW774" s="102"/>
      <c r="BX774" s="102"/>
      <c r="BY774" s="102" t="e">
        <f>#REF!+BY318</f>
        <v>#REF!</v>
      </c>
      <c r="BZ774" s="102" t="e">
        <f>#REF!+BZ318</f>
        <v>#REF!</v>
      </c>
      <c r="CE774" s="699" t="e">
        <f t="shared" si="1405"/>
        <v>#REF!</v>
      </c>
    </row>
    <row r="775" spans="1:12295" s="193" customFormat="1" ht="40.5" customHeight="1" x14ac:dyDescent="0.25">
      <c r="B775" s="1016" t="s">
        <v>274</v>
      </c>
      <c r="C775" s="1016"/>
      <c r="D775" s="235">
        <f>E775+H775+I775+G775</f>
        <v>3705106.19</v>
      </c>
      <c r="E775" s="235">
        <f>E315</f>
        <v>0</v>
      </c>
      <c r="F775" s="235">
        <f>F315</f>
        <v>0</v>
      </c>
      <c r="G775" s="235">
        <f>G315</f>
        <v>3705106.19</v>
      </c>
      <c r="H775" s="235">
        <f>H315</f>
        <v>0</v>
      </c>
      <c r="I775" s="235">
        <v>0</v>
      </c>
      <c r="J775" s="235">
        <f>J310</f>
        <v>-3705106.19</v>
      </c>
      <c r="K775" s="235">
        <f>M775+S775+U775+Q775</f>
        <v>0</v>
      </c>
      <c r="L775" s="823">
        <f t="shared" si="1413"/>
        <v>0</v>
      </c>
      <c r="M775" s="235">
        <f>M315</f>
        <v>0</v>
      </c>
      <c r="N775" s="823">
        <v>0</v>
      </c>
      <c r="O775" s="235">
        <f>O315</f>
        <v>0</v>
      </c>
      <c r="P775" s="823">
        <v>0</v>
      </c>
      <c r="Q775" s="235">
        <f>Q315</f>
        <v>0</v>
      </c>
      <c r="R775" s="823">
        <f t="shared" si="1442"/>
        <v>0</v>
      </c>
      <c r="S775" s="194">
        <f>S315</f>
        <v>0</v>
      </c>
      <c r="T775" s="194">
        <v>0</v>
      </c>
      <c r="U775" s="194">
        <v>0</v>
      </c>
      <c r="V775" s="851">
        <f t="shared" si="1331"/>
        <v>0</v>
      </c>
      <c r="W775" s="194">
        <f>W539</f>
        <v>0</v>
      </c>
      <c r="X775" s="194">
        <f>X539</f>
        <v>0</v>
      </c>
      <c r="Y775" s="194">
        <f>Y539</f>
        <v>0</v>
      </c>
      <c r="Z775" s="194">
        <f t="shared" si="1332"/>
        <v>0</v>
      </c>
      <c r="AA775" s="194">
        <f>AA539</f>
        <v>0</v>
      </c>
      <c r="AB775" s="194">
        <f>AB539</f>
        <v>0</v>
      </c>
      <c r="AC775" s="194">
        <f>AC539</f>
        <v>0</v>
      </c>
      <c r="AD775" s="823">
        <v>0</v>
      </c>
      <c r="AE775" s="235">
        <f>AE315</f>
        <v>691825.65962999989</v>
      </c>
      <c r="AF775" s="823">
        <f t="shared" si="1415"/>
        <v>0.18672222175364964</v>
      </c>
      <c r="AG775" s="235">
        <f>AG315</f>
        <v>0</v>
      </c>
      <c r="AH775" s="823">
        <v>0</v>
      </c>
      <c r="AI775" s="235">
        <f>AI315</f>
        <v>0</v>
      </c>
      <c r="AJ775" s="823">
        <v>0</v>
      </c>
      <c r="AK775" s="235">
        <f>AK315</f>
        <v>691825.65962999989</v>
      </c>
      <c r="AL775" s="823">
        <f t="shared" si="1445"/>
        <v>0.18672222175364964</v>
      </c>
      <c r="AM775" s="194">
        <f>AM315</f>
        <v>0</v>
      </c>
      <c r="AN775" s="194">
        <v>0</v>
      </c>
      <c r="AO775" s="235">
        <v>0</v>
      </c>
      <c r="AP775" s="194">
        <f>AR775-AE775</f>
        <v>2989545.1905300003</v>
      </c>
      <c r="AQ775" s="699">
        <v>0</v>
      </c>
      <c r="AR775" s="235">
        <f>AT775+AZ775+BB775+AX775</f>
        <v>3681370.8501599999</v>
      </c>
      <c r="AS775" s="823">
        <f t="shared" si="1418"/>
        <v>0.99359388405545268</v>
      </c>
      <c r="AT775" s="235">
        <f>AT315</f>
        <v>0</v>
      </c>
      <c r="AU775" s="823">
        <v>0</v>
      </c>
      <c r="AV775" s="235">
        <f>AV315</f>
        <v>0</v>
      </c>
      <c r="AW775" s="823">
        <v>0</v>
      </c>
      <c r="AX775" s="235">
        <f>AX315</f>
        <v>3681370.8501599999</v>
      </c>
      <c r="AY775" s="823">
        <f t="shared" si="1425"/>
        <v>0.99359388405545268</v>
      </c>
      <c r="AZ775" s="194">
        <f>AZ315</f>
        <v>0</v>
      </c>
      <c r="BA775" s="823"/>
      <c r="BB775" s="235">
        <v>0</v>
      </c>
      <c r="BC775" s="194">
        <f>BC539</f>
        <v>0</v>
      </c>
      <c r="BD775" s="194">
        <f>BD539</f>
        <v>0</v>
      </c>
      <c r="BE775" s="194">
        <f>BF775+BH775+BI775+BG775</f>
        <v>0</v>
      </c>
      <c r="BF775" s="194">
        <f>BF315</f>
        <v>0</v>
      </c>
      <c r="BG775" s="194">
        <f>BG315</f>
        <v>0</v>
      </c>
      <c r="BH775" s="194">
        <f>BH315</f>
        <v>0</v>
      </c>
      <c r="BI775" s="194">
        <f>BI315</f>
        <v>0</v>
      </c>
      <c r="BJ775" s="194">
        <f t="shared" si="1437"/>
        <v>0</v>
      </c>
      <c r="BK775" s="194">
        <f>BK539</f>
        <v>0</v>
      </c>
      <c r="BL775" s="194">
        <f>BL539</f>
        <v>0</v>
      </c>
      <c r="BM775" s="194">
        <f>BM539</f>
        <v>0</v>
      </c>
      <c r="BN775" s="194">
        <f>BO775+BR775+BS775+BQ775</f>
        <v>0</v>
      </c>
      <c r="BO775" s="194">
        <f>BO315</f>
        <v>0</v>
      </c>
      <c r="BP775" s="194"/>
      <c r="BQ775" s="194">
        <f>BQ315</f>
        <v>0</v>
      </c>
      <c r="BR775" s="194">
        <f>BR315</f>
        <v>0</v>
      </c>
      <c r="BS775" s="194">
        <f>BS763</f>
        <v>0</v>
      </c>
      <c r="BT775" s="194">
        <f>BT310</f>
        <v>0</v>
      </c>
      <c r="BU775" s="194">
        <f>BV775+BY775+BZ775+BX775</f>
        <v>0</v>
      </c>
      <c r="BV775" s="194">
        <f>BV315</f>
        <v>0</v>
      </c>
      <c r="BW775" s="194"/>
      <c r="BX775" s="194">
        <f>BX315</f>
        <v>0</v>
      </c>
      <c r="BY775" s="194">
        <f>BY315</f>
        <v>0</v>
      </c>
      <c r="BZ775" s="194">
        <f>BZ763</f>
        <v>0</v>
      </c>
      <c r="CE775" s="823">
        <v>0</v>
      </c>
    </row>
    <row r="776" spans="1:12295" s="953" customFormat="1" ht="47.25" customHeight="1" x14ac:dyDescent="0.25">
      <c r="B776" s="1037" t="s">
        <v>407</v>
      </c>
      <c r="C776" s="1038"/>
      <c r="D776" s="949">
        <f>E776+H776+I776+G776</f>
        <v>500000</v>
      </c>
      <c r="E776" s="949">
        <f>E763</f>
        <v>286280.25196000002</v>
      </c>
      <c r="F776" s="949">
        <f>F763</f>
        <v>0</v>
      </c>
      <c r="G776" s="949">
        <f t="shared" ref="G776:H776" si="1447">G763</f>
        <v>0</v>
      </c>
      <c r="H776" s="949">
        <f t="shared" si="1447"/>
        <v>0</v>
      </c>
      <c r="I776" s="949">
        <f>I763</f>
        <v>213719.74804000001</v>
      </c>
      <c r="J776" s="949">
        <f>K776-D776</f>
        <v>-129735.46057</v>
      </c>
      <c r="K776" s="949">
        <f>M776+Q776+S776+U776</f>
        <v>370264.53943</v>
      </c>
      <c r="L776" s="950">
        <f t="shared" si="1413"/>
        <v>0.74052907885999997</v>
      </c>
      <c r="M776" s="949">
        <f>M763</f>
        <v>286280.25196000002</v>
      </c>
      <c r="N776" s="950">
        <f t="shared" si="1440"/>
        <v>1</v>
      </c>
      <c r="O776" s="949">
        <f>O763</f>
        <v>0</v>
      </c>
      <c r="P776" s="950">
        <v>0</v>
      </c>
      <c r="Q776" s="949">
        <f t="shared" ref="Q776" si="1448">Q763</f>
        <v>0</v>
      </c>
      <c r="R776" s="950">
        <v>0</v>
      </c>
      <c r="S776" s="951">
        <f t="shared" ref="S776:U776" si="1449">S763</f>
        <v>0</v>
      </c>
      <c r="T776" s="951">
        <v>0</v>
      </c>
      <c r="U776" s="951">
        <f t="shared" si="1449"/>
        <v>83984.287469999981</v>
      </c>
      <c r="V776" s="951">
        <f>W776</f>
        <v>0</v>
      </c>
      <c r="W776" s="951">
        <f>W763</f>
        <v>0</v>
      </c>
      <c r="X776" s="951">
        <f t="shared" ref="X776:Y776" si="1450">X763</f>
        <v>0</v>
      </c>
      <c r="Y776" s="951">
        <f t="shared" si="1450"/>
        <v>0</v>
      </c>
      <c r="Z776" s="951">
        <f>AA776</f>
        <v>346117.6</v>
      </c>
      <c r="AA776" s="951">
        <f>AA763</f>
        <v>346117.6</v>
      </c>
      <c r="AB776" s="951">
        <f t="shared" ref="AB776:AC776" si="1451">AB763</f>
        <v>0</v>
      </c>
      <c r="AC776" s="951">
        <f t="shared" si="1451"/>
        <v>0</v>
      </c>
      <c r="AD776" s="950">
        <f t="shared" si="1443"/>
        <v>0.39296456336024405</v>
      </c>
      <c r="AE776" s="949">
        <f>AE763</f>
        <v>370264.53943</v>
      </c>
      <c r="AF776" s="950">
        <f t="shared" si="1415"/>
        <v>0.74052907885999997</v>
      </c>
      <c r="AG776" s="949">
        <f>AG763</f>
        <v>286280.25196000002</v>
      </c>
      <c r="AH776" s="950">
        <f t="shared" si="1416"/>
        <v>1</v>
      </c>
      <c r="AI776" s="949">
        <f>AI763</f>
        <v>0</v>
      </c>
      <c r="AJ776" s="950">
        <v>0</v>
      </c>
      <c r="AK776" s="949">
        <f t="shared" ref="AK776" si="1452">AK763</f>
        <v>0</v>
      </c>
      <c r="AL776" s="950">
        <v>0</v>
      </c>
      <c r="AM776" s="951">
        <f t="shared" ref="AM776:AO776" si="1453">AM763</f>
        <v>0</v>
      </c>
      <c r="AN776" s="951">
        <v>0</v>
      </c>
      <c r="AO776" s="949">
        <f t="shared" si="1453"/>
        <v>83984.287469999981</v>
      </c>
      <c r="AP776" s="951">
        <f>AR776-AE776</f>
        <v>129735.46057</v>
      </c>
      <c r="AQ776" s="699">
        <f t="shared" si="1446"/>
        <v>0.39296456336024405</v>
      </c>
      <c r="AR776" s="949">
        <f>AT776+AZ776+BB776+AX776</f>
        <v>500000</v>
      </c>
      <c r="AS776" s="950">
        <f t="shared" si="1418"/>
        <v>1</v>
      </c>
      <c r="AT776" s="949">
        <f>AT763</f>
        <v>286280.25196000002</v>
      </c>
      <c r="AU776" s="950">
        <f t="shared" si="1419"/>
        <v>1</v>
      </c>
      <c r="AV776" s="949">
        <f>AV763</f>
        <v>0</v>
      </c>
      <c r="AW776" s="950">
        <v>0</v>
      </c>
      <c r="AX776" s="949">
        <f t="shared" ref="AX776" si="1454">AX763</f>
        <v>0</v>
      </c>
      <c r="AY776" s="950"/>
      <c r="AZ776" s="951">
        <f t="shared" ref="AZ776" si="1455">AZ763</f>
        <v>0</v>
      </c>
      <c r="BA776" s="950"/>
      <c r="BB776" s="949">
        <f>BB763</f>
        <v>213719.74804000001</v>
      </c>
      <c r="BC776" s="951">
        <v>0</v>
      </c>
      <c r="BD776" s="951">
        <v>0</v>
      </c>
      <c r="BE776" s="951">
        <f>BF776+BH776+BI776+BG776</f>
        <v>0</v>
      </c>
      <c r="BF776" s="951">
        <f>BF763</f>
        <v>0</v>
      </c>
      <c r="BG776" s="951">
        <f t="shared" ref="BG776:BI776" si="1456">BG763</f>
        <v>0</v>
      </c>
      <c r="BH776" s="951">
        <f t="shared" si="1456"/>
        <v>0</v>
      </c>
      <c r="BI776" s="951">
        <f t="shared" si="1456"/>
        <v>0</v>
      </c>
      <c r="BJ776" s="951">
        <f>BK776</f>
        <v>0</v>
      </c>
      <c r="BK776" s="951">
        <f>BK763</f>
        <v>0</v>
      </c>
      <c r="BL776" s="951">
        <v>0</v>
      </c>
      <c r="BM776" s="951">
        <v>0</v>
      </c>
      <c r="BN776" s="951">
        <f>BO776+BR776+BS776+BQ776</f>
        <v>500000</v>
      </c>
      <c r="BO776" s="951">
        <f>BO763</f>
        <v>500000</v>
      </c>
      <c r="BP776" s="951"/>
      <c r="BQ776" s="951">
        <f t="shared" ref="BQ776:BS776" si="1457">BQ763</f>
        <v>0</v>
      </c>
      <c r="BR776" s="951">
        <f t="shared" si="1457"/>
        <v>0</v>
      </c>
      <c r="BS776" s="951">
        <f t="shared" si="1457"/>
        <v>0</v>
      </c>
      <c r="BT776" s="951">
        <f>BT763</f>
        <v>0</v>
      </c>
      <c r="BU776" s="951">
        <f>BV776+BY776+BZ776+BX776</f>
        <v>500000</v>
      </c>
      <c r="BV776" s="951">
        <f>BV763</f>
        <v>500000</v>
      </c>
      <c r="BW776" s="951"/>
      <c r="BX776" s="951">
        <f t="shared" ref="BX776:BZ776" si="1458">BX763</f>
        <v>0</v>
      </c>
      <c r="BY776" s="951">
        <f t="shared" si="1458"/>
        <v>0</v>
      </c>
      <c r="BZ776" s="951">
        <f t="shared" si="1458"/>
        <v>0</v>
      </c>
      <c r="CE776" s="950">
        <f t="shared" si="1405"/>
        <v>1</v>
      </c>
    </row>
    <row r="777" spans="1:12295" s="527" customFormat="1" ht="50.25" customHeight="1" x14ac:dyDescent="0.25">
      <c r="B777" s="1015" t="s">
        <v>522</v>
      </c>
      <c r="C777" s="1015"/>
      <c r="D777" s="888">
        <f>I777</f>
        <v>2700410.2475100001</v>
      </c>
      <c r="E777" s="888">
        <f>E736+E573</f>
        <v>0</v>
      </c>
      <c r="F777" s="888">
        <f>F736+F573</f>
        <v>0</v>
      </c>
      <c r="G777" s="888">
        <f>G736+G573</f>
        <v>0</v>
      </c>
      <c r="H777" s="888">
        <f>H736+H573</f>
        <v>0</v>
      </c>
      <c r="I777" s="888">
        <f>I587+I700+I736+I742+I743+I761</f>
        <v>2700410.2475100001</v>
      </c>
      <c r="J777" s="888">
        <f>U777-I777</f>
        <v>-2045995.1403100002</v>
      </c>
      <c r="K777" s="888">
        <f>U777</f>
        <v>654415.10719999997</v>
      </c>
      <c r="L777" s="827">
        <f t="shared" si="1413"/>
        <v>0.24233914376655341</v>
      </c>
      <c r="M777" s="888">
        <f>M736+M573</f>
        <v>0</v>
      </c>
      <c r="N777" s="827">
        <v>0</v>
      </c>
      <c r="O777" s="888">
        <f>O736+O573</f>
        <v>0</v>
      </c>
      <c r="P777" s="827">
        <v>0</v>
      </c>
      <c r="Q777" s="888">
        <f>Q736+Q573</f>
        <v>0</v>
      </c>
      <c r="R777" s="827">
        <v>0</v>
      </c>
      <c r="S777" s="129">
        <f>S736+S573</f>
        <v>0</v>
      </c>
      <c r="T777" s="129">
        <v>0</v>
      </c>
      <c r="U777" s="888">
        <f>U587+U736+U743+U761+U742+U700</f>
        <v>654415.10719999997</v>
      </c>
      <c r="V777" s="129">
        <f t="shared" si="1331"/>
        <v>-1166324.1921000001</v>
      </c>
      <c r="W777" s="129"/>
      <c r="X777" s="129"/>
      <c r="Y777" s="129">
        <f>Y736+Y573+Y767</f>
        <v>-1166324.1921000001</v>
      </c>
      <c r="Z777" s="129" t="e">
        <f>Z736+Z573</f>
        <v>#REF!</v>
      </c>
      <c r="AA777" s="129"/>
      <c r="AB777" s="129"/>
      <c r="AC777" s="129" t="e">
        <f>AC736+AC573+AC767</f>
        <v>#REF!</v>
      </c>
      <c r="AD777" s="827">
        <f t="shared" si="1443"/>
        <v>0.24233914376655341</v>
      </c>
      <c r="AE777" s="888">
        <f>AO777</f>
        <v>520964.68484999996</v>
      </c>
      <c r="AF777" s="827">
        <f t="shared" si="1415"/>
        <v>0.19292057024682532</v>
      </c>
      <c r="AG777" s="888">
        <f>AG736+AG573</f>
        <v>0</v>
      </c>
      <c r="AH777" s="827">
        <v>0</v>
      </c>
      <c r="AI777" s="888">
        <f>AI736+AI573</f>
        <v>0</v>
      </c>
      <c r="AJ777" s="827">
        <v>0</v>
      </c>
      <c r="AK777" s="888">
        <f>AK736+AK573</f>
        <v>0</v>
      </c>
      <c r="AL777" s="827">
        <v>0</v>
      </c>
      <c r="AM777" s="129">
        <f>AM736+AM573</f>
        <v>0</v>
      </c>
      <c r="AN777" s="129">
        <v>0</v>
      </c>
      <c r="AO777" s="888">
        <f>AO587+AO736+AO743+AO761+AO742+AO700</f>
        <v>520964.68484999996</v>
      </c>
      <c r="AP777" s="129">
        <f>BB777-AO777</f>
        <v>2179149.6242200001</v>
      </c>
      <c r="AQ777" s="827">
        <f t="shared" si="1446"/>
        <v>0.19292057024682532</v>
      </c>
      <c r="AR777" s="888">
        <f>BB777</f>
        <v>2700114.30907</v>
      </c>
      <c r="AS777" s="827">
        <f t="shared" si="1418"/>
        <v>0.99989040982188793</v>
      </c>
      <c r="AT777" s="888">
        <f>AT736+AT573</f>
        <v>0</v>
      </c>
      <c r="AU777" s="827"/>
      <c r="AV777" s="888">
        <f>AV736+AV573</f>
        <v>0</v>
      </c>
      <c r="AW777" s="827">
        <v>0</v>
      </c>
      <c r="AX777" s="888">
        <f>AX736+AX573</f>
        <v>0</v>
      </c>
      <c r="AY777" s="827"/>
      <c r="AZ777" s="129">
        <f>AZ736+AZ573</f>
        <v>0</v>
      </c>
      <c r="BA777" s="827"/>
      <c r="BB777" s="888">
        <f>BB587+BB700+BB736+BB742+BB743+BB761</f>
        <v>2700114.30907</v>
      </c>
      <c r="BC777" s="129">
        <f>BC736+BC573</f>
        <v>0</v>
      </c>
      <c r="BD777" s="129">
        <f>BD736+BD573</f>
        <v>0</v>
      </c>
      <c r="BE777" s="129">
        <f>BE736+BE573+BE767+BG777</f>
        <v>0</v>
      </c>
      <c r="BF777" s="129">
        <f>BF736+BF573</f>
        <v>0</v>
      </c>
      <c r="BG777" s="129">
        <f>BG736+BG573</f>
        <v>0</v>
      </c>
      <c r="BH777" s="129">
        <f>BH736+BH573</f>
        <v>0</v>
      </c>
      <c r="BI777" s="129">
        <f>BI736+BI573</f>
        <v>0</v>
      </c>
      <c r="BJ777" s="129">
        <f t="shared" ref="BJ777" si="1459">BK777+BL777+BM777</f>
        <v>0</v>
      </c>
      <c r="BK777" s="129">
        <f>BK736+BK573</f>
        <v>0</v>
      </c>
      <c r="BL777" s="129">
        <f>BL736+BL573</f>
        <v>0</v>
      </c>
      <c r="BM777" s="129">
        <f>BM736+BM573+BM767</f>
        <v>0</v>
      </c>
      <c r="BN777" s="129">
        <f>BS777</f>
        <v>1211100</v>
      </c>
      <c r="BO777" s="129">
        <f>BO736+BO573</f>
        <v>0</v>
      </c>
      <c r="BP777" s="129"/>
      <c r="BQ777" s="129">
        <f>BQ736+BQ573</f>
        <v>0</v>
      </c>
      <c r="BR777" s="129">
        <f>BR736+BR573</f>
        <v>0</v>
      </c>
      <c r="BS777" s="129">
        <f>BS773</f>
        <v>1211100</v>
      </c>
      <c r="BT777" s="129">
        <f>BZ777-BS777</f>
        <v>-200000</v>
      </c>
      <c r="BU777" s="129">
        <f>BZ777</f>
        <v>1011100</v>
      </c>
      <c r="BV777" s="129">
        <f>BV736+BV573</f>
        <v>0</v>
      </c>
      <c r="BW777" s="129"/>
      <c r="BX777" s="129">
        <f>BX736+BX573</f>
        <v>0</v>
      </c>
      <c r="BY777" s="129">
        <f>BY736+BY573</f>
        <v>0</v>
      </c>
      <c r="BZ777" s="129">
        <f>BZ773</f>
        <v>1011100</v>
      </c>
      <c r="CE777" s="827">
        <f t="shared" si="1405"/>
        <v>0.99989040982188793</v>
      </c>
    </row>
    <row r="778" spans="1:12295" s="25" customFormat="1" ht="57.75" hidden="1" customHeight="1" x14ac:dyDescent="0.25">
      <c r="B778" s="1039" t="s">
        <v>187</v>
      </c>
      <c r="C778" s="1039"/>
      <c r="D778" s="1039"/>
      <c r="E778" s="1039"/>
      <c r="F778" s="1039"/>
      <c r="G778" s="1039"/>
      <c r="H778" s="1039"/>
      <c r="I778" s="1039"/>
      <c r="J778" s="1039"/>
      <c r="K778" s="1039"/>
      <c r="L778" s="1039"/>
      <c r="M778" s="1039"/>
      <c r="N778" s="1039"/>
      <c r="O778" s="1039"/>
      <c r="P778" s="1039"/>
      <c r="Q778" s="1039"/>
      <c r="R778" s="1039"/>
      <c r="S778" s="1039"/>
      <c r="T778" s="1039"/>
      <c r="U778" s="1039"/>
      <c r="V778" s="1039"/>
      <c r="W778" s="1039"/>
      <c r="X778" s="1039"/>
      <c r="Y778" s="1039"/>
      <c r="Z778" s="1039"/>
      <c r="AA778" s="1039"/>
      <c r="AB778" s="1039"/>
      <c r="AC778" s="1039"/>
      <c r="AD778" s="1039"/>
      <c r="AE778" s="1039"/>
      <c r="AF778" s="1039"/>
      <c r="AG778" s="1039"/>
      <c r="AH778" s="1039"/>
      <c r="AI778" s="1039"/>
      <c r="AJ778" s="1039"/>
      <c r="AK778" s="1039"/>
      <c r="AL778" s="1039"/>
      <c r="AM778" s="1039"/>
      <c r="AN778" s="1039"/>
      <c r="AO778" s="1039"/>
      <c r="AP778" s="1039"/>
      <c r="AQ778" s="1039"/>
      <c r="AR778" s="1039"/>
      <c r="AS778" s="1039"/>
      <c r="AT778" s="1039"/>
      <c r="AU778" s="1039"/>
      <c r="AV778" s="1039"/>
      <c r="AW778" s="1039"/>
      <c r="AX778" s="1039"/>
      <c r="AY778" s="1039"/>
      <c r="AZ778" s="1039"/>
      <c r="BA778" s="1039"/>
      <c r="BB778" s="1039"/>
      <c r="BC778" s="1039"/>
      <c r="BD778" s="1039"/>
      <c r="BE778" s="1039"/>
      <c r="BF778" s="1039"/>
      <c r="BG778" s="1039"/>
      <c r="BH778" s="1039"/>
      <c r="BI778" s="1039"/>
      <c r="BJ778" s="1039"/>
      <c r="BK778" s="1039"/>
      <c r="BL778" s="1039"/>
      <c r="BM778" s="1039"/>
      <c r="BN778" s="1039"/>
      <c r="BO778" s="1039"/>
      <c r="BP778" s="1039"/>
      <c r="BQ778" s="1039"/>
      <c r="BR778" s="1039"/>
      <c r="BS778" s="1039"/>
      <c r="BT778" s="164"/>
      <c r="BU778" s="164"/>
      <c r="CE778" s="699" t="e">
        <f t="shared" si="1405"/>
        <v>#DIV/0!</v>
      </c>
    </row>
    <row r="779" spans="1:12295" s="59" customFormat="1" ht="71.25" customHeight="1" x14ac:dyDescent="0.25">
      <c r="B779" s="217" t="s">
        <v>348</v>
      </c>
      <c r="C779" s="105" t="s">
        <v>359</v>
      </c>
      <c r="D779" s="896">
        <f>E779+G779+H779+I779</f>
        <v>2525641.74713</v>
      </c>
      <c r="E779" s="896">
        <f>E781+E823+E825+E837</f>
        <v>578736.67986999999</v>
      </c>
      <c r="F779" s="896">
        <f>F781+F823+F825+F837</f>
        <v>0</v>
      </c>
      <c r="G779" s="896">
        <f>G781+G823+G825+G837</f>
        <v>739195.26725999999</v>
      </c>
      <c r="H779" s="896">
        <f>H781+H823+H825+H837</f>
        <v>1207709.7999999998</v>
      </c>
      <c r="I779" s="896">
        <f>I781+I823+I825+I837</f>
        <v>0</v>
      </c>
      <c r="J779" s="896" t="e">
        <f>J781+J825</f>
        <v>#REF!</v>
      </c>
      <c r="K779" s="896">
        <f>M779+Q779+S779+U779</f>
        <v>1823983.0758400001</v>
      </c>
      <c r="L779" s="954">
        <f t="shared" ref="L779:L843" si="1460">K779/D779</f>
        <v>0.72218598616081386</v>
      </c>
      <c r="M779" s="896">
        <f>M781+M823</f>
        <v>578736.67986999999</v>
      </c>
      <c r="N779" s="954">
        <f>M779/E779</f>
        <v>1</v>
      </c>
      <c r="O779" s="105"/>
      <c r="P779" s="105"/>
      <c r="Q779" s="105">
        <f>Q781+Q823</f>
        <v>421938.80630999996</v>
      </c>
      <c r="R779" s="954">
        <f>Q779/G779</f>
        <v>0.57080831682542388</v>
      </c>
      <c r="S779" s="896">
        <f t="shared" ref="S779:U779" si="1461">S780</f>
        <v>823307.58966000006</v>
      </c>
      <c r="T779" s="954">
        <f>S779/H779</f>
        <v>0.6817097862913758</v>
      </c>
      <c r="U779" s="105">
        <f t="shared" si="1461"/>
        <v>0</v>
      </c>
      <c r="V779" s="105">
        <f t="shared" ref="V779:AC779" si="1462">V781+V818+V825</f>
        <v>0</v>
      </c>
      <c r="W779" s="105">
        <f t="shared" si="1462"/>
        <v>0</v>
      </c>
      <c r="X779" s="105">
        <f t="shared" si="1462"/>
        <v>0</v>
      </c>
      <c r="Y779" s="105">
        <f t="shared" si="1462"/>
        <v>0</v>
      </c>
      <c r="Z779" s="105">
        <f t="shared" si="1462"/>
        <v>1767185.7087199998</v>
      </c>
      <c r="AA779" s="105">
        <f t="shared" si="1462"/>
        <v>559475.90871999995</v>
      </c>
      <c r="AB779" s="105">
        <f t="shared" si="1462"/>
        <v>1207709.7999999998</v>
      </c>
      <c r="AC779" s="105">
        <f t="shared" si="1462"/>
        <v>0</v>
      </c>
      <c r="AD779" s="105"/>
      <c r="AE779" s="896">
        <f>AG779+AK779+AM779+AO779</f>
        <v>1286831.89597</v>
      </c>
      <c r="AF779" s="954">
        <f t="shared" ref="AF779:AF843" si="1463">AE779/D779</f>
        <v>0.5095068995562354</v>
      </c>
      <c r="AG779" s="896">
        <f>AG781+AG823</f>
        <v>26104.8704</v>
      </c>
      <c r="AH779" s="954">
        <f t="shared" si="1416"/>
        <v>4.5106645747533862E-2</v>
      </c>
      <c r="AI779" s="105"/>
      <c r="AJ779" s="105"/>
      <c r="AK779" s="896">
        <f>AK781+AK823</f>
        <v>374889.33001999999</v>
      </c>
      <c r="AL779" s="954">
        <f>AK779/G779</f>
        <v>0.50715872601513656</v>
      </c>
      <c r="AM779" s="896">
        <f t="shared" ref="AM779" si="1464">AM780</f>
        <v>885837.69554999995</v>
      </c>
      <c r="AN779" s="954">
        <f>AM779/H779</f>
        <v>0.73348555716778985</v>
      </c>
      <c r="AO779" s="105">
        <f t="shared" ref="AO779" si="1465">AO780</f>
        <v>0</v>
      </c>
      <c r="AP779" s="105">
        <f>AR779-AE779</f>
        <v>1196434.63222</v>
      </c>
      <c r="AQ779" s="105"/>
      <c r="AR779" s="896">
        <f>AT779+AX779+AZ779+BB779</f>
        <v>2483266.52819</v>
      </c>
      <c r="AS779" s="954">
        <f t="shared" ref="AS779:AS843" si="1466">AR779/D779</f>
        <v>0.98322199932426957</v>
      </c>
      <c r="AT779" s="896">
        <f>AT781+AT823</f>
        <v>578736.67986999999</v>
      </c>
      <c r="AU779" s="954">
        <f t="shared" ref="AU779:AU843" si="1467">AT779/E779</f>
        <v>1</v>
      </c>
      <c r="AV779" s="105"/>
      <c r="AW779" s="954"/>
      <c r="AX779" s="896">
        <f>AX781+AX823</f>
        <v>733823.85774999997</v>
      </c>
      <c r="AY779" s="954">
        <f t="shared" ref="AY779:AY842" si="1468">AX779/G779</f>
        <v>0.99273343628144373</v>
      </c>
      <c r="AZ779" s="896">
        <f t="shared" ref="AZ779" si="1469">AZ780</f>
        <v>1170705.9905699997</v>
      </c>
      <c r="BA779" s="954">
        <f t="shared" ref="BA779" si="1470">AZ779/H779</f>
        <v>0.96936034680682381</v>
      </c>
      <c r="BB779" s="105">
        <f>BB833</f>
        <v>0</v>
      </c>
      <c r="BC779" s="105">
        <f>AM779</f>
        <v>885837.69554999995</v>
      </c>
      <c r="BD779" s="105">
        <f>AO779</f>
        <v>0</v>
      </c>
      <c r="BE779" s="105">
        <f>BF779+BG779+BH779+BI779</f>
        <v>812604.37038999994</v>
      </c>
      <c r="BF779" s="105">
        <f>BF780</f>
        <v>0</v>
      </c>
      <c r="BG779" s="105">
        <f t="shared" ref="BG779" si="1471">BG780</f>
        <v>0</v>
      </c>
      <c r="BH779" s="105">
        <f t="shared" ref="BH779" si="1472">BH780</f>
        <v>812604.37038999994</v>
      </c>
      <c r="BI779" s="105">
        <f t="shared" ref="BI779" si="1473">BI780</f>
        <v>0</v>
      </c>
      <c r="BJ779" s="105">
        <f>BK779+BL779+BM779</f>
        <v>0</v>
      </c>
      <c r="BK779" s="105">
        <f>BK781</f>
        <v>0</v>
      </c>
      <c r="BL779" s="105"/>
      <c r="BM779" s="105"/>
      <c r="BN779" s="105">
        <f>BO779+BP779+BQ779+BR779+BS779</f>
        <v>812604.37038999994</v>
      </c>
      <c r="BO779" s="105">
        <f>BO781</f>
        <v>0</v>
      </c>
      <c r="BP779" s="105"/>
      <c r="BQ779" s="105">
        <f>BQ781</f>
        <v>0</v>
      </c>
      <c r="BR779" s="105">
        <f>BR825</f>
        <v>812604.37038999994</v>
      </c>
      <c r="BS779" s="105">
        <f>BI779</f>
        <v>0</v>
      </c>
      <c r="BT779" s="105">
        <v>0</v>
      </c>
      <c r="BU779" s="105">
        <f>BV779+BX779+BY779+BZ779</f>
        <v>835338.77548999991</v>
      </c>
      <c r="BV779" s="105">
        <f>BV780</f>
        <v>0</v>
      </c>
      <c r="BW779" s="105"/>
      <c r="BX779" s="105">
        <f t="shared" ref="BX779:BY779" si="1474">BX780</f>
        <v>0</v>
      </c>
      <c r="BY779" s="105">
        <f t="shared" si="1474"/>
        <v>812604.37038999994</v>
      </c>
      <c r="BZ779" s="105">
        <f>BZ833</f>
        <v>22734.4051</v>
      </c>
      <c r="CE779" s="954"/>
    </row>
    <row r="780" spans="1:12295" s="528" customFormat="1" ht="409.5" hidden="1" customHeight="1" x14ac:dyDescent="0.25">
      <c r="B780" s="429" t="s">
        <v>34</v>
      </c>
      <c r="C780" s="534" t="s">
        <v>384</v>
      </c>
      <c r="D780" s="882">
        <f>E780+G780+H780+I780</f>
        <v>2468694.2629499999</v>
      </c>
      <c r="E780" s="882">
        <f t="shared" ref="E780:AC780" si="1475">E781+E818+E825</f>
        <v>559475.90871999995</v>
      </c>
      <c r="F780" s="882"/>
      <c r="G780" s="882">
        <f t="shared" si="1475"/>
        <v>701508.55423000001</v>
      </c>
      <c r="H780" s="882">
        <f t="shared" si="1475"/>
        <v>1207709.7999999998</v>
      </c>
      <c r="I780" s="882">
        <f t="shared" si="1475"/>
        <v>0</v>
      </c>
      <c r="J780" s="882" t="e">
        <f t="shared" si="1475"/>
        <v>#REF!</v>
      </c>
      <c r="K780" s="166">
        <f>M780+Q780+S780+U780</f>
        <v>1774850.71805</v>
      </c>
      <c r="L780" s="699">
        <f t="shared" si="1460"/>
        <v>0.71894310473631429</v>
      </c>
      <c r="M780" s="882">
        <f t="shared" ref="M780:U780" si="1476">M781+M818+M825</f>
        <v>559475.90871999995</v>
      </c>
      <c r="N780" s="687"/>
      <c r="O780" s="629"/>
      <c r="P780" s="687"/>
      <c r="Q780" s="629">
        <f t="shared" si="1476"/>
        <v>392067.21966999996</v>
      </c>
      <c r="R780" s="687"/>
      <c r="S780" s="629">
        <f t="shared" si="1476"/>
        <v>823307.58966000006</v>
      </c>
      <c r="T780" s="687"/>
      <c r="U780" s="629">
        <f t="shared" si="1476"/>
        <v>0</v>
      </c>
      <c r="V780" s="629">
        <f t="shared" si="1475"/>
        <v>0</v>
      </c>
      <c r="W780" s="629">
        <f t="shared" si="1475"/>
        <v>0</v>
      </c>
      <c r="X780" s="629">
        <f t="shared" si="1475"/>
        <v>0</v>
      </c>
      <c r="Y780" s="629">
        <f t="shared" si="1475"/>
        <v>0</v>
      </c>
      <c r="Z780" s="629">
        <f t="shared" si="1475"/>
        <v>1767185.7087199998</v>
      </c>
      <c r="AA780" s="629">
        <f t="shared" si="1475"/>
        <v>559475.90871999995</v>
      </c>
      <c r="AB780" s="629">
        <f t="shared" si="1475"/>
        <v>1207709.7999999998</v>
      </c>
      <c r="AC780" s="629">
        <f t="shared" si="1475"/>
        <v>0</v>
      </c>
      <c r="AD780" s="687"/>
      <c r="AE780" s="882">
        <f>AG780+AK780+AM780+AO780</f>
        <v>1256971.4476899998</v>
      </c>
      <c r="AF780" s="699">
        <f t="shared" si="1463"/>
        <v>0.50916448689274496</v>
      </c>
      <c r="AG780" s="882">
        <f>AG781+AG818+AG825</f>
        <v>26104.8704</v>
      </c>
      <c r="AH780" s="699">
        <f t="shared" si="1416"/>
        <v>4.6659507573300472E-2</v>
      </c>
      <c r="AI780" s="629"/>
      <c r="AJ780" s="687"/>
      <c r="AK780" s="629">
        <f>AK781+AK818+AK825</f>
        <v>345028.88173999998</v>
      </c>
      <c r="AL780" s="687"/>
      <c r="AM780" s="629">
        <f>AM781+AM818+AM825</f>
        <v>885837.69554999995</v>
      </c>
      <c r="AN780" s="687"/>
      <c r="AO780" s="629">
        <f>AO781+AO818+AO825</f>
        <v>0</v>
      </c>
      <c r="AP780" s="629"/>
      <c r="AQ780" s="687"/>
      <c r="AR780" s="882">
        <f>AT780+AX780+AZ780+BB780</f>
        <v>2426319.0440099994</v>
      </c>
      <c r="AS780" s="699">
        <f t="shared" si="1466"/>
        <v>0.98283496681789839</v>
      </c>
      <c r="AT780" s="882">
        <f>AT781+AT818+AT825</f>
        <v>559475.90871999995</v>
      </c>
      <c r="AU780" s="699">
        <f t="shared" si="1467"/>
        <v>1</v>
      </c>
      <c r="AV780" s="629"/>
      <c r="AW780" s="699" t="e">
        <f t="shared" ref="AW780:AW840" si="1477">AV780/F780</f>
        <v>#DIV/0!</v>
      </c>
      <c r="AX780" s="882">
        <f>AX781+AX818+AX825</f>
        <v>696137.14471999998</v>
      </c>
      <c r="AY780" s="699">
        <f t="shared" si="1468"/>
        <v>0.99234305914359677</v>
      </c>
      <c r="AZ780" s="629">
        <f>AZ781+AZ818+AZ825</f>
        <v>1170705.9905699997</v>
      </c>
      <c r="BA780" s="687"/>
      <c r="BB780" s="629">
        <f>BB781+BB818+BB825</f>
        <v>0</v>
      </c>
      <c r="BC780" s="629"/>
      <c r="BD780" s="629"/>
      <c r="BE780" s="629">
        <f>BF780+BG780+BH780+BI780</f>
        <v>812604.37038999994</v>
      </c>
      <c r="BF780" s="629">
        <f>BF781+BF818+BF825</f>
        <v>0</v>
      </c>
      <c r="BG780" s="629">
        <f>BG781+BG818+BG825</f>
        <v>0</v>
      </c>
      <c r="BH780" s="629">
        <f>BH781+BH818+BH825</f>
        <v>812604.37038999994</v>
      </c>
      <c r="BI780" s="629">
        <f>BI781+BI818+BI825</f>
        <v>0</v>
      </c>
      <c r="BJ780" s="629"/>
      <c r="BK780" s="629"/>
      <c r="BL780" s="629"/>
      <c r="BM780" s="431"/>
      <c r="BN780" s="629"/>
      <c r="BO780" s="629"/>
      <c r="BP780" s="629"/>
      <c r="BQ780" s="629"/>
      <c r="BR780" s="629"/>
      <c r="BS780" s="431"/>
      <c r="BT780" s="629"/>
      <c r="BU780" s="629">
        <f>BV780+BX780+BY780+BZ780</f>
        <v>812604.37038999994</v>
      </c>
      <c r="BV780" s="510">
        <f>BV781+BV818+BV825</f>
        <v>0</v>
      </c>
      <c r="BW780" s="517"/>
      <c r="BX780" s="510">
        <f>BX781+BX818+BX825</f>
        <v>0</v>
      </c>
      <c r="BY780" s="510">
        <f>BY781+BY818+BY825</f>
        <v>812604.37038999994</v>
      </c>
      <c r="BZ780" s="510">
        <f>BZ781+BZ818+BZ825</f>
        <v>0</v>
      </c>
      <c r="CE780" s="699" t="e">
        <f t="shared" si="1405"/>
        <v>#DIV/0!</v>
      </c>
    </row>
    <row r="781" spans="1:12295" s="70" customFormat="1" ht="231.75" customHeight="1" x14ac:dyDescent="0.3">
      <c r="A781" s="203"/>
      <c r="B781" s="1008">
        <v>1</v>
      </c>
      <c r="C781" s="99" t="s">
        <v>562</v>
      </c>
      <c r="D781" s="168">
        <f>E781+G781+H781+I781</f>
        <v>1260984.4629500001</v>
      </c>
      <c r="E781" s="168">
        <f>E822</f>
        <v>559475.90871999995</v>
      </c>
      <c r="F781" s="168"/>
      <c r="G781" s="168">
        <f>G782+G802</f>
        <v>701508.55423000001</v>
      </c>
      <c r="H781" s="168"/>
      <c r="I781" s="168"/>
      <c r="J781" s="168">
        <f>K781-D781</f>
        <v>-309441.3345600001</v>
      </c>
      <c r="K781" s="168">
        <f>M781+Q781+S781+U781</f>
        <v>951543.12838999997</v>
      </c>
      <c r="L781" s="699">
        <f t="shared" si="1460"/>
        <v>0.75460337248241738</v>
      </c>
      <c r="M781" s="168">
        <f>M822</f>
        <v>559475.90871999995</v>
      </c>
      <c r="N781" s="699">
        <f>M781/E781</f>
        <v>1</v>
      </c>
      <c r="O781" s="632"/>
      <c r="P781" s="687"/>
      <c r="Q781" s="632">
        <f>Q782+Q802</f>
        <v>392067.21966999996</v>
      </c>
      <c r="R781" s="752">
        <f>Q781/D781</f>
        <v>0.31092153090671826</v>
      </c>
      <c r="S781" s="632">
        <f t="shared" ref="S781:U781" si="1478">S782+S802</f>
        <v>0</v>
      </c>
      <c r="T781" s="687"/>
      <c r="U781" s="632">
        <f t="shared" si="1478"/>
        <v>0</v>
      </c>
      <c r="V781" s="632">
        <f t="shared" ref="V781:V838" si="1479">W781+X781+Y781</f>
        <v>0</v>
      </c>
      <c r="W781" s="632"/>
      <c r="X781" s="632"/>
      <c r="Y781" s="632"/>
      <c r="Z781" s="632">
        <f t="shared" ref="Z781:Z841" si="1480">AA781+AB781+AC781</f>
        <v>559475.90871999995</v>
      </c>
      <c r="AA781" s="632">
        <f t="shared" ref="AA781:AA799" si="1481">E781</f>
        <v>559475.90871999995</v>
      </c>
      <c r="AB781" s="632">
        <f t="shared" ref="AB781:AB799" si="1482">H781</f>
        <v>0</v>
      </c>
      <c r="AC781" s="632">
        <f t="shared" ref="AC781:AC799" si="1483">I781</f>
        <v>0</v>
      </c>
      <c r="AD781" s="687"/>
      <c r="AE781" s="168">
        <f>AG781+AK781+AM781+AO781</f>
        <v>371133.75214</v>
      </c>
      <c r="AF781" s="699">
        <f t="shared" si="1463"/>
        <v>0.29432063839371508</v>
      </c>
      <c r="AG781" s="168">
        <f>AG822</f>
        <v>26104.8704</v>
      </c>
      <c r="AH781" s="699">
        <f>AG781/E781</f>
        <v>4.6659507573300472E-2</v>
      </c>
      <c r="AI781" s="632"/>
      <c r="AJ781" s="687"/>
      <c r="AK781" s="632">
        <f>AK782+AK802</f>
        <v>345028.88173999998</v>
      </c>
      <c r="AL781" s="699">
        <f>AK781/G781</f>
        <v>0.49183845251711233</v>
      </c>
      <c r="AM781" s="632">
        <f>AM782+AM802</f>
        <v>0</v>
      </c>
      <c r="AN781" s="687"/>
      <c r="AO781" s="632">
        <f>AO782+AO802</f>
        <v>0</v>
      </c>
      <c r="AP781" s="632">
        <f>AR781-AE781</f>
        <v>884479.30129999993</v>
      </c>
      <c r="AQ781" s="687"/>
      <c r="AR781" s="168">
        <f>AT781+AX781+AZ781+BB781</f>
        <v>1255613.0534399999</v>
      </c>
      <c r="AS781" s="699">
        <f t="shared" si="1466"/>
        <v>0.99574030476360187</v>
      </c>
      <c r="AT781" s="168">
        <f>AT822</f>
        <v>559475.90871999995</v>
      </c>
      <c r="AU781" s="699">
        <f>AT781/E781</f>
        <v>1</v>
      </c>
      <c r="AV781" s="632"/>
      <c r="AW781" s="699"/>
      <c r="AX781" s="168">
        <f>AX782+AX802</f>
        <v>696137.14471999998</v>
      </c>
      <c r="AY781" s="699">
        <f t="shared" si="1468"/>
        <v>0.99234305914359677</v>
      </c>
      <c r="AZ781" s="632">
        <f>AZ782+AZ802</f>
        <v>0</v>
      </c>
      <c r="BA781" s="699"/>
      <c r="BB781" s="632"/>
      <c r="BC781" s="632"/>
      <c r="BD781" s="632"/>
      <c r="BE781" s="632"/>
      <c r="BF781" s="632"/>
      <c r="BG781" s="632"/>
      <c r="BH781" s="632"/>
      <c r="BI781" s="632"/>
      <c r="BJ781" s="632"/>
      <c r="BK781" s="632"/>
      <c r="BL781" s="632"/>
      <c r="BM781" s="632"/>
      <c r="BN781" s="632"/>
      <c r="BO781" s="632"/>
      <c r="BP781" s="632"/>
      <c r="BQ781" s="632"/>
      <c r="BR781" s="632"/>
      <c r="BS781" s="632"/>
      <c r="BT781" s="632"/>
      <c r="BU781" s="632"/>
      <c r="BV781" s="511"/>
      <c r="BW781" s="515"/>
      <c r="BX781" s="562"/>
      <c r="BY781" s="511"/>
      <c r="BZ781" s="203"/>
      <c r="CA781" s="511"/>
      <c r="CB781" s="511"/>
      <c r="CC781" s="511"/>
      <c r="CD781" s="511"/>
      <c r="CE781" s="699"/>
      <c r="CF781" s="511"/>
      <c r="CG781" s="511"/>
      <c r="CH781" s="511"/>
      <c r="CI781" s="511"/>
      <c r="CJ781" s="511"/>
      <c r="CK781" s="511"/>
      <c r="CL781" s="511"/>
      <c r="CM781" s="511"/>
      <c r="CN781" s="511"/>
      <c r="CO781" s="89"/>
      <c r="CP781" s="89"/>
      <c r="CQ781" s="89"/>
      <c r="CR781" s="89"/>
      <c r="CS781" s="89"/>
      <c r="CT781" s="511"/>
      <c r="CU781" s="511"/>
      <c r="CV781" s="89"/>
      <c r="CW781" s="89"/>
      <c r="CX781" s="511"/>
      <c r="CY781" s="511"/>
      <c r="CZ781" s="89"/>
      <c r="DA781" s="89"/>
      <c r="DB781" s="511"/>
      <c r="DC781" s="511"/>
      <c r="DD781" s="511"/>
      <c r="DE781" s="511"/>
      <c r="DF781" s="511"/>
      <c r="DG781" s="511"/>
      <c r="DH781" s="511"/>
      <c r="DI781" s="89"/>
      <c r="DJ781" s="89"/>
      <c r="DK781" s="511"/>
      <c r="DL781" s="511"/>
      <c r="DM781" s="89"/>
      <c r="DN781" s="89"/>
      <c r="DO781" s="511"/>
      <c r="DP781" s="511"/>
      <c r="DQ781" s="511"/>
      <c r="DR781" s="511"/>
      <c r="DS781" s="511"/>
      <c r="DT781" s="203"/>
      <c r="DU781" s="107"/>
      <c r="DV781" s="511"/>
      <c r="DW781" s="511"/>
      <c r="DX781" s="511"/>
      <c r="DY781" s="511"/>
      <c r="DZ781" s="511"/>
      <c r="EA781" s="511"/>
      <c r="EB781" s="511"/>
      <c r="EC781" s="168"/>
      <c r="ED781" s="168"/>
      <c r="EE781" s="168"/>
      <c r="EF781" s="168"/>
      <c r="EG781" s="168"/>
      <c r="EH781" s="168"/>
      <c r="EI781" s="168"/>
      <c r="EJ781" s="168"/>
      <c r="EK781" s="168"/>
      <c r="EL781" s="168"/>
      <c r="EM781" s="168"/>
      <c r="EN781" s="168"/>
      <c r="EO781" s="168"/>
      <c r="EP781" s="168"/>
      <c r="EQ781" s="168"/>
      <c r="ER781" s="168"/>
      <c r="ES781" s="168"/>
      <c r="ET781" s="168"/>
      <c r="EU781" s="168"/>
      <c r="EV781" s="168"/>
      <c r="EW781" s="168"/>
      <c r="EX781" s="168"/>
      <c r="EY781" s="168"/>
      <c r="EZ781" s="168"/>
      <c r="FA781" s="168"/>
      <c r="FB781" s="168"/>
      <c r="FC781" s="168"/>
      <c r="FD781" s="168"/>
      <c r="FE781" s="168"/>
      <c r="FF781" s="168"/>
      <c r="FG781" s="168"/>
      <c r="FH781" s="168"/>
      <c r="FI781" s="168"/>
      <c r="FJ781" s="168"/>
      <c r="FK781" s="168"/>
      <c r="FL781" s="168"/>
      <c r="FM781" s="168"/>
      <c r="FN781" s="168"/>
      <c r="FO781" s="168"/>
      <c r="FP781" s="168"/>
      <c r="FQ781" s="168"/>
      <c r="FR781" s="168"/>
      <c r="FS781" s="168"/>
      <c r="FT781" s="168"/>
      <c r="FU781" s="511"/>
      <c r="FV781" s="511"/>
      <c r="FW781" s="511"/>
      <c r="FX781" s="511"/>
      <c r="FY781" s="511"/>
      <c r="FZ781" s="511"/>
      <c r="GA781" s="511"/>
      <c r="GB781" s="511"/>
      <c r="GC781" s="511"/>
      <c r="GD781" s="511"/>
      <c r="GE781" s="511"/>
      <c r="GF781" s="511"/>
      <c r="GG781" s="511"/>
      <c r="GH781" s="511"/>
      <c r="GI781" s="511"/>
      <c r="GJ781" s="511"/>
      <c r="GK781" s="511"/>
      <c r="GL781" s="511"/>
      <c r="GM781" s="511"/>
      <c r="GN781" s="511"/>
      <c r="GO781" s="511"/>
      <c r="GP781" s="511"/>
      <c r="GQ781" s="511"/>
      <c r="GR781" s="511"/>
      <c r="GS781" s="89"/>
      <c r="GT781" s="89"/>
      <c r="GU781" s="89"/>
      <c r="GV781" s="89"/>
      <c r="GW781" s="89"/>
      <c r="GX781" s="511"/>
      <c r="GY781" s="511"/>
      <c r="GZ781" s="89"/>
      <c r="HA781" s="89"/>
      <c r="HB781" s="511"/>
      <c r="HC781" s="511"/>
      <c r="HD781" s="89"/>
      <c r="HE781" s="89"/>
      <c r="HF781" s="511"/>
      <c r="HG781" s="511"/>
      <c r="HH781" s="511"/>
      <c r="HI781" s="511"/>
      <c r="HJ781" s="511"/>
      <c r="HK781" s="511"/>
      <c r="HL781" s="511"/>
      <c r="HM781" s="89"/>
      <c r="HN781" s="89"/>
      <c r="HO781" s="511"/>
      <c r="HP781" s="511"/>
      <c r="HQ781" s="89"/>
      <c r="HR781" s="89"/>
      <c r="HS781" s="511"/>
      <c r="HT781" s="511"/>
      <c r="HU781" s="511"/>
      <c r="HV781" s="511"/>
      <c r="HW781" s="511"/>
      <c r="HX781" s="203"/>
      <c r="HY781" s="107"/>
      <c r="HZ781" s="511"/>
      <c r="IA781" s="511"/>
      <c r="IB781" s="511"/>
      <c r="IC781" s="511"/>
      <c r="ID781" s="511"/>
      <c r="IE781" s="511"/>
      <c r="IF781" s="511"/>
      <c r="IG781" s="168"/>
      <c r="IH781" s="168"/>
      <c r="II781" s="168"/>
      <c r="IJ781" s="168"/>
      <c r="IK781" s="168"/>
      <c r="IL781" s="168"/>
      <c r="IM781" s="168"/>
      <c r="IN781" s="168"/>
      <c r="IO781" s="168"/>
      <c r="IP781" s="168"/>
      <c r="IQ781" s="168"/>
      <c r="IR781" s="168"/>
      <c r="IS781" s="168"/>
      <c r="IT781" s="168"/>
      <c r="IU781" s="168"/>
      <c r="IV781" s="168"/>
      <c r="IW781" s="168"/>
      <c r="IX781" s="168"/>
      <c r="IY781" s="168"/>
      <c r="IZ781" s="168"/>
      <c r="JA781" s="168"/>
      <c r="JB781" s="168"/>
      <c r="JC781" s="168"/>
      <c r="JD781" s="168"/>
      <c r="JE781" s="168"/>
      <c r="JF781" s="168"/>
      <c r="JG781" s="168"/>
      <c r="JH781" s="168"/>
      <c r="JI781" s="168"/>
      <c r="JJ781" s="168"/>
      <c r="JK781" s="168"/>
      <c r="JL781" s="168"/>
      <c r="JM781" s="168"/>
      <c r="JN781" s="168"/>
      <c r="JO781" s="168"/>
      <c r="JP781" s="168"/>
      <c r="JQ781" s="168"/>
      <c r="JR781" s="168"/>
      <c r="JS781" s="168"/>
      <c r="JT781" s="168"/>
      <c r="JU781" s="168"/>
      <c r="JV781" s="168"/>
      <c r="JW781" s="168"/>
      <c r="JX781" s="168"/>
      <c r="JY781" s="511"/>
      <c r="JZ781" s="511"/>
      <c r="KA781" s="511"/>
      <c r="KB781" s="511"/>
      <c r="KC781" s="511"/>
      <c r="KD781" s="511"/>
      <c r="KE781" s="511"/>
      <c r="KF781" s="511"/>
      <c r="KG781" s="511"/>
      <c r="KH781" s="511"/>
      <c r="KI781" s="511"/>
      <c r="KJ781" s="511"/>
      <c r="KK781" s="511"/>
      <c r="KL781" s="511"/>
      <c r="KM781" s="511"/>
      <c r="KN781" s="511"/>
      <c r="KO781" s="511"/>
      <c r="KP781" s="511"/>
      <c r="KQ781" s="511"/>
      <c r="KR781" s="511"/>
      <c r="KS781" s="511"/>
      <c r="KT781" s="511"/>
      <c r="KU781" s="511"/>
      <c r="KV781" s="511"/>
      <c r="KW781" s="89"/>
      <c r="KX781" s="89"/>
      <c r="KY781" s="89"/>
      <c r="KZ781" s="89"/>
      <c r="LA781" s="89"/>
      <c r="LB781" s="511"/>
      <c r="LC781" s="511"/>
      <c r="LD781" s="89"/>
      <c r="LE781" s="89"/>
      <c r="LF781" s="511"/>
      <c r="LG781" s="511"/>
      <c r="LH781" s="89"/>
      <c r="LI781" s="89"/>
      <c r="LJ781" s="511"/>
      <c r="LK781" s="511"/>
      <c r="LL781" s="511"/>
      <c r="LM781" s="511"/>
      <c r="LN781" s="511"/>
      <c r="LO781" s="511"/>
      <c r="LP781" s="511"/>
      <c r="LQ781" s="89"/>
      <c r="LR781" s="89"/>
      <c r="LS781" s="511"/>
      <c r="LT781" s="511"/>
      <c r="LU781" s="89"/>
      <c r="LV781" s="89"/>
      <c r="LW781" s="511"/>
      <c r="LX781" s="511"/>
      <c r="LY781" s="511"/>
      <c r="LZ781" s="511"/>
      <c r="MA781" s="511"/>
      <c r="MB781" s="203"/>
      <c r="MC781" s="107"/>
      <c r="MD781" s="511"/>
      <c r="ME781" s="511"/>
      <c r="MF781" s="511"/>
      <c r="MG781" s="511"/>
      <c r="MH781" s="511"/>
      <c r="MI781" s="511"/>
      <c r="MJ781" s="511"/>
      <c r="MK781" s="168"/>
      <c r="ML781" s="168"/>
      <c r="MM781" s="168"/>
      <c r="MN781" s="168"/>
      <c r="MO781" s="168"/>
      <c r="MP781" s="168"/>
      <c r="MQ781" s="168"/>
      <c r="MR781" s="168"/>
      <c r="MS781" s="168"/>
      <c r="MT781" s="168"/>
      <c r="MU781" s="168"/>
      <c r="MV781" s="168"/>
      <c r="MW781" s="168"/>
      <c r="MX781" s="168"/>
      <c r="MY781" s="168"/>
      <c r="MZ781" s="168"/>
      <c r="NA781" s="168"/>
      <c r="NB781" s="168"/>
      <c r="NC781" s="168"/>
      <c r="ND781" s="168"/>
      <c r="NE781" s="168"/>
      <c r="NF781" s="168"/>
      <c r="NG781" s="168"/>
      <c r="NH781" s="168"/>
      <c r="NI781" s="168"/>
      <c r="NJ781" s="168"/>
      <c r="NK781" s="168"/>
      <c r="NL781" s="168"/>
      <c r="NM781" s="168"/>
      <c r="NN781" s="168"/>
      <c r="NO781" s="168"/>
      <c r="NP781" s="168"/>
      <c r="NQ781" s="168"/>
      <c r="NR781" s="168"/>
      <c r="NS781" s="168"/>
      <c r="NT781" s="168"/>
      <c r="NU781" s="168"/>
      <c r="NV781" s="168"/>
      <c r="NW781" s="168"/>
      <c r="NX781" s="168"/>
      <c r="NY781" s="168"/>
      <c r="NZ781" s="168"/>
      <c r="OA781" s="168"/>
      <c r="OB781" s="168"/>
      <c r="OC781" s="511"/>
      <c r="OD781" s="511"/>
      <c r="OE781" s="511"/>
      <c r="OF781" s="511"/>
      <c r="OG781" s="511"/>
      <c r="OH781" s="511"/>
      <c r="OI781" s="511"/>
      <c r="OJ781" s="511"/>
      <c r="OK781" s="511"/>
      <c r="OL781" s="511"/>
      <c r="OM781" s="511"/>
      <c r="ON781" s="511"/>
      <c r="OO781" s="511"/>
      <c r="OP781" s="511"/>
      <c r="OQ781" s="511"/>
      <c r="OR781" s="511"/>
      <c r="OS781" s="511"/>
      <c r="OT781" s="511"/>
      <c r="OU781" s="511"/>
      <c r="OV781" s="511"/>
      <c r="OW781" s="511"/>
      <c r="OX781" s="511"/>
      <c r="OY781" s="511"/>
      <c r="OZ781" s="511"/>
      <c r="PA781" s="89"/>
      <c r="PB781" s="89"/>
      <c r="PC781" s="89"/>
      <c r="PD781" s="89"/>
      <c r="PE781" s="89"/>
      <c r="PF781" s="511"/>
      <c r="PG781" s="511"/>
      <c r="PH781" s="89"/>
      <c r="PI781" s="89"/>
      <c r="PJ781" s="511"/>
      <c r="PK781" s="511"/>
      <c r="PL781" s="89"/>
      <c r="PM781" s="89"/>
      <c r="PN781" s="511"/>
      <c r="PO781" s="511"/>
      <c r="PP781" s="511"/>
      <c r="PQ781" s="511"/>
      <c r="PR781" s="511"/>
      <c r="PS781" s="511"/>
      <c r="PT781" s="511"/>
      <c r="PU781" s="89"/>
      <c r="PV781" s="89"/>
      <c r="PW781" s="511"/>
      <c r="PX781" s="511"/>
      <c r="PY781" s="89"/>
      <c r="PZ781" s="89"/>
      <c r="QA781" s="511"/>
      <c r="QB781" s="511"/>
      <c r="QC781" s="511"/>
      <c r="QD781" s="511"/>
      <c r="QE781" s="511"/>
      <c r="QF781" s="203"/>
      <c r="QG781" s="107"/>
      <c r="QH781" s="511"/>
      <c r="QI781" s="511"/>
      <c r="QJ781" s="511"/>
      <c r="QK781" s="511"/>
      <c r="QL781" s="511"/>
      <c r="QM781" s="511"/>
      <c r="QN781" s="511"/>
      <c r="QO781" s="168"/>
      <c r="QP781" s="168"/>
      <c r="QQ781" s="168"/>
      <c r="QR781" s="168"/>
      <c r="QS781" s="168"/>
      <c r="QT781" s="168"/>
      <c r="QU781" s="168"/>
      <c r="QV781" s="168"/>
      <c r="QW781" s="168"/>
      <c r="QX781" s="168"/>
      <c r="QY781" s="168"/>
      <c r="QZ781" s="168"/>
      <c r="RA781" s="168"/>
      <c r="RB781" s="168"/>
      <c r="RC781" s="168"/>
      <c r="RD781" s="168"/>
      <c r="RE781" s="168"/>
      <c r="RF781" s="168"/>
      <c r="RG781" s="168"/>
      <c r="RH781" s="168"/>
      <c r="RI781" s="168"/>
      <c r="RJ781" s="168"/>
      <c r="RK781" s="168"/>
      <c r="RL781" s="168"/>
      <c r="RM781" s="168"/>
      <c r="RN781" s="168"/>
      <c r="RO781" s="168"/>
      <c r="RP781" s="168"/>
      <c r="RQ781" s="168"/>
      <c r="RR781" s="168"/>
      <c r="RS781" s="168"/>
      <c r="RT781" s="168"/>
      <c r="RU781" s="168"/>
      <c r="RV781" s="168"/>
      <c r="RW781" s="168"/>
      <c r="RX781" s="168"/>
      <c r="RY781" s="168"/>
      <c r="RZ781" s="168"/>
      <c r="SA781" s="168"/>
      <c r="SB781" s="168"/>
      <c r="SC781" s="168"/>
      <c r="SD781" s="168"/>
      <c r="SE781" s="168"/>
      <c r="SF781" s="168"/>
      <c r="SG781" s="511"/>
      <c r="SH781" s="511"/>
      <c r="SI781" s="511"/>
      <c r="SJ781" s="511"/>
      <c r="SK781" s="511"/>
      <c r="SL781" s="511"/>
      <c r="SM781" s="511"/>
      <c r="SN781" s="511"/>
      <c r="SO781" s="511"/>
      <c r="SP781" s="511"/>
      <c r="SQ781" s="511"/>
      <c r="SR781" s="511"/>
      <c r="SS781" s="511"/>
      <c r="ST781" s="511"/>
      <c r="SU781" s="511"/>
      <c r="SV781" s="511"/>
      <c r="SW781" s="511"/>
      <c r="SX781" s="511"/>
      <c r="SY781" s="511"/>
      <c r="SZ781" s="511"/>
      <c r="TA781" s="511"/>
      <c r="TB781" s="511"/>
      <c r="TC781" s="511"/>
      <c r="TD781" s="511"/>
      <c r="TE781" s="89"/>
      <c r="TF781" s="89"/>
      <c r="TG781" s="89"/>
      <c r="TH781" s="89"/>
      <c r="TI781" s="89"/>
      <c r="TJ781" s="511"/>
      <c r="TK781" s="511"/>
      <c r="TL781" s="89"/>
      <c r="TM781" s="89"/>
      <c r="TN781" s="511"/>
      <c r="TO781" s="511"/>
      <c r="TP781" s="89"/>
      <c r="TQ781" s="89"/>
      <c r="TR781" s="511"/>
      <c r="TS781" s="511"/>
      <c r="TT781" s="511"/>
      <c r="TU781" s="511"/>
      <c r="TV781" s="511"/>
      <c r="TW781" s="511"/>
      <c r="TX781" s="511"/>
      <c r="TY781" s="89"/>
      <c r="TZ781" s="89"/>
      <c r="UA781" s="511"/>
      <c r="UB781" s="511"/>
      <c r="UC781" s="89"/>
      <c r="UD781" s="89"/>
      <c r="UE781" s="511"/>
      <c r="UF781" s="511"/>
      <c r="UG781" s="511"/>
      <c r="UH781" s="511"/>
      <c r="UI781" s="511"/>
      <c r="UJ781" s="203"/>
      <c r="UK781" s="107"/>
      <c r="UL781" s="511"/>
      <c r="UM781" s="511"/>
      <c r="UN781" s="511"/>
      <c r="UO781" s="511"/>
      <c r="UP781" s="511"/>
      <c r="UQ781" s="511"/>
      <c r="UR781" s="511"/>
      <c r="US781" s="168"/>
      <c r="UT781" s="168"/>
      <c r="UU781" s="168"/>
      <c r="UV781" s="168"/>
      <c r="UW781" s="168"/>
      <c r="UX781" s="168"/>
      <c r="UY781" s="168"/>
      <c r="UZ781" s="168"/>
      <c r="VA781" s="168"/>
      <c r="VB781" s="168"/>
      <c r="VC781" s="168"/>
      <c r="VD781" s="168"/>
      <c r="VE781" s="168"/>
      <c r="VF781" s="168"/>
      <c r="VG781" s="168"/>
      <c r="VH781" s="168"/>
      <c r="VI781" s="168"/>
      <c r="VJ781" s="168"/>
      <c r="VK781" s="168"/>
      <c r="VL781" s="168"/>
      <c r="VM781" s="168"/>
      <c r="VN781" s="168"/>
      <c r="VO781" s="168"/>
      <c r="VP781" s="168"/>
      <c r="VQ781" s="168"/>
      <c r="VR781" s="168"/>
      <c r="VS781" s="168"/>
      <c r="VT781" s="168"/>
      <c r="VU781" s="168"/>
      <c r="VV781" s="168"/>
      <c r="VW781" s="168"/>
      <c r="VX781" s="168"/>
      <c r="VY781" s="168"/>
      <c r="VZ781" s="168"/>
      <c r="WA781" s="168"/>
      <c r="WB781" s="168"/>
      <c r="WC781" s="168"/>
      <c r="WD781" s="168"/>
      <c r="WE781" s="168"/>
      <c r="WF781" s="168"/>
      <c r="WG781" s="168"/>
      <c r="WH781" s="168"/>
      <c r="WI781" s="168"/>
      <c r="WJ781" s="168"/>
      <c r="WK781" s="511"/>
      <c r="WL781" s="511"/>
      <c r="WM781" s="511"/>
      <c r="WN781" s="511"/>
      <c r="WO781" s="511"/>
      <c r="WP781" s="511"/>
      <c r="WQ781" s="511"/>
      <c r="WR781" s="511"/>
      <c r="WS781" s="511"/>
      <c r="WT781" s="511"/>
      <c r="WU781" s="511"/>
      <c r="WV781" s="511"/>
      <c r="WW781" s="511"/>
      <c r="WX781" s="511"/>
      <c r="WY781" s="511"/>
      <c r="WZ781" s="511"/>
      <c r="XA781" s="511"/>
      <c r="XB781" s="511"/>
      <c r="XC781" s="511"/>
      <c r="XD781" s="511"/>
      <c r="XE781" s="511"/>
      <c r="XF781" s="511"/>
      <c r="XG781" s="511"/>
      <c r="XH781" s="511"/>
      <c r="XI781" s="89"/>
      <c r="XJ781" s="89"/>
      <c r="XK781" s="89"/>
      <c r="XL781" s="89"/>
      <c r="XM781" s="89"/>
      <c r="XN781" s="511"/>
      <c r="XO781" s="511"/>
      <c r="XP781" s="89"/>
      <c r="XQ781" s="89"/>
      <c r="XR781" s="511"/>
      <c r="XS781" s="511"/>
      <c r="XT781" s="89"/>
      <c r="XU781" s="89"/>
      <c r="XV781" s="511"/>
      <c r="XW781" s="511"/>
      <c r="XX781" s="511"/>
      <c r="XY781" s="511"/>
      <c r="XZ781" s="511"/>
      <c r="YA781" s="511"/>
      <c r="YB781" s="511"/>
      <c r="YC781" s="89"/>
      <c r="YD781" s="89"/>
      <c r="YE781" s="511"/>
      <c r="YF781" s="511"/>
      <c r="YG781" s="89"/>
      <c r="YH781" s="89"/>
      <c r="YI781" s="511"/>
      <c r="YJ781" s="511"/>
      <c r="YK781" s="511"/>
      <c r="YL781" s="511"/>
      <c r="YM781" s="511"/>
      <c r="YN781" s="203"/>
      <c r="YO781" s="107"/>
      <c r="YP781" s="511"/>
      <c r="YQ781" s="511"/>
      <c r="YR781" s="511"/>
      <c r="YS781" s="511"/>
      <c r="YT781" s="511"/>
      <c r="YU781" s="511"/>
      <c r="YV781" s="511"/>
      <c r="YW781" s="168"/>
      <c r="YX781" s="168"/>
      <c r="YY781" s="168"/>
      <c r="YZ781" s="168"/>
      <c r="ZA781" s="168"/>
      <c r="ZB781" s="168"/>
      <c r="ZC781" s="168"/>
      <c r="ZD781" s="168"/>
      <c r="ZE781" s="168"/>
      <c r="ZF781" s="168"/>
      <c r="ZG781" s="168"/>
      <c r="ZH781" s="168"/>
      <c r="ZI781" s="168"/>
      <c r="ZJ781" s="168"/>
      <c r="ZK781" s="168"/>
      <c r="ZL781" s="168"/>
      <c r="ZM781" s="168"/>
      <c r="ZN781" s="168"/>
      <c r="ZO781" s="168"/>
      <c r="ZP781" s="168"/>
      <c r="ZQ781" s="168"/>
      <c r="ZR781" s="168"/>
      <c r="ZS781" s="168"/>
      <c r="ZT781" s="168"/>
      <c r="ZU781" s="168"/>
      <c r="ZV781" s="168"/>
      <c r="ZW781" s="168"/>
      <c r="ZX781" s="168"/>
      <c r="ZY781" s="168"/>
      <c r="ZZ781" s="168"/>
      <c r="AAA781" s="168"/>
      <c r="AAB781" s="168"/>
      <c r="AAC781" s="168"/>
      <c r="AAD781" s="168"/>
      <c r="AAE781" s="168"/>
      <c r="AAF781" s="168"/>
      <c r="AAG781" s="168"/>
      <c r="AAH781" s="168"/>
      <c r="AAI781" s="168"/>
      <c r="AAJ781" s="168"/>
      <c r="AAK781" s="168"/>
      <c r="AAL781" s="168"/>
      <c r="AAM781" s="168"/>
      <c r="AAN781" s="168"/>
      <c r="AAO781" s="511"/>
      <c r="AAP781" s="511"/>
      <c r="AAQ781" s="511"/>
      <c r="AAR781" s="511"/>
      <c r="AAS781" s="511"/>
      <c r="AAT781" s="511"/>
      <c r="AAU781" s="511"/>
      <c r="AAV781" s="511"/>
      <c r="AAW781" s="511"/>
      <c r="AAX781" s="511"/>
      <c r="AAY781" s="511"/>
      <c r="AAZ781" s="511"/>
      <c r="ABA781" s="511"/>
      <c r="ABB781" s="511"/>
      <c r="ABC781" s="511"/>
      <c r="ABD781" s="511"/>
      <c r="ABE781" s="511"/>
      <c r="ABF781" s="511"/>
      <c r="ABG781" s="511"/>
      <c r="ABH781" s="511"/>
      <c r="ABI781" s="511"/>
      <c r="ABJ781" s="511"/>
      <c r="ABK781" s="511"/>
      <c r="ABL781" s="511"/>
      <c r="ABM781" s="89"/>
      <c r="ABN781" s="89"/>
      <c r="ABO781" s="89"/>
      <c r="ABP781" s="89"/>
      <c r="ABQ781" s="89"/>
      <c r="ABR781" s="511"/>
      <c r="ABS781" s="511"/>
      <c r="ABT781" s="89"/>
      <c r="ABU781" s="89"/>
      <c r="ABV781" s="511"/>
      <c r="ABW781" s="511"/>
      <c r="ABX781" s="89"/>
      <c r="ABY781" s="89"/>
      <c r="ABZ781" s="511"/>
      <c r="ACA781" s="511"/>
      <c r="ACB781" s="511"/>
      <c r="ACC781" s="511"/>
      <c r="ACD781" s="511"/>
      <c r="ACE781" s="511"/>
      <c r="ACF781" s="511"/>
      <c r="ACG781" s="89"/>
      <c r="ACH781" s="89"/>
      <c r="ACI781" s="511"/>
      <c r="ACJ781" s="511"/>
      <c r="ACK781" s="89"/>
      <c r="ACL781" s="89"/>
      <c r="ACM781" s="511"/>
      <c r="ACN781" s="511"/>
      <c r="ACO781" s="511"/>
      <c r="ACP781" s="511"/>
      <c r="ACQ781" s="511"/>
      <c r="ACR781" s="203"/>
      <c r="ACS781" s="107"/>
      <c r="ACT781" s="511"/>
      <c r="ACU781" s="511"/>
      <c r="ACV781" s="511"/>
      <c r="ACW781" s="511"/>
      <c r="ACX781" s="511"/>
      <c r="ACY781" s="511"/>
      <c r="ACZ781" s="511"/>
      <c r="ADA781" s="168"/>
      <c r="ADB781" s="168"/>
      <c r="ADC781" s="168"/>
      <c r="ADD781" s="168"/>
      <c r="ADE781" s="168"/>
      <c r="ADF781" s="168"/>
      <c r="ADG781" s="168"/>
      <c r="ADH781" s="168"/>
      <c r="ADI781" s="168"/>
      <c r="ADJ781" s="168"/>
      <c r="ADK781" s="168"/>
      <c r="ADL781" s="168"/>
      <c r="ADM781" s="168"/>
      <c r="ADN781" s="168"/>
      <c r="ADO781" s="168"/>
      <c r="ADP781" s="168"/>
      <c r="ADQ781" s="168"/>
      <c r="ADR781" s="168"/>
      <c r="ADS781" s="168"/>
      <c r="ADT781" s="168"/>
      <c r="ADU781" s="168"/>
      <c r="ADV781" s="168"/>
      <c r="ADW781" s="168"/>
      <c r="ADX781" s="168"/>
      <c r="ADY781" s="168"/>
      <c r="ADZ781" s="168"/>
      <c r="AEA781" s="168"/>
      <c r="AEB781" s="168"/>
      <c r="AEC781" s="168"/>
      <c r="AED781" s="168"/>
      <c r="AEE781" s="168"/>
      <c r="AEF781" s="168"/>
      <c r="AEG781" s="168"/>
      <c r="AEH781" s="168"/>
      <c r="AEI781" s="168"/>
      <c r="AEJ781" s="168"/>
      <c r="AEK781" s="168"/>
      <c r="AEL781" s="168"/>
      <c r="AEM781" s="168"/>
      <c r="AEN781" s="168"/>
      <c r="AEO781" s="168"/>
      <c r="AEP781" s="168"/>
      <c r="AEQ781" s="168"/>
      <c r="AER781" s="168"/>
      <c r="AES781" s="511"/>
      <c r="AET781" s="511"/>
      <c r="AEU781" s="511"/>
      <c r="AEV781" s="511"/>
      <c r="AEW781" s="511"/>
      <c r="AEX781" s="511"/>
      <c r="AEY781" s="511"/>
      <c r="AEZ781" s="511"/>
      <c r="AFA781" s="511"/>
      <c r="AFB781" s="511"/>
      <c r="AFC781" s="511"/>
      <c r="AFD781" s="511"/>
      <c r="AFE781" s="511"/>
      <c r="AFF781" s="511"/>
      <c r="AFG781" s="511"/>
      <c r="AFH781" s="511"/>
      <c r="AFI781" s="511"/>
      <c r="AFJ781" s="511"/>
      <c r="AFK781" s="511"/>
      <c r="AFL781" s="511"/>
      <c r="AFM781" s="511"/>
      <c r="AFN781" s="511"/>
      <c r="AFO781" s="511"/>
      <c r="AFP781" s="511"/>
      <c r="AFQ781" s="89"/>
      <c r="AFR781" s="89"/>
      <c r="AFS781" s="89"/>
      <c r="AFT781" s="89"/>
      <c r="AFU781" s="89"/>
      <c r="AFV781" s="511"/>
      <c r="AFW781" s="511"/>
      <c r="AFX781" s="89"/>
      <c r="AFY781" s="89"/>
      <c r="AFZ781" s="511"/>
      <c r="AGA781" s="511"/>
      <c r="AGB781" s="89"/>
      <c r="AGC781" s="89"/>
      <c r="AGD781" s="511"/>
      <c r="AGE781" s="511"/>
      <c r="AGF781" s="511"/>
      <c r="AGG781" s="511"/>
      <c r="AGH781" s="511"/>
      <c r="AGI781" s="511"/>
      <c r="AGJ781" s="511"/>
      <c r="AGK781" s="89"/>
      <c r="AGL781" s="89"/>
      <c r="AGM781" s="511"/>
      <c r="AGN781" s="511"/>
      <c r="AGO781" s="89"/>
      <c r="AGP781" s="89"/>
      <c r="AGQ781" s="511"/>
      <c r="AGR781" s="511"/>
      <c r="AGS781" s="511"/>
      <c r="AGT781" s="511"/>
      <c r="AGU781" s="511"/>
      <c r="AGV781" s="203"/>
      <c r="AGW781" s="107"/>
      <c r="AGX781" s="511"/>
      <c r="AGY781" s="511"/>
      <c r="AGZ781" s="511"/>
      <c r="AHA781" s="511"/>
      <c r="AHB781" s="511"/>
      <c r="AHC781" s="511"/>
      <c r="AHD781" s="511"/>
      <c r="AHE781" s="168"/>
      <c r="AHF781" s="168"/>
      <c r="AHG781" s="168"/>
      <c r="AHH781" s="168"/>
      <c r="AHI781" s="168"/>
      <c r="AHJ781" s="168"/>
      <c r="AHK781" s="168"/>
      <c r="AHL781" s="168"/>
      <c r="AHM781" s="168"/>
      <c r="AHN781" s="168"/>
      <c r="AHO781" s="168"/>
      <c r="AHP781" s="168"/>
      <c r="AHQ781" s="168"/>
      <c r="AHR781" s="168"/>
      <c r="AHS781" s="168"/>
      <c r="AHT781" s="168"/>
      <c r="AHU781" s="168"/>
      <c r="AHV781" s="168"/>
      <c r="AHW781" s="168"/>
      <c r="AHX781" s="168"/>
      <c r="AHY781" s="168"/>
      <c r="AHZ781" s="168"/>
      <c r="AIA781" s="168"/>
      <c r="AIB781" s="168"/>
      <c r="AIC781" s="168"/>
      <c r="AID781" s="168"/>
      <c r="AIE781" s="168"/>
      <c r="AIF781" s="168"/>
      <c r="AIG781" s="168"/>
      <c r="AIH781" s="168"/>
      <c r="AII781" s="168"/>
      <c r="AIJ781" s="168"/>
      <c r="AIK781" s="168"/>
      <c r="AIL781" s="168"/>
      <c r="AIM781" s="168"/>
      <c r="AIN781" s="168"/>
      <c r="AIO781" s="168"/>
      <c r="AIP781" s="168"/>
      <c r="AIQ781" s="168"/>
      <c r="AIR781" s="168"/>
      <c r="AIS781" s="168"/>
      <c r="AIT781" s="168"/>
      <c r="AIU781" s="168"/>
      <c r="AIV781" s="168"/>
      <c r="AIW781" s="511"/>
      <c r="AIX781" s="511"/>
      <c r="AIY781" s="511"/>
      <c r="AIZ781" s="511"/>
      <c r="AJA781" s="511"/>
      <c r="AJB781" s="511"/>
      <c r="AJC781" s="511"/>
      <c r="AJD781" s="511"/>
      <c r="AJE781" s="511"/>
      <c r="AJF781" s="511"/>
      <c r="AJG781" s="511"/>
      <c r="AJH781" s="511"/>
      <c r="AJI781" s="511"/>
      <c r="AJJ781" s="511"/>
      <c r="AJK781" s="511"/>
      <c r="AJL781" s="511"/>
      <c r="AJM781" s="511"/>
      <c r="AJN781" s="511"/>
      <c r="AJO781" s="511"/>
      <c r="AJP781" s="511"/>
      <c r="AJQ781" s="511"/>
      <c r="AJR781" s="511"/>
      <c r="AJS781" s="511"/>
      <c r="AJT781" s="511"/>
      <c r="AJU781" s="89"/>
      <c r="AJV781" s="89"/>
      <c r="AJW781" s="89"/>
      <c r="AJX781" s="89"/>
      <c r="AJY781" s="89"/>
      <c r="AJZ781" s="511"/>
      <c r="AKA781" s="511"/>
      <c r="AKB781" s="89"/>
      <c r="AKC781" s="89"/>
      <c r="AKD781" s="511"/>
      <c r="AKE781" s="511"/>
      <c r="AKF781" s="89"/>
      <c r="AKG781" s="89"/>
      <c r="AKH781" s="511"/>
      <c r="AKI781" s="511"/>
      <c r="AKJ781" s="511"/>
      <c r="AKK781" s="511"/>
      <c r="AKL781" s="511"/>
      <c r="AKM781" s="511"/>
      <c r="AKN781" s="511"/>
      <c r="AKO781" s="89"/>
      <c r="AKP781" s="89"/>
      <c r="AKQ781" s="511"/>
      <c r="AKR781" s="511"/>
      <c r="AKS781" s="89"/>
      <c r="AKT781" s="89"/>
      <c r="AKU781" s="511"/>
      <c r="AKV781" s="511"/>
      <c r="AKW781" s="511"/>
      <c r="AKX781" s="511"/>
      <c r="AKY781" s="511"/>
      <c r="AKZ781" s="203"/>
      <c r="ALA781" s="107"/>
      <c r="ALB781" s="511"/>
      <c r="ALC781" s="511"/>
      <c r="ALD781" s="511"/>
      <c r="ALE781" s="511"/>
      <c r="ALF781" s="511"/>
      <c r="ALG781" s="511"/>
      <c r="ALH781" s="511"/>
      <c r="ALI781" s="168"/>
      <c r="ALJ781" s="168"/>
      <c r="ALK781" s="168"/>
      <c r="ALL781" s="168"/>
      <c r="ALM781" s="168"/>
      <c r="ALN781" s="168"/>
      <c r="ALO781" s="168"/>
      <c r="ALP781" s="168"/>
      <c r="ALQ781" s="168"/>
      <c r="ALR781" s="168"/>
      <c r="ALS781" s="168"/>
      <c r="ALT781" s="168"/>
      <c r="ALU781" s="168"/>
      <c r="ALV781" s="168"/>
      <c r="ALW781" s="168"/>
      <c r="ALX781" s="168"/>
      <c r="ALY781" s="168"/>
      <c r="ALZ781" s="168"/>
      <c r="AMA781" s="168"/>
      <c r="AMB781" s="168"/>
      <c r="AMC781" s="168"/>
      <c r="AMD781" s="168"/>
      <c r="AME781" s="168"/>
      <c r="AMF781" s="168"/>
      <c r="AMG781" s="168"/>
      <c r="AMH781" s="168"/>
      <c r="AMI781" s="168"/>
      <c r="AMJ781" s="168"/>
      <c r="AMK781" s="168"/>
      <c r="AML781" s="168"/>
      <c r="AMM781" s="168"/>
      <c r="AMN781" s="168"/>
      <c r="AMO781" s="168"/>
      <c r="AMP781" s="168"/>
      <c r="AMQ781" s="168"/>
      <c r="AMR781" s="168"/>
      <c r="AMS781" s="168"/>
      <c r="AMT781" s="168"/>
      <c r="AMU781" s="168"/>
      <c r="AMV781" s="168"/>
      <c r="AMW781" s="168"/>
      <c r="AMX781" s="168"/>
      <c r="AMY781" s="168"/>
      <c r="AMZ781" s="168"/>
      <c r="ANA781" s="511"/>
      <c r="ANB781" s="511"/>
      <c r="ANC781" s="511"/>
      <c r="AND781" s="511"/>
      <c r="ANE781" s="511"/>
      <c r="ANF781" s="511"/>
      <c r="ANG781" s="511"/>
      <c r="ANH781" s="511"/>
      <c r="ANI781" s="511"/>
      <c r="ANJ781" s="511"/>
      <c r="ANK781" s="511"/>
      <c r="ANL781" s="511"/>
      <c r="ANM781" s="511"/>
      <c r="ANN781" s="511"/>
      <c r="ANO781" s="511"/>
      <c r="ANP781" s="511"/>
      <c r="ANQ781" s="511"/>
      <c r="ANR781" s="511"/>
      <c r="ANS781" s="511"/>
      <c r="ANT781" s="511"/>
      <c r="ANU781" s="511"/>
      <c r="ANV781" s="511"/>
      <c r="ANW781" s="511"/>
      <c r="ANX781" s="511"/>
      <c r="ANY781" s="89"/>
      <c r="ANZ781" s="89"/>
      <c r="AOA781" s="89"/>
      <c r="AOB781" s="89"/>
      <c r="AOC781" s="89"/>
      <c r="AOD781" s="511"/>
      <c r="AOE781" s="511"/>
      <c r="AOF781" s="89"/>
      <c r="AOG781" s="89"/>
      <c r="AOH781" s="511"/>
      <c r="AOI781" s="511"/>
      <c r="AOJ781" s="89"/>
      <c r="AOK781" s="89"/>
      <c r="AOL781" s="511"/>
      <c r="AOM781" s="511"/>
      <c r="AON781" s="511"/>
      <c r="AOO781" s="511"/>
      <c r="AOP781" s="511"/>
      <c r="AOQ781" s="511"/>
      <c r="AOR781" s="511"/>
      <c r="AOS781" s="89"/>
      <c r="AOT781" s="89"/>
      <c r="AOU781" s="511"/>
      <c r="AOV781" s="511"/>
      <c r="AOW781" s="89"/>
      <c r="AOX781" s="89"/>
      <c r="AOY781" s="511"/>
      <c r="AOZ781" s="511"/>
      <c r="APA781" s="511"/>
      <c r="APB781" s="511"/>
      <c r="APC781" s="511"/>
      <c r="APD781" s="203"/>
      <c r="APE781" s="107"/>
      <c r="APF781" s="511"/>
      <c r="APG781" s="511"/>
      <c r="APH781" s="511"/>
      <c r="API781" s="511"/>
      <c r="APJ781" s="511"/>
      <c r="APK781" s="511"/>
      <c r="APL781" s="511"/>
      <c r="APM781" s="168"/>
      <c r="APN781" s="168"/>
      <c r="APO781" s="168"/>
      <c r="APP781" s="168"/>
      <c r="APQ781" s="168"/>
      <c r="APR781" s="168"/>
      <c r="APS781" s="168"/>
      <c r="APT781" s="168"/>
      <c r="APU781" s="168"/>
      <c r="APV781" s="168"/>
      <c r="APW781" s="168"/>
      <c r="APX781" s="168"/>
      <c r="APY781" s="168"/>
      <c r="APZ781" s="168"/>
      <c r="AQA781" s="168"/>
      <c r="AQB781" s="168"/>
      <c r="AQC781" s="168"/>
      <c r="AQD781" s="168"/>
      <c r="AQE781" s="168"/>
      <c r="AQF781" s="168"/>
      <c r="AQG781" s="168"/>
      <c r="AQH781" s="168"/>
      <c r="AQI781" s="168"/>
      <c r="AQJ781" s="168"/>
      <c r="AQK781" s="168"/>
      <c r="AQL781" s="168"/>
      <c r="AQM781" s="168"/>
      <c r="AQN781" s="168"/>
      <c r="AQO781" s="168"/>
      <c r="AQP781" s="168"/>
      <c r="AQQ781" s="168"/>
      <c r="AQR781" s="168"/>
      <c r="AQS781" s="168"/>
      <c r="AQT781" s="168"/>
      <c r="AQU781" s="168"/>
      <c r="AQV781" s="168"/>
      <c r="AQW781" s="168"/>
      <c r="AQX781" s="168"/>
      <c r="AQY781" s="168"/>
      <c r="AQZ781" s="168"/>
      <c r="ARA781" s="168"/>
      <c r="ARB781" s="168"/>
      <c r="ARC781" s="168"/>
      <c r="ARD781" s="168"/>
      <c r="ARE781" s="511"/>
      <c r="ARF781" s="511"/>
      <c r="ARG781" s="511"/>
      <c r="ARH781" s="511"/>
      <c r="ARI781" s="511"/>
      <c r="ARJ781" s="511"/>
      <c r="ARK781" s="511"/>
      <c r="ARL781" s="511"/>
      <c r="ARM781" s="511"/>
      <c r="ARN781" s="511"/>
      <c r="ARO781" s="511"/>
      <c r="ARP781" s="511"/>
      <c r="ARQ781" s="511"/>
      <c r="ARR781" s="511"/>
      <c r="ARS781" s="511"/>
      <c r="ART781" s="511"/>
      <c r="ARU781" s="511"/>
      <c r="ARV781" s="511"/>
      <c r="ARW781" s="511"/>
      <c r="ARX781" s="511"/>
      <c r="ARY781" s="511"/>
      <c r="ARZ781" s="511"/>
      <c r="ASA781" s="511"/>
      <c r="ASB781" s="511"/>
      <c r="ASC781" s="89"/>
      <c r="ASD781" s="89"/>
      <c r="ASE781" s="89"/>
      <c r="ASF781" s="89"/>
      <c r="ASG781" s="89"/>
      <c r="ASH781" s="511"/>
      <c r="ASI781" s="511"/>
      <c r="ASJ781" s="89"/>
      <c r="ASK781" s="89"/>
      <c r="ASL781" s="511"/>
      <c r="ASM781" s="511"/>
      <c r="ASN781" s="89"/>
      <c r="ASO781" s="89"/>
      <c r="ASP781" s="511"/>
      <c r="ASQ781" s="511"/>
      <c r="ASR781" s="511"/>
      <c r="ASS781" s="511"/>
      <c r="AST781" s="511"/>
      <c r="ASU781" s="511"/>
      <c r="ASV781" s="511"/>
      <c r="ASW781" s="89"/>
      <c r="ASX781" s="89"/>
      <c r="ASY781" s="511"/>
      <c r="ASZ781" s="511"/>
      <c r="ATA781" s="89"/>
      <c r="ATB781" s="89"/>
      <c r="ATC781" s="511"/>
      <c r="ATD781" s="511"/>
      <c r="ATE781" s="511"/>
      <c r="ATF781" s="511"/>
      <c r="ATG781" s="511"/>
      <c r="ATH781" s="203"/>
      <c r="ATI781" s="107"/>
      <c r="ATJ781" s="511"/>
      <c r="ATK781" s="511"/>
      <c r="ATL781" s="511"/>
      <c r="ATM781" s="511"/>
      <c r="ATN781" s="511"/>
      <c r="ATO781" s="511"/>
      <c r="ATP781" s="511"/>
      <c r="ATQ781" s="168"/>
      <c r="ATR781" s="168"/>
      <c r="ATS781" s="168"/>
      <c r="ATT781" s="168"/>
      <c r="ATU781" s="168"/>
      <c r="ATV781" s="168"/>
      <c r="ATW781" s="168"/>
      <c r="ATX781" s="168"/>
      <c r="ATY781" s="168"/>
      <c r="ATZ781" s="168"/>
      <c r="AUA781" s="168"/>
      <c r="AUB781" s="168"/>
      <c r="AUC781" s="168"/>
      <c r="AUD781" s="168"/>
      <c r="AUE781" s="168"/>
      <c r="AUF781" s="168"/>
      <c r="AUG781" s="168"/>
      <c r="AUH781" s="168"/>
      <c r="AUI781" s="168"/>
      <c r="AUJ781" s="168"/>
      <c r="AUK781" s="168"/>
      <c r="AUL781" s="168"/>
      <c r="AUM781" s="168"/>
      <c r="AUN781" s="168"/>
      <c r="AUO781" s="168"/>
      <c r="AUP781" s="168"/>
      <c r="AUQ781" s="168"/>
      <c r="AUR781" s="168"/>
      <c r="AUS781" s="168"/>
      <c r="AUT781" s="168"/>
      <c r="AUU781" s="168"/>
      <c r="AUV781" s="168"/>
      <c r="AUW781" s="168"/>
      <c r="AUX781" s="168"/>
      <c r="AUY781" s="168"/>
      <c r="AUZ781" s="168"/>
      <c r="AVA781" s="168"/>
      <c r="AVB781" s="168"/>
      <c r="AVC781" s="168"/>
      <c r="AVD781" s="168"/>
      <c r="AVE781" s="168"/>
      <c r="AVF781" s="168"/>
      <c r="AVG781" s="168"/>
      <c r="AVH781" s="168"/>
      <c r="AVI781" s="511"/>
      <c r="AVJ781" s="511"/>
      <c r="AVK781" s="511"/>
      <c r="AVL781" s="511"/>
      <c r="AVM781" s="511"/>
      <c r="AVN781" s="511"/>
      <c r="AVO781" s="511"/>
      <c r="AVP781" s="511"/>
      <c r="AVQ781" s="511"/>
      <c r="AVR781" s="511"/>
      <c r="AVS781" s="511"/>
      <c r="AVT781" s="511"/>
      <c r="AVU781" s="511"/>
      <c r="AVV781" s="511"/>
      <c r="AVW781" s="511"/>
      <c r="AVX781" s="511"/>
      <c r="AVY781" s="511"/>
      <c r="AVZ781" s="511"/>
      <c r="AWA781" s="511"/>
      <c r="AWB781" s="511"/>
      <c r="AWC781" s="511"/>
      <c r="AWD781" s="511"/>
      <c r="AWE781" s="511"/>
      <c r="AWF781" s="511"/>
      <c r="AWG781" s="89"/>
      <c r="AWH781" s="89"/>
      <c r="AWI781" s="89"/>
      <c r="AWJ781" s="89"/>
      <c r="AWK781" s="89"/>
      <c r="AWL781" s="511"/>
      <c r="AWM781" s="511"/>
      <c r="AWN781" s="89"/>
      <c r="AWO781" s="89"/>
      <c r="AWP781" s="511"/>
      <c r="AWQ781" s="511"/>
      <c r="AWR781" s="89"/>
      <c r="AWS781" s="89"/>
      <c r="AWT781" s="511"/>
      <c r="AWU781" s="511"/>
      <c r="AWV781" s="511"/>
      <c r="AWW781" s="511"/>
      <c r="AWX781" s="511"/>
      <c r="AWY781" s="511"/>
      <c r="AWZ781" s="511"/>
      <c r="AXA781" s="89"/>
      <c r="AXB781" s="89"/>
      <c r="AXC781" s="511"/>
      <c r="AXD781" s="511"/>
      <c r="AXE781" s="89"/>
      <c r="AXF781" s="89"/>
      <c r="AXG781" s="511"/>
      <c r="AXH781" s="511"/>
      <c r="AXI781" s="511"/>
      <c r="AXJ781" s="511"/>
      <c r="AXK781" s="511"/>
      <c r="AXL781" s="203"/>
      <c r="AXM781" s="107"/>
      <c r="AXN781" s="511"/>
      <c r="AXO781" s="511"/>
      <c r="AXP781" s="511"/>
      <c r="AXQ781" s="511"/>
      <c r="AXR781" s="511"/>
      <c r="AXS781" s="511"/>
      <c r="AXT781" s="511"/>
      <c r="AXU781" s="168"/>
      <c r="AXV781" s="168"/>
      <c r="AXW781" s="168"/>
      <c r="AXX781" s="168"/>
      <c r="AXY781" s="168"/>
      <c r="AXZ781" s="168"/>
      <c r="AYA781" s="168"/>
      <c r="AYB781" s="168"/>
      <c r="AYC781" s="168"/>
      <c r="AYD781" s="168"/>
      <c r="AYE781" s="168"/>
      <c r="AYF781" s="168"/>
      <c r="AYG781" s="168"/>
      <c r="AYH781" s="168"/>
      <c r="AYI781" s="168"/>
      <c r="AYJ781" s="168"/>
      <c r="AYK781" s="168"/>
      <c r="AYL781" s="168"/>
      <c r="AYM781" s="168"/>
      <c r="AYN781" s="168"/>
      <c r="AYO781" s="168"/>
      <c r="AYP781" s="168"/>
      <c r="AYQ781" s="168"/>
      <c r="AYR781" s="168"/>
      <c r="AYS781" s="168"/>
      <c r="AYT781" s="168"/>
      <c r="AYU781" s="168"/>
      <c r="AYV781" s="168"/>
      <c r="AYW781" s="168"/>
      <c r="AYX781" s="168"/>
      <c r="AYY781" s="168"/>
      <c r="AYZ781" s="168"/>
      <c r="AZA781" s="168"/>
      <c r="AZB781" s="168"/>
      <c r="AZC781" s="168"/>
      <c r="AZD781" s="168"/>
      <c r="AZE781" s="168"/>
      <c r="AZF781" s="168"/>
      <c r="AZG781" s="168"/>
      <c r="AZH781" s="168"/>
      <c r="AZI781" s="168"/>
      <c r="AZJ781" s="168"/>
      <c r="AZK781" s="168"/>
      <c r="AZL781" s="168"/>
      <c r="AZM781" s="511"/>
      <c r="AZN781" s="511"/>
      <c r="AZO781" s="511"/>
      <c r="AZP781" s="511"/>
      <c r="AZQ781" s="511"/>
      <c r="AZR781" s="511"/>
      <c r="AZS781" s="511"/>
      <c r="AZT781" s="511"/>
      <c r="AZU781" s="511"/>
      <c r="AZV781" s="511"/>
      <c r="AZW781" s="511"/>
      <c r="AZX781" s="511"/>
      <c r="AZY781" s="511"/>
      <c r="AZZ781" s="511"/>
      <c r="BAA781" s="511"/>
      <c r="BAB781" s="511"/>
      <c r="BAC781" s="511"/>
      <c r="BAD781" s="511"/>
      <c r="BAE781" s="511"/>
      <c r="BAF781" s="511"/>
      <c r="BAG781" s="511"/>
      <c r="BAH781" s="511"/>
      <c r="BAI781" s="511"/>
      <c r="BAJ781" s="511"/>
      <c r="BAK781" s="89"/>
      <c r="BAL781" s="89"/>
      <c r="BAM781" s="89"/>
      <c r="BAN781" s="89"/>
      <c r="BAO781" s="89"/>
      <c r="BAP781" s="511"/>
      <c r="BAQ781" s="511"/>
      <c r="BAR781" s="89"/>
      <c r="BAS781" s="89"/>
      <c r="BAT781" s="511"/>
      <c r="BAU781" s="511"/>
      <c r="BAV781" s="89"/>
      <c r="BAW781" s="89"/>
      <c r="BAX781" s="511"/>
      <c r="BAY781" s="511"/>
      <c r="BAZ781" s="511"/>
      <c r="BBA781" s="511"/>
      <c r="BBB781" s="511"/>
      <c r="BBC781" s="511"/>
      <c r="BBD781" s="511"/>
      <c r="BBE781" s="89"/>
      <c r="BBF781" s="89"/>
      <c r="BBG781" s="511"/>
      <c r="BBH781" s="511"/>
      <c r="BBI781" s="89"/>
      <c r="BBJ781" s="89"/>
      <c r="BBK781" s="511"/>
      <c r="BBL781" s="511"/>
      <c r="BBM781" s="511"/>
      <c r="BBN781" s="511"/>
      <c r="BBO781" s="511"/>
      <c r="BBP781" s="203"/>
      <c r="BBQ781" s="107"/>
      <c r="BBR781" s="511"/>
      <c r="BBS781" s="511"/>
      <c r="BBT781" s="511"/>
      <c r="BBU781" s="511"/>
      <c r="BBV781" s="511"/>
      <c r="BBW781" s="511"/>
      <c r="BBX781" s="511"/>
      <c r="BBY781" s="168"/>
      <c r="BBZ781" s="168"/>
      <c r="BCA781" s="168"/>
      <c r="BCB781" s="168"/>
      <c r="BCC781" s="168"/>
      <c r="BCD781" s="168"/>
      <c r="BCE781" s="168"/>
      <c r="BCF781" s="168"/>
      <c r="BCG781" s="168"/>
      <c r="BCH781" s="168"/>
      <c r="BCI781" s="168"/>
      <c r="BCJ781" s="168"/>
      <c r="BCK781" s="168"/>
      <c r="BCL781" s="168"/>
      <c r="BCM781" s="168"/>
      <c r="BCN781" s="168"/>
      <c r="BCO781" s="168"/>
      <c r="BCP781" s="168"/>
      <c r="BCQ781" s="168"/>
      <c r="BCR781" s="168"/>
      <c r="BCS781" s="168"/>
      <c r="BCT781" s="168"/>
      <c r="BCU781" s="168"/>
      <c r="BCV781" s="168"/>
      <c r="BCW781" s="168"/>
      <c r="BCX781" s="168"/>
      <c r="BCY781" s="168"/>
      <c r="BCZ781" s="168"/>
      <c r="BDA781" s="168"/>
      <c r="BDB781" s="168"/>
      <c r="BDC781" s="168"/>
      <c r="BDD781" s="168"/>
      <c r="BDE781" s="168"/>
      <c r="BDF781" s="168"/>
      <c r="BDG781" s="168"/>
      <c r="BDH781" s="168"/>
      <c r="BDI781" s="168"/>
      <c r="BDJ781" s="168"/>
      <c r="BDK781" s="168"/>
      <c r="BDL781" s="168"/>
      <c r="BDM781" s="168"/>
      <c r="BDN781" s="168"/>
      <c r="BDO781" s="168"/>
      <c r="BDP781" s="168"/>
      <c r="BDQ781" s="511"/>
      <c r="BDR781" s="511"/>
      <c r="BDS781" s="511"/>
      <c r="BDT781" s="511"/>
      <c r="BDU781" s="511"/>
      <c r="BDV781" s="511"/>
      <c r="BDW781" s="511"/>
      <c r="BDX781" s="511"/>
      <c r="BDY781" s="511"/>
      <c r="BDZ781" s="511"/>
      <c r="BEA781" s="511"/>
      <c r="BEB781" s="511"/>
      <c r="BEC781" s="511"/>
      <c r="BED781" s="511"/>
      <c r="BEE781" s="511"/>
      <c r="BEF781" s="511"/>
      <c r="BEG781" s="511"/>
      <c r="BEH781" s="511"/>
      <c r="BEI781" s="511"/>
      <c r="BEJ781" s="511"/>
      <c r="BEK781" s="511"/>
      <c r="BEL781" s="511"/>
      <c r="BEM781" s="511"/>
      <c r="BEN781" s="511"/>
      <c r="BEO781" s="89"/>
      <c r="BEP781" s="89"/>
      <c r="BEQ781" s="89"/>
      <c r="BER781" s="89"/>
      <c r="BES781" s="89"/>
      <c r="BET781" s="511"/>
      <c r="BEU781" s="511"/>
      <c r="BEV781" s="89"/>
      <c r="BEW781" s="89"/>
      <c r="BEX781" s="511"/>
      <c r="BEY781" s="511"/>
      <c r="BEZ781" s="89"/>
      <c r="BFA781" s="89"/>
      <c r="BFB781" s="511"/>
      <c r="BFC781" s="511"/>
      <c r="BFD781" s="511"/>
      <c r="BFE781" s="511"/>
      <c r="BFF781" s="511"/>
      <c r="BFG781" s="511"/>
      <c r="BFH781" s="511"/>
      <c r="BFI781" s="89"/>
      <c r="BFJ781" s="89"/>
      <c r="BFK781" s="511"/>
      <c r="BFL781" s="511"/>
      <c r="BFM781" s="89"/>
      <c r="BFN781" s="89"/>
      <c r="BFO781" s="511"/>
      <c r="BFP781" s="511"/>
      <c r="BFQ781" s="511"/>
      <c r="BFR781" s="511"/>
      <c r="BFS781" s="511"/>
      <c r="BFT781" s="203"/>
      <c r="BFU781" s="107"/>
      <c r="BFV781" s="511"/>
      <c r="BFW781" s="511"/>
      <c r="BFX781" s="511"/>
      <c r="BFY781" s="511"/>
      <c r="BFZ781" s="511"/>
      <c r="BGA781" s="511"/>
      <c r="BGB781" s="511"/>
      <c r="BGC781" s="168"/>
      <c r="BGD781" s="168"/>
      <c r="BGE781" s="168"/>
      <c r="BGF781" s="168"/>
      <c r="BGG781" s="168"/>
      <c r="BGH781" s="168"/>
      <c r="BGI781" s="168"/>
      <c r="BGJ781" s="168"/>
      <c r="BGK781" s="168"/>
      <c r="BGL781" s="168"/>
      <c r="BGM781" s="168"/>
      <c r="BGN781" s="168"/>
      <c r="BGO781" s="168"/>
      <c r="BGP781" s="168"/>
      <c r="BGQ781" s="168"/>
      <c r="BGR781" s="168"/>
      <c r="BGS781" s="168"/>
      <c r="BGT781" s="168"/>
      <c r="BGU781" s="168"/>
      <c r="BGV781" s="168"/>
      <c r="BGW781" s="168"/>
      <c r="BGX781" s="168"/>
      <c r="BGY781" s="168"/>
      <c r="BGZ781" s="168"/>
      <c r="BHA781" s="168"/>
      <c r="BHB781" s="168"/>
      <c r="BHC781" s="168"/>
      <c r="BHD781" s="168"/>
      <c r="BHE781" s="168"/>
      <c r="BHF781" s="168"/>
      <c r="BHG781" s="168"/>
      <c r="BHH781" s="168"/>
      <c r="BHI781" s="168"/>
      <c r="BHJ781" s="168"/>
      <c r="BHK781" s="168"/>
      <c r="BHL781" s="168"/>
      <c r="BHM781" s="168"/>
      <c r="BHN781" s="168"/>
      <c r="BHO781" s="168"/>
      <c r="BHP781" s="168"/>
      <c r="BHQ781" s="168"/>
      <c r="BHR781" s="168"/>
      <c r="BHS781" s="168"/>
      <c r="BHT781" s="168"/>
      <c r="BHU781" s="511"/>
      <c r="BHV781" s="511"/>
      <c r="BHW781" s="511"/>
      <c r="BHX781" s="511"/>
      <c r="BHY781" s="511"/>
      <c r="BHZ781" s="511"/>
      <c r="BIA781" s="511"/>
      <c r="BIB781" s="511"/>
      <c r="BIC781" s="511"/>
      <c r="BID781" s="511"/>
      <c r="BIE781" s="511"/>
      <c r="BIF781" s="511"/>
      <c r="BIG781" s="511"/>
      <c r="BIH781" s="511"/>
      <c r="BII781" s="511"/>
      <c r="BIJ781" s="511"/>
      <c r="BIK781" s="511"/>
      <c r="BIL781" s="511"/>
      <c r="BIM781" s="511"/>
      <c r="BIN781" s="511"/>
      <c r="BIO781" s="511"/>
      <c r="BIP781" s="511"/>
      <c r="BIQ781" s="511"/>
      <c r="BIR781" s="511"/>
      <c r="BIS781" s="89"/>
      <c r="BIT781" s="89"/>
      <c r="BIU781" s="89"/>
      <c r="BIV781" s="89"/>
      <c r="BIW781" s="89"/>
      <c r="BIX781" s="511"/>
      <c r="BIY781" s="511"/>
      <c r="BIZ781" s="89"/>
      <c r="BJA781" s="89"/>
      <c r="BJB781" s="511"/>
      <c r="BJC781" s="511"/>
      <c r="BJD781" s="89"/>
      <c r="BJE781" s="89"/>
      <c r="BJF781" s="511"/>
      <c r="BJG781" s="511"/>
      <c r="BJH781" s="511"/>
      <c r="BJI781" s="511"/>
      <c r="BJJ781" s="511"/>
      <c r="BJK781" s="511"/>
      <c r="BJL781" s="511"/>
      <c r="BJM781" s="89"/>
      <c r="BJN781" s="89"/>
      <c r="BJO781" s="511"/>
      <c r="BJP781" s="511"/>
      <c r="BJQ781" s="89"/>
      <c r="BJR781" s="89"/>
      <c r="BJS781" s="511"/>
      <c r="BJT781" s="511"/>
      <c r="BJU781" s="511"/>
      <c r="BJV781" s="511"/>
      <c r="BJW781" s="511"/>
      <c r="BJX781" s="203"/>
      <c r="BJY781" s="107"/>
      <c r="BJZ781" s="511"/>
      <c r="BKA781" s="511"/>
      <c r="BKB781" s="511"/>
      <c r="BKC781" s="511"/>
      <c r="BKD781" s="511"/>
      <c r="BKE781" s="511"/>
      <c r="BKF781" s="511"/>
      <c r="BKG781" s="168"/>
      <c r="BKH781" s="168"/>
      <c r="BKI781" s="168"/>
      <c r="BKJ781" s="168"/>
      <c r="BKK781" s="168"/>
      <c r="BKL781" s="168"/>
      <c r="BKM781" s="168"/>
      <c r="BKN781" s="168"/>
      <c r="BKO781" s="168"/>
      <c r="BKP781" s="168"/>
      <c r="BKQ781" s="168"/>
      <c r="BKR781" s="168"/>
      <c r="BKS781" s="168"/>
      <c r="BKT781" s="168"/>
      <c r="BKU781" s="168"/>
      <c r="BKV781" s="168"/>
      <c r="BKW781" s="168"/>
      <c r="BKX781" s="168"/>
      <c r="BKY781" s="168"/>
      <c r="BKZ781" s="168"/>
      <c r="BLA781" s="168"/>
      <c r="BLB781" s="168"/>
      <c r="BLC781" s="168"/>
      <c r="BLD781" s="168"/>
      <c r="BLE781" s="168"/>
      <c r="BLF781" s="168"/>
      <c r="BLG781" s="168"/>
      <c r="BLH781" s="168"/>
      <c r="BLI781" s="168"/>
      <c r="BLJ781" s="168"/>
      <c r="BLK781" s="168"/>
      <c r="BLL781" s="168"/>
      <c r="BLM781" s="168"/>
      <c r="BLN781" s="168"/>
      <c r="BLO781" s="168"/>
      <c r="BLP781" s="168"/>
      <c r="BLQ781" s="168"/>
      <c r="BLR781" s="168"/>
      <c r="BLS781" s="168"/>
      <c r="BLT781" s="168"/>
      <c r="BLU781" s="168"/>
      <c r="BLV781" s="168"/>
      <c r="BLW781" s="168"/>
      <c r="BLX781" s="168"/>
      <c r="BLY781" s="511"/>
      <c r="BLZ781" s="511"/>
      <c r="BMA781" s="511"/>
      <c r="BMB781" s="511"/>
      <c r="BMC781" s="511"/>
      <c r="BMD781" s="511"/>
      <c r="BME781" s="511"/>
      <c r="BMF781" s="511"/>
      <c r="BMG781" s="511"/>
      <c r="BMH781" s="511"/>
      <c r="BMI781" s="511"/>
      <c r="BMJ781" s="511"/>
      <c r="BMK781" s="511"/>
      <c r="BML781" s="511"/>
      <c r="BMM781" s="511"/>
      <c r="BMN781" s="511"/>
      <c r="BMO781" s="511"/>
      <c r="BMP781" s="511"/>
      <c r="BMQ781" s="511"/>
      <c r="BMR781" s="511"/>
      <c r="BMS781" s="511"/>
      <c r="BMT781" s="511"/>
      <c r="BMU781" s="511"/>
      <c r="BMV781" s="511"/>
      <c r="BMW781" s="89"/>
      <c r="BMX781" s="89"/>
      <c r="BMY781" s="89"/>
      <c r="BMZ781" s="89"/>
      <c r="BNA781" s="89"/>
      <c r="BNB781" s="511"/>
      <c r="BNC781" s="511"/>
      <c r="BND781" s="89"/>
      <c r="BNE781" s="89"/>
      <c r="BNF781" s="511"/>
      <c r="BNG781" s="511"/>
      <c r="BNH781" s="89"/>
      <c r="BNI781" s="89"/>
      <c r="BNJ781" s="511"/>
      <c r="BNK781" s="511"/>
      <c r="BNL781" s="511"/>
      <c r="BNM781" s="511"/>
      <c r="BNN781" s="511"/>
      <c r="BNO781" s="511"/>
      <c r="BNP781" s="511"/>
      <c r="BNQ781" s="89"/>
      <c r="BNR781" s="89"/>
      <c r="BNS781" s="511"/>
      <c r="BNT781" s="511"/>
      <c r="BNU781" s="89"/>
      <c r="BNV781" s="89"/>
      <c r="BNW781" s="511"/>
      <c r="BNX781" s="511"/>
      <c r="BNY781" s="511"/>
      <c r="BNZ781" s="511"/>
      <c r="BOA781" s="511"/>
      <c r="BOB781" s="203"/>
      <c r="BOC781" s="107"/>
      <c r="BOD781" s="511"/>
      <c r="BOE781" s="511"/>
      <c r="BOF781" s="511"/>
      <c r="BOG781" s="511"/>
      <c r="BOH781" s="511"/>
      <c r="BOI781" s="511"/>
      <c r="BOJ781" s="511"/>
      <c r="BOK781" s="168"/>
      <c r="BOL781" s="168"/>
      <c r="BOM781" s="168"/>
      <c r="BON781" s="168"/>
      <c r="BOO781" s="168"/>
      <c r="BOP781" s="168"/>
      <c r="BOQ781" s="168"/>
      <c r="BOR781" s="168"/>
      <c r="BOS781" s="168"/>
      <c r="BOT781" s="168"/>
      <c r="BOU781" s="168"/>
      <c r="BOV781" s="168"/>
      <c r="BOW781" s="168"/>
      <c r="BOX781" s="168"/>
      <c r="BOY781" s="168"/>
      <c r="BOZ781" s="168"/>
      <c r="BPA781" s="168"/>
      <c r="BPB781" s="168"/>
      <c r="BPC781" s="168"/>
      <c r="BPD781" s="168"/>
      <c r="BPE781" s="168"/>
      <c r="BPF781" s="168"/>
      <c r="BPG781" s="168"/>
      <c r="BPH781" s="168"/>
      <c r="BPI781" s="168"/>
      <c r="BPJ781" s="168"/>
      <c r="BPK781" s="168"/>
      <c r="BPL781" s="168"/>
      <c r="BPM781" s="168"/>
      <c r="BPN781" s="168"/>
      <c r="BPO781" s="168"/>
      <c r="BPP781" s="168"/>
      <c r="BPQ781" s="168"/>
      <c r="BPR781" s="168"/>
      <c r="BPS781" s="168"/>
      <c r="BPT781" s="168"/>
      <c r="BPU781" s="168"/>
      <c r="BPV781" s="168"/>
      <c r="BPW781" s="168"/>
      <c r="BPX781" s="168"/>
      <c r="BPY781" s="168"/>
      <c r="BPZ781" s="168"/>
      <c r="BQA781" s="168"/>
      <c r="BQB781" s="168"/>
      <c r="BQC781" s="511"/>
      <c r="BQD781" s="511"/>
      <c r="BQE781" s="511"/>
      <c r="BQF781" s="511"/>
      <c r="BQG781" s="511"/>
      <c r="BQH781" s="511"/>
      <c r="BQI781" s="511"/>
      <c r="BQJ781" s="511"/>
      <c r="BQK781" s="511"/>
      <c r="BQL781" s="511"/>
      <c r="BQM781" s="511"/>
      <c r="BQN781" s="511"/>
      <c r="BQO781" s="511"/>
      <c r="BQP781" s="511"/>
      <c r="BQQ781" s="511"/>
      <c r="BQR781" s="511"/>
      <c r="BQS781" s="511"/>
      <c r="BQT781" s="511"/>
      <c r="BQU781" s="511"/>
      <c r="BQV781" s="511"/>
      <c r="BQW781" s="511"/>
      <c r="BQX781" s="511"/>
      <c r="BQY781" s="511"/>
      <c r="BQZ781" s="511"/>
      <c r="BRA781" s="89"/>
      <c r="BRB781" s="89"/>
      <c r="BRC781" s="89"/>
      <c r="BRD781" s="89"/>
      <c r="BRE781" s="89"/>
      <c r="BRF781" s="511"/>
      <c r="BRG781" s="511"/>
      <c r="BRH781" s="89"/>
      <c r="BRI781" s="89"/>
      <c r="BRJ781" s="511"/>
      <c r="BRK781" s="511"/>
      <c r="BRL781" s="89"/>
      <c r="BRM781" s="89"/>
      <c r="BRN781" s="511"/>
      <c r="BRO781" s="511"/>
      <c r="BRP781" s="511"/>
      <c r="BRQ781" s="511"/>
      <c r="BRR781" s="511"/>
      <c r="BRS781" s="511"/>
      <c r="BRT781" s="511"/>
      <c r="BRU781" s="89"/>
      <c r="BRV781" s="89"/>
      <c r="BRW781" s="511"/>
      <c r="BRX781" s="511"/>
      <c r="BRY781" s="89"/>
      <c r="BRZ781" s="89"/>
      <c r="BSA781" s="511"/>
      <c r="BSB781" s="511"/>
      <c r="BSC781" s="511"/>
      <c r="BSD781" s="511"/>
      <c r="BSE781" s="511"/>
      <c r="BSF781" s="203"/>
      <c r="BSG781" s="107"/>
      <c r="BSH781" s="511"/>
      <c r="BSI781" s="511"/>
      <c r="BSJ781" s="511"/>
      <c r="BSK781" s="511"/>
      <c r="BSL781" s="511"/>
      <c r="BSM781" s="511"/>
      <c r="BSN781" s="511"/>
      <c r="BSO781" s="168"/>
      <c r="BSP781" s="168"/>
      <c r="BSQ781" s="168"/>
      <c r="BSR781" s="168"/>
      <c r="BSS781" s="168"/>
      <c r="BST781" s="168"/>
      <c r="BSU781" s="168"/>
      <c r="BSV781" s="168"/>
      <c r="BSW781" s="168"/>
      <c r="BSX781" s="168"/>
      <c r="BSY781" s="168"/>
      <c r="BSZ781" s="168"/>
      <c r="BTA781" s="168"/>
      <c r="BTB781" s="168"/>
      <c r="BTC781" s="168"/>
      <c r="BTD781" s="168"/>
      <c r="BTE781" s="168"/>
      <c r="BTF781" s="168"/>
      <c r="BTG781" s="168"/>
      <c r="BTH781" s="168"/>
      <c r="BTI781" s="168"/>
      <c r="BTJ781" s="168"/>
      <c r="BTK781" s="168"/>
      <c r="BTL781" s="168"/>
      <c r="BTM781" s="168"/>
      <c r="BTN781" s="168"/>
      <c r="BTO781" s="168"/>
      <c r="BTP781" s="168"/>
      <c r="BTQ781" s="168"/>
      <c r="BTR781" s="168"/>
      <c r="BTS781" s="168"/>
      <c r="BTT781" s="168"/>
      <c r="BTU781" s="168"/>
      <c r="BTV781" s="168"/>
      <c r="BTW781" s="168"/>
      <c r="BTX781" s="168"/>
      <c r="BTY781" s="168"/>
      <c r="BTZ781" s="168"/>
      <c r="BUA781" s="168"/>
      <c r="BUB781" s="168"/>
      <c r="BUC781" s="168"/>
      <c r="BUD781" s="168"/>
      <c r="BUE781" s="168"/>
      <c r="BUF781" s="168"/>
      <c r="BUG781" s="511"/>
      <c r="BUH781" s="511"/>
      <c r="BUI781" s="511"/>
      <c r="BUJ781" s="511"/>
      <c r="BUK781" s="511"/>
      <c r="BUL781" s="511"/>
      <c r="BUM781" s="511"/>
      <c r="BUN781" s="511"/>
      <c r="BUO781" s="511"/>
      <c r="BUP781" s="511"/>
      <c r="BUQ781" s="511"/>
      <c r="BUR781" s="511"/>
      <c r="BUS781" s="511"/>
      <c r="BUT781" s="511"/>
      <c r="BUU781" s="511"/>
      <c r="BUV781" s="511"/>
      <c r="BUW781" s="511"/>
      <c r="BUX781" s="511"/>
      <c r="BUY781" s="511"/>
      <c r="BUZ781" s="511"/>
      <c r="BVA781" s="511"/>
      <c r="BVB781" s="511"/>
      <c r="BVC781" s="511"/>
      <c r="BVD781" s="511"/>
      <c r="BVE781" s="89"/>
      <c r="BVF781" s="89"/>
      <c r="BVG781" s="89"/>
      <c r="BVH781" s="89"/>
      <c r="BVI781" s="89"/>
      <c r="BVJ781" s="511"/>
      <c r="BVK781" s="511"/>
      <c r="BVL781" s="89"/>
      <c r="BVM781" s="89"/>
      <c r="BVN781" s="511"/>
      <c r="BVO781" s="511"/>
      <c r="BVP781" s="89"/>
      <c r="BVQ781" s="89"/>
      <c r="BVR781" s="511"/>
      <c r="BVS781" s="511"/>
      <c r="BVT781" s="511"/>
      <c r="BVU781" s="511"/>
      <c r="BVV781" s="511"/>
      <c r="BVW781" s="511"/>
      <c r="BVX781" s="511"/>
      <c r="BVY781" s="89"/>
      <c r="BVZ781" s="89"/>
      <c r="BWA781" s="511"/>
      <c r="BWB781" s="511"/>
      <c r="BWC781" s="89"/>
      <c r="BWD781" s="89"/>
      <c r="BWE781" s="511"/>
      <c r="BWF781" s="511"/>
      <c r="BWG781" s="511"/>
      <c r="BWH781" s="511"/>
      <c r="BWI781" s="511"/>
      <c r="BWJ781" s="203"/>
      <c r="BWK781" s="107"/>
      <c r="BWL781" s="511"/>
      <c r="BWM781" s="511"/>
      <c r="BWN781" s="511"/>
      <c r="BWO781" s="511"/>
      <c r="BWP781" s="511"/>
      <c r="BWQ781" s="511"/>
      <c r="BWR781" s="511"/>
      <c r="BWS781" s="168"/>
      <c r="BWT781" s="168"/>
      <c r="BWU781" s="168"/>
      <c r="BWV781" s="168"/>
      <c r="BWW781" s="168"/>
      <c r="BWX781" s="168"/>
      <c r="BWY781" s="168"/>
      <c r="BWZ781" s="168"/>
      <c r="BXA781" s="168"/>
      <c r="BXB781" s="168"/>
      <c r="BXC781" s="168"/>
      <c r="BXD781" s="168"/>
      <c r="BXE781" s="168"/>
      <c r="BXF781" s="168"/>
      <c r="BXG781" s="168"/>
      <c r="BXH781" s="168"/>
      <c r="BXI781" s="168"/>
      <c r="BXJ781" s="168"/>
      <c r="BXK781" s="168"/>
      <c r="BXL781" s="168"/>
      <c r="BXM781" s="168"/>
      <c r="BXN781" s="168"/>
      <c r="BXO781" s="168"/>
      <c r="BXP781" s="168"/>
      <c r="BXQ781" s="168"/>
      <c r="BXR781" s="168"/>
      <c r="BXS781" s="168"/>
      <c r="BXT781" s="168"/>
      <c r="BXU781" s="168"/>
      <c r="BXV781" s="168"/>
      <c r="BXW781" s="168"/>
      <c r="BXX781" s="168"/>
      <c r="BXY781" s="168"/>
      <c r="BXZ781" s="168"/>
      <c r="BYA781" s="168"/>
      <c r="BYB781" s="168"/>
      <c r="BYC781" s="168"/>
      <c r="BYD781" s="168"/>
      <c r="BYE781" s="168"/>
      <c r="BYF781" s="168"/>
      <c r="BYG781" s="168"/>
      <c r="BYH781" s="168"/>
      <c r="BYI781" s="168"/>
      <c r="BYJ781" s="168"/>
      <c r="BYK781" s="511"/>
      <c r="BYL781" s="511"/>
      <c r="BYM781" s="511"/>
      <c r="BYN781" s="511"/>
      <c r="BYO781" s="511"/>
      <c r="BYP781" s="511"/>
      <c r="BYQ781" s="511"/>
      <c r="BYR781" s="511"/>
      <c r="BYS781" s="511"/>
      <c r="BYT781" s="511"/>
      <c r="BYU781" s="511"/>
      <c r="BYV781" s="511"/>
      <c r="BYW781" s="511"/>
      <c r="BYX781" s="511"/>
      <c r="BYY781" s="511"/>
      <c r="BYZ781" s="511"/>
      <c r="BZA781" s="511"/>
      <c r="BZB781" s="511"/>
      <c r="BZC781" s="511"/>
      <c r="BZD781" s="511"/>
      <c r="BZE781" s="511"/>
      <c r="BZF781" s="511"/>
      <c r="BZG781" s="511"/>
      <c r="BZH781" s="511"/>
      <c r="BZI781" s="89"/>
      <c r="BZJ781" s="89"/>
      <c r="BZK781" s="89"/>
      <c r="BZL781" s="89"/>
      <c r="BZM781" s="89"/>
      <c r="BZN781" s="511"/>
      <c r="BZO781" s="511"/>
      <c r="BZP781" s="89"/>
      <c r="BZQ781" s="89"/>
      <c r="BZR781" s="511"/>
      <c r="BZS781" s="511"/>
      <c r="BZT781" s="89"/>
      <c r="BZU781" s="89"/>
      <c r="BZV781" s="511"/>
      <c r="BZW781" s="511"/>
      <c r="BZX781" s="511"/>
      <c r="BZY781" s="511"/>
      <c r="BZZ781" s="511"/>
      <c r="CAA781" s="511"/>
      <c r="CAB781" s="511"/>
      <c r="CAC781" s="89"/>
      <c r="CAD781" s="89"/>
      <c r="CAE781" s="511"/>
      <c r="CAF781" s="511"/>
      <c r="CAG781" s="89"/>
      <c r="CAH781" s="89"/>
      <c r="CAI781" s="511"/>
      <c r="CAJ781" s="511"/>
      <c r="CAK781" s="511"/>
      <c r="CAL781" s="511"/>
      <c r="CAM781" s="511"/>
      <c r="CAN781" s="203"/>
      <c r="CAO781" s="107"/>
      <c r="CAP781" s="511"/>
      <c r="CAQ781" s="511"/>
      <c r="CAR781" s="511"/>
      <c r="CAS781" s="511"/>
      <c r="CAT781" s="511"/>
      <c r="CAU781" s="511"/>
      <c r="CAV781" s="511"/>
      <c r="CAW781" s="168"/>
      <c r="CAX781" s="168"/>
      <c r="CAY781" s="168"/>
      <c r="CAZ781" s="168"/>
      <c r="CBA781" s="168"/>
      <c r="CBB781" s="168"/>
      <c r="CBC781" s="168"/>
      <c r="CBD781" s="168"/>
      <c r="CBE781" s="168"/>
      <c r="CBF781" s="168"/>
      <c r="CBG781" s="168"/>
      <c r="CBH781" s="168"/>
      <c r="CBI781" s="168"/>
      <c r="CBJ781" s="168"/>
      <c r="CBK781" s="168"/>
      <c r="CBL781" s="168"/>
      <c r="CBM781" s="168"/>
      <c r="CBN781" s="168"/>
      <c r="CBO781" s="168"/>
      <c r="CBP781" s="168"/>
      <c r="CBQ781" s="168"/>
      <c r="CBR781" s="168"/>
      <c r="CBS781" s="168"/>
      <c r="CBT781" s="168"/>
      <c r="CBU781" s="168"/>
      <c r="CBV781" s="168"/>
      <c r="CBW781" s="168"/>
      <c r="CBX781" s="168"/>
      <c r="CBY781" s="168"/>
      <c r="CBZ781" s="168"/>
      <c r="CCA781" s="168"/>
      <c r="CCB781" s="168"/>
      <c r="CCC781" s="168"/>
      <c r="CCD781" s="168"/>
      <c r="CCE781" s="168"/>
      <c r="CCF781" s="168"/>
      <c r="CCG781" s="168"/>
      <c r="CCH781" s="168"/>
      <c r="CCI781" s="168"/>
      <c r="CCJ781" s="168"/>
      <c r="CCK781" s="168"/>
      <c r="CCL781" s="168"/>
      <c r="CCM781" s="168"/>
      <c r="CCN781" s="168"/>
      <c r="CCO781" s="511"/>
      <c r="CCP781" s="511"/>
      <c r="CCQ781" s="511"/>
      <c r="CCR781" s="511"/>
      <c r="CCS781" s="511"/>
      <c r="CCT781" s="511"/>
      <c r="CCU781" s="511"/>
      <c r="CCV781" s="511"/>
      <c r="CCW781" s="511"/>
      <c r="CCX781" s="511"/>
      <c r="CCY781" s="511"/>
      <c r="CCZ781" s="511"/>
      <c r="CDA781" s="511"/>
      <c r="CDB781" s="511"/>
      <c r="CDC781" s="511"/>
      <c r="CDD781" s="511"/>
      <c r="CDE781" s="511"/>
      <c r="CDF781" s="511"/>
      <c r="CDG781" s="511"/>
      <c r="CDH781" s="511"/>
      <c r="CDI781" s="511"/>
      <c r="CDJ781" s="511"/>
      <c r="CDK781" s="511"/>
      <c r="CDL781" s="511"/>
      <c r="CDM781" s="89"/>
      <c r="CDN781" s="89"/>
      <c r="CDO781" s="89"/>
      <c r="CDP781" s="89"/>
      <c r="CDQ781" s="89"/>
      <c r="CDR781" s="511"/>
      <c r="CDS781" s="511"/>
      <c r="CDT781" s="89"/>
      <c r="CDU781" s="89"/>
      <c r="CDV781" s="511"/>
      <c r="CDW781" s="511"/>
      <c r="CDX781" s="89"/>
      <c r="CDY781" s="89"/>
      <c r="CDZ781" s="511"/>
      <c r="CEA781" s="511"/>
      <c r="CEB781" s="511"/>
      <c r="CEC781" s="511"/>
      <c r="CED781" s="511"/>
      <c r="CEE781" s="511"/>
      <c r="CEF781" s="511"/>
      <c r="CEG781" s="89"/>
      <c r="CEH781" s="89"/>
      <c r="CEI781" s="511"/>
      <c r="CEJ781" s="511"/>
      <c r="CEK781" s="89"/>
      <c r="CEL781" s="89"/>
      <c r="CEM781" s="511"/>
      <c r="CEN781" s="511"/>
      <c r="CEO781" s="511"/>
      <c r="CEP781" s="511"/>
      <c r="CEQ781" s="511"/>
      <c r="CER781" s="203"/>
      <c r="CES781" s="107"/>
      <c r="CET781" s="511"/>
      <c r="CEU781" s="511"/>
      <c r="CEV781" s="511"/>
      <c r="CEW781" s="511"/>
      <c r="CEX781" s="511"/>
      <c r="CEY781" s="511"/>
      <c r="CEZ781" s="511"/>
      <c r="CFA781" s="168"/>
      <c r="CFB781" s="168"/>
      <c r="CFC781" s="168"/>
      <c r="CFD781" s="168"/>
      <c r="CFE781" s="168"/>
      <c r="CFF781" s="168"/>
      <c r="CFG781" s="168"/>
      <c r="CFH781" s="168"/>
      <c r="CFI781" s="168"/>
      <c r="CFJ781" s="168"/>
      <c r="CFK781" s="168"/>
      <c r="CFL781" s="168"/>
      <c r="CFM781" s="168"/>
      <c r="CFN781" s="168"/>
      <c r="CFO781" s="168"/>
      <c r="CFP781" s="168"/>
      <c r="CFQ781" s="168"/>
      <c r="CFR781" s="168"/>
      <c r="CFS781" s="168"/>
      <c r="CFT781" s="168"/>
      <c r="CFU781" s="168"/>
      <c r="CFV781" s="168"/>
      <c r="CFW781" s="168"/>
      <c r="CFX781" s="168"/>
      <c r="CFY781" s="168"/>
      <c r="CFZ781" s="168"/>
      <c r="CGA781" s="168"/>
      <c r="CGB781" s="168"/>
      <c r="CGC781" s="168"/>
      <c r="CGD781" s="168"/>
      <c r="CGE781" s="168"/>
      <c r="CGF781" s="168"/>
      <c r="CGG781" s="168"/>
      <c r="CGH781" s="168"/>
      <c r="CGI781" s="168"/>
      <c r="CGJ781" s="168"/>
      <c r="CGK781" s="168"/>
      <c r="CGL781" s="168"/>
      <c r="CGM781" s="168"/>
      <c r="CGN781" s="168"/>
      <c r="CGO781" s="168"/>
      <c r="CGP781" s="168"/>
      <c r="CGQ781" s="168"/>
      <c r="CGR781" s="168"/>
      <c r="CGS781" s="511"/>
      <c r="CGT781" s="511"/>
      <c r="CGU781" s="511"/>
      <c r="CGV781" s="511"/>
      <c r="CGW781" s="511"/>
      <c r="CGX781" s="511"/>
      <c r="CGY781" s="511"/>
      <c r="CGZ781" s="511"/>
      <c r="CHA781" s="511"/>
      <c r="CHB781" s="511"/>
      <c r="CHC781" s="511"/>
      <c r="CHD781" s="511"/>
      <c r="CHE781" s="511"/>
      <c r="CHF781" s="511"/>
      <c r="CHG781" s="511"/>
      <c r="CHH781" s="511"/>
      <c r="CHI781" s="511"/>
      <c r="CHJ781" s="511"/>
      <c r="CHK781" s="511"/>
      <c r="CHL781" s="511"/>
      <c r="CHM781" s="511"/>
      <c r="CHN781" s="511"/>
      <c r="CHO781" s="511"/>
      <c r="CHP781" s="511"/>
      <c r="CHQ781" s="89"/>
      <c r="CHR781" s="89"/>
      <c r="CHS781" s="89"/>
      <c r="CHT781" s="89"/>
      <c r="CHU781" s="89"/>
      <c r="CHV781" s="511"/>
      <c r="CHW781" s="511"/>
      <c r="CHX781" s="89"/>
      <c r="CHY781" s="89"/>
      <c r="CHZ781" s="511"/>
      <c r="CIA781" s="511"/>
      <c r="CIB781" s="89"/>
      <c r="CIC781" s="89"/>
      <c r="CID781" s="511"/>
      <c r="CIE781" s="511"/>
      <c r="CIF781" s="511"/>
      <c r="CIG781" s="511"/>
      <c r="CIH781" s="511"/>
      <c r="CII781" s="511"/>
      <c r="CIJ781" s="511"/>
      <c r="CIK781" s="89"/>
      <c r="CIL781" s="89"/>
      <c r="CIM781" s="511"/>
      <c r="CIN781" s="511"/>
      <c r="CIO781" s="89"/>
      <c r="CIP781" s="89"/>
      <c r="CIQ781" s="511"/>
      <c r="CIR781" s="511"/>
      <c r="CIS781" s="511"/>
      <c r="CIT781" s="511"/>
      <c r="CIU781" s="511"/>
      <c r="CIV781" s="203"/>
      <c r="CIW781" s="107"/>
      <c r="CIX781" s="511"/>
      <c r="CIY781" s="511"/>
      <c r="CIZ781" s="511"/>
      <c r="CJA781" s="511"/>
      <c r="CJB781" s="511"/>
      <c r="CJC781" s="511"/>
      <c r="CJD781" s="511"/>
      <c r="CJE781" s="168"/>
      <c r="CJF781" s="168"/>
      <c r="CJG781" s="168"/>
      <c r="CJH781" s="168"/>
      <c r="CJI781" s="168"/>
      <c r="CJJ781" s="168"/>
      <c r="CJK781" s="168"/>
      <c r="CJL781" s="168"/>
      <c r="CJM781" s="168"/>
      <c r="CJN781" s="168"/>
      <c r="CJO781" s="168"/>
      <c r="CJP781" s="168"/>
      <c r="CJQ781" s="168"/>
      <c r="CJR781" s="168"/>
      <c r="CJS781" s="168"/>
      <c r="CJT781" s="168"/>
      <c r="CJU781" s="168"/>
      <c r="CJV781" s="168"/>
      <c r="CJW781" s="168"/>
      <c r="CJX781" s="168"/>
      <c r="CJY781" s="168"/>
      <c r="CJZ781" s="168"/>
      <c r="CKA781" s="168"/>
      <c r="CKB781" s="168"/>
      <c r="CKC781" s="168"/>
      <c r="CKD781" s="168"/>
      <c r="CKE781" s="168"/>
      <c r="CKF781" s="168"/>
      <c r="CKG781" s="168"/>
      <c r="CKH781" s="168"/>
      <c r="CKI781" s="168"/>
      <c r="CKJ781" s="168"/>
      <c r="CKK781" s="168"/>
      <c r="CKL781" s="168"/>
      <c r="CKM781" s="168"/>
      <c r="CKN781" s="168"/>
      <c r="CKO781" s="168"/>
      <c r="CKP781" s="168"/>
      <c r="CKQ781" s="168"/>
      <c r="CKR781" s="168"/>
      <c r="CKS781" s="168"/>
      <c r="CKT781" s="168"/>
      <c r="CKU781" s="168"/>
      <c r="CKV781" s="168"/>
      <c r="CKW781" s="511"/>
      <c r="CKX781" s="511"/>
      <c r="CKY781" s="511"/>
      <c r="CKZ781" s="511"/>
      <c r="CLA781" s="511"/>
      <c r="CLB781" s="511"/>
      <c r="CLC781" s="511"/>
      <c r="CLD781" s="511"/>
      <c r="CLE781" s="511"/>
      <c r="CLF781" s="511"/>
      <c r="CLG781" s="511"/>
      <c r="CLH781" s="511"/>
      <c r="CLI781" s="511"/>
      <c r="CLJ781" s="511"/>
      <c r="CLK781" s="511"/>
      <c r="CLL781" s="511"/>
      <c r="CLM781" s="511"/>
      <c r="CLN781" s="511"/>
      <c r="CLO781" s="511"/>
      <c r="CLP781" s="511"/>
      <c r="CLQ781" s="511"/>
      <c r="CLR781" s="511"/>
      <c r="CLS781" s="511"/>
      <c r="CLT781" s="511"/>
      <c r="CLU781" s="89"/>
      <c r="CLV781" s="89"/>
      <c r="CLW781" s="89"/>
      <c r="CLX781" s="89"/>
      <c r="CLY781" s="89"/>
      <c r="CLZ781" s="511"/>
      <c r="CMA781" s="511"/>
      <c r="CMB781" s="89"/>
      <c r="CMC781" s="89"/>
      <c r="CMD781" s="511"/>
      <c r="CME781" s="511"/>
      <c r="CMF781" s="89"/>
      <c r="CMG781" s="89"/>
      <c r="CMH781" s="511"/>
      <c r="CMI781" s="511"/>
      <c r="CMJ781" s="511"/>
      <c r="CMK781" s="511"/>
      <c r="CML781" s="511"/>
      <c r="CMM781" s="511"/>
      <c r="CMN781" s="511"/>
      <c r="CMO781" s="89"/>
      <c r="CMP781" s="89"/>
      <c r="CMQ781" s="511"/>
      <c r="CMR781" s="511"/>
      <c r="CMS781" s="89"/>
      <c r="CMT781" s="89"/>
      <c r="CMU781" s="511"/>
      <c r="CMV781" s="511"/>
      <c r="CMW781" s="511"/>
      <c r="CMX781" s="511"/>
      <c r="CMY781" s="511"/>
      <c r="CMZ781" s="203"/>
      <c r="CNA781" s="107"/>
      <c r="CNB781" s="511"/>
      <c r="CNC781" s="511"/>
      <c r="CND781" s="511"/>
      <c r="CNE781" s="511"/>
      <c r="CNF781" s="511"/>
      <c r="CNG781" s="511"/>
      <c r="CNH781" s="511"/>
      <c r="CNI781" s="168"/>
      <c r="CNJ781" s="168"/>
      <c r="CNK781" s="168"/>
      <c r="CNL781" s="168"/>
      <c r="CNM781" s="168"/>
      <c r="CNN781" s="168"/>
      <c r="CNO781" s="168"/>
      <c r="CNP781" s="168"/>
      <c r="CNQ781" s="168"/>
      <c r="CNR781" s="168"/>
      <c r="CNS781" s="168"/>
      <c r="CNT781" s="168"/>
      <c r="CNU781" s="168"/>
      <c r="CNV781" s="168"/>
      <c r="CNW781" s="168"/>
      <c r="CNX781" s="168"/>
      <c r="CNY781" s="168"/>
      <c r="CNZ781" s="168"/>
      <c r="COA781" s="168"/>
      <c r="COB781" s="168"/>
      <c r="COC781" s="168"/>
      <c r="COD781" s="168"/>
      <c r="COE781" s="168"/>
      <c r="COF781" s="168"/>
      <c r="COG781" s="168"/>
      <c r="COH781" s="168"/>
      <c r="COI781" s="168"/>
      <c r="COJ781" s="168"/>
      <c r="COK781" s="168"/>
      <c r="COL781" s="168"/>
      <c r="COM781" s="168"/>
      <c r="CON781" s="168"/>
      <c r="COO781" s="168"/>
      <c r="COP781" s="168"/>
      <c r="COQ781" s="168"/>
      <c r="COR781" s="168"/>
      <c r="COS781" s="168"/>
      <c r="COT781" s="168"/>
      <c r="COU781" s="168"/>
      <c r="COV781" s="168"/>
      <c r="COW781" s="168"/>
      <c r="COX781" s="168"/>
      <c r="COY781" s="168"/>
      <c r="COZ781" s="168"/>
      <c r="CPA781" s="511"/>
      <c r="CPB781" s="511"/>
      <c r="CPC781" s="511"/>
      <c r="CPD781" s="511"/>
      <c r="CPE781" s="511"/>
      <c r="CPF781" s="511"/>
      <c r="CPG781" s="511"/>
      <c r="CPH781" s="511"/>
      <c r="CPI781" s="511"/>
      <c r="CPJ781" s="511"/>
      <c r="CPK781" s="511"/>
      <c r="CPL781" s="511"/>
      <c r="CPM781" s="511"/>
      <c r="CPN781" s="511"/>
      <c r="CPO781" s="511"/>
      <c r="CPP781" s="511"/>
      <c r="CPQ781" s="511"/>
      <c r="CPR781" s="511"/>
      <c r="CPS781" s="511"/>
      <c r="CPT781" s="511"/>
      <c r="CPU781" s="511"/>
      <c r="CPV781" s="511"/>
      <c r="CPW781" s="511"/>
      <c r="CPX781" s="511"/>
      <c r="CPY781" s="89"/>
      <c r="CPZ781" s="89"/>
      <c r="CQA781" s="89"/>
      <c r="CQB781" s="89"/>
      <c r="CQC781" s="89"/>
      <c r="CQD781" s="511"/>
      <c r="CQE781" s="511"/>
      <c r="CQF781" s="89"/>
      <c r="CQG781" s="89"/>
      <c r="CQH781" s="511"/>
      <c r="CQI781" s="511"/>
      <c r="CQJ781" s="89"/>
      <c r="CQK781" s="89"/>
      <c r="CQL781" s="511"/>
      <c r="CQM781" s="511"/>
      <c r="CQN781" s="511"/>
      <c r="CQO781" s="511"/>
      <c r="CQP781" s="511"/>
      <c r="CQQ781" s="511"/>
      <c r="CQR781" s="511"/>
      <c r="CQS781" s="89"/>
      <c r="CQT781" s="89"/>
      <c r="CQU781" s="511"/>
      <c r="CQV781" s="511"/>
      <c r="CQW781" s="89"/>
      <c r="CQX781" s="89"/>
      <c r="CQY781" s="511"/>
      <c r="CQZ781" s="511"/>
      <c r="CRA781" s="511"/>
      <c r="CRB781" s="511"/>
      <c r="CRC781" s="511"/>
      <c r="CRD781" s="203"/>
      <c r="CRE781" s="107"/>
      <c r="CRF781" s="511"/>
      <c r="CRG781" s="511"/>
      <c r="CRH781" s="511"/>
      <c r="CRI781" s="511"/>
      <c r="CRJ781" s="511"/>
      <c r="CRK781" s="511"/>
      <c r="CRL781" s="511"/>
      <c r="CRM781" s="168"/>
      <c r="CRN781" s="168"/>
      <c r="CRO781" s="168"/>
      <c r="CRP781" s="168"/>
      <c r="CRQ781" s="168"/>
      <c r="CRR781" s="168"/>
      <c r="CRS781" s="168"/>
      <c r="CRT781" s="168"/>
      <c r="CRU781" s="168"/>
      <c r="CRV781" s="168"/>
      <c r="CRW781" s="168"/>
      <c r="CRX781" s="168"/>
      <c r="CRY781" s="168"/>
      <c r="CRZ781" s="168"/>
      <c r="CSA781" s="168"/>
      <c r="CSB781" s="168"/>
      <c r="CSC781" s="168"/>
      <c r="CSD781" s="168"/>
      <c r="CSE781" s="168"/>
      <c r="CSF781" s="168"/>
      <c r="CSG781" s="168"/>
      <c r="CSH781" s="168"/>
      <c r="CSI781" s="168"/>
      <c r="CSJ781" s="168"/>
      <c r="CSK781" s="168"/>
      <c r="CSL781" s="168"/>
      <c r="CSM781" s="168"/>
      <c r="CSN781" s="168"/>
      <c r="CSO781" s="168"/>
      <c r="CSP781" s="168"/>
      <c r="CSQ781" s="168"/>
      <c r="CSR781" s="168"/>
      <c r="CSS781" s="168"/>
      <c r="CST781" s="168"/>
      <c r="CSU781" s="168"/>
      <c r="CSV781" s="168"/>
      <c r="CSW781" s="168"/>
      <c r="CSX781" s="168"/>
      <c r="CSY781" s="168"/>
      <c r="CSZ781" s="168"/>
      <c r="CTA781" s="168"/>
      <c r="CTB781" s="168"/>
      <c r="CTC781" s="168"/>
      <c r="CTD781" s="168"/>
      <c r="CTE781" s="511"/>
      <c r="CTF781" s="511"/>
      <c r="CTG781" s="511"/>
      <c r="CTH781" s="511"/>
      <c r="CTI781" s="511"/>
      <c r="CTJ781" s="511"/>
      <c r="CTK781" s="511"/>
      <c r="CTL781" s="511"/>
      <c r="CTM781" s="511"/>
      <c r="CTN781" s="511"/>
      <c r="CTO781" s="511"/>
      <c r="CTP781" s="511"/>
      <c r="CTQ781" s="511"/>
      <c r="CTR781" s="511"/>
      <c r="CTS781" s="511"/>
      <c r="CTT781" s="511"/>
      <c r="CTU781" s="511"/>
      <c r="CTV781" s="511"/>
      <c r="CTW781" s="511"/>
      <c r="CTX781" s="511"/>
      <c r="CTY781" s="511"/>
      <c r="CTZ781" s="511"/>
      <c r="CUA781" s="511"/>
      <c r="CUB781" s="511"/>
      <c r="CUC781" s="89"/>
      <c r="CUD781" s="89"/>
      <c r="CUE781" s="89"/>
      <c r="CUF781" s="89"/>
      <c r="CUG781" s="89"/>
      <c r="CUH781" s="511"/>
      <c r="CUI781" s="511"/>
      <c r="CUJ781" s="89"/>
      <c r="CUK781" s="89"/>
      <c r="CUL781" s="511"/>
      <c r="CUM781" s="511"/>
      <c r="CUN781" s="89"/>
      <c r="CUO781" s="89"/>
      <c r="CUP781" s="511"/>
      <c r="CUQ781" s="511"/>
      <c r="CUR781" s="511"/>
      <c r="CUS781" s="511"/>
      <c r="CUT781" s="511"/>
      <c r="CUU781" s="511"/>
      <c r="CUV781" s="511"/>
      <c r="CUW781" s="89"/>
      <c r="CUX781" s="89"/>
      <c r="CUY781" s="511"/>
      <c r="CUZ781" s="511"/>
      <c r="CVA781" s="89"/>
      <c r="CVB781" s="89"/>
      <c r="CVC781" s="511"/>
      <c r="CVD781" s="511"/>
      <c r="CVE781" s="511"/>
      <c r="CVF781" s="511"/>
      <c r="CVG781" s="511"/>
      <c r="CVH781" s="203"/>
      <c r="CVI781" s="107"/>
      <c r="CVJ781" s="511"/>
      <c r="CVK781" s="511"/>
      <c r="CVL781" s="511"/>
      <c r="CVM781" s="511"/>
      <c r="CVN781" s="511"/>
      <c r="CVO781" s="511"/>
      <c r="CVP781" s="511"/>
      <c r="CVQ781" s="168"/>
      <c r="CVR781" s="168"/>
      <c r="CVS781" s="168"/>
      <c r="CVT781" s="168"/>
      <c r="CVU781" s="168"/>
      <c r="CVV781" s="168"/>
      <c r="CVW781" s="168"/>
      <c r="CVX781" s="168"/>
      <c r="CVY781" s="168"/>
      <c r="CVZ781" s="168"/>
      <c r="CWA781" s="168"/>
      <c r="CWB781" s="168"/>
      <c r="CWC781" s="168"/>
      <c r="CWD781" s="168"/>
      <c r="CWE781" s="168"/>
      <c r="CWF781" s="168"/>
      <c r="CWG781" s="168"/>
      <c r="CWH781" s="168"/>
      <c r="CWI781" s="168"/>
      <c r="CWJ781" s="168"/>
      <c r="CWK781" s="168"/>
      <c r="CWL781" s="168"/>
      <c r="CWM781" s="168"/>
      <c r="CWN781" s="168"/>
      <c r="CWO781" s="168"/>
      <c r="CWP781" s="168"/>
      <c r="CWQ781" s="168"/>
      <c r="CWR781" s="168"/>
      <c r="CWS781" s="168"/>
      <c r="CWT781" s="168"/>
      <c r="CWU781" s="168"/>
      <c r="CWV781" s="168"/>
      <c r="CWW781" s="168"/>
      <c r="CWX781" s="168"/>
      <c r="CWY781" s="168"/>
      <c r="CWZ781" s="168"/>
      <c r="CXA781" s="168"/>
      <c r="CXB781" s="168"/>
      <c r="CXC781" s="168"/>
      <c r="CXD781" s="168"/>
      <c r="CXE781" s="168"/>
      <c r="CXF781" s="168"/>
      <c r="CXG781" s="168"/>
      <c r="CXH781" s="168"/>
      <c r="CXI781" s="511"/>
      <c r="CXJ781" s="511"/>
      <c r="CXK781" s="511"/>
      <c r="CXL781" s="511"/>
      <c r="CXM781" s="511"/>
      <c r="CXN781" s="511"/>
      <c r="CXO781" s="511"/>
      <c r="CXP781" s="511"/>
      <c r="CXQ781" s="511"/>
      <c r="CXR781" s="511"/>
      <c r="CXS781" s="511"/>
      <c r="CXT781" s="511"/>
      <c r="CXU781" s="511"/>
      <c r="CXV781" s="511"/>
      <c r="CXW781" s="511"/>
      <c r="CXX781" s="511"/>
      <c r="CXY781" s="511"/>
      <c r="CXZ781" s="511"/>
      <c r="CYA781" s="511"/>
      <c r="CYB781" s="511"/>
      <c r="CYC781" s="511"/>
      <c r="CYD781" s="511"/>
      <c r="CYE781" s="511"/>
      <c r="CYF781" s="511"/>
      <c r="CYG781" s="89"/>
      <c r="CYH781" s="89"/>
      <c r="CYI781" s="89"/>
      <c r="CYJ781" s="89"/>
      <c r="CYK781" s="89"/>
      <c r="CYL781" s="511"/>
      <c r="CYM781" s="511"/>
      <c r="CYN781" s="89"/>
      <c r="CYO781" s="89"/>
      <c r="CYP781" s="511"/>
      <c r="CYQ781" s="511"/>
      <c r="CYR781" s="89"/>
      <c r="CYS781" s="89"/>
      <c r="CYT781" s="511"/>
      <c r="CYU781" s="511"/>
      <c r="CYV781" s="511"/>
      <c r="CYW781" s="511"/>
      <c r="CYX781" s="511"/>
      <c r="CYY781" s="511"/>
      <c r="CYZ781" s="511"/>
      <c r="CZA781" s="89"/>
      <c r="CZB781" s="89"/>
      <c r="CZC781" s="511"/>
      <c r="CZD781" s="511"/>
      <c r="CZE781" s="89"/>
      <c r="CZF781" s="89"/>
      <c r="CZG781" s="511"/>
      <c r="CZH781" s="511"/>
      <c r="CZI781" s="511"/>
      <c r="CZJ781" s="511"/>
      <c r="CZK781" s="511"/>
      <c r="CZL781" s="203"/>
      <c r="CZM781" s="107"/>
      <c r="CZN781" s="511"/>
      <c r="CZO781" s="511"/>
      <c r="CZP781" s="511"/>
      <c r="CZQ781" s="511"/>
      <c r="CZR781" s="511"/>
      <c r="CZS781" s="511"/>
      <c r="CZT781" s="511"/>
      <c r="CZU781" s="168"/>
      <c r="CZV781" s="168"/>
      <c r="CZW781" s="168"/>
      <c r="CZX781" s="168"/>
      <c r="CZY781" s="168"/>
      <c r="CZZ781" s="168"/>
      <c r="DAA781" s="168"/>
      <c r="DAB781" s="168"/>
      <c r="DAC781" s="168"/>
      <c r="DAD781" s="168"/>
      <c r="DAE781" s="168"/>
      <c r="DAF781" s="168"/>
      <c r="DAG781" s="168"/>
      <c r="DAH781" s="168"/>
      <c r="DAI781" s="168"/>
      <c r="DAJ781" s="168"/>
      <c r="DAK781" s="168"/>
      <c r="DAL781" s="168"/>
      <c r="DAM781" s="168"/>
      <c r="DAN781" s="168"/>
      <c r="DAO781" s="168"/>
      <c r="DAP781" s="168"/>
      <c r="DAQ781" s="168"/>
      <c r="DAR781" s="168"/>
      <c r="DAS781" s="168"/>
      <c r="DAT781" s="168"/>
      <c r="DAU781" s="168"/>
      <c r="DAV781" s="168"/>
      <c r="DAW781" s="168"/>
      <c r="DAX781" s="168"/>
      <c r="DAY781" s="168"/>
      <c r="DAZ781" s="168"/>
      <c r="DBA781" s="168"/>
      <c r="DBB781" s="168"/>
      <c r="DBC781" s="168"/>
      <c r="DBD781" s="168"/>
      <c r="DBE781" s="168"/>
      <c r="DBF781" s="168"/>
      <c r="DBG781" s="168"/>
      <c r="DBH781" s="168"/>
      <c r="DBI781" s="168"/>
      <c r="DBJ781" s="168"/>
      <c r="DBK781" s="168"/>
      <c r="DBL781" s="168"/>
      <c r="DBM781" s="511"/>
      <c r="DBN781" s="511"/>
      <c r="DBO781" s="511"/>
      <c r="DBP781" s="511"/>
      <c r="DBQ781" s="511"/>
      <c r="DBR781" s="511"/>
      <c r="DBS781" s="511"/>
      <c r="DBT781" s="511"/>
      <c r="DBU781" s="511"/>
      <c r="DBV781" s="511"/>
      <c r="DBW781" s="511"/>
      <c r="DBX781" s="511"/>
      <c r="DBY781" s="511"/>
      <c r="DBZ781" s="511"/>
      <c r="DCA781" s="511"/>
      <c r="DCB781" s="511"/>
      <c r="DCC781" s="511"/>
      <c r="DCD781" s="511"/>
      <c r="DCE781" s="511"/>
      <c r="DCF781" s="511"/>
      <c r="DCG781" s="511"/>
      <c r="DCH781" s="511"/>
      <c r="DCI781" s="511"/>
      <c r="DCJ781" s="511"/>
      <c r="DCK781" s="89"/>
      <c r="DCL781" s="89"/>
      <c r="DCM781" s="89"/>
      <c r="DCN781" s="89"/>
      <c r="DCO781" s="89"/>
      <c r="DCP781" s="511"/>
      <c r="DCQ781" s="511"/>
      <c r="DCR781" s="89"/>
      <c r="DCS781" s="89"/>
      <c r="DCT781" s="511"/>
      <c r="DCU781" s="511"/>
      <c r="DCV781" s="89"/>
      <c r="DCW781" s="89"/>
      <c r="DCX781" s="511"/>
      <c r="DCY781" s="511"/>
      <c r="DCZ781" s="511"/>
      <c r="DDA781" s="511"/>
      <c r="DDB781" s="511"/>
      <c r="DDC781" s="511"/>
      <c r="DDD781" s="511"/>
      <c r="DDE781" s="89"/>
      <c r="DDF781" s="89"/>
      <c r="DDG781" s="511"/>
      <c r="DDH781" s="511"/>
      <c r="DDI781" s="89"/>
      <c r="DDJ781" s="89"/>
      <c r="DDK781" s="511"/>
      <c r="DDL781" s="511"/>
      <c r="DDM781" s="511"/>
      <c r="DDN781" s="511"/>
      <c r="DDO781" s="511"/>
      <c r="DDP781" s="203"/>
      <c r="DDQ781" s="107"/>
      <c r="DDR781" s="511"/>
      <c r="DDS781" s="511"/>
      <c r="DDT781" s="511"/>
      <c r="DDU781" s="511"/>
      <c r="DDV781" s="511"/>
      <c r="DDW781" s="511"/>
      <c r="DDX781" s="511"/>
      <c r="DDY781" s="168"/>
      <c r="DDZ781" s="168"/>
      <c r="DEA781" s="168"/>
      <c r="DEB781" s="168"/>
      <c r="DEC781" s="168"/>
      <c r="DED781" s="168"/>
      <c r="DEE781" s="168"/>
      <c r="DEF781" s="168"/>
      <c r="DEG781" s="168"/>
      <c r="DEH781" s="168"/>
      <c r="DEI781" s="168"/>
      <c r="DEJ781" s="168"/>
      <c r="DEK781" s="168"/>
      <c r="DEL781" s="168"/>
      <c r="DEM781" s="168"/>
      <c r="DEN781" s="168"/>
      <c r="DEO781" s="168"/>
      <c r="DEP781" s="168"/>
      <c r="DEQ781" s="168"/>
      <c r="DER781" s="168"/>
      <c r="DES781" s="168"/>
      <c r="DET781" s="168"/>
      <c r="DEU781" s="168"/>
      <c r="DEV781" s="168"/>
      <c r="DEW781" s="168"/>
      <c r="DEX781" s="168"/>
      <c r="DEY781" s="168"/>
      <c r="DEZ781" s="168"/>
      <c r="DFA781" s="168"/>
      <c r="DFB781" s="168"/>
      <c r="DFC781" s="168"/>
      <c r="DFD781" s="168"/>
      <c r="DFE781" s="168"/>
      <c r="DFF781" s="168"/>
      <c r="DFG781" s="168"/>
      <c r="DFH781" s="168"/>
      <c r="DFI781" s="168"/>
      <c r="DFJ781" s="168"/>
      <c r="DFK781" s="168"/>
      <c r="DFL781" s="168"/>
      <c r="DFM781" s="168"/>
      <c r="DFN781" s="168"/>
      <c r="DFO781" s="168"/>
      <c r="DFP781" s="168"/>
      <c r="DFQ781" s="511"/>
      <c r="DFR781" s="511"/>
      <c r="DFS781" s="511"/>
      <c r="DFT781" s="511"/>
      <c r="DFU781" s="511"/>
      <c r="DFV781" s="511"/>
      <c r="DFW781" s="511"/>
      <c r="DFX781" s="511"/>
      <c r="DFY781" s="511"/>
      <c r="DFZ781" s="511"/>
      <c r="DGA781" s="511"/>
      <c r="DGB781" s="511"/>
      <c r="DGC781" s="511"/>
      <c r="DGD781" s="511"/>
      <c r="DGE781" s="511"/>
      <c r="DGF781" s="511"/>
      <c r="DGG781" s="511"/>
      <c r="DGH781" s="511"/>
      <c r="DGI781" s="511"/>
      <c r="DGJ781" s="511"/>
      <c r="DGK781" s="511"/>
      <c r="DGL781" s="511"/>
      <c r="DGM781" s="511"/>
      <c r="DGN781" s="511"/>
      <c r="DGO781" s="89"/>
      <c r="DGP781" s="89"/>
      <c r="DGQ781" s="89"/>
      <c r="DGR781" s="89"/>
      <c r="DGS781" s="89"/>
      <c r="DGT781" s="511"/>
      <c r="DGU781" s="511"/>
      <c r="DGV781" s="89"/>
      <c r="DGW781" s="89"/>
      <c r="DGX781" s="511"/>
      <c r="DGY781" s="511"/>
      <c r="DGZ781" s="89"/>
      <c r="DHA781" s="89"/>
      <c r="DHB781" s="511"/>
      <c r="DHC781" s="511"/>
      <c r="DHD781" s="511"/>
      <c r="DHE781" s="511"/>
      <c r="DHF781" s="511"/>
      <c r="DHG781" s="511"/>
      <c r="DHH781" s="511"/>
      <c r="DHI781" s="89"/>
      <c r="DHJ781" s="89"/>
      <c r="DHK781" s="511"/>
      <c r="DHL781" s="511"/>
      <c r="DHM781" s="89"/>
      <c r="DHN781" s="89"/>
      <c r="DHO781" s="511"/>
      <c r="DHP781" s="511"/>
      <c r="DHQ781" s="511"/>
      <c r="DHR781" s="511"/>
      <c r="DHS781" s="511"/>
      <c r="DHT781" s="203"/>
      <c r="DHU781" s="107"/>
      <c r="DHV781" s="511"/>
      <c r="DHW781" s="511"/>
      <c r="DHX781" s="511"/>
      <c r="DHY781" s="511"/>
      <c r="DHZ781" s="511"/>
      <c r="DIA781" s="511"/>
      <c r="DIB781" s="511"/>
      <c r="DIC781" s="168"/>
      <c r="DID781" s="168"/>
      <c r="DIE781" s="168"/>
      <c r="DIF781" s="168"/>
      <c r="DIG781" s="168"/>
      <c r="DIH781" s="168"/>
      <c r="DII781" s="168"/>
      <c r="DIJ781" s="168"/>
      <c r="DIK781" s="168"/>
      <c r="DIL781" s="168"/>
      <c r="DIM781" s="168"/>
      <c r="DIN781" s="168"/>
      <c r="DIO781" s="168"/>
      <c r="DIP781" s="168"/>
      <c r="DIQ781" s="168"/>
      <c r="DIR781" s="168"/>
      <c r="DIS781" s="168"/>
      <c r="DIT781" s="168"/>
      <c r="DIU781" s="168"/>
      <c r="DIV781" s="168"/>
      <c r="DIW781" s="168"/>
      <c r="DIX781" s="168"/>
      <c r="DIY781" s="168"/>
      <c r="DIZ781" s="168"/>
      <c r="DJA781" s="168"/>
      <c r="DJB781" s="168"/>
      <c r="DJC781" s="168"/>
      <c r="DJD781" s="168"/>
      <c r="DJE781" s="168"/>
      <c r="DJF781" s="168"/>
      <c r="DJG781" s="168"/>
      <c r="DJH781" s="168"/>
      <c r="DJI781" s="168"/>
      <c r="DJJ781" s="168"/>
      <c r="DJK781" s="168"/>
      <c r="DJL781" s="168"/>
      <c r="DJM781" s="168"/>
      <c r="DJN781" s="168"/>
      <c r="DJO781" s="168"/>
      <c r="DJP781" s="168"/>
      <c r="DJQ781" s="168"/>
      <c r="DJR781" s="168"/>
      <c r="DJS781" s="168"/>
      <c r="DJT781" s="168"/>
      <c r="DJU781" s="511"/>
      <c r="DJV781" s="511"/>
      <c r="DJW781" s="511"/>
      <c r="DJX781" s="511"/>
      <c r="DJY781" s="511"/>
      <c r="DJZ781" s="511"/>
      <c r="DKA781" s="511"/>
      <c r="DKB781" s="511"/>
      <c r="DKC781" s="511"/>
      <c r="DKD781" s="511"/>
      <c r="DKE781" s="511"/>
      <c r="DKF781" s="511"/>
      <c r="DKG781" s="511"/>
      <c r="DKH781" s="511"/>
      <c r="DKI781" s="511"/>
      <c r="DKJ781" s="511"/>
      <c r="DKK781" s="511"/>
      <c r="DKL781" s="511"/>
      <c r="DKM781" s="511"/>
      <c r="DKN781" s="511"/>
      <c r="DKO781" s="511"/>
      <c r="DKP781" s="511"/>
      <c r="DKQ781" s="511"/>
      <c r="DKR781" s="511"/>
      <c r="DKS781" s="89"/>
      <c r="DKT781" s="89"/>
      <c r="DKU781" s="89"/>
      <c r="DKV781" s="89"/>
      <c r="DKW781" s="89"/>
      <c r="DKX781" s="511"/>
      <c r="DKY781" s="511"/>
      <c r="DKZ781" s="89"/>
      <c r="DLA781" s="89"/>
      <c r="DLB781" s="511"/>
      <c r="DLC781" s="511"/>
      <c r="DLD781" s="89"/>
      <c r="DLE781" s="89"/>
      <c r="DLF781" s="511"/>
      <c r="DLG781" s="511"/>
      <c r="DLH781" s="511"/>
      <c r="DLI781" s="511"/>
      <c r="DLJ781" s="511"/>
      <c r="DLK781" s="511"/>
      <c r="DLL781" s="511"/>
      <c r="DLM781" s="89"/>
      <c r="DLN781" s="89"/>
      <c r="DLO781" s="511"/>
      <c r="DLP781" s="511"/>
      <c r="DLQ781" s="89"/>
      <c r="DLR781" s="89"/>
      <c r="DLS781" s="511"/>
      <c r="DLT781" s="511"/>
      <c r="DLU781" s="511"/>
      <c r="DLV781" s="511"/>
      <c r="DLW781" s="511"/>
      <c r="DLX781" s="203"/>
      <c r="DLY781" s="107"/>
      <c r="DLZ781" s="511"/>
      <c r="DMA781" s="511"/>
      <c r="DMB781" s="511"/>
      <c r="DMC781" s="511"/>
      <c r="DMD781" s="511"/>
      <c r="DME781" s="511"/>
      <c r="DMF781" s="511"/>
      <c r="DMG781" s="168"/>
      <c r="DMH781" s="168"/>
      <c r="DMI781" s="168"/>
      <c r="DMJ781" s="168"/>
      <c r="DMK781" s="168"/>
      <c r="DML781" s="168"/>
      <c r="DMM781" s="168"/>
      <c r="DMN781" s="168"/>
      <c r="DMO781" s="168"/>
      <c r="DMP781" s="168"/>
      <c r="DMQ781" s="168"/>
      <c r="DMR781" s="168"/>
      <c r="DMS781" s="168"/>
      <c r="DMT781" s="168"/>
      <c r="DMU781" s="168"/>
      <c r="DMV781" s="168"/>
      <c r="DMW781" s="168"/>
      <c r="DMX781" s="168"/>
      <c r="DMY781" s="168"/>
      <c r="DMZ781" s="168"/>
      <c r="DNA781" s="168"/>
      <c r="DNB781" s="168"/>
      <c r="DNC781" s="168"/>
      <c r="DND781" s="168"/>
      <c r="DNE781" s="168"/>
      <c r="DNF781" s="168"/>
      <c r="DNG781" s="168"/>
      <c r="DNH781" s="168"/>
      <c r="DNI781" s="168"/>
      <c r="DNJ781" s="168"/>
      <c r="DNK781" s="168"/>
      <c r="DNL781" s="168"/>
      <c r="DNM781" s="168"/>
      <c r="DNN781" s="168"/>
      <c r="DNO781" s="168"/>
      <c r="DNP781" s="168"/>
      <c r="DNQ781" s="168"/>
      <c r="DNR781" s="168"/>
      <c r="DNS781" s="168"/>
      <c r="DNT781" s="168"/>
      <c r="DNU781" s="168"/>
      <c r="DNV781" s="168"/>
      <c r="DNW781" s="168"/>
      <c r="DNX781" s="168"/>
      <c r="DNY781" s="511"/>
      <c r="DNZ781" s="511"/>
      <c r="DOA781" s="511"/>
      <c r="DOB781" s="511"/>
      <c r="DOC781" s="511"/>
      <c r="DOD781" s="511"/>
      <c r="DOE781" s="511"/>
      <c r="DOF781" s="511"/>
      <c r="DOG781" s="511"/>
      <c r="DOH781" s="511"/>
      <c r="DOI781" s="511"/>
      <c r="DOJ781" s="511"/>
      <c r="DOK781" s="511"/>
      <c r="DOL781" s="511"/>
      <c r="DOM781" s="511"/>
      <c r="DON781" s="511"/>
      <c r="DOO781" s="511"/>
      <c r="DOP781" s="511"/>
      <c r="DOQ781" s="511"/>
      <c r="DOR781" s="511"/>
      <c r="DOS781" s="511"/>
      <c r="DOT781" s="511"/>
      <c r="DOU781" s="511"/>
      <c r="DOV781" s="511"/>
      <c r="DOW781" s="89"/>
      <c r="DOX781" s="89"/>
      <c r="DOY781" s="89"/>
      <c r="DOZ781" s="89"/>
      <c r="DPA781" s="89"/>
      <c r="DPB781" s="511"/>
      <c r="DPC781" s="511"/>
      <c r="DPD781" s="89"/>
      <c r="DPE781" s="89"/>
      <c r="DPF781" s="511"/>
      <c r="DPG781" s="511"/>
      <c r="DPH781" s="89"/>
      <c r="DPI781" s="89"/>
      <c r="DPJ781" s="511"/>
      <c r="DPK781" s="511"/>
      <c r="DPL781" s="511"/>
      <c r="DPM781" s="511"/>
      <c r="DPN781" s="511"/>
      <c r="DPO781" s="511"/>
      <c r="DPP781" s="511"/>
      <c r="DPQ781" s="89"/>
      <c r="DPR781" s="89"/>
      <c r="DPS781" s="511"/>
      <c r="DPT781" s="511"/>
      <c r="DPU781" s="89"/>
      <c r="DPV781" s="89"/>
      <c r="DPW781" s="511"/>
      <c r="DPX781" s="511"/>
      <c r="DPY781" s="511"/>
      <c r="DPZ781" s="511"/>
      <c r="DQA781" s="511"/>
      <c r="DQB781" s="203"/>
      <c r="DQC781" s="107"/>
      <c r="DQD781" s="511"/>
      <c r="DQE781" s="511"/>
      <c r="DQF781" s="511"/>
      <c r="DQG781" s="511"/>
      <c r="DQH781" s="511"/>
      <c r="DQI781" s="511"/>
      <c r="DQJ781" s="511"/>
      <c r="DQK781" s="168"/>
      <c r="DQL781" s="168"/>
      <c r="DQM781" s="168"/>
      <c r="DQN781" s="168"/>
      <c r="DQO781" s="168"/>
      <c r="DQP781" s="168"/>
      <c r="DQQ781" s="168"/>
      <c r="DQR781" s="168"/>
      <c r="DQS781" s="168"/>
      <c r="DQT781" s="168"/>
      <c r="DQU781" s="168"/>
      <c r="DQV781" s="168"/>
      <c r="DQW781" s="168"/>
      <c r="DQX781" s="168"/>
      <c r="DQY781" s="168"/>
      <c r="DQZ781" s="168"/>
      <c r="DRA781" s="168"/>
      <c r="DRB781" s="168"/>
      <c r="DRC781" s="168"/>
      <c r="DRD781" s="168"/>
      <c r="DRE781" s="168"/>
      <c r="DRF781" s="168"/>
      <c r="DRG781" s="168"/>
      <c r="DRH781" s="168"/>
      <c r="DRI781" s="168"/>
      <c r="DRJ781" s="168"/>
      <c r="DRK781" s="168"/>
      <c r="DRL781" s="168"/>
      <c r="DRM781" s="168"/>
      <c r="DRN781" s="168"/>
      <c r="DRO781" s="168"/>
      <c r="DRP781" s="168"/>
      <c r="DRQ781" s="168"/>
      <c r="DRR781" s="168"/>
      <c r="DRS781" s="168"/>
      <c r="DRT781" s="168"/>
      <c r="DRU781" s="168"/>
      <c r="DRV781" s="168"/>
      <c r="DRW781" s="168"/>
      <c r="DRX781" s="168"/>
      <c r="DRY781" s="168"/>
      <c r="DRZ781" s="168"/>
      <c r="DSA781" s="168"/>
      <c r="DSB781" s="168"/>
      <c r="DSC781" s="511"/>
      <c r="DSD781" s="511"/>
      <c r="DSE781" s="511"/>
      <c r="DSF781" s="511"/>
      <c r="DSG781" s="511"/>
      <c r="DSH781" s="511"/>
      <c r="DSI781" s="511"/>
      <c r="DSJ781" s="511"/>
      <c r="DSK781" s="511"/>
      <c r="DSL781" s="511"/>
      <c r="DSM781" s="511"/>
      <c r="DSN781" s="511"/>
      <c r="DSO781" s="511"/>
      <c r="DSP781" s="511"/>
      <c r="DSQ781" s="511"/>
      <c r="DSR781" s="511"/>
      <c r="DSS781" s="511"/>
      <c r="DST781" s="511"/>
      <c r="DSU781" s="511"/>
      <c r="DSV781" s="511"/>
      <c r="DSW781" s="511"/>
      <c r="DSX781" s="511"/>
      <c r="DSY781" s="511"/>
      <c r="DSZ781" s="511"/>
      <c r="DTA781" s="89"/>
      <c r="DTB781" s="89"/>
      <c r="DTC781" s="89"/>
      <c r="DTD781" s="89"/>
      <c r="DTE781" s="89"/>
      <c r="DTF781" s="511"/>
      <c r="DTG781" s="511"/>
      <c r="DTH781" s="89"/>
      <c r="DTI781" s="89"/>
      <c r="DTJ781" s="511"/>
      <c r="DTK781" s="511"/>
      <c r="DTL781" s="89"/>
      <c r="DTM781" s="89"/>
      <c r="DTN781" s="511"/>
      <c r="DTO781" s="511"/>
      <c r="DTP781" s="511"/>
      <c r="DTQ781" s="511"/>
      <c r="DTR781" s="511"/>
      <c r="DTS781" s="511"/>
      <c r="DTT781" s="511"/>
      <c r="DTU781" s="89"/>
      <c r="DTV781" s="89"/>
      <c r="DTW781" s="511"/>
      <c r="DTX781" s="511"/>
      <c r="DTY781" s="89"/>
      <c r="DTZ781" s="89"/>
      <c r="DUA781" s="511"/>
      <c r="DUB781" s="511"/>
      <c r="DUC781" s="511"/>
      <c r="DUD781" s="511"/>
      <c r="DUE781" s="511"/>
      <c r="DUF781" s="203"/>
      <c r="DUG781" s="107"/>
      <c r="DUH781" s="511"/>
      <c r="DUI781" s="511"/>
      <c r="DUJ781" s="511"/>
      <c r="DUK781" s="511"/>
      <c r="DUL781" s="511"/>
      <c r="DUM781" s="511"/>
      <c r="DUN781" s="511"/>
      <c r="DUO781" s="168"/>
      <c r="DUP781" s="168"/>
      <c r="DUQ781" s="168"/>
      <c r="DUR781" s="168"/>
      <c r="DUS781" s="168"/>
      <c r="DUT781" s="168"/>
      <c r="DUU781" s="168"/>
      <c r="DUV781" s="168"/>
      <c r="DUW781" s="168"/>
      <c r="DUX781" s="168"/>
      <c r="DUY781" s="168"/>
      <c r="DUZ781" s="168"/>
      <c r="DVA781" s="168"/>
      <c r="DVB781" s="168"/>
      <c r="DVC781" s="168"/>
      <c r="DVD781" s="168"/>
      <c r="DVE781" s="168"/>
      <c r="DVF781" s="168"/>
      <c r="DVG781" s="168"/>
      <c r="DVH781" s="168"/>
      <c r="DVI781" s="168"/>
      <c r="DVJ781" s="168"/>
      <c r="DVK781" s="168"/>
      <c r="DVL781" s="168"/>
      <c r="DVM781" s="168"/>
      <c r="DVN781" s="168"/>
      <c r="DVO781" s="168"/>
      <c r="DVP781" s="168"/>
      <c r="DVQ781" s="168"/>
      <c r="DVR781" s="168"/>
      <c r="DVS781" s="168"/>
      <c r="DVT781" s="168"/>
      <c r="DVU781" s="168"/>
      <c r="DVV781" s="168"/>
      <c r="DVW781" s="168"/>
      <c r="DVX781" s="168"/>
      <c r="DVY781" s="168"/>
      <c r="DVZ781" s="168"/>
      <c r="DWA781" s="168"/>
      <c r="DWB781" s="168"/>
      <c r="DWC781" s="168"/>
      <c r="DWD781" s="168"/>
      <c r="DWE781" s="168"/>
      <c r="DWF781" s="168"/>
      <c r="DWG781" s="511"/>
      <c r="DWH781" s="511"/>
      <c r="DWI781" s="511"/>
      <c r="DWJ781" s="511"/>
      <c r="DWK781" s="511"/>
      <c r="DWL781" s="511"/>
      <c r="DWM781" s="511"/>
      <c r="DWN781" s="511"/>
      <c r="DWO781" s="511"/>
      <c r="DWP781" s="511"/>
      <c r="DWQ781" s="511"/>
      <c r="DWR781" s="511"/>
      <c r="DWS781" s="511"/>
      <c r="DWT781" s="511"/>
      <c r="DWU781" s="511"/>
      <c r="DWV781" s="511"/>
      <c r="DWW781" s="511"/>
      <c r="DWX781" s="511"/>
      <c r="DWY781" s="511"/>
      <c r="DWZ781" s="511"/>
      <c r="DXA781" s="511"/>
      <c r="DXB781" s="511"/>
      <c r="DXC781" s="511"/>
      <c r="DXD781" s="511"/>
      <c r="DXE781" s="89"/>
      <c r="DXF781" s="89"/>
      <c r="DXG781" s="89"/>
      <c r="DXH781" s="89"/>
      <c r="DXI781" s="89"/>
      <c r="DXJ781" s="511"/>
      <c r="DXK781" s="511"/>
      <c r="DXL781" s="89"/>
      <c r="DXM781" s="89"/>
      <c r="DXN781" s="511"/>
      <c r="DXO781" s="511"/>
      <c r="DXP781" s="89"/>
      <c r="DXQ781" s="89"/>
      <c r="DXR781" s="511"/>
      <c r="DXS781" s="511"/>
      <c r="DXT781" s="511"/>
      <c r="DXU781" s="511"/>
      <c r="DXV781" s="511"/>
      <c r="DXW781" s="511"/>
      <c r="DXX781" s="511"/>
      <c r="DXY781" s="89"/>
      <c r="DXZ781" s="89"/>
      <c r="DYA781" s="511"/>
      <c r="DYB781" s="511"/>
      <c r="DYC781" s="89"/>
      <c r="DYD781" s="89"/>
      <c r="DYE781" s="511"/>
      <c r="DYF781" s="511"/>
      <c r="DYG781" s="511"/>
      <c r="DYH781" s="511"/>
      <c r="DYI781" s="511"/>
      <c r="DYJ781" s="203"/>
      <c r="DYK781" s="107"/>
      <c r="DYL781" s="511"/>
      <c r="DYM781" s="511"/>
      <c r="DYN781" s="511"/>
      <c r="DYO781" s="511"/>
      <c r="DYP781" s="511"/>
      <c r="DYQ781" s="511"/>
      <c r="DYR781" s="511"/>
      <c r="DYS781" s="168"/>
      <c r="DYT781" s="168"/>
      <c r="DYU781" s="168"/>
      <c r="DYV781" s="168"/>
      <c r="DYW781" s="168"/>
      <c r="DYX781" s="168"/>
      <c r="DYY781" s="168"/>
      <c r="DYZ781" s="168"/>
      <c r="DZA781" s="168"/>
      <c r="DZB781" s="168"/>
      <c r="DZC781" s="168"/>
      <c r="DZD781" s="168"/>
      <c r="DZE781" s="168"/>
      <c r="DZF781" s="168"/>
      <c r="DZG781" s="168"/>
      <c r="DZH781" s="168"/>
      <c r="DZI781" s="168"/>
      <c r="DZJ781" s="168"/>
      <c r="DZK781" s="168"/>
      <c r="DZL781" s="168"/>
      <c r="DZM781" s="168"/>
      <c r="DZN781" s="168"/>
      <c r="DZO781" s="168"/>
      <c r="DZP781" s="168"/>
      <c r="DZQ781" s="168"/>
      <c r="DZR781" s="168"/>
      <c r="DZS781" s="168"/>
      <c r="DZT781" s="168"/>
      <c r="DZU781" s="168"/>
      <c r="DZV781" s="168"/>
      <c r="DZW781" s="168"/>
      <c r="DZX781" s="168"/>
      <c r="DZY781" s="168"/>
      <c r="DZZ781" s="168"/>
      <c r="EAA781" s="168"/>
      <c r="EAB781" s="168"/>
      <c r="EAC781" s="168"/>
      <c r="EAD781" s="168"/>
      <c r="EAE781" s="168"/>
      <c r="EAF781" s="168"/>
      <c r="EAG781" s="168"/>
      <c r="EAH781" s="168"/>
      <c r="EAI781" s="168"/>
      <c r="EAJ781" s="168"/>
      <c r="EAK781" s="511"/>
      <c r="EAL781" s="511"/>
      <c r="EAM781" s="511"/>
      <c r="EAN781" s="511"/>
      <c r="EAO781" s="511"/>
      <c r="EAP781" s="511"/>
      <c r="EAQ781" s="511"/>
      <c r="EAR781" s="511"/>
      <c r="EAS781" s="511"/>
      <c r="EAT781" s="511"/>
      <c r="EAU781" s="511"/>
      <c r="EAV781" s="511"/>
      <c r="EAW781" s="511"/>
      <c r="EAX781" s="511"/>
      <c r="EAY781" s="511"/>
      <c r="EAZ781" s="511"/>
      <c r="EBA781" s="511"/>
      <c r="EBB781" s="511"/>
      <c r="EBC781" s="511"/>
      <c r="EBD781" s="511"/>
      <c r="EBE781" s="511"/>
      <c r="EBF781" s="511"/>
      <c r="EBG781" s="511"/>
      <c r="EBH781" s="511"/>
      <c r="EBI781" s="89"/>
      <c r="EBJ781" s="89"/>
      <c r="EBK781" s="89"/>
      <c r="EBL781" s="89"/>
      <c r="EBM781" s="89"/>
      <c r="EBN781" s="511"/>
      <c r="EBO781" s="511"/>
      <c r="EBP781" s="89"/>
      <c r="EBQ781" s="89"/>
      <c r="EBR781" s="511"/>
      <c r="EBS781" s="511"/>
      <c r="EBT781" s="89"/>
      <c r="EBU781" s="89"/>
      <c r="EBV781" s="511"/>
      <c r="EBW781" s="511"/>
      <c r="EBX781" s="511"/>
      <c r="EBY781" s="511"/>
      <c r="EBZ781" s="511"/>
      <c r="ECA781" s="511"/>
      <c r="ECB781" s="511"/>
      <c r="ECC781" s="89"/>
      <c r="ECD781" s="89"/>
      <c r="ECE781" s="511"/>
      <c r="ECF781" s="511"/>
      <c r="ECG781" s="89"/>
      <c r="ECH781" s="89"/>
      <c r="ECI781" s="511"/>
      <c r="ECJ781" s="511"/>
      <c r="ECK781" s="511"/>
      <c r="ECL781" s="511"/>
      <c r="ECM781" s="511"/>
      <c r="ECN781" s="203"/>
      <c r="ECO781" s="107"/>
      <c r="ECP781" s="511"/>
      <c r="ECQ781" s="511"/>
      <c r="ECR781" s="511"/>
      <c r="ECS781" s="511"/>
      <c r="ECT781" s="511"/>
      <c r="ECU781" s="511"/>
      <c r="ECV781" s="511"/>
      <c r="ECW781" s="168"/>
      <c r="ECX781" s="168"/>
      <c r="ECY781" s="168"/>
      <c r="ECZ781" s="168"/>
      <c r="EDA781" s="168"/>
      <c r="EDB781" s="168"/>
      <c r="EDC781" s="168"/>
      <c r="EDD781" s="168"/>
      <c r="EDE781" s="168"/>
      <c r="EDF781" s="168"/>
      <c r="EDG781" s="168"/>
      <c r="EDH781" s="168"/>
      <c r="EDI781" s="168"/>
      <c r="EDJ781" s="168"/>
      <c r="EDK781" s="168"/>
      <c r="EDL781" s="168"/>
      <c r="EDM781" s="168"/>
      <c r="EDN781" s="168"/>
      <c r="EDO781" s="168"/>
      <c r="EDP781" s="168"/>
      <c r="EDQ781" s="168"/>
      <c r="EDR781" s="168"/>
      <c r="EDS781" s="168"/>
      <c r="EDT781" s="168"/>
      <c r="EDU781" s="168"/>
      <c r="EDV781" s="168"/>
      <c r="EDW781" s="168"/>
      <c r="EDX781" s="168"/>
      <c r="EDY781" s="168"/>
      <c r="EDZ781" s="168"/>
      <c r="EEA781" s="168"/>
      <c r="EEB781" s="168"/>
      <c r="EEC781" s="168"/>
      <c r="EED781" s="168"/>
      <c r="EEE781" s="168"/>
      <c r="EEF781" s="168"/>
      <c r="EEG781" s="168"/>
      <c r="EEH781" s="168"/>
      <c r="EEI781" s="168"/>
      <c r="EEJ781" s="168"/>
      <c r="EEK781" s="168"/>
      <c r="EEL781" s="168"/>
      <c r="EEM781" s="168"/>
      <c r="EEN781" s="168"/>
      <c r="EEO781" s="511"/>
      <c r="EEP781" s="511"/>
      <c r="EEQ781" s="511"/>
      <c r="EER781" s="511"/>
      <c r="EES781" s="511"/>
      <c r="EET781" s="511"/>
      <c r="EEU781" s="511"/>
      <c r="EEV781" s="511"/>
      <c r="EEW781" s="511"/>
      <c r="EEX781" s="511"/>
      <c r="EEY781" s="511"/>
      <c r="EEZ781" s="511"/>
      <c r="EFA781" s="511"/>
      <c r="EFB781" s="511"/>
      <c r="EFC781" s="511"/>
      <c r="EFD781" s="511"/>
      <c r="EFE781" s="511"/>
      <c r="EFF781" s="511"/>
      <c r="EFG781" s="511"/>
      <c r="EFH781" s="511"/>
      <c r="EFI781" s="511"/>
      <c r="EFJ781" s="511"/>
      <c r="EFK781" s="511"/>
      <c r="EFL781" s="511"/>
      <c r="EFM781" s="89"/>
      <c r="EFN781" s="89"/>
      <c r="EFO781" s="89"/>
      <c r="EFP781" s="89"/>
      <c r="EFQ781" s="89"/>
      <c r="EFR781" s="511"/>
      <c r="EFS781" s="511"/>
      <c r="EFT781" s="89"/>
      <c r="EFU781" s="89"/>
      <c r="EFV781" s="511"/>
      <c r="EFW781" s="511"/>
      <c r="EFX781" s="89"/>
      <c r="EFY781" s="89"/>
      <c r="EFZ781" s="511"/>
      <c r="EGA781" s="511"/>
      <c r="EGB781" s="511"/>
      <c r="EGC781" s="511"/>
      <c r="EGD781" s="511"/>
      <c r="EGE781" s="511"/>
      <c r="EGF781" s="511"/>
      <c r="EGG781" s="89"/>
      <c r="EGH781" s="89"/>
      <c r="EGI781" s="511"/>
      <c r="EGJ781" s="511"/>
      <c r="EGK781" s="89"/>
      <c r="EGL781" s="89"/>
      <c r="EGM781" s="511"/>
      <c r="EGN781" s="511"/>
      <c r="EGO781" s="511"/>
      <c r="EGP781" s="511"/>
      <c r="EGQ781" s="511"/>
      <c r="EGR781" s="203"/>
      <c r="EGS781" s="107"/>
      <c r="EGT781" s="511"/>
      <c r="EGU781" s="511"/>
      <c r="EGV781" s="511"/>
      <c r="EGW781" s="511"/>
      <c r="EGX781" s="511"/>
      <c r="EGY781" s="511"/>
      <c r="EGZ781" s="511"/>
      <c r="EHA781" s="168"/>
      <c r="EHB781" s="168"/>
      <c r="EHC781" s="168"/>
      <c r="EHD781" s="168"/>
      <c r="EHE781" s="168"/>
      <c r="EHF781" s="168"/>
      <c r="EHG781" s="168"/>
      <c r="EHH781" s="168"/>
      <c r="EHI781" s="168"/>
      <c r="EHJ781" s="168"/>
      <c r="EHK781" s="168"/>
      <c r="EHL781" s="168"/>
      <c r="EHM781" s="168"/>
      <c r="EHN781" s="168"/>
      <c r="EHO781" s="168"/>
      <c r="EHP781" s="168"/>
      <c r="EHQ781" s="168"/>
      <c r="EHR781" s="168"/>
      <c r="EHS781" s="168"/>
      <c r="EHT781" s="168"/>
      <c r="EHU781" s="168"/>
      <c r="EHV781" s="168"/>
      <c r="EHW781" s="168"/>
      <c r="EHX781" s="168"/>
      <c r="EHY781" s="168"/>
      <c r="EHZ781" s="168"/>
      <c r="EIA781" s="168"/>
      <c r="EIB781" s="168"/>
      <c r="EIC781" s="168"/>
      <c r="EID781" s="168"/>
      <c r="EIE781" s="168"/>
      <c r="EIF781" s="168"/>
      <c r="EIG781" s="168"/>
      <c r="EIH781" s="168"/>
      <c r="EII781" s="168"/>
      <c r="EIJ781" s="168"/>
      <c r="EIK781" s="168"/>
      <c r="EIL781" s="168"/>
      <c r="EIM781" s="168"/>
      <c r="EIN781" s="168"/>
      <c r="EIO781" s="168"/>
      <c r="EIP781" s="168"/>
      <c r="EIQ781" s="168"/>
      <c r="EIR781" s="168"/>
      <c r="EIS781" s="511"/>
      <c r="EIT781" s="511"/>
      <c r="EIU781" s="511"/>
      <c r="EIV781" s="511"/>
      <c r="EIW781" s="511"/>
      <c r="EIX781" s="511"/>
      <c r="EIY781" s="511"/>
      <c r="EIZ781" s="511"/>
      <c r="EJA781" s="511"/>
      <c r="EJB781" s="511"/>
      <c r="EJC781" s="511"/>
      <c r="EJD781" s="511"/>
      <c r="EJE781" s="511"/>
      <c r="EJF781" s="511"/>
      <c r="EJG781" s="511"/>
      <c r="EJH781" s="511"/>
      <c r="EJI781" s="511"/>
      <c r="EJJ781" s="511"/>
      <c r="EJK781" s="511"/>
      <c r="EJL781" s="511"/>
      <c r="EJM781" s="511"/>
      <c r="EJN781" s="511"/>
      <c r="EJO781" s="511"/>
      <c r="EJP781" s="511"/>
      <c r="EJQ781" s="89"/>
      <c r="EJR781" s="89"/>
      <c r="EJS781" s="89"/>
      <c r="EJT781" s="89"/>
      <c r="EJU781" s="89"/>
      <c r="EJV781" s="511"/>
      <c r="EJW781" s="511"/>
      <c r="EJX781" s="89"/>
      <c r="EJY781" s="89"/>
      <c r="EJZ781" s="511"/>
      <c r="EKA781" s="511"/>
      <c r="EKB781" s="89"/>
      <c r="EKC781" s="89"/>
      <c r="EKD781" s="511"/>
      <c r="EKE781" s="511"/>
      <c r="EKF781" s="511"/>
      <c r="EKG781" s="511"/>
      <c r="EKH781" s="511"/>
      <c r="EKI781" s="511"/>
      <c r="EKJ781" s="511"/>
      <c r="EKK781" s="89"/>
      <c r="EKL781" s="89"/>
      <c r="EKM781" s="511"/>
      <c r="EKN781" s="511"/>
      <c r="EKO781" s="89"/>
      <c r="EKP781" s="89"/>
      <c r="EKQ781" s="511"/>
      <c r="EKR781" s="511"/>
      <c r="EKS781" s="511"/>
      <c r="EKT781" s="511"/>
      <c r="EKU781" s="511"/>
      <c r="EKV781" s="203"/>
      <c r="EKW781" s="107"/>
      <c r="EKX781" s="511"/>
      <c r="EKY781" s="511"/>
      <c r="EKZ781" s="511"/>
      <c r="ELA781" s="511"/>
      <c r="ELB781" s="511"/>
      <c r="ELC781" s="511"/>
      <c r="ELD781" s="511"/>
      <c r="ELE781" s="168"/>
      <c r="ELF781" s="168"/>
      <c r="ELG781" s="168"/>
      <c r="ELH781" s="168"/>
      <c r="ELI781" s="168"/>
      <c r="ELJ781" s="168"/>
      <c r="ELK781" s="168"/>
      <c r="ELL781" s="168"/>
      <c r="ELM781" s="168"/>
      <c r="ELN781" s="168"/>
      <c r="ELO781" s="168"/>
      <c r="ELP781" s="168"/>
      <c r="ELQ781" s="168"/>
      <c r="ELR781" s="168"/>
      <c r="ELS781" s="168"/>
      <c r="ELT781" s="168"/>
      <c r="ELU781" s="168"/>
      <c r="ELV781" s="168"/>
      <c r="ELW781" s="168"/>
      <c r="ELX781" s="168"/>
      <c r="ELY781" s="168"/>
      <c r="ELZ781" s="168"/>
      <c r="EMA781" s="168"/>
      <c r="EMB781" s="168"/>
      <c r="EMC781" s="168"/>
      <c r="EMD781" s="168"/>
      <c r="EME781" s="168"/>
      <c r="EMF781" s="168"/>
      <c r="EMG781" s="168"/>
      <c r="EMH781" s="168"/>
      <c r="EMI781" s="168"/>
      <c r="EMJ781" s="168"/>
      <c r="EMK781" s="168"/>
      <c r="EML781" s="168"/>
      <c r="EMM781" s="168"/>
      <c r="EMN781" s="168"/>
      <c r="EMO781" s="168"/>
      <c r="EMP781" s="168"/>
      <c r="EMQ781" s="168"/>
      <c r="EMR781" s="168"/>
      <c r="EMS781" s="168"/>
      <c r="EMT781" s="168"/>
      <c r="EMU781" s="168"/>
      <c r="EMV781" s="168"/>
      <c r="EMW781" s="511"/>
      <c r="EMX781" s="511"/>
      <c r="EMY781" s="511"/>
      <c r="EMZ781" s="511"/>
      <c r="ENA781" s="511"/>
      <c r="ENB781" s="511"/>
      <c r="ENC781" s="511"/>
      <c r="END781" s="511"/>
      <c r="ENE781" s="511"/>
      <c r="ENF781" s="511"/>
      <c r="ENG781" s="511"/>
      <c r="ENH781" s="511"/>
      <c r="ENI781" s="511"/>
      <c r="ENJ781" s="511"/>
      <c r="ENK781" s="511"/>
      <c r="ENL781" s="511"/>
      <c r="ENM781" s="511"/>
      <c r="ENN781" s="511"/>
      <c r="ENO781" s="511"/>
      <c r="ENP781" s="511"/>
      <c r="ENQ781" s="511"/>
      <c r="ENR781" s="511"/>
      <c r="ENS781" s="511"/>
      <c r="ENT781" s="511"/>
      <c r="ENU781" s="89"/>
      <c r="ENV781" s="89"/>
      <c r="ENW781" s="89"/>
      <c r="ENX781" s="89"/>
      <c r="ENY781" s="89"/>
      <c r="ENZ781" s="511"/>
      <c r="EOA781" s="511"/>
      <c r="EOB781" s="89"/>
      <c r="EOC781" s="89"/>
      <c r="EOD781" s="511"/>
      <c r="EOE781" s="511"/>
      <c r="EOF781" s="89"/>
      <c r="EOG781" s="89"/>
      <c r="EOH781" s="511"/>
      <c r="EOI781" s="511"/>
      <c r="EOJ781" s="511"/>
      <c r="EOK781" s="511"/>
      <c r="EOL781" s="511"/>
      <c r="EOM781" s="511"/>
      <c r="EON781" s="511"/>
      <c r="EOO781" s="89"/>
      <c r="EOP781" s="89"/>
      <c r="EOQ781" s="511"/>
      <c r="EOR781" s="511"/>
      <c r="EOS781" s="89"/>
      <c r="EOT781" s="89"/>
      <c r="EOU781" s="511"/>
      <c r="EOV781" s="511"/>
      <c r="EOW781" s="511"/>
      <c r="EOX781" s="511"/>
      <c r="EOY781" s="511"/>
      <c r="EOZ781" s="203"/>
      <c r="EPA781" s="107"/>
      <c r="EPB781" s="511"/>
      <c r="EPC781" s="511"/>
      <c r="EPD781" s="511"/>
      <c r="EPE781" s="511"/>
      <c r="EPF781" s="511"/>
      <c r="EPG781" s="511"/>
      <c r="EPH781" s="511"/>
      <c r="EPI781" s="168"/>
      <c r="EPJ781" s="168"/>
      <c r="EPK781" s="168"/>
      <c r="EPL781" s="168"/>
      <c r="EPM781" s="168"/>
      <c r="EPN781" s="168"/>
      <c r="EPO781" s="168"/>
      <c r="EPP781" s="168"/>
      <c r="EPQ781" s="168"/>
      <c r="EPR781" s="168"/>
      <c r="EPS781" s="168"/>
      <c r="EPT781" s="168"/>
      <c r="EPU781" s="168"/>
      <c r="EPV781" s="168"/>
      <c r="EPW781" s="168"/>
      <c r="EPX781" s="168"/>
      <c r="EPY781" s="168"/>
      <c r="EPZ781" s="168"/>
      <c r="EQA781" s="168"/>
      <c r="EQB781" s="168"/>
      <c r="EQC781" s="168"/>
      <c r="EQD781" s="168"/>
      <c r="EQE781" s="168"/>
      <c r="EQF781" s="168"/>
      <c r="EQG781" s="168"/>
      <c r="EQH781" s="168"/>
      <c r="EQI781" s="168"/>
      <c r="EQJ781" s="168"/>
      <c r="EQK781" s="168"/>
      <c r="EQL781" s="168"/>
      <c r="EQM781" s="168"/>
      <c r="EQN781" s="168"/>
      <c r="EQO781" s="168"/>
      <c r="EQP781" s="168"/>
      <c r="EQQ781" s="168"/>
      <c r="EQR781" s="168"/>
      <c r="EQS781" s="168"/>
      <c r="EQT781" s="168"/>
      <c r="EQU781" s="168"/>
      <c r="EQV781" s="168"/>
      <c r="EQW781" s="168"/>
      <c r="EQX781" s="168"/>
      <c r="EQY781" s="168"/>
      <c r="EQZ781" s="168"/>
      <c r="ERA781" s="511"/>
      <c r="ERB781" s="511"/>
      <c r="ERC781" s="511"/>
      <c r="ERD781" s="511"/>
      <c r="ERE781" s="511"/>
      <c r="ERF781" s="511"/>
      <c r="ERG781" s="511"/>
      <c r="ERH781" s="511"/>
      <c r="ERI781" s="511"/>
      <c r="ERJ781" s="511"/>
      <c r="ERK781" s="511"/>
      <c r="ERL781" s="511"/>
      <c r="ERM781" s="511"/>
      <c r="ERN781" s="511"/>
      <c r="ERO781" s="511"/>
      <c r="ERP781" s="511"/>
      <c r="ERQ781" s="511"/>
      <c r="ERR781" s="511"/>
      <c r="ERS781" s="511"/>
      <c r="ERT781" s="511"/>
      <c r="ERU781" s="511"/>
      <c r="ERV781" s="511"/>
      <c r="ERW781" s="511"/>
      <c r="ERX781" s="511"/>
      <c r="ERY781" s="89"/>
      <c r="ERZ781" s="89"/>
      <c r="ESA781" s="89"/>
      <c r="ESB781" s="89"/>
      <c r="ESC781" s="89"/>
      <c r="ESD781" s="511"/>
      <c r="ESE781" s="511"/>
      <c r="ESF781" s="89"/>
      <c r="ESG781" s="89"/>
      <c r="ESH781" s="511"/>
      <c r="ESI781" s="511"/>
      <c r="ESJ781" s="89"/>
      <c r="ESK781" s="89"/>
      <c r="ESL781" s="511"/>
      <c r="ESM781" s="511"/>
      <c r="ESN781" s="511"/>
      <c r="ESO781" s="511"/>
      <c r="ESP781" s="511"/>
      <c r="ESQ781" s="511"/>
      <c r="ESR781" s="511"/>
      <c r="ESS781" s="89"/>
      <c r="EST781" s="89"/>
      <c r="ESU781" s="511"/>
      <c r="ESV781" s="511"/>
      <c r="ESW781" s="89"/>
      <c r="ESX781" s="89"/>
      <c r="ESY781" s="511"/>
      <c r="ESZ781" s="511"/>
      <c r="ETA781" s="511"/>
      <c r="ETB781" s="511"/>
      <c r="ETC781" s="511"/>
      <c r="ETD781" s="203"/>
      <c r="ETE781" s="107"/>
      <c r="ETF781" s="511"/>
      <c r="ETG781" s="511"/>
      <c r="ETH781" s="511"/>
      <c r="ETI781" s="511"/>
      <c r="ETJ781" s="511"/>
      <c r="ETK781" s="511"/>
      <c r="ETL781" s="511"/>
      <c r="ETM781" s="168"/>
      <c r="ETN781" s="168"/>
      <c r="ETO781" s="168"/>
      <c r="ETP781" s="168"/>
      <c r="ETQ781" s="168"/>
      <c r="ETR781" s="168"/>
      <c r="ETS781" s="168"/>
      <c r="ETT781" s="168"/>
      <c r="ETU781" s="168"/>
      <c r="ETV781" s="168"/>
      <c r="ETW781" s="168"/>
      <c r="ETX781" s="168"/>
      <c r="ETY781" s="168"/>
      <c r="ETZ781" s="168"/>
      <c r="EUA781" s="168"/>
      <c r="EUB781" s="168"/>
      <c r="EUC781" s="168"/>
      <c r="EUD781" s="168"/>
      <c r="EUE781" s="168"/>
      <c r="EUF781" s="168"/>
      <c r="EUG781" s="168"/>
      <c r="EUH781" s="168"/>
      <c r="EUI781" s="168"/>
      <c r="EUJ781" s="168"/>
      <c r="EUK781" s="168"/>
      <c r="EUL781" s="168"/>
      <c r="EUM781" s="168"/>
      <c r="EUN781" s="168"/>
      <c r="EUO781" s="168"/>
      <c r="EUP781" s="168"/>
      <c r="EUQ781" s="168"/>
      <c r="EUR781" s="168"/>
      <c r="EUS781" s="168"/>
      <c r="EUT781" s="168"/>
      <c r="EUU781" s="168"/>
      <c r="EUV781" s="168"/>
      <c r="EUW781" s="168"/>
      <c r="EUX781" s="168"/>
      <c r="EUY781" s="168"/>
      <c r="EUZ781" s="168"/>
      <c r="EVA781" s="168"/>
      <c r="EVB781" s="168"/>
      <c r="EVC781" s="168"/>
      <c r="EVD781" s="168"/>
      <c r="EVE781" s="511"/>
      <c r="EVF781" s="511"/>
      <c r="EVG781" s="511"/>
      <c r="EVH781" s="511"/>
      <c r="EVI781" s="511"/>
      <c r="EVJ781" s="511"/>
      <c r="EVK781" s="511"/>
      <c r="EVL781" s="511"/>
      <c r="EVM781" s="511"/>
      <c r="EVN781" s="511"/>
      <c r="EVO781" s="511"/>
      <c r="EVP781" s="511"/>
      <c r="EVQ781" s="511"/>
      <c r="EVR781" s="511"/>
      <c r="EVS781" s="511"/>
      <c r="EVT781" s="511"/>
      <c r="EVU781" s="511"/>
      <c r="EVV781" s="511"/>
      <c r="EVW781" s="511"/>
      <c r="EVX781" s="511"/>
      <c r="EVY781" s="511"/>
      <c r="EVZ781" s="511"/>
      <c r="EWA781" s="511"/>
      <c r="EWB781" s="511"/>
      <c r="EWC781" s="89"/>
      <c r="EWD781" s="89"/>
      <c r="EWE781" s="89"/>
      <c r="EWF781" s="89"/>
      <c r="EWG781" s="89"/>
      <c r="EWH781" s="511"/>
      <c r="EWI781" s="511"/>
      <c r="EWJ781" s="89"/>
      <c r="EWK781" s="89"/>
      <c r="EWL781" s="511"/>
      <c r="EWM781" s="511"/>
      <c r="EWN781" s="89"/>
      <c r="EWO781" s="89"/>
      <c r="EWP781" s="511"/>
      <c r="EWQ781" s="511"/>
      <c r="EWR781" s="511"/>
      <c r="EWS781" s="511"/>
      <c r="EWT781" s="511"/>
      <c r="EWU781" s="511"/>
      <c r="EWV781" s="511"/>
      <c r="EWW781" s="89"/>
      <c r="EWX781" s="89"/>
      <c r="EWY781" s="511"/>
      <c r="EWZ781" s="511"/>
      <c r="EXA781" s="89"/>
      <c r="EXB781" s="89"/>
      <c r="EXC781" s="511"/>
      <c r="EXD781" s="511"/>
      <c r="EXE781" s="511"/>
      <c r="EXF781" s="511"/>
      <c r="EXG781" s="511"/>
      <c r="EXH781" s="203"/>
      <c r="EXI781" s="107"/>
      <c r="EXJ781" s="511"/>
      <c r="EXK781" s="511"/>
      <c r="EXL781" s="511"/>
      <c r="EXM781" s="511"/>
      <c r="EXN781" s="511"/>
      <c r="EXO781" s="511"/>
      <c r="EXP781" s="511"/>
      <c r="EXQ781" s="168"/>
      <c r="EXR781" s="168"/>
      <c r="EXS781" s="168"/>
      <c r="EXT781" s="168"/>
      <c r="EXU781" s="168"/>
      <c r="EXV781" s="168"/>
      <c r="EXW781" s="168"/>
      <c r="EXX781" s="168"/>
      <c r="EXY781" s="168"/>
      <c r="EXZ781" s="168"/>
      <c r="EYA781" s="168"/>
      <c r="EYB781" s="168"/>
      <c r="EYC781" s="168"/>
      <c r="EYD781" s="168"/>
      <c r="EYE781" s="168"/>
      <c r="EYF781" s="168"/>
      <c r="EYG781" s="168"/>
      <c r="EYH781" s="168"/>
      <c r="EYI781" s="168"/>
      <c r="EYJ781" s="168"/>
      <c r="EYK781" s="168"/>
      <c r="EYL781" s="168"/>
      <c r="EYM781" s="168"/>
      <c r="EYN781" s="168"/>
      <c r="EYO781" s="168"/>
      <c r="EYP781" s="168"/>
      <c r="EYQ781" s="168"/>
      <c r="EYR781" s="168"/>
      <c r="EYS781" s="168"/>
      <c r="EYT781" s="168"/>
      <c r="EYU781" s="168"/>
      <c r="EYV781" s="168"/>
      <c r="EYW781" s="168"/>
      <c r="EYX781" s="168"/>
      <c r="EYY781" s="168"/>
      <c r="EYZ781" s="168"/>
      <c r="EZA781" s="168"/>
      <c r="EZB781" s="168"/>
      <c r="EZC781" s="168"/>
      <c r="EZD781" s="168"/>
      <c r="EZE781" s="168"/>
      <c r="EZF781" s="168"/>
      <c r="EZG781" s="168"/>
      <c r="EZH781" s="168"/>
      <c r="EZI781" s="511"/>
      <c r="EZJ781" s="511"/>
      <c r="EZK781" s="511"/>
      <c r="EZL781" s="511"/>
      <c r="EZM781" s="511"/>
      <c r="EZN781" s="511"/>
      <c r="EZO781" s="511"/>
      <c r="EZP781" s="511"/>
      <c r="EZQ781" s="511"/>
      <c r="EZR781" s="511"/>
      <c r="EZS781" s="511"/>
      <c r="EZT781" s="511"/>
      <c r="EZU781" s="511"/>
      <c r="EZV781" s="511"/>
      <c r="EZW781" s="511"/>
      <c r="EZX781" s="511"/>
      <c r="EZY781" s="511"/>
      <c r="EZZ781" s="511"/>
      <c r="FAA781" s="511"/>
      <c r="FAB781" s="511"/>
      <c r="FAC781" s="511"/>
      <c r="FAD781" s="511"/>
      <c r="FAE781" s="511"/>
      <c r="FAF781" s="511"/>
      <c r="FAG781" s="89"/>
      <c r="FAH781" s="89"/>
      <c r="FAI781" s="89"/>
      <c r="FAJ781" s="89"/>
      <c r="FAK781" s="89"/>
      <c r="FAL781" s="511"/>
      <c r="FAM781" s="511"/>
      <c r="FAN781" s="89"/>
      <c r="FAO781" s="89"/>
      <c r="FAP781" s="511"/>
      <c r="FAQ781" s="511"/>
      <c r="FAR781" s="89"/>
      <c r="FAS781" s="89"/>
      <c r="FAT781" s="511"/>
      <c r="FAU781" s="511"/>
      <c r="FAV781" s="511"/>
      <c r="FAW781" s="511"/>
      <c r="FAX781" s="511"/>
      <c r="FAY781" s="511"/>
      <c r="FAZ781" s="511"/>
      <c r="FBA781" s="89"/>
      <c r="FBB781" s="89"/>
      <c r="FBC781" s="511"/>
      <c r="FBD781" s="511"/>
      <c r="FBE781" s="89"/>
      <c r="FBF781" s="89"/>
      <c r="FBG781" s="511"/>
      <c r="FBH781" s="511"/>
      <c r="FBI781" s="511"/>
      <c r="FBJ781" s="511"/>
      <c r="FBK781" s="511"/>
      <c r="FBL781" s="203"/>
      <c r="FBM781" s="107"/>
      <c r="FBN781" s="511"/>
      <c r="FBO781" s="511"/>
      <c r="FBP781" s="511"/>
      <c r="FBQ781" s="511"/>
      <c r="FBR781" s="511"/>
      <c r="FBS781" s="511"/>
      <c r="FBT781" s="511"/>
      <c r="FBU781" s="168"/>
      <c r="FBV781" s="168"/>
      <c r="FBW781" s="168"/>
      <c r="FBX781" s="168"/>
      <c r="FBY781" s="168"/>
      <c r="FBZ781" s="168"/>
      <c r="FCA781" s="168"/>
      <c r="FCB781" s="168"/>
      <c r="FCC781" s="168"/>
      <c r="FCD781" s="168"/>
      <c r="FCE781" s="168"/>
      <c r="FCF781" s="168"/>
      <c r="FCG781" s="168"/>
      <c r="FCH781" s="168"/>
      <c r="FCI781" s="168"/>
      <c r="FCJ781" s="168"/>
      <c r="FCK781" s="168"/>
      <c r="FCL781" s="168"/>
      <c r="FCM781" s="168"/>
      <c r="FCN781" s="168"/>
      <c r="FCO781" s="168"/>
      <c r="FCP781" s="168"/>
      <c r="FCQ781" s="168"/>
      <c r="FCR781" s="168"/>
      <c r="FCS781" s="168"/>
      <c r="FCT781" s="168"/>
      <c r="FCU781" s="168"/>
      <c r="FCV781" s="168"/>
      <c r="FCW781" s="168"/>
      <c r="FCX781" s="168"/>
      <c r="FCY781" s="168"/>
      <c r="FCZ781" s="168"/>
      <c r="FDA781" s="168"/>
      <c r="FDB781" s="168"/>
      <c r="FDC781" s="168"/>
      <c r="FDD781" s="168"/>
      <c r="FDE781" s="168"/>
      <c r="FDF781" s="168"/>
      <c r="FDG781" s="168"/>
      <c r="FDH781" s="168"/>
      <c r="FDI781" s="168"/>
      <c r="FDJ781" s="168"/>
      <c r="FDK781" s="168"/>
      <c r="FDL781" s="168"/>
      <c r="FDM781" s="511"/>
      <c r="FDN781" s="511"/>
      <c r="FDO781" s="511"/>
      <c r="FDP781" s="511"/>
      <c r="FDQ781" s="511"/>
      <c r="FDR781" s="511"/>
      <c r="FDS781" s="511"/>
      <c r="FDT781" s="511"/>
      <c r="FDU781" s="511"/>
      <c r="FDV781" s="511"/>
      <c r="FDW781" s="511"/>
      <c r="FDX781" s="511"/>
      <c r="FDY781" s="511"/>
      <c r="FDZ781" s="511"/>
      <c r="FEA781" s="511"/>
      <c r="FEB781" s="511"/>
      <c r="FEC781" s="511"/>
      <c r="FED781" s="511"/>
      <c r="FEE781" s="511"/>
      <c r="FEF781" s="511"/>
      <c r="FEG781" s="511"/>
      <c r="FEH781" s="511"/>
      <c r="FEI781" s="511"/>
      <c r="FEJ781" s="511"/>
      <c r="FEK781" s="89"/>
      <c r="FEL781" s="89"/>
      <c r="FEM781" s="89"/>
      <c r="FEN781" s="89"/>
      <c r="FEO781" s="89"/>
      <c r="FEP781" s="511"/>
      <c r="FEQ781" s="511"/>
      <c r="FER781" s="89"/>
      <c r="FES781" s="89"/>
      <c r="FET781" s="511"/>
      <c r="FEU781" s="511"/>
      <c r="FEV781" s="89"/>
      <c r="FEW781" s="89"/>
      <c r="FEX781" s="511"/>
      <c r="FEY781" s="511"/>
      <c r="FEZ781" s="511"/>
      <c r="FFA781" s="511"/>
      <c r="FFB781" s="511"/>
      <c r="FFC781" s="511"/>
      <c r="FFD781" s="511"/>
      <c r="FFE781" s="89"/>
      <c r="FFF781" s="89"/>
      <c r="FFG781" s="511"/>
      <c r="FFH781" s="511"/>
      <c r="FFI781" s="89"/>
      <c r="FFJ781" s="89"/>
      <c r="FFK781" s="511"/>
      <c r="FFL781" s="511"/>
      <c r="FFM781" s="511"/>
      <c r="FFN781" s="511"/>
      <c r="FFO781" s="511"/>
      <c r="FFP781" s="203"/>
      <c r="FFQ781" s="107"/>
      <c r="FFR781" s="511"/>
      <c r="FFS781" s="511"/>
      <c r="FFT781" s="511"/>
      <c r="FFU781" s="511"/>
      <c r="FFV781" s="511"/>
      <c r="FFW781" s="511"/>
      <c r="FFX781" s="511"/>
      <c r="FFY781" s="168"/>
      <c r="FFZ781" s="168"/>
      <c r="FGA781" s="168"/>
      <c r="FGB781" s="168"/>
      <c r="FGC781" s="168"/>
      <c r="FGD781" s="168"/>
      <c r="FGE781" s="168"/>
      <c r="FGF781" s="168"/>
      <c r="FGG781" s="168"/>
      <c r="FGH781" s="168"/>
      <c r="FGI781" s="168"/>
      <c r="FGJ781" s="168"/>
      <c r="FGK781" s="168"/>
      <c r="FGL781" s="168"/>
      <c r="FGM781" s="168"/>
      <c r="FGN781" s="168"/>
      <c r="FGO781" s="168"/>
      <c r="FGP781" s="168"/>
      <c r="FGQ781" s="168"/>
      <c r="FGR781" s="168"/>
      <c r="FGS781" s="168"/>
      <c r="FGT781" s="168"/>
      <c r="FGU781" s="168"/>
      <c r="FGV781" s="168"/>
      <c r="FGW781" s="168"/>
      <c r="FGX781" s="168"/>
      <c r="FGY781" s="168"/>
      <c r="FGZ781" s="168"/>
      <c r="FHA781" s="168"/>
      <c r="FHB781" s="168"/>
      <c r="FHC781" s="168"/>
      <c r="FHD781" s="168"/>
      <c r="FHE781" s="168"/>
      <c r="FHF781" s="168"/>
      <c r="FHG781" s="168"/>
      <c r="FHH781" s="168"/>
      <c r="FHI781" s="168"/>
      <c r="FHJ781" s="168"/>
      <c r="FHK781" s="168"/>
      <c r="FHL781" s="168"/>
      <c r="FHM781" s="168"/>
      <c r="FHN781" s="168"/>
      <c r="FHO781" s="168"/>
      <c r="FHP781" s="168"/>
      <c r="FHQ781" s="511"/>
      <c r="FHR781" s="511"/>
      <c r="FHS781" s="511"/>
      <c r="FHT781" s="511"/>
      <c r="FHU781" s="511"/>
      <c r="FHV781" s="511"/>
      <c r="FHW781" s="511"/>
      <c r="FHX781" s="511"/>
      <c r="FHY781" s="511"/>
      <c r="FHZ781" s="511"/>
      <c r="FIA781" s="511"/>
      <c r="FIB781" s="511"/>
      <c r="FIC781" s="511"/>
      <c r="FID781" s="511"/>
      <c r="FIE781" s="511"/>
      <c r="FIF781" s="511"/>
      <c r="FIG781" s="511"/>
      <c r="FIH781" s="511"/>
      <c r="FII781" s="511"/>
      <c r="FIJ781" s="511"/>
      <c r="FIK781" s="511"/>
      <c r="FIL781" s="511"/>
      <c r="FIM781" s="511"/>
      <c r="FIN781" s="511"/>
      <c r="FIO781" s="89"/>
      <c r="FIP781" s="89"/>
      <c r="FIQ781" s="89"/>
      <c r="FIR781" s="89"/>
      <c r="FIS781" s="89"/>
      <c r="FIT781" s="511"/>
      <c r="FIU781" s="511"/>
      <c r="FIV781" s="89"/>
      <c r="FIW781" s="89"/>
      <c r="FIX781" s="511"/>
      <c r="FIY781" s="511"/>
      <c r="FIZ781" s="89"/>
      <c r="FJA781" s="89"/>
      <c r="FJB781" s="511"/>
      <c r="FJC781" s="511"/>
      <c r="FJD781" s="511"/>
      <c r="FJE781" s="511"/>
      <c r="FJF781" s="511"/>
      <c r="FJG781" s="511"/>
      <c r="FJH781" s="511"/>
      <c r="FJI781" s="89"/>
      <c r="FJJ781" s="89"/>
      <c r="FJK781" s="511"/>
      <c r="FJL781" s="511"/>
      <c r="FJM781" s="89"/>
      <c r="FJN781" s="89"/>
      <c r="FJO781" s="511"/>
      <c r="FJP781" s="511"/>
      <c r="FJQ781" s="511"/>
      <c r="FJR781" s="511"/>
      <c r="FJS781" s="511"/>
      <c r="FJT781" s="203"/>
      <c r="FJU781" s="107"/>
      <c r="FJV781" s="511"/>
      <c r="FJW781" s="511"/>
      <c r="FJX781" s="511"/>
      <c r="FJY781" s="511"/>
      <c r="FJZ781" s="511"/>
      <c r="FKA781" s="511"/>
      <c r="FKB781" s="511"/>
      <c r="FKC781" s="168"/>
      <c r="FKD781" s="168"/>
      <c r="FKE781" s="168"/>
      <c r="FKF781" s="168"/>
      <c r="FKG781" s="168"/>
      <c r="FKH781" s="168"/>
      <c r="FKI781" s="168"/>
      <c r="FKJ781" s="168"/>
      <c r="FKK781" s="168"/>
      <c r="FKL781" s="168"/>
      <c r="FKM781" s="168"/>
      <c r="FKN781" s="168"/>
      <c r="FKO781" s="168"/>
      <c r="FKP781" s="168"/>
      <c r="FKQ781" s="168"/>
      <c r="FKR781" s="168"/>
      <c r="FKS781" s="168"/>
      <c r="FKT781" s="168"/>
      <c r="FKU781" s="168"/>
      <c r="FKV781" s="168"/>
      <c r="FKW781" s="168"/>
      <c r="FKX781" s="168"/>
      <c r="FKY781" s="168"/>
      <c r="FKZ781" s="168"/>
      <c r="FLA781" s="168"/>
      <c r="FLB781" s="168"/>
      <c r="FLC781" s="168"/>
      <c r="FLD781" s="168"/>
      <c r="FLE781" s="168"/>
      <c r="FLF781" s="168"/>
      <c r="FLG781" s="168"/>
      <c r="FLH781" s="168"/>
      <c r="FLI781" s="168"/>
      <c r="FLJ781" s="168"/>
      <c r="FLK781" s="168"/>
      <c r="FLL781" s="168"/>
      <c r="FLM781" s="168"/>
      <c r="FLN781" s="168"/>
      <c r="FLO781" s="168"/>
      <c r="FLP781" s="168"/>
      <c r="FLQ781" s="168"/>
      <c r="FLR781" s="168"/>
      <c r="FLS781" s="168"/>
      <c r="FLT781" s="168"/>
      <c r="FLU781" s="511"/>
      <c r="FLV781" s="511"/>
      <c r="FLW781" s="511"/>
      <c r="FLX781" s="511"/>
      <c r="FLY781" s="511"/>
      <c r="FLZ781" s="511"/>
      <c r="FMA781" s="511"/>
      <c r="FMB781" s="511"/>
      <c r="FMC781" s="511"/>
      <c r="FMD781" s="511"/>
      <c r="FME781" s="511"/>
      <c r="FMF781" s="511"/>
      <c r="FMG781" s="511"/>
      <c r="FMH781" s="511"/>
      <c r="FMI781" s="511"/>
      <c r="FMJ781" s="511"/>
      <c r="FMK781" s="511"/>
      <c r="FML781" s="511"/>
      <c r="FMM781" s="511"/>
      <c r="FMN781" s="511"/>
      <c r="FMO781" s="511"/>
      <c r="FMP781" s="511"/>
      <c r="FMQ781" s="511"/>
      <c r="FMR781" s="511"/>
      <c r="FMS781" s="89"/>
      <c r="FMT781" s="89"/>
      <c r="FMU781" s="89"/>
      <c r="FMV781" s="89"/>
      <c r="FMW781" s="89"/>
      <c r="FMX781" s="511"/>
      <c r="FMY781" s="511"/>
      <c r="FMZ781" s="89"/>
      <c r="FNA781" s="89"/>
      <c r="FNB781" s="511"/>
      <c r="FNC781" s="511"/>
      <c r="FND781" s="89"/>
      <c r="FNE781" s="89"/>
      <c r="FNF781" s="511"/>
      <c r="FNG781" s="511"/>
      <c r="FNH781" s="511"/>
      <c r="FNI781" s="511"/>
      <c r="FNJ781" s="511"/>
      <c r="FNK781" s="511"/>
      <c r="FNL781" s="511"/>
      <c r="FNM781" s="89"/>
      <c r="FNN781" s="89"/>
      <c r="FNO781" s="511"/>
      <c r="FNP781" s="511"/>
      <c r="FNQ781" s="89"/>
      <c r="FNR781" s="89"/>
      <c r="FNS781" s="511"/>
      <c r="FNT781" s="511"/>
      <c r="FNU781" s="511"/>
      <c r="FNV781" s="511"/>
      <c r="FNW781" s="511"/>
      <c r="FNX781" s="203"/>
      <c r="FNY781" s="107"/>
      <c r="FNZ781" s="511"/>
      <c r="FOA781" s="511"/>
      <c r="FOB781" s="511"/>
      <c r="FOC781" s="511"/>
      <c r="FOD781" s="511"/>
      <c r="FOE781" s="511"/>
      <c r="FOF781" s="511"/>
      <c r="FOG781" s="168"/>
      <c r="FOH781" s="168"/>
      <c r="FOI781" s="168"/>
      <c r="FOJ781" s="168"/>
      <c r="FOK781" s="168"/>
      <c r="FOL781" s="168"/>
      <c r="FOM781" s="168"/>
      <c r="FON781" s="168"/>
      <c r="FOO781" s="168"/>
      <c r="FOP781" s="168"/>
      <c r="FOQ781" s="168"/>
      <c r="FOR781" s="168"/>
      <c r="FOS781" s="168"/>
      <c r="FOT781" s="168"/>
      <c r="FOU781" s="168"/>
      <c r="FOV781" s="168"/>
      <c r="FOW781" s="168"/>
      <c r="FOX781" s="168"/>
      <c r="FOY781" s="168"/>
      <c r="FOZ781" s="168"/>
      <c r="FPA781" s="168"/>
      <c r="FPB781" s="168"/>
      <c r="FPC781" s="168"/>
      <c r="FPD781" s="168"/>
      <c r="FPE781" s="168"/>
      <c r="FPF781" s="168"/>
      <c r="FPG781" s="168"/>
      <c r="FPH781" s="168"/>
      <c r="FPI781" s="168"/>
      <c r="FPJ781" s="168"/>
      <c r="FPK781" s="168"/>
      <c r="FPL781" s="168"/>
      <c r="FPM781" s="168"/>
      <c r="FPN781" s="168"/>
      <c r="FPO781" s="168"/>
      <c r="FPP781" s="168"/>
      <c r="FPQ781" s="168"/>
      <c r="FPR781" s="168"/>
      <c r="FPS781" s="168"/>
      <c r="FPT781" s="168"/>
      <c r="FPU781" s="168"/>
      <c r="FPV781" s="168"/>
      <c r="FPW781" s="168"/>
      <c r="FPX781" s="168"/>
      <c r="FPY781" s="511"/>
      <c r="FPZ781" s="511"/>
      <c r="FQA781" s="511"/>
      <c r="FQB781" s="511"/>
      <c r="FQC781" s="511"/>
      <c r="FQD781" s="511"/>
      <c r="FQE781" s="511"/>
      <c r="FQF781" s="511"/>
      <c r="FQG781" s="511"/>
      <c r="FQH781" s="511"/>
      <c r="FQI781" s="511"/>
      <c r="FQJ781" s="511"/>
      <c r="FQK781" s="511"/>
      <c r="FQL781" s="511"/>
      <c r="FQM781" s="511"/>
      <c r="FQN781" s="511"/>
      <c r="FQO781" s="511"/>
      <c r="FQP781" s="511"/>
      <c r="FQQ781" s="511"/>
      <c r="FQR781" s="511"/>
      <c r="FQS781" s="511"/>
      <c r="FQT781" s="511"/>
      <c r="FQU781" s="511"/>
      <c r="FQV781" s="511"/>
      <c r="FQW781" s="89"/>
      <c r="FQX781" s="89"/>
      <c r="FQY781" s="89"/>
      <c r="FQZ781" s="89"/>
      <c r="FRA781" s="89"/>
      <c r="FRB781" s="511"/>
      <c r="FRC781" s="511"/>
      <c r="FRD781" s="89"/>
      <c r="FRE781" s="89"/>
      <c r="FRF781" s="511"/>
      <c r="FRG781" s="511"/>
      <c r="FRH781" s="89"/>
      <c r="FRI781" s="89"/>
      <c r="FRJ781" s="511"/>
      <c r="FRK781" s="511"/>
      <c r="FRL781" s="511"/>
      <c r="FRM781" s="511"/>
      <c r="FRN781" s="511"/>
      <c r="FRO781" s="511"/>
      <c r="FRP781" s="511"/>
      <c r="FRQ781" s="89"/>
      <c r="FRR781" s="89"/>
      <c r="FRS781" s="511"/>
      <c r="FRT781" s="511"/>
      <c r="FRU781" s="89"/>
      <c r="FRV781" s="89"/>
      <c r="FRW781" s="511"/>
      <c r="FRX781" s="511"/>
      <c r="FRY781" s="511"/>
      <c r="FRZ781" s="511"/>
      <c r="FSA781" s="511"/>
      <c r="FSB781" s="203"/>
      <c r="FSC781" s="107"/>
      <c r="FSD781" s="511"/>
      <c r="FSE781" s="511"/>
      <c r="FSF781" s="511"/>
      <c r="FSG781" s="511"/>
      <c r="FSH781" s="511"/>
      <c r="FSI781" s="511"/>
      <c r="FSJ781" s="511"/>
      <c r="FSK781" s="168"/>
      <c r="FSL781" s="168"/>
      <c r="FSM781" s="168"/>
      <c r="FSN781" s="168"/>
      <c r="FSO781" s="168"/>
      <c r="FSP781" s="168"/>
      <c r="FSQ781" s="168"/>
      <c r="FSR781" s="168"/>
      <c r="FSS781" s="168"/>
      <c r="FST781" s="168"/>
      <c r="FSU781" s="168"/>
      <c r="FSV781" s="168"/>
      <c r="FSW781" s="168"/>
      <c r="FSX781" s="168"/>
      <c r="FSY781" s="168"/>
      <c r="FSZ781" s="168"/>
      <c r="FTA781" s="168"/>
      <c r="FTB781" s="168"/>
      <c r="FTC781" s="168"/>
      <c r="FTD781" s="168"/>
      <c r="FTE781" s="168"/>
      <c r="FTF781" s="168"/>
      <c r="FTG781" s="168"/>
      <c r="FTH781" s="168"/>
      <c r="FTI781" s="168"/>
      <c r="FTJ781" s="168"/>
      <c r="FTK781" s="168"/>
      <c r="FTL781" s="168"/>
      <c r="FTM781" s="168"/>
      <c r="FTN781" s="168"/>
      <c r="FTO781" s="168"/>
      <c r="FTP781" s="168"/>
      <c r="FTQ781" s="168"/>
      <c r="FTR781" s="168"/>
      <c r="FTS781" s="168"/>
      <c r="FTT781" s="168"/>
      <c r="FTU781" s="168"/>
      <c r="FTV781" s="168"/>
      <c r="FTW781" s="168"/>
      <c r="FTX781" s="168"/>
      <c r="FTY781" s="168"/>
      <c r="FTZ781" s="168"/>
      <c r="FUA781" s="168"/>
      <c r="FUB781" s="168"/>
      <c r="FUC781" s="511"/>
      <c r="FUD781" s="511"/>
      <c r="FUE781" s="511"/>
      <c r="FUF781" s="511"/>
      <c r="FUG781" s="511"/>
      <c r="FUH781" s="511"/>
      <c r="FUI781" s="511"/>
      <c r="FUJ781" s="511"/>
      <c r="FUK781" s="511"/>
      <c r="FUL781" s="511"/>
      <c r="FUM781" s="511"/>
      <c r="FUN781" s="511"/>
      <c r="FUO781" s="511"/>
      <c r="FUP781" s="511"/>
      <c r="FUQ781" s="511"/>
      <c r="FUR781" s="511"/>
      <c r="FUS781" s="511"/>
      <c r="FUT781" s="511"/>
      <c r="FUU781" s="511"/>
      <c r="FUV781" s="511"/>
      <c r="FUW781" s="511"/>
      <c r="FUX781" s="511"/>
      <c r="FUY781" s="511"/>
      <c r="FUZ781" s="511"/>
      <c r="FVA781" s="89"/>
      <c r="FVB781" s="89"/>
      <c r="FVC781" s="89"/>
      <c r="FVD781" s="89"/>
      <c r="FVE781" s="89"/>
      <c r="FVF781" s="511"/>
      <c r="FVG781" s="511"/>
      <c r="FVH781" s="89"/>
      <c r="FVI781" s="89"/>
      <c r="FVJ781" s="511"/>
      <c r="FVK781" s="511"/>
      <c r="FVL781" s="89"/>
      <c r="FVM781" s="89"/>
      <c r="FVN781" s="511"/>
      <c r="FVO781" s="511"/>
      <c r="FVP781" s="511"/>
      <c r="FVQ781" s="511"/>
      <c r="FVR781" s="511"/>
      <c r="FVS781" s="511"/>
      <c r="FVT781" s="511"/>
      <c r="FVU781" s="89"/>
      <c r="FVV781" s="89"/>
      <c r="FVW781" s="511"/>
      <c r="FVX781" s="511"/>
      <c r="FVY781" s="89"/>
      <c r="FVZ781" s="89"/>
      <c r="FWA781" s="511"/>
      <c r="FWB781" s="511"/>
      <c r="FWC781" s="511"/>
      <c r="FWD781" s="511"/>
      <c r="FWE781" s="511"/>
      <c r="FWF781" s="203"/>
      <c r="FWG781" s="107"/>
      <c r="FWH781" s="511"/>
      <c r="FWI781" s="511"/>
      <c r="FWJ781" s="511"/>
      <c r="FWK781" s="511"/>
      <c r="FWL781" s="511"/>
      <c r="FWM781" s="511"/>
      <c r="FWN781" s="511"/>
      <c r="FWO781" s="168"/>
      <c r="FWP781" s="168"/>
      <c r="FWQ781" s="168"/>
      <c r="FWR781" s="168"/>
      <c r="FWS781" s="168"/>
      <c r="FWT781" s="168"/>
      <c r="FWU781" s="168"/>
      <c r="FWV781" s="168"/>
      <c r="FWW781" s="168"/>
      <c r="FWX781" s="168"/>
      <c r="FWY781" s="168"/>
      <c r="FWZ781" s="168"/>
      <c r="FXA781" s="168"/>
      <c r="FXB781" s="168"/>
      <c r="FXC781" s="168"/>
      <c r="FXD781" s="168"/>
      <c r="FXE781" s="168"/>
      <c r="FXF781" s="168"/>
      <c r="FXG781" s="168"/>
      <c r="FXH781" s="168"/>
      <c r="FXI781" s="168"/>
      <c r="FXJ781" s="168"/>
      <c r="FXK781" s="168"/>
      <c r="FXL781" s="168"/>
      <c r="FXM781" s="168"/>
      <c r="FXN781" s="168"/>
      <c r="FXO781" s="168"/>
      <c r="FXP781" s="168"/>
      <c r="FXQ781" s="168"/>
      <c r="FXR781" s="168"/>
      <c r="FXS781" s="168"/>
      <c r="FXT781" s="168"/>
      <c r="FXU781" s="168"/>
      <c r="FXV781" s="168"/>
      <c r="FXW781" s="168"/>
      <c r="FXX781" s="168"/>
      <c r="FXY781" s="168"/>
      <c r="FXZ781" s="168"/>
      <c r="FYA781" s="168"/>
      <c r="FYB781" s="168"/>
      <c r="FYC781" s="168"/>
      <c r="FYD781" s="168"/>
      <c r="FYE781" s="168"/>
      <c r="FYF781" s="168"/>
      <c r="FYG781" s="511"/>
      <c r="FYH781" s="511"/>
      <c r="FYI781" s="511"/>
      <c r="FYJ781" s="511"/>
      <c r="FYK781" s="511"/>
      <c r="FYL781" s="511"/>
      <c r="FYM781" s="511"/>
      <c r="FYN781" s="511"/>
      <c r="FYO781" s="511"/>
      <c r="FYP781" s="511"/>
      <c r="FYQ781" s="511"/>
      <c r="FYR781" s="511"/>
      <c r="FYS781" s="511"/>
      <c r="FYT781" s="511"/>
      <c r="FYU781" s="511"/>
      <c r="FYV781" s="511"/>
      <c r="FYW781" s="511"/>
      <c r="FYX781" s="511"/>
      <c r="FYY781" s="511"/>
      <c r="FYZ781" s="511"/>
      <c r="FZA781" s="511"/>
      <c r="FZB781" s="511"/>
      <c r="FZC781" s="511"/>
      <c r="FZD781" s="511"/>
      <c r="FZE781" s="89"/>
      <c r="FZF781" s="89"/>
      <c r="FZG781" s="89"/>
      <c r="FZH781" s="89"/>
      <c r="FZI781" s="89"/>
      <c r="FZJ781" s="511"/>
      <c r="FZK781" s="511"/>
      <c r="FZL781" s="89"/>
      <c r="FZM781" s="89"/>
      <c r="FZN781" s="511"/>
      <c r="FZO781" s="511"/>
      <c r="FZP781" s="89"/>
      <c r="FZQ781" s="89"/>
      <c r="FZR781" s="511"/>
      <c r="FZS781" s="511"/>
      <c r="FZT781" s="511"/>
      <c r="FZU781" s="511"/>
      <c r="FZV781" s="511"/>
      <c r="FZW781" s="511"/>
      <c r="FZX781" s="511"/>
      <c r="FZY781" s="89"/>
      <c r="FZZ781" s="89"/>
      <c r="GAA781" s="511"/>
      <c r="GAB781" s="511"/>
      <c r="GAC781" s="89"/>
      <c r="GAD781" s="89"/>
      <c r="GAE781" s="511"/>
      <c r="GAF781" s="511"/>
      <c r="GAG781" s="511"/>
      <c r="GAH781" s="511"/>
      <c r="GAI781" s="511"/>
      <c r="GAJ781" s="203"/>
      <c r="GAK781" s="107"/>
      <c r="GAL781" s="511"/>
      <c r="GAM781" s="511"/>
      <c r="GAN781" s="511"/>
      <c r="GAO781" s="511"/>
      <c r="GAP781" s="511"/>
      <c r="GAQ781" s="511"/>
      <c r="GAR781" s="511"/>
      <c r="GAS781" s="168"/>
      <c r="GAT781" s="168"/>
      <c r="GAU781" s="168"/>
      <c r="GAV781" s="168"/>
      <c r="GAW781" s="168"/>
      <c r="GAX781" s="168"/>
      <c r="GAY781" s="168"/>
      <c r="GAZ781" s="168"/>
      <c r="GBA781" s="168"/>
      <c r="GBB781" s="168"/>
      <c r="GBC781" s="168"/>
      <c r="GBD781" s="168"/>
      <c r="GBE781" s="168"/>
      <c r="GBF781" s="168"/>
      <c r="GBG781" s="168"/>
      <c r="GBH781" s="168"/>
      <c r="GBI781" s="168"/>
      <c r="GBJ781" s="168"/>
      <c r="GBK781" s="168"/>
      <c r="GBL781" s="168"/>
      <c r="GBM781" s="168"/>
      <c r="GBN781" s="168"/>
      <c r="GBO781" s="168"/>
      <c r="GBP781" s="168"/>
      <c r="GBQ781" s="168"/>
      <c r="GBR781" s="168"/>
      <c r="GBS781" s="168"/>
      <c r="GBT781" s="168"/>
      <c r="GBU781" s="168"/>
      <c r="GBV781" s="168"/>
      <c r="GBW781" s="168"/>
      <c r="GBX781" s="168"/>
      <c r="GBY781" s="168"/>
      <c r="GBZ781" s="168"/>
      <c r="GCA781" s="168"/>
      <c r="GCB781" s="168"/>
      <c r="GCC781" s="168"/>
      <c r="GCD781" s="168"/>
      <c r="GCE781" s="168"/>
      <c r="GCF781" s="168"/>
      <c r="GCG781" s="168"/>
      <c r="GCH781" s="168"/>
      <c r="GCI781" s="168"/>
      <c r="GCJ781" s="168"/>
      <c r="GCK781" s="511"/>
      <c r="GCL781" s="511"/>
      <c r="GCM781" s="511"/>
      <c r="GCN781" s="511"/>
      <c r="GCO781" s="511"/>
      <c r="GCP781" s="511"/>
      <c r="GCQ781" s="511"/>
      <c r="GCR781" s="511"/>
      <c r="GCS781" s="511"/>
      <c r="GCT781" s="511"/>
      <c r="GCU781" s="511"/>
      <c r="GCV781" s="511"/>
      <c r="GCW781" s="511"/>
      <c r="GCX781" s="511"/>
      <c r="GCY781" s="511"/>
      <c r="GCZ781" s="511"/>
      <c r="GDA781" s="511"/>
      <c r="GDB781" s="511"/>
      <c r="GDC781" s="511"/>
      <c r="GDD781" s="511"/>
      <c r="GDE781" s="511"/>
      <c r="GDF781" s="511"/>
      <c r="GDG781" s="511"/>
      <c r="GDH781" s="511"/>
      <c r="GDI781" s="89"/>
      <c r="GDJ781" s="89"/>
      <c r="GDK781" s="89"/>
      <c r="GDL781" s="89"/>
      <c r="GDM781" s="89"/>
      <c r="GDN781" s="511"/>
      <c r="GDO781" s="511"/>
      <c r="GDP781" s="89"/>
      <c r="GDQ781" s="89"/>
      <c r="GDR781" s="511"/>
      <c r="GDS781" s="511"/>
      <c r="GDT781" s="89"/>
      <c r="GDU781" s="89"/>
      <c r="GDV781" s="511"/>
      <c r="GDW781" s="511"/>
      <c r="GDX781" s="511"/>
      <c r="GDY781" s="511"/>
      <c r="GDZ781" s="511"/>
      <c r="GEA781" s="511"/>
      <c r="GEB781" s="511"/>
      <c r="GEC781" s="89"/>
      <c r="GED781" s="89"/>
      <c r="GEE781" s="511"/>
      <c r="GEF781" s="511"/>
      <c r="GEG781" s="89"/>
      <c r="GEH781" s="89"/>
      <c r="GEI781" s="511"/>
      <c r="GEJ781" s="511"/>
      <c r="GEK781" s="511"/>
      <c r="GEL781" s="511"/>
      <c r="GEM781" s="511"/>
      <c r="GEN781" s="203"/>
      <c r="GEO781" s="107"/>
      <c r="GEP781" s="511"/>
      <c r="GEQ781" s="511"/>
      <c r="GER781" s="511"/>
      <c r="GES781" s="511"/>
      <c r="GET781" s="511"/>
      <c r="GEU781" s="511"/>
      <c r="GEV781" s="511"/>
      <c r="GEW781" s="168"/>
      <c r="GEX781" s="168"/>
      <c r="GEY781" s="168"/>
      <c r="GEZ781" s="168"/>
      <c r="GFA781" s="168"/>
      <c r="GFB781" s="168"/>
      <c r="GFC781" s="168"/>
      <c r="GFD781" s="168"/>
      <c r="GFE781" s="168"/>
      <c r="GFF781" s="168"/>
      <c r="GFG781" s="168"/>
      <c r="GFH781" s="168"/>
      <c r="GFI781" s="168"/>
      <c r="GFJ781" s="168"/>
      <c r="GFK781" s="168"/>
      <c r="GFL781" s="168"/>
      <c r="GFM781" s="168"/>
      <c r="GFN781" s="168"/>
      <c r="GFO781" s="168"/>
      <c r="GFP781" s="168"/>
      <c r="GFQ781" s="168"/>
      <c r="GFR781" s="168"/>
      <c r="GFS781" s="168"/>
      <c r="GFT781" s="168"/>
      <c r="GFU781" s="168"/>
      <c r="GFV781" s="168"/>
      <c r="GFW781" s="168"/>
      <c r="GFX781" s="168"/>
      <c r="GFY781" s="168"/>
      <c r="GFZ781" s="168"/>
      <c r="GGA781" s="168"/>
      <c r="GGB781" s="168"/>
      <c r="GGC781" s="168"/>
      <c r="GGD781" s="168"/>
      <c r="GGE781" s="168"/>
      <c r="GGF781" s="168"/>
      <c r="GGG781" s="168"/>
      <c r="GGH781" s="168"/>
      <c r="GGI781" s="168"/>
      <c r="GGJ781" s="168"/>
      <c r="GGK781" s="168"/>
      <c r="GGL781" s="168"/>
      <c r="GGM781" s="168"/>
      <c r="GGN781" s="168"/>
      <c r="GGO781" s="511"/>
      <c r="GGP781" s="511"/>
      <c r="GGQ781" s="511"/>
      <c r="GGR781" s="511"/>
      <c r="GGS781" s="511"/>
      <c r="GGT781" s="511"/>
      <c r="GGU781" s="511"/>
      <c r="GGV781" s="511"/>
      <c r="GGW781" s="511"/>
      <c r="GGX781" s="511"/>
      <c r="GGY781" s="511"/>
      <c r="GGZ781" s="511"/>
      <c r="GHA781" s="511"/>
      <c r="GHB781" s="511"/>
      <c r="GHC781" s="511"/>
      <c r="GHD781" s="511"/>
      <c r="GHE781" s="511"/>
      <c r="GHF781" s="511"/>
      <c r="GHG781" s="511"/>
      <c r="GHH781" s="511"/>
      <c r="GHI781" s="511"/>
      <c r="GHJ781" s="511"/>
      <c r="GHK781" s="511"/>
      <c r="GHL781" s="511"/>
      <c r="GHM781" s="89"/>
      <c r="GHN781" s="89"/>
      <c r="GHO781" s="89"/>
      <c r="GHP781" s="89"/>
      <c r="GHQ781" s="89"/>
      <c r="GHR781" s="511"/>
      <c r="GHS781" s="511"/>
      <c r="GHT781" s="89"/>
      <c r="GHU781" s="89"/>
      <c r="GHV781" s="511"/>
      <c r="GHW781" s="511"/>
      <c r="GHX781" s="89"/>
      <c r="GHY781" s="89"/>
      <c r="GHZ781" s="511"/>
      <c r="GIA781" s="511"/>
      <c r="GIB781" s="511"/>
      <c r="GIC781" s="511"/>
      <c r="GID781" s="511"/>
      <c r="GIE781" s="511"/>
      <c r="GIF781" s="511"/>
      <c r="GIG781" s="89"/>
      <c r="GIH781" s="89"/>
      <c r="GII781" s="511"/>
      <c r="GIJ781" s="511"/>
      <c r="GIK781" s="89"/>
      <c r="GIL781" s="89"/>
      <c r="GIM781" s="511"/>
      <c r="GIN781" s="511"/>
      <c r="GIO781" s="511"/>
      <c r="GIP781" s="511"/>
      <c r="GIQ781" s="511"/>
      <c r="GIR781" s="203"/>
      <c r="GIS781" s="107"/>
      <c r="GIT781" s="511"/>
      <c r="GIU781" s="511"/>
      <c r="GIV781" s="511"/>
      <c r="GIW781" s="511"/>
      <c r="GIX781" s="511"/>
      <c r="GIY781" s="511"/>
      <c r="GIZ781" s="511"/>
      <c r="GJA781" s="168"/>
      <c r="GJB781" s="168"/>
      <c r="GJC781" s="168"/>
      <c r="GJD781" s="168"/>
      <c r="GJE781" s="168"/>
      <c r="GJF781" s="168"/>
      <c r="GJG781" s="168"/>
      <c r="GJH781" s="168"/>
      <c r="GJI781" s="168"/>
      <c r="GJJ781" s="168"/>
      <c r="GJK781" s="168"/>
      <c r="GJL781" s="168"/>
      <c r="GJM781" s="168"/>
      <c r="GJN781" s="168"/>
      <c r="GJO781" s="168"/>
      <c r="GJP781" s="168"/>
      <c r="GJQ781" s="168"/>
      <c r="GJR781" s="168"/>
      <c r="GJS781" s="168"/>
      <c r="GJT781" s="168"/>
      <c r="GJU781" s="168"/>
      <c r="GJV781" s="168"/>
      <c r="GJW781" s="168"/>
      <c r="GJX781" s="168"/>
      <c r="GJY781" s="168"/>
      <c r="GJZ781" s="168"/>
      <c r="GKA781" s="168"/>
      <c r="GKB781" s="168"/>
      <c r="GKC781" s="168"/>
      <c r="GKD781" s="168"/>
      <c r="GKE781" s="168"/>
      <c r="GKF781" s="168"/>
      <c r="GKG781" s="168"/>
      <c r="GKH781" s="168"/>
      <c r="GKI781" s="168"/>
      <c r="GKJ781" s="168"/>
      <c r="GKK781" s="168"/>
      <c r="GKL781" s="168"/>
      <c r="GKM781" s="168"/>
      <c r="GKN781" s="168"/>
      <c r="GKO781" s="168"/>
      <c r="GKP781" s="168"/>
      <c r="GKQ781" s="168"/>
      <c r="GKR781" s="168"/>
      <c r="GKS781" s="511"/>
      <c r="GKT781" s="511"/>
      <c r="GKU781" s="511"/>
      <c r="GKV781" s="511"/>
      <c r="GKW781" s="511"/>
      <c r="GKX781" s="511"/>
      <c r="GKY781" s="511"/>
      <c r="GKZ781" s="511"/>
      <c r="GLA781" s="511"/>
      <c r="GLB781" s="511"/>
      <c r="GLC781" s="511"/>
      <c r="GLD781" s="511"/>
      <c r="GLE781" s="511"/>
      <c r="GLF781" s="511"/>
      <c r="GLG781" s="511"/>
      <c r="GLH781" s="511"/>
      <c r="GLI781" s="511"/>
      <c r="GLJ781" s="511"/>
      <c r="GLK781" s="511"/>
      <c r="GLL781" s="511"/>
      <c r="GLM781" s="511"/>
      <c r="GLN781" s="511"/>
      <c r="GLO781" s="511"/>
      <c r="GLP781" s="511"/>
      <c r="GLQ781" s="89"/>
      <c r="GLR781" s="89"/>
      <c r="GLS781" s="89"/>
      <c r="GLT781" s="89"/>
      <c r="GLU781" s="89"/>
      <c r="GLV781" s="511"/>
      <c r="GLW781" s="511"/>
      <c r="GLX781" s="89"/>
      <c r="GLY781" s="89"/>
      <c r="GLZ781" s="511"/>
      <c r="GMA781" s="511"/>
      <c r="GMB781" s="89"/>
      <c r="GMC781" s="89"/>
      <c r="GMD781" s="511"/>
      <c r="GME781" s="511"/>
      <c r="GMF781" s="511"/>
      <c r="GMG781" s="511"/>
      <c r="GMH781" s="511"/>
      <c r="GMI781" s="511"/>
      <c r="GMJ781" s="511"/>
      <c r="GMK781" s="89"/>
      <c r="GML781" s="89"/>
      <c r="GMM781" s="511"/>
      <c r="GMN781" s="511"/>
      <c r="GMO781" s="89"/>
      <c r="GMP781" s="89"/>
      <c r="GMQ781" s="511"/>
      <c r="GMR781" s="511"/>
      <c r="GMS781" s="511"/>
      <c r="GMT781" s="511"/>
      <c r="GMU781" s="511"/>
      <c r="GMV781" s="203"/>
      <c r="GMW781" s="107"/>
      <c r="GMX781" s="511"/>
      <c r="GMY781" s="511"/>
      <c r="GMZ781" s="511"/>
      <c r="GNA781" s="511"/>
      <c r="GNB781" s="511"/>
      <c r="GNC781" s="511"/>
      <c r="GND781" s="511"/>
      <c r="GNE781" s="168"/>
      <c r="GNF781" s="168"/>
      <c r="GNG781" s="168"/>
      <c r="GNH781" s="168"/>
      <c r="GNI781" s="168"/>
      <c r="GNJ781" s="168"/>
      <c r="GNK781" s="168"/>
      <c r="GNL781" s="168"/>
      <c r="GNM781" s="168"/>
      <c r="GNN781" s="168"/>
      <c r="GNO781" s="168"/>
      <c r="GNP781" s="168"/>
      <c r="GNQ781" s="168"/>
      <c r="GNR781" s="168"/>
      <c r="GNS781" s="168"/>
      <c r="GNT781" s="168"/>
      <c r="GNU781" s="168"/>
      <c r="GNV781" s="168"/>
      <c r="GNW781" s="168"/>
      <c r="GNX781" s="168"/>
      <c r="GNY781" s="168"/>
      <c r="GNZ781" s="168"/>
      <c r="GOA781" s="168"/>
      <c r="GOB781" s="168"/>
      <c r="GOC781" s="168"/>
      <c r="GOD781" s="168"/>
      <c r="GOE781" s="168"/>
      <c r="GOF781" s="168"/>
      <c r="GOG781" s="168"/>
      <c r="GOH781" s="168"/>
      <c r="GOI781" s="168"/>
      <c r="GOJ781" s="168"/>
      <c r="GOK781" s="168"/>
      <c r="GOL781" s="168"/>
      <c r="GOM781" s="168"/>
      <c r="GON781" s="168"/>
      <c r="GOO781" s="168"/>
      <c r="GOP781" s="168"/>
      <c r="GOQ781" s="168"/>
      <c r="GOR781" s="168"/>
      <c r="GOS781" s="168"/>
      <c r="GOT781" s="168"/>
      <c r="GOU781" s="168"/>
      <c r="GOV781" s="168"/>
      <c r="GOW781" s="511"/>
      <c r="GOX781" s="511"/>
      <c r="GOY781" s="511"/>
      <c r="GOZ781" s="511"/>
      <c r="GPA781" s="511"/>
      <c r="GPB781" s="511"/>
      <c r="GPC781" s="511"/>
      <c r="GPD781" s="511"/>
      <c r="GPE781" s="511"/>
      <c r="GPF781" s="511"/>
      <c r="GPG781" s="511"/>
      <c r="GPH781" s="511"/>
      <c r="GPI781" s="511"/>
      <c r="GPJ781" s="511"/>
      <c r="GPK781" s="511"/>
      <c r="GPL781" s="511"/>
      <c r="GPM781" s="511"/>
      <c r="GPN781" s="511"/>
      <c r="GPO781" s="511"/>
      <c r="GPP781" s="511"/>
      <c r="GPQ781" s="511"/>
      <c r="GPR781" s="511"/>
      <c r="GPS781" s="511"/>
      <c r="GPT781" s="511"/>
      <c r="GPU781" s="89"/>
      <c r="GPV781" s="89"/>
      <c r="GPW781" s="89"/>
      <c r="GPX781" s="89"/>
      <c r="GPY781" s="89"/>
      <c r="GPZ781" s="511"/>
      <c r="GQA781" s="511"/>
      <c r="GQB781" s="89"/>
      <c r="GQC781" s="89"/>
      <c r="GQD781" s="511"/>
      <c r="GQE781" s="511"/>
      <c r="GQF781" s="89"/>
      <c r="GQG781" s="89"/>
      <c r="GQH781" s="511"/>
      <c r="GQI781" s="511"/>
      <c r="GQJ781" s="511"/>
      <c r="GQK781" s="511"/>
      <c r="GQL781" s="511"/>
      <c r="GQM781" s="511"/>
      <c r="GQN781" s="511"/>
      <c r="GQO781" s="89"/>
      <c r="GQP781" s="89"/>
      <c r="GQQ781" s="511"/>
      <c r="GQR781" s="511"/>
      <c r="GQS781" s="89"/>
      <c r="GQT781" s="89"/>
      <c r="GQU781" s="511"/>
      <c r="GQV781" s="511"/>
      <c r="GQW781" s="511"/>
      <c r="GQX781" s="511"/>
      <c r="GQY781" s="511"/>
      <c r="GQZ781" s="203"/>
      <c r="GRA781" s="107"/>
      <c r="GRB781" s="511"/>
      <c r="GRC781" s="511"/>
      <c r="GRD781" s="511"/>
      <c r="GRE781" s="511"/>
      <c r="GRF781" s="511"/>
      <c r="GRG781" s="511"/>
      <c r="GRH781" s="511"/>
      <c r="GRI781" s="168"/>
      <c r="GRJ781" s="168"/>
      <c r="GRK781" s="168"/>
      <c r="GRL781" s="168"/>
      <c r="GRM781" s="168"/>
      <c r="GRN781" s="168"/>
      <c r="GRO781" s="168"/>
      <c r="GRP781" s="168"/>
      <c r="GRQ781" s="168"/>
      <c r="GRR781" s="168"/>
      <c r="GRS781" s="168"/>
      <c r="GRT781" s="168"/>
      <c r="GRU781" s="168"/>
      <c r="GRV781" s="168"/>
      <c r="GRW781" s="168"/>
      <c r="GRX781" s="168"/>
      <c r="GRY781" s="168"/>
      <c r="GRZ781" s="168"/>
      <c r="GSA781" s="168"/>
      <c r="GSB781" s="168"/>
      <c r="GSC781" s="168"/>
      <c r="GSD781" s="168"/>
      <c r="GSE781" s="168"/>
      <c r="GSF781" s="168"/>
      <c r="GSG781" s="168"/>
      <c r="GSH781" s="168"/>
      <c r="GSI781" s="168"/>
      <c r="GSJ781" s="168"/>
      <c r="GSK781" s="168"/>
      <c r="GSL781" s="168"/>
      <c r="GSM781" s="168"/>
      <c r="GSN781" s="168"/>
      <c r="GSO781" s="168"/>
      <c r="GSP781" s="168"/>
      <c r="GSQ781" s="168"/>
      <c r="GSR781" s="168"/>
      <c r="GSS781" s="168"/>
      <c r="GST781" s="168"/>
      <c r="GSU781" s="168"/>
      <c r="GSV781" s="168"/>
      <c r="GSW781" s="168"/>
      <c r="GSX781" s="168"/>
      <c r="GSY781" s="168"/>
      <c r="GSZ781" s="168"/>
      <c r="GTA781" s="511"/>
      <c r="GTB781" s="511"/>
      <c r="GTC781" s="511"/>
      <c r="GTD781" s="511"/>
      <c r="GTE781" s="511"/>
      <c r="GTF781" s="511"/>
      <c r="GTG781" s="511"/>
      <c r="GTH781" s="511"/>
      <c r="GTI781" s="511"/>
      <c r="GTJ781" s="511"/>
      <c r="GTK781" s="511"/>
      <c r="GTL781" s="511"/>
      <c r="GTM781" s="511"/>
      <c r="GTN781" s="511"/>
      <c r="GTO781" s="511"/>
      <c r="GTP781" s="511"/>
      <c r="GTQ781" s="511"/>
      <c r="GTR781" s="511"/>
      <c r="GTS781" s="511"/>
      <c r="GTT781" s="511"/>
      <c r="GTU781" s="511"/>
      <c r="GTV781" s="511"/>
      <c r="GTW781" s="511"/>
      <c r="GTX781" s="511"/>
      <c r="GTY781" s="89"/>
      <c r="GTZ781" s="89"/>
      <c r="GUA781" s="89"/>
      <c r="GUB781" s="89"/>
      <c r="GUC781" s="89"/>
      <c r="GUD781" s="511"/>
      <c r="GUE781" s="511"/>
      <c r="GUF781" s="89"/>
      <c r="GUG781" s="89"/>
      <c r="GUH781" s="511"/>
      <c r="GUI781" s="511"/>
      <c r="GUJ781" s="89"/>
      <c r="GUK781" s="89"/>
      <c r="GUL781" s="511"/>
      <c r="GUM781" s="511"/>
      <c r="GUN781" s="511"/>
      <c r="GUO781" s="511"/>
      <c r="GUP781" s="511"/>
      <c r="GUQ781" s="511"/>
      <c r="GUR781" s="511"/>
      <c r="GUS781" s="89"/>
      <c r="GUT781" s="89"/>
      <c r="GUU781" s="511"/>
      <c r="GUV781" s="511"/>
      <c r="GUW781" s="89"/>
      <c r="GUX781" s="89"/>
      <c r="GUY781" s="511"/>
      <c r="GUZ781" s="511"/>
      <c r="GVA781" s="511"/>
      <c r="GVB781" s="511"/>
      <c r="GVC781" s="511"/>
      <c r="GVD781" s="203"/>
      <c r="GVE781" s="107"/>
      <c r="GVF781" s="511"/>
      <c r="GVG781" s="511"/>
      <c r="GVH781" s="511"/>
      <c r="GVI781" s="511"/>
      <c r="GVJ781" s="511"/>
      <c r="GVK781" s="511"/>
      <c r="GVL781" s="511"/>
      <c r="GVM781" s="168"/>
      <c r="GVN781" s="168"/>
      <c r="GVO781" s="168"/>
      <c r="GVP781" s="168"/>
      <c r="GVQ781" s="168"/>
      <c r="GVR781" s="168"/>
      <c r="GVS781" s="168"/>
      <c r="GVT781" s="168"/>
      <c r="GVU781" s="168"/>
      <c r="GVV781" s="168"/>
      <c r="GVW781" s="168"/>
      <c r="GVX781" s="168"/>
      <c r="GVY781" s="168"/>
      <c r="GVZ781" s="168"/>
      <c r="GWA781" s="168"/>
      <c r="GWB781" s="168"/>
      <c r="GWC781" s="168"/>
      <c r="GWD781" s="168"/>
      <c r="GWE781" s="168"/>
      <c r="GWF781" s="168"/>
      <c r="GWG781" s="168"/>
      <c r="GWH781" s="168"/>
      <c r="GWI781" s="168"/>
      <c r="GWJ781" s="168"/>
      <c r="GWK781" s="168"/>
      <c r="GWL781" s="168"/>
      <c r="GWM781" s="168"/>
      <c r="GWN781" s="168"/>
      <c r="GWO781" s="168"/>
      <c r="GWP781" s="168"/>
      <c r="GWQ781" s="168"/>
      <c r="GWR781" s="168"/>
      <c r="GWS781" s="168"/>
      <c r="GWT781" s="168"/>
      <c r="GWU781" s="168"/>
      <c r="GWV781" s="168"/>
      <c r="GWW781" s="168"/>
      <c r="GWX781" s="168"/>
      <c r="GWY781" s="168"/>
      <c r="GWZ781" s="168"/>
      <c r="GXA781" s="168"/>
      <c r="GXB781" s="168"/>
      <c r="GXC781" s="168"/>
      <c r="GXD781" s="168"/>
      <c r="GXE781" s="511"/>
      <c r="GXF781" s="511"/>
      <c r="GXG781" s="511"/>
      <c r="GXH781" s="511"/>
      <c r="GXI781" s="511"/>
      <c r="GXJ781" s="511"/>
      <c r="GXK781" s="511"/>
      <c r="GXL781" s="511"/>
      <c r="GXM781" s="511"/>
      <c r="GXN781" s="511"/>
      <c r="GXO781" s="511"/>
      <c r="GXP781" s="511"/>
      <c r="GXQ781" s="511"/>
      <c r="GXR781" s="511"/>
      <c r="GXS781" s="511"/>
      <c r="GXT781" s="511"/>
      <c r="GXU781" s="511"/>
      <c r="GXV781" s="511"/>
      <c r="GXW781" s="511"/>
      <c r="GXX781" s="511"/>
      <c r="GXY781" s="511"/>
      <c r="GXZ781" s="511"/>
      <c r="GYA781" s="511"/>
      <c r="GYB781" s="511"/>
      <c r="GYC781" s="89"/>
      <c r="GYD781" s="89"/>
      <c r="GYE781" s="89"/>
      <c r="GYF781" s="89"/>
      <c r="GYG781" s="89"/>
      <c r="GYH781" s="511"/>
      <c r="GYI781" s="511"/>
      <c r="GYJ781" s="89"/>
      <c r="GYK781" s="89"/>
      <c r="GYL781" s="511"/>
      <c r="GYM781" s="511"/>
      <c r="GYN781" s="89"/>
      <c r="GYO781" s="89"/>
      <c r="GYP781" s="511"/>
      <c r="GYQ781" s="511"/>
      <c r="GYR781" s="511"/>
      <c r="GYS781" s="511"/>
      <c r="GYT781" s="511"/>
      <c r="GYU781" s="511"/>
      <c r="GYV781" s="511"/>
      <c r="GYW781" s="89"/>
      <c r="GYX781" s="89"/>
      <c r="GYY781" s="511"/>
      <c r="GYZ781" s="511"/>
      <c r="GZA781" s="89"/>
      <c r="GZB781" s="89"/>
      <c r="GZC781" s="511"/>
      <c r="GZD781" s="511"/>
      <c r="GZE781" s="511"/>
      <c r="GZF781" s="511"/>
      <c r="GZG781" s="511"/>
      <c r="GZH781" s="203"/>
      <c r="GZI781" s="107"/>
      <c r="GZJ781" s="511"/>
      <c r="GZK781" s="511"/>
      <c r="GZL781" s="511"/>
      <c r="GZM781" s="511"/>
      <c r="GZN781" s="511"/>
      <c r="GZO781" s="511"/>
      <c r="GZP781" s="511"/>
      <c r="GZQ781" s="168"/>
      <c r="GZR781" s="168"/>
      <c r="GZS781" s="168"/>
      <c r="GZT781" s="168"/>
      <c r="GZU781" s="168"/>
      <c r="GZV781" s="168"/>
      <c r="GZW781" s="168"/>
      <c r="GZX781" s="168"/>
      <c r="GZY781" s="168"/>
      <c r="GZZ781" s="168"/>
      <c r="HAA781" s="168"/>
      <c r="HAB781" s="168"/>
      <c r="HAC781" s="168"/>
      <c r="HAD781" s="168"/>
      <c r="HAE781" s="168"/>
      <c r="HAF781" s="168"/>
      <c r="HAG781" s="168"/>
      <c r="HAH781" s="168"/>
      <c r="HAI781" s="168"/>
      <c r="HAJ781" s="168"/>
      <c r="HAK781" s="168"/>
      <c r="HAL781" s="168"/>
      <c r="HAM781" s="168"/>
      <c r="HAN781" s="168"/>
      <c r="HAO781" s="168"/>
      <c r="HAP781" s="168"/>
      <c r="HAQ781" s="168"/>
      <c r="HAR781" s="168"/>
      <c r="HAS781" s="168"/>
      <c r="HAT781" s="168"/>
      <c r="HAU781" s="168"/>
      <c r="HAV781" s="168"/>
      <c r="HAW781" s="168"/>
      <c r="HAX781" s="168"/>
      <c r="HAY781" s="168"/>
      <c r="HAZ781" s="168"/>
      <c r="HBA781" s="168"/>
      <c r="HBB781" s="168"/>
      <c r="HBC781" s="168"/>
      <c r="HBD781" s="168"/>
      <c r="HBE781" s="168"/>
      <c r="HBF781" s="168"/>
      <c r="HBG781" s="168"/>
      <c r="HBH781" s="168"/>
      <c r="HBI781" s="511"/>
      <c r="HBJ781" s="511"/>
      <c r="HBK781" s="511"/>
      <c r="HBL781" s="511"/>
      <c r="HBM781" s="511"/>
      <c r="HBN781" s="511"/>
      <c r="HBO781" s="511"/>
      <c r="HBP781" s="511"/>
      <c r="HBQ781" s="511"/>
      <c r="HBR781" s="511"/>
      <c r="HBS781" s="511"/>
      <c r="HBT781" s="511"/>
      <c r="HBU781" s="511"/>
      <c r="HBV781" s="511"/>
      <c r="HBW781" s="511"/>
      <c r="HBX781" s="511"/>
      <c r="HBY781" s="511"/>
      <c r="HBZ781" s="511"/>
      <c r="HCA781" s="511"/>
      <c r="HCB781" s="511"/>
      <c r="HCC781" s="511"/>
      <c r="HCD781" s="511"/>
      <c r="HCE781" s="511"/>
      <c r="HCF781" s="511"/>
      <c r="HCG781" s="89"/>
      <c r="HCH781" s="89"/>
      <c r="HCI781" s="89"/>
      <c r="HCJ781" s="89"/>
      <c r="HCK781" s="89"/>
      <c r="HCL781" s="511"/>
      <c r="HCM781" s="511"/>
      <c r="HCN781" s="89"/>
      <c r="HCO781" s="89"/>
      <c r="HCP781" s="511"/>
      <c r="HCQ781" s="511"/>
      <c r="HCR781" s="89"/>
      <c r="HCS781" s="89"/>
      <c r="HCT781" s="511"/>
      <c r="HCU781" s="511"/>
      <c r="HCV781" s="511"/>
      <c r="HCW781" s="511"/>
      <c r="HCX781" s="511"/>
      <c r="HCY781" s="511"/>
      <c r="HCZ781" s="511"/>
      <c r="HDA781" s="89"/>
      <c r="HDB781" s="89"/>
      <c r="HDC781" s="511"/>
      <c r="HDD781" s="511"/>
      <c r="HDE781" s="89"/>
      <c r="HDF781" s="89"/>
      <c r="HDG781" s="511"/>
      <c r="HDH781" s="511"/>
      <c r="HDI781" s="511"/>
      <c r="HDJ781" s="511"/>
      <c r="HDK781" s="511"/>
      <c r="HDL781" s="203"/>
      <c r="HDM781" s="107"/>
      <c r="HDN781" s="511"/>
      <c r="HDO781" s="511"/>
      <c r="HDP781" s="511"/>
      <c r="HDQ781" s="511"/>
      <c r="HDR781" s="511"/>
      <c r="HDS781" s="511"/>
      <c r="HDT781" s="511"/>
      <c r="HDU781" s="168"/>
      <c r="HDV781" s="168"/>
      <c r="HDW781" s="168"/>
      <c r="HDX781" s="168"/>
      <c r="HDY781" s="168"/>
      <c r="HDZ781" s="168"/>
      <c r="HEA781" s="168"/>
      <c r="HEB781" s="168"/>
      <c r="HEC781" s="168"/>
      <c r="HED781" s="168"/>
      <c r="HEE781" s="168"/>
      <c r="HEF781" s="168"/>
      <c r="HEG781" s="168"/>
      <c r="HEH781" s="168"/>
      <c r="HEI781" s="168"/>
      <c r="HEJ781" s="168"/>
      <c r="HEK781" s="168"/>
      <c r="HEL781" s="168"/>
      <c r="HEM781" s="168"/>
      <c r="HEN781" s="168"/>
      <c r="HEO781" s="168"/>
      <c r="HEP781" s="168"/>
      <c r="HEQ781" s="168"/>
      <c r="HER781" s="168"/>
      <c r="HES781" s="168"/>
      <c r="HET781" s="168"/>
      <c r="HEU781" s="168"/>
      <c r="HEV781" s="168"/>
      <c r="HEW781" s="168"/>
      <c r="HEX781" s="168"/>
      <c r="HEY781" s="168"/>
      <c r="HEZ781" s="168"/>
      <c r="HFA781" s="168"/>
      <c r="HFB781" s="168"/>
      <c r="HFC781" s="168"/>
      <c r="HFD781" s="168"/>
      <c r="HFE781" s="168"/>
      <c r="HFF781" s="168"/>
      <c r="HFG781" s="168"/>
      <c r="HFH781" s="168"/>
      <c r="HFI781" s="168"/>
      <c r="HFJ781" s="168"/>
      <c r="HFK781" s="168"/>
      <c r="HFL781" s="168"/>
      <c r="HFM781" s="511"/>
      <c r="HFN781" s="511"/>
      <c r="HFO781" s="511"/>
      <c r="HFP781" s="511"/>
      <c r="HFQ781" s="511"/>
      <c r="HFR781" s="511"/>
      <c r="HFS781" s="511"/>
      <c r="HFT781" s="511"/>
      <c r="HFU781" s="511"/>
      <c r="HFV781" s="511"/>
      <c r="HFW781" s="511"/>
      <c r="HFX781" s="511"/>
      <c r="HFY781" s="511"/>
      <c r="HFZ781" s="511"/>
      <c r="HGA781" s="511"/>
      <c r="HGB781" s="511"/>
      <c r="HGC781" s="511"/>
      <c r="HGD781" s="511"/>
      <c r="HGE781" s="511"/>
      <c r="HGF781" s="511"/>
      <c r="HGG781" s="511"/>
      <c r="HGH781" s="511"/>
      <c r="HGI781" s="511"/>
      <c r="HGJ781" s="511"/>
      <c r="HGK781" s="89"/>
      <c r="HGL781" s="89"/>
      <c r="HGM781" s="89"/>
      <c r="HGN781" s="89"/>
      <c r="HGO781" s="89"/>
      <c r="HGP781" s="511"/>
      <c r="HGQ781" s="511"/>
      <c r="HGR781" s="89"/>
      <c r="HGS781" s="89"/>
      <c r="HGT781" s="511"/>
      <c r="HGU781" s="511"/>
      <c r="HGV781" s="89"/>
      <c r="HGW781" s="89"/>
      <c r="HGX781" s="511"/>
      <c r="HGY781" s="511"/>
      <c r="HGZ781" s="511"/>
      <c r="HHA781" s="511"/>
      <c r="HHB781" s="511"/>
      <c r="HHC781" s="511"/>
      <c r="HHD781" s="511"/>
      <c r="HHE781" s="89"/>
      <c r="HHF781" s="89"/>
      <c r="HHG781" s="511"/>
      <c r="HHH781" s="511"/>
      <c r="HHI781" s="89"/>
      <c r="HHJ781" s="89"/>
      <c r="HHK781" s="511"/>
      <c r="HHL781" s="511"/>
      <c r="HHM781" s="511"/>
      <c r="HHN781" s="511"/>
      <c r="HHO781" s="511"/>
      <c r="HHP781" s="203"/>
      <c r="HHQ781" s="107"/>
      <c r="HHR781" s="511"/>
      <c r="HHS781" s="511"/>
      <c r="HHT781" s="511"/>
      <c r="HHU781" s="511"/>
      <c r="HHV781" s="511"/>
      <c r="HHW781" s="511"/>
      <c r="HHX781" s="511"/>
      <c r="HHY781" s="168"/>
      <c r="HHZ781" s="168"/>
      <c r="HIA781" s="168"/>
      <c r="HIB781" s="168"/>
      <c r="HIC781" s="168"/>
      <c r="HID781" s="168"/>
      <c r="HIE781" s="168"/>
      <c r="HIF781" s="168"/>
      <c r="HIG781" s="168"/>
      <c r="HIH781" s="168"/>
      <c r="HII781" s="168"/>
      <c r="HIJ781" s="168"/>
      <c r="HIK781" s="168"/>
      <c r="HIL781" s="168"/>
      <c r="HIM781" s="168"/>
      <c r="HIN781" s="168"/>
      <c r="HIO781" s="168"/>
      <c r="HIP781" s="168"/>
      <c r="HIQ781" s="168"/>
      <c r="HIR781" s="168"/>
      <c r="HIS781" s="168"/>
      <c r="HIT781" s="168"/>
      <c r="HIU781" s="168"/>
      <c r="HIV781" s="168"/>
      <c r="HIW781" s="168"/>
      <c r="HIX781" s="168"/>
      <c r="HIY781" s="168"/>
      <c r="HIZ781" s="168"/>
      <c r="HJA781" s="168"/>
      <c r="HJB781" s="168"/>
      <c r="HJC781" s="168"/>
      <c r="HJD781" s="168"/>
      <c r="HJE781" s="168"/>
      <c r="HJF781" s="168"/>
      <c r="HJG781" s="168"/>
      <c r="HJH781" s="168"/>
      <c r="HJI781" s="168"/>
      <c r="HJJ781" s="168"/>
      <c r="HJK781" s="168"/>
      <c r="HJL781" s="168"/>
      <c r="HJM781" s="168"/>
      <c r="HJN781" s="168"/>
      <c r="HJO781" s="168"/>
      <c r="HJP781" s="168"/>
      <c r="HJQ781" s="511"/>
      <c r="HJR781" s="511"/>
      <c r="HJS781" s="511"/>
      <c r="HJT781" s="511"/>
      <c r="HJU781" s="511"/>
      <c r="HJV781" s="511"/>
      <c r="HJW781" s="511"/>
      <c r="HJX781" s="511"/>
      <c r="HJY781" s="511"/>
      <c r="HJZ781" s="511"/>
      <c r="HKA781" s="511"/>
      <c r="HKB781" s="511"/>
      <c r="HKC781" s="511"/>
      <c r="HKD781" s="511"/>
      <c r="HKE781" s="511"/>
      <c r="HKF781" s="511"/>
      <c r="HKG781" s="511"/>
      <c r="HKH781" s="511"/>
      <c r="HKI781" s="511"/>
      <c r="HKJ781" s="511"/>
      <c r="HKK781" s="511"/>
      <c r="HKL781" s="511"/>
      <c r="HKM781" s="511"/>
      <c r="HKN781" s="511"/>
      <c r="HKO781" s="89"/>
      <c r="HKP781" s="89"/>
      <c r="HKQ781" s="89"/>
      <c r="HKR781" s="89"/>
      <c r="HKS781" s="89"/>
      <c r="HKT781" s="511"/>
      <c r="HKU781" s="511"/>
      <c r="HKV781" s="89"/>
      <c r="HKW781" s="89"/>
      <c r="HKX781" s="511"/>
      <c r="HKY781" s="511"/>
      <c r="HKZ781" s="89"/>
      <c r="HLA781" s="89"/>
      <c r="HLB781" s="511"/>
      <c r="HLC781" s="511"/>
      <c r="HLD781" s="511"/>
      <c r="HLE781" s="511"/>
      <c r="HLF781" s="511"/>
      <c r="HLG781" s="511"/>
      <c r="HLH781" s="511"/>
      <c r="HLI781" s="89"/>
      <c r="HLJ781" s="89"/>
      <c r="HLK781" s="511"/>
      <c r="HLL781" s="511"/>
      <c r="HLM781" s="89"/>
      <c r="HLN781" s="89"/>
      <c r="HLO781" s="511"/>
      <c r="HLP781" s="511"/>
      <c r="HLQ781" s="511"/>
      <c r="HLR781" s="511"/>
      <c r="HLS781" s="511"/>
      <c r="HLT781" s="203"/>
      <c r="HLU781" s="107"/>
      <c r="HLV781" s="511"/>
      <c r="HLW781" s="511"/>
      <c r="HLX781" s="511"/>
      <c r="HLY781" s="511"/>
      <c r="HLZ781" s="511"/>
      <c r="HMA781" s="511"/>
      <c r="HMB781" s="511"/>
      <c r="HMC781" s="168"/>
      <c r="HMD781" s="168"/>
      <c r="HME781" s="168"/>
      <c r="HMF781" s="168"/>
      <c r="HMG781" s="168"/>
      <c r="HMH781" s="168"/>
      <c r="HMI781" s="168"/>
      <c r="HMJ781" s="168"/>
      <c r="HMK781" s="168"/>
      <c r="HML781" s="168"/>
      <c r="HMM781" s="168"/>
      <c r="HMN781" s="168"/>
      <c r="HMO781" s="168"/>
      <c r="HMP781" s="168"/>
      <c r="HMQ781" s="168"/>
      <c r="HMR781" s="168"/>
      <c r="HMS781" s="168"/>
      <c r="HMT781" s="168"/>
      <c r="HMU781" s="168"/>
      <c r="HMV781" s="168"/>
      <c r="HMW781" s="168"/>
      <c r="HMX781" s="168"/>
      <c r="HMY781" s="168"/>
      <c r="HMZ781" s="168"/>
      <c r="HNA781" s="168"/>
      <c r="HNB781" s="168"/>
      <c r="HNC781" s="168"/>
      <c r="HND781" s="168"/>
      <c r="HNE781" s="168"/>
      <c r="HNF781" s="168"/>
      <c r="HNG781" s="168"/>
      <c r="HNH781" s="168"/>
      <c r="HNI781" s="168"/>
      <c r="HNJ781" s="168"/>
      <c r="HNK781" s="168"/>
      <c r="HNL781" s="168"/>
      <c r="HNM781" s="168"/>
      <c r="HNN781" s="168"/>
      <c r="HNO781" s="168"/>
      <c r="HNP781" s="168"/>
      <c r="HNQ781" s="168"/>
      <c r="HNR781" s="168"/>
      <c r="HNS781" s="168"/>
      <c r="HNT781" s="168"/>
      <c r="HNU781" s="511"/>
      <c r="HNV781" s="511"/>
      <c r="HNW781" s="511"/>
      <c r="HNX781" s="511"/>
      <c r="HNY781" s="511"/>
      <c r="HNZ781" s="511"/>
      <c r="HOA781" s="511"/>
      <c r="HOB781" s="511"/>
      <c r="HOC781" s="511"/>
      <c r="HOD781" s="511"/>
      <c r="HOE781" s="511"/>
      <c r="HOF781" s="511"/>
      <c r="HOG781" s="511"/>
      <c r="HOH781" s="511"/>
      <c r="HOI781" s="511"/>
      <c r="HOJ781" s="511"/>
      <c r="HOK781" s="511"/>
      <c r="HOL781" s="511"/>
      <c r="HOM781" s="511"/>
      <c r="HON781" s="511"/>
      <c r="HOO781" s="511"/>
      <c r="HOP781" s="511"/>
      <c r="HOQ781" s="511"/>
      <c r="HOR781" s="511"/>
      <c r="HOS781" s="89"/>
      <c r="HOT781" s="89"/>
      <c r="HOU781" s="89"/>
      <c r="HOV781" s="89"/>
      <c r="HOW781" s="89"/>
      <c r="HOX781" s="511"/>
      <c r="HOY781" s="511"/>
      <c r="HOZ781" s="89"/>
      <c r="HPA781" s="89"/>
      <c r="HPB781" s="511"/>
      <c r="HPC781" s="511"/>
      <c r="HPD781" s="89"/>
      <c r="HPE781" s="89"/>
      <c r="HPF781" s="511"/>
      <c r="HPG781" s="511"/>
      <c r="HPH781" s="511"/>
      <c r="HPI781" s="511"/>
      <c r="HPJ781" s="511"/>
      <c r="HPK781" s="511"/>
      <c r="HPL781" s="511"/>
      <c r="HPM781" s="89"/>
      <c r="HPN781" s="89"/>
      <c r="HPO781" s="511"/>
      <c r="HPP781" s="511"/>
      <c r="HPQ781" s="89"/>
      <c r="HPR781" s="89"/>
      <c r="HPS781" s="511"/>
      <c r="HPT781" s="511"/>
      <c r="HPU781" s="511"/>
      <c r="HPV781" s="511"/>
      <c r="HPW781" s="511"/>
      <c r="HPX781" s="203"/>
      <c r="HPY781" s="107"/>
      <c r="HPZ781" s="511"/>
      <c r="HQA781" s="511"/>
      <c r="HQB781" s="511"/>
      <c r="HQC781" s="511"/>
      <c r="HQD781" s="511"/>
      <c r="HQE781" s="511"/>
      <c r="HQF781" s="511"/>
      <c r="HQG781" s="168"/>
      <c r="HQH781" s="168"/>
      <c r="HQI781" s="168"/>
      <c r="HQJ781" s="168"/>
      <c r="HQK781" s="168"/>
      <c r="HQL781" s="168"/>
      <c r="HQM781" s="168"/>
      <c r="HQN781" s="168"/>
      <c r="HQO781" s="168"/>
      <c r="HQP781" s="168"/>
      <c r="HQQ781" s="168"/>
      <c r="HQR781" s="168"/>
      <c r="HQS781" s="168"/>
      <c r="HQT781" s="168"/>
      <c r="HQU781" s="168"/>
      <c r="HQV781" s="168"/>
      <c r="HQW781" s="168"/>
      <c r="HQX781" s="168"/>
      <c r="HQY781" s="168"/>
      <c r="HQZ781" s="168"/>
      <c r="HRA781" s="168"/>
      <c r="HRB781" s="168"/>
      <c r="HRC781" s="168"/>
      <c r="HRD781" s="168"/>
      <c r="HRE781" s="168"/>
      <c r="HRF781" s="168"/>
      <c r="HRG781" s="168"/>
      <c r="HRH781" s="168"/>
      <c r="HRI781" s="168"/>
      <c r="HRJ781" s="168"/>
      <c r="HRK781" s="168"/>
      <c r="HRL781" s="168"/>
      <c r="HRM781" s="168"/>
      <c r="HRN781" s="168"/>
      <c r="HRO781" s="168"/>
      <c r="HRP781" s="168"/>
      <c r="HRQ781" s="168"/>
      <c r="HRR781" s="168"/>
      <c r="HRS781" s="168"/>
      <c r="HRT781" s="168"/>
      <c r="HRU781" s="168"/>
      <c r="HRV781" s="168"/>
      <c r="HRW781" s="168"/>
      <c r="HRX781" s="168"/>
      <c r="HRY781" s="511"/>
      <c r="HRZ781" s="511"/>
      <c r="HSA781" s="511"/>
      <c r="HSB781" s="511"/>
      <c r="HSC781" s="511"/>
      <c r="HSD781" s="511"/>
      <c r="HSE781" s="511"/>
      <c r="HSF781" s="511"/>
      <c r="HSG781" s="511"/>
      <c r="HSH781" s="511"/>
      <c r="HSI781" s="511"/>
      <c r="HSJ781" s="511"/>
      <c r="HSK781" s="511"/>
      <c r="HSL781" s="511"/>
      <c r="HSM781" s="511"/>
      <c r="HSN781" s="511"/>
      <c r="HSO781" s="511"/>
      <c r="HSP781" s="511"/>
      <c r="HSQ781" s="511"/>
      <c r="HSR781" s="511"/>
      <c r="HSS781" s="511"/>
      <c r="HST781" s="511"/>
      <c r="HSU781" s="511"/>
      <c r="HSV781" s="511"/>
      <c r="HSW781" s="89"/>
      <c r="HSX781" s="89"/>
      <c r="HSY781" s="89"/>
      <c r="HSZ781" s="89"/>
      <c r="HTA781" s="89"/>
      <c r="HTB781" s="511"/>
      <c r="HTC781" s="511"/>
      <c r="HTD781" s="89"/>
      <c r="HTE781" s="89"/>
      <c r="HTF781" s="511"/>
      <c r="HTG781" s="511"/>
      <c r="HTH781" s="89"/>
      <c r="HTI781" s="89"/>
      <c r="HTJ781" s="511"/>
      <c r="HTK781" s="511"/>
      <c r="HTL781" s="511"/>
      <c r="HTM781" s="511"/>
      <c r="HTN781" s="511"/>
      <c r="HTO781" s="511"/>
      <c r="HTP781" s="511"/>
      <c r="HTQ781" s="89"/>
      <c r="HTR781" s="89"/>
      <c r="HTS781" s="511"/>
      <c r="HTT781" s="511"/>
      <c r="HTU781" s="89"/>
      <c r="HTV781" s="89"/>
      <c r="HTW781" s="511"/>
      <c r="HTX781" s="511"/>
      <c r="HTY781" s="511"/>
      <c r="HTZ781" s="511"/>
      <c r="HUA781" s="511"/>
      <c r="HUB781" s="203"/>
      <c r="HUC781" s="107"/>
      <c r="HUD781" s="511"/>
      <c r="HUE781" s="511"/>
      <c r="HUF781" s="511"/>
      <c r="HUG781" s="511"/>
      <c r="HUH781" s="511"/>
      <c r="HUI781" s="511"/>
      <c r="HUJ781" s="511"/>
      <c r="HUK781" s="168"/>
      <c r="HUL781" s="168"/>
      <c r="HUM781" s="168"/>
      <c r="HUN781" s="168"/>
      <c r="HUO781" s="168"/>
      <c r="HUP781" s="168"/>
      <c r="HUQ781" s="168"/>
      <c r="HUR781" s="168"/>
      <c r="HUS781" s="168"/>
      <c r="HUT781" s="168"/>
      <c r="HUU781" s="168"/>
      <c r="HUV781" s="168"/>
      <c r="HUW781" s="168"/>
      <c r="HUX781" s="168"/>
      <c r="HUY781" s="168"/>
      <c r="HUZ781" s="168"/>
      <c r="HVA781" s="168"/>
      <c r="HVB781" s="168"/>
      <c r="HVC781" s="168"/>
      <c r="HVD781" s="168"/>
      <c r="HVE781" s="168"/>
      <c r="HVF781" s="168"/>
      <c r="HVG781" s="168"/>
      <c r="HVH781" s="168"/>
      <c r="HVI781" s="168"/>
      <c r="HVJ781" s="168"/>
      <c r="HVK781" s="168"/>
      <c r="HVL781" s="168"/>
      <c r="HVM781" s="168"/>
      <c r="HVN781" s="168"/>
      <c r="HVO781" s="168"/>
      <c r="HVP781" s="168"/>
      <c r="HVQ781" s="168"/>
      <c r="HVR781" s="168"/>
      <c r="HVS781" s="168"/>
      <c r="HVT781" s="168"/>
      <c r="HVU781" s="168"/>
      <c r="HVV781" s="168"/>
      <c r="HVW781" s="168"/>
      <c r="HVX781" s="168"/>
      <c r="HVY781" s="168"/>
      <c r="HVZ781" s="168"/>
      <c r="HWA781" s="168"/>
      <c r="HWB781" s="168"/>
      <c r="HWC781" s="511"/>
      <c r="HWD781" s="511"/>
      <c r="HWE781" s="511"/>
      <c r="HWF781" s="511"/>
      <c r="HWG781" s="511"/>
      <c r="HWH781" s="511"/>
      <c r="HWI781" s="511"/>
      <c r="HWJ781" s="511"/>
      <c r="HWK781" s="511"/>
      <c r="HWL781" s="511"/>
      <c r="HWM781" s="511"/>
      <c r="HWN781" s="511"/>
      <c r="HWO781" s="511"/>
      <c r="HWP781" s="511"/>
      <c r="HWQ781" s="511"/>
      <c r="HWR781" s="511"/>
      <c r="HWS781" s="511"/>
      <c r="HWT781" s="511"/>
      <c r="HWU781" s="511"/>
      <c r="HWV781" s="511"/>
      <c r="HWW781" s="511"/>
      <c r="HWX781" s="511"/>
      <c r="HWY781" s="511"/>
      <c r="HWZ781" s="511"/>
      <c r="HXA781" s="89"/>
      <c r="HXB781" s="89"/>
      <c r="HXC781" s="89"/>
      <c r="HXD781" s="89"/>
      <c r="HXE781" s="89"/>
      <c r="HXF781" s="511"/>
      <c r="HXG781" s="511"/>
      <c r="HXH781" s="89"/>
      <c r="HXI781" s="89"/>
      <c r="HXJ781" s="511"/>
      <c r="HXK781" s="511"/>
      <c r="HXL781" s="89"/>
      <c r="HXM781" s="89"/>
      <c r="HXN781" s="511"/>
      <c r="HXO781" s="511"/>
      <c r="HXP781" s="511"/>
      <c r="HXQ781" s="511"/>
      <c r="HXR781" s="511"/>
      <c r="HXS781" s="511"/>
      <c r="HXT781" s="511"/>
      <c r="HXU781" s="89"/>
      <c r="HXV781" s="89"/>
      <c r="HXW781" s="511"/>
      <c r="HXX781" s="511"/>
      <c r="HXY781" s="89"/>
      <c r="HXZ781" s="89"/>
      <c r="HYA781" s="511"/>
      <c r="HYB781" s="511"/>
      <c r="HYC781" s="511"/>
      <c r="HYD781" s="511"/>
      <c r="HYE781" s="511"/>
      <c r="HYF781" s="203"/>
      <c r="HYG781" s="107"/>
      <c r="HYH781" s="511"/>
      <c r="HYI781" s="511"/>
      <c r="HYJ781" s="511"/>
      <c r="HYK781" s="511"/>
      <c r="HYL781" s="511"/>
      <c r="HYM781" s="511"/>
      <c r="HYN781" s="511"/>
      <c r="HYO781" s="168"/>
      <c r="HYP781" s="168"/>
      <c r="HYQ781" s="168"/>
      <c r="HYR781" s="168"/>
      <c r="HYS781" s="168"/>
      <c r="HYT781" s="168"/>
      <c r="HYU781" s="168"/>
      <c r="HYV781" s="168"/>
      <c r="HYW781" s="168"/>
      <c r="HYX781" s="168"/>
      <c r="HYY781" s="168"/>
      <c r="HYZ781" s="168"/>
      <c r="HZA781" s="168"/>
      <c r="HZB781" s="168"/>
      <c r="HZC781" s="168"/>
      <c r="HZD781" s="168"/>
      <c r="HZE781" s="168"/>
      <c r="HZF781" s="168"/>
      <c r="HZG781" s="168"/>
      <c r="HZH781" s="168"/>
      <c r="HZI781" s="168"/>
      <c r="HZJ781" s="168"/>
      <c r="HZK781" s="168"/>
      <c r="HZL781" s="168"/>
      <c r="HZM781" s="168"/>
      <c r="HZN781" s="168"/>
      <c r="HZO781" s="168"/>
      <c r="HZP781" s="168"/>
      <c r="HZQ781" s="168"/>
      <c r="HZR781" s="168"/>
      <c r="HZS781" s="168"/>
      <c r="HZT781" s="168"/>
      <c r="HZU781" s="168"/>
      <c r="HZV781" s="168"/>
      <c r="HZW781" s="168"/>
      <c r="HZX781" s="168"/>
      <c r="HZY781" s="168"/>
      <c r="HZZ781" s="168"/>
      <c r="IAA781" s="168"/>
      <c r="IAB781" s="168"/>
      <c r="IAC781" s="168"/>
      <c r="IAD781" s="168"/>
      <c r="IAE781" s="168"/>
      <c r="IAF781" s="168"/>
      <c r="IAG781" s="511"/>
      <c r="IAH781" s="511"/>
      <c r="IAI781" s="511"/>
      <c r="IAJ781" s="511"/>
      <c r="IAK781" s="511"/>
      <c r="IAL781" s="511"/>
      <c r="IAM781" s="511"/>
      <c r="IAN781" s="511"/>
      <c r="IAO781" s="511"/>
      <c r="IAP781" s="511"/>
      <c r="IAQ781" s="511"/>
      <c r="IAR781" s="511"/>
      <c r="IAS781" s="511"/>
      <c r="IAT781" s="511"/>
      <c r="IAU781" s="511"/>
      <c r="IAV781" s="511"/>
      <c r="IAW781" s="511"/>
      <c r="IAX781" s="511"/>
      <c r="IAY781" s="511"/>
      <c r="IAZ781" s="511"/>
      <c r="IBA781" s="511"/>
      <c r="IBB781" s="511"/>
      <c r="IBC781" s="511"/>
      <c r="IBD781" s="511"/>
      <c r="IBE781" s="89"/>
      <c r="IBF781" s="89"/>
      <c r="IBG781" s="89"/>
      <c r="IBH781" s="89"/>
      <c r="IBI781" s="89"/>
      <c r="IBJ781" s="511"/>
      <c r="IBK781" s="511"/>
      <c r="IBL781" s="89"/>
      <c r="IBM781" s="89"/>
      <c r="IBN781" s="511"/>
      <c r="IBO781" s="511"/>
      <c r="IBP781" s="89"/>
      <c r="IBQ781" s="89"/>
      <c r="IBR781" s="511"/>
      <c r="IBS781" s="511"/>
      <c r="IBT781" s="511"/>
      <c r="IBU781" s="511"/>
      <c r="IBV781" s="511"/>
      <c r="IBW781" s="511"/>
      <c r="IBX781" s="511"/>
      <c r="IBY781" s="89"/>
      <c r="IBZ781" s="89"/>
      <c r="ICA781" s="511"/>
      <c r="ICB781" s="511"/>
      <c r="ICC781" s="89"/>
      <c r="ICD781" s="89"/>
      <c r="ICE781" s="511"/>
      <c r="ICF781" s="511"/>
      <c r="ICG781" s="511"/>
      <c r="ICH781" s="511"/>
      <c r="ICI781" s="511"/>
      <c r="ICJ781" s="203"/>
      <c r="ICK781" s="107"/>
      <c r="ICL781" s="511"/>
      <c r="ICM781" s="511"/>
      <c r="ICN781" s="511"/>
      <c r="ICO781" s="511"/>
      <c r="ICP781" s="511"/>
      <c r="ICQ781" s="511"/>
      <c r="ICR781" s="511"/>
      <c r="ICS781" s="168"/>
      <c r="ICT781" s="168"/>
      <c r="ICU781" s="168"/>
      <c r="ICV781" s="168"/>
      <c r="ICW781" s="168"/>
      <c r="ICX781" s="168"/>
      <c r="ICY781" s="168"/>
      <c r="ICZ781" s="168"/>
      <c r="IDA781" s="168"/>
      <c r="IDB781" s="168"/>
      <c r="IDC781" s="168"/>
      <c r="IDD781" s="168"/>
      <c r="IDE781" s="168"/>
      <c r="IDF781" s="168"/>
      <c r="IDG781" s="168"/>
      <c r="IDH781" s="168"/>
      <c r="IDI781" s="168"/>
      <c r="IDJ781" s="168"/>
      <c r="IDK781" s="168"/>
      <c r="IDL781" s="168"/>
      <c r="IDM781" s="168"/>
      <c r="IDN781" s="168"/>
      <c r="IDO781" s="168"/>
      <c r="IDP781" s="168"/>
      <c r="IDQ781" s="168"/>
      <c r="IDR781" s="168"/>
      <c r="IDS781" s="168"/>
      <c r="IDT781" s="168"/>
      <c r="IDU781" s="168"/>
      <c r="IDV781" s="168"/>
      <c r="IDW781" s="168"/>
      <c r="IDX781" s="168"/>
      <c r="IDY781" s="168"/>
      <c r="IDZ781" s="168"/>
      <c r="IEA781" s="168"/>
      <c r="IEB781" s="168"/>
      <c r="IEC781" s="168"/>
      <c r="IED781" s="168"/>
      <c r="IEE781" s="168"/>
      <c r="IEF781" s="168"/>
      <c r="IEG781" s="168"/>
      <c r="IEH781" s="168"/>
      <c r="IEI781" s="168"/>
      <c r="IEJ781" s="168"/>
      <c r="IEK781" s="511"/>
      <c r="IEL781" s="511"/>
      <c r="IEM781" s="511"/>
      <c r="IEN781" s="511"/>
      <c r="IEO781" s="511"/>
      <c r="IEP781" s="511"/>
      <c r="IEQ781" s="511"/>
      <c r="IER781" s="511"/>
      <c r="IES781" s="511"/>
      <c r="IET781" s="511"/>
      <c r="IEU781" s="511"/>
      <c r="IEV781" s="511"/>
      <c r="IEW781" s="511"/>
      <c r="IEX781" s="511"/>
      <c r="IEY781" s="511"/>
      <c r="IEZ781" s="511"/>
      <c r="IFA781" s="511"/>
      <c r="IFB781" s="511"/>
      <c r="IFC781" s="511"/>
      <c r="IFD781" s="511"/>
      <c r="IFE781" s="511"/>
      <c r="IFF781" s="511"/>
      <c r="IFG781" s="511"/>
      <c r="IFH781" s="511"/>
      <c r="IFI781" s="89"/>
      <c r="IFJ781" s="89"/>
      <c r="IFK781" s="89"/>
      <c r="IFL781" s="89"/>
      <c r="IFM781" s="89"/>
      <c r="IFN781" s="511"/>
      <c r="IFO781" s="511"/>
      <c r="IFP781" s="89"/>
      <c r="IFQ781" s="89"/>
      <c r="IFR781" s="511"/>
      <c r="IFS781" s="511"/>
      <c r="IFT781" s="89"/>
      <c r="IFU781" s="89"/>
      <c r="IFV781" s="511"/>
      <c r="IFW781" s="511"/>
      <c r="IFX781" s="511"/>
      <c r="IFY781" s="511"/>
      <c r="IFZ781" s="511"/>
      <c r="IGA781" s="511"/>
      <c r="IGB781" s="511"/>
      <c r="IGC781" s="89"/>
      <c r="IGD781" s="89"/>
      <c r="IGE781" s="511"/>
      <c r="IGF781" s="511"/>
      <c r="IGG781" s="89"/>
      <c r="IGH781" s="89"/>
      <c r="IGI781" s="511"/>
      <c r="IGJ781" s="511"/>
      <c r="IGK781" s="511"/>
      <c r="IGL781" s="511"/>
      <c r="IGM781" s="511"/>
      <c r="IGN781" s="203"/>
      <c r="IGO781" s="107"/>
      <c r="IGP781" s="511"/>
      <c r="IGQ781" s="511"/>
      <c r="IGR781" s="511"/>
      <c r="IGS781" s="511"/>
      <c r="IGT781" s="511"/>
      <c r="IGU781" s="511"/>
      <c r="IGV781" s="511"/>
      <c r="IGW781" s="168"/>
      <c r="IGX781" s="168"/>
      <c r="IGY781" s="168"/>
      <c r="IGZ781" s="168"/>
      <c r="IHA781" s="168"/>
      <c r="IHB781" s="168"/>
      <c r="IHC781" s="168"/>
      <c r="IHD781" s="168"/>
      <c r="IHE781" s="168"/>
      <c r="IHF781" s="168"/>
      <c r="IHG781" s="168"/>
      <c r="IHH781" s="168"/>
      <c r="IHI781" s="168"/>
      <c r="IHJ781" s="168"/>
      <c r="IHK781" s="168"/>
      <c r="IHL781" s="168"/>
      <c r="IHM781" s="168"/>
      <c r="IHN781" s="168"/>
      <c r="IHO781" s="168"/>
      <c r="IHP781" s="168"/>
      <c r="IHQ781" s="168"/>
      <c r="IHR781" s="168"/>
      <c r="IHS781" s="168"/>
      <c r="IHT781" s="168"/>
      <c r="IHU781" s="168"/>
      <c r="IHV781" s="168"/>
      <c r="IHW781" s="168"/>
      <c r="IHX781" s="168"/>
      <c r="IHY781" s="168"/>
      <c r="IHZ781" s="168"/>
      <c r="IIA781" s="168"/>
      <c r="IIB781" s="168"/>
      <c r="IIC781" s="168"/>
      <c r="IID781" s="168"/>
      <c r="IIE781" s="168"/>
      <c r="IIF781" s="168"/>
      <c r="IIG781" s="168"/>
      <c r="IIH781" s="168"/>
      <c r="III781" s="168"/>
      <c r="IIJ781" s="168"/>
      <c r="IIK781" s="168"/>
      <c r="IIL781" s="168"/>
      <c r="IIM781" s="168"/>
      <c r="IIN781" s="168"/>
      <c r="IIO781" s="511"/>
      <c r="IIP781" s="511"/>
      <c r="IIQ781" s="511"/>
      <c r="IIR781" s="511"/>
      <c r="IIS781" s="511"/>
      <c r="IIT781" s="511"/>
      <c r="IIU781" s="511"/>
      <c r="IIV781" s="511"/>
      <c r="IIW781" s="511"/>
      <c r="IIX781" s="511"/>
      <c r="IIY781" s="511"/>
      <c r="IIZ781" s="511"/>
      <c r="IJA781" s="511"/>
      <c r="IJB781" s="511"/>
      <c r="IJC781" s="511"/>
      <c r="IJD781" s="511"/>
      <c r="IJE781" s="511"/>
      <c r="IJF781" s="511"/>
      <c r="IJG781" s="511"/>
      <c r="IJH781" s="511"/>
      <c r="IJI781" s="511"/>
      <c r="IJJ781" s="511"/>
      <c r="IJK781" s="511"/>
      <c r="IJL781" s="511"/>
      <c r="IJM781" s="89"/>
      <c r="IJN781" s="89"/>
      <c r="IJO781" s="89"/>
      <c r="IJP781" s="89"/>
      <c r="IJQ781" s="89"/>
      <c r="IJR781" s="511"/>
      <c r="IJS781" s="511"/>
      <c r="IJT781" s="89"/>
      <c r="IJU781" s="89"/>
      <c r="IJV781" s="511"/>
      <c r="IJW781" s="511"/>
      <c r="IJX781" s="89"/>
      <c r="IJY781" s="89"/>
      <c r="IJZ781" s="511"/>
      <c r="IKA781" s="511"/>
      <c r="IKB781" s="511"/>
      <c r="IKC781" s="511"/>
      <c r="IKD781" s="511"/>
      <c r="IKE781" s="511"/>
      <c r="IKF781" s="511"/>
      <c r="IKG781" s="89"/>
      <c r="IKH781" s="89"/>
      <c r="IKI781" s="511"/>
      <c r="IKJ781" s="511"/>
      <c r="IKK781" s="89"/>
      <c r="IKL781" s="89"/>
      <c r="IKM781" s="511"/>
      <c r="IKN781" s="511"/>
      <c r="IKO781" s="511"/>
      <c r="IKP781" s="511"/>
      <c r="IKQ781" s="511"/>
      <c r="IKR781" s="203"/>
      <c r="IKS781" s="107"/>
      <c r="IKT781" s="511"/>
      <c r="IKU781" s="511"/>
      <c r="IKV781" s="511"/>
      <c r="IKW781" s="511"/>
      <c r="IKX781" s="511"/>
      <c r="IKY781" s="511"/>
      <c r="IKZ781" s="511"/>
      <c r="ILA781" s="168"/>
      <c r="ILB781" s="168"/>
      <c r="ILC781" s="168"/>
      <c r="ILD781" s="168"/>
      <c r="ILE781" s="168"/>
      <c r="ILF781" s="168"/>
      <c r="ILG781" s="168"/>
      <c r="ILH781" s="168"/>
      <c r="ILI781" s="168"/>
      <c r="ILJ781" s="168"/>
      <c r="ILK781" s="168"/>
      <c r="ILL781" s="168"/>
      <c r="ILM781" s="168"/>
      <c r="ILN781" s="168"/>
      <c r="ILO781" s="168"/>
      <c r="ILP781" s="168"/>
      <c r="ILQ781" s="168"/>
      <c r="ILR781" s="168"/>
      <c r="ILS781" s="168"/>
      <c r="ILT781" s="168"/>
      <c r="ILU781" s="168"/>
      <c r="ILV781" s="168"/>
      <c r="ILW781" s="168"/>
      <c r="ILX781" s="168"/>
      <c r="ILY781" s="168"/>
      <c r="ILZ781" s="168"/>
      <c r="IMA781" s="168"/>
      <c r="IMB781" s="168"/>
      <c r="IMC781" s="168"/>
      <c r="IMD781" s="168"/>
      <c r="IME781" s="168"/>
      <c r="IMF781" s="168"/>
      <c r="IMG781" s="168"/>
      <c r="IMH781" s="168"/>
      <c r="IMI781" s="168"/>
      <c r="IMJ781" s="168"/>
      <c r="IMK781" s="168"/>
      <c r="IML781" s="168"/>
      <c r="IMM781" s="168"/>
      <c r="IMN781" s="168"/>
      <c r="IMO781" s="168"/>
      <c r="IMP781" s="168"/>
      <c r="IMQ781" s="168"/>
      <c r="IMR781" s="168"/>
      <c r="IMS781" s="511"/>
      <c r="IMT781" s="511"/>
      <c r="IMU781" s="511"/>
      <c r="IMV781" s="511"/>
      <c r="IMW781" s="511"/>
      <c r="IMX781" s="511"/>
      <c r="IMY781" s="511"/>
      <c r="IMZ781" s="511"/>
      <c r="INA781" s="511"/>
      <c r="INB781" s="511"/>
      <c r="INC781" s="511"/>
      <c r="IND781" s="511"/>
      <c r="INE781" s="511"/>
      <c r="INF781" s="511"/>
      <c r="ING781" s="511"/>
      <c r="INH781" s="511"/>
      <c r="INI781" s="511"/>
      <c r="INJ781" s="511"/>
      <c r="INK781" s="511"/>
      <c r="INL781" s="511"/>
      <c r="INM781" s="511"/>
      <c r="INN781" s="511"/>
      <c r="INO781" s="511"/>
      <c r="INP781" s="511"/>
      <c r="INQ781" s="89"/>
      <c r="INR781" s="89"/>
      <c r="INS781" s="89"/>
      <c r="INT781" s="89"/>
      <c r="INU781" s="89"/>
      <c r="INV781" s="511"/>
      <c r="INW781" s="511"/>
      <c r="INX781" s="89"/>
      <c r="INY781" s="89"/>
      <c r="INZ781" s="511"/>
      <c r="IOA781" s="511"/>
      <c r="IOB781" s="89"/>
      <c r="IOC781" s="89"/>
      <c r="IOD781" s="511"/>
      <c r="IOE781" s="511"/>
      <c r="IOF781" s="511"/>
      <c r="IOG781" s="511"/>
      <c r="IOH781" s="511"/>
      <c r="IOI781" s="511"/>
      <c r="IOJ781" s="511"/>
      <c r="IOK781" s="89"/>
      <c r="IOL781" s="89"/>
      <c r="IOM781" s="511"/>
      <c r="ION781" s="511"/>
      <c r="IOO781" s="89"/>
      <c r="IOP781" s="89"/>
      <c r="IOQ781" s="511"/>
      <c r="IOR781" s="511"/>
      <c r="IOS781" s="511"/>
      <c r="IOT781" s="511"/>
      <c r="IOU781" s="511"/>
      <c r="IOV781" s="203"/>
      <c r="IOW781" s="107"/>
      <c r="IOX781" s="511"/>
      <c r="IOY781" s="511"/>
      <c r="IOZ781" s="511"/>
      <c r="IPA781" s="511"/>
      <c r="IPB781" s="511"/>
      <c r="IPC781" s="511"/>
      <c r="IPD781" s="511"/>
      <c r="IPE781" s="168"/>
      <c r="IPF781" s="168"/>
      <c r="IPG781" s="168"/>
      <c r="IPH781" s="168"/>
      <c r="IPI781" s="168"/>
      <c r="IPJ781" s="168"/>
      <c r="IPK781" s="168"/>
      <c r="IPL781" s="168"/>
      <c r="IPM781" s="168"/>
      <c r="IPN781" s="168"/>
      <c r="IPO781" s="168"/>
      <c r="IPP781" s="168"/>
      <c r="IPQ781" s="168"/>
      <c r="IPR781" s="168"/>
      <c r="IPS781" s="168"/>
      <c r="IPT781" s="168"/>
      <c r="IPU781" s="168"/>
      <c r="IPV781" s="168"/>
      <c r="IPW781" s="168"/>
      <c r="IPX781" s="168"/>
      <c r="IPY781" s="168"/>
      <c r="IPZ781" s="168"/>
      <c r="IQA781" s="168"/>
      <c r="IQB781" s="168"/>
      <c r="IQC781" s="168"/>
      <c r="IQD781" s="168"/>
      <c r="IQE781" s="168"/>
      <c r="IQF781" s="168"/>
      <c r="IQG781" s="168"/>
      <c r="IQH781" s="168"/>
      <c r="IQI781" s="168"/>
      <c r="IQJ781" s="168"/>
      <c r="IQK781" s="168"/>
      <c r="IQL781" s="168"/>
      <c r="IQM781" s="168"/>
      <c r="IQN781" s="168"/>
      <c r="IQO781" s="168"/>
      <c r="IQP781" s="168"/>
      <c r="IQQ781" s="168"/>
      <c r="IQR781" s="168"/>
      <c r="IQS781" s="168"/>
      <c r="IQT781" s="168"/>
      <c r="IQU781" s="168"/>
      <c r="IQV781" s="168"/>
      <c r="IQW781" s="511"/>
      <c r="IQX781" s="511"/>
      <c r="IQY781" s="511"/>
      <c r="IQZ781" s="511"/>
      <c r="IRA781" s="511"/>
      <c r="IRB781" s="511"/>
      <c r="IRC781" s="511"/>
      <c r="IRD781" s="511"/>
      <c r="IRE781" s="511"/>
      <c r="IRF781" s="511"/>
      <c r="IRG781" s="511"/>
      <c r="IRH781" s="511"/>
      <c r="IRI781" s="511"/>
      <c r="IRJ781" s="511"/>
      <c r="IRK781" s="511"/>
      <c r="IRL781" s="511"/>
      <c r="IRM781" s="511"/>
      <c r="IRN781" s="511"/>
      <c r="IRO781" s="511"/>
      <c r="IRP781" s="511"/>
      <c r="IRQ781" s="511"/>
      <c r="IRR781" s="511"/>
      <c r="IRS781" s="511"/>
      <c r="IRT781" s="511"/>
      <c r="IRU781" s="89"/>
      <c r="IRV781" s="89"/>
      <c r="IRW781" s="89"/>
      <c r="IRX781" s="89"/>
      <c r="IRY781" s="89"/>
      <c r="IRZ781" s="511"/>
      <c r="ISA781" s="511"/>
      <c r="ISB781" s="89"/>
      <c r="ISC781" s="89"/>
      <c r="ISD781" s="511"/>
      <c r="ISE781" s="511"/>
      <c r="ISF781" s="89"/>
      <c r="ISG781" s="89"/>
      <c r="ISH781" s="511"/>
      <c r="ISI781" s="511"/>
      <c r="ISJ781" s="511"/>
      <c r="ISK781" s="511"/>
      <c r="ISL781" s="511"/>
      <c r="ISM781" s="511"/>
      <c r="ISN781" s="511"/>
      <c r="ISO781" s="89"/>
      <c r="ISP781" s="89"/>
      <c r="ISQ781" s="511"/>
      <c r="ISR781" s="511"/>
      <c r="ISS781" s="89"/>
      <c r="IST781" s="89"/>
      <c r="ISU781" s="511"/>
      <c r="ISV781" s="511"/>
      <c r="ISW781" s="511"/>
      <c r="ISX781" s="511"/>
      <c r="ISY781" s="511"/>
      <c r="ISZ781" s="203"/>
      <c r="ITA781" s="107"/>
      <c r="ITB781" s="511"/>
      <c r="ITC781" s="511"/>
      <c r="ITD781" s="511"/>
      <c r="ITE781" s="511"/>
      <c r="ITF781" s="511"/>
      <c r="ITG781" s="511"/>
      <c r="ITH781" s="511"/>
      <c r="ITI781" s="168"/>
      <c r="ITJ781" s="168"/>
      <c r="ITK781" s="168"/>
      <c r="ITL781" s="168"/>
      <c r="ITM781" s="168"/>
      <c r="ITN781" s="168"/>
      <c r="ITO781" s="168"/>
      <c r="ITP781" s="168"/>
      <c r="ITQ781" s="168"/>
      <c r="ITR781" s="168"/>
      <c r="ITS781" s="168"/>
      <c r="ITT781" s="168"/>
      <c r="ITU781" s="168"/>
      <c r="ITV781" s="168"/>
      <c r="ITW781" s="168"/>
      <c r="ITX781" s="168"/>
      <c r="ITY781" s="168"/>
      <c r="ITZ781" s="168"/>
      <c r="IUA781" s="168"/>
      <c r="IUB781" s="168"/>
      <c r="IUC781" s="168"/>
      <c r="IUD781" s="168"/>
      <c r="IUE781" s="168"/>
      <c r="IUF781" s="168"/>
      <c r="IUG781" s="168"/>
      <c r="IUH781" s="168"/>
      <c r="IUI781" s="168"/>
      <c r="IUJ781" s="168"/>
      <c r="IUK781" s="168"/>
      <c r="IUL781" s="168"/>
      <c r="IUM781" s="168"/>
      <c r="IUN781" s="168"/>
      <c r="IUO781" s="168"/>
      <c r="IUP781" s="168"/>
      <c r="IUQ781" s="168"/>
      <c r="IUR781" s="168"/>
      <c r="IUS781" s="168"/>
      <c r="IUT781" s="168"/>
      <c r="IUU781" s="168"/>
      <c r="IUV781" s="168"/>
      <c r="IUW781" s="168"/>
      <c r="IUX781" s="168"/>
      <c r="IUY781" s="168"/>
      <c r="IUZ781" s="168"/>
      <c r="IVA781" s="511"/>
      <c r="IVB781" s="511"/>
      <c r="IVC781" s="511"/>
      <c r="IVD781" s="511"/>
      <c r="IVE781" s="511"/>
      <c r="IVF781" s="511"/>
      <c r="IVG781" s="511"/>
      <c r="IVH781" s="511"/>
      <c r="IVI781" s="511"/>
      <c r="IVJ781" s="511"/>
      <c r="IVK781" s="511"/>
      <c r="IVL781" s="511"/>
      <c r="IVM781" s="511"/>
      <c r="IVN781" s="511"/>
      <c r="IVO781" s="511"/>
      <c r="IVP781" s="511"/>
      <c r="IVQ781" s="511"/>
      <c r="IVR781" s="511"/>
      <c r="IVS781" s="511"/>
      <c r="IVT781" s="511"/>
      <c r="IVU781" s="511"/>
      <c r="IVV781" s="511"/>
      <c r="IVW781" s="511"/>
      <c r="IVX781" s="511"/>
      <c r="IVY781" s="89"/>
      <c r="IVZ781" s="89"/>
      <c r="IWA781" s="89"/>
      <c r="IWB781" s="89"/>
      <c r="IWC781" s="89"/>
      <c r="IWD781" s="511"/>
      <c r="IWE781" s="511"/>
      <c r="IWF781" s="89"/>
      <c r="IWG781" s="89"/>
      <c r="IWH781" s="511"/>
      <c r="IWI781" s="511"/>
      <c r="IWJ781" s="89"/>
      <c r="IWK781" s="89"/>
      <c r="IWL781" s="511"/>
      <c r="IWM781" s="511"/>
      <c r="IWN781" s="511"/>
      <c r="IWO781" s="511"/>
      <c r="IWP781" s="511"/>
      <c r="IWQ781" s="511"/>
      <c r="IWR781" s="511"/>
      <c r="IWS781" s="89"/>
      <c r="IWT781" s="89"/>
      <c r="IWU781" s="511"/>
      <c r="IWV781" s="511"/>
      <c r="IWW781" s="89"/>
      <c r="IWX781" s="89"/>
      <c r="IWY781" s="511"/>
      <c r="IWZ781" s="511"/>
      <c r="IXA781" s="511"/>
      <c r="IXB781" s="511"/>
      <c r="IXC781" s="511"/>
      <c r="IXD781" s="203"/>
      <c r="IXE781" s="107"/>
      <c r="IXF781" s="511"/>
      <c r="IXG781" s="511"/>
      <c r="IXH781" s="511"/>
      <c r="IXI781" s="511"/>
      <c r="IXJ781" s="511"/>
      <c r="IXK781" s="511"/>
      <c r="IXL781" s="511"/>
      <c r="IXM781" s="168"/>
      <c r="IXN781" s="168"/>
      <c r="IXO781" s="168"/>
      <c r="IXP781" s="168"/>
      <c r="IXQ781" s="168"/>
      <c r="IXR781" s="168"/>
      <c r="IXS781" s="168"/>
      <c r="IXT781" s="168"/>
      <c r="IXU781" s="168"/>
      <c r="IXV781" s="168"/>
      <c r="IXW781" s="168"/>
      <c r="IXX781" s="168"/>
      <c r="IXY781" s="168"/>
      <c r="IXZ781" s="168"/>
      <c r="IYA781" s="168"/>
      <c r="IYB781" s="168"/>
      <c r="IYC781" s="168"/>
      <c r="IYD781" s="168"/>
      <c r="IYE781" s="168"/>
      <c r="IYF781" s="168"/>
      <c r="IYG781" s="168"/>
      <c r="IYH781" s="168"/>
      <c r="IYI781" s="168"/>
      <c r="IYJ781" s="168"/>
      <c r="IYK781" s="168"/>
      <c r="IYL781" s="168"/>
      <c r="IYM781" s="168"/>
      <c r="IYN781" s="168"/>
      <c r="IYO781" s="168"/>
      <c r="IYP781" s="168"/>
      <c r="IYQ781" s="168"/>
      <c r="IYR781" s="168"/>
      <c r="IYS781" s="168"/>
      <c r="IYT781" s="168"/>
      <c r="IYU781" s="168"/>
      <c r="IYV781" s="168"/>
      <c r="IYW781" s="168"/>
      <c r="IYX781" s="168"/>
      <c r="IYY781" s="168"/>
      <c r="IYZ781" s="168"/>
      <c r="IZA781" s="168"/>
      <c r="IZB781" s="168"/>
      <c r="IZC781" s="168"/>
      <c r="IZD781" s="168"/>
      <c r="IZE781" s="511"/>
      <c r="IZF781" s="511"/>
      <c r="IZG781" s="511"/>
      <c r="IZH781" s="511"/>
      <c r="IZI781" s="511"/>
      <c r="IZJ781" s="511"/>
      <c r="IZK781" s="511"/>
      <c r="IZL781" s="511"/>
      <c r="IZM781" s="511"/>
      <c r="IZN781" s="511"/>
      <c r="IZO781" s="511"/>
      <c r="IZP781" s="511"/>
      <c r="IZQ781" s="511"/>
      <c r="IZR781" s="511"/>
      <c r="IZS781" s="511"/>
      <c r="IZT781" s="511"/>
      <c r="IZU781" s="511"/>
      <c r="IZV781" s="511"/>
      <c r="IZW781" s="511"/>
      <c r="IZX781" s="511"/>
      <c r="IZY781" s="511"/>
      <c r="IZZ781" s="511"/>
      <c r="JAA781" s="511"/>
      <c r="JAB781" s="511"/>
      <c r="JAC781" s="89"/>
      <c r="JAD781" s="89"/>
      <c r="JAE781" s="89"/>
      <c r="JAF781" s="89"/>
      <c r="JAG781" s="89"/>
      <c r="JAH781" s="511"/>
      <c r="JAI781" s="511"/>
      <c r="JAJ781" s="89"/>
      <c r="JAK781" s="89"/>
      <c r="JAL781" s="511"/>
      <c r="JAM781" s="511"/>
      <c r="JAN781" s="89"/>
      <c r="JAO781" s="89"/>
      <c r="JAP781" s="511"/>
      <c r="JAQ781" s="511"/>
      <c r="JAR781" s="511"/>
      <c r="JAS781" s="511"/>
      <c r="JAT781" s="511"/>
      <c r="JAU781" s="511"/>
      <c r="JAV781" s="511"/>
      <c r="JAW781" s="89"/>
      <c r="JAX781" s="89"/>
      <c r="JAY781" s="511"/>
      <c r="JAZ781" s="511"/>
      <c r="JBA781" s="89"/>
      <c r="JBB781" s="89"/>
      <c r="JBC781" s="511"/>
      <c r="JBD781" s="511"/>
      <c r="JBE781" s="511"/>
      <c r="JBF781" s="511"/>
      <c r="JBG781" s="511"/>
      <c r="JBH781" s="203"/>
      <c r="JBI781" s="107"/>
      <c r="JBJ781" s="511"/>
      <c r="JBK781" s="511"/>
      <c r="JBL781" s="511"/>
      <c r="JBM781" s="511"/>
      <c r="JBN781" s="511"/>
      <c r="JBO781" s="511"/>
      <c r="JBP781" s="511"/>
      <c r="JBQ781" s="168"/>
      <c r="JBR781" s="168"/>
      <c r="JBS781" s="168"/>
      <c r="JBT781" s="168"/>
      <c r="JBU781" s="168"/>
      <c r="JBV781" s="168"/>
      <c r="JBW781" s="168"/>
      <c r="JBX781" s="168"/>
      <c r="JBY781" s="168"/>
      <c r="JBZ781" s="168"/>
      <c r="JCA781" s="168"/>
      <c r="JCB781" s="168"/>
      <c r="JCC781" s="168"/>
      <c r="JCD781" s="168"/>
      <c r="JCE781" s="168"/>
      <c r="JCF781" s="168"/>
      <c r="JCG781" s="168"/>
      <c r="JCH781" s="168"/>
      <c r="JCI781" s="168"/>
      <c r="JCJ781" s="168"/>
      <c r="JCK781" s="168"/>
      <c r="JCL781" s="168"/>
      <c r="JCM781" s="168"/>
      <c r="JCN781" s="168"/>
      <c r="JCO781" s="168"/>
      <c r="JCP781" s="168"/>
      <c r="JCQ781" s="168"/>
      <c r="JCR781" s="168"/>
      <c r="JCS781" s="168"/>
      <c r="JCT781" s="168"/>
      <c r="JCU781" s="168"/>
      <c r="JCV781" s="168"/>
      <c r="JCW781" s="168"/>
      <c r="JCX781" s="168"/>
      <c r="JCY781" s="168"/>
      <c r="JCZ781" s="168"/>
      <c r="JDA781" s="168"/>
      <c r="JDB781" s="168"/>
      <c r="JDC781" s="168"/>
      <c r="JDD781" s="168"/>
      <c r="JDE781" s="168"/>
      <c r="JDF781" s="168"/>
      <c r="JDG781" s="168"/>
      <c r="JDH781" s="168"/>
      <c r="JDI781" s="511"/>
      <c r="JDJ781" s="511"/>
      <c r="JDK781" s="511"/>
      <c r="JDL781" s="511"/>
      <c r="JDM781" s="511"/>
      <c r="JDN781" s="511"/>
      <c r="JDO781" s="511"/>
      <c r="JDP781" s="511"/>
      <c r="JDQ781" s="511"/>
      <c r="JDR781" s="511"/>
      <c r="JDS781" s="511"/>
      <c r="JDT781" s="511"/>
      <c r="JDU781" s="511"/>
      <c r="JDV781" s="511"/>
      <c r="JDW781" s="511"/>
      <c r="JDX781" s="511"/>
      <c r="JDY781" s="511"/>
      <c r="JDZ781" s="511"/>
      <c r="JEA781" s="511"/>
      <c r="JEB781" s="511"/>
      <c r="JEC781" s="511"/>
      <c r="JED781" s="511"/>
      <c r="JEE781" s="511"/>
      <c r="JEF781" s="511"/>
      <c r="JEG781" s="89"/>
      <c r="JEH781" s="89"/>
      <c r="JEI781" s="89"/>
      <c r="JEJ781" s="89"/>
      <c r="JEK781" s="89"/>
      <c r="JEL781" s="511"/>
      <c r="JEM781" s="511"/>
      <c r="JEN781" s="89"/>
      <c r="JEO781" s="89"/>
      <c r="JEP781" s="511"/>
      <c r="JEQ781" s="511"/>
      <c r="JER781" s="89"/>
      <c r="JES781" s="89"/>
      <c r="JET781" s="511"/>
      <c r="JEU781" s="511"/>
      <c r="JEV781" s="511"/>
      <c r="JEW781" s="511"/>
      <c r="JEX781" s="511"/>
      <c r="JEY781" s="511"/>
      <c r="JEZ781" s="511"/>
      <c r="JFA781" s="89"/>
      <c r="JFB781" s="89"/>
      <c r="JFC781" s="511"/>
      <c r="JFD781" s="511"/>
      <c r="JFE781" s="89"/>
      <c r="JFF781" s="89"/>
      <c r="JFG781" s="511"/>
      <c r="JFH781" s="511"/>
      <c r="JFI781" s="511"/>
      <c r="JFJ781" s="511"/>
      <c r="JFK781" s="511"/>
      <c r="JFL781" s="203"/>
      <c r="JFM781" s="107"/>
      <c r="JFN781" s="511"/>
      <c r="JFO781" s="511"/>
      <c r="JFP781" s="511"/>
      <c r="JFQ781" s="511"/>
      <c r="JFR781" s="511"/>
      <c r="JFS781" s="511"/>
      <c r="JFT781" s="511"/>
      <c r="JFU781" s="168"/>
      <c r="JFV781" s="168"/>
      <c r="JFW781" s="168"/>
      <c r="JFX781" s="168"/>
      <c r="JFY781" s="168"/>
      <c r="JFZ781" s="168"/>
      <c r="JGA781" s="168"/>
      <c r="JGB781" s="168"/>
      <c r="JGC781" s="168"/>
      <c r="JGD781" s="168"/>
      <c r="JGE781" s="168"/>
      <c r="JGF781" s="168"/>
      <c r="JGG781" s="168"/>
      <c r="JGH781" s="168"/>
      <c r="JGI781" s="168"/>
      <c r="JGJ781" s="168"/>
      <c r="JGK781" s="168"/>
      <c r="JGL781" s="168"/>
      <c r="JGM781" s="168"/>
      <c r="JGN781" s="168"/>
      <c r="JGO781" s="168"/>
      <c r="JGP781" s="168"/>
      <c r="JGQ781" s="168"/>
      <c r="JGR781" s="168"/>
      <c r="JGS781" s="168"/>
      <c r="JGT781" s="168"/>
      <c r="JGU781" s="168"/>
      <c r="JGV781" s="168"/>
      <c r="JGW781" s="168"/>
      <c r="JGX781" s="168"/>
      <c r="JGY781" s="168"/>
      <c r="JGZ781" s="168"/>
      <c r="JHA781" s="168"/>
      <c r="JHB781" s="168"/>
      <c r="JHC781" s="168"/>
      <c r="JHD781" s="168"/>
      <c r="JHE781" s="168"/>
      <c r="JHF781" s="168"/>
      <c r="JHG781" s="168"/>
      <c r="JHH781" s="168"/>
      <c r="JHI781" s="168"/>
      <c r="JHJ781" s="168"/>
      <c r="JHK781" s="168"/>
      <c r="JHL781" s="168"/>
      <c r="JHM781" s="511"/>
      <c r="JHN781" s="511"/>
      <c r="JHO781" s="511"/>
      <c r="JHP781" s="511"/>
      <c r="JHQ781" s="511"/>
      <c r="JHR781" s="511"/>
      <c r="JHS781" s="511"/>
      <c r="JHT781" s="511"/>
      <c r="JHU781" s="511"/>
      <c r="JHV781" s="511"/>
      <c r="JHW781" s="511"/>
      <c r="JHX781" s="511"/>
      <c r="JHY781" s="511"/>
      <c r="JHZ781" s="511"/>
      <c r="JIA781" s="511"/>
      <c r="JIB781" s="511"/>
      <c r="JIC781" s="511"/>
      <c r="JID781" s="511"/>
      <c r="JIE781" s="511"/>
      <c r="JIF781" s="511"/>
      <c r="JIG781" s="511"/>
      <c r="JIH781" s="511"/>
      <c r="JII781" s="511"/>
      <c r="JIJ781" s="511"/>
      <c r="JIK781" s="89"/>
      <c r="JIL781" s="89"/>
      <c r="JIM781" s="89"/>
      <c r="JIN781" s="89"/>
      <c r="JIO781" s="89"/>
      <c r="JIP781" s="511"/>
      <c r="JIQ781" s="511"/>
      <c r="JIR781" s="89"/>
      <c r="JIS781" s="89"/>
      <c r="JIT781" s="511"/>
      <c r="JIU781" s="511"/>
      <c r="JIV781" s="89"/>
      <c r="JIW781" s="89"/>
      <c r="JIX781" s="511"/>
      <c r="JIY781" s="511"/>
      <c r="JIZ781" s="511"/>
      <c r="JJA781" s="511"/>
      <c r="JJB781" s="511"/>
      <c r="JJC781" s="511"/>
      <c r="JJD781" s="511"/>
      <c r="JJE781" s="89"/>
      <c r="JJF781" s="89"/>
      <c r="JJG781" s="511"/>
      <c r="JJH781" s="511"/>
      <c r="JJI781" s="89"/>
      <c r="JJJ781" s="89"/>
      <c r="JJK781" s="511"/>
      <c r="JJL781" s="511"/>
      <c r="JJM781" s="511"/>
      <c r="JJN781" s="511"/>
      <c r="JJO781" s="511"/>
      <c r="JJP781" s="203"/>
      <c r="JJQ781" s="107"/>
      <c r="JJR781" s="511"/>
      <c r="JJS781" s="511"/>
      <c r="JJT781" s="511"/>
      <c r="JJU781" s="511"/>
      <c r="JJV781" s="511"/>
      <c r="JJW781" s="511"/>
      <c r="JJX781" s="511"/>
      <c r="JJY781" s="168"/>
      <c r="JJZ781" s="168"/>
      <c r="JKA781" s="168"/>
      <c r="JKB781" s="168"/>
      <c r="JKC781" s="168"/>
      <c r="JKD781" s="168"/>
      <c r="JKE781" s="168"/>
      <c r="JKF781" s="168"/>
      <c r="JKG781" s="168"/>
      <c r="JKH781" s="168"/>
      <c r="JKI781" s="168"/>
      <c r="JKJ781" s="168"/>
      <c r="JKK781" s="168"/>
      <c r="JKL781" s="168"/>
      <c r="JKM781" s="168"/>
      <c r="JKN781" s="168"/>
      <c r="JKO781" s="168"/>
      <c r="JKP781" s="168"/>
      <c r="JKQ781" s="168"/>
      <c r="JKR781" s="168"/>
      <c r="JKS781" s="168"/>
      <c r="JKT781" s="168"/>
      <c r="JKU781" s="168"/>
      <c r="JKV781" s="168"/>
      <c r="JKW781" s="168"/>
      <c r="JKX781" s="168"/>
      <c r="JKY781" s="168"/>
      <c r="JKZ781" s="168"/>
      <c r="JLA781" s="168"/>
      <c r="JLB781" s="168"/>
      <c r="JLC781" s="168"/>
      <c r="JLD781" s="168"/>
      <c r="JLE781" s="168"/>
      <c r="JLF781" s="168"/>
      <c r="JLG781" s="168"/>
      <c r="JLH781" s="168"/>
      <c r="JLI781" s="168"/>
      <c r="JLJ781" s="168"/>
      <c r="JLK781" s="168"/>
      <c r="JLL781" s="168"/>
      <c r="JLM781" s="168"/>
      <c r="JLN781" s="168"/>
      <c r="JLO781" s="168"/>
      <c r="JLP781" s="168"/>
      <c r="JLQ781" s="511"/>
      <c r="JLR781" s="511"/>
      <c r="JLS781" s="511"/>
      <c r="JLT781" s="511"/>
      <c r="JLU781" s="511"/>
      <c r="JLV781" s="511"/>
      <c r="JLW781" s="511"/>
      <c r="JLX781" s="511"/>
      <c r="JLY781" s="511"/>
      <c r="JLZ781" s="511"/>
      <c r="JMA781" s="511"/>
      <c r="JMB781" s="511"/>
      <c r="JMC781" s="511"/>
      <c r="JMD781" s="511"/>
      <c r="JME781" s="511"/>
      <c r="JMF781" s="511"/>
      <c r="JMG781" s="511"/>
      <c r="JMH781" s="511"/>
      <c r="JMI781" s="511"/>
      <c r="JMJ781" s="511"/>
      <c r="JMK781" s="511"/>
      <c r="JML781" s="511"/>
      <c r="JMM781" s="511"/>
      <c r="JMN781" s="511"/>
      <c r="JMO781" s="89"/>
      <c r="JMP781" s="89"/>
      <c r="JMQ781" s="89"/>
      <c r="JMR781" s="89"/>
      <c r="JMS781" s="89"/>
      <c r="JMT781" s="511"/>
      <c r="JMU781" s="511"/>
      <c r="JMV781" s="89"/>
      <c r="JMW781" s="89"/>
      <c r="JMX781" s="511"/>
      <c r="JMY781" s="511"/>
      <c r="JMZ781" s="89"/>
      <c r="JNA781" s="89"/>
      <c r="JNB781" s="511"/>
      <c r="JNC781" s="511"/>
      <c r="JND781" s="511"/>
      <c r="JNE781" s="511"/>
      <c r="JNF781" s="511"/>
      <c r="JNG781" s="511"/>
      <c r="JNH781" s="511"/>
      <c r="JNI781" s="89"/>
      <c r="JNJ781" s="89"/>
      <c r="JNK781" s="511"/>
      <c r="JNL781" s="511"/>
      <c r="JNM781" s="89"/>
      <c r="JNN781" s="89"/>
      <c r="JNO781" s="511"/>
      <c r="JNP781" s="511"/>
      <c r="JNQ781" s="511"/>
      <c r="JNR781" s="511"/>
      <c r="JNS781" s="511"/>
      <c r="JNT781" s="203"/>
      <c r="JNU781" s="107"/>
      <c r="JNV781" s="511"/>
      <c r="JNW781" s="511"/>
      <c r="JNX781" s="511"/>
      <c r="JNY781" s="511"/>
      <c r="JNZ781" s="511"/>
      <c r="JOA781" s="511"/>
      <c r="JOB781" s="511"/>
      <c r="JOC781" s="168"/>
      <c r="JOD781" s="168"/>
      <c r="JOE781" s="168"/>
      <c r="JOF781" s="168"/>
      <c r="JOG781" s="168"/>
      <c r="JOH781" s="168"/>
      <c r="JOI781" s="168"/>
      <c r="JOJ781" s="168"/>
      <c r="JOK781" s="168"/>
      <c r="JOL781" s="168"/>
      <c r="JOM781" s="168"/>
      <c r="JON781" s="168"/>
      <c r="JOO781" s="168"/>
      <c r="JOP781" s="168"/>
      <c r="JOQ781" s="168"/>
      <c r="JOR781" s="168"/>
      <c r="JOS781" s="168"/>
      <c r="JOT781" s="168"/>
      <c r="JOU781" s="168"/>
      <c r="JOV781" s="168"/>
      <c r="JOW781" s="168"/>
      <c r="JOX781" s="168"/>
      <c r="JOY781" s="168"/>
      <c r="JOZ781" s="168"/>
      <c r="JPA781" s="168"/>
      <c r="JPB781" s="168"/>
      <c r="JPC781" s="168"/>
      <c r="JPD781" s="168"/>
      <c r="JPE781" s="168"/>
      <c r="JPF781" s="168"/>
      <c r="JPG781" s="168"/>
      <c r="JPH781" s="168"/>
      <c r="JPI781" s="168"/>
      <c r="JPJ781" s="168"/>
      <c r="JPK781" s="168"/>
      <c r="JPL781" s="168"/>
      <c r="JPM781" s="168"/>
      <c r="JPN781" s="168"/>
      <c r="JPO781" s="168"/>
      <c r="JPP781" s="168"/>
      <c r="JPQ781" s="168"/>
      <c r="JPR781" s="168"/>
      <c r="JPS781" s="168"/>
      <c r="JPT781" s="168"/>
      <c r="JPU781" s="511"/>
      <c r="JPV781" s="511"/>
      <c r="JPW781" s="511"/>
      <c r="JPX781" s="511"/>
      <c r="JPY781" s="511"/>
      <c r="JPZ781" s="511"/>
      <c r="JQA781" s="511"/>
      <c r="JQB781" s="511"/>
      <c r="JQC781" s="511"/>
      <c r="JQD781" s="511"/>
      <c r="JQE781" s="511"/>
      <c r="JQF781" s="511"/>
      <c r="JQG781" s="511"/>
      <c r="JQH781" s="511"/>
      <c r="JQI781" s="511"/>
      <c r="JQJ781" s="511"/>
      <c r="JQK781" s="511"/>
      <c r="JQL781" s="511"/>
      <c r="JQM781" s="511"/>
      <c r="JQN781" s="511"/>
      <c r="JQO781" s="511"/>
      <c r="JQP781" s="511"/>
      <c r="JQQ781" s="511"/>
      <c r="JQR781" s="511"/>
      <c r="JQS781" s="89"/>
      <c r="JQT781" s="89"/>
      <c r="JQU781" s="89"/>
      <c r="JQV781" s="89"/>
      <c r="JQW781" s="89"/>
      <c r="JQX781" s="511"/>
      <c r="JQY781" s="511"/>
      <c r="JQZ781" s="89"/>
      <c r="JRA781" s="89"/>
      <c r="JRB781" s="511"/>
      <c r="JRC781" s="511"/>
      <c r="JRD781" s="89"/>
      <c r="JRE781" s="89"/>
      <c r="JRF781" s="511"/>
      <c r="JRG781" s="511"/>
      <c r="JRH781" s="511"/>
      <c r="JRI781" s="511"/>
      <c r="JRJ781" s="511"/>
      <c r="JRK781" s="511"/>
      <c r="JRL781" s="511"/>
      <c r="JRM781" s="89"/>
      <c r="JRN781" s="89"/>
      <c r="JRO781" s="511"/>
      <c r="JRP781" s="511"/>
      <c r="JRQ781" s="89"/>
      <c r="JRR781" s="89"/>
      <c r="JRS781" s="511"/>
      <c r="JRT781" s="511"/>
      <c r="JRU781" s="511"/>
      <c r="JRV781" s="511"/>
      <c r="JRW781" s="511"/>
      <c r="JRX781" s="203"/>
      <c r="JRY781" s="107"/>
      <c r="JRZ781" s="511"/>
      <c r="JSA781" s="511"/>
      <c r="JSB781" s="511"/>
      <c r="JSC781" s="511"/>
      <c r="JSD781" s="511"/>
      <c r="JSE781" s="511"/>
      <c r="JSF781" s="511"/>
      <c r="JSG781" s="168"/>
      <c r="JSH781" s="168"/>
      <c r="JSI781" s="168"/>
      <c r="JSJ781" s="168"/>
      <c r="JSK781" s="168"/>
      <c r="JSL781" s="168"/>
      <c r="JSM781" s="168"/>
      <c r="JSN781" s="168"/>
      <c r="JSO781" s="168"/>
      <c r="JSP781" s="168"/>
      <c r="JSQ781" s="168"/>
      <c r="JSR781" s="168"/>
      <c r="JSS781" s="168"/>
      <c r="JST781" s="168"/>
      <c r="JSU781" s="168"/>
      <c r="JSV781" s="168"/>
      <c r="JSW781" s="168"/>
      <c r="JSX781" s="168"/>
      <c r="JSY781" s="168"/>
      <c r="JSZ781" s="168"/>
      <c r="JTA781" s="168"/>
      <c r="JTB781" s="168"/>
      <c r="JTC781" s="168"/>
      <c r="JTD781" s="168"/>
      <c r="JTE781" s="168"/>
      <c r="JTF781" s="168"/>
      <c r="JTG781" s="168"/>
      <c r="JTH781" s="168"/>
      <c r="JTI781" s="168"/>
      <c r="JTJ781" s="168"/>
      <c r="JTK781" s="168"/>
      <c r="JTL781" s="168"/>
      <c r="JTM781" s="168"/>
      <c r="JTN781" s="168"/>
      <c r="JTO781" s="168"/>
      <c r="JTP781" s="168"/>
      <c r="JTQ781" s="168"/>
      <c r="JTR781" s="168"/>
      <c r="JTS781" s="168"/>
      <c r="JTT781" s="168"/>
      <c r="JTU781" s="168"/>
      <c r="JTV781" s="168"/>
      <c r="JTW781" s="168"/>
      <c r="JTX781" s="168"/>
      <c r="JTY781" s="511"/>
      <c r="JTZ781" s="511"/>
      <c r="JUA781" s="511"/>
      <c r="JUB781" s="511"/>
      <c r="JUC781" s="511"/>
      <c r="JUD781" s="511"/>
      <c r="JUE781" s="511"/>
      <c r="JUF781" s="511"/>
      <c r="JUG781" s="511"/>
      <c r="JUH781" s="511"/>
      <c r="JUI781" s="511"/>
      <c r="JUJ781" s="511"/>
      <c r="JUK781" s="511"/>
      <c r="JUL781" s="511"/>
      <c r="JUM781" s="511"/>
      <c r="JUN781" s="511"/>
      <c r="JUO781" s="511"/>
      <c r="JUP781" s="511"/>
      <c r="JUQ781" s="511"/>
      <c r="JUR781" s="511"/>
      <c r="JUS781" s="511"/>
      <c r="JUT781" s="511"/>
      <c r="JUU781" s="511"/>
      <c r="JUV781" s="511"/>
      <c r="JUW781" s="89"/>
      <c r="JUX781" s="89"/>
      <c r="JUY781" s="89"/>
      <c r="JUZ781" s="89"/>
      <c r="JVA781" s="89"/>
      <c r="JVB781" s="511"/>
      <c r="JVC781" s="511"/>
      <c r="JVD781" s="89"/>
      <c r="JVE781" s="89"/>
      <c r="JVF781" s="511"/>
      <c r="JVG781" s="511"/>
      <c r="JVH781" s="89"/>
      <c r="JVI781" s="89"/>
      <c r="JVJ781" s="511"/>
      <c r="JVK781" s="511"/>
      <c r="JVL781" s="511"/>
      <c r="JVM781" s="511"/>
      <c r="JVN781" s="511"/>
      <c r="JVO781" s="511"/>
      <c r="JVP781" s="511"/>
      <c r="JVQ781" s="89"/>
      <c r="JVR781" s="89"/>
      <c r="JVS781" s="511"/>
      <c r="JVT781" s="511"/>
      <c r="JVU781" s="89"/>
      <c r="JVV781" s="89"/>
      <c r="JVW781" s="511"/>
      <c r="JVX781" s="511"/>
      <c r="JVY781" s="511"/>
      <c r="JVZ781" s="511"/>
      <c r="JWA781" s="511"/>
      <c r="JWB781" s="203"/>
      <c r="JWC781" s="107"/>
      <c r="JWD781" s="511"/>
      <c r="JWE781" s="511"/>
      <c r="JWF781" s="511"/>
      <c r="JWG781" s="511"/>
      <c r="JWH781" s="511"/>
      <c r="JWI781" s="511"/>
      <c r="JWJ781" s="511"/>
      <c r="JWK781" s="168"/>
      <c r="JWL781" s="168"/>
      <c r="JWM781" s="168"/>
      <c r="JWN781" s="168"/>
      <c r="JWO781" s="168"/>
      <c r="JWP781" s="168"/>
      <c r="JWQ781" s="168"/>
      <c r="JWR781" s="168"/>
      <c r="JWS781" s="168"/>
      <c r="JWT781" s="168"/>
      <c r="JWU781" s="168"/>
      <c r="JWV781" s="168"/>
      <c r="JWW781" s="168"/>
      <c r="JWX781" s="168"/>
      <c r="JWY781" s="168"/>
      <c r="JWZ781" s="168"/>
      <c r="JXA781" s="168"/>
      <c r="JXB781" s="168"/>
      <c r="JXC781" s="168"/>
      <c r="JXD781" s="168"/>
      <c r="JXE781" s="168"/>
      <c r="JXF781" s="168"/>
      <c r="JXG781" s="168"/>
      <c r="JXH781" s="168"/>
      <c r="JXI781" s="168"/>
      <c r="JXJ781" s="168"/>
      <c r="JXK781" s="168"/>
      <c r="JXL781" s="168"/>
      <c r="JXM781" s="168"/>
      <c r="JXN781" s="168"/>
      <c r="JXO781" s="168"/>
      <c r="JXP781" s="168"/>
      <c r="JXQ781" s="168"/>
      <c r="JXR781" s="168"/>
      <c r="JXS781" s="168"/>
      <c r="JXT781" s="168"/>
      <c r="JXU781" s="168"/>
      <c r="JXV781" s="168"/>
      <c r="JXW781" s="168"/>
      <c r="JXX781" s="168"/>
      <c r="JXY781" s="168"/>
      <c r="JXZ781" s="168"/>
      <c r="JYA781" s="168"/>
      <c r="JYB781" s="168"/>
      <c r="JYC781" s="511"/>
      <c r="JYD781" s="511"/>
      <c r="JYE781" s="511"/>
      <c r="JYF781" s="511"/>
      <c r="JYG781" s="511"/>
      <c r="JYH781" s="511"/>
      <c r="JYI781" s="511"/>
      <c r="JYJ781" s="511"/>
      <c r="JYK781" s="511"/>
      <c r="JYL781" s="511"/>
      <c r="JYM781" s="511"/>
      <c r="JYN781" s="511"/>
      <c r="JYO781" s="511"/>
      <c r="JYP781" s="511"/>
      <c r="JYQ781" s="511"/>
      <c r="JYR781" s="511"/>
      <c r="JYS781" s="511"/>
      <c r="JYT781" s="511"/>
      <c r="JYU781" s="511"/>
      <c r="JYV781" s="511"/>
      <c r="JYW781" s="511"/>
      <c r="JYX781" s="511"/>
      <c r="JYY781" s="511"/>
      <c r="JYZ781" s="511"/>
      <c r="JZA781" s="89"/>
      <c r="JZB781" s="89"/>
      <c r="JZC781" s="89"/>
      <c r="JZD781" s="89"/>
      <c r="JZE781" s="89"/>
      <c r="JZF781" s="511"/>
      <c r="JZG781" s="511"/>
      <c r="JZH781" s="89"/>
      <c r="JZI781" s="89"/>
      <c r="JZJ781" s="511"/>
      <c r="JZK781" s="511"/>
      <c r="JZL781" s="89"/>
      <c r="JZM781" s="89"/>
      <c r="JZN781" s="511"/>
      <c r="JZO781" s="511"/>
      <c r="JZP781" s="511"/>
      <c r="JZQ781" s="511"/>
      <c r="JZR781" s="511"/>
      <c r="JZS781" s="511"/>
      <c r="JZT781" s="511"/>
      <c r="JZU781" s="89"/>
      <c r="JZV781" s="89"/>
      <c r="JZW781" s="511"/>
      <c r="JZX781" s="511"/>
      <c r="JZY781" s="89"/>
      <c r="JZZ781" s="89"/>
      <c r="KAA781" s="511"/>
      <c r="KAB781" s="511"/>
      <c r="KAC781" s="511"/>
      <c r="KAD781" s="511"/>
      <c r="KAE781" s="511"/>
      <c r="KAF781" s="203"/>
      <c r="KAG781" s="107"/>
      <c r="KAH781" s="511"/>
      <c r="KAI781" s="511"/>
      <c r="KAJ781" s="511"/>
      <c r="KAK781" s="511"/>
      <c r="KAL781" s="511"/>
      <c r="KAM781" s="511"/>
      <c r="KAN781" s="511"/>
      <c r="KAO781" s="168"/>
      <c r="KAP781" s="168"/>
      <c r="KAQ781" s="168"/>
      <c r="KAR781" s="168"/>
      <c r="KAS781" s="168"/>
      <c r="KAT781" s="168"/>
      <c r="KAU781" s="168"/>
      <c r="KAV781" s="168"/>
      <c r="KAW781" s="168"/>
      <c r="KAX781" s="168"/>
      <c r="KAY781" s="168"/>
      <c r="KAZ781" s="168"/>
      <c r="KBA781" s="168"/>
      <c r="KBB781" s="168"/>
      <c r="KBC781" s="168"/>
      <c r="KBD781" s="168"/>
      <c r="KBE781" s="168"/>
      <c r="KBF781" s="168"/>
      <c r="KBG781" s="168"/>
      <c r="KBH781" s="168"/>
      <c r="KBI781" s="168"/>
      <c r="KBJ781" s="168"/>
      <c r="KBK781" s="168"/>
      <c r="KBL781" s="168"/>
      <c r="KBM781" s="168"/>
      <c r="KBN781" s="168"/>
      <c r="KBO781" s="168"/>
      <c r="KBP781" s="168"/>
      <c r="KBQ781" s="168"/>
      <c r="KBR781" s="168"/>
      <c r="KBS781" s="168"/>
      <c r="KBT781" s="168"/>
      <c r="KBU781" s="168"/>
      <c r="KBV781" s="168"/>
      <c r="KBW781" s="168"/>
      <c r="KBX781" s="168"/>
      <c r="KBY781" s="168"/>
      <c r="KBZ781" s="168"/>
      <c r="KCA781" s="168"/>
      <c r="KCB781" s="168"/>
      <c r="KCC781" s="168"/>
      <c r="KCD781" s="168"/>
      <c r="KCE781" s="168"/>
      <c r="KCF781" s="168"/>
      <c r="KCG781" s="511"/>
      <c r="KCH781" s="511"/>
      <c r="KCI781" s="511"/>
      <c r="KCJ781" s="511"/>
      <c r="KCK781" s="511"/>
      <c r="KCL781" s="511"/>
      <c r="KCM781" s="511"/>
      <c r="KCN781" s="511"/>
      <c r="KCO781" s="511"/>
      <c r="KCP781" s="511"/>
      <c r="KCQ781" s="511"/>
      <c r="KCR781" s="511"/>
      <c r="KCS781" s="511"/>
      <c r="KCT781" s="511"/>
      <c r="KCU781" s="511"/>
      <c r="KCV781" s="511"/>
      <c r="KCW781" s="511"/>
      <c r="KCX781" s="511"/>
      <c r="KCY781" s="511"/>
      <c r="KCZ781" s="511"/>
      <c r="KDA781" s="511"/>
      <c r="KDB781" s="511"/>
      <c r="KDC781" s="511"/>
      <c r="KDD781" s="511"/>
      <c r="KDE781" s="89"/>
      <c r="KDF781" s="89"/>
      <c r="KDG781" s="89"/>
      <c r="KDH781" s="89"/>
      <c r="KDI781" s="89"/>
      <c r="KDJ781" s="511"/>
      <c r="KDK781" s="511"/>
      <c r="KDL781" s="89"/>
      <c r="KDM781" s="89"/>
      <c r="KDN781" s="511"/>
      <c r="KDO781" s="511"/>
      <c r="KDP781" s="89"/>
      <c r="KDQ781" s="89"/>
      <c r="KDR781" s="511"/>
      <c r="KDS781" s="511"/>
      <c r="KDT781" s="511"/>
      <c r="KDU781" s="511"/>
      <c r="KDV781" s="511"/>
      <c r="KDW781" s="511"/>
      <c r="KDX781" s="511"/>
      <c r="KDY781" s="89"/>
      <c r="KDZ781" s="89"/>
      <c r="KEA781" s="511"/>
      <c r="KEB781" s="511"/>
      <c r="KEC781" s="89"/>
      <c r="KED781" s="89"/>
      <c r="KEE781" s="511"/>
      <c r="KEF781" s="511"/>
      <c r="KEG781" s="511"/>
      <c r="KEH781" s="511"/>
      <c r="KEI781" s="511"/>
      <c r="KEJ781" s="203"/>
      <c r="KEK781" s="107"/>
      <c r="KEL781" s="511"/>
      <c r="KEM781" s="511"/>
      <c r="KEN781" s="511"/>
      <c r="KEO781" s="511"/>
      <c r="KEP781" s="511"/>
      <c r="KEQ781" s="511"/>
      <c r="KER781" s="511"/>
      <c r="KES781" s="168"/>
      <c r="KET781" s="168"/>
      <c r="KEU781" s="168"/>
      <c r="KEV781" s="168"/>
      <c r="KEW781" s="168"/>
      <c r="KEX781" s="168"/>
      <c r="KEY781" s="168"/>
      <c r="KEZ781" s="168"/>
      <c r="KFA781" s="168"/>
      <c r="KFB781" s="168"/>
      <c r="KFC781" s="168"/>
      <c r="KFD781" s="168"/>
      <c r="KFE781" s="168"/>
      <c r="KFF781" s="168"/>
      <c r="KFG781" s="168"/>
      <c r="KFH781" s="168"/>
      <c r="KFI781" s="168"/>
      <c r="KFJ781" s="168"/>
      <c r="KFK781" s="168"/>
      <c r="KFL781" s="168"/>
      <c r="KFM781" s="168"/>
      <c r="KFN781" s="168"/>
      <c r="KFO781" s="168"/>
      <c r="KFP781" s="168"/>
      <c r="KFQ781" s="168"/>
      <c r="KFR781" s="168"/>
      <c r="KFS781" s="168"/>
      <c r="KFT781" s="168"/>
      <c r="KFU781" s="168"/>
      <c r="KFV781" s="168"/>
      <c r="KFW781" s="168"/>
      <c r="KFX781" s="168"/>
      <c r="KFY781" s="168"/>
      <c r="KFZ781" s="168"/>
      <c r="KGA781" s="168"/>
      <c r="KGB781" s="168"/>
      <c r="KGC781" s="168"/>
      <c r="KGD781" s="168"/>
      <c r="KGE781" s="168"/>
      <c r="KGF781" s="168"/>
      <c r="KGG781" s="168"/>
      <c r="KGH781" s="168"/>
      <c r="KGI781" s="168"/>
      <c r="KGJ781" s="168"/>
      <c r="KGK781" s="511"/>
      <c r="KGL781" s="511"/>
      <c r="KGM781" s="511"/>
      <c r="KGN781" s="511"/>
      <c r="KGO781" s="511"/>
      <c r="KGP781" s="511"/>
      <c r="KGQ781" s="511"/>
      <c r="KGR781" s="511"/>
      <c r="KGS781" s="511"/>
      <c r="KGT781" s="511"/>
      <c r="KGU781" s="511"/>
      <c r="KGV781" s="511"/>
      <c r="KGW781" s="511"/>
      <c r="KGX781" s="511"/>
      <c r="KGY781" s="511"/>
      <c r="KGZ781" s="511"/>
      <c r="KHA781" s="511"/>
      <c r="KHB781" s="511"/>
      <c r="KHC781" s="511"/>
      <c r="KHD781" s="511"/>
      <c r="KHE781" s="511"/>
      <c r="KHF781" s="511"/>
      <c r="KHG781" s="511"/>
      <c r="KHH781" s="511"/>
      <c r="KHI781" s="89"/>
      <c r="KHJ781" s="89"/>
      <c r="KHK781" s="89"/>
      <c r="KHL781" s="89"/>
      <c r="KHM781" s="89"/>
      <c r="KHN781" s="511"/>
      <c r="KHO781" s="511"/>
      <c r="KHP781" s="89"/>
      <c r="KHQ781" s="89"/>
      <c r="KHR781" s="511"/>
      <c r="KHS781" s="511"/>
      <c r="KHT781" s="89"/>
      <c r="KHU781" s="89"/>
      <c r="KHV781" s="511"/>
      <c r="KHW781" s="511"/>
      <c r="KHX781" s="511"/>
      <c r="KHY781" s="511"/>
      <c r="KHZ781" s="511"/>
      <c r="KIA781" s="511"/>
      <c r="KIB781" s="511"/>
      <c r="KIC781" s="89"/>
      <c r="KID781" s="89"/>
      <c r="KIE781" s="511"/>
      <c r="KIF781" s="511"/>
      <c r="KIG781" s="89"/>
      <c r="KIH781" s="89"/>
      <c r="KII781" s="511"/>
      <c r="KIJ781" s="511"/>
      <c r="KIK781" s="511"/>
      <c r="KIL781" s="511"/>
      <c r="KIM781" s="511"/>
      <c r="KIN781" s="203"/>
      <c r="KIO781" s="107"/>
      <c r="KIP781" s="511"/>
      <c r="KIQ781" s="511"/>
      <c r="KIR781" s="511"/>
      <c r="KIS781" s="511"/>
      <c r="KIT781" s="511"/>
      <c r="KIU781" s="511"/>
      <c r="KIV781" s="511"/>
      <c r="KIW781" s="168"/>
      <c r="KIX781" s="168"/>
      <c r="KIY781" s="168"/>
      <c r="KIZ781" s="168"/>
      <c r="KJA781" s="168"/>
      <c r="KJB781" s="168"/>
      <c r="KJC781" s="168"/>
      <c r="KJD781" s="168"/>
      <c r="KJE781" s="168"/>
      <c r="KJF781" s="168"/>
      <c r="KJG781" s="168"/>
      <c r="KJH781" s="168"/>
      <c r="KJI781" s="168"/>
      <c r="KJJ781" s="168"/>
      <c r="KJK781" s="168"/>
      <c r="KJL781" s="168"/>
      <c r="KJM781" s="168"/>
      <c r="KJN781" s="168"/>
      <c r="KJO781" s="168"/>
      <c r="KJP781" s="168"/>
      <c r="KJQ781" s="168"/>
      <c r="KJR781" s="168"/>
      <c r="KJS781" s="168"/>
      <c r="KJT781" s="168"/>
      <c r="KJU781" s="168"/>
      <c r="KJV781" s="168"/>
      <c r="KJW781" s="168"/>
      <c r="KJX781" s="168"/>
      <c r="KJY781" s="168"/>
      <c r="KJZ781" s="168"/>
      <c r="KKA781" s="168"/>
      <c r="KKB781" s="168"/>
      <c r="KKC781" s="168"/>
      <c r="KKD781" s="168"/>
      <c r="KKE781" s="168"/>
      <c r="KKF781" s="168"/>
      <c r="KKG781" s="168"/>
      <c r="KKH781" s="168"/>
      <c r="KKI781" s="168"/>
      <c r="KKJ781" s="168"/>
      <c r="KKK781" s="168"/>
      <c r="KKL781" s="168"/>
      <c r="KKM781" s="168"/>
      <c r="KKN781" s="168"/>
      <c r="KKO781" s="511"/>
      <c r="KKP781" s="511"/>
      <c r="KKQ781" s="511"/>
      <c r="KKR781" s="511"/>
      <c r="KKS781" s="511"/>
      <c r="KKT781" s="511"/>
      <c r="KKU781" s="511"/>
      <c r="KKV781" s="511"/>
      <c r="KKW781" s="511"/>
      <c r="KKX781" s="511"/>
      <c r="KKY781" s="511"/>
      <c r="KKZ781" s="511"/>
      <c r="KLA781" s="511"/>
      <c r="KLB781" s="511"/>
      <c r="KLC781" s="511"/>
      <c r="KLD781" s="511"/>
      <c r="KLE781" s="511"/>
      <c r="KLF781" s="511"/>
      <c r="KLG781" s="511"/>
      <c r="KLH781" s="511"/>
      <c r="KLI781" s="511"/>
      <c r="KLJ781" s="511"/>
      <c r="KLK781" s="511"/>
      <c r="KLL781" s="511"/>
      <c r="KLM781" s="89"/>
      <c r="KLN781" s="89"/>
      <c r="KLO781" s="89"/>
      <c r="KLP781" s="89"/>
      <c r="KLQ781" s="89"/>
      <c r="KLR781" s="511"/>
      <c r="KLS781" s="511"/>
      <c r="KLT781" s="89"/>
      <c r="KLU781" s="89"/>
      <c r="KLV781" s="511"/>
      <c r="KLW781" s="511"/>
      <c r="KLX781" s="89"/>
      <c r="KLY781" s="89"/>
      <c r="KLZ781" s="511"/>
      <c r="KMA781" s="511"/>
      <c r="KMB781" s="511"/>
      <c r="KMC781" s="511"/>
      <c r="KMD781" s="511"/>
      <c r="KME781" s="511"/>
      <c r="KMF781" s="511"/>
      <c r="KMG781" s="89"/>
      <c r="KMH781" s="89"/>
      <c r="KMI781" s="511"/>
      <c r="KMJ781" s="511"/>
      <c r="KMK781" s="89"/>
      <c r="KML781" s="89"/>
      <c r="KMM781" s="511"/>
      <c r="KMN781" s="511"/>
      <c r="KMO781" s="511"/>
      <c r="KMP781" s="511"/>
      <c r="KMQ781" s="511"/>
      <c r="KMR781" s="203"/>
      <c r="KMS781" s="107"/>
      <c r="KMT781" s="511"/>
      <c r="KMU781" s="511"/>
      <c r="KMV781" s="511"/>
      <c r="KMW781" s="511"/>
      <c r="KMX781" s="511"/>
      <c r="KMY781" s="511"/>
      <c r="KMZ781" s="511"/>
      <c r="KNA781" s="168"/>
      <c r="KNB781" s="168"/>
      <c r="KNC781" s="168"/>
      <c r="KND781" s="168"/>
      <c r="KNE781" s="168"/>
      <c r="KNF781" s="168"/>
      <c r="KNG781" s="168"/>
      <c r="KNH781" s="168"/>
      <c r="KNI781" s="168"/>
      <c r="KNJ781" s="168"/>
      <c r="KNK781" s="168"/>
      <c r="KNL781" s="168"/>
      <c r="KNM781" s="168"/>
      <c r="KNN781" s="168"/>
      <c r="KNO781" s="168"/>
      <c r="KNP781" s="168"/>
      <c r="KNQ781" s="168"/>
      <c r="KNR781" s="168"/>
      <c r="KNS781" s="168"/>
      <c r="KNT781" s="168"/>
      <c r="KNU781" s="168"/>
      <c r="KNV781" s="168"/>
      <c r="KNW781" s="168"/>
      <c r="KNX781" s="168"/>
      <c r="KNY781" s="168"/>
      <c r="KNZ781" s="168"/>
      <c r="KOA781" s="168"/>
      <c r="KOB781" s="168"/>
      <c r="KOC781" s="168"/>
      <c r="KOD781" s="168"/>
      <c r="KOE781" s="168"/>
      <c r="KOF781" s="168"/>
      <c r="KOG781" s="168"/>
      <c r="KOH781" s="168"/>
      <c r="KOI781" s="168"/>
      <c r="KOJ781" s="168"/>
      <c r="KOK781" s="168"/>
      <c r="KOL781" s="168"/>
      <c r="KOM781" s="168"/>
      <c r="KON781" s="168"/>
      <c r="KOO781" s="168"/>
      <c r="KOP781" s="168"/>
      <c r="KOQ781" s="168"/>
      <c r="KOR781" s="168"/>
      <c r="KOS781" s="511"/>
      <c r="KOT781" s="511"/>
      <c r="KOU781" s="511"/>
      <c r="KOV781" s="511"/>
      <c r="KOW781" s="511"/>
      <c r="KOX781" s="511"/>
      <c r="KOY781" s="511"/>
      <c r="KOZ781" s="511"/>
      <c r="KPA781" s="511"/>
      <c r="KPB781" s="511"/>
      <c r="KPC781" s="511"/>
      <c r="KPD781" s="511"/>
      <c r="KPE781" s="511"/>
      <c r="KPF781" s="511"/>
      <c r="KPG781" s="511"/>
      <c r="KPH781" s="511"/>
      <c r="KPI781" s="511"/>
      <c r="KPJ781" s="511"/>
      <c r="KPK781" s="511"/>
      <c r="KPL781" s="511"/>
      <c r="KPM781" s="511"/>
      <c r="KPN781" s="511"/>
      <c r="KPO781" s="511"/>
      <c r="KPP781" s="511"/>
      <c r="KPQ781" s="89"/>
      <c r="KPR781" s="89"/>
      <c r="KPS781" s="89"/>
      <c r="KPT781" s="89"/>
      <c r="KPU781" s="89"/>
      <c r="KPV781" s="511"/>
      <c r="KPW781" s="511"/>
      <c r="KPX781" s="89"/>
      <c r="KPY781" s="89"/>
      <c r="KPZ781" s="511"/>
      <c r="KQA781" s="511"/>
      <c r="KQB781" s="89"/>
      <c r="KQC781" s="89"/>
      <c r="KQD781" s="511"/>
      <c r="KQE781" s="511"/>
      <c r="KQF781" s="511"/>
      <c r="KQG781" s="511"/>
      <c r="KQH781" s="511"/>
      <c r="KQI781" s="511"/>
      <c r="KQJ781" s="511"/>
      <c r="KQK781" s="89"/>
      <c r="KQL781" s="89"/>
      <c r="KQM781" s="511"/>
      <c r="KQN781" s="511"/>
      <c r="KQO781" s="89"/>
      <c r="KQP781" s="89"/>
      <c r="KQQ781" s="511"/>
      <c r="KQR781" s="511"/>
      <c r="KQS781" s="511"/>
      <c r="KQT781" s="511"/>
      <c r="KQU781" s="511"/>
      <c r="KQV781" s="203"/>
      <c r="KQW781" s="107"/>
      <c r="KQX781" s="511"/>
      <c r="KQY781" s="511"/>
      <c r="KQZ781" s="511"/>
      <c r="KRA781" s="511"/>
      <c r="KRB781" s="511"/>
      <c r="KRC781" s="511"/>
      <c r="KRD781" s="511"/>
      <c r="KRE781" s="168"/>
      <c r="KRF781" s="168"/>
      <c r="KRG781" s="168"/>
      <c r="KRH781" s="168"/>
      <c r="KRI781" s="168"/>
      <c r="KRJ781" s="168"/>
      <c r="KRK781" s="168"/>
      <c r="KRL781" s="168"/>
      <c r="KRM781" s="168"/>
      <c r="KRN781" s="168"/>
      <c r="KRO781" s="168"/>
      <c r="KRP781" s="168"/>
      <c r="KRQ781" s="168"/>
      <c r="KRR781" s="168"/>
      <c r="KRS781" s="168"/>
      <c r="KRT781" s="168"/>
      <c r="KRU781" s="168"/>
      <c r="KRV781" s="168"/>
      <c r="KRW781" s="168"/>
      <c r="KRX781" s="168"/>
      <c r="KRY781" s="168"/>
      <c r="KRZ781" s="168"/>
      <c r="KSA781" s="168"/>
      <c r="KSB781" s="168"/>
      <c r="KSC781" s="168"/>
      <c r="KSD781" s="168"/>
      <c r="KSE781" s="168"/>
      <c r="KSF781" s="168"/>
      <c r="KSG781" s="168"/>
      <c r="KSH781" s="168"/>
      <c r="KSI781" s="168"/>
      <c r="KSJ781" s="168"/>
      <c r="KSK781" s="168"/>
      <c r="KSL781" s="168"/>
      <c r="KSM781" s="168"/>
      <c r="KSN781" s="168"/>
      <c r="KSO781" s="168"/>
      <c r="KSP781" s="168"/>
      <c r="KSQ781" s="168"/>
      <c r="KSR781" s="168"/>
      <c r="KSS781" s="168"/>
      <c r="KST781" s="168"/>
      <c r="KSU781" s="168"/>
      <c r="KSV781" s="168"/>
      <c r="KSW781" s="511"/>
      <c r="KSX781" s="511"/>
      <c r="KSY781" s="511"/>
      <c r="KSZ781" s="511"/>
      <c r="KTA781" s="511"/>
      <c r="KTB781" s="511"/>
      <c r="KTC781" s="511"/>
      <c r="KTD781" s="511"/>
      <c r="KTE781" s="511"/>
      <c r="KTF781" s="511"/>
      <c r="KTG781" s="511"/>
      <c r="KTH781" s="511"/>
      <c r="KTI781" s="511"/>
      <c r="KTJ781" s="511"/>
      <c r="KTK781" s="511"/>
      <c r="KTL781" s="511"/>
      <c r="KTM781" s="511"/>
      <c r="KTN781" s="511"/>
      <c r="KTO781" s="511"/>
      <c r="KTP781" s="511"/>
      <c r="KTQ781" s="511"/>
      <c r="KTR781" s="511"/>
      <c r="KTS781" s="511"/>
      <c r="KTT781" s="511"/>
      <c r="KTU781" s="89"/>
      <c r="KTV781" s="89"/>
      <c r="KTW781" s="89"/>
      <c r="KTX781" s="89"/>
      <c r="KTY781" s="89"/>
      <c r="KTZ781" s="511"/>
      <c r="KUA781" s="511"/>
      <c r="KUB781" s="89"/>
      <c r="KUC781" s="89"/>
      <c r="KUD781" s="511"/>
      <c r="KUE781" s="511"/>
      <c r="KUF781" s="89"/>
      <c r="KUG781" s="89"/>
      <c r="KUH781" s="511"/>
      <c r="KUI781" s="511"/>
      <c r="KUJ781" s="511"/>
      <c r="KUK781" s="511"/>
      <c r="KUL781" s="511"/>
      <c r="KUM781" s="511"/>
      <c r="KUN781" s="511"/>
      <c r="KUO781" s="89"/>
      <c r="KUP781" s="89"/>
      <c r="KUQ781" s="511"/>
      <c r="KUR781" s="511"/>
      <c r="KUS781" s="89"/>
      <c r="KUT781" s="89"/>
      <c r="KUU781" s="511"/>
      <c r="KUV781" s="511"/>
      <c r="KUW781" s="511"/>
      <c r="KUX781" s="511"/>
      <c r="KUY781" s="511"/>
      <c r="KUZ781" s="203"/>
      <c r="KVA781" s="107"/>
      <c r="KVB781" s="511"/>
      <c r="KVC781" s="511"/>
      <c r="KVD781" s="511"/>
      <c r="KVE781" s="511"/>
      <c r="KVF781" s="511"/>
      <c r="KVG781" s="511"/>
      <c r="KVH781" s="511"/>
      <c r="KVI781" s="168"/>
      <c r="KVJ781" s="168"/>
      <c r="KVK781" s="168"/>
      <c r="KVL781" s="168"/>
      <c r="KVM781" s="168"/>
      <c r="KVN781" s="168"/>
      <c r="KVO781" s="168"/>
      <c r="KVP781" s="168"/>
      <c r="KVQ781" s="168"/>
      <c r="KVR781" s="168"/>
      <c r="KVS781" s="168"/>
      <c r="KVT781" s="168"/>
      <c r="KVU781" s="168"/>
      <c r="KVV781" s="168"/>
      <c r="KVW781" s="168"/>
      <c r="KVX781" s="168"/>
      <c r="KVY781" s="168"/>
      <c r="KVZ781" s="168"/>
      <c r="KWA781" s="168"/>
      <c r="KWB781" s="168"/>
      <c r="KWC781" s="168"/>
      <c r="KWD781" s="168"/>
      <c r="KWE781" s="168"/>
      <c r="KWF781" s="168"/>
      <c r="KWG781" s="168"/>
      <c r="KWH781" s="168"/>
      <c r="KWI781" s="168"/>
      <c r="KWJ781" s="168"/>
      <c r="KWK781" s="168"/>
      <c r="KWL781" s="168"/>
      <c r="KWM781" s="168"/>
      <c r="KWN781" s="168"/>
      <c r="KWO781" s="168"/>
      <c r="KWP781" s="168"/>
      <c r="KWQ781" s="168"/>
      <c r="KWR781" s="168"/>
      <c r="KWS781" s="168"/>
      <c r="KWT781" s="168"/>
      <c r="KWU781" s="168"/>
      <c r="KWV781" s="168"/>
      <c r="KWW781" s="168"/>
      <c r="KWX781" s="168"/>
      <c r="KWY781" s="168"/>
      <c r="KWZ781" s="168"/>
      <c r="KXA781" s="511"/>
      <c r="KXB781" s="511"/>
      <c r="KXC781" s="511"/>
      <c r="KXD781" s="511"/>
      <c r="KXE781" s="511"/>
      <c r="KXF781" s="511"/>
      <c r="KXG781" s="511"/>
      <c r="KXH781" s="511"/>
      <c r="KXI781" s="511"/>
      <c r="KXJ781" s="511"/>
      <c r="KXK781" s="511"/>
      <c r="KXL781" s="511"/>
      <c r="KXM781" s="511"/>
      <c r="KXN781" s="511"/>
      <c r="KXO781" s="511"/>
      <c r="KXP781" s="511"/>
      <c r="KXQ781" s="511"/>
      <c r="KXR781" s="511"/>
      <c r="KXS781" s="511"/>
      <c r="KXT781" s="511"/>
      <c r="KXU781" s="511"/>
      <c r="KXV781" s="511"/>
      <c r="KXW781" s="511"/>
      <c r="KXX781" s="511"/>
      <c r="KXY781" s="89"/>
      <c r="KXZ781" s="89"/>
      <c r="KYA781" s="89"/>
      <c r="KYB781" s="89"/>
      <c r="KYC781" s="89"/>
      <c r="KYD781" s="511"/>
      <c r="KYE781" s="511"/>
      <c r="KYF781" s="89"/>
      <c r="KYG781" s="89"/>
      <c r="KYH781" s="511"/>
      <c r="KYI781" s="511"/>
      <c r="KYJ781" s="89"/>
      <c r="KYK781" s="89"/>
      <c r="KYL781" s="511"/>
      <c r="KYM781" s="511"/>
      <c r="KYN781" s="511"/>
      <c r="KYO781" s="511"/>
      <c r="KYP781" s="511"/>
      <c r="KYQ781" s="511"/>
      <c r="KYR781" s="511"/>
      <c r="KYS781" s="89"/>
      <c r="KYT781" s="89"/>
      <c r="KYU781" s="511"/>
      <c r="KYV781" s="511"/>
      <c r="KYW781" s="89"/>
      <c r="KYX781" s="89"/>
      <c r="KYY781" s="511"/>
      <c r="KYZ781" s="511"/>
      <c r="KZA781" s="511"/>
      <c r="KZB781" s="511"/>
      <c r="KZC781" s="511"/>
      <c r="KZD781" s="203"/>
      <c r="KZE781" s="107"/>
      <c r="KZF781" s="511"/>
      <c r="KZG781" s="511"/>
      <c r="KZH781" s="511"/>
      <c r="KZI781" s="511"/>
      <c r="KZJ781" s="511"/>
      <c r="KZK781" s="511"/>
      <c r="KZL781" s="511"/>
      <c r="KZM781" s="168"/>
      <c r="KZN781" s="168"/>
      <c r="KZO781" s="168"/>
      <c r="KZP781" s="168"/>
      <c r="KZQ781" s="168"/>
      <c r="KZR781" s="168"/>
      <c r="KZS781" s="168"/>
      <c r="KZT781" s="168"/>
      <c r="KZU781" s="168"/>
      <c r="KZV781" s="168"/>
      <c r="KZW781" s="168"/>
      <c r="KZX781" s="168"/>
      <c r="KZY781" s="168"/>
      <c r="KZZ781" s="168"/>
      <c r="LAA781" s="168"/>
      <c r="LAB781" s="168"/>
      <c r="LAC781" s="168"/>
      <c r="LAD781" s="168"/>
      <c r="LAE781" s="168"/>
      <c r="LAF781" s="168"/>
      <c r="LAG781" s="168"/>
      <c r="LAH781" s="168"/>
      <c r="LAI781" s="168"/>
      <c r="LAJ781" s="168"/>
      <c r="LAK781" s="168"/>
      <c r="LAL781" s="168"/>
      <c r="LAM781" s="168"/>
      <c r="LAN781" s="168"/>
      <c r="LAO781" s="168"/>
      <c r="LAP781" s="168"/>
      <c r="LAQ781" s="168"/>
      <c r="LAR781" s="168"/>
      <c r="LAS781" s="168"/>
      <c r="LAT781" s="168"/>
      <c r="LAU781" s="168"/>
      <c r="LAV781" s="168"/>
      <c r="LAW781" s="168"/>
      <c r="LAX781" s="168"/>
      <c r="LAY781" s="168"/>
      <c r="LAZ781" s="168"/>
      <c r="LBA781" s="168"/>
      <c r="LBB781" s="168"/>
      <c r="LBC781" s="168"/>
      <c r="LBD781" s="168"/>
      <c r="LBE781" s="511"/>
      <c r="LBF781" s="511"/>
      <c r="LBG781" s="511"/>
      <c r="LBH781" s="511"/>
      <c r="LBI781" s="511"/>
      <c r="LBJ781" s="511"/>
      <c r="LBK781" s="511"/>
      <c r="LBL781" s="511"/>
      <c r="LBM781" s="511"/>
      <c r="LBN781" s="511"/>
      <c r="LBO781" s="511"/>
      <c r="LBP781" s="511"/>
      <c r="LBQ781" s="511"/>
      <c r="LBR781" s="511"/>
      <c r="LBS781" s="511"/>
      <c r="LBT781" s="511"/>
      <c r="LBU781" s="511"/>
      <c r="LBV781" s="511"/>
      <c r="LBW781" s="511"/>
      <c r="LBX781" s="511"/>
      <c r="LBY781" s="511"/>
      <c r="LBZ781" s="511"/>
      <c r="LCA781" s="511"/>
      <c r="LCB781" s="511"/>
      <c r="LCC781" s="89"/>
      <c r="LCD781" s="89"/>
      <c r="LCE781" s="89"/>
      <c r="LCF781" s="89"/>
      <c r="LCG781" s="89"/>
      <c r="LCH781" s="511"/>
      <c r="LCI781" s="511"/>
      <c r="LCJ781" s="89"/>
      <c r="LCK781" s="89"/>
      <c r="LCL781" s="511"/>
      <c r="LCM781" s="511"/>
      <c r="LCN781" s="89"/>
      <c r="LCO781" s="89"/>
      <c r="LCP781" s="511"/>
      <c r="LCQ781" s="511"/>
      <c r="LCR781" s="511"/>
      <c r="LCS781" s="511"/>
      <c r="LCT781" s="511"/>
      <c r="LCU781" s="511"/>
      <c r="LCV781" s="511"/>
      <c r="LCW781" s="89"/>
      <c r="LCX781" s="89"/>
      <c r="LCY781" s="511"/>
      <c r="LCZ781" s="511"/>
      <c r="LDA781" s="89"/>
      <c r="LDB781" s="89"/>
      <c r="LDC781" s="511"/>
      <c r="LDD781" s="511"/>
      <c r="LDE781" s="511"/>
      <c r="LDF781" s="511"/>
      <c r="LDG781" s="511"/>
      <c r="LDH781" s="203"/>
      <c r="LDI781" s="107"/>
      <c r="LDJ781" s="511"/>
      <c r="LDK781" s="511"/>
      <c r="LDL781" s="511"/>
      <c r="LDM781" s="511"/>
      <c r="LDN781" s="511"/>
      <c r="LDO781" s="511"/>
      <c r="LDP781" s="511"/>
      <c r="LDQ781" s="168"/>
      <c r="LDR781" s="168"/>
      <c r="LDS781" s="168"/>
      <c r="LDT781" s="168"/>
      <c r="LDU781" s="168"/>
      <c r="LDV781" s="168"/>
      <c r="LDW781" s="168"/>
      <c r="LDX781" s="168"/>
      <c r="LDY781" s="168"/>
      <c r="LDZ781" s="168"/>
      <c r="LEA781" s="168"/>
      <c r="LEB781" s="168"/>
      <c r="LEC781" s="168"/>
      <c r="LED781" s="168"/>
      <c r="LEE781" s="168"/>
      <c r="LEF781" s="168"/>
      <c r="LEG781" s="168"/>
      <c r="LEH781" s="168"/>
      <c r="LEI781" s="168"/>
      <c r="LEJ781" s="168"/>
      <c r="LEK781" s="168"/>
      <c r="LEL781" s="168"/>
      <c r="LEM781" s="168"/>
      <c r="LEN781" s="168"/>
      <c r="LEO781" s="168"/>
      <c r="LEP781" s="168"/>
      <c r="LEQ781" s="168"/>
      <c r="LER781" s="168"/>
      <c r="LES781" s="168"/>
      <c r="LET781" s="168"/>
      <c r="LEU781" s="168"/>
      <c r="LEV781" s="168"/>
      <c r="LEW781" s="168"/>
      <c r="LEX781" s="168"/>
      <c r="LEY781" s="168"/>
      <c r="LEZ781" s="168"/>
      <c r="LFA781" s="168"/>
      <c r="LFB781" s="168"/>
      <c r="LFC781" s="168"/>
      <c r="LFD781" s="168"/>
      <c r="LFE781" s="168"/>
      <c r="LFF781" s="168"/>
      <c r="LFG781" s="168"/>
      <c r="LFH781" s="168"/>
      <c r="LFI781" s="511"/>
      <c r="LFJ781" s="511"/>
      <c r="LFK781" s="511"/>
      <c r="LFL781" s="511"/>
      <c r="LFM781" s="511"/>
      <c r="LFN781" s="511"/>
      <c r="LFO781" s="511"/>
      <c r="LFP781" s="511"/>
      <c r="LFQ781" s="511"/>
      <c r="LFR781" s="511"/>
      <c r="LFS781" s="511"/>
      <c r="LFT781" s="511"/>
      <c r="LFU781" s="511"/>
      <c r="LFV781" s="511"/>
      <c r="LFW781" s="511"/>
      <c r="LFX781" s="511"/>
      <c r="LFY781" s="511"/>
      <c r="LFZ781" s="511"/>
      <c r="LGA781" s="511"/>
      <c r="LGB781" s="511"/>
      <c r="LGC781" s="511"/>
      <c r="LGD781" s="511"/>
      <c r="LGE781" s="511"/>
      <c r="LGF781" s="511"/>
      <c r="LGG781" s="89"/>
      <c r="LGH781" s="89"/>
      <c r="LGI781" s="89"/>
      <c r="LGJ781" s="89"/>
      <c r="LGK781" s="89"/>
      <c r="LGL781" s="511"/>
      <c r="LGM781" s="511"/>
      <c r="LGN781" s="89"/>
      <c r="LGO781" s="89"/>
      <c r="LGP781" s="511"/>
      <c r="LGQ781" s="511"/>
      <c r="LGR781" s="89"/>
      <c r="LGS781" s="89"/>
      <c r="LGT781" s="511"/>
      <c r="LGU781" s="511"/>
      <c r="LGV781" s="511"/>
      <c r="LGW781" s="511"/>
      <c r="LGX781" s="511"/>
      <c r="LGY781" s="511"/>
      <c r="LGZ781" s="511"/>
      <c r="LHA781" s="89"/>
      <c r="LHB781" s="89"/>
      <c r="LHC781" s="511"/>
      <c r="LHD781" s="511"/>
      <c r="LHE781" s="89"/>
      <c r="LHF781" s="89"/>
      <c r="LHG781" s="511"/>
      <c r="LHH781" s="511"/>
      <c r="LHI781" s="511"/>
      <c r="LHJ781" s="511"/>
      <c r="LHK781" s="511"/>
      <c r="LHL781" s="203"/>
      <c r="LHM781" s="107"/>
      <c r="LHN781" s="511"/>
      <c r="LHO781" s="511"/>
      <c r="LHP781" s="511"/>
      <c r="LHQ781" s="511"/>
      <c r="LHR781" s="511"/>
      <c r="LHS781" s="511"/>
      <c r="LHT781" s="511"/>
      <c r="LHU781" s="168"/>
      <c r="LHV781" s="168"/>
      <c r="LHW781" s="168"/>
      <c r="LHX781" s="168"/>
      <c r="LHY781" s="168"/>
      <c r="LHZ781" s="168"/>
      <c r="LIA781" s="168"/>
      <c r="LIB781" s="168"/>
      <c r="LIC781" s="168"/>
      <c r="LID781" s="168"/>
      <c r="LIE781" s="168"/>
      <c r="LIF781" s="168"/>
      <c r="LIG781" s="168"/>
      <c r="LIH781" s="168"/>
      <c r="LII781" s="168"/>
      <c r="LIJ781" s="168"/>
      <c r="LIK781" s="168"/>
      <c r="LIL781" s="168"/>
      <c r="LIM781" s="168"/>
      <c r="LIN781" s="168"/>
      <c r="LIO781" s="168"/>
      <c r="LIP781" s="168"/>
      <c r="LIQ781" s="168"/>
      <c r="LIR781" s="168"/>
      <c r="LIS781" s="168"/>
      <c r="LIT781" s="168"/>
      <c r="LIU781" s="168"/>
      <c r="LIV781" s="168"/>
      <c r="LIW781" s="168"/>
      <c r="LIX781" s="168"/>
      <c r="LIY781" s="168"/>
      <c r="LIZ781" s="168"/>
      <c r="LJA781" s="168"/>
      <c r="LJB781" s="168"/>
      <c r="LJC781" s="168"/>
      <c r="LJD781" s="168"/>
      <c r="LJE781" s="168"/>
      <c r="LJF781" s="168"/>
      <c r="LJG781" s="168"/>
      <c r="LJH781" s="168"/>
      <c r="LJI781" s="168"/>
      <c r="LJJ781" s="168"/>
      <c r="LJK781" s="168"/>
      <c r="LJL781" s="168"/>
      <c r="LJM781" s="511"/>
      <c r="LJN781" s="511"/>
      <c r="LJO781" s="511"/>
      <c r="LJP781" s="511"/>
      <c r="LJQ781" s="511"/>
      <c r="LJR781" s="511"/>
      <c r="LJS781" s="511"/>
      <c r="LJT781" s="511"/>
      <c r="LJU781" s="511"/>
      <c r="LJV781" s="511"/>
      <c r="LJW781" s="511"/>
      <c r="LJX781" s="511"/>
      <c r="LJY781" s="511"/>
      <c r="LJZ781" s="511"/>
      <c r="LKA781" s="511"/>
      <c r="LKB781" s="511"/>
      <c r="LKC781" s="511"/>
      <c r="LKD781" s="511"/>
      <c r="LKE781" s="511"/>
      <c r="LKF781" s="511"/>
      <c r="LKG781" s="511"/>
      <c r="LKH781" s="511"/>
      <c r="LKI781" s="511"/>
      <c r="LKJ781" s="511"/>
      <c r="LKK781" s="89"/>
      <c r="LKL781" s="89"/>
      <c r="LKM781" s="89"/>
      <c r="LKN781" s="89"/>
      <c r="LKO781" s="89"/>
      <c r="LKP781" s="511"/>
      <c r="LKQ781" s="511"/>
      <c r="LKR781" s="89"/>
      <c r="LKS781" s="89"/>
      <c r="LKT781" s="511"/>
      <c r="LKU781" s="511"/>
      <c r="LKV781" s="89"/>
      <c r="LKW781" s="89"/>
      <c r="LKX781" s="511"/>
      <c r="LKY781" s="511"/>
      <c r="LKZ781" s="511"/>
      <c r="LLA781" s="511"/>
      <c r="LLB781" s="511"/>
      <c r="LLC781" s="511"/>
      <c r="LLD781" s="511"/>
      <c r="LLE781" s="89"/>
      <c r="LLF781" s="89"/>
      <c r="LLG781" s="511"/>
      <c r="LLH781" s="511"/>
      <c r="LLI781" s="89"/>
      <c r="LLJ781" s="89"/>
      <c r="LLK781" s="511"/>
      <c r="LLL781" s="511"/>
      <c r="LLM781" s="511"/>
      <c r="LLN781" s="511"/>
      <c r="LLO781" s="511"/>
      <c r="LLP781" s="203"/>
      <c r="LLQ781" s="107"/>
      <c r="LLR781" s="511"/>
      <c r="LLS781" s="511"/>
      <c r="LLT781" s="511"/>
      <c r="LLU781" s="511"/>
      <c r="LLV781" s="511"/>
      <c r="LLW781" s="511"/>
      <c r="LLX781" s="511"/>
      <c r="LLY781" s="168"/>
      <c r="LLZ781" s="168"/>
      <c r="LMA781" s="168"/>
      <c r="LMB781" s="168"/>
      <c r="LMC781" s="168"/>
      <c r="LMD781" s="168"/>
      <c r="LME781" s="168"/>
      <c r="LMF781" s="168"/>
      <c r="LMG781" s="168"/>
      <c r="LMH781" s="168"/>
      <c r="LMI781" s="168"/>
      <c r="LMJ781" s="168"/>
      <c r="LMK781" s="168"/>
      <c r="LML781" s="168"/>
      <c r="LMM781" s="168"/>
      <c r="LMN781" s="168"/>
      <c r="LMO781" s="168"/>
      <c r="LMP781" s="168"/>
      <c r="LMQ781" s="168"/>
      <c r="LMR781" s="168"/>
      <c r="LMS781" s="168"/>
      <c r="LMT781" s="168"/>
      <c r="LMU781" s="168"/>
      <c r="LMV781" s="168"/>
      <c r="LMW781" s="168"/>
      <c r="LMX781" s="168"/>
      <c r="LMY781" s="168"/>
      <c r="LMZ781" s="168"/>
      <c r="LNA781" s="168"/>
      <c r="LNB781" s="168"/>
      <c r="LNC781" s="168"/>
      <c r="LND781" s="168"/>
      <c r="LNE781" s="168"/>
      <c r="LNF781" s="168"/>
      <c r="LNG781" s="168"/>
      <c r="LNH781" s="168"/>
      <c r="LNI781" s="168"/>
      <c r="LNJ781" s="168"/>
      <c r="LNK781" s="168"/>
      <c r="LNL781" s="168"/>
      <c r="LNM781" s="168"/>
      <c r="LNN781" s="168"/>
      <c r="LNO781" s="168"/>
      <c r="LNP781" s="168"/>
      <c r="LNQ781" s="511"/>
      <c r="LNR781" s="511"/>
      <c r="LNS781" s="511"/>
      <c r="LNT781" s="511"/>
      <c r="LNU781" s="511"/>
      <c r="LNV781" s="511"/>
      <c r="LNW781" s="511"/>
      <c r="LNX781" s="511"/>
      <c r="LNY781" s="511"/>
      <c r="LNZ781" s="511"/>
      <c r="LOA781" s="511"/>
      <c r="LOB781" s="511"/>
      <c r="LOC781" s="511"/>
      <c r="LOD781" s="511"/>
      <c r="LOE781" s="511"/>
      <c r="LOF781" s="511"/>
      <c r="LOG781" s="511"/>
      <c r="LOH781" s="511"/>
      <c r="LOI781" s="511"/>
      <c r="LOJ781" s="511"/>
      <c r="LOK781" s="511"/>
      <c r="LOL781" s="511"/>
      <c r="LOM781" s="511"/>
      <c r="LON781" s="511"/>
      <c r="LOO781" s="89"/>
      <c r="LOP781" s="89"/>
      <c r="LOQ781" s="89"/>
      <c r="LOR781" s="89"/>
      <c r="LOS781" s="89"/>
      <c r="LOT781" s="511"/>
      <c r="LOU781" s="511"/>
      <c r="LOV781" s="89"/>
      <c r="LOW781" s="89"/>
      <c r="LOX781" s="511"/>
      <c r="LOY781" s="511"/>
      <c r="LOZ781" s="89"/>
      <c r="LPA781" s="89"/>
      <c r="LPB781" s="511"/>
      <c r="LPC781" s="511"/>
      <c r="LPD781" s="511"/>
      <c r="LPE781" s="511"/>
      <c r="LPF781" s="511"/>
      <c r="LPG781" s="511"/>
      <c r="LPH781" s="511"/>
      <c r="LPI781" s="89"/>
      <c r="LPJ781" s="89"/>
      <c r="LPK781" s="511"/>
      <c r="LPL781" s="511"/>
      <c r="LPM781" s="89"/>
      <c r="LPN781" s="89"/>
      <c r="LPO781" s="511"/>
      <c r="LPP781" s="511"/>
      <c r="LPQ781" s="511"/>
      <c r="LPR781" s="511"/>
      <c r="LPS781" s="511"/>
      <c r="LPT781" s="203"/>
      <c r="LPU781" s="107"/>
      <c r="LPV781" s="511"/>
      <c r="LPW781" s="511"/>
      <c r="LPX781" s="511"/>
      <c r="LPY781" s="511"/>
      <c r="LPZ781" s="511"/>
      <c r="LQA781" s="511"/>
      <c r="LQB781" s="511"/>
      <c r="LQC781" s="168"/>
      <c r="LQD781" s="168"/>
      <c r="LQE781" s="168"/>
      <c r="LQF781" s="168"/>
      <c r="LQG781" s="168"/>
      <c r="LQH781" s="168"/>
      <c r="LQI781" s="168"/>
      <c r="LQJ781" s="168"/>
      <c r="LQK781" s="168"/>
      <c r="LQL781" s="168"/>
      <c r="LQM781" s="168"/>
      <c r="LQN781" s="168"/>
      <c r="LQO781" s="168"/>
      <c r="LQP781" s="168"/>
      <c r="LQQ781" s="168"/>
      <c r="LQR781" s="168"/>
      <c r="LQS781" s="168"/>
      <c r="LQT781" s="168"/>
      <c r="LQU781" s="168"/>
      <c r="LQV781" s="168"/>
      <c r="LQW781" s="168"/>
      <c r="LQX781" s="168"/>
      <c r="LQY781" s="168"/>
      <c r="LQZ781" s="168"/>
      <c r="LRA781" s="168"/>
      <c r="LRB781" s="168"/>
      <c r="LRC781" s="168"/>
      <c r="LRD781" s="168"/>
      <c r="LRE781" s="168"/>
      <c r="LRF781" s="168"/>
      <c r="LRG781" s="168"/>
      <c r="LRH781" s="168"/>
      <c r="LRI781" s="168"/>
      <c r="LRJ781" s="168"/>
      <c r="LRK781" s="168"/>
      <c r="LRL781" s="168"/>
      <c r="LRM781" s="168"/>
      <c r="LRN781" s="168"/>
      <c r="LRO781" s="168"/>
      <c r="LRP781" s="168"/>
      <c r="LRQ781" s="168"/>
      <c r="LRR781" s="168"/>
      <c r="LRS781" s="168"/>
      <c r="LRT781" s="168"/>
      <c r="LRU781" s="511"/>
      <c r="LRV781" s="511"/>
      <c r="LRW781" s="511"/>
      <c r="LRX781" s="511"/>
      <c r="LRY781" s="511"/>
      <c r="LRZ781" s="511"/>
      <c r="LSA781" s="511"/>
      <c r="LSB781" s="511"/>
      <c r="LSC781" s="511"/>
      <c r="LSD781" s="511"/>
      <c r="LSE781" s="511"/>
      <c r="LSF781" s="511"/>
      <c r="LSG781" s="511"/>
      <c r="LSH781" s="511"/>
      <c r="LSI781" s="511"/>
      <c r="LSJ781" s="511"/>
      <c r="LSK781" s="511"/>
      <c r="LSL781" s="511"/>
      <c r="LSM781" s="511"/>
      <c r="LSN781" s="511"/>
      <c r="LSO781" s="511"/>
      <c r="LSP781" s="511"/>
      <c r="LSQ781" s="511"/>
      <c r="LSR781" s="511"/>
      <c r="LSS781" s="89"/>
      <c r="LST781" s="89"/>
      <c r="LSU781" s="89"/>
      <c r="LSV781" s="89"/>
      <c r="LSW781" s="89"/>
      <c r="LSX781" s="511"/>
      <c r="LSY781" s="511"/>
      <c r="LSZ781" s="89"/>
      <c r="LTA781" s="89"/>
      <c r="LTB781" s="511"/>
      <c r="LTC781" s="511"/>
      <c r="LTD781" s="89"/>
      <c r="LTE781" s="89"/>
      <c r="LTF781" s="511"/>
      <c r="LTG781" s="511"/>
      <c r="LTH781" s="511"/>
      <c r="LTI781" s="511"/>
      <c r="LTJ781" s="511"/>
      <c r="LTK781" s="511"/>
      <c r="LTL781" s="511"/>
      <c r="LTM781" s="89"/>
      <c r="LTN781" s="89"/>
      <c r="LTO781" s="511"/>
      <c r="LTP781" s="511"/>
      <c r="LTQ781" s="89"/>
      <c r="LTR781" s="89"/>
      <c r="LTS781" s="511"/>
      <c r="LTT781" s="511"/>
      <c r="LTU781" s="511"/>
      <c r="LTV781" s="511"/>
      <c r="LTW781" s="511"/>
      <c r="LTX781" s="203"/>
      <c r="LTY781" s="107"/>
      <c r="LTZ781" s="511"/>
      <c r="LUA781" s="511"/>
      <c r="LUB781" s="511"/>
      <c r="LUC781" s="511"/>
      <c r="LUD781" s="511"/>
      <c r="LUE781" s="511"/>
      <c r="LUF781" s="511"/>
      <c r="LUG781" s="168"/>
      <c r="LUH781" s="168"/>
      <c r="LUI781" s="168"/>
      <c r="LUJ781" s="168"/>
      <c r="LUK781" s="168"/>
      <c r="LUL781" s="168"/>
      <c r="LUM781" s="168"/>
      <c r="LUN781" s="168"/>
      <c r="LUO781" s="168"/>
      <c r="LUP781" s="168"/>
      <c r="LUQ781" s="168"/>
      <c r="LUR781" s="168"/>
      <c r="LUS781" s="168"/>
      <c r="LUT781" s="168"/>
      <c r="LUU781" s="168"/>
      <c r="LUV781" s="168"/>
      <c r="LUW781" s="168"/>
      <c r="LUX781" s="168"/>
      <c r="LUY781" s="168"/>
      <c r="LUZ781" s="168"/>
      <c r="LVA781" s="168"/>
      <c r="LVB781" s="168"/>
      <c r="LVC781" s="168"/>
      <c r="LVD781" s="168"/>
      <c r="LVE781" s="168"/>
      <c r="LVF781" s="168"/>
      <c r="LVG781" s="168"/>
      <c r="LVH781" s="168"/>
      <c r="LVI781" s="168"/>
      <c r="LVJ781" s="168"/>
      <c r="LVK781" s="168"/>
      <c r="LVL781" s="168"/>
      <c r="LVM781" s="168"/>
      <c r="LVN781" s="168"/>
      <c r="LVO781" s="168"/>
      <c r="LVP781" s="168"/>
      <c r="LVQ781" s="168"/>
      <c r="LVR781" s="168"/>
      <c r="LVS781" s="168"/>
      <c r="LVT781" s="168"/>
      <c r="LVU781" s="168"/>
      <c r="LVV781" s="168"/>
      <c r="LVW781" s="168"/>
      <c r="LVX781" s="168"/>
      <c r="LVY781" s="511"/>
      <c r="LVZ781" s="511"/>
      <c r="LWA781" s="511"/>
      <c r="LWB781" s="511"/>
      <c r="LWC781" s="511"/>
      <c r="LWD781" s="511"/>
      <c r="LWE781" s="511"/>
      <c r="LWF781" s="511"/>
      <c r="LWG781" s="511"/>
      <c r="LWH781" s="511"/>
      <c r="LWI781" s="511"/>
      <c r="LWJ781" s="511"/>
      <c r="LWK781" s="511"/>
      <c r="LWL781" s="511"/>
      <c r="LWM781" s="511"/>
      <c r="LWN781" s="511"/>
      <c r="LWO781" s="511"/>
      <c r="LWP781" s="511"/>
      <c r="LWQ781" s="511"/>
      <c r="LWR781" s="511"/>
      <c r="LWS781" s="511"/>
      <c r="LWT781" s="511"/>
      <c r="LWU781" s="511"/>
      <c r="LWV781" s="511"/>
      <c r="LWW781" s="89"/>
      <c r="LWX781" s="89"/>
      <c r="LWY781" s="89"/>
      <c r="LWZ781" s="89"/>
      <c r="LXA781" s="89"/>
      <c r="LXB781" s="511"/>
      <c r="LXC781" s="511"/>
      <c r="LXD781" s="89"/>
      <c r="LXE781" s="89"/>
      <c r="LXF781" s="511"/>
      <c r="LXG781" s="511"/>
      <c r="LXH781" s="89"/>
      <c r="LXI781" s="89"/>
      <c r="LXJ781" s="511"/>
      <c r="LXK781" s="511"/>
      <c r="LXL781" s="511"/>
      <c r="LXM781" s="511"/>
      <c r="LXN781" s="511"/>
      <c r="LXO781" s="511"/>
      <c r="LXP781" s="511"/>
      <c r="LXQ781" s="89"/>
      <c r="LXR781" s="89"/>
      <c r="LXS781" s="511"/>
      <c r="LXT781" s="511"/>
      <c r="LXU781" s="89"/>
      <c r="LXV781" s="89"/>
      <c r="LXW781" s="511"/>
      <c r="LXX781" s="511"/>
      <c r="LXY781" s="511"/>
      <c r="LXZ781" s="511"/>
      <c r="LYA781" s="511"/>
      <c r="LYB781" s="203"/>
      <c r="LYC781" s="107"/>
      <c r="LYD781" s="511"/>
      <c r="LYE781" s="511"/>
      <c r="LYF781" s="511"/>
      <c r="LYG781" s="511"/>
      <c r="LYH781" s="511"/>
      <c r="LYI781" s="511"/>
      <c r="LYJ781" s="511"/>
      <c r="LYK781" s="168"/>
      <c r="LYL781" s="168"/>
      <c r="LYM781" s="168"/>
      <c r="LYN781" s="168"/>
      <c r="LYO781" s="168"/>
      <c r="LYP781" s="168"/>
      <c r="LYQ781" s="168"/>
      <c r="LYR781" s="168"/>
      <c r="LYS781" s="168"/>
      <c r="LYT781" s="168"/>
      <c r="LYU781" s="168"/>
      <c r="LYV781" s="168"/>
      <c r="LYW781" s="168"/>
      <c r="LYX781" s="168"/>
      <c r="LYY781" s="168"/>
      <c r="LYZ781" s="168"/>
      <c r="LZA781" s="168"/>
      <c r="LZB781" s="168"/>
      <c r="LZC781" s="168"/>
      <c r="LZD781" s="168"/>
      <c r="LZE781" s="168"/>
      <c r="LZF781" s="168"/>
      <c r="LZG781" s="168"/>
      <c r="LZH781" s="168"/>
      <c r="LZI781" s="168"/>
      <c r="LZJ781" s="168"/>
      <c r="LZK781" s="168"/>
      <c r="LZL781" s="168"/>
      <c r="LZM781" s="168"/>
      <c r="LZN781" s="168"/>
      <c r="LZO781" s="168"/>
      <c r="LZP781" s="168"/>
      <c r="LZQ781" s="168"/>
      <c r="LZR781" s="168"/>
      <c r="LZS781" s="168"/>
      <c r="LZT781" s="168"/>
      <c r="LZU781" s="168"/>
      <c r="LZV781" s="168"/>
      <c r="LZW781" s="168"/>
      <c r="LZX781" s="168"/>
      <c r="LZY781" s="168"/>
      <c r="LZZ781" s="168"/>
      <c r="MAA781" s="168"/>
      <c r="MAB781" s="168"/>
      <c r="MAC781" s="511"/>
      <c r="MAD781" s="511"/>
      <c r="MAE781" s="511"/>
      <c r="MAF781" s="511"/>
      <c r="MAG781" s="511"/>
      <c r="MAH781" s="511"/>
      <c r="MAI781" s="511"/>
      <c r="MAJ781" s="511"/>
      <c r="MAK781" s="511"/>
      <c r="MAL781" s="511"/>
      <c r="MAM781" s="511"/>
      <c r="MAN781" s="511"/>
      <c r="MAO781" s="511"/>
      <c r="MAP781" s="511"/>
      <c r="MAQ781" s="511"/>
      <c r="MAR781" s="511"/>
      <c r="MAS781" s="511"/>
      <c r="MAT781" s="511"/>
      <c r="MAU781" s="511"/>
      <c r="MAV781" s="511"/>
      <c r="MAW781" s="511"/>
      <c r="MAX781" s="511"/>
      <c r="MAY781" s="511"/>
      <c r="MAZ781" s="511"/>
      <c r="MBA781" s="89"/>
      <c r="MBB781" s="89"/>
      <c r="MBC781" s="89"/>
      <c r="MBD781" s="89"/>
      <c r="MBE781" s="89"/>
      <c r="MBF781" s="511"/>
      <c r="MBG781" s="511"/>
      <c r="MBH781" s="89"/>
      <c r="MBI781" s="89"/>
      <c r="MBJ781" s="511"/>
      <c r="MBK781" s="511"/>
      <c r="MBL781" s="89"/>
      <c r="MBM781" s="89"/>
      <c r="MBN781" s="511"/>
      <c r="MBO781" s="511"/>
      <c r="MBP781" s="511"/>
      <c r="MBQ781" s="511"/>
      <c r="MBR781" s="511"/>
      <c r="MBS781" s="511"/>
      <c r="MBT781" s="511"/>
      <c r="MBU781" s="89"/>
      <c r="MBV781" s="89"/>
      <c r="MBW781" s="511"/>
      <c r="MBX781" s="511"/>
      <c r="MBY781" s="89"/>
      <c r="MBZ781" s="89"/>
      <c r="MCA781" s="511"/>
      <c r="MCB781" s="511"/>
      <c r="MCC781" s="511"/>
      <c r="MCD781" s="511"/>
      <c r="MCE781" s="511"/>
      <c r="MCF781" s="203"/>
      <c r="MCG781" s="107"/>
      <c r="MCH781" s="511"/>
      <c r="MCI781" s="511"/>
      <c r="MCJ781" s="511"/>
      <c r="MCK781" s="511"/>
      <c r="MCL781" s="511"/>
      <c r="MCM781" s="511"/>
      <c r="MCN781" s="511"/>
      <c r="MCO781" s="168"/>
      <c r="MCP781" s="168"/>
      <c r="MCQ781" s="168"/>
      <c r="MCR781" s="168"/>
      <c r="MCS781" s="168"/>
      <c r="MCT781" s="168"/>
      <c r="MCU781" s="168"/>
      <c r="MCV781" s="168"/>
      <c r="MCW781" s="168"/>
      <c r="MCX781" s="168"/>
      <c r="MCY781" s="168"/>
      <c r="MCZ781" s="168"/>
      <c r="MDA781" s="168"/>
      <c r="MDB781" s="168"/>
      <c r="MDC781" s="168"/>
      <c r="MDD781" s="168"/>
      <c r="MDE781" s="168"/>
      <c r="MDF781" s="168"/>
      <c r="MDG781" s="168"/>
      <c r="MDH781" s="168"/>
      <c r="MDI781" s="168"/>
      <c r="MDJ781" s="168"/>
      <c r="MDK781" s="168"/>
      <c r="MDL781" s="168"/>
      <c r="MDM781" s="168"/>
      <c r="MDN781" s="168"/>
      <c r="MDO781" s="168"/>
      <c r="MDP781" s="168"/>
      <c r="MDQ781" s="168"/>
      <c r="MDR781" s="168"/>
      <c r="MDS781" s="168"/>
      <c r="MDT781" s="168"/>
      <c r="MDU781" s="168"/>
      <c r="MDV781" s="168"/>
      <c r="MDW781" s="168"/>
      <c r="MDX781" s="168"/>
      <c r="MDY781" s="168"/>
      <c r="MDZ781" s="168"/>
      <c r="MEA781" s="168"/>
      <c r="MEB781" s="168"/>
      <c r="MEC781" s="168"/>
      <c r="MED781" s="168"/>
      <c r="MEE781" s="168"/>
      <c r="MEF781" s="168"/>
      <c r="MEG781" s="511"/>
      <c r="MEH781" s="511"/>
      <c r="MEI781" s="511"/>
      <c r="MEJ781" s="511"/>
      <c r="MEK781" s="511"/>
      <c r="MEL781" s="511"/>
      <c r="MEM781" s="511"/>
      <c r="MEN781" s="511"/>
      <c r="MEO781" s="511"/>
      <c r="MEP781" s="511"/>
      <c r="MEQ781" s="511"/>
      <c r="MER781" s="511"/>
      <c r="MES781" s="511"/>
      <c r="MET781" s="511"/>
      <c r="MEU781" s="511"/>
      <c r="MEV781" s="511"/>
      <c r="MEW781" s="511"/>
      <c r="MEX781" s="511"/>
      <c r="MEY781" s="511"/>
      <c r="MEZ781" s="511"/>
      <c r="MFA781" s="511"/>
      <c r="MFB781" s="511"/>
      <c r="MFC781" s="511"/>
      <c r="MFD781" s="511"/>
      <c r="MFE781" s="89"/>
      <c r="MFF781" s="89"/>
      <c r="MFG781" s="89"/>
      <c r="MFH781" s="89"/>
      <c r="MFI781" s="89"/>
      <c r="MFJ781" s="511"/>
      <c r="MFK781" s="511"/>
      <c r="MFL781" s="89"/>
      <c r="MFM781" s="89"/>
      <c r="MFN781" s="511"/>
      <c r="MFO781" s="511"/>
      <c r="MFP781" s="89"/>
      <c r="MFQ781" s="89"/>
      <c r="MFR781" s="511"/>
      <c r="MFS781" s="511"/>
      <c r="MFT781" s="511"/>
      <c r="MFU781" s="511"/>
      <c r="MFV781" s="511"/>
      <c r="MFW781" s="511"/>
      <c r="MFX781" s="511"/>
      <c r="MFY781" s="89"/>
      <c r="MFZ781" s="89"/>
      <c r="MGA781" s="511"/>
      <c r="MGB781" s="511"/>
      <c r="MGC781" s="89"/>
      <c r="MGD781" s="89"/>
      <c r="MGE781" s="511"/>
      <c r="MGF781" s="511"/>
      <c r="MGG781" s="511"/>
      <c r="MGH781" s="511"/>
      <c r="MGI781" s="511"/>
      <c r="MGJ781" s="203"/>
      <c r="MGK781" s="107"/>
      <c r="MGL781" s="511"/>
      <c r="MGM781" s="511"/>
      <c r="MGN781" s="511"/>
      <c r="MGO781" s="511"/>
      <c r="MGP781" s="511"/>
      <c r="MGQ781" s="511"/>
      <c r="MGR781" s="511"/>
      <c r="MGS781" s="168"/>
      <c r="MGT781" s="168"/>
      <c r="MGU781" s="168"/>
      <c r="MGV781" s="168"/>
      <c r="MGW781" s="168"/>
      <c r="MGX781" s="168"/>
      <c r="MGY781" s="168"/>
      <c r="MGZ781" s="168"/>
      <c r="MHA781" s="168"/>
      <c r="MHB781" s="168"/>
      <c r="MHC781" s="168"/>
      <c r="MHD781" s="168"/>
      <c r="MHE781" s="168"/>
      <c r="MHF781" s="168"/>
      <c r="MHG781" s="168"/>
      <c r="MHH781" s="168"/>
      <c r="MHI781" s="168"/>
      <c r="MHJ781" s="168"/>
      <c r="MHK781" s="168"/>
      <c r="MHL781" s="168"/>
      <c r="MHM781" s="168"/>
      <c r="MHN781" s="168"/>
      <c r="MHO781" s="168"/>
      <c r="MHP781" s="168"/>
      <c r="MHQ781" s="168"/>
      <c r="MHR781" s="168"/>
      <c r="MHS781" s="168"/>
      <c r="MHT781" s="168"/>
      <c r="MHU781" s="168"/>
      <c r="MHV781" s="168"/>
      <c r="MHW781" s="168"/>
      <c r="MHX781" s="168"/>
      <c r="MHY781" s="168"/>
      <c r="MHZ781" s="168"/>
      <c r="MIA781" s="168"/>
      <c r="MIB781" s="168"/>
      <c r="MIC781" s="168"/>
      <c r="MID781" s="168"/>
      <c r="MIE781" s="168"/>
      <c r="MIF781" s="168"/>
      <c r="MIG781" s="168"/>
      <c r="MIH781" s="168"/>
      <c r="MII781" s="168"/>
      <c r="MIJ781" s="168"/>
      <c r="MIK781" s="511"/>
      <c r="MIL781" s="511"/>
      <c r="MIM781" s="511"/>
      <c r="MIN781" s="511"/>
      <c r="MIO781" s="511"/>
      <c r="MIP781" s="511"/>
      <c r="MIQ781" s="511"/>
      <c r="MIR781" s="511"/>
      <c r="MIS781" s="511"/>
      <c r="MIT781" s="511"/>
      <c r="MIU781" s="511"/>
      <c r="MIV781" s="511"/>
      <c r="MIW781" s="511"/>
      <c r="MIX781" s="511"/>
      <c r="MIY781" s="511"/>
      <c r="MIZ781" s="511"/>
      <c r="MJA781" s="511"/>
      <c r="MJB781" s="511"/>
      <c r="MJC781" s="511"/>
      <c r="MJD781" s="511"/>
      <c r="MJE781" s="511"/>
      <c r="MJF781" s="511"/>
      <c r="MJG781" s="511"/>
      <c r="MJH781" s="511"/>
      <c r="MJI781" s="89"/>
      <c r="MJJ781" s="89"/>
      <c r="MJK781" s="89"/>
      <c r="MJL781" s="89"/>
      <c r="MJM781" s="89"/>
      <c r="MJN781" s="511"/>
      <c r="MJO781" s="511"/>
      <c r="MJP781" s="89"/>
      <c r="MJQ781" s="89"/>
      <c r="MJR781" s="511"/>
      <c r="MJS781" s="511"/>
      <c r="MJT781" s="89"/>
      <c r="MJU781" s="89"/>
      <c r="MJV781" s="511"/>
      <c r="MJW781" s="511"/>
      <c r="MJX781" s="511"/>
      <c r="MJY781" s="511"/>
      <c r="MJZ781" s="511"/>
      <c r="MKA781" s="511"/>
      <c r="MKB781" s="511"/>
      <c r="MKC781" s="89"/>
      <c r="MKD781" s="89"/>
      <c r="MKE781" s="511"/>
      <c r="MKF781" s="511"/>
      <c r="MKG781" s="89"/>
      <c r="MKH781" s="89"/>
      <c r="MKI781" s="511"/>
      <c r="MKJ781" s="511"/>
      <c r="MKK781" s="511"/>
      <c r="MKL781" s="511"/>
      <c r="MKM781" s="511"/>
      <c r="MKN781" s="203"/>
      <c r="MKO781" s="107"/>
      <c r="MKP781" s="511"/>
      <c r="MKQ781" s="511"/>
      <c r="MKR781" s="511"/>
      <c r="MKS781" s="511"/>
      <c r="MKT781" s="511"/>
      <c r="MKU781" s="511"/>
      <c r="MKV781" s="511"/>
      <c r="MKW781" s="168"/>
      <c r="MKX781" s="168"/>
      <c r="MKY781" s="168"/>
      <c r="MKZ781" s="168"/>
      <c r="MLA781" s="168"/>
      <c r="MLB781" s="168"/>
      <c r="MLC781" s="168"/>
      <c r="MLD781" s="168"/>
      <c r="MLE781" s="168"/>
      <c r="MLF781" s="168"/>
      <c r="MLG781" s="168"/>
      <c r="MLH781" s="168"/>
      <c r="MLI781" s="168"/>
      <c r="MLJ781" s="168"/>
      <c r="MLK781" s="168"/>
      <c r="MLL781" s="168"/>
      <c r="MLM781" s="168"/>
      <c r="MLN781" s="168"/>
      <c r="MLO781" s="168"/>
      <c r="MLP781" s="168"/>
      <c r="MLQ781" s="168"/>
      <c r="MLR781" s="168"/>
      <c r="MLS781" s="168"/>
      <c r="MLT781" s="168"/>
      <c r="MLU781" s="168"/>
      <c r="MLV781" s="168"/>
      <c r="MLW781" s="168"/>
      <c r="MLX781" s="168"/>
      <c r="MLY781" s="168"/>
      <c r="MLZ781" s="168"/>
      <c r="MMA781" s="168"/>
      <c r="MMB781" s="168"/>
      <c r="MMC781" s="168"/>
      <c r="MMD781" s="168"/>
      <c r="MME781" s="168"/>
      <c r="MMF781" s="168"/>
      <c r="MMG781" s="168"/>
      <c r="MMH781" s="168"/>
      <c r="MMI781" s="168"/>
      <c r="MMJ781" s="168"/>
      <c r="MMK781" s="168"/>
      <c r="MML781" s="168"/>
      <c r="MMM781" s="168"/>
      <c r="MMN781" s="168"/>
      <c r="MMO781" s="511"/>
      <c r="MMP781" s="511"/>
      <c r="MMQ781" s="511"/>
      <c r="MMR781" s="511"/>
      <c r="MMS781" s="511"/>
      <c r="MMT781" s="511"/>
      <c r="MMU781" s="511"/>
      <c r="MMV781" s="511"/>
      <c r="MMW781" s="511"/>
      <c r="MMX781" s="511"/>
      <c r="MMY781" s="511"/>
      <c r="MMZ781" s="511"/>
      <c r="MNA781" s="511"/>
      <c r="MNB781" s="511"/>
      <c r="MNC781" s="511"/>
      <c r="MND781" s="511"/>
      <c r="MNE781" s="511"/>
      <c r="MNF781" s="511"/>
      <c r="MNG781" s="511"/>
      <c r="MNH781" s="511"/>
      <c r="MNI781" s="511"/>
      <c r="MNJ781" s="511"/>
      <c r="MNK781" s="511"/>
      <c r="MNL781" s="511"/>
      <c r="MNM781" s="89"/>
      <c r="MNN781" s="89"/>
      <c r="MNO781" s="89"/>
      <c r="MNP781" s="89"/>
      <c r="MNQ781" s="89"/>
      <c r="MNR781" s="511"/>
      <c r="MNS781" s="511"/>
      <c r="MNT781" s="89"/>
      <c r="MNU781" s="89"/>
      <c r="MNV781" s="511"/>
      <c r="MNW781" s="511"/>
      <c r="MNX781" s="89"/>
      <c r="MNY781" s="89"/>
      <c r="MNZ781" s="511"/>
      <c r="MOA781" s="511"/>
      <c r="MOB781" s="511"/>
      <c r="MOC781" s="511"/>
      <c r="MOD781" s="511"/>
      <c r="MOE781" s="511"/>
      <c r="MOF781" s="511"/>
      <c r="MOG781" s="89"/>
      <c r="MOH781" s="89"/>
      <c r="MOI781" s="511"/>
      <c r="MOJ781" s="511"/>
      <c r="MOK781" s="89"/>
      <c r="MOL781" s="89"/>
      <c r="MOM781" s="511"/>
      <c r="MON781" s="511"/>
      <c r="MOO781" s="511"/>
      <c r="MOP781" s="511"/>
      <c r="MOQ781" s="511"/>
      <c r="MOR781" s="203"/>
      <c r="MOS781" s="107"/>
      <c r="MOT781" s="511"/>
      <c r="MOU781" s="511"/>
      <c r="MOV781" s="511"/>
      <c r="MOW781" s="511"/>
      <c r="MOX781" s="511"/>
      <c r="MOY781" s="511"/>
      <c r="MOZ781" s="511"/>
      <c r="MPA781" s="168"/>
      <c r="MPB781" s="168"/>
      <c r="MPC781" s="168"/>
      <c r="MPD781" s="168"/>
      <c r="MPE781" s="168"/>
      <c r="MPF781" s="168"/>
      <c r="MPG781" s="168"/>
      <c r="MPH781" s="168"/>
      <c r="MPI781" s="168"/>
      <c r="MPJ781" s="168"/>
      <c r="MPK781" s="168"/>
      <c r="MPL781" s="168"/>
      <c r="MPM781" s="168"/>
      <c r="MPN781" s="168"/>
      <c r="MPO781" s="168"/>
      <c r="MPP781" s="168"/>
      <c r="MPQ781" s="168"/>
      <c r="MPR781" s="168"/>
      <c r="MPS781" s="168"/>
      <c r="MPT781" s="168"/>
      <c r="MPU781" s="168"/>
      <c r="MPV781" s="168"/>
      <c r="MPW781" s="168"/>
      <c r="MPX781" s="168"/>
      <c r="MPY781" s="168"/>
      <c r="MPZ781" s="168"/>
      <c r="MQA781" s="168"/>
      <c r="MQB781" s="168"/>
      <c r="MQC781" s="168"/>
      <c r="MQD781" s="168"/>
      <c r="MQE781" s="168"/>
      <c r="MQF781" s="168"/>
      <c r="MQG781" s="168"/>
      <c r="MQH781" s="168"/>
      <c r="MQI781" s="168"/>
      <c r="MQJ781" s="168"/>
      <c r="MQK781" s="168"/>
      <c r="MQL781" s="168"/>
      <c r="MQM781" s="168"/>
      <c r="MQN781" s="168"/>
      <c r="MQO781" s="168"/>
      <c r="MQP781" s="168"/>
      <c r="MQQ781" s="168"/>
      <c r="MQR781" s="168"/>
      <c r="MQS781" s="511"/>
      <c r="MQT781" s="511"/>
      <c r="MQU781" s="511"/>
      <c r="MQV781" s="511"/>
      <c r="MQW781" s="511"/>
      <c r="MQX781" s="511"/>
      <c r="MQY781" s="511"/>
      <c r="MQZ781" s="511"/>
      <c r="MRA781" s="511"/>
      <c r="MRB781" s="511"/>
      <c r="MRC781" s="511"/>
      <c r="MRD781" s="511"/>
      <c r="MRE781" s="511"/>
      <c r="MRF781" s="511"/>
      <c r="MRG781" s="511"/>
      <c r="MRH781" s="511"/>
      <c r="MRI781" s="511"/>
      <c r="MRJ781" s="511"/>
      <c r="MRK781" s="511"/>
      <c r="MRL781" s="511"/>
      <c r="MRM781" s="511"/>
      <c r="MRN781" s="511"/>
      <c r="MRO781" s="511"/>
      <c r="MRP781" s="511"/>
      <c r="MRQ781" s="89"/>
      <c r="MRR781" s="89"/>
      <c r="MRS781" s="89"/>
      <c r="MRT781" s="89"/>
      <c r="MRU781" s="89"/>
      <c r="MRV781" s="511"/>
      <c r="MRW781" s="511"/>
      <c r="MRX781" s="89"/>
      <c r="MRY781" s="89"/>
      <c r="MRZ781" s="511"/>
      <c r="MSA781" s="511"/>
      <c r="MSB781" s="89"/>
      <c r="MSC781" s="89"/>
      <c r="MSD781" s="511"/>
      <c r="MSE781" s="511"/>
      <c r="MSF781" s="511"/>
      <c r="MSG781" s="511"/>
      <c r="MSH781" s="511"/>
      <c r="MSI781" s="511"/>
      <c r="MSJ781" s="511"/>
      <c r="MSK781" s="89"/>
      <c r="MSL781" s="89"/>
      <c r="MSM781" s="511"/>
      <c r="MSN781" s="511"/>
      <c r="MSO781" s="89"/>
      <c r="MSP781" s="89"/>
      <c r="MSQ781" s="511"/>
      <c r="MSR781" s="511"/>
      <c r="MSS781" s="511"/>
      <c r="MST781" s="511"/>
      <c r="MSU781" s="511"/>
      <c r="MSV781" s="203"/>
      <c r="MSW781" s="107"/>
      <c r="MSX781" s="511"/>
      <c r="MSY781" s="511"/>
      <c r="MSZ781" s="511"/>
      <c r="MTA781" s="511"/>
      <c r="MTB781" s="511"/>
      <c r="MTC781" s="511"/>
      <c r="MTD781" s="511"/>
      <c r="MTE781" s="168"/>
      <c r="MTF781" s="168"/>
      <c r="MTG781" s="168"/>
      <c r="MTH781" s="168"/>
      <c r="MTI781" s="168"/>
      <c r="MTJ781" s="168"/>
      <c r="MTK781" s="168"/>
      <c r="MTL781" s="168"/>
      <c r="MTM781" s="168"/>
      <c r="MTN781" s="168"/>
      <c r="MTO781" s="168"/>
      <c r="MTP781" s="168"/>
      <c r="MTQ781" s="168"/>
      <c r="MTR781" s="168"/>
      <c r="MTS781" s="168"/>
      <c r="MTT781" s="168"/>
      <c r="MTU781" s="168"/>
      <c r="MTV781" s="168"/>
      <c r="MTW781" s="168"/>
      <c r="MTX781" s="168"/>
      <c r="MTY781" s="168"/>
      <c r="MTZ781" s="168"/>
      <c r="MUA781" s="168"/>
      <c r="MUB781" s="168"/>
      <c r="MUC781" s="168"/>
      <c r="MUD781" s="168"/>
      <c r="MUE781" s="168"/>
      <c r="MUF781" s="168"/>
      <c r="MUG781" s="168"/>
      <c r="MUH781" s="168"/>
      <c r="MUI781" s="168"/>
      <c r="MUJ781" s="168"/>
      <c r="MUK781" s="168"/>
      <c r="MUL781" s="168"/>
      <c r="MUM781" s="168"/>
      <c r="MUN781" s="168"/>
      <c r="MUO781" s="168"/>
      <c r="MUP781" s="168"/>
      <c r="MUQ781" s="168"/>
      <c r="MUR781" s="168"/>
      <c r="MUS781" s="168"/>
      <c r="MUT781" s="168"/>
      <c r="MUU781" s="168"/>
      <c r="MUV781" s="168"/>
      <c r="MUW781" s="511"/>
      <c r="MUX781" s="511"/>
      <c r="MUY781" s="511"/>
      <c r="MUZ781" s="511"/>
      <c r="MVA781" s="511"/>
      <c r="MVB781" s="511"/>
      <c r="MVC781" s="511"/>
      <c r="MVD781" s="511"/>
      <c r="MVE781" s="511"/>
      <c r="MVF781" s="511"/>
      <c r="MVG781" s="511"/>
      <c r="MVH781" s="511"/>
      <c r="MVI781" s="511"/>
      <c r="MVJ781" s="511"/>
      <c r="MVK781" s="511"/>
      <c r="MVL781" s="511"/>
      <c r="MVM781" s="511"/>
      <c r="MVN781" s="511"/>
      <c r="MVO781" s="511"/>
      <c r="MVP781" s="511"/>
      <c r="MVQ781" s="511"/>
      <c r="MVR781" s="511"/>
      <c r="MVS781" s="511"/>
      <c r="MVT781" s="511"/>
      <c r="MVU781" s="89"/>
      <c r="MVV781" s="89"/>
      <c r="MVW781" s="89"/>
      <c r="MVX781" s="89"/>
      <c r="MVY781" s="89"/>
      <c r="MVZ781" s="511"/>
      <c r="MWA781" s="511"/>
      <c r="MWB781" s="89"/>
      <c r="MWC781" s="89"/>
      <c r="MWD781" s="511"/>
      <c r="MWE781" s="511"/>
      <c r="MWF781" s="89"/>
      <c r="MWG781" s="89"/>
      <c r="MWH781" s="511"/>
      <c r="MWI781" s="511"/>
      <c r="MWJ781" s="511"/>
      <c r="MWK781" s="511"/>
      <c r="MWL781" s="511"/>
      <c r="MWM781" s="511"/>
      <c r="MWN781" s="511"/>
      <c r="MWO781" s="89"/>
      <c r="MWP781" s="89"/>
      <c r="MWQ781" s="511"/>
      <c r="MWR781" s="511"/>
      <c r="MWS781" s="89"/>
      <c r="MWT781" s="89"/>
      <c r="MWU781" s="511"/>
      <c r="MWV781" s="511"/>
      <c r="MWW781" s="511"/>
      <c r="MWX781" s="511"/>
      <c r="MWY781" s="511"/>
      <c r="MWZ781" s="203"/>
      <c r="MXA781" s="107"/>
      <c r="MXB781" s="511"/>
      <c r="MXC781" s="511"/>
      <c r="MXD781" s="511"/>
      <c r="MXE781" s="511"/>
      <c r="MXF781" s="511"/>
      <c r="MXG781" s="511"/>
      <c r="MXH781" s="511"/>
      <c r="MXI781" s="168"/>
      <c r="MXJ781" s="168"/>
      <c r="MXK781" s="168"/>
      <c r="MXL781" s="168"/>
      <c r="MXM781" s="168"/>
      <c r="MXN781" s="168"/>
      <c r="MXO781" s="168"/>
      <c r="MXP781" s="168"/>
      <c r="MXQ781" s="168"/>
      <c r="MXR781" s="168"/>
      <c r="MXS781" s="168"/>
      <c r="MXT781" s="168"/>
      <c r="MXU781" s="168"/>
      <c r="MXV781" s="168"/>
      <c r="MXW781" s="168"/>
      <c r="MXX781" s="168"/>
      <c r="MXY781" s="168"/>
      <c r="MXZ781" s="168"/>
      <c r="MYA781" s="168"/>
      <c r="MYB781" s="168"/>
      <c r="MYC781" s="168"/>
      <c r="MYD781" s="168"/>
      <c r="MYE781" s="168"/>
      <c r="MYF781" s="168"/>
      <c r="MYG781" s="168"/>
      <c r="MYH781" s="168"/>
      <c r="MYI781" s="168"/>
      <c r="MYJ781" s="168"/>
      <c r="MYK781" s="168"/>
      <c r="MYL781" s="168"/>
      <c r="MYM781" s="168"/>
      <c r="MYN781" s="168"/>
      <c r="MYO781" s="168"/>
      <c r="MYP781" s="168"/>
      <c r="MYQ781" s="168"/>
      <c r="MYR781" s="168"/>
      <c r="MYS781" s="168"/>
      <c r="MYT781" s="168"/>
      <c r="MYU781" s="168"/>
      <c r="MYV781" s="168"/>
      <c r="MYW781" s="168"/>
      <c r="MYX781" s="168"/>
      <c r="MYY781" s="168"/>
      <c r="MYZ781" s="168"/>
      <c r="MZA781" s="511"/>
      <c r="MZB781" s="511"/>
      <c r="MZC781" s="511"/>
      <c r="MZD781" s="511"/>
      <c r="MZE781" s="511"/>
      <c r="MZF781" s="511"/>
      <c r="MZG781" s="511"/>
      <c r="MZH781" s="511"/>
      <c r="MZI781" s="511"/>
      <c r="MZJ781" s="511"/>
      <c r="MZK781" s="511"/>
      <c r="MZL781" s="511"/>
      <c r="MZM781" s="511"/>
      <c r="MZN781" s="511"/>
      <c r="MZO781" s="511"/>
      <c r="MZP781" s="511"/>
      <c r="MZQ781" s="511"/>
      <c r="MZR781" s="511"/>
      <c r="MZS781" s="511"/>
      <c r="MZT781" s="511"/>
      <c r="MZU781" s="511"/>
      <c r="MZV781" s="511"/>
      <c r="MZW781" s="511"/>
      <c r="MZX781" s="511"/>
      <c r="MZY781" s="89"/>
      <c r="MZZ781" s="89"/>
      <c r="NAA781" s="89"/>
      <c r="NAB781" s="89"/>
      <c r="NAC781" s="89"/>
      <c r="NAD781" s="511"/>
      <c r="NAE781" s="511"/>
      <c r="NAF781" s="89"/>
      <c r="NAG781" s="89"/>
      <c r="NAH781" s="511"/>
      <c r="NAI781" s="511"/>
      <c r="NAJ781" s="89"/>
      <c r="NAK781" s="89"/>
      <c r="NAL781" s="511"/>
      <c r="NAM781" s="511"/>
      <c r="NAN781" s="511"/>
      <c r="NAO781" s="511"/>
      <c r="NAP781" s="511"/>
      <c r="NAQ781" s="511"/>
      <c r="NAR781" s="511"/>
      <c r="NAS781" s="89"/>
      <c r="NAT781" s="89"/>
      <c r="NAU781" s="511"/>
      <c r="NAV781" s="511"/>
      <c r="NAW781" s="89"/>
      <c r="NAX781" s="89"/>
      <c r="NAY781" s="511"/>
      <c r="NAZ781" s="511"/>
      <c r="NBA781" s="511"/>
      <c r="NBB781" s="511"/>
      <c r="NBC781" s="511"/>
      <c r="NBD781" s="203"/>
      <c r="NBE781" s="107"/>
      <c r="NBF781" s="511"/>
      <c r="NBG781" s="511"/>
      <c r="NBH781" s="511"/>
      <c r="NBI781" s="511"/>
      <c r="NBJ781" s="511"/>
      <c r="NBK781" s="511"/>
      <c r="NBL781" s="511"/>
      <c r="NBM781" s="168"/>
      <c r="NBN781" s="168"/>
      <c r="NBO781" s="168"/>
      <c r="NBP781" s="168"/>
      <c r="NBQ781" s="168"/>
      <c r="NBR781" s="168"/>
      <c r="NBS781" s="168"/>
      <c r="NBT781" s="168"/>
      <c r="NBU781" s="168"/>
      <c r="NBV781" s="168"/>
      <c r="NBW781" s="168"/>
      <c r="NBX781" s="168"/>
      <c r="NBY781" s="168"/>
      <c r="NBZ781" s="168"/>
      <c r="NCA781" s="168"/>
      <c r="NCB781" s="168"/>
      <c r="NCC781" s="168"/>
      <c r="NCD781" s="168"/>
      <c r="NCE781" s="168"/>
      <c r="NCF781" s="168"/>
      <c r="NCG781" s="168"/>
      <c r="NCH781" s="168"/>
      <c r="NCI781" s="168"/>
      <c r="NCJ781" s="168"/>
      <c r="NCK781" s="168"/>
      <c r="NCL781" s="168"/>
      <c r="NCM781" s="168"/>
      <c r="NCN781" s="168"/>
      <c r="NCO781" s="168"/>
      <c r="NCP781" s="168"/>
      <c r="NCQ781" s="168"/>
      <c r="NCR781" s="168"/>
      <c r="NCS781" s="168"/>
      <c r="NCT781" s="168"/>
      <c r="NCU781" s="168"/>
      <c r="NCV781" s="168"/>
      <c r="NCW781" s="168"/>
      <c r="NCX781" s="168"/>
      <c r="NCY781" s="168"/>
      <c r="NCZ781" s="168"/>
      <c r="NDA781" s="168"/>
      <c r="NDB781" s="168"/>
      <c r="NDC781" s="168"/>
      <c r="NDD781" s="168"/>
      <c r="NDE781" s="511"/>
      <c r="NDF781" s="511"/>
      <c r="NDG781" s="511"/>
      <c r="NDH781" s="511"/>
      <c r="NDI781" s="511"/>
      <c r="NDJ781" s="511"/>
      <c r="NDK781" s="511"/>
      <c r="NDL781" s="511"/>
      <c r="NDM781" s="511"/>
      <c r="NDN781" s="511"/>
      <c r="NDO781" s="511"/>
      <c r="NDP781" s="511"/>
      <c r="NDQ781" s="511"/>
      <c r="NDR781" s="511"/>
      <c r="NDS781" s="511"/>
      <c r="NDT781" s="511"/>
      <c r="NDU781" s="511"/>
      <c r="NDV781" s="511"/>
      <c r="NDW781" s="511"/>
      <c r="NDX781" s="511"/>
      <c r="NDY781" s="511"/>
      <c r="NDZ781" s="511"/>
      <c r="NEA781" s="511"/>
      <c r="NEB781" s="511"/>
      <c r="NEC781" s="89"/>
      <c r="NED781" s="89"/>
      <c r="NEE781" s="89"/>
      <c r="NEF781" s="89"/>
      <c r="NEG781" s="89"/>
      <c r="NEH781" s="511"/>
      <c r="NEI781" s="511"/>
      <c r="NEJ781" s="89"/>
      <c r="NEK781" s="89"/>
      <c r="NEL781" s="511"/>
      <c r="NEM781" s="511"/>
      <c r="NEN781" s="89"/>
      <c r="NEO781" s="89"/>
      <c r="NEP781" s="511"/>
      <c r="NEQ781" s="511"/>
      <c r="NER781" s="511"/>
      <c r="NES781" s="511"/>
      <c r="NET781" s="511"/>
      <c r="NEU781" s="511"/>
      <c r="NEV781" s="511"/>
      <c r="NEW781" s="89"/>
      <c r="NEX781" s="89"/>
      <c r="NEY781" s="511"/>
      <c r="NEZ781" s="511"/>
      <c r="NFA781" s="89"/>
      <c r="NFB781" s="89"/>
      <c r="NFC781" s="511"/>
      <c r="NFD781" s="511"/>
      <c r="NFE781" s="511"/>
      <c r="NFF781" s="511"/>
      <c r="NFG781" s="511"/>
      <c r="NFH781" s="203"/>
      <c r="NFI781" s="107"/>
      <c r="NFJ781" s="511"/>
      <c r="NFK781" s="511"/>
      <c r="NFL781" s="511"/>
      <c r="NFM781" s="511"/>
      <c r="NFN781" s="511"/>
      <c r="NFO781" s="511"/>
      <c r="NFP781" s="511"/>
      <c r="NFQ781" s="168"/>
      <c r="NFR781" s="168"/>
      <c r="NFS781" s="168"/>
      <c r="NFT781" s="168"/>
      <c r="NFU781" s="168"/>
      <c r="NFV781" s="168"/>
      <c r="NFW781" s="168"/>
      <c r="NFX781" s="168"/>
      <c r="NFY781" s="168"/>
      <c r="NFZ781" s="168"/>
      <c r="NGA781" s="168"/>
      <c r="NGB781" s="168"/>
      <c r="NGC781" s="168"/>
      <c r="NGD781" s="168"/>
      <c r="NGE781" s="168"/>
      <c r="NGF781" s="168"/>
      <c r="NGG781" s="168"/>
      <c r="NGH781" s="168"/>
      <c r="NGI781" s="168"/>
      <c r="NGJ781" s="168"/>
      <c r="NGK781" s="168"/>
      <c r="NGL781" s="168"/>
      <c r="NGM781" s="168"/>
      <c r="NGN781" s="168"/>
      <c r="NGO781" s="168"/>
      <c r="NGP781" s="168"/>
      <c r="NGQ781" s="168"/>
      <c r="NGR781" s="168"/>
      <c r="NGS781" s="168"/>
      <c r="NGT781" s="168"/>
      <c r="NGU781" s="168"/>
      <c r="NGV781" s="168"/>
      <c r="NGW781" s="168"/>
      <c r="NGX781" s="168"/>
      <c r="NGY781" s="168"/>
      <c r="NGZ781" s="168"/>
      <c r="NHA781" s="168"/>
      <c r="NHB781" s="168"/>
      <c r="NHC781" s="168"/>
      <c r="NHD781" s="168"/>
      <c r="NHE781" s="168"/>
      <c r="NHF781" s="168"/>
      <c r="NHG781" s="168"/>
      <c r="NHH781" s="168"/>
      <c r="NHI781" s="511"/>
      <c r="NHJ781" s="511"/>
      <c r="NHK781" s="511"/>
      <c r="NHL781" s="511"/>
      <c r="NHM781" s="511"/>
      <c r="NHN781" s="511"/>
      <c r="NHO781" s="511"/>
      <c r="NHP781" s="511"/>
      <c r="NHQ781" s="511"/>
      <c r="NHR781" s="511"/>
      <c r="NHS781" s="511"/>
      <c r="NHT781" s="511"/>
      <c r="NHU781" s="511"/>
      <c r="NHV781" s="511"/>
      <c r="NHW781" s="511"/>
      <c r="NHX781" s="511"/>
      <c r="NHY781" s="511"/>
      <c r="NHZ781" s="511"/>
      <c r="NIA781" s="511"/>
      <c r="NIB781" s="511"/>
      <c r="NIC781" s="511"/>
      <c r="NID781" s="511"/>
      <c r="NIE781" s="511"/>
      <c r="NIF781" s="511"/>
      <c r="NIG781" s="89"/>
      <c r="NIH781" s="89"/>
      <c r="NII781" s="89"/>
      <c r="NIJ781" s="89"/>
      <c r="NIK781" s="89"/>
      <c r="NIL781" s="511"/>
      <c r="NIM781" s="511"/>
      <c r="NIN781" s="89"/>
      <c r="NIO781" s="89"/>
      <c r="NIP781" s="511"/>
      <c r="NIQ781" s="511"/>
      <c r="NIR781" s="89"/>
      <c r="NIS781" s="89"/>
      <c r="NIT781" s="511"/>
      <c r="NIU781" s="511"/>
      <c r="NIV781" s="511"/>
      <c r="NIW781" s="511"/>
      <c r="NIX781" s="511"/>
      <c r="NIY781" s="511"/>
      <c r="NIZ781" s="511"/>
      <c r="NJA781" s="89"/>
      <c r="NJB781" s="89"/>
      <c r="NJC781" s="511"/>
      <c r="NJD781" s="511"/>
      <c r="NJE781" s="89"/>
      <c r="NJF781" s="89"/>
      <c r="NJG781" s="511"/>
      <c r="NJH781" s="511"/>
      <c r="NJI781" s="511"/>
      <c r="NJJ781" s="511"/>
      <c r="NJK781" s="511"/>
      <c r="NJL781" s="203"/>
      <c r="NJM781" s="107"/>
      <c r="NJN781" s="511"/>
      <c r="NJO781" s="511"/>
      <c r="NJP781" s="511"/>
      <c r="NJQ781" s="511"/>
      <c r="NJR781" s="511"/>
      <c r="NJS781" s="511"/>
      <c r="NJT781" s="511"/>
      <c r="NJU781" s="168"/>
      <c r="NJV781" s="168"/>
      <c r="NJW781" s="168"/>
      <c r="NJX781" s="168"/>
      <c r="NJY781" s="168"/>
      <c r="NJZ781" s="168"/>
      <c r="NKA781" s="168"/>
      <c r="NKB781" s="168"/>
      <c r="NKC781" s="168"/>
      <c r="NKD781" s="168"/>
      <c r="NKE781" s="168"/>
      <c r="NKF781" s="168"/>
      <c r="NKG781" s="168"/>
      <c r="NKH781" s="168"/>
      <c r="NKI781" s="168"/>
      <c r="NKJ781" s="168"/>
      <c r="NKK781" s="168"/>
      <c r="NKL781" s="168"/>
      <c r="NKM781" s="168"/>
      <c r="NKN781" s="168"/>
      <c r="NKO781" s="168"/>
      <c r="NKP781" s="168"/>
      <c r="NKQ781" s="168"/>
      <c r="NKR781" s="168"/>
      <c r="NKS781" s="168"/>
      <c r="NKT781" s="168"/>
      <c r="NKU781" s="168"/>
      <c r="NKV781" s="168"/>
      <c r="NKW781" s="168"/>
      <c r="NKX781" s="168"/>
      <c r="NKY781" s="168"/>
      <c r="NKZ781" s="168"/>
      <c r="NLA781" s="168"/>
      <c r="NLB781" s="168"/>
      <c r="NLC781" s="168"/>
      <c r="NLD781" s="168"/>
      <c r="NLE781" s="168"/>
      <c r="NLF781" s="168"/>
      <c r="NLG781" s="168"/>
      <c r="NLH781" s="168"/>
      <c r="NLI781" s="168"/>
      <c r="NLJ781" s="168"/>
      <c r="NLK781" s="168"/>
      <c r="NLL781" s="168"/>
      <c r="NLM781" s="511"/>
      <c r="NLN781" s="511"/>
      <c r="NLO781" s="511"/>
      <c r="NLP781" s="511"/>
      <c r="NLQ781" s="511"/>
      <c r="NLR781" s="511"/>
      <c r="NLS781" s="511"/>
      <c r="NLT781" s="511"/>
      <c r="NLU781" s="511"/>
      <c r="NLV781" s="511"/>
      <c r="NLW781" s="511"/>
      <c r="NLX781" s="511"/>
      <c r="NLY781" s="511"/>
      <c r="NLZ781" s="511"/>
      <c r="NMA781" s="511"/>
      <c r="NMB781" s="511"/>
      <c r="NMC781" s="511"/>
      <c r="NMD781" s="511"/>
      <c r="NME781" s="511"/>
      <c r="NMF781" s="511"/>
      <c r="NMG781" s="511"/>
      <c r="NMH781" s="511"/>
      <c r="NMI781" s="511"/>
      <c r="NMJ781" s="511"/>
      <c r="NMK781" s="89"/>
      <c r="NML781" s="89"/>
      <c r="NMM781" s="89"/>
      <c r="NMN781" s="89"/>
      <c r="NMO781" s="89"/>
      <c r="NMP781" s="511"/>
      <c r="NMQ781" s="511"/>
      <c r="NMR781" s="89"/>
      <c r="NMS781" s="89"/>
      <c r="NMT781" s="511"/>
      <c r="NMU781" s="511"/>
      <c r="NMV781" s="89"/>
      <c r="NMW781" s="89"/>
      <c r="NMX781" s="511"/>
      <c r="NMY781" s="511"/>
      <c r="NMZ781" s="511"/>
      <c r="NNA781" s="511"/>
      <c r="NNB781" s="511"/>
      <c r="NNC781" s="511"/>
      <c r="NND781" s="511"/>
      <c r="NNE781" s="89"/>
      <c r="NNF781" s="89"/>
      <c r="NNG781" s="511"/>
      <c r="NNH781" s="511"/>
      <c r="NNI781" s="89"/>
      <c r="NNJ781" s="89"/>
      <c r="NNK781" s="511"/>
      <c r="NNL781" s="511"/>
      <c r="NNM781" s="511"/>
      <c r="NNN781" s="511"/>
      <c r="NNO781" s="511"/>
      <c r="NNP781" s="203"/>
      <c r="NNQ781" s="107"/>
      <c r="NNR781" s="511"/>
      <c r="NNS781" s="511"/>
      <c r="NNT781" s="511"/>
      <c r="NNU781" s="511"/>
      <c r="NNV781" s="511"/>
      <c r="NNW781" s="511"/>
      <c r="NNX781" s="511"/>
      <c r="NNY781" s="168"/>
      <c r="NNZ781" s="168"/>
      <c r="NOA781" s="168"/>
      <c r="NOB781" s="168"/>
      <c r="NOC781" s="168"/>
      <c r="NOD781" s="168"/>
      <c r="NOE781" s="168"/>
      <c r="NOF781" s="168"/>
      <c r="NOG781" s="168"/>
      <c r="NOH781" s="168"/>
      <c r="NOI781" s="168"/>
      <c r="NOJ781" s="168"/>
      <c r="NOK781" s="168"/>
      <c r="NOL781" s="168"/>
      <c r="NOM781" s="168"/>
      <c r="NON781" s="168"/>
      <c r="NOO781" s="168"/>
      <c r="NOP781" s="168"/>
      <c r="NOQ781" s="168"/>
      <c r="NOR781" s="168"/>
      <c r="NOS781" s="168"/>
      <c r="NOT781" s="168"/>
      <c r="NOU781" s="168"/>
      <c r="NOV781" s="168"/>
      <c r="NOW781" s="168"/>
      <c r="NOX781" s="168"/>
      <c r="NOY781" s="168"/>
      <c r="NOZ781" s="168"/>
      <c r="NPA781" s="168"/>
      <c r="NPB781" s="168"/>
      <c r="NPC781" s="168"/>
      <c r="NPD781" s="168"/>
      <c r="NPE781" s="168"/>
      <c r="NPF781" s="168"/>
      <c r="NPG781" s="168"/>
      <c r="NPH781" s="168"/>
      <c r="NPI781" s="168"/>
      <c r="NPJ781" s="168"/>
      <c r="NPK781" s="168"/>
      <c r="NPL781" s="168"/>
      <c r="NPM781" s="168"/>
      <c r="NPN781" s="168"/>
      <c r="NPO781" s="168"/>
      <c r="NPP781" s="168"/>
      <c r="NPQ781" s="511"/>
      <c r="NPR781" s="511"/>
      <c r="NPS781" s="511"/>
      <c r="NPT781" s="511"/>
      <c r="NPU781" s="511"/>
      <c r="NPV781" s="511"/>
      <c r="NPW781" s="511"/>
      <c r="NPX781" s="511"/>
      <c r="NPY781" s="511"/>
      <c r="NPZ781" s="511"/>
      <c r="NQA781" s="511"/>
      <c r="NQB781" s="511"/>
      <c r="NQC781" s="511"/>
      <c r="NQD781" s="511"/>
      <c r="NQE781" s="511"/>
      <c r="NQF781" s="511"/>
      <c r="NQG781" s="511"/>
      <c r="NQH781" s="511"/>
      <c r="NQI781" s="511"/>
      <c r="NQJ781" s="511"/>
      <c r="NQK781" s="511"/>
      <c r="NQL781" s="511"/>
      <c r="NQM781" s="511"/>
      <c r="NQN781" s="511"/>
      <c r="NQO781" s="89"/>
      <c r="NQP781" s="89"/>
      <c r="NQQ781" s="89"/>
      <c r="NQR781" s="89"/>
      <c r="NQS781" s="89"/>
      <c r="NQT781" s="511"/>
      <c r="NQU781" s="511"/>
      <c r="NQV781" s="89"/>
      <c r="NQW781" s="89"/>
      <c r="NQX781" s="511"/>
      <c r="NQY781" s="511"/>
      <c r="NQZ781" s="89"/>
      <c r="NRA781" s="89"/>
      <c r="NRB781" s="511"/>
      <c r="NRC781" s="511"/>
      <c r="NRD781" s="511"/>
      <c r="NRE781" s="511"/>
      <c r="NRF781" s="511"/>
      <c r="NRG781" s="511"/>
      <c r="NRH781" s="511"/>
      <c r="NRI781" s="89"/>
      <c r="NRJ781" s="89"/>
      <c r="NRK781" s="511"/>
      <c r="NRL781" s="511"/>
      <c r="NRM781" s="89"/>
      <c r="NRN781" s="89"/>
      <c r="NRO781" s="511"/>
      <c r="NRP781" s="511"/>
      <c r="NRQ781" s="511"/>
      <c r="NRR781" s="511"/>
      <c r="NRS781" s="511"/>
      <c r="NRT781" s="203"/>
      <c r="NRU781" s="107"/>
      <c r="NRV781" s="511"/>
      <c r="NRW781" s="511"/>
      <c r="NRX781" s="511"/>
      <c r="NRY781" s="511"/>
      <c r="NRZ781" s="511"/>
      <c r="NSA781" s="511"/>
      <c r="NSB781" s="511"/>
      <c r="NSC781" s="168"/>
      <c r="NSD781" s="168"/>
      <c r="NSE781" s="168"/>
      <c r="NSF781" s="168"/>
      <c r="NSG781" s="168"/>
      <c r="NSH781" s="168"/>
      <c r="NSI781" s="168"/>
      <c r="NSJ781" s="168"/>
      <c r="NSK781" s="168"/>
      <c r="NSL781" s="168"/>
      <c r="NSM781" s="168"/>
      <c r="NSN781" s="168"/>
      <c r="NSO781" s="168"/>
      <c r="NSP781" s="168"/>
      <c r="NSQ781" s="168"/>
      <c r="NSR781" s="168"/>
      <c r="NSS781" s="168"/>
      <c r="NST781" s="168"/>
      <c r="NSU781" s="168"/>
      <c r="NSV781" s="168"/>
      <c r="NSW781" s="168"/>
      <c r="NSX781" s="168"/>
      <c r="NSY781" s="168"/>
      <c r="NSZ781" s="168"/>
      <c r="NTA781" s="168"/>
      <c r="NTB781" s="168"/>
      <c r="NTC781" s="168"/>
      <c r="NTD781" s="168"/>
      <c r="NTE781" s="168"/>
      <c r="NTF781" s="168"/>
      <c r="NTG781" s="168"/>
      <c r="NTH781" s="168"/>
      <c r="NTI781" s="168"/>
      <c r="NTJ781" s="168"/>
      <c r="NTK781" s="168"/>
      <c r="NTL781" s="168"/>
      <c r="NTM781" s="168"/>
      <c r="NTN781" s="168"/>
      <c r="NTO781" s="168"/>
      <c r="NTP781" s="168"/>
      <c r="NTQ781" s="168"/>
      <c r="NTR781" s="168"/>
      <c r="NTS781" s="168"/>
      <c r="NTT781" s="168"/>
      <c r="NTU781" s="511"/>
      <c r="NTV781" s="511"/>
      <c r="NTW781" s="511"/>
      <c r="NTX781" s="511"/>
      <c r="NTY781" s="511"/>
      <c r="NTZ781" s="511"/>
      <c r="NUA781" s="511"/>
      <c r="NUB781" s="511"/>
      <c r="NUC781" s="511"/>
      <c r="NUD781" s="511"/>
      <c r="NUE781" s="511"/>
      <c r="NUF781" s="511"/>
      <c r="NUG781" s="511"/>
      <c r="NUH781" s="511"/>
      <c r="NUI781" s="511"/>
      <c r="NUJ781" s="511"/>
      <c r="NUK781" s="511"/>
      <c r="NUL781" s="511"/>
      <c r="NUM781" s="511"/>
      <c r="NUN781" s="511"/>
      <c r="NUO781" s="511"/>
      <c r="NUP781" s="511"/>
      <c r="NUQ781" s="511"/>
      <c r="NUR781" s="511"/>
      <c r="NUS781" s="89"/>
      <c r="NUT781" s="89"/>
      <c r="NUU781" s="89"/>
      <c r="NUV781" s="89"/>
      <c r="NUW781" s="89"/>
      <c r="NUX781" s="511"/>
      <c r="NUY781" s="511"/>
      <c r="NUZ781" s="89"/>
      <c r="NVA781" s="89"/>
      <c r="NVB781" s="511"/>
      <c r="NVC781" s="511"/>
      <c r="NVD781" s="89"/>
      <c r="NVE781" s="89"/>
      <c r="NVF781" s="511"/>
      <c r="NVG781" s="511"/>
      <c r="NVH781" s="511"/>
      <c r="NVI781" s="511"/>
      <c r="NVJ781" s="511"/>
      <c r="NVK781" s="511"/>
      <c r="NVL781" s="511"/>
      <c r="NVM781" s="89"/>
      <c r="NVN781" s="89"/>
      <c r="NVO781" s="511"/>
      <c r="NVP781" s="511"/>
      <c r="NVQ781" s="89"/>
      <c r="NVR781" s="89"/>
      <c r="NVS781" s="511"/>
      <c r="NVT781" s="511"/>
      <c r="NVU781" s="511"/>
      <c r="NVV781" s="511"/>
      <c r="NVW781" s="511"/>
      <c r="NVX781" s="203"/>
      <c r="NVY781" s="107"/>
      <c r="NVZ781" s="511"/>
      <c r="NWA781" s="511"/>
      <c r="NWB781" s="511"/>
      <c r="NWC781" s="511"/>
      <c r="NWD781" s="511"/>
      <c r="NWE781" s="511"/>
      <c r="NWF781" s="511"/>
      <c r="NWG781" s="168"/>
      <c r="NWH781" s="168"/>
      <c r="NWI781" s="168"/>
      <c r="NWJ781" s="168"/>
      <c r="NWK781" s="168"/>
      <c r="NWL781" s="168"/>
      <c r="NWM781" s="168"/>
      <c r="NWN781" s="168"/>
      <c r="NWO781" s="168"/>
      <c r="NWP781" s="168"/>
      <c r="NWQ781" s="168"/>
      <c r="NWR781" s="168"/>
      <c r="NWS781" s="168"/>
      <c r="NWT781" s="168"/>
      <c r="NWU781" s="168"/>
      <c r="NWV781" s="168"/>
      <c r="NWW781" s="168"/>
      <c r="NWX781" s="168"/>
      <c r="NWY781" s="168"/>
      <c r="NWZ781" s="168"/>
      <c r="NXA781" s="168"/>
      <c r="NXB781" s="168"/>
      <c r="NXC781" s="168"/>
      <c r="NXD781" s="168"/>
      <c r="NXE781" s="168"/>
      <c r="NXF781" s="168"/>
      <c r="NXG781" s="168"/>
      <c r="NXH781" s="168"/>
      <c r="NXI781" s="168"/>
      <c r="NXJ781" s="168"/>
      <c r="NXK781" s="168"/>
      <c r="NXL781" s="168"/>
      <c r="NXM781" s="168"/>
      <c r="NXN781" s="168"/>
      <c r="NXO781" s="168"/>
      <c r="NXP781" s="168"/>
      <c r="NXQ781" s="168"/>
      <c r="NXR781" s="168"/>
      <c r="NXS781" s="168"/>
      <c r="NXT781" s="168"/>
      <c r="NXU781" s="168"/>
      <c r="NXV781" s="168"/>
      <c r="NXW781" s="168"/>
      <c r="NXX781" s="168"/>
      <c r="NXY781" s="511"/>
      <c r="NXZ781" s="511"/>
      <c r="NYA781" s="511"/>
      <c r="NYB781" s="511"/>
      <c r="NYC781" s="511"/>
      <c r="NYD781" s="511"/>
      <c r="NYE781" s="511"/>
      <c r="NYF781" s="511"/>
      <c r="NYG781" s="511"/>
      <c r="NYH781" s="511"/>
      <c r="NYI781" s="511"/>
      <c r="NYJ781" s="511"/>
      <c r="NYK781" s="511"/>
      <c r="NYL781" s="511"/>
      <c r="NYM781" s="511"/>
      <c r="NYN781" s="511"/>
      <c r="NYO781" s="511"/>
      <c r="NYP781" s="511"/>
      <c r="NYQ781" s="511"/>
      <c r="NYR781" s="511"/>
      <c r="NYS781" s="511"/>
      <c r="NYT781" s="511"/>
      <c r="NYU781" s="511"/>
      <c r="NYV781" s="511"/>
      <c r="NYW781" s="89"/>
      <c r="NYX781" s="89"/>
      <c r="NYY781" s="89"/>
      <c r="NYZ781" s="89"/>
      <c r="NZA781" s="89"/>
      <c r="NZB781" s="511"/>
      <c r="NZC781" s="511"/>
      <c r="NZD781" s="89"/>
      <c r="NZE781" s="89"/>
      <c r="NZF781" s="511"/>
      <c r="NZG781" s="511"/>
      <c r="NZH781" s="89"/>
      <c r="NZI781" s="89"/>
      <c r="NZJ781" s="511"/>
      <c r="NZK781" s="511"/>
      <c r="NZL781" s="511"/>
      <c r="NZM781" s="511"/>
      <c r="NZN781" s="511"/>
      <c r="NZO781" s="511"/>
      <c r="NZP781" s="511"/>
      <c r="NZQ781" s="89"/>
      <c r="NZR781" s="89"/>
      <c r="NZS781" s="511"/>
      <c r="NZT781" s="511"/>
      <c r="NZU781" s="89"/>
      <c r="NZV781" s="89"/>
      <c r="NZW781" s="511"/>
      <c r="NZX781" s="511"/>
      <c r="NZY781" s="511"/>
      <c r="NZZ781" s="511"/>
      <c r="OAA781" s="511"/>
      <c r="OAB781" s="203"/>
      <c r="OAC781" s="107"/>
      <c r="OAD781" s="511"/>
      <c r="OAE781" s="511"/>
      <c r="OAF781" s="511"/>
      <c r="OAG781" s="511"/>
      <c r="OAH781" s="511"/>
      <c r="OAI781" s="511"/>
      <c r="OAJ781" s="511"/>
      <c r="OAK781" s="168"/>
      <c r="OAL781" s="168"/>
      <c r="OAM781" s="168"/>
      <c r="OAN781" s="168"/>
      <c r="OAO781" s="168"/>
      <c r="OAP781" s="168"/>
      <c r="OAQ781" s="168"/>
      <c r="OAR781" s="168"/>
      <c r="OAS781" s="168"/>
      <c r="OAT781" s="168"/>
      <c r="OAU781" s="168"/>
      <c r="OAV781" s="168"/>
      <c r="OAW781" s="168"/>
      <c r="OAX781" s="168"/>
      <c r="OAY781" s="168"/>
      <c r="OAZ781" s="168"/>
      <c r="OBA781" s="168"/>
      <c r="OBB781" s="168"/>
      <c r="OBC781" s="168"/>
      <c r="OBD781" s="168"/>
      <c r="OBE781" s="168"/>
      <c r="OBF781" s="168"/>
      <c r="OBG781" s="168"/>
      <c r="OBH781" s="168"/>
      <c r="OBI781" s="168"/>
      <c r="OBJ781" s="168"/>
      <c r="OBK781" s="168"/>
      <c r="OBL781" s="168"/>
      <c r="OBM781" s="168"/>
      <c r="OBN781" s="168"/>
      <c r="OBO781" s="168"/>
      <c r="OBP781" s="168"/>
      <c r="OBQ781" s="168"/>
      <c r="OBR781" s="168"/>
      <c r="OBS781" s="168"/>
      <c r="OBT781" s="168"/>
      <c r="OBU781" s="168"/>
      <c r="OBV781" s="168"/>
      <c r="OBW781" s="168"/>
      <c r="OBX781" s="168"/>
      <c r="OBY781" s="168"/>
      <c r="OBZ781" s="168"/>
      <c r="OCA781" s="168"/>
      <c r="OCB781" s="168"/>
      <c r="OCC781" s="511"/>
      <c r="OCD781" s="511"/>
      <c r="OCE781" s="511"/>
      <c r="OCF781" s="511"/>
      <c r="OCG781" s="511"/>
      <c r="OCH781" s="511"/>
      <c r="OCI781" s="511"/>
      <c r="OCJ781" s="511"/>
      <c r="OCK781" s="511"/>
      <c r="OCL781" s="511"/>
      <c r="OCM781" s="511"/>
      <c r="OCN781" s="511"/>
      <c r="OCO781" s="511"/>
      <c r="OCP781" s="511"/>
      <c r="OCQ781" s="511"/>
      <c r="OCR781" s="511"/>
      <c r="OCS781" s="511"/>
      <c r="OCT781" s="511"/>
      <c r="OCU781" s="511"/>
      <c r="OCV781" s="511"/>
      <c r="OCW781" s="511"/>
      <c r="OCX781" s="511"/>
      <c r="OCY781" s="511"/>
      <c r="OCZ781" s="511"/>
      <c r="ODA781" s="89"/>
      <c r="ODB781" s="89"/>
      <c r="ODC781" s="89"/>
      <c r="ODD781" s="89"/>
      <c r="ODE781" s="89"/>
      <c r="ODF781" s="511"/>
      <c r="ODG781" s="511"/>
      <c r="ODH781" s="89"/>
      <c r="ODI781" s="89"/>
      <c r="ODJ781" s="511"/>
      <c r="ODK781" s="511"/>
      <c r="ODL781" s="89"/>
      <c r="ODM781" s="89"/>
      <c r="ODN781" s="511"/>
      <c r="ODO781" s="511"/>
      <c r="ODP781" s="511"/>
      <c r="ODQ781" s="511"/>
      <c r="ODR781" s="511"/>
      <c r="ODS781" s="511"/>
      <c r="ODT781" s="511"/>
      <c r="ODU781" s="89"/>
      <c r="ODV781" s="89"/>
      <c r="ODW781" s="511"/>
      <c r="ODX781" s="511"/>
      <c r="ODY781" s="89"/>
      <c r="ODZ781" s="89"/>
      <c r="OEA781" s="511"/>
      <c r="OEB781" s="511"/>
      <c r="OEC781" s="511"/>
      <c r="OED781" s="511"/>
      <c r="OEE781" s="511"/>
      <c r="OEF781" s="203"/>
      <c r="OEG781" s="107"/>
      <c r="OEH781" s="511"/>
      <c r="OEI781" s="511"/>
      <c r="OEJ781" s="511"/>
      <c r="OEK781" s="511"/>
      <c r="OEL781" s="511"/>
      <c r="OEM781" s="511"/>
      <c r="OEN781" s="511"/>
      <c r="OEO781" s="168"/>
      <c r="OEP781" s="168"/>
      <c r="OEQ781" s="168"/>
      <c r="OER781" s="168"/>
      <c r="OES781" s="168"/>
      <c r="OET781" s="168"/>
      <c r="OEU781" s="168"/>
      <c r="OEV781" s="168"/>
      <c r="OEW781" s="168"/>
      <c r="OEX781" s="168"/>
      <c r="OEY781" s="168"/>
      <c r="OEZ781" s="168"/>
      <c r="OFA781" s="168"/>
      <c r="OFB781" s="168"/>
      <c r="OFC781" s="168"/>
      <c r="OFD781" s="168"/>
      <c r="OFE781" s="168"/>
      <c r="OFF781" s="168"/>
      <c r="OFG781" s="168"/>
      <c r="OFH781" s="168"/>
      <c r="OFI781" s="168"/>
      <c r="OFJ781" s="168"/>
      <c r="OFK781" s="168"/>
      <c r="OFL781" s="168"/>
      <c r="OFM781" s="168"/>
      <c r="OFN781" s="168"/>
      <c r="OFO781" s="168"/>
      <c r="OFP781" s="168"/>
      <c r="OFQ781" s="168"/>
      <c r="OFR781" s="168"/>
      <c r="OFS781" s="168"/>
      <c r="OFT781" s="168"/>
      <c r="OFU781" s="168"/>
      <c r="OFV781" s="168"/>
      <c r="OFW781" s="168"/>
      <c r="OFX781" s="168"/>
      <c r="OFY781" s="168"/>
      <c r="OFZ781" s="168"/>
      <c r="OGA781" s="168"/>
      <c r="OGB781" s="168"/>
      <c r="OGC781" s="168"/>
      <c r="OGD781" s="168"/>
      <c r="OGE781" s="168"/>
      <c r="OGF781" s="168"/>
      <c r="OGG781" s="511"/>
      <c r="OGH781" s="511"/>
      <c r="OGI781" s="511"/>
      <c r="OGJ781" s="511"/>
      <c r="OGK781" s="511"/>
      <c r="OGL781" s="511"/>
      <c r="OGM781" s="511"/>
      <c r="OGN781" s="511"/>
      <c r="OGO781" s="511"/>
      <c r="OGP781" s="511"/>
      <c r="OGQ781" s="511"/>
      <c r="OGR781" s="511"/>
      <c r="OGS781" s="511"/>
      <c r="OGT781" s="511"/>
      <c r="OGU781" s="511"/>
      <c r="OGV781" s="511"/>
      <c r="OGW781" s="511"/>
      <c r="OGX781" s="511"/>
      <c r="OGY781" s="511"/>
      <c r="OGZ781" s="511"/>
      <c r="OHA781" s="511"/>
      <c r="OHB781" s="511"/>
      <c r="OHC781" s="511"/>
      <c r="OHD781" s="511"/>
      <c r="OHE781" s="89"/>
      <c r="OHF781" s="89"/>
      <c r="OHG781" s="89"/>
      <c r="OHH781" s="89"/>
      <c r="OHI781" s="89"/>
      <c r="OHJ781" s="511"/>
      <c r="OHK781" s="511"/>
      <c r="OHL781" s="89"/>
      <c r="OHM781" s="89"/>
      <c r="OHN781" s="511"/>
      <c r="OHO781" s="511"/>
      <c r="OHP781" s="89"/>
      <c r="OHQ781" s="89"/>
      <c r="OHR781" s="511"/>
      <c r="OHS781" s="511"/>
      <c r="OHT781" s="511"/>
      <c r="OHU781" s="511"/>
      <c r="OHV781" s="511"/>
      <c r="OHW781" s="511"/>
      <c r="OHX781" s="511"/>
      <c r="OHY781" s="89"/>
      <c r="OHZ781" s="89"/>
      <c r="OIA781" s="511"/>
      <c r="OIB781" s="511"/>
      <c r="OIC781" s="89"/>
      <c r="OID781" s="89"/>
      <c r="OIE781" s="511"/>
      <c r="OIF781" s="511"/>
      <c r="OIG781" s="511"/>
      <c r="OIH781" s="511"/>
      <c r="OII781" s="511"/>
      <c r="OIJ781" s="203"/>
      <c r="OIK781" s="107"/>
      <c r="OIL781" s="511"/>
      <c r="OIM781" s="511"/>
      <c r="OIN781" s="511"/>
      <c r="OIO781" s="511"/>
      <c r="OIP781" s="511"/>
      <c r="OIQ781" s="511"/>
      <c r="OIR781" s="511"/>
      <c r="OIS781" s="168"/>
      <c r="OIT781" s="168"/>
      <c r="OIU781" s="168"/>
      <c r="OIV781" s="168"/>
      <c r="OIW781" s="168"/>
      <c r="OIX781" s="168"/>
      <c r="OIY781" s="168"/>
      <c r="OIZ781" s="168"/>
      <c r="OJA781" s="168"/>
      <c r="OJB781" s="168"/>
      <c r="OJC781" s="168"/>
      <c r="OJD781" s="168"/>
      <c r="OJE781" s="168"/>
      <c r="OJF781" s="168"/>
      <c r="OJG781" s="168"/>
      <c r="OJH781" s="168"/>
      <c r="OJI781" s="168"/>
      <c r="OJJ781" s="168"/>
      <c r="OJK781" s="168"/>
      <c r="OJL781" s="168"/>
      <c r="OJM781" s="168"/>
      <c r="OJN781" s="168"/>
      <c r="OJO781" s="168"/>
      <c r="OJP781" s="168"/>
      <c r="OJQ781" s="168"/>
      <c r="OJR781" s="168"/>
      <c r="OJS781" s="168"/>
      <c r="OJT781" s="168"/>
      <c r="OJU781" s="168"/>
      <c r="OJV781" s="168"/>
      <c r="OJW781" s="168"/>
      <c r="OJX781" s="168"/>
      <c r="OJY781" s="168"/>
      <c r="OJZ781" s="168"/>
      <c r="OKA781" s="168"/>
      <c r="OKB781" s="168"/>
      <c r="OKC781" s="168"/>
      <c r="OKD781" s="168"/>
      <c r="OKE781" s="168"/>
      <c r="OKF781" s="168"/>
      <c r="OKG781" s="168"/>
      <c r="OKH781" s="168"/>
      <c r="OKI781" s="168"/>
      <c r="OKJ781" s="168"/>
      <c r="OKK781" s="511"/>
      <c r="OKL781" s="511"/>
      <c r="OKM781" s="511"/>
      <c r="OKN781" s="511"/>
      <c r="OKO781" s="511"/>
      <c r="OKP781" s="511"/>
      <c r="OKQ781" s="511"/>
      <c r="OKR781" s="511"/>
      <c r="OKS781" s="511"/>
      <c r="OKT781" s="511"/>
      <c r="OKU781" s="511"/>
      <c r="OKV781" s="511"/>
      <c r="OKW781" s="511"/>
      <c r="OKX781" s="511"/>
      <c r="OKY781" s="511"/>
      <c r="OKZ781" s="511"/>
      <c r="OLA781" s="511"/>
      <c r="OLB781" s="511"/>
      <c r="OLC781" s="511"/>
      <c r="OLD781" s="511"/>
      <c r="OLE781" s="511"/>
      <c r="OLF781" s="511"/>
      <c r="OLG781" s="511"/>
      <c r="OLH781" s="511"/>
      <c r="OLI781" s="89"/>
      <c r="OLJ781" s="89"/>
      <c r="OLK781" s="89"/>
      <c r="OLL781" s="89"/>
      <c r="OLM781" s="89"/>
      <c r="OLN781" s="511"/>
      <c r="OLO781" s="511"/>
      <c r="OLP781" s="89"/>
      <c r="OLQ781" s="89"/>
      <c r="OLR781" s="511"/>
      <c r="OLS781" s="511"/>
      <c r="OLT781" s="89"/>
      <c r="OLU781" s="89"/>
      <c r="OLV781" s="511"/>
      <c r="OLW781" s="511"/>
      <c r="OLX781" s="511"/>
      <c r="OLY781" s="511"/>
      <c r="OLZ781" s="511"/>
      <c r="OMA781" s="511"/>
      <c r="OMB781" s="511"/>
      <c r="OMC781" s="89"/>
      <c r="OMD781" s="89"/>
      <c r="OME781" s="511"/>
      <c r="OMF781" s="511"/>
      <c r="OMG781" s="89"/>
      <c r="OMH781" s="89"/>
      <c r="OMI781" s="511"/>
      <c r="OMJ781" s="511"/>
      <c r="OMK781" s="511"/>
      <c r="OML781" s="511"/>
      <c r="OMM781" s="511"/>
      <c r="OMN781" s="203"/>
      <c r="OMO781" s="107"/>
      <c r="OMP781" s="511"/>
      <c r="OMQ781" s="511"/>
      <c r="OMR781" s="511"/>
      <c r="OMS781" s="511"/>
      <c r="OMT781" s="511"/>
      <c r="OMU781" s="511"/>
      <c r="OMV781" s="511"/>
      <c r="OMW781" s="168"/>
      <c r="OMX781" s="168"/>
      <c r="OMY781" s="168"/>
      <c r="OMZ781" s="168"/>
      <c r="ONA781" s="168"/>
      <c r="ONB781" s="168"/>
      <c r="ONC781" s="168"/>
      <c r="OND781" s="168"/>
      <c r="ONE781" s="168"/>
      <c r="ONF781" s="168"/>
      <c r="ONG781" s="168"/>
      <c r="ONH781" s="168"/>
      <c r="ONI781" s="168"/>
      <c r="ONJ781" s="168"/>
      <c r="ONK781" s="168"/>
      <c r="ONL781" s="168"/>
      <c r="ONM781" s="168"/>
      <c r="ONN781" s="168"/>
      <c r="ONO781" s="168"/>
      <c r="ONP781" s="168"/>
      <c r="ONQ781" s="168"/>
      <c r="ONR781" s="168"/>
      <c r="ONS781" s="168"/>
      <c r="ONT781" s="168"/>
      <c r="ONU781" s="168"/>
      <c r="ONV781" s="168"/>
      <c r="ONW781" s="168"/>
      <c r="ONX781" s="168"/>
      <c r="ONY781" s="168"/>
      <c r="ONZ781" s="168"/>
      <c r="OOA781" s="168"/>
      <c r="OOB781" s="168"/>
      <c r="OOC781" s="168"/>
      <c r="OOD781" s="168"/>
      <c r="OOE781" s="168"/>
      <c r="OOF781" s="168"/>
      <c r="OOG781" s="168"/>
      <c r="OOH781" s="168"/>
      <c r="OOI781" s="168"/>
      <c r="OOJ781" s="168"/>
      <c r="OOK781" s="168"/>
      <c r="OOL781" s="168"/>
      <c r="OOM781" s="168"/>
      <c r="OON781" s="168"/>
      <c r="OOO781" s="511"/>
      <c r="OOP781" s="511"/>
      <c r="OOQ781" s="511"/>
      <c r="OOR781" s="511"/>
      <c r="OOS781" s="511"/>
      <c r="OOT781" s="511"/>
      <c r="OOU781" s="511"/>
      <c r="OOV781" s="511"/>
      <c r="OOW781" s="511"/>
      <c r="OOX781" s="511"/>
      <c r="OOY781" s="511"/>
      <c r="OOZ781" s="511"/>
      <c r="OPA781" s="511"/>
      <c r="OPB781" s="511"/>
      <c r="OPC781" s="511"/>
      <c r="OPD781" s="511"/>
      <c r="OPE781" s="511"/>
      <c r="OPF781" s="511"/>
      <c r="OPG781" s="511"/>
      <c r="OPH781" s="511"/>
      <c r="OPI781" s="511"/>
      <c r="OPJ781" s="511"/>
      <c r="OPK781" s="511"/>
      <c r="OPL781" s="511"/>
      <c r="OPM781" s="89"/>
      <c r="OPN781" s="89"/>
      <c r="OPO781" s="89"/>
      <c r="OPP781" s="89"/>
      <c r="OPQ781" s="89"/>
      <c r="OPR781" s="511"/>
      <c r="OPS781" s="511"/>
      <c r="OPT781" s="89"/>
      <c r="OPU781" s="89"/>
      <c r="OPV781" s="511"/>
      <c r="OPW781" s="511"/>
      <c r="OPX781" s="89"/>
      <c r="OPY781" s="89"/>
      <c r="OPZ781" s="511"/>
      <c r="OQA781" s="511"/>
      <c r="OQB781" s="511"/>
      <c r="OQC781" s="511"/>
      <c r="OQD781" s="511"/>
      <c r="OQE781" s="511"/>
      <c r="OQF781" s="511"/>
      <c r="OQG781" s="89"/>
      <c r="OQH781" s="89"/>
      <c r="OQI781" s="511"/>
      <c r="OQJ781" s="511"/>
      <c r="OQK781" s="89"/>
      <c r="OQL781" s="89"/>
      <c r="OQM781" s="511"/>
      <c r="OQN781" s="511"/>
      <c r="OQO781" s="511"/>
      <c r="OQP781" s="511"/>
      <c r="OQQ781" s="511"/>
      <c r="OQR781" s="203"/>
      <c r="OQS781" s="107"/>
      <c r="OQT781" s="511"/>
      <c r="OQU781" s="511"/>
      <c r="OQV781" s="511"/>
      <c r="OQW781" s="511"/>
      <c r="OQX781" s="511"/>
      <c r="OQY781" s="511"/>
      <c r="OQZ781" s="511"/>
      <c r="ORA781" s="168"/>
      <c r="ORB781" s="168"/>
      <c r="ORC781" s="168"/>
      <c r="ORD781" s="168"/>
      <c r="ORE781" s="168"/>
      <c r="ORF781" s="168"/>
      <c r="ORG781" s="168"/>
      <c r="ORH781" s="168"/>
      <c r="ORI781" s="168"/>
      <c r="ORJ781" s="168"/>
      <c r="ORK781" s="168"/>
      <c r="ORL781" s="168"/>
      <c r="ORM781" s="168"/>
      <c r="ORN781" s="168"/>
      <c r="ORO781" s="168"/>
      <c r="ORP781" s="168"/>
      <c r="ORQ781" s="168"/>
      <c r="ORR781" s="168"/>
      <c r="ORS781" s="168"/>
      <c r="ORT781" s="168"/>
      <c r="ORU781" s="168"/>
      <c r="ORV781" s="168"/>
      <c r="ORW781" s="168"/>
      <c r="ORX781" s="168"/>
      <c r="ORY781" s="168"/>
      <c r="ORZ781" s="168"/>
      <c r="OSA781" s="168"/>
      <c r="OSB781" s="168"/>
      <c r="OSC781" s="168"/>
      <c r="OSD781" s="168"/>
      <c r="OSE781" s="168"/>
      <c r="OSF781" s="168"/>
      <c r="OSG781" s="168"/>
      <c r="OSH781" s="168"/>
      <c r="OSI781" s="168"/>
      <c r="OSJ781" s="168"/>
      <c r="OSK781" s="168"/>
      <c r="OSL781" s="168"/>
      <c r="OSM781" s="168"/>
      <c r="OSN781" s="168"/>
      <c r="OSO781" s="168"/>
      <c r="OSP781" s="168"/>
      <c r="OSQ781" s="168"/>
      <c r="OSR781" s="168"/>
      <c r="OSS781" s="511"/>
      <c r="OST781" s="511"/>
      <c r="OSU781" s="511"/>
      <c r="OSV781" s="511"/>
      <c r="OSW781" s="511"/>
      <c r="OSX781" s="511"/>
      <c r="OSY781" s="511"/>
      <c r="OSZ781" s="511"/>
      <c r="OTA781" s="511"/>
      <c r="OTB781" s="511"/>
      <c r="OTC781" s="511"/>
      <c r="OTD781" s="511"/>
      <c r="OTE781" s="511"/>
      <c r="OTF781" s="511"/>
      <c r="OTG781" s="511"/>
      <c r="OTH781" s="511"/>
      <c r="OTI781" s="511"/>
      <c r="OTJ781" s="511"/>
      <c r="OTK781" s="511"/>
      <c r="OTL781" s="511"/>
      <c r="OTM781" s="511"/>
      <c r="OTN781" s="511"/>
      <c r="OTO781" s="511"/>
      <c r="OTP781" s="511"/>
      <c r="OTQ781" s="89"/>
      <c r="OTR781" s="89"/>
      <c r="OTS781" s="89"/>
      <c r="OTT781" s="89"/>
      <c r="OTU781" s="89"/>
      <c r="OTV781" s="511"/>
      <c r="OTW781" s="511"/>
      <c r="OTX781" s="89"/>
      <c r="OTY781" s="89"/>
      <c r="OTZ781" s="511"/>
      <c r="OUA781" s="511"/>
      <c r="OUB781" s="89"/>
      <c r="OUC781" s="89"/>
      <c r="OUD781" s="511"/>
      <c r="OUE781" s="511"/>
      <c r="OUF781" s="511"/>
      <c r="OUG781" s="511"/>
      <c r="OUH781" s="511"/>
      <c r="OUI781" s="511"/>
      <c r="OUJ781" s="511"/>
      <c r="OUK781" s="89"/>
      <c r="OUL781" s="89"/>
      <c r="OUM781" s="511"/>
      <c r="OUN781" s="511"/>
      <c r="OUO781" s="89"/>
      <c r="OUP781" s="89"/>
      <c r="OUQ781" s="511"/>
      <c r="OUR781" s="511"/>
      <c r="OUS781" s="511"/>
      <c r="OUT781" s="511"/>
      <c r="OUU781" s="511"/>
      <c r="OUV781" s="203"/>
      <c r="OUW781" s="107"/>
      <c r="OUX781" s="511"/>
      <c r="OUY781" s="511"/>
      <c r="OUZ781" s="511"/>
      <c r="OVA781" s="511"/>
      <c r="OVB781" s="511"/>
      <c r="OVC781" s="511"/>
      <c r="OVD781" s="511"/>
      <c r="OVE781" s="168"/>
      <c r="OVF781" s="168"/>
      <c r="OVG781" s="168"/>
      <c r="OVH781" s="168"/>
      <c r="OVI781" s="168"/>
      <c r="OVJ781" s="168"/>
      <c r="OVK781" s="168"/>
      <c r="OVL781" s="168"/>
      <c r="OVM781" s="168"/>
      <c r="OVN781" s="168"/>
      <c r="OVO781" s="168"/>
      <c r="OVP781" s="168"/>
      <c r="OVQ781" s="168"/>
      <c r="OVR781" s="168"/>
      <c r="OVS781" s="168"/>
      <c r="OVT781" s="168"/>
      <c r="OVU781" s="168"/>
      <c r="OVV781" s="168"/>
      <c r="OVW781" s="168"/>
      <c r="OVX781" s="168"/>
      <c r="OVY781" s="168"/>
      <c r="OVZ781" s="168"/>
      <c r="OWA781" s="168"/>
      <c r="OWB781" s="168"/>
      <c r="OWC781" s="168"/>
      <c r="OWD781" s="168"/>
      <c r="OWE781" s="168"/>
      <c r="OWF781" s="168"/>
      <c r="OWG781" s="168"/>
      <c r="OWH781" s="168"/>
      <c r="OWI781" s="168"/>
      <c r="OWJ781" s="168"/>
      <c r="OWK781" s="168"/>
      <c r="OWL781" s="168"/>
      <c r="OWM781" s="168"/>
      <c r="OWN781" s="168"/>
      <c r="OWO781" s="168"/>
      <c r="OWP781" s="168"/>
      <c r="OWQ781" s="168"/>
      <c r="OWR781" s="168"/>
      <c r="OWS781" s="168"/>
      <c r="OWT781" s="168"/>
      <c r="OWU781" s="168"/>
      <c r="OWV781" s="168"/>
      <c r="OWW781" s="511"/>
      <c r="OWX781" s="511"/>
      <c r="OWY781" s="511"/>
      <c r="OWZ781" s="511"/>
      <c r="OXA781" s="511"/>
      <c r="OXB781" s="511"/>
      <c r="OXC781" s="511"/>
      <c r="OXD781" s="511"/>
      <c r="OXE781" s="511"/>
      <c r="OXF781" s="511"/>
      <c r="OXG781" s="511"/>
      <c r="OXH781" s="511"/>
      <c r="OXI781" s="511"/>
      <c r="OXJ781" s="511"/>
      <c r="OXK781" s="511"/>
      <c r="OXL781" s="511"/>
      <c r="OXM781" s="511"/>
      <c r="OXN781" s="511"/>
      <c r="OXO781" s="511"/>
      <c r="OXP781" s="511"/>
      <c r="OXQ781" s="511"/>
      <c r="OXR781" s="511"/>
      <c r="OXS781" s="511"/>
      <c r="OXT781" s="511"/>
      <c r="OXU781" s="89"/>
      <c r="OXV781" s="89"/>
      <c r="OXW781" s="89"/>
      <c r="OXX781" s="89"/>
      <c r="OXY781" s="89"/>
      <c r="OXZ781" s="511"/>
      <c r="OYA781" s="511"/>
      <c r="OYB781" s="89"/>
      <c r="OYC781" s="89"/>
      <c r="OYD781" s="511"/>
      <c r="OYE781" s="511"/>
      <c r="OYF781" s="89"/>
      <c r="OYG781" s="89"/>
      <c r="OYH781" s="511"/>
      <c r="OYI781" s="511"/>
      <c r="OYJ781" s="511"/>
      <c r="OYK781" s="511"/>
      <c r="OYL781" s="511"/>
      <c r="OYM781" s="511"/>
      <c r="OYN781" s="511"/>
      <c r="OYO781" s="89"/>
      <c r="OYP781" s="89"/>
      <c r="OYQ781" s="511"/>
      <c r="OYR781" s="511"/>
      <c r="OYS781" s="89"/>
      <c r="OYT781" s="89"/>
      <c r="OYU781" s="511"/>
      <c r="OYV781" s="511"/>
      <c r="OYW781" s="511"/>
      <c r="OYX781" s="511"/>
      <c r="OYY781" s="511"/>
      <c r="OYZ781" s="203"/>
      <c r="OZA781" s="107"/>
      <c r="OZB781" s="511"/>
      <c r="OZC781" s="511"/>
      <c r="OZD781" s="511"/>
      <c r="OZE781" s="511"/>
      <c r="OZF781" s="511"/>
      <c r="OZG781" s="511"/>
      <c r="OZH781" s="511"/>
      <c r="OZI781" s="168"/>
      <c r="OZJ781" s="168"/>
      <c r="OZK781" s="168"/>
      <c r="OZL781" s="168"/>
      <c r="OZM781" s="168"/>
      <c r="OZN781" s="168"/>
      <c r="OZO781" s="168"/>
      <c r="OZP781" s="168"/>
      <c r="OZQ781" s="168"/>
      <c r="OZR781" s="168"/>
      <c r="OZS781" s="168"/>
      <c r="OZT781" s="168"/>
      <c r="OZU781" s="168"/>
      <c r="OZV781" s="168"/>
      <c r="OZW781" s="168"/>
      <c r="OZX781" s="168"/>
      <c r="OZY781" s="168"/>
      <c r="OZZ781" s="168"/>
      <c r="PAA781" s="168"/>
      <c r="PAB781" s="168"/>
      <c r="PAC781" s="168"/>
      <c r="PAD781" s="168"/>
      <c r="PAE781" s="168"/>
      <c r="PAF781" s="168"/>
      <c r="PAG781" s="168"/>
      <c r="PAH781" s="168"/>
      <c r="PAI781" s="168"/>
      <c r="PAJ781" s="168"/>
      <c r="PAK781" s="168"/>
      <c r="PAL781" s="168"/>
      <c r="PAM781" s="168"/>
      <c r="PAN781" s="168"/>
      <c r="PAO781" s="168"/>
      <c r="PAP781" s="168"/>
      <c r="PAQ781" s="168"/>
      <c r="PAR781" s="168"/>
      <c r="PAS781" s="168"/>
      <c r="PAT781" s="168"/>
      <c r="PAU781" s="168"/>
      <c r="PAV781" s="168"/>
      <c r="PAW781" s="168"/>
      <c r="PAX781" s="168"/>
      <c r="PAY781" s="168"/>
      <c r="PAZ781" s="168"/>
      <c r="PBA781" s="511"/>
      <c r="PBB781" s="511"/>
      <c r="PBC781" s="511"/>
      <c r="PBD781" s="511"/>
      <c r="PBE781" s="511"/>
      <c r="PBF781" s="511"/>
      <c r="PBG781" s="511"/>
      <c r="PBH781" s="511"/>
      <c r="PBI781" s="511"/>
      <c r="PBJ781" s="511"/>
      <c r="PBK781" s="511"/>
      <c r="PBL781" s="511"/>
      <c r="PBM781" s="511"/>
      <c r="PBN781" s="511"/>
      <c r="PBO781" s="511"/>
      <c r="PBP781" s="511"/>
      <c r="PBQ781" s="511"/>
      <c r="PBR781" s="511"/>
      <c r="PBS781" s="511"/>
      <c r="PBT781" s="511"/>
      <c r="PBU781" s="511"/>
      <c r="PBV781" s="511"/>
      <c r="PBW781" s="511"/>
      <c r="PBX781" s="511"/>
      <c r="PBY781" s="89"/>
      <c r="PBZ781" s="89"/>
      <c r="PCA781" s="89"/>
      <c r="PCB781" s="89"/>
      <c r="PCC781" s="89"/>
      <c r="PCD781" s="511"/>
      <c r="PCE781" s="511"/>
      <c r="PCF781" s="89"/>
      <c r="PCG781" s="89"/>
      <c r="PCH781" s="511"/>
      <c r="PCI781" s="511"/>
      <c r="PCJ781" s="89"/>
      <c r="PCK781" s="89"/>
      <c r="PCL781" s="511"/>
      <c r="PCM781" s="511"/>
      <c r="PCN781" s="511"/>
      <c r="PCO781" s="511"/>
      <c r="PCP781" s="511"/>
      <c r="PCQ781" s="511"/>
      <c r="PCR781" s="511"/>
      <c r="PCS781" s="89"/>
      <c r="PCT781" s="89"/>
      <c r="PCU781" s="511"/>
      <c r="PCV781" s="511"/>
      <c r="PCW781" s="89"/>
      <c r="PCX781" s="89"/>
      <c r="PCY781" s="511"/>
      <c r="PCZ781" s="511"/>
      <c r="PDA781" s="511"/>
      <c r="PDB781" s="511"/>
      <c r="PDC781" s="511"/>
      <c r="PDD781" s="203"/>
      <c r="PDE781" s="107"/>
      <c r="PDF781" s="511"/>
      <c r="PDG781" s="511"/>
      <c r="PDH781" s="511"/>
      <c r="PDI781" s="511"/>
      <c r="PDJ781" s="511"/>
      <c r="PDK781" s="511"/>
      <c r="PDL781" s="511"/>
      <c r="PDM781" s="168"/>
      <c r="PDN781" s="168"/>
      <c r="PDO781" s="168"/>
      <c r="PDP781" s="168"/>
      <c r="PDQ781" s="168"/>
      <c r="PDR781" s="168"/>
      <c r="PDS781" s="168"/>
      <c r="PDT781" s="168"/>
      <c r="PDU781" s="168"/>
      <c r="PDV781" s="168"/>
      <c r="PDW781" s="168"/>
      <c r="PDX781" s="168"/>
      <c r="PDY781" s="168"/>
      <c r="PDZ781" s="168"/>
      <c r="PEA781" s="168"/>
      <c r="PEB781" s="168"/>
      <c r="PEC781" s="168"/>
      <c r="PED781" s="168"/>
      <c r="PEE781" s="168"/>
      <c r="PEF781" s="168"/>
      <c r="PEG781" s="168"/>
      <c r="PEH781" s="168"/>
      <c r="PEI781" s="168"/>
      <c r="PEJ781" s="168"/>
      <c r="PEK781" s="168"/>
      <c r="PEL781" s="168"/>
      <c r="PEM781" s="168"/>
      <c r="PEN781" s="168"/>
      <c r="PEO781" s="168"/>
      <c r="PEP781" s="168"/>
      <c r="PEQ781" s="168"/>
      <c r="PER781" s="168"/>
      <c r="PES781" s="168"/>
      <c r="PET781" s="168"/>
      <c r="PEU781" s="168"/>
      <c r="PEV781" s="168"/>
      <c r="PEW781" s="168"/>
      <c r="PEX781" s="168"/>
      <c r="PEY781" s="168"/>
      <c r="PEZ781" s="168"/>
      <c r="PFA781" s="168"/>
      <c r="PFB781" s="168"/>
      <c r="PFC781" s="168"/>
      <c r="PFD781" s="168"/>
      <c r="PFE781" s="511"/>
      <c r="PFF781" s="511"/>
      <c r="PFG781" s="511"/>
      <c r="PFH781" s="511"/>
      <c r="PFI781" s="511"/>
      <c r="PFJ781" s="511"/>
      <c r="PFK781" s="511"/>
      <c r="PFL781" s="511"/>
      <c r="PFM781" s="511"/>
      <c r="PFN781" s="511"/>
      <c r="PFO781" s="511"/>
      <c r="PFP781" s="511"/>
      <c r="PFQ781" s="511"/>
      <c r="PFR781" s="511"/>
      <c r="PFS781" s="511"/>
      <c r="PFT781" s="511"/>
      <c r="PFU781" s="511"/>
      <c r="PFV781" s="511"/>
      <c r="PFW781" s="511"/>
      <c r="PFX781" s="511"/>
      <c r="PFY781" s="511"/>
      <c r="PFZ781" s="511"/>
      <c r="PGA781" s="511"/>
      <c r="PGB781" s="511"/>
      <c r="PGC781" s="89"/>
      <c r="PGD781" s="89"/>
      <c r="PGE781" s="89"/>
      <c r="PGF781" s="89"/>
      <c r="PGG781" s="89"/>
      <c r="PGH781" s="511"/>
      <c r="PGI781" s="511"/>
      <c r="PGJ781" s="89"/>
      <c r="PGK781" s="89"/>
      <c r="PGL781" s="511"/>
      <c r="PGM781" s="511"/>
      <c r="PGN781" s="89"/>
      <c r="PGO781" s="89"/>
      <c r="PGP781" s="511"/>
      <c r="PGQ781" s="511"/>
      <c r="PGR781" s="511"/>
      <c r="PGS781" s="511"/>
      <c r="PGT781" s="511"/>
      <c r="PGU781" s="511"/>
      <c r="PGV781" s="511"/>
      <c r="PGW781" s="89"/>
      <c r="PGX781" s="89"/>
      <c r="PGY781" s="511"/>
      <c r="PGZ781" s="511"/>
      <c r="PHA781" s="89"/>
      <c r="PHB781" s="89"/>
      <c r="PHC781" s="511"/>
      <c r="PHD781" s="511"/>
      <c r="PHE781" s="511"/>
      <c r="PHF781" s="511"/>
      <c r="PHG781" s="511"/>
      <c r="PHH781" s="203"/>
      <c r="PHI781" s="107"/>
      <c r="PHJ781" s="511"/>
      <c r="PHK781" s="511"/>
      <c r="PHL781" s="511"/>
      <c r="PHM781" s="511"/>
      <c r="PHN781" s="511"/>
      <c r="PHO781" s="511"/>
      <c r="PHP781" s="511"/>
      <c r="PHQ781" s="168"/>
      <c r="PHR781" s="168"/>
      <c r="PHS781" s="168"/>
      <c r="PHT781" s="168"/>
      <c r="PHU781" s="168"/>
      <c r="PHV781" s="168"/>
      <c r="PHW781" s="168"/>
      <c r="PHX781" s="168"/>
      <c r="PHY781" s="168"/>
      <c r="PHZ781" s="168"/>
      <c r="PIA781" s="168"/>
      <c r="PIB781" s="168"/>
      <c r="PIC781" s="168"/>
      <c r="PID781" s="168"/>
      <c r="PIE781" s="168"/>
      <c r="PIF781" s="168"/>
      <c r="PIG781" s="168"/>
      <c r="PIH781" s="168"/>
      <c r="PII781" s="168"/>
      <c r="PIJ781" s="168"/>
      <c r="PIK781" s="168"/>
      <c r="PIL781" s="168"/>
      <c r="PIM781" s="168"/>
      <c r="PIN781" s="168"/>
      <c r="PIO781" s="168"/>
      <c r="PIP781" s="168"/>
      <c r="PIQ781" s="168"/>
      <c r="PIR781" s="168"/>
      <c r="PIS781" s="168"/>
      <c r="PIT781" s="168"/>
      <c r="PIU781" s="168"/>
      <c r="PIV781" s="168"/>
      <c r="PIW781" s="168"/>
      <c r="PIX781" s="168"/>
      <c r="PIY781" s="168"/>
      <c r="PIZ781" s="168"/>
      <c r="PJA781" s="168"/>
      <c r="PJB781" s="168"/>
      <c r="PJC781" s="168"/>
      <c r="PJD781" s="168"/>
      <c r="PJE781" s="168"/>
      <c r="PJF781" s="168"/>
      <c r="PJG781" s="168"/>
      <c r="PJH781" s="168"/>
      <c r="PJI781" s="511"/>
      <c r="PJJ781" s="511"/>
      <c r="PJK781" s="511"/>
      <c r="PJL781" s="511"/>
      <c r="PJM781" s="511"/>
      <c r="PJN781" s="511"/>
      <c r="PJO781" s="511"/>
      <c r="PJP781" s="511"/>
      <c r="PJQ781" s="511"/>
      <c r="PJR781" s="511"/>
      <c r="PJS781" s="511"/>
      <c r="PJT781" s="511"/>
      <c r="PJU781" s="511"/>
      <c r="PJV781" s="511"/>
      <c r="PJW781" s="511"/>
      <c r="PJX781" s="511"/>
      <c r="PJY781" s="511"/>
      <c r="PJZ781" s="511"/>
      <c r="PKA781" s="511"/>
      <c r="PKB781" s="511"/>
      <c r="PKC781" s="511"/>
      <c r="PKD781" s="511"/>
      <c r="PKE781" s="511"/>
      <c r="PKF781" s="511"/>
      <c r="PKG781" s="89"/>
      <c r="PKH781" s="89"/>
      <c r="PKI781" s="89"/>
      <c r="PKJ781" s="89"/>
      <c r="PKK781" s="89"/>
      <c r="PKL781" s="511"/>
      <c r="PKM781" s="511"/>
      <c r="PKN781" s="89"/>
      <c r="PKO781" s="89"/>
      <c r="PKP781" s="511"/>
      <c r="PKQ781" s="511"/>
      <c r="PKR781" s="89"/>
      <c r="PKS781" s="89"/>
      <c r="PKT781" s="511"/>
      <c r="PKU781" s="511"/>
      <c r="PKV781" s="511"/>
      <c r="PKW781" s="511"/>
      <c r="PKX781" s="511"/>
      <c r="PKY781" s="511"/>
      <c r="PKZ781" s="511"/>
      <c r="PLA781" s="89"/>
      <c r="PLB781" s="89"/>
      <c r="PLC781" s="511"/>
      <c r="PLD781" s="511"/>
      <c r="PLE781" s="89"/>
      <c r="PLF781" s="89"/>
      <c r="PLG781" s="511"/>
      <c r="PLH781" s="511"/>
      <c r="PLI781" s="511"/>
      <c r="PLJ781" s="511"/>
      <c r="PLK781" s="511"/>
      <c r="PLL781" s="203"/>
      <c r="PLM781" s="107"/>
      <c r="PLN781" s="511"/>
      <c r="PLO781" s="511"/>
      <c r="PLP781" s="511"/>
      <c r="PLQ781" s="511"/>
      <c r="PLR781" s="511"/>
      <c r="PLS781" s="511"/>
      <c r="PLT781" s="511"/>
      <c r="PLU781" s="168"/>
      <c r="PLV781" s="168"/>
      <c r="PLW781" s="168"/>
      <c r="PLX781" s="168"/>
      <c r="PLY781" s="168"/>
      <c r="PLZ781" s="168"/>
      <c r="PMA781" s="168"/>
      <c r="PMB781" s="168"/>
      <c r="PMC781" s="168"/>
      <c r="PMD781" s="168"/>
      <c r="PME781" s="168"/>
      <c r="PMF781" s="168"/>
      <c r="PMG781" s="168"/>
      <c r="PMH781" s="168"/>
      <c r="PMI781" s="168"/>
      <c r="PMJ781" s="168"/>
      <c r="PMK781" s="168"/>
      <c r="PML781" s="168"/>
      <c r="PMM781" s="168"/>
      <c r="PMN781" s="168"/>
      <c r="PMO781" s="168"/>
      <c r="PMP781" s="168"/>
      <c r="PMQ781" s="168"/>
      <c r="PMR781" s="168"/>
      <c r="PMS781" s="168"/>
      <c r="PMT781" s="168"/>
      <c r="PMU781" s="168"/>
      <c r="PMV781" s="168"/>
      <c r="PMW781" s="168"/>
      <c r="PMX781" s="168"/>
      <c r="PMY781" s="168"/>
      <c r="PMZ781" s="168"/>
      <c r="PNA781" s="168"/>
      <c r="PNB781" s="168"/>
      <c r="PNC781" s="168"/>
      <c r="PND781" s="168"/>
      <c r="PNE781" s="168"/>
      <c r="PNF781" s="168"/>
      <c r="PNG781" s="168"/>
      <c r="PNH781" s="168"/>
      <c r="PNI781" s="168"/>
      <c r="PNJ781" s="168"/>
      <c r="PNK781" s="168"/>
      <c r="PNL781" s="168"/>
      <c r="PNM781" s="511"/>
      <c r="PNN781" s="511"/>
      <c r="PNO781" s="511"/>
      <c r="PNP781" s="511"/>
      <c r="PNQ781" s="511"/>
      <c r="PNR781" s="511"/>
      <c r="PNS781" s="511"/>
      <c r="PNT781" s="511"/>
      <c r="PNU781" s="511"/>
      <c r="PNV781" s="511"/>
      <c r="PNW781" s="511"/>
      <c r="PNX781" s="511"/>
      <c r="PNY781" s="511"/>
      <c r="PNZ781" s="511"/>
      <c r="POA781" s="511"/>
      <c r="POB781" s="511"/>
      <c r="POC781" s="511"/>
      <c r="POD781" s="511"/>
      <c r="POE781" s="511"/>
      <c r="POF781" s="511"/>
      <c r="POG781" s="511"/>
      <c r="POH781" s="511"/>
      <c r="POI781" s="511"/>
      <c r="POJ781" s="511"/>
      <c r="POK781" s="89"/>
      <c r="POL781" s="89"/>
      <c r="POM781" s="89"/>
      <c r="PON781" s="89"/>
      <c r="POO781" s="89"/>
      <c r="POP781" s="511"/>
      <c r="POQ781" s="511"/>
      <c r="POR781" s="89"/>
      <c r="POS781" s="89"/>
      <c r="POT781" s="511"/>
      <c r="POU781" s="511"/>
      <c r="POV781" s="89"/>
      <c r="POW781" s="89"/>
      <c r="POX781" s="511"/>
      <c r="POY781" s="511"/>
      <c r="POZ781" s="511"/>
      <c r="PPA781" s="511"/>
      <c r="PPB781" s="511"/>
      <c r="PPC781" s="511"/>
      <c r="PPD781" s="511"/>
      <c r="PPE781" s="89"/>
      <c r="PPF781" s="89"/>
      <c r="PPG781" s="511"/>
      <c r="PPH781" s="511"/>
      <c r="PPI781" s="89"/>
      <c r="PPJ781" s="89"/>
      <c r="PPK781" s="511"/>
      <c r="PPL781" s="511"/>
      <c r="PPM781" s="511"/>
      <c r="PPN781" s="511"/>
      <c r="PPO781" s="511"/>
      <c r="PPP781" s="203"/>
      <c r="PPQ781" s="107"/>
      <c r="PPR781" s="511"/>
      <c r="PPS781" s="511"/>
      <c r="PPT781" s="511"/>
      <c r="PPU781" s="511"/>
      <c r="PPV781" s="511"/>
      <c r="PPW781" s="511"/>
      <c r="PPX781" s="511"/>
      <c r="PPY781" s="168"/>
      <c r="PPZ781" s="168"/>
      <c r="PQA781" s="168"/>
      <c r="PQB781" s="168"/>
      <c r="PQC781" s="168"/>
      <c r="PQD781" s="168"/>
      <c r="PQE781" s="168"/>
      <c r="PQF781" s="168"/>
      <c r="PQG781" s="168"/>
      <c r="PQH781" s="168"/>
      <c r="PQI781" s="168"/>
      <c r="PQJ781" s="168"/>
      <c r="PQK781" s="168"/>
      <c r="PQL781" s="168"/>
      <c r="PQM781" s="168"/>
      <c r="PQN781" s="168"/>
      <c r="PQO781" s="168"/>
      <c r="PQP781" s="168"/>
      <c r="PQQ781" s="168"/>
      <c r="PQR781" s="168"/>
      <c r="PQS781" s="168"/>
      <c r="PQT781" s="168"/>
      <c r="PQU781" s="168"/>
      <c r="PQV781" s="168"/>
      <c r="PQW781" s="168"/>
      <c r="PQX781" s="168"/>
      <c r="PQY781" s="168"/>
      <c r="PQZ781" s="168"/>
      <c r="PRA781" s="168"/>
      <c r="PRB781" s="168"/>
      <c r="PRC781" s="168"/>
      <c r="PRD781" s="168"/>
      <c r="PRE781" s="168"/>
      <c r="PRF781" s="168"/>
      <c r="PRG781" s="168"/>
      <c r="PRH781" s="168"/>
      <c r="PRI781" s="168"/>
      <c r="PRJ781" s="168"/>
      <c r="PRK781" s="168"/>
      <c r="PRL781" s="168"/>
      <c r="PRM781" s="168"/>
      <c r="PRN781" s="168"/>
      <c r="PRO781" s="168"/>
      <c r="PRP781" s="168"/>
      <c r="PRQ781" s="511"/>
      <c r="PRR781" s="511"/>
      <c r="PRS781" s="511"/>
      <c r="PRT781" s="511"/>
      <c r="PRU781" s="511"/>
      <c r="PRV781" s="511"/>
      <c r="PRW781" s="511"/>
      <c r="PRX781" s="511"/>
      <c r="PRY781" s="511"/>
      <c r="PRZ781" s="511"/>
      <c r="PSA781" s="511"/>
      <c r="PSB781" s="511"/>
      <c r="PSC781" s="511"/>
      <c r="PSD781" s="511"/>
      <c r="PSE781" s="511"/>
      <c r="PSF781" s="511"/>
      <c r="PSG781" s="511"/>
      <c r="PSH781" s="511"/>
      <c r="PSI781" s="511"/>
      <c r="PSJ781" s="511"/>
      <c r="PSK781" s="511"/>
      <c r="PSL781" s="511"/>
      <c r="PSM781" s="511"/>
      <c r="PSN781" s="511"/>
      <c r="PSO781" s="89"/>
      <c r="PSP781" s="89"/>
      <c r="PSQ781" s="89"/>
      <c r="PSR781" s="89"/>
      <c r="PSS781" s="89"/>
      <c r="PST781" s="511"/>
      <c r="PSU781" s="511"/>
      <c r="PSV781" s="89"/>
      <c r="PSW781" s="89"/>
      <c r="PSX781" s="511"/>
      <c r="PSY781" s="511"/>
      <c r="PSZ781" s="89"/>
      <c r="PTA781" s="89"/>
      <c r="PTB781" s="511"/>
      <c r="PTC781" s="511"/>
      <c r="PTD781" s="511"/>
      <c r="PTE781" s="511"/>
      <c r="PTF781" s="511"/>
      <c r="PTG781" s="511"/>
      <c r="PTH781" s="511"/>
      <c r="PTI781" s="89"/>
      <c r="PTJ781" s="89"/>
      <c r="PTK781" s="511"/>
      <c r="PTL781" s="511"/>
      <c r="PTM781" s="89"/>
      <c r="PTN781" s="89"/>
      <c r="PTO781" s="511"/>
      <c r="PTP781" s="511"/>
      <c r="PTQ781" s="511"/>
      <c r="PTR781" s="511"/>
      <c r="PTS781" s="511"/>
      <c r="PTT781" s="203"/>
      <c r="PTU781" s="107"/>
      <c r="PTV781" s="511"/>
      <c r="PTW781" s="511"/>
      <c r="PTX781" s="511"/>
      <c r="PTY781" s="511"/>
      <c r="PTZ781" s="511"/>
      <c r="PUA781" s="511"/>
      <c r="PUB781" s="511"/>
      <c r="PUC781" s="168"/>
      <c r="PUD781" s="168"/>
      <c r="PUE781" s="168"/>
      <c r="PUF781" s="168"/>
      <c r="PUG781" s="168"/>
      <c r="PUH781" s="168"/>
      <c r="PUI781" s="168"/>
      <c r="PUJ781" s="168"/>
      <c r="PUK781" s="168"/>
      <c r="PUL781" s="168"/>
      <c r="PUM781" s="168"/>
      <c r="PUN781" s="168"/>
      <c r="PUO781" s="168"/>
      <c r="PUP781" s="168"/>
      <c r="PUQ781" s="168"/>
      <c r="PUR781" s="168"/>
      <c r="PUS781" s="168"/>
      <c r="PUT781" s="168"/>
      <c r="PUU781" s="168"/>
      <c r="PUV781" s="168"/>
      <c r="PUW781" s="168"/>
      <c r="PUX781" s="168"/>
      <c r="PUY781" s="168"/>
      <c r="PUZ781" s="168"/>
      <c r="PVA781" s="168"/>
      <c r="PVB781" s="168"/>
      <c r="PVC781" s="168"/>
      <c r="PVD781" s="168"/>
      <c r="PVE781" s="168"/>
      <c r="PVF781" s="168"/>
      <c r="PVG781" s="168"/>
      <c r="PVH781" s="168"/>
      <c r="PVI781" s="168"/>
      <c r="PVJ781" s="168"/>
      <c r="PVK781" s="168"/>
      <c r="PVL781" s="168"/>
      <c r="PVM781" s="168"/>
      <c r="PVN781" s="168"/>
      <c r="PVO781" s="168"/>
      <c r="PVP781" s="168"/>
      <c r="PVQ781" s="168"/>
      <c r="PVR781" s="168"/>
      <c r="PVS781" s="168"/>
      <c r="PVT781" s="168"/>
      <c r="PVU781" s="511"/>
      <c r="PVV781" s="511"/>
      <c r="PVW781" s="511"/>
      <c r="PVX781" s="511"/>
      <c r="PVY781" s="511"/>
      <c r="PVZ781" s="511"/>
      <c r="PWA781" s="511"/>
      <c r="PWB781" s="511"/>
      <c r="PWC781" s="511"/>
      <c r="PWD781" s="511"/>
      <c r="PWE781" s="511"/>
      <c r="PWF781" s="511"/>
      <c r="PWG781" s="511"/>
      <c r="PWH781" s="511"/>
      <c r="PWI781" s="511"/>
      <c r="PWJ781" s="511"/>
      <c r="PWK781" s="511"/>
      <c r="PWL781" s="511"/>
      <c r="PWM781" s="511"/>
      <c r="PWN781" s="511"/>
      <c r="PWO781" s="511"/>
      <c r="PWP781" s="511"/>
      <c r="PWQ781" s="511"/>
      <c r="PWR781" s="511"/>
      <c r="PWS781" s="89"/>
      <c r="PWT781" s="89"/>
      <c r="PWU781" s="89"/>
      <c r="PWV781" s="89"/>
      <c r="PWW781" s="89"/>
      <c r="PWX781" s="511"/>
      <c r="PWY781" s="511"/>
      <c r="PWZ781" s="89"/>
      <c r="PXA781" s="89"/>
      <c r="PXB781" s="511"/>
      <c r="PXC781" s="511"/>
      <c r="PXD781" s="89"/>
      <c r="PXE781" s="89"/>
      <c r="PXF781" s="511"/>
      <c r="PXG781" s="511"/>
      <c r="PXH781" s="511"/>
      <c r="PXI781" s="511"/>
      <c r="PXJ781" s="511"/>
      <c r="PXK781" s="511"/>
      <c r="PXL781" s="511"/>
      <c r="PXM781" s="89"/>
      <c r="PXN781" s="89"/>
      <c r="PXO781" s="511"/>
      <c r="PXP781" s="511"/>
      <c r="PXQ781" s="89"/>
      <c r="PXR781" s="89"/>
      <c r="PXS781" s="511"/>
      <c r="PXT781" s="511"/>
      <c r="PXU781" s="511"/>
      <c r="PXV781" s="511"/>
      <c r="PXW781" s="511"/>
      <c r="PXX781" s="203"/>
      <c r="PXY781" s="107"/>
      <c r="PXZ781" s="511"/>
      <c r="PYA781" s="511"/>
      <c r="PYB781" s="511"/>
      <c r="PYC781" s="511"/>
      <c r="PYD781" s="511"/>
      <c r="PYE781" s="511"/>
      <c r="PYF781" s="511"/>
      <c r="PYG781" s="168"/>
      <c r="PYH781" s="168"/>
      <c r="PYI781" s="168"/>
      <c r="PYJ781" s="168"/>
      <c r="PYK781" s="168"/>
      <c r="PYL781" s="168"/>
      <c r="PYM781" s="168"/>
      <c r="PYN781" s="168"/>
      <c r="PYO781" s="168"/>
      <c r="PYP781" s="168"/>
      <c r="PYQ781" s="168"/>
      <c r="PYR781" s="168"/>
      <c r="PYS781" s="168"/>
      <c r="PYT781" s="168"/>
      <c r="PYU781" s="168"/>
      <c r="PYV781" s="168"/>
      <c r="PYW781" s="168"/>
      <c r="PYX781" s="168"/>
      <c r="PYY781" s="168"/>
      <c r="PYZ781" s="168"/>
      <c r="PZA781" s="168"/>
      <c r="PZB781" s="168"/>
      <c r="PZC781" s="168"/>
      <c r="PZD781" s="168"/>
      <c r="PZE781" s="168"/>
      <c r="PZF781" s="168"/>
      <c r="PZG781" s="168"/>
      <c r="PZH781" s="168"/>
      <c r="PZI781" s="168"/>
      <c r="PZJ781" s="168"/>
      <c r="PZK781" s="168"/>
      <c r="PZL781" s="168"/>
      <c r="PZM781" s="168"/>
      <c r="PZN781" s="168"/>
      <c r="PZO781" s="168"/>
      <c r="PZP781" s="168"/>
      <c r="PZQ781" s="168"/>
      <c r="PZR781" s="168"/>
      <c r="PZS781" s="168"/>
      <c r="PZT781" s="168"/>
      <c r="PZU781" s="168"/>
      <c r="PZV781" s="168"/>
      <c r="PZW781" s="168"/>
      <c r="PZX781" s="168"/>
      <c r="PZY781" s="511"/>
      <c r="PZZ781" s="511"/>
      <c r="QAA781" s="511"/>
      <c r="QAB781" s="511"/>
      <c r="QAC781" s="511"/>
      <c r="QAD781" s="511"/>
      <c r="QAE781" s="511"/>
      <c r="QAF781" s="511"/>
      <c r="QAG781" s="511"/>
      <c r="QAH781" s="511"/>
      <c r="QAI781" s="511"/>
      <c r="QAJ781" s="511"/>
      <c r="QAK781" s="511"/>
      <c r="QAL781" s="511"/>
      <c r="QAM781" s="511"/>
      <c r="QAN781" s="511"/>
      <c r="QAO781" s="511"/>
      <c r="QAP781" s="511"/>
      <c r="QAQ781" s="511"/>
      <c r="QAR781" s="511"/>
      <c r="QAS781" s="511"/>
      <c r="QAT781" s="511"/>
      <c r="QAU781" s="511"/>
      <c r="QAV781" s="511"/>
      <c r="QAW781" s="89"/>
      <c r="QAX781" s="89"/>
      <c r="QAY781" s="89"/>
      <c r="QAZ781" s="89"/>
      <c r="QBA781" s="89"/>
      <c r="QBB781" s="511"/>
      <c r="QBC781" s="511"/>
      <c r="QBD781" s="89"/>
      <c r="QBE781" s="89"/>
      <c r="QBF781" s="511"/>
      <c r="QBG781" s="511"/>
      <c r="QBH781" s="89"/>
      <c r="QBI781" s="89"/>
      <c r="QBJ781" s="511"/>
      <c r="QBK781" s="511"/>
      <c r="QBL781" s="511"/>
      <c r="QBM781" s="511"/>
      <c r="QBN781" s="511"/>
      <c r="QBO781" s="511"/>
      <c r="QBP781" s="511"/>
      <c r="QBQ781" s="89"/>
      <c r="QBR781" s="89"/>
      <c r="QBS781" s="511"/>
      <c r="QBT781" s="511"/>
      <c r="QBU781" s="89"/>
      <c r="QBV781" s="89"/>
      <c r="QBW781" s="511"/>
      <c r="QBX781" s="511"/>
      <c r="QBY781" s="511"/>
      <c r="QBZ781" s="511"/>
      <c r="QCA781" s="511"/>
      <c r="QCB781" s="203"/>
      <c r="QCC781" s="107"/>
      <c r="QCD781" s="511"/>
      <c r="QCE781" s="511"/>
      <c r="QCF781" s="511"/>
      <c r="QCG781" s="511"/>
      <c r="QCH781" s="511"/>
      <c r="QCI781" s="511"/>
      <c r="QCJ781" s="511"/>
      <c r="QCK781" s="168"/>
      <c r="QCL781" s="168"/>
      <c r="QCM781" s="168"/>
      <c r="QCN781" s="168"/>
      <c r="QCO781" s="168"/>
      <c r="QCP781" s="168"/>
      <c r="QCQ781" s="168"/>
      <c r="QCR781" s="168"/>
      <c r="QCS781" s="168"/>
      <c r="QCT781" s="168"/>
      <c r="QCU781" s="168"/>
      <c r="QCV781" s="168"/>
      <c r="QCW781" s="168"/>
      <c r="QCX781" s="168"/>
      <c r="QCY781" s="168"/>
      <c r="QCZ781" s="168"/>
      <c r="QDA781" s="168"/>
      <c r="QDB781" s="168"/>
      <c r="QDC781" s="168"/>
      <c r="QDD781" s="168"/>
      <c r="QDE781" s="168"/>
      <c r="QDF781" s="168"/>
      <c r="QDG781" s="168"/>
      <c r="QDH781" s="168"/>
      <c r="QDI781" s="168"/>
      <c r="QDJ781" s="168"/>
      <c r="QDK781" s="168"/>
      <c r="QDL781" s="168"/>
      <c r="QDM781" s="168"/>
      <c r="QDN781" s="168"/>
      <c r="QDO781" s="168"/>
      <c r="QDP781" s="168"/>
      <c r="QDQ781" s="168"/>
      <c r="QDR781" s="168"/>
      <c r="QDS781" s="168"/>
      <c r="QDT781" s="168"/>
      <c r="QDU781" s="168"/>
      <c r="QDV781" s="168"/>
      <c r="QDW781" s="168"/>
      <c r="QDX781" s="168"/>
      <c r="QDY781" s="168"/>
      <c r="QDZ781" s="168"/>
      <c r="QEA781" s="168"/>
      <c r="QEB781" s="168"/>
      <c r="QEC781" s="511"/>
      <c r="QED781" s="511"/>
      <c r="QEE781" s="511"/>
      <c r="QEF781" s="511"/>
      <c r="QEG781" s="511"/>
      <c r="QEH781" s="511"/>
      <c r="QEI781" s="511"/>
      <c r="QEJ781" s="511"/>
      <c r="QEK781" s="511"/>
      <c r="QEL781" s="511"/>
      <c r="QEM781" s="511"/>
      <c r="QEN781" s="511"/>
      <c r="QEO781" s="511"/>
      <c r="QEP781" s="511"/>
      <c r="QEQ781" s="511"/>
      <c r="QER781" s="511"/>
      <c r="QES781" s="511"/>
      <c r="QET781" s="511"/>
      <c r="QEU781" s="511"/>
      <c r="QEV781" s="511"/>
      <c r="QEW781" s="511"/>
      <c r="QEX781" s="511"/>
      <c r="QEY781" s="511"/>
      <c r="QEZ781" s="511"/>
      <c r="QFA781" s="89"/>
      <c r="QFB781" s="89"/>
      <c r="QFC781" s="89"/>
      <c r="QFD781" s="89"/>
      <c r="QFE781" s="89"/>
      <c r="QFF781" s="511"/>
      <c r="QFG781" s="511"/>
      <c r="QFH781" s="89"/>
      <c r="QFI781" s="89"/>
      <c r="QFJ781" s="511"/>
      <c r="QFK781" s="511"/>
      <c r="QFL781" s="89"/>
      <c r="QFM781" s="89"/>
      <c r="QFN781" s="511"/>
      <c r="QFO781" s="511"/>
      <c r="QFP781" s="511"/>
      <c r="QFQ781" s="511"/>
      <c r="QFR781" s="511"/>
      <c r="QFS781" s="511"/>
      <c r="QFT781" s="511"/>
      <c r="QFU781" s="89"/>
      <c r="QFV781" s="89"/>
      <c r="QFW781" s="511"/>
      <c r="QFX781" s="511"/>
      <c r="QFY781" s="89"/>
      <c r="QFZ781" s="89"/>
      <c r="QGA781" s="511"/>
      <c r="QGB781" s="511"/>
      <c r="QGC781" s="511"/>
      <c r="QGD781" s="511"/>
      <c r="QGE781" s="511"/>
      <c r="QGF781" s="203"/>
      <c r="QGG781" s="107"/>
      <c r="QGH781" s="511"/>
      <c r="QGI781" s="511"/>
      <c r="QGJ781" s="511"/>
      <c r="QGK781" s="511"/>
      <c r="QGL781" s="511"/>
      <c r="QGM781" s="511"/>
      <c r="QGN781" s="511"/>
      <c r="QGO781" s="168"/>
      <c r="QGP781" s="168"/>
      <c r="QGQ781" s="168"/>
      <c r="QGR781" s="168"/>
      <c r="QGS781" s="168"/>
      <c r="QGT781" s="168"/>
      <c r="QGU781" s="168"/>
      <c r="QGV781" s="168"/>
      <c r="QGW781" s="168"/>
      <c r="QGX781" s="168"/>
      <c r="QGY781" s="168"/>
      <c r="QGZ781" s="168"/>
      <c r="QHA781" s="168"/>
      <c r="QHB781" s="168"/>
      <c r="QHC781" s="168"/>
      <c r="QHD781" s="168"/>
      <c r="QHE781" s="168"/>
      <c r="QHF781" s="168"/>
      <c r="QHG781" s="168"/>
      <c r="QHH781" s="168"/>
      <c r="QHI781" s="168"/>
      <c r="QHJ781" s="168"/>
      <c r="QHK781" s="168"/>
      <c r="QHL781" s="168"/>
      <c r="QHM781" s="168"/>
      <c r="QHN781" s="168"/>
      <c r="QHO781" s="168"/>
      <c r="QHP781" s="168"/>
      <c r="QHQ781" s="168"/>
      <c r="QHR781" s="168"/>
      <c r="QHS781" s="168"/>
      <c r="QHT781" s="168"/>
      <c r="QHU781" s="168"/>
      <c r="QHV781" s="168"/>
      <c r="QHW781" s="168"/>
      <c r="QHX781" s="168"/>
      <c r="QHY781" s="168"/>
      <c r="QHZ781" s="168"/>
      <c r="QIA781" s="168"/>
      <c r="QIB781" s="168"/>
      <c r="QIC781" s="168"/>
      <c r="QID781" s="168"/>
      <c r="QIE781" s="168"/>
      <c r="QIF781" s="168"/>
      <c r="QIG781" s="511"/>
      <c r="QIH781" s="511"/>
      <c r="QII781" s="511"/>
      <c r="QIJ781" s="511"/>
      <c r="QIK781" s="511"/>
      <c r="QIL781" s="511"/>
      <c r="QIM781" s="511"/>
      <c r="QIN781" s="511"/>
      <c r="QIO781" s="511"/>
      <c r="QIP781" s="511"/>
      <c r="QIQ781" s="511"/>
      <c r="QIR781" s="511"/>
      <c r="QIS781" s="511"/>
      <c r="QIT781" s="511"/>
      <c r="QIU781" s="511"/>
      <c r="QIV781" s="511"/>
      <c r="QIW781" s="511"/>
      <c r="QIX781" s="511"/>
      <c r="QIY781" s="511"/>
      <c r="QIZ781" s="511"/>
      <c r="QJA781" s="511"/>
      <c r="QJB781" s="511"/>
      <c r="QJC781" s="511"/>
      <c r="QJD781" s="511"/>
      <c r="QJE781" s="89"/>
      <c r="QJF781" s="89"/>
      <c r="QJG781" s="89"/>
      <c r="QJH781" s="89"/>
      <c r="QJI781" s="89"/>
      <c r="QJJ781" s="511"/>
      <c r="QJK781" s="511"/>
      <c r="QJL781" s="89"/>
      <c r="QJM781" s="89"/>
      <c r="QJN781" s="511"/>
      <c r="QJO781" s="511"/>
      <c r="QJP781" s="89"/>
      <c r="QJQ781" s="89"/>
      <c r="QJR781" s="511"/>
      <c r="QJS781" s="511"/>
      <c r="QJT781" s="511"/>
      <c r="QJU781" s="511"/>
      <c r="QJV781" s="511"/>
      <c r="QJW781" s="511"/>
      <c r="QJX781" s="511"/>
      <c r="QJY781" s="89"/>
      <c r="QJZ781" s="89"/>
      <c r="QKA781" s="511"/>
      <c r="QKB781" s="511"/>
      <c r="QKC781" s="89"/>
      <c r="QKD781" s="89"/>
      <c r="QKE781" s="511"/>
      <c r="QKF781" s="511"/>
      <c r="QKG781" s="511"/>
      <c r="QKH781" s="511"/>
      <c r="QKI781" s="511"/>
      <c r="QKJ781" s="203"/>
      <c r="QKK781" s="107"/>
      <c r="QKL781" s="511"/>
      <c r="QKM781" s="511"/>
      <c r="QKN781" s="511"/>
      <c r="QKO781" s="511"/>
      <c r="QKP781" s="511"/>
      <c r="QKQ781" s="511"/>
      <c r="QKR781" s="511"/>
      <c r="QKS781" s="168"/>
      <c r="QKT781" s="168"/>
      <c r="QKU781" s="168"/>
      <c r="QKV781" s="168"/>
      <c r="QKW781" s="168"/>
      <c r="QKX781" s="168"/>
      <c r="QKY781" s="168"/>
      <c r="QKZ781" s="168"/>
      <c r="QLA781" s="168"/>
      <c r="QLB781" s="168"/>
      <c r="QLC781" s="168"/>
      <c r="QLD781" s="168"/>
      <c r="QLE781" s="168"/>
      <c r="QLF781" s="168"/>
      <c r="QLG781" s="168"/>
      <c r="QLH781" s="168"/>
      <c r="QLI781" s="168"/>
      <c r="QLJ781" s="168"/>
      <c r="QLK781" s="168"/>
      <c r="QLL781" s="168"/>
      <c r="QLM781" s="168"/>
      <c r="QLN781" s="168"/>
      <c r="QLO781" s="168"/>
      <c r="QLP781" s="168"/>
      <c r="QLQ781" s="168"/>
      <c r="QLR781" s="168"/>
      <c r="QLS781" s="168"/>
      <c r="QLT781" s="168"/>
      <c r="QLU781" s="168"/>
      <c r="QLV781" s="168"/>
      <c r="QLW781" s="168"/>
      <c r="QLX781" s="168"/>
      <c r="QLY781" s="168"/>
      <c r="QLZ781" s="168"/>
      <c r="QMA781" s="168"/>
      <c r="QMB781" s="168"/>
      <c r="QMC781" s="168"/>
      <c r="QMD781" s="168"/>
      <c r="QME781" s="168"/>
      <c r="QMF781" s="168"/>
      <c r="QMG781" s="168"/>
      <c r="QMH781" s="168"/>
      <c r="QMI781" s="168"/>
      <c r="QMJ781" s="168"/>
      <c r="QMK781" s="511"/>
      <c r="QML781" s="511"/>
      <c r="QMM781" s="511"/>
      <c r="QMN781" s="511"/>
      <c r="QMO781" s="511"/>
      <c r="QMP781" s="511"/>
      <c r="QMQ781" s="511"/>
      <c r="QMR781" s="511"/>
      <c r="QMS781" s="511"/>
      <c r="QMT781" s="511"/>
      <c r="QMU781" s="511"/>
      <c r="QMV781" s="511"/>
      <c r="QMW781" s="511"/>
      <c r="QMX781" s="511"/>
      <c r="QMY781" s="511"/>
      <c r="QMZ781" s="511"/>
      <c r="QNA781" s="511"/>
      <c r="QNB781" s="511"/>
      <c r="QNC781" s="511"/>
      <c r="QND781" s="511"/>
      <c r="QNE781" s="511"/>
      <c r="QNF781" s="511"/>
      <c r="QNG781" s="511"/>
      <c r="QNH781" s="511"/>
      <c r="QNI781" s="89"/>
      <c r="QNJ781" s="89"/>
      <c r="QNK781" s="89"/>
      <c r="QNL781" s="89"/>
      <c r="QNM781" s="89"/>
      <c r="QNN781" s="511"/>
      <c r="QNO781" s="511"/>
      <c r="QNP781" s="89"/>
      <c r="QNQ781" s="89"/>
      <c r="QNR781" s="511"/>
      <c r="QNS781" s="511"/>
      <c r="QNT781" s="89"/>
      <c r="QNU781" s="89"/>
      <c r="QNV781" s="511"/>
      <c r="QNW781" s="511"/>
      <c r="QNX781" s="511"/>
      <c r="QNY781" s="511"/>
      <c r="QNZ781" s="511"/>
      <c r="QOA781" s="511"/>
      <c r="QOB781" s="511"/>
      <c r="QOC781" s="89"/>
      <c r="QOD781" s="89"/>
      <c r="QOE781" s="511"/>
      <c r="QOF781" s="511"/>
      <c r="QOG781" s="89"/>
      <c r="QOH781" s="89"/>
      <c r="QOI781" s="511"/>
      <c r="QOJ781" s="511"/>
      <c r="QOK781" s="511"/>
      <c r="QOL781" s="511"/>
      <c r="QOM781" s="511"/>
      <c r="QON781" s="203"/>
      <c r="QOO781" s="107"/>
      <c r="QOP781" s="511"/>
      <c r="QOQ781" s="511"/>
      <c r="QOR781" s="511"/>
      <c r="QOS781" s="511"/>
      <c r="QOT781" s="511"/>
      <c r="QOU781" s="511"/>
      <c r="QOV781" s="511"/>
      <c r="QOW781" s="168"/>
      <c r="QOX781" s="168"/>
      <c r="QOY781" s="168"/>
      <c r="QOZ781" s="168"/>
      <c r="QPA781" s="168"/>
      <c r="QPB781" s="168"/>
      <c r="QPC781" s="168"/>
      <c r="QPD781" s="168"/>
      <c r="QPE781" s="168"/>
      <c r="QPF781" s="168"/>
      <c r="QPG781" s="168"/>
      <c r="QPH781" s="168"/>
      <c r="QPI781" s="168"/>
      <c r="QPJ781" s="168"/>
      <c r="QPK781" s="168"/>
      <c r="QPL781" s="168"/>
      <c r="QPM781" s="168"/>
      <c r="QPN781" s="168"/>
      <c r="QPO781" s="168"/>
      <c r="QPP781" s="168"/>
      <c r="QPQ781" s="168"/>
      <c r="QPR781" s="168"/>
      <c r="QPS781" s="168"/>
      <c r="QPT781" s="168"/>
      <c r="QPU781" s="168"/>
      <c r="QPV781" s="168"/>
      <c r="QPW781" s="168"/>
      <c r="QPX781" s="168"/>
      <c r="QPY781" s="168"/>
      <c r="QPZ781" s="168"/>
      <c r="QQA781" s="168"/>
      <c r="QQB781" s="168"/>
      <c r="QQC781" s="168"/>
      <c r="QQD781" s="168"/>
      <c r="QQE781" s="168"/>
      <c r="QQF781" s="168"/>
      <c r="QQG781" s="168"/>
      <c r="QQH781" s="168"/>
      <c r="QQI781" s="168"/>
      <c r="QQJ781" s="168"/>
      <c r="QQK781" s="168"/>
      <c r="QQL781" s="168"/>
      <c r="QQM781" s="168"/>
      <c r="QQN781" s="168"/>
      <c r="QQO781" s="511"/>
      <c r="QQP781" s="511"/>
      <c r="QQQ781" s="511"/>
      <c r="QQR781" s="511"/>
      <c r="QQS781" s="511"/>
      <c r="QQT781" s="511"/>
      <c r="QQU781" s="511"/>
      <c r="QQV781" s="511"/>
      <c r="QQW781" s="511"/>
      <c r="QQX781" s="511"/>
      <c r="QQY781" s="511"/>
      <c r="QQZ781" s="511"/>
      <c r="QRA781" s="511"/>
      <c r="QRB781" s="511"/>
      <c r="QRC781" s="511"/>
      <c r="QRD781" s="511"/>
      <c r="QRE781" s="511"/>
      <c r="QRF781" s="511"/>
      <c r="QRG781" s="511"/>
      <c r="QRH781" s="511"/>
      <c r="QRI781" s="511"/>
      <c r="QRJ781" s="511"/>
      <c r="QRK781" s="511"/>
      <c r="QRL781" s="511"/>
      <c r="QRM781" s="89"/>
      <c r="QRN781" s="89"/>
      <c r="QRO781" s="89"/>
      <c r="QRP781" s="89"/>
      <c r="QRQ781" s="89"/>
      <c r="QRR781" s="511"/>
      <c r="QRS781" s="511"/>
      <c r="QRT781" s="89"/>
      <c r="QRU781" s="89"/>
      <c r="QRV781" s="511"/>
      <c r="QRW781" s="511"/>
      <c r="QRX781" s="89"/>
      <c r="QRY781" s="89"/>
      <c r="QRZ781" s="511"/>
      <c r="QSA781" s="511"/>
      <c r="QSB781" s="511"/>
      <c r="QSC781" s="511"/>
      <c r="QSD781" s="511"/>
      <c r="QSE781" s="511"/>
      <c r="QSF781" s="511"/>
      <c r="QSG781" s="89"/>
      <c r="QSH781" s="89"/>
      <c r="QSI781" s="511"/>
      <c r="QSJ781" s="511"/>
      <c r="QSK781" s="89"/>
      <c r="QSL781" s="89"/>
      <c r="QSM781" s="511"/>
      <c r="QSN781" s="511"/>
      <c r="QSO781" s="511"/>
      <c r="QSP781" s="511"/>
      <c r="QSQ781" s="511"/>
      <c r="QSR781" s="203"/>
      <c r="QSS781" s="107"/>
      <c r="QST781" s="511"/>
      <c r="QSU781" s="511"/>
      <c r="QSV781" s="511"/>
      <c r="QSW781" s="511"/>
      <c r="QSX781" s="511"/>
      <c r="QSY781" s="511"/>
      <c r="QSZ781" s="511"/>
      <c r="QTA781" s="168"/>
      <c r="QTB781" s="168"/>
      <c r="QTC781" s="168"/>
      <c r="QTD781" s="168"/>
      <c r="QTE781" s="168"/>
      <c r="QTF781" s="168"/>
      <c r="QTG781" s="168"/>
      <c r="QTH781" s="168"/>
      <c r="QTI781" s="168"/>
      <c r="QTJ781" s="168"/>
      <c r="QTK781" s="168"/>
      <c r="QTL781" s="168"/>
      <c r="QTM781" s="168"/>
      <c r="QTN781" s="168"/>
      <c r="QTO781" s="168"/>
      <c r="QTP781" s="168"/>
      <c r="QTQ781" s="168"/>
      <c r="QTR781" s="168"/>
      <c r="QTS781" s="168"/>
      <c r="QTT781" s="168"/>
      <c r="QTU781" s="168"/>
      <c r="QTV781" s="168"/>
      <c r="QTW781" s="168"/>
      <c r="QTX781" s="168"/>
      <c r="QTY781" s="168"/>
      <c r="QTZ781" s="168"/>
      <c r="QUA781" s="168"/>
      <c r="QUB781" s="168"/>
      <c r="QUC781" s="168"/>
      <c r="QUD781" s="168"/>
      <c r="QUE781" s="168"/>
      <c r="QUF781" s="168"/>
      <c r="QUG781" s="168"/>
      <c r="QUH781" s="168"/>
      <c r="QUI781" s="168"/>
      <c r="QUJ781" s="168"/>
      <c r="QUK781" s="168"/>
      <c r="QUL781" s="168"/>
      <c r="QUM781" s="168"/>
      <c r="QUN781" s="168"/>
      <c r="QUO781" s="168"/>
      <c r="QUP781" s="168"/>
      <c r="QUQ781" s="168"/>
      <c r="QUR781" s="168"/>
      <c r="QUS781" s="511"/>
      <c r="QUT781" s="511"/>
      <c r="QUU781" s="511"/>
      <c r="QUV781" s="511"/>
      <c r="QUW781" s="511"/>
      <c r="QUX781" s="511"/>
      <c r="QUY781" s="511"/>
      <c r="QUZ781" s="511"/>
      <c r="QVA781" s="511"/>
      <c r="QVB781" s="511"/>
      <c r="QVC781" s="511"/>
      <c r="QVD781" s="511"/>
      <c r="QVE781" s="511"/>
      <c r="QVF781" s="511"/>
      <c r="QVG781" s="511"/>
      <c r="QVH781" s="511"/>
      <c r="QVI781" s="511"/>
      <c r="QVJ781" s="511"/>
      <c r="QVK781" s="511"/>
      <c r="QVL781" s="511"/>
      <c r="QVM781" s="511"/>
      <c r="QVN781" s="511"/>
      <c r="QVO781" s="511"/>
      <c r="QVP781" s="511"/>
      <c r="QVQ781" s="89"/>
      <c r="QVR781" s="89"/>
      <c r="QVS781" s="89"/>
      <c r="QVT781" s="89"/>
      <c r="QVU781" s="89"/>
      <c r="QVV781" s="511"/>
      <c r="QVW781" s="511"/>
      <c r="QVX781" s="89"/>
      <c r="QVY781" s="89"/>
      <c r="QVZ781" s="511"/>
      <c r="QWA781" s="511"/>
      <c r="QWB781" s="89"/>
      <c r="QWC781" s="89"/>
      <c r="QWD781" s="511"/>
      <c r="QWE781" s="511"/>
      <c r="QWF781" s="511"/>
      <c r="QWG781" s="511"/>
      <c r="QWH781" s="511"/>
      <c r="QWI781" s="511"/>
      <c r="QWJ781" s="511"/>
      <c r="QWK781" s="89"/>
      <c r="QWL781" s="89"/>
      <c r="QWM781" s="511"/>
      <c r="QWN781" s="511"/>
      <c r="QWO781" s="89"/>
      <c r="QWP781" s="89"/>
      <c r="QWQ781" s="511"/>
      <c r="QWR781" s="511"/>
      <c r="QWS781" s="511"/>
      <c r="QWT781" s="511"/>
      <c r="QWU781" s="511"/>
      <c r="QWV781" s="203"/>
      <c r="QWW781" s="107"/>
      <c r="QWX781" s="511"/>
      <c r="QWY781" s="511"/>
      <c r="QWZ781" s="511"/>
      <c r="QXA781" s="511"/>
      <c r="QXB781" s="511"/>
      <c r="QXC781" s="511"/>
      <c r="QXD781" s="511"/>
      <c r="QXE781" s="168"/>
      <c r="QXF781" s="168"/>
      <c r="QXG781" s="168"/>
      <c r="QXH781" s="168"/>
      <c r="QXI781" s="168"/>
      <c r="QXJ781" s="168"/>
      <c r="QXK781" s="168"/>
      <c r="QXL781" s="168"/>
      <c r="QXM781" s="168"/>
      <c r="QXN781" s="168"/>
      <c r="QXO781" s="168"/>
      <c r="QXP781" s="168"/>
      <c r="QXQ781" s="168"/>
      <c r="QXR781" s="168"/>
      <c r="QXS781" s="168"/>
      <c r="QXT781" s="168"/>
      <c r="QXU781" s="168"/>
      <c r="QXV781" s="168"/>
      <c r="QXW781" s="168"/>
      <c r="QXX781" s="168"/>
      <c r="QXY781" s="168"/>
      <c r="QXZ781" s="168"/>
      <c r="QYA781" s="168"/>
      <c r="QYB781" s="168"/>
      <c r="QYC781" s="168"/>
      <c r="QYD781" s="168"/>
      <c r="QYE781" s="168"/>
      <c r="QYF781" s="168"/>
      <c r="QYG781" s="168"/>
      <c r="QYH781" s="168"/>
      <c r="QYI781" s="168"/>
      <c r="QYJ781" s="168"/>
      <c r="QYK781" s="168"/>
      <c r="QYL781" s="168"/>
      <c r="QYM781" s="168"/>
      <c r="QYN781" s="168"/>
      <c r="QYO781" s="168"/>
      <c r="QYP781" s="168"/>
      <c r="QYQ781" s="168"/>
      <c r="QYR781" s="168"/>
      <c r="QYS781" s="168"/>
      <c r="QYT781" s="168"/>
      <c r="QYU781" s="168"/>
      <c r="QYV781" s="168"/>
      <c r="QYW781" s="511"/>
      <c r="QYX781" s="511"/>
      <c r="QYY781" s="511"/>
      <c r="QYZ781" s="511"/>
      <c r="QZA781" s="511"/>
      <c r="QZB781" s="511"/>
      <c r="QZC781" s="511"/>
      <c r="QZD781" s="511"/>
      <c r="QZE781" s="511"/>
      <c r="QZF781" s="511"/>
      <c r="QZG781" s="511"/>
      <c r="QZH781" s="511"/>
      <c r="QZI781" s="511"/>
      <c r="QZJ781" s="511"/>
      <c r="QZK781" s="511"/>
      <c r="QZL781" s="511"/>
      <c r="QZM781" s="511"/>
      <c r="QZN781" s="511"/>
      <c r="QZO781" s="511"/>
      <c r="QZP781" s="511"/>
      <c r="QZQ781" s="511"/>
      <c r="QZR781" s="511"/>
      <c r="QZS781" s="511"/>
      <c r="QZT781" s="511"/>
      <c r="QZU781" s="89"/>
      <c r="QZV781" s="89"/>
      <c r="QZW781" s="89"/>
      <c r="QZX781" s="89"/>
      <c r="QZY781" s="89"/>
      <c r="QZZ781" s="511"/>
      <c r="RAA781" s="511"/>
      <c r="RAB781" s="89"/>
      <c r="RAC781" s="89"/>
      <c r="RAD781" s="511"/>
      <c r="RAE781" s="511"/>
      <c r="RAF781" s="89"/>
      <c r="RAG781" s="89"/>
      <c r="RAH781" s="511"/>
      <c r="RAI781" s="511"/>
      <c r="RAJ781" s="511"/>
      <c r="RAK781" s="511"/>
      <c r="RAL781" s="511"/>
      <c r="RAM781" s="511"/>
      <c r="RAN781" s="511"/>
      <c r="RAO781" s="89"/>
      <c r="RAP781" s="89"/>
      <c r="RAQ781" s="511"/>
      <c r="RAR781" s="511"/>
      <c r="RAS781" s="89"/>
      <c r="RAT781" s="89"/>
      <c r="RAU781" s="511"/>
      <c r="RAV781" s="511"/>
      <c r="RAW781" s="511"/>
      <c r="RAX781" s="511"/>
      <c r="RAY781" s="511"/>
      <c r="RAZ781" s="203"/>
      <c r="RBA781" s="107"/>
      <c r="RBB781" s="511"/>
      <c r="RBC781" s="511"/>
      <c r="RBD781" s="511"/>
      <c r="RBE781" s="511"/>
      <c r="RBF781" s="511"/>
      <c r="RBG781" s="511"/>
      <c r="RBH781" s="511"/>
      <c r="RBI781" s="168"/>
      <c r="RBJ781" s="168"/>
      <c r="RBK781" s="168"/>
      <c r="RBL781" s="168"/>
      <c r="RBM781" s="168"/>
      <c r="RBN781" s="168"/>
      <c r="RBO781" s="168"/>
      <c r="RBP781" s="168"/>
      <c r="RBQ781" s="168"/>
      <c r="RBR781" s="168"/>
      <c r="RBS781" s="168"/>
      <c r="RBT781" s="168"/>
      <c r="RBU781" s="168"/>
      <c r="RBV781" s="168"/>
      <c r="RBW781" s="168"/>
      <c r="RBX781" s="168"/>
      <c r="RBY781" s="168"/>
      <c r="RBZ781" s="168"/>
      <c r="RCA781" s="168"/>
      <c r="RCB781" s="168"/>
      <c r="RCC781" s="168"/>
      <c r="RCD781" s="168"/>
      <c r="RCE781" s="168"/>
      <c r="RCF781" s="168"/>
      <c r="RCG781" s="168"/>
      <c r="RCH781" s="168"/>
      <c r="RCI781" s="168"/>
      <c r="RCJ781" s="168"/>
      <c r="RCK781" s="168"/>
      <c r="RCL781" s="168"/>
      <c r="RCM781" s="168"/>
      <c r="RCN781" s="168"/>
      <c r="RCO781" s="168"/>
      <c r="RCP781" s="168"/>
      <c r="RCQ781" s="168"/>
      <c r="RCR781" s="168"/>
      <c r="RCS781" s="168"/>
      <c r="RCT781" s="168"/>
      <c r="RCU781" s="168"/>
      <c r="RCV781" s="168"/>
      <c r="RCW781" s="168"/>
      <c r="RCX781" s="168"/>
      <c r="RCY781" s="168"/>
      <c r="RCZ781" s="168"/>
      <c r="RDA781" s="511"/>
      <c r="RDB781" s="511"/>
      <c r="RDC781" s="511"/>
      <c r="RDD781" s="511"/>
      <c r="RDE781" s="511"/>
      <c r="RDF781" s="511"/>
      <c r="RDG781" s="511"/>
      <c r="RDH781" s="511"/>
      <c r="RDI781" s="511"/>
      <c r="RDJ781" s="511"/>
      <c r="RDK781" s="511"/>
      <c r="RDL781" s="511"/>
      <c r="RDM781" s="511"/>
      <c r="RDN781" s="511"/>
      <c r="RDO781" s="511"/>
      <c r="RDP781" s="511"/>
      <c r="RDQ781" s="511"/>
      <c r="RDR781" s="511"/>
      <c r="RDS781" s="511"/>
      <c r="RDT781" s="511"/>
      <c r="RDU781" s="511"/>
      <c r="RDV781" s="511"/>
      <c r="RDW781" s="511"/>
    </row>
    <row r="782" spans="1:12295" s="64" customFormat="1" ht="66.75" customHeight="1" x14ac:dyDescent="0.2">
      <c r="B782" s="224" t="s">
        <v>354</v>
      </c>
      <c r="C782" s="133" t="s">
        <v>563</v>
      </c>
      <c r="D782" s="240">
        <f>G782</f>
        <v>701508.55423000001</v>
      </c>
      <c r="E782" s="240"/>
      <c r="F782" s="240"/>
      <c r="G782" s="240">
        <f>G783+G784</f>
        <v>701508.55423000001</v>
      </c>
      <c r="H782" s="240"/>
      <c r="I782" s="240"/>
      <c r="J782" s="240">
        <f>J783+J784</f>
        <v>-70841.580310000005</v>
      </c>
      <c r="K782" s="240">
        <f>Q782</f>
        <v>392067.21966999996</v>
      </c>
      <c r="L782" s="699">
        <f t="shared" si="1460"/>
        <v>0.55889157346106277</v>
      </c>
      <c r="M782" s="240">
        <f>M783+M784</f>
        <v>0</v>
      </c>
      <c r="N782" s="114"/>
      <c r="O782" s="111"/>
      <c r="P782" s="114"/>
      <c r="Q782" s="111">
        <f>Q783+Q784</f>
        <v>392067.21966999996</v>
      </c>
      <c r="R782" s="752">
        <f t="shared" ref="R782:R838" si="1484">Q782/D782</f>
        <v>0.55889157346106277</v>
      </c>
      <c r="S782" s="111">
        <f t="shared" ref="S782:U782" si="1485">S783+S784</f>
        <v>0</v>
      </c>
      <c r="T782" s="114"/>
      <c r="U782" s="111">
        <f t="shared" si="1485"/>
        <v>0</v>
      </c>
      <c r="V782" s="111">
        <f t="shared" si="1479"/>
        <v>0</v>
      </c>
      <c r="W782" s="89"/>
      <c r="X782" s="89"/>
      <c r="Y782" s="89"/>
      <c r="Z782" s="111">
        <f t="shared" si="1480"/>
        <v>0</v>
      </c>
      <c r="AA782" s="111">
        <f t="shared" si="1481"/>
        <v>0</v>
      </c>
      <c r="AB782" s="89">
        <f t="shared" si="1482"/>
        <v>0</v>
      </c>
      <c r="AC782" s="632">
        <f t="shared" si="1483"/>
        <v>0</v>
      </c>
      <c r="AD782" s="687"/>
      <c r="AE782" s="240">
        <f>AK782</f>
        <v>345028.88173999998</v>
      </c>
      <c r="AF782" s="699">
        <f t="shared" si="1463"/>
        <v>0.49183845251711233</v>
      </c>
      <c r="AG782" s="240"/>
      <c r="AH782" s="699"/>
      <c r="AI782" s="111"/>
      <c r="AJ782" s="114"/>
      <c r="AK782" s="111">
        <f t="shared" ref="AK782:AO782" si="1486">AK783+AK784</f>
        <v>345028.88173999998</v>
      </c>
      <c r="AL782" s="699">
        <f t="shared" ref="AL782:AL824" si="1487">AK782/G782</f>
        <v>0.49183845251711233</v>
      </c>
      <c r="AM782" s="111">
        <f t="shared" si="1486"/>
        <v>0</v>
      </c>
      <c r="AN782" s="114"/>
      <c r="AO782" s="111">
        <f t="shared" si="1486"/>
        <v>0</v>
      </c>
      <c r="AP782" s="111">
        <f>AP783+AP784</f>
        <v>110178.66133</v>
      </c>
      <c r="AQ782" s="114"/>
      <c r="AR782" s="240">
        <f>AX782</f>
        <v>696137.14471999998</v>
      </c>
      <c r="AS782" s="699">
        <f t="shared" si="1466"/>
        <v>0.99234305914359677</v>
      </c>
      <c r="AT782" s="240"/>
      <c r="AU782" s="699"/>
      <c r="AV782" s="111"/>
      <c r="AW782" s="699"/>
      <c r="AX782" s="240">
        <f t="shared" ref="AX782" si="1488">AX783+AX784</f>
        <v>696137.14471999998</v>
      </c>
      <c r="AY782" s="699">
        <f t="shared" si="1468"/>
        <v>0.99234305914359677</v>
      </c>
      <c r="AZ782" s="111"/>
      <c r="BA782" s="699"/>
      <c r="BB782" s="111"/>
      <c r="BC782" s="89"/>
      <c r="BD782" s="111"/>
      <c r="BE782" s="111"/>
      <c r="BF782" s="111"/>
      <c r="BG782" s="111"/>
      <c r="BH782" s="89"/>
      <c r="BI782" s="111"/>
      <c r="BJ782" s="111"/>
      <c r="BK782" s="111"/>
      <c r="BL782" s="89"/>
      <c r="BM782" s="111"/>
      <c r="BN782" s="111"/>
      <c r="BO782" s="111"/>
      <c r="BP782" s="111"/>
      <c r="BQ782" s="111"/>
      <c r="BR782" s="111"/>
      <c r="BS782" s="111"/>
      <c r="BT782" s="111"/>
      <c r="BU782" s="111"/>
      <c r="BV782" s="111"/>
      <c r="BW782" s="111"/>
      <c r="BX782" s="111"/>
      <c r="BY782" s="89"/>
      <c r="BZ782" s="111"/>
      <c r="CE782" s="699"/>
    </row>
    <row r="783" spans="1:12295" s="37" customFormat="1" ht="42" hidden="1" customHeight="1" x14ac:dyDescent="0.25">
      <c r="B783" s="228"/>
      <c r="C783" s="116" t="s">
        <v>121</v>
      </c>
      <c r="D783" s="171">
        <f>E783+G783+H783+I783</f>
        <v>621000.61057999998</v>
      </c>
      <c r="E783" s="171"/>
      <c r="F783" s="171"/>
      <c r="G783" s="171">
        <f t="shared" ref="G783" si="1489">G786+G789+G792+G795+G800</f>
        <v>621000.61057999998</v>
      </c>
      <c r="H783" s="171"/>
      <c r="I783" s="171"/>
      <c r="J783" s="171">
        <f>J786+J789+J792+J795+J800</f>
        <v>-51543.249590000007</v>
      </c>
      <c r="K783" s="171">
        <f t="shared" ref="K783:K821" si="1490">Q783</f>
        <v>341645.74829999998</v>
      </c>
      <c r="L783" s="699">
        <f t="shared" si="1460"/>
        <v>0.55015364313556936</v>
      </c>
      <c r="M783" s="171">
        <f>M786+M789+M792+M795+M800</f>
        <v>0</v>
      </c>
      <c r="N783" s="116"/>
      <c r="O783" s="116"/>
      <c r="P783" s="116"/>
      <c r="Q783" s="116">
        <f t="shared" ref="Q783" si="1491">Q786+Q789+Q792+Q795+Q800</f>
        <v>341645.74829999998</v>
      </c>
      <c r="R783" s="752">
        <f t="shared" si="1484"/>
        <v>0.55015364313556936</v>
      </c>
      <c r="S783" s="116">
        <f t="shared" ref="S783:U783" si="1492">S786+S789+S792+S795+S800</f>
        <v>0</v>
      </c>
      <c r="T783" s="116"/>
      <c r="U783" s="116">
        <f t="shared" si="1492"/>
        <v>0</v>
      </c>
      <c r="V783" s="602">
        <f t="shared" si="1479"/>
        <v>0</v>
      </c>
      <c r="W783" s="35"/>
      <c r="X783" s="35"/>
      <c r="Y783" s="35"/>
      <c r="Z783" s="116">
        <f t="shared" si="1480"/>
        <v>0</v>
      </c>
      <c r="AA783" s="116">
        <f t="shared" si="1481"/>
        <v>0</v>
      </c>
      <c r="AB783" s="35">
        <f t="shared" si="1482"/>
        <v>0</v>
      </c>
      <c r="AC783" s="35">
        <f t="shared" si="1483"/>
        <v>0</v>
      </c>
      <c r="AD783" s="35"/>
      <c r="AE783" s="171">
        <f>AG783+AK783+AM783+AO783</f>
        <v>293932.82848999999</v>
      </c>
      <c r="AF783" s="699">
        <f t="shared" si="1463"/>
        <v>0.473321319628774</v>
      </c>
      <c r="AG783" s="171"/>
      <c r="AH783" s="699"/>
      <c r="AI783" s="116"/>
      <c r="AJ783" s="116"/>
      <c r="AK783" s="116">
        <f t="shared" ref="AK783" si="1493">AK786+AK789+AK792+AK795+AK800</f>
        <v>293932.82848999999</v>
      </c>
      <c r="AL783" s="699">
        <f t="shared" si="1487"/>
        <v>0.473321319628774</v>
      </c>
      <c r="AM783" s="116"/>
      <c r="AN783" s="116"/>
      <c r="AO783" s="116"/>
      <c r="AP783" s="116">
        <f t="shared" ref="AP783" si="1494">AP786+AP789+AP792+AP795+AP800</f>
        <v>98545.08339</v>
      </c>
      <c r="AQ783" s="116"/>
      <c r="AR783" s="171">
        <f>AT783+AX783+AZ783+BB783</f>
        <v>620289.52457000001</v>
      </c>
      <c r="AS783" s="699">
        <f t="shared" si="1466"/>
        <v>0.99885493508720413</v>
      </c>
      <c r="AT783" s="171"/>
      <c r="AU783" s="699"/>
      <c r="AV783" s="116"/>
      <c r="AW783" s="699"/>
      <c r="AX783" s="171">
        <f t="shared" ref="AX783" si="1495">AX786+AX789+AX792+AX795+AX800</f>
        <v>620289.52457000001</v>
      </c>
      <c r="AY783" s="699">
        <f t="shared" si="1468"/>
        <v>0.99885493508720413</v>
      </c>
      <c r="AZ783" s="116"/>
      <c r="BA783" s="699"/>
      <c r="BB783" s="116"/>
      <c r="BC783" s="35"/>
      <c r="BD783" s="35"/>
      <c r="BE783" s="116"/>
      <c r="BF783" s="116"/>
      <c r="BG783" s="116"/>
      <c r="BH783" s="116"/>
      <c r="BI783" s="116"/>
      <c r="BJ783" s="116"/>
      <c r="BK783" s="116"/>
      <c r="BL783" s="35"/>
      <c r="BM783" s="35"/>
      <c r="BN783" s="116"/>
      <c r="BO783" s="116"/>
      <c r="BP783" s="116"/>
      <c r="BQ783" s="116"/>
      <c r="BR783" s="116"/>
      <c r="BS783" s="116"/>
      <c r="BT783" s="116"/>
      <c r="BU783" s="116"/>
      <c r="BV783" s="116"/>
      <c r="BW783" s="116"/>
      <c r="BX783" s="116"/>
      <c r="BY783" s="116"/>
      <c r="BZ783" s="116"/>
      <c r="CE783" s="699"/>
    </row>
    <row r="784" spans="1:12295" s="37" customFormat="1" ht="34.5" hidden="1" customHeight="1" x14ac:dyDescent="0.25">
      <c r="B784" s="228"/>
      <c r="C784" s="116" t="s">
        <v>47</v>
      </c>
      <c r="D784" s="171">
        <f>E784+G784+H784+I784</f>
        <v>80507.943650000001</v>
      </c>
      <c r="E784" s="171"/>
      <c r="F784" s="171"/>
      <c r="G784" s="171">
        <f t="shared" ref="G784" si="1496">G787+G790+G793+G796+G798+G801</f>
        <v>80507.943650000001</v>
      </c>
      <c r="H784" s="171"/>
      <c r="I784" s="171"/>
      <c r="J784" s="171">
        <f>J787+J790+J793+J796+J798+J801</f>
        <v>-19298.330720000002</v>
      </c>
      <c r="K784" s="171">
        <f t="shared" si="1490"/>
        <v>50421.471369999999</v>
      </c>
      <c r="L784" s="699">
        <f t="shared" si="1460"/>
        <v>0.62629187983240708</v>
      </c>
      <c r="M784" s="171">
        <f>M787+M790+M793+M796+M798+M801</f>
        <v>0</v>
      </c>
      <c r="N784" s="116"/>
      <c r="O784" s="116"/>
      <c r="P784" s="116"/>
      <c r="Q784" s="116">
        <f t="shared" ref="Q784" si="1497">Q787+Q790+Q793+Q796+Q798+Q801</f>
        <v>50421.471369999999</v>
      </c>
      <c r="R784" s="752">
        <f t="shared" si="1484"/>
        <v>0.62629187983240708</v>
      </c>
      <c r="S784" s="116">
        <f t="shared" ref="S784:U784" si="1498">S787+S790+S793+S796+S798+S801</f>
        <v>0</v>
      </c>
      <c r="T784" s="116"/>
      <c r="U784" s="116">
        <f t="shared" si="1498"/>
        <v>0</v>
      </c>
      <c r="V784" s="602">
        <f t="shared" si="1479"/>
        <v>0</v>
      </c>
      <c r="W784" s="35"/>
      <c r="X784" s="35"/>
      <c r="Y784" s="35"/>
      <c r="Z784" s="116">
        <f t="shared" si="1480"/>
        <v>0</v>
      </c>
      <c r="AA784" s="116">
        <f t="shared" si="1481"/>
        <v>0</v>
      </c>
      <c r="AB784" s="35">
        <f t="shared" si="1482"/>
        <v>0</v>
      </c>
      <c r="AC784" s="35">
        <f t="shared" si="1483"/>
        <v>0</v>
      </c>
      <c r="AD784" s="35"/>
      <c r="AE784" s="171">
        <f>AG784+AK784+AM784+AO784</f>
        <v>51096.053249999997</v>
      </c>
      <c r="AF784" s="699">
        <f t="shared" si="1463"/>
        <v>0.63467095212535585</v>
      </c>
      <c r="AG784" s="171"/>
      <c r="AH784" s="699"/>
      <c r="AI784" s="116"/>
      <c r="AJ784" s="116"/>
      <c r="AK784" s="171">
        <f t="shared" ref="AK784" si="1499">AK787+AK790+AK793+AK796+AK798+AK801</f>
        <v>51096.053249999997</v>
      </c>
      <c r="AL784" s="699">
        <f t="shared" si="1487"/>
        <v>0.63467095212535585</v>
      </c>
      <c r="AM784" s="116"/>
      <c r="AN784" s="116"/>
      <c r="AO784" s="116"/>
      <c r="AP784" s="116">
        <f t="shared" ref="AP784" si="1500">AP787+AP790+AP793+AP796+AP798+AP801</f>
        <v>11633.577939999999</v>
      </c>
      <c r="AQ784" s="116"/>
      <c r="AR784" s="171">
        <f>AT784+AX784+AZ784+BB784</f>
        <v>75847.620150000002</v>
      </c>
      <c r="AS784" s="699">
        <f t="shared" si="1466"/>
        <v>0.9421134947843125</v>
      </c>
      <c r="AT784" s="171"/>
      <c r="AU784" s="699"/>
      <c r="AV784" s="116"/>
      <c r="AW784" s="699"/>
      <c r="AX784" s="171">
        <f t="shared" ref="AX784" si="1501">AX787+AX790+AX793+AX796+AX798+AX801</f>
        <v>75847.620150000002</v>
      </c>
      <c r="AY784" s="699">
        <f t="shared" si="1468"/>
        <v>0.9421134947843125</v>
      </c>
      <c r="AZ784" s="116"/>
      <c r="BA784" s="699"/>
      <c r="BB784" s="116"/>
      <c r="BC784" s="35"/>
      <c r="BD784" s="35"/>
      <c r="BE784" s="116"/>
      <c r="BF784" s="116"/>
      <c r="BG784" s="116"/>
      <c r="BH784" s="116"/>
      <c r="BI784" s="116"/>
      <c r="BJ784" s="116"/>
      <c r="BK784" s="116"/>
      <c r="BL784" s="35"/>
      <c r="BM784" s="35"/>
      <c r="BN784" s="116"/>
      <c r="BO784" s="116"/>
      <c r="BP784" s="116"/>
      <c r="BQ784" s="116"/>
      <c r="BR784" s="116"/>
      <c r="BS784" s="116"/>
      <c r="BT784" s="116"/>
      <c r="BU784" s="116"/>
      <c r="BV784" s="116"/>
      <c r="BW784" s="116"/>
      <c r="BX784" s="116"/>
      <c r="BY784" s="116"/>
      <c r="BZ784" s="116"/>
      <c r="CE784" s="699"/>
    </row>
    <row r="785" spans="2:83" s="37" customFormat="1" ht="42.75" hidden="1" customHeight="1" x14ac:dyDescent="0.25">
      <c r="B785" s="228"/>
      <c r="C785" s="119" t="s">
        <v>122</v>
      </c>
      <c r="D785" s="171">
        <f>E785+G785</f>
        <v>32710.800779999998</v>
      </c>
      <c r="E785" s="171"/>
      <c r="F785" s="171"/>
      <c r="G785" s="171">
        <f>G786+G787</f>
        <v>32710.800779999998</v>
      </c>
      <c r="H785" s="172"/>
      <c r="I785" s="172"/>
      <c r="J785" s="171">
        <v>0</v>
      </c>
      <c r="K785" s="171">
        <f t="shared" si="1490"/>
        <v>6.6665299999999998</v>
      </c>
      <c r="L785" s="699">
        <f t="shared" si="1460"/>
        <v>2.0380210331249495E-4</v>
      </c>
      <c r="M785" s="171">
        <f>M786+M787</f>
        <v>0</v>
      </c>
      <c r="N785" s="116"/>
      <c r="O785" s="116"/>
      <c r="P785" s="116"/>
      <c r="Q785" s="116">
        <f>Q786+Q787</f>
        <v>6.6665299999999998</v>
      </c>
      <c r="R785" s="752">
        <f t="shared" si="1484"/>
        <v>2.0380210331249495E-4</v>
      </c>
      <c r="S785" s="35"/>
      <c r="T785" s="35"/>
      <c r="U785" s="35"/>
      <c r="V785" s="116">
        <f t="shared" si="1479"/>
        <v>0</v>
      </c>
      <c r="W785" s="35"/>
      <c r="X785" s="35"/>
      <c r="Y785" s="35"/>
      <c r="Z785" s="116">
        <f t="shared" si="1480"/>
        <v>0</v>
      </c>
      <c r="AA785" s="116">
        <f t="shared" si="1481"/>
        <v>0</v>
      </c>
      <c r="AB785" s="35">
        <f t="shared" si="1482"/>
        <v>0</v>
      </c>
      <c r="AC785" s="35">
        <f t="shared" si="1483"/>
        <v>0</v>
      </c>
      <c r="AD785" s="35"/>
      <c r="AE785" s="171">
        <f>AG785+AK785</f>
        <v>12.12096</v>
      </c>
      <c r="AF785" s="699">
        <f t="shared" si="1463"/>
        <v>3.7054916758292829E-4</v>
      </c>
      <c r="AG785" s="171"/>
      <c r="AH785" s="699"/>
      <c r="AI785" s="116"/>
      <c r="AJ785" s="116"/>
      <c r="AK785" s="171">
        <f>AK786+AK787</f>
        <v>12.12096</v>
      </c>
      <c r="AL785" s="699">
        <f t="shared" si="1487"/>
        <v>3.7054916758292829E-4</v>
      </c>
      <c r="AM785" s="35"/>
      <c r="AN785" s="35"/>
      <c r="AO785" s="35"/>
      <c r="AP785" s="116">
        <f>AP786</f>
        <v>26894.01181</v>
      </c>
      <c r="AQ785" s="116"/>
      <c r="AR785" s="171">
        <f>AT785+AX785</f>
        <v>32710.800779999998</v>
      </c>
      <c r="AS785" s="699">
        <f t="shared" si="1466"/>
        <v>1</v>
      </c>
      <c r="AT785" s="171"/>
      <c r="AU785" s="699"/>
      <c r="AV785" s="116"/>
      <c r="AW785" s="699"/>
      <c r="AX785" s="171">
        <f>AX786+AX787</f>
        <v>32710.800779999998</v>
      </c>
      <c r="AY785" s="699">
        <f t="shared" si="1468"/>
        <v>1</v>
      </c>
      <c r="AZ785" s="35"/>
      <c r="BA785" s="699"/>
      <c r="BB785" s="35"/>
      <c r="BC785" s="35"/>
      <c r="BD785" s="35"/>
      <c r="BE785" s="116"/>
      <c r="BF785" s="116"/>
      <c r="BG785" s="116"/>
      <c r="BH785" s="35"/>
      <c r="BI785" s="35"/>
      <c r="BJ785" s="116"/>
      <c r="BK785" s="116"/>
      <c r="BL785" s="35"/>
      <c r="BM785" s="35"/>
      <c r="BN785" s="116"/>
      <c r="BO785" s="116"/>
      <c r="BP785" s="116"/>
      <c r="BQ785" s="116"/>
      <c r="BR785" s="116"/>
      <c r="BS785" s="116"/>
      <c r="BT785" s="116"/>
      <c r="BU785" s="116"/>
      <c r="BV785" s="116"/>
      <c r="BW785" s="116"/>
      <c r="BX785" s="171"/>
      <c r="BY785" s="35"/>
      <c r="BZ785" s="35"/>
      <c r="CE785" s="699"/>
    </row>
    <row r="786" spans="2:83" s="37" customFormat="1" ht="38.25" hidden="1" customHeight="1" x14ac:dyDescent="0.25">
      <c r="B786" s="228"/>
      <c r="C786" s="116" t="s">
        <v>108</v>
      </c>
      <c r="D786" s="171">
        <f>G786</f>
        <v>26894.01181</v>
      </c>
      <c r="E786" s="171"/>
      <c r="F786" s="171"/>
      <c r="G786" s="171">
        <v>26894.01181</v>
      </c>
      <c r="H786" s="172"/>
      <c r="I786" s="172"/>
      <c r="J786" s="171">
        <f>Q786-D786</f>
        <v>-26894.01181</v>
      </c>
      <c r="K786" s="171">
        <f t="shared" si="1490"/>
        <v>0</v>
      </c>
      <c r="L786" s="699">
        <f t="shared" si="1460"/>
        <v>0</v>
      </c>
      <c r="M786" s="171">
        <v>0</v>
      </c>
      <c r="N786" s="116"/>
      <c r="O786" s="116"/>
      <c r="P786" s="116"/>
      <c r="Q786" s="116"/>
      <c r="R786" s="752">
        <f t="shared" si="1484"/>
        <v>0</v>
      </c>
      <c r="S786" s="35"/>
      <c r="T786" s="35"/>
      <c r="U786" s="35"/>
      <c r="V786" s="116">
        <f t="shared" si="1479"/>
        <v>0</v>
      </c>
      <c r="W786" s="35"/>
      <c r="X786" s="35"/>
      <c r="Y786" s="35"/>
      <c r="Z786" s="116">
        <f t="shared" si="1480"/>
        <v>0</v>
      </c>
      <c r="AA786" s="116">
        <f t="shared" si="1481"/>
        <v>0</v>
      </c>
      <c r="AB786" s="35">
        <f t="shared" si="1482"/>
        <v>0</v>
      </c>
      <c r="AC786" s="35">
        <f t="shared" si="1483"/>
        <v>0</v>
      </c>
      <c r="AD786" s="35"/>
      <c r="AE786" s="171">
        <f>AG786+AK786</f>
        <v>0</v>
      </c>
      <c r="AF786" s="699">
        <f t="shared" si="1463"/>
        <v>0</v>
      </c>
      <c r="AG786" s="171"/>
      <c r="AH786" s="699"/>
      <c r="AI786" s="116"/>
      <c r="AJ786" s="116"/>
      <c r="AK786" s="171">
        <v>0</v>
      </c>
      <c r="AL786" s="699">
        <f t="shared" si="1487"/>
        <v>0</v>
      </c>
      <c r="AM786" s="35"/>
      <c r="AN786" s="35"/>
      <c r="AO786" s="35"/>
      <c r="AP786" s="116">
        <f>AX786-AK786</f>
        <v>26894.01181</v>
      </c>
      <c r="AQ786" s="116"/>
      <c r="AR786" s="171">
        <f>AT786+AX786</f>
        <v>26894.01181</v>
      </c>
      <c r="AS786" s="699">
        <f t="shared" si="1466"/>
        <v>1</v>
      </c>
      <c r="AT786" s="171"/>
      <c r="AU786" s="699"/>
      <c r="AV786" s="116"/>
      <c r="AW786" s="699"/>
      <c r="AX786" s="171">
        <f>D786</f>
        <v>26894.01181</v>
      </c>
      <c r="AY786" s="699">
        <f t="shared" si="1468"/>
        <v>1</v>
      </c>
      <c r="AZ786" s="35"/>
      <c r="BA786" s="699"/>
      <c r="BB786" s="35"/>
      <c r="BC786" s="35"/>
      <c r="BD786" s="35"/>
      <c r="BE786" s="116"/>
      <c r="BF786" s="116"/>
      <c r="BG786" s="116"/>
      <c r="BH786" s="35"/>
      <c r="BI786" s="35"/>
      <c r="BJ786" s="116"/>
      <c r="BK786" s="116"/>
      <c r="BL786" s="35"/>
      <c r="BM786" s="35"/>
      <c r="BN786" s="116"/>
      <c r="BO786" s="116"/>
      <c r="BP786" s="116"/>
      <c r="BQ786" s="116"/>
      <c r="BR786" s="116"/>
      <c r="BS786" s="116"/>
      <c r="BT786" s="116"/>
      <c r="BU786" s="116"/>
      <c r="BV786" s="116"/>
      <c r="BW786" s="116"/>
      <c r="BX786" s="171"/>
      <c r="BY786" s="35"/>
      <c r="BZ786" s="35"/>
      <c r="CE786" s="699"/>
    </row>
    <row r="787" spans="2:83" s="37" customFormat="1" ht="35.25" hidden="1" customHeight="1" x14ac:dyDescent="0.25">
      <c r="B787" s="228"/>
      <c r="C787" s="116" t="s">
        <v>47</v>
      </c>
      <c r="D787" s="171">
        <f>E787+G787</f>
        <v>5816.7889699999996</v>
      </c>
      <c r="E787" s="171"/>
      <c r="F787" s="171"/>
      <c r="G787" s="171">
        <v>5816.7889699999996</v>
      </c>
      <c r="H787" s="172"/>
      <c r="I787" s="172"/>
      <c r="J787" s="171">
        <f>Q787-G787</f>
        <v>-5810.1224399999992</v>
      </c>
      <c r="K787" s="171">
        <f t="shared" si="1490"/>
        <v>6.6665299999999998</v>
      </c>
      <c r="L787" s="699">
        <f t="shared" si="1460"/>
        <v>1.1460842114751845E-3</v>
      </c>
      <c r="M787" s="171">
        <v>0</v>
      </c>
      <c r="N787" s="116"/>
      <c r="O787" s="116"/>
      <c r="P787" s="116"/>
      <c r="Q787" s="116">
        <v>6.6665299999999998</v>
      </c>
      <c r="R787" s="752">
        <f t="shared" si="1484"/>
        <v>1.1460842114751845E-3</v>
      </c>
      <c r="S787" s="35"/>
      <c r="T787" s="35"/>
      <c r="U787" s="35"/>
      <c r="V787" s="116">
        <f t="shared" si="1479"/>
        <v>0</v>
      </c>
      <c r="W787" s="35"/>
      <c r="X787" s="35"/>
      <c r="Y787" s="35"/>
      <c r="Z787" s="116">
        <f t="shared" si="1480"/>
        <v>0</v>
      </c>
      <c r="AA787" s="116">
        <f t="shared" si="1481"/>
        <v>0</v>
      </c>
      <c r="AB787" s="35">
        <f t="shared" si="1482"/>
        <v>0</v>
      </c>
      <c r="AC787" s="35">
        <f t="shared" si="1483"/>
        <v>0</v>
      </c>
      <c r="AD787" s="35"/>
      <c r="AE787" s="171">
        <f>AK787</f>
        <v>12.12096</v>
      </c>
      <c r="AF787" s="699">
        <f t="shared" si="1463"/>
        <v>2.083788850259768E-3</v>
      </c>
      <c r="AG787" s="171"/>
      <c r="AH787" s="699"/>
      <c r="AI787" s="116"/>
      <c r="AJ787" s="116"/>
      <c r="AK787" s="171">
        <v>12.12096</v>
      </c>
      <c r="AL787" s="699">
        <f t="shared" si="1487"/>
        <v>2.083788850259768E-3</v>
      </c>
      <c r="AM787" s="35"/>
      <c r="AN787" s="35"/>
      <c r="AO787" s="35"/>
      <c r="AP787" s="116">
        <f t="shared" ref="AP787:AP817" si="1502">AR787+AT787+AX787</f>
        <v>11633.577939999999</v>
      </c>
      <c r="AQ787" s="116"/>
      <c r="AR787" s="171">
        <f>AT787+AX787</f>
        <v>5816.7889699999996</v>
      </c>
      <c r="AS787" s="699">
        <f t="shared" si="1466"/>
        <v>1</v>
      </c>
      <c r="AT787" s="171"/>
      <c r="AU787" s="699"/>
      <c r="AV787" s="116"/>
      <c r="AW787" s="699"/>
      <c r="AX787" s="171">
        <v>5816.7889699999996</v>
      </c>
      <c r="AY787" s="699">
        <f t="shared" si="1468"/>
        <v>1</v>
      </c>
      <c r="AZ787" s="35"/>
      <c r="BA787" s="699"/>
      <c r="BB787" s="35"/>
      <c r="BC787" s="35"/>
      <c r="BD787" s="35"/>
      <c r="BE787" s="116"/>
      <c r="BF787" s="116"/>
      <c r="BG787" s="116"/>
      <c r="BH787" s="35"/>
      <c r="BI787" s="35"/>
      <c r="BJ787" s="116"/>
      <c r="BK787" s="116"/>
      <c r="BL787" s="35"/>
      <c r="BM787" s="35"/>
      <c r="BN787" s="116"/>
      <c r="BO787" s="116"/>
      <c r="BP787" s="116"/>
      <c r="BQ787" s="116"/>
      <c r="BR787" s="116"/>
      <c r="BS787" s="116"/>
      <c r="BT787" s="116"/>
      <c r="BU787" s="116"/>
      <c r="BV787" s="116"/>
      <c r="BW787" s="116"/>
      <c r="BX787" s="171"/>
      <c r="BY787" s="35"/>
      <c r="BZ787" s="35"/>
      <c r="CE787" s="699"/>
    </row>
    <row r="788" spans="2:83" s="37" customFormat="1" ht="45" hidden="1" customHeight="1" x14ac:dyDescent="0.25">
      <c r="B788" s="228"/>
      <c r="C788" s="119" t="s">
        <v>527</v>
      </c>
      <c r="D788" s="171">
        <f>E788+G788</f>
        <v>83160.403050000008</v>
      </c>
      <c r="E788" s="171"/>
      <c r="F788" s="171"/>
      <c r="G788" s="171">
        <f>G789+G790</f>
        <v>83160.403050000008</v>
      </c>
      <c r="H788" s="172"/>
      <c r="I788" s="172"/>
      <c r="J788" s="171">
        <f>J789+J790</f>
        <v>-27029.453900000004</v>
      </c>
      <c r="K788" s="171">
        <f t="shared" si="1490"/>
        <v>56130.94915</v>
      </c>
      <c r="L788" s="699">
        <f t="shared" si="1460"/>
        <v>0.6749720671297299</v>
      </c>
      <c r="M788" s="171">
        <f>M789+M790</f>
        <v>0</v>
      </c>
      <c r="N788" s="116"/>
      <c r="O788" s="116"/>
      <c r="P788" s="116"/>
      <c r="Q788" s="116">
        <f>Q789+Q790</f>
        <v>56130.94915</v>
      </c>
      <c r="R788" s="752">
        <f t="shared" si="1484"/>
        <v>0.6749720671297299</v>
      </c>
      <c r="S788" s="35"/>
      <c r="T788" s="35"/>
      <c r="U788" s="35"/>
      <c r="V788" s="116">
        <f t="shared" si="1479"/>
        <v>0</v>
      </c>
      <c r="W788" s="35"/>
      <c r="X788" s="35"/>
      <c r="Y788" s="35"/>
      <c r="Z788" s="116">
        <f t="shared" si="1480"/>
        <v>0</v>
      </c>
      <c r="AA788" s="116">
        <f t="shared" si="1481"/>
        <v>0</v>
      </c>
      <c r="AB788" s="35">
        <f t="shared" si="1482"/>
        <v>0</v>
      </c>
      <c r="AC788" s="35">
        <f t="shared" si="1483"/>
        <v>0</v>
      </c>
      <c r="AD788" s="35"/>
      <c r="AE788" s="171">
        <f>AK788</f>
        <v>8633.9699400000009</v>
      </c>
      <c r="AF788" s="699">
        <f t="shared" si="1463"/>
        <v>0.10382308915468874</v>
      </c>
      <c r="AG788" s="171"/>
      <c r="AH788" s="699"/>
      <c r="AI788" s="116"/>
      <c r="AJ788" s="116"/>
      <c r="AK788" s="171">
        <f>AK789+AK790</f>
        <v>8633.9699400000009</v>
      </c>
      <c r="AL788" s="699">
        <f t="shared" si="1487"/>
        <v>0.10382308915468874</v>
      </c>
      <c r="AM788" s="35"/>
      <c r="AN788" s="35"/>
      <c r="AO788" s="35"/>
      <c r="AP788" s="116">
        <f>AP789+AP790</f>
        <v>71651.071580000003</v>
      </c>
      <c r="AQ788" s="116"/>
      <c r="AR788" s="171">
        <f>AX788</f>
        <v>82051.83415000001</v>
      </c>
      <c r="AS788" s="699">
        <f t="shared" si="1466"/>
        <v>0.98666951025557836</v>
      </c>
      <c r="AT788" s="171"/>
      <c r="AU788" s="699"/>
      <c r="AV788" s="116"/>
      <c r="AW788" s="699"/>
      <c r="AX788" s="171">
        <f>AX789+AX790</f>
        <v>82051.83415000001</v>
      </c>
      <c r="AY788" s="699">
        <f t="shared" si="1468"/>
        <v>0.98666951025557836</v>
      </c>
      <c r="AZ788" s="35"/>
      <c r="BA788" s="699"/>
      <c r="BB788" s="35"/>
      <c r="BC788" s="35"/>
      <c r="BD788" s="35"/>
      <c r="BE788" s="116"/>
      <c r="BF788" s="116"/>
      <c r="BG788" s="116"/>
      <c r="BH788" s="35"/>
      <c r="BI788" s="35"/>
      <c r="BJ788" s="116"/>
      <c r="BK788" s="116"/>
      <c r="BL788" s="35"/>
      <c r="BM788" s="35"/>
      <c r="BN788" s="116"/>
      <c r="BO788" s="116"/>
      <c r="BP788" s="116"/>
      <c r="BQ788" s="116"/>
      <c r="BR788" s="116"/>
      <c r="BS788" s="116"/>
      <c r="BT788" s="116"/>
      <c r="BU788" s="116"/>
      <c r="BV788" s="116"/>
      <c r="BW788" s="116"/>
      <c r="BX788" s="116"/>
      <c r="BY788" s="35"/>
      <c r="BZ788" s="35"/>
      <c r="CE788" s="699"/>
    </row>
    <row r="789" spans="2:83" s="37" customFormat="1" ht="37.9" hidden="1" customHeight="1" x14ac:dyDescent="0.25">
      <c r="B789" s="228"/>
      <c r="C789" s="116" t="s">
        <v>108</v>
      </c>
      <c r="D789" s="171">
        <f>G789</f>
        <v>72362.157590000003</v>
      </c>
      <c r="E789" s="171"/>
      <c r="F789" s="171"/>
      <c r="G789" s="171">
        <v>72362.157590000003</v>
      </c>
      <c r="H789" s="172"/>
      <c r="I789" s="172"/>
      <c r="J789" s="171">
        <f>Q789-G789</f>
        <v>-24649.237780000003</v>
      </c>
      <c r="K789" s="171">
        <f t="shared" si="1490"/>
        <v>47712.919809999999</v>
      </c>
      <c r="L789" s="699">
        <f t="shared" si="1460"/>
        <v>0.65936286864660354</v>
      </c>
      <c r="M789" s="171">
        <v>0</v>
      </c>
      <c r="N789" s="116"/>
      <c r="O789" s="116"/>
      <c r="P789" s="116"/>
      <c r="Q789" s="116">
        <v>47712.919809999999</v>
      </c>
      <c r="R789" s="752">
        <f t="shared" si="1484"/>
        <v>0.65936286864660354</v>
      </c>
      <c r="S789" s="35"/>
      <c r="T789" s="35"/>
      <c r="U789" s="35"/>
      <c r="V789" s="116">
        <f t="shared" si="1479"/>
        <v>0</v>
      </c>
      <c r="W789" s="35"/>
      <c r="X789" s="35"/>
      <c r="Y789" s="35"/>
      <c r="Z789" s="116">
        <f t="shared" si="1480"/>
        <v>0</v>
      </c>
      <c r="AA789" s="116">
        <f t="shared" si="1481"/>
        <v>0</v>
      </c>
      <c r="AB789" s="35">
        <f t="shared" si="1482"/>
        <v>0</v>
      </c>
      <c r="AC789" s="35">
        <f t="shared" si="1483"/>
        <v>0</v>
      </c>
      <c r="AD789" s="35"/>
      <c r="AE789" s="171">
        <f t="shared" ref="AE789:AE797" si="1503">AG789</f>
        <v>0</v>
      </c>
      <c r="AF789" s="699">
        <f t="shared" si="1463"/>
        <v>0</v>
      </c>
      <c r="AG789" s="171"/>
      <c r="AH789" s="699"/>
      <c r="AI789" s="116"/>
      <c r="AJ789" s="116"/>
      <c r="AK789" s="171">
        <f>'[6]2 вариант'!$D$546</f>
        <v>0</v>
      </c>
      <c r="AL789" s="699">
        <f t="shared" si="1487"/>
        <v>0</v>
      </c>
      <c r="AM789" s="35"/>
      <c r="AN789" s="35"/>
      <c r="AO789" s="35"/>
      <c r="AP789" s="116">
        <f>AR789-AK789</f>
        <v>71651.071580000003</v>
      </c>
      <c r="AQ789" s="116"/>
      <c r="AR789" s="171">
        <f>AX789</f>
        <v>71651.071580000003</v>
      </c>
      <c r="AS789" s="699">
        <f t="shared" si="1466"/>
        <v>0.99017323372212074</v>
      </c>
      <c r="AT789" s="171"/>
      <c r="AU789" s="699"/>
      <c r="AV789" s="116"/>
      <c r="AW789" s="699"/>
      <c r="AX789" s="171">
        <f>'[6]2 вариант'!$I$546</f>
        <v>71651.071580000003</v>
      </c>
      <c r="AY789" s="699">
        <f t="shared" si="1468"/>
        <v>0.99017323372212074</v>
      </c>
      <c r="AZ789" s="35"/>
      <c r="BA789" s="699"/>
      <c r="BB789" s="35"/>
      <c r="BC789" s="35"/>
      <c r="BD789" s="35"/>
      <c r="BE789" s="116"/>
      <c r="BF789" s="116"/>
      <c r="BG789" s="116"/>
      <c r="BH789" s="35"/>
      <c r="BI789" s="35"/>
      <c r="BJ789" s="116"/>
      <c r="BK789" s="116"/>
      <c r="BL789" s="35"/>
      <c r="BM789" s="35"/>
      <c r="BN789" s="116"/>
      <c r="BO789" s="116"/>
      <c r="BP789" s="116"/>
      <c r="BQ789" s="116"/>
      <c r="BR789" s="116"/>
      <c r="BS789" s="116"/>
      <c r="BT789" s="116"/>
      <c r="BU789" s="116"/>
      <c r="BV789" s="116"/>
      <c r="BW789" s="116"/>
      <c r="BX789" s="116"/>
      <c r="BY789" s="35"/>
      <c r="BZ789" s="35"/>
      <c r="CE789" s="699"/>
    </row>
    <row r="790" spans="2:83" s="37" customFormat="1" ht="31.9" hidden="1" customHeight="1" x14ac:dyDescent="0.25">
      <c r="B790" s="228"/>
      <c r="C790" s="116" t="s">
        <v>47</v>
      </c>
      <c r="D790" s="171">
        <f>E790+G790</f>
        <v>10798.24546</v>
      </c>
      <c r="E790" s="171"/>
      <c r="F790" s="171"/>
      <c r="G790" s="171">
        <v>10798.24546</v>
      </c>
      <c r="H790" s="172"/>
      <c r="I790" s="172"/>
      <c r="J790" s="171">
        <f>Q790-G790</f>
        <v>-2380.216120000001</v>
      </c>
      <c r="K790" s="171">
        <f t="shared" si="1490"/>
        <v>8418.0293399999991</v>
      </c>
      <c r="L790" s="699">
        <f t="shared" si="1460"/>
        <v>0.77957380865094716</v>
      </c>
      <c r="M790" s="171">
        <v>0</v>
      </c>
      <c r="N790" s="116"/>
      <c r="O790" s="116"/>
      <c r="P790" s="116"/>
      <c r="Q790" s="116">
        <v>8418.0293399999991</v>
      </c>
      <c r="R790" s="752">
        <f t="shared" si="1484"/>
        <v>0.77957380865094716</v>
      </c>
      <c r="S790" s="35"/>
      <c r="T790" s="35"/>
      <c r="U790" s="35"/>
      <c r="V790" s="116">
        <f t="shared" si="1479"/>
        <v>0</v>
      </c>
      <c r="W790" s="35"/>
      <c r="X790" s="35"/>
      <c r="Y790" s="35"/>
      <c r="Z790" s="116">
        <f t="shared" si="1480"/>
        <v>0</v>
      </c>
      <c r="AA790" s="116">
        <f t="shared" si="1481"/>
        <v>0</v>
      </c>
      <c r="AB790" s="35">
        <f t="shared" si="1482"/>
        <v>0</v>
      </c>
      <c r="AC790" s="35">
        <f t="shared" si="1483"/>
        <v>0</v>
      </c>
      <c r="AD790" s="35"/>
      <c r="AE790" s="171">
        <f>AK790</f>
        <v>8633.9699400000009</v>
      </c>
      <c r="AF790" s="699">
        <f t="shared" si="1463"/>
        <v>0.7995715574333685</v>
      </c>
      <c r="AG790" s="171"/>
      <c r="AH790" s="699"/>
      <c r="AI790" s="116"/>
      <c r="AJ790" s="116"/>
      <c r="AK790" s="171">
        <v>8633.9699400000009</v>
      </c>
      <c r="AL790" s="699">
        <f t="shared" si="1487"/>
        <v>0.7995715574333685</v>
      </c>
      <c r="AM790" s="35"/>
      <c r="AN790" s="35"/>
      <c r="AO790" s="35"/>
      <c r="AP790" s="116"/>
      <c r="AQ790" s="116"/>
      <c r="AR790" s="171">
        <f>AX790</f>
        <v>10400.762570000001</v>
      </c>
      <c r="AS790" s="699">
        <f t="shared" si="1466"/>
        <v>0.96319004865444136</v>
      </c>
      <c r="AT790" s="171"/>
      <c r="AU790" s="699"/>
      <c r="AV790" s="116"/>
      <c r="AW790" s="699"/>
      <c r="AX790" s="171">
        <v>10400.762570000001</v>
      </c>
      <c r="AY790" s="699">
        <f t="shared" si="1468"/>
        <v>0.96319004865444136</v>
      </c>
      <c r="AZ790" s="35"/>
      <c r="BA790" s="699"/>
      <c r="BB790" s="35"/>
      <c r="BC790" s="35"/>
      <c r="BD790" s="35"/>
      <c r="BE790" s="116"/>
      <c r="BF790" s="116"/>
      <c r="BG790" s="116"/>
      <c r="BH790" s="35"/>
      <c r="BI790" s="35"/>
      <c r="BJ790" s="116"/>
      <c r="BK790" s="116"/>
      <c r="BL790" s="35"/>
      <c r="BM790" s="35"/>
      <c r="BN790" s="116"/>
      <c r="BO790" s="116"/>
      <c r="BP790" s="116"/>
      <c r="BQ790" s="116"/>
      <c r="BR790" s="116"/>
      <c r="BS790" s="116"/>
      <c r="BT790" s="116"/>
      <c r="BU790" s="116"/>
      <c r="BV790" s="116"/>
      <c r="BW790" s="116"/>
      <c r="BX790" s="116"/>
      <c r="BY790" s="35"/>
      <c r="BZ790" s="35"/>
      <c r="CE790" s="699"/>
    </row>
    <row r="791" spans="2:83" s="37" customFormat="1" ht="81.75" hidden="1" customHeight="1" x14ac:dyDescent="0.25">
      <c r="B791" s="228"/>
      <c r="C791" s="119" t="s">
        <v>402</v>
      </c>
      <c r="D791" s="171">
        <f>E791+G791</f>
        <v>21420.160800000001</v>
      </c>
      <c r="E791" s="171"/>
      <c r="F791" s="171"/>
      <c r="G791" s="171">
        <f>G793</f>
        <v>21420.160800000001</v>
      </c>
      <c r="H791" s="172"/>
      <c r="I791" s="172"/>
      <c r="J791" s="171">
        <f>J793</f>
        <v>-11107.992160000002</v>
      </c>
      <c r="K791" s="171">
        <f t="shared" si="1490"/>
        <v>10312.16864</v>
      </c>
      <c r="L791" s="699">
        <f t="shared" si="1460"/>
        <v>0.48142349332877088</v>
      </c>
      <c r="M791" s="171">
        <f>M792+M793</f>
        <v>0</v>
      </c>
      <c r="N791" s="116"/>
      <c r="O791" s="116"/>
      <c r="P791" s="116"/>
      <c r="Q791" s="116">
        <f>Q793</f>
        <v>10312.16864</v>
      </c>
      <c r="R791" s="752">
        <f t="shared" si="1484"/>
        <v>0.48142349332877088</v>
      </c>
      <c r="S791" s="35"/>
      <c r="T791" s="35"/>
      <c r="U791" s="35"/>
      <c r="V791" s="116">
        <f t="shared" si="1479"/>
        <v>0</v>
      </c>
      <c r="W791" s="35"/>
      <c r="X791" s="35"/>
      <c r="Y791" s="35"/>
      <c r="Z791" s="116">
        <f t="shared" si="1480"/>
        <v>0</v>
      </c>
      <c r="AA791" s="116">
        <f t="shared" si="1481"/>
        <v>0</v>
      </c>
      <c r="AB791" s="35">
        <f t="shared" si="1482"/>
        <v>0</v>
      </c>
      <c r="AC791" s="35">
        <f t="shared" si="1483"/>
        <v>0</v>
      </c>
      <c r="AD791" s="35"/>
      <c r="AE791" s="171">
        <f>AK791</f>
        <v>8999.9989999999998</v>
      </c>
      <c r="AF791" s="699">
        <f t="shared" si="1463"/>
        <v>0.42016486636272121</v>
      </c>
      <c r="AG791" s="171"/>
      <c r="AH791" s="699"/>
      <c r="AI791" s="116"/>
      <c r="AJ791" s="116"/>
      <c r="AK791" s="171">
        <f>AK792+AK793</f>
        <v>8999.9989999999998</v>
      </c>
      <c r="AL791" s="699">
        <f t="shared" si="1487"/>
        <v>0.42016486636272121</v>
      </c>
      <c r="AM791" s="35"/>
      <c r="AN791" s="35"/>
      <c r="AO791" s="35"/>
      <c r="AP791" s="116"/>
      <c r="AQ791" s="116"/>
      <c r="AR791" s="171">
        <f>AX791</f>
        <v>20591.72164</v>
      </c>
      <c r="AS791" s="699">
        <f t="shared" si="1466"/>
        <v>0.96132432581925331</v>
      </c>
      <c r="AT791" s="171"/>
      <c r="AU791" s="699"/>
      <c r="AV791" s="116"/>
      <c r="AW791" s="699"/>
      <c r="AX791" s="171">
        <f>AX792+AX793</f>
        <v>20591.72164</v>
      </c>
      <c r="AY791" s="699">
        <f t="shared" si="1468"/>
        <v>0.96132432581925331</v>
      </c>
      <c r="AZ791" s="35"/>
      <c r="BA791" s="699"/>
      <c r="BB791" s="35"/>
      <c r="BC791" s="35"/>
      <c r="BD791" s="35"/>
      <c r="BE791" s="116"/>
      <c r="BF791" s="116"/>
      <c r="BG791" s="116"/>
      <c r="BH791" s="35"/>
      <c r="BI791" s="35"/>
      <c r="BJ791" s="116"/>
      <c r="BK791" s="116"/>
      <c r="BL791" s="35"/>
      <c r="BM791" s="35"/>
      <c r="BN791" s="116"/>
      <c r="BO791" s="116"/>
      <c r="BP791" s="116"/>
      <c r="BQ791" s="116"/>
      <c r="BR791" s="116"/>
      <c r="BS791" s="116"/>
      <c r="BT791" s="116"/>
      <c r="BU791" s="116"/>
      <c r="BV791" s="116"/>
      <c r="BW791" s="116"/>
      <c r="BX791" s="116"/>
      <c r="BY791" s="35"/>
      <c r="BZ791" s="35"/>
      <c r="CE791" s="699"/>
    </row>
    <row r="792" spans="2:83" s="37" customFormat="1" ht="38.25" hidden="1" customHeight="1" x14ac:dyDescent="0.25">
      <c r="B792" s="228"/>
      <c r="C792" s="116" t="s">
        <v>108</v>
      </c>
      <c r="D792" s="171">
        <f t="shared" ref="D792:D798" si="1504">E792</f>
        <v>0</v>
      </c>
      <c r="E792" s="171">
        <v>0</v>
      </c>
      <c r="F792" s="171"/>
      <c r="G792" s="171"/>
      <c r="H792" s="172"/>
      <c r="I792" s="172"/>
      <c r="J792" s="171">
        <f t="shared" ref="J792:J796" si="1505">K792</f>
        <v>0</v>
      </c>
      <c r="K792" s="171">
        <f t="shared" si="1490"/>
        <v>0</v>
      </c>
      <c r="L792" s="699" t="e">
        <f t="shared" si="1460"/>
        <v>#DIV/0!</v>
      </c>
      <c r="M792" s="171">
        <v>0</v>
      </c>
      <c r="N792" s="116"/>
      <c r="O792" s="116"/>
      <c r="P792" s="116"/>
      <c r="Q792" s="116"/>
      <c r="R792" s="752" t="e">
        <f t="shared" si="1484"/>
        <v>#DIV/0!</v>
      </c>
      <c r="S792" s="35"/>
      <c r="T792" s="35"/>
      <c r="U792" s="35"/>
      <c r="V792" s="116">
        <f t="shared" si="1479"/>
        <v>0</v>
      </c>
      <c r="W792" s="35"/>
      <c r="X792" s="35"/>
      <c r="Y792" s="35"/>
      <c r="Z792" s="116">
        <f t="shared" si="1480"/>
        <v>0</v>
      </c>
      <c r="AA792" s="116">
        <f t="shared" si="1481"/>
        <v>0</v>
      </c>
      <c r="AB792" s="35">
        <f t="shared" si="1482"/>
        <v>0</v>
      </c>
      <c r="AC792" s="35">
        <f t="shared" si="1483"/>
        <v>0</v>
      </c>
      <c r="AD792" s="35"/>
      <c r="AE792" s="171">
        <f t="shared" si="1503"/>
        <v>0</v>
      </c>
      <c r="AF792" s="699" t="e">
        <f t="shared" si="1463"/>
        <v>#DIV/0!</v>
      </c>
      <c r="AG792" s="171"/>
      <c r="AH792" s="699"/>
      <c r="AI792" s="116"/>
      <c r="AJ792" s="116"/>
      <c r="AK792" s="171">
        <v>0</v>
      </c>
      <c r="AL792" s="699" t="e">
        <f t="shared" si="1487"/>
        <v>#DIV/0!</v>
      </c>
      <c r="AM792" s="35"/>
      <c r="AN792" s="35"/>
      <c r="AO792" s="35"/>
      <c r="AP792" s="116">
        <f t="shared" si="1502"/>
        <v>0</v>
      </c>
      <c r="AQ792" s="116"/>
      <c r="AR792" s="171">
        <f t="shared" ref="AR792" si="1506">AT792</f>
        <v>0</v>
      </c>
      <c r="AS792" s="699" t="e">
        <f t="shared" si="1466"/>
        <v>#DIV/0!</v>
      </c>
      <c r="AT792" s="171"/>
      <c r="AU792" s="699"/>
      <c r="AV792" s="116"/>
      <c r="AW792" s="699"/>
      <c r="AX792" s="171">
        <v>0</v>
      </c>
      <c r="AY792" s="699" t="e">
        <f t="shared" si="1468"/>
        <v>#DIV/0!</v>
      </c>
      <c r="AZ792" s="35"/>
      <c r="BA792" s="699"/>
      <c r="BB792" s="35"/>
      <c r="BC792" s="35"/>
      <c r="BD792" s="35"/>
      <c r="BE792" s="116"/>
      <c r="BF792" s="116"/>
      <c r="BG792" s="116"/>
      <c r="BH792" s="35"/>
      <c r="BI792" s="35"/>
      <c r="BJ792" s="116"/>
      <c r="BK792" s="116"/>
      <c r="BL792" s="35"/>
      <c r="BM792" s="35"/>
      <c r="BN792" s="116"/>
      <c r="BO792" s="116"/>
      <c r="BP792" s="116"/>
      <c r="BQ792" s="116"/>
      <c r="BR792" s="116"/>
      <c r="BS792" s="116"/>
      <c r="BT792" s="116"/>
      <c r="BU792" s="116"/>
      <c r="BV792" s="116"/>
      <c r="BW792" s="116"/>
      <c r="BX792" s="116"/>
      <c r="BY792" s="35"/>
      <c r="BZ792" s="35"/>
      <c r="CE792" s="699"/>
    </row>
    <row r="793" spans="2:83" s="37" customFormat="1" ht="39" hidden="1" customHeight="1" x14ac:dyDescent="0.25">
      <c r="B793" s="228"/>
      <c r="C793" s="116" t="s">
        <v>47</v>
      </c>
      <c r="D793" s="171">
        <f>E793+G793</f>
        <v>21420.160800000001</v>
      </c>
      <c r="E793" s="171"/>
      <c r="F793" s="171"/>
      <c r="G793" s="171">
        <v>21420.160800000001</v>
      </c>
      <c r="H793" s="172"/>
      <c r="I793" s="172"/>
      <c r="J793" s="171">
        <f>Q793-G793</f>
        <v>-11107.992160000002</v>
      </c>
      <c r="K793" s="171">
        <f t="shared" si="1490"/>
        <v>10312.16864</v>
      </c>
      <c r="L793" s="699">
        <f t="shared" si="1460"/>
        <v>0.48142349332877088</v>
      </c>
      <c r="M793" s="171">
        <v>0</v>
      </c>
      <c r="N793" s="116"/>
      <c r="O793" s="116"/>
      <c r="P793" s="116"/>
      <c r="Q793" s="116">
        <v>10312.16864</v>
      </c>
      <c r="R793" s="752">
        <f t="shared" si="1484"/>
        <v>0.48142349332877088</v>
      </c>
      <c r="S793" s="35"/>
      <c r="T793" s="35"/>
      <c r="U793" s="35"/>
      <c r="V793" s="116">
        <f t="shared" si="1479"/>
        <v>0</v>
      </c>
      <c r="W793" s="35"/>
      <c r="X793" s="35"/>
      <c r="Y793" s="35"/>
      <c r="Z793" s="116">
        <f t="shared" si="1480"/>
        <v>0</v>
      </c>
      <c r="AA793" s="116">
        <f t="shared" si="1481"/>
        <v>0</v>
      </c>
      <c r="AB793" s="35">
        <f t="shared" si="1482"/>
        <v>0</v>
      </c>
      <c r="AC793" s="35">
        <f t="shared" si="1483"/>
        <v>0</v>
      </c>
      <c r="AD793" s="35"/>
      <c r="AE793" s="171">
        <f>AK793</f>
        <v>8999.9989999999998</v>
      </c>
      <c r="AF793" s="699">
        <f t="shared" si="1463"/>
        <v>0.42016486636272121</v>
      </c>
      <c r="AG793" s="171"/>
      <c r="AH793" s="699"/>
      <c r="AI793" s="116"/>
      <c r="AJ793" s="116"/>
      <c r="AK793" s="171">
        <v>8999.9989999999998</v>
      </c>
      <c r="AL793" s="699">
        <f t="shared" si="1487"/>
        <v>0.42016486636272121</v>
      </c>
      <c r="AM793" s="35"/>
      <c r="AN793" s="35"/>
      <c r="AO793" s="35"/>
      <c r="AP793" s="116"/>
      <c r="AQ793" s="116"/>
      <c r="AR793" s="171">
        <f>AX793</f>
        <v>20591.72164</v>
      </c>
      <c r="AS793" s="699">
        <f t="shared" si="1466"/>
        <v>0.96132432581925331</v>
      </c>
      <c r="AT793" s="171"/>
      <c r="AU793" s="699"/>
      <c r="AV793" s="116"/>
      <c r="AW793" s="699"/>
      <c r="AX793" s="171">
        <v>20591.72164</v>
      </c>
      <c r="AY793" s="699">
        <f t="shared" si="1468"/>
        <v>0.96132432581925331</v>
      </c>
      <c r="AZ793" s="35"/>
      <c r="BA793" s="699"/>
      <c r="BB793" s="35"/>
      <c r="BC793" s="35"/>
      <c r="BD793" s="35"/>
      <c r="BE793" s="116"/>
      <c r="BF793" s="116"/>
      <c r="BG793" s="116"/>
      <c r="BH793" s="35"/>
      <c r="BI793" s="35"/>
      <c r="BJ793" s="116"/>
      <c r="BK793" s="116"/>
      <c r="BL793" s="35"/>
      <c r="BM793" s="35"/>
      <c r="BN793" s="116"/>
      <c r="BO793" s="116"/>
      <c r="BP793" s="116"/>
      <c r="BQ793" s="116"/>
      <c r="BR793" s="116"/>
      <c r="BS793" s="116"/>
      <c r="BT793" s="116"/>
      <c r="BU793" s="116"/>
      <c r="BV793" s="116"/>
      <c r="BW793" s="116"/>
      <c r="BX793" s="116"/>
      <c r="BY793" s="35"/>
      <c r="BZ793" s="35"/>
      <c r="CE793" s="699"/>
    </row>
    <row r="794" spans="2:83" s="37" customFormat="1" ht="48.75" hidden="1" customHeight="1" x14ac:dyDescent="0.25">
      <c r="B794" s="228"/>
      <c r="C794" s="119" t="s">
        <v>123</v>
      </c>
      <c r="D794" s="171">
        <f>E794+G794</f>
        <v>0</v>
      </c>
      <c r="E794" s="172">
        <f>E795+E796</f>
        <v>0</v>
      </c>
      <c r="F794" s="172"/>
      <c r="G794" s="171">
        <f>G795+G796</f>
        <v>0</v>
      </c>
      <c r="H794" s="172"/>
      <c r="I794" s="172"/>
      <c r="J794" s="171">
        <v>0</v>
      </c>
      <c r="K794" s="171">
        <f t="shared" si="1490"/>
        <v>0</v>
      </c>
      <c r="L794" s="699" t="e">
        <f t="shared" si="1460"/>
        <v>#DIV/0!</v>
      </c>
      <c r="M794" s="172">
        <f>M795+M796</f>
        <v>0</v>
      </c>
      <c r="N794" s="35"/>
      <c r="O794" s="35"/>
      <c r="P794" s="35"/>
      <c r="Q794" s="116">
        <f>Q795+Q796</f>
        <v>0</v>
      </c>
      <c r="R794" s="752" t="e">
        <f t="shared" si="1484"/>
        <v>#DIV/0!</v>
      </c>
      <c r="S794" s="35"/>
      <c r="T794" s="35"/>
      <c r="U794" s="35"/>
      <c r="V794" s="116">
        <f t="shared" si="1479"/>
        <v>0</v>
      </c>
      <c r="W794" s="35"/>
      <c r="X794" s="35"/>
      <c r="Y794" s="35"/>
      <c r="Z794" s="116">
        <f t="shared" si="1480"/>
        <v>0</v>
      </c>
      <c r="AA794" s="35">
        <f t="shared" si="1481"/>
        <v>0</v>
      </c>
      <c r="AB794" s="35">
        <f t="shared" si="1482"/>
        <v>0</v>
      </c>
      <c r="AC794" s="35">
        <f t="shared" si="1483"/>
        <v>0</v>
      </c>
      <c r="AD794" s="35"/>
      <c r="AE794" s="171">
        <f>AK794</f>
        <v>0</v>
      </c>
      <c r="AF794" s="699" t="e">
        <f t="shared" si="1463"/>
        <v>#DIV/0!</v>
      </c>
      <c r="AG794" s="171"/>
      <c r="AH794" s="699"/>
      <c r="AI794" s="116"/>
      <c r="AJ794" s="116"/>
      <c r="AK794" s="171">
        <v>0</v>
      </c>
      <c r="AL794" s="699" t="e">
        <f t="shared" si="1487"/>
        <v>#DIV/0!</v>
      </c>
      <c r="AM794" s="35"/>
      <c r="AN794" s="35"/>
      <c r="AO794" s="35"/>
      <c r="AP794" s="116"/>
      <c r="AQ794" s="116"/>
      <c r="AR794" s="171">
        <f>AX794</f>
        <v>0</v>
      </c>
      <c r="AS794" s="699" t="e">
        <f t="shared" si="1466"/>
        <v>#DIV/0!</v>
      </c>
      <c r="AT794" s="171"/>
      <c r="AU794" s="699"/>
      <c r="AV794" s="116"/>
      <c r="AW794" s="699"/>
      <c r="AX794" s="171">
        <f>AX795+AX796</f>
        <v>0</v>
      </c>
      <c r="AY794" s="699" t="e">
        <f t="shared" si="1468"/>
        <v>#DIV/0!</v>
      </c>
      <c r="AZ794" s="35"/>
      <c r="BA794" s="699"/>
      <c r="BB794" s="35"/>
      <c r="BC794" s="35"/>
      <c r="BD794" s="35"/>
      <c r="BE794" s="116"/>
      <c r="BF794" s="116"/>
      <c r="BG794" s="35"/>
      <c r="BH794" s="35"/>
      <c r="BI794" s="35"/>
      <c r="BJ794" s="116"/>
      <c r="BK794" s="35"/>
      <c r="BL794" s="35"/>
      <c r="BM794" s="35"/>
      <c r="BN794" s="116"/>
      <c r="BO794" s="116"/>
      <c r="BP794" s="35"/>
      <c r="BQ794" s="35"/>
      <c r="BR794" s="35"/>
      <c r="BS794" s="35"/>
      <c r="BT794" s="116"/>
      <c r="BU794" s="116"/>
      <c r="BV794" s="116"/>
      <c r="BW794" s="116"/>
      <c r="BX794" s="172"/>
      <c r="BY794" s="35"/>
      <c r="BZ794" s="35"/>
      <c r="CE794" s="699"/>
    </row>
    <row r="795" spans="2:83" s="37" customFormat="1" ht="31.5" hidden="1" customHeight="1" x14ac:dyDescent="0.25">
      <c r="B795" s="228"/>
      <c r="C795" s="116" t="s">
        <v>121</v>
      </c>
      <c r="D795" s="171">
        <f t="shared" si="1504"/>
        <v>0</v>
      </c>
      <c r="E795" s="172">
        <v>0</v>
      </c>
      <c r="F795" s="172"/>
      <c r="G795" s="171"/>
      <c r="H795" s="172"/>
      <c r="I795" s="172"/>
      <c r="J795" s="171">
        <f t="shared" si="1505"/>
        <v>0</v>
      </c>
      <c r="K795" s="171">
        <f t="shared" si="1490"/>
        <v>0</v>
      </c>
      <c r="L795" s="699" t="e">
        <f t="shared" si="1460"/>
        <v>#DIV/0!</v>
      </c>
      <c r="M795" s="172">
        <v>0</v>
      </c>
      <c r="N795" s="35"/>
      <c r="O795" s="35"/>
      <c r="P795" s="35"/>
      <c r="Q795" s="116"/>
      <c r="R795" s="752" t="e">
        <f t="shared" si="1484"/>
        <v>#DIV/0!</v>
      </c>
      <c r="S795" s="35"/>
      <c r="T795" s="35"/>
      <c r="U795" s="35"/>
      <c r="V795" s="116">
        <f t="shared" si="1479"/>
        <v>0</v>
      </c>
      <c r="W795" s="35"/>
      <c r="X795" s="35"/>
      <c r="Y795" s="35"/>
      <c r="Z795" s="116">
        <f t="shared" si="1480"/>
        <v>0</v>
      </c>
      <c r="AA795" s="35">
        <f t="shared" si="1481"/>
        <v>0</v>
      </c>
      <c r="AB795" s="35">
        <f t="shared" si="1482"/>
        <v>0</v>
      </c>
      <c r="AC795" s="35">
        <f t="shared" si="1483"/>
        <v>0</v>
      </c>
      <c r="AD795" s="35"/>
      <c r="AE795" s="171">
        <f t="shared" si="1503"/>
        <v>0</v>
      </c>
      <c r="AF795" s="699" t="e">
        <f t="shared" si="1463"/>
        <v>#DIV/0!</v>
      </c>
      <c r="AG795" s="171"/>
      <c r="AH795" s="699"/>
      <c r="AI795" s="116"/>
      <c r="AJ795" s="116"/>
      <c r="AK795" s="171"/>
      <c r="AL795" s="699" t="e">
        <f t="shared" si="1487"/>
        <v>#DIV/0!</v>
      </c>
      <c r="AM795" s="35"/>
      <c r="AN795" s="35"/>
      <c r="AO795" s="35"/>
      <c r="AP795" s="116"/>
      <c r="AQ795" s="116"/>
      <c r="AR795" s="171">
        <f t="shared" ref="AR795:AR797" si="1507">AT795</f>
        <v>0</v>
      </c>
      <c r="AS795" s="699" t="e">
        <f t="shared" si="1466"/>
        <v>#DIV/0!</v>
      </c>
      <c r="AT795" s="171"/>
      <c r="AU795" s="699"/>
      <c r="AV795" s="116"/>
      <c r="AW795" s="699"/>
      <c r="AX795" s="171"/>
      <c r="AY795" s="699" t="e">
        <f t="shared" si="1468"/>
        <v>#DIV/0!</v>
      </c>
      <c r="AZ795" s="35"/>
      <c r="BA795" s="699"/>
      <c r="BB795" s="35"/>
      <c r="BC795" s="35"/>
      <c r="BD795" s="35"/>
      <c r="BE795" s="116"/>
      <c r="BF795" s="116"/>
      <c r="BG795" s="35"/>
      <c r="BH795" s="35"/>
      <c r="BI795" s="35"/>
      <c r="BJ795" s="116"/>
      <c r="BK795" s="35"/>
      <c r="BL795" s="35"/>
      <c r="BM795" s="35"/>
      <c r="BN795" s="116"/>
      <c r="BO795" s="116"/>
      <c r="BP795" s="35"/>
      <c r="BQ795" s="35"/>
      <c r="BR795" s="35"/>
      <c r="BS795" s="35"/>
      <c r="BT795" s="116"/>
      <c r="BU795" s="116"/>
      <c r="BV795" s="116"/>
      <c r="BW795" s="116"/>
      <c r="BX795" s="172"/>
      <c r="BY795" s="35"/>
      <c r="BZ795" s="35"/>
      <c r="CE795" s="699"/>
    </row>
    <row r="796" spans="2:83" s="37" customFormat="1" ht="39.75" hidden="1" customHeight="1" x14ac:dyDescent="0.25">
      <c r="B796" s="228"/>
      <c r="C796" s="116" t="s">
        <v>47</v>
      </c>
      <c r="D796" s="171">
        <f>E796+G796</f>
        <v>0</v>
      </c>
      <c r="E796" s="172">
        <v>0</v>
      </c>
      <c r="F796" s="172"/>
      <c r="G796" s="171">
        <v>0</v>
      </c>
      <c r="H796" s="172"/>
      <c r="I796" s="172"/>
      <c r="J796" s="171">
        <f t="shared" si="1505"/>
        <v>0</v>
      </c>
      <c r="K796" s="171">
        <f t="shared" si="1490"/>
        <v>0</v>
      </c>
      <c r="L796" s="699" t="e">
        <f t="shared" si="1460"/>
        <v>#DIV/0!</v>
      </c>
      <c r="M796" s="172">
        <v>0</v>
      </c>
      <c r="N796" s="35"/>
      <c r="O796" s="35"/>
      <c r="P796" s="35"/>
      <c r="Q796" s="116">
        <v>0</v>
      </c>
      <c r="R796" s="752" t="e">
        <f t="shared" si="1484"/>
        <v>#DIV/0!</v>
      </c>
      <c r="S796" s="35"/>
      <c r="T796" s="35"/>
      <c r="U796" s="35"/>
      <c r="V796" s="116">
        <f t="shared" si="1479"/>
        <v>0</v>
      </c>
      <c r="W796" s="35"/>
      <c r="X796" s="35"/>
      <c r="Y796" s="35"/>
      <c r="Z796" s="116">
        <f t="shared" si="1480"/>
        <v>0</v>
      </c>
      <c r="AA796" s="35">
        <f t="shared" si="1481"/>
        <v>0</v>
      </c>
      <c r="AB796" s="35">
        <f t="shared" si="1482"/>
        <v>0</v>
      </c>
      <c r="AC796" s="35">
        <f t="shared" si="1483"/>
        <v>0</v>
      </c>
      <c r="AD796" s="35"/>
      <c r="AE796" s="171">
        <f t="shared" si="1503"/>
        <v>0</v>
      </c>
      <c r="AF796" s="699" t="e">
        <f t="shared" si="1463"/>
        <v>#DIV/0!</v>
      </c>
      <c r="AG796" s="171"/>
      <c r="AH796" s="699"/>
      <c r="AI796" s="116"/>
      <c r="AJ796" s="116"/>
      <c r="AK796" s="171"/>
      <c r="AL796" s="699" t="e">
        <f t="shared" si="1487"/>
        <v>#DIV/0!</v>
      </c>
      <c r="AM796" s="35"/>
      <c r="AN796" s="35"/>
      <c r="AO796" s="35"/>
      <c r="AP796" s="116">
        <f t="shared" si="1502"/>
        <v>0</v>
      </c>
      <c r="AQ796" s="116"/>
      <c r="AR796" s="171">
        <f t="shared" si="1507"/>
        <v>0</v>
      </c>
      <c r="AS796" s="699" t="e">
        <f t="shared" si="1466"/>
        <v>#DIV/0!</v>
      </c>
      <c r="AT796" s="171"/>
      <c r="AU796" s="699"/>
      <c r="AV796" s="116"/>
      <c r="AW796" s="699"/>
      <c r="AX796" s="171">
        <v>0</v>
      </c>
      <c r="AY796" s="699" t="e">
        <f t="shared" si="1468"/>
        <v>#DIV/0!</v>
      </c>
      <c r="AZ796" s="35"/>
      <c r="BA796" s="699"/>
      <c r="BB796" s="35"/>
      <c r="BC796" s="35"/>
      <c r="BD796" s="35"/>
      <c r="BE796" s="116"/>
      <c r="BF796" s="116"/>
      <c r="BG796" s="35"/>
      <c r="BH796" s="35"/>
      <c r="BI796" s="35"/>
      <c r="BJ796" s="116"/>
      <c r="BK796" s="35"/>
      <c r="BL796" s="35"/>
      <c r="BM796" s="35"/>
      <c r="BN796" s="116"/>
      <c r="BO796" s="116"/>
      <c r="BP796" s="35"/>
      <c r="BQ796" s="35"/>
      <c r="BR796" s="35"/>
      <c r="BS796" s="35"/>
      <c r="BT796" s="116"/>
      <c r="BU796" s="116"/>
      <c r="BV796" s="116"/>
      <c r="BW796" s="116"/>
      <c r="BX796" s="172"/>
      <c r="BY796" s="35"/>
      <c r="BZ796" s="35"/>
      <c r="CE796" s="699"/>
    </row>
    <row r="797" spans="2:83" s="37" customFormat="1" ht="127.5" hidden="1" customHeight="1" x14ac:dyDescent="0.25">
      <c r="B797" s="228"/>
      <c r="C797" s="119" t="s">
        <v>403</v>
      </c>
      <c r="D797" s="171">
        <f>E797+G797</f>
        <v>0</v>
      </c>
      <c r="E797" s="171">
        <f>E798</f>
        <v>0</v>
      </c>
      <c r="F797" s="171"/>
      <c r="G797" s="171">
        <v>0</v>
      </c>
      <c r="H797" s="172"/>
      <c r="I797" s="172"/>
      <c r="J797" s="171">
        <v>0</v>
      </c>
      <c r="K797" s="171">
        <f t="shared" si="1490"/>
        <v>0</v>
      </c>
      <c r="L797" s="699" t="e">
        <f t="shared" si="1460"/>
        <v>#DIV/0!</v>
      </c>
      <c r="M797" s="171">
        <f>M798</f>
        <v>0</v>
      </c>
      <c r="N797" s="116"/>
      <c r="O797" s="116"/>
      <c r="P797" s="116"/>
      <c r="Q797" s="116">
        <v>0</v>
      </c>
      <c r="R797" s="752" t="e">
        <f t="shared" si="1484"/>
        <v>#DIV/0!</v>
      </c>
      <c r="S797" s="35"/>
      <c r="T797" s="35"/>
      <c r="U797" s="35"/>
      <c r="V797" s="116">
        <f t="shared" si="1479"/>
        <v>0</v>
      </c>
      <c r="W797" s="35"/>
      <c r="X797" s="35"/>
      <c r="Y797" s="35"/>
      <c r="Z797" s="116">
        <f t="shared" si="1480"/>
        <v>0</v>
      </c>
      <c r="AA797" s="116">
        <f t="shared" si="1481"/>
        <v>0</v>
      </c>
      <c r="AB797" s="35">
        <f t="shared" si="1482"/>
        <v>0</v>
      </c>
      <c r="AC797" s="35">
        <f t="shared" si="1483"/>
        <v>0</v>
      </c>
      <c r="AD797" s="35"/>
      <c r="AE797" s="171">
        <f t="shared" si="1503"/>
        <v>0</v>
      </c>
      <c r="AF797" s="699" t="e">
        <f t="shared" si="1463"/>
        <v>#DIV/0!</v>
      </c>
      <c r="AG797" s="171"/>
      <c r="AH797" s="699"/>
      <c r="AI797" s="116"/>
      <c r="AJ797" s="116"/>
      <c r="AK797" s="171">
        <v>0</v>
      </c>
      <c r="AL797" s="699" t="e">
        <f t="shared" si="1487"/>
        <v>#DIV/0!</v>
      </c>
      <c r="AM797" s="35"/>
      <c r="AN797" s="35"/>
      <c r="AO797" s="35"/>
      <c r="AP797" s="116">
        <f t="shared" si="1502"/>
        <v>0</v>
      </c>
      <c r="AQ797" s="116"/>
      <c r="AR797" s="171">
        <f t="shared" si="1507"/>
        <v>0</v>
      </c>
      <c r="AS797" s="699" t="e">
        <f t="shared" si="1466"/>
        <v>#DIV/0!</v>
      </c>
      <c r="AT797" s="171"/>
      <c r="AU797" s="699"/>
      <c r="AV797" s="116"/>
      <c r="AW797" s="699"/>
      <c r="AX797" s="171">
        <v>0</v>
      </c>
      <c r="AY797" s="699" t="e">
        <f t="shared" si="1468"/>
        <v>#DIV/0!</v>
      </c>
      <c r="AZ797" s="35"/>
      <c r="BA797" s="699"/>
      <c r="BB797" s="35"/>
      <c r="BC797" s="35"/>
      <c r="BD797" s="35"/>
      <c r="BE797" s="116"/>
      <c r="BF797" s="116"/>
      <c r="BG797" s="116"/>
      <c r="BH797" s="35"/>
      <c r="BI797" s="35"/>
      <c r="BJ797" s="116"/>
      <c r="BK797" s="116"/>
      <c r="BL797" s="35"/>
      <c r="BM797" s="35"/>
      <c r="BN797" s="116"/>
      <c r="BO797" s="116"/>
      <c r="BP797" s="116"/>
      <c r="BQ797" s="116"/>
      <c r="BR797" s="116"/>
      <c r="BS797" s="116"/>
      <c r="BT797" s="116"/>
      <c r="BU797" s="116"/>
      <c r="BV797" s="116"/>
      <c r="BW797" s="116"/>
      <c r="BX797" s="171"/>
      <c r="BY797" s="35"/>
      <c r="BZ797" s="35"/>
      <c r="CE797" s="699"/>
    </row>
    <row r="798" spans="2:83" s="37" customFormat="1" ht="34.5" hidden="1" customHeight="1" x14ac:dyDescent="0.25">
      <c r="B798" s="228"/>
      <c r="C798" s="116" t="s">
        <v>47</v>
      </c>
      <c r="D798" s="171">
        <f t="shared" si="1504"/>
        <v>0</v>
      </c>
      <c r="E798" s="171">
        <v>0</v>
      </c>
      <c r="F798" s="171"/>
      <c r="G798" s="171"/>
      <c r="H798" s="172"/>
      <c r="I798" s="172"/>
      <c r="J798" s="171"/>
      <c r="K798" s="171">
        <f t="shared" si="1490"/>
        <v>0</v>
      </c>
      <c r="L798" s="699" t="e">
        <f t="shared" si="1460"/>
        <v>#DIV/0!</v>
      </c>
      <c r="M798" s="171">
        <v>0</v>
      </c>
      <c r="N798" s="116"/>
      <c r="O798" s="116"/>
      <c r="P798" s="116"/>
      <c r="Q798" s="116"/>
      <c r="R798" s="752" t="e">
        <f t="shared" si="1484"/>
        <v>#DIV/0!</v>
      </c>
      <c r="S798" s="35"/>
      <c r="T798" s="35"/>
      <c r="U798" s="35"/>
      <c r="V798" s="116">
        <f t="shared" si="1479"/>
        <v>0</v>
      </c>
      <c r="W798" s="35"/>
      <c r="X798" s="35"/>
      <c r="Y798" s="35"/>
      <c r="Z798" s="116">
        <f t="shared" si="1480"/>
        <v>0</v>
      </c>
      <c r="AA798" s="116">
        <f t="shared" si="1481"/>
        <v>0</v>
      </c>
      <c r="AB798" s="35">
        <f t="shared" si="1482"/>
        <v>0</v>
      </c>
      <c r="AC798" s="35">
        <f t="shared" si="1483"/>
        <v>0</v>
      </c>
      <c r="AD798" s="35"/>
      <c r="AE798" s="171">
        <f>AG798</f>
        <v>0</v>
      </c>
      <c r="AF798" s="699" t="e">
        <f t="shared" si="1463"/>
        <v>#DIV/0!</v>
      </c>
      <c r="AG798" s="171"/>
      <c r="AH798" s="699"/>
      <c r="AI798" s="116"/>
      <c r="AJ798" s="116"/>
      <c r="AK798" s="171"/>
      <c r="AL798" s="699" t="e">
        <f t="shared" si="1487"/>
        <v>#DIV/0!</v>
      </c>
      <c r="AM798" s="35"/>
      <c r="AN798" s="35"/>
      <c r="AO798" s="35"/>
      <c r="AP798" s="116">
        <f t="shared" si="1502"/>
        <v>0</v>
      </c>
      <c r="AQ798" s="116"/>
      <c r="AR798" s="171">
        <f>AT798</f>
        <v>0</v>
      </c>
      <c r="AS798" s="699" t="e">
        <f t="shared" si="1466"/>
        <v>#DIV/0!</v>
      </c>
      <c r="AT798" s="171"/>
      <c r="AU798" s="699"/>
      <c r="AV798" s="116"/>
      <c r="AW798" s="699"/>
      <c r="AX798" s="171"/>
      <c r="AY798" s="699" t="e">
        <f t="shared" si="1468"/>
        <v>#DIV/0!</v>
      </c>
      <c r="AZ798" s="35"/>
      <c r="BA798" s="699"/>
      <c r="BB798" s="35"/>
      <c r="BC798" s="35"/>
      <c r="BD798" s="35"/>
      <c r="BE798" s="116"/>
      <c r="BF798" s="116"/>
      <c r="BG798" s="116"/>
      <c r="BH798" s="35"/>
      <c r="BI798" s="35"/>
      <c r="BJ798" s="116"/>
      <c r="BK798" s="116"/>
      <c r="BL798" s="35"/>
      <c r="BM798" s="35"/>
      <c r="BN798" s="116"/>
      <c r="BO798" s="116"/>
      <c r="BP798" s="116"/>
      <c r="BQ798" s="116"/>
      <c r="BR798" s="116"/>
      <c r="BS798" s="116"/>
      <c r="BT798" s="116"/>
      <c r="BU798" s="116"/>
      <c r="BV798" s="116"/>
      <c r="BW798" s="116"/>
      <c r="BX798" s="171"/>
      <c r="BY798" s="35"/>
      <c r="BZ798" s="35"/>
      <c r="CE798" s="699"/>
    </row>
    <row r="799" spans="2:83" s="37" customFormat="1" ht="65.25" hidden="1" customHeight="1" x14ac:dyDescent="0.25">
      <c r="B799" s="228"/>
      <c r="C799" s="119" t="s">
        <v>449</v>
      </c>
      <c r="D799" s="171">
        <f>E799+G799</f>
        <v>564217.18960000004</v>
      </c>
      <c r="E799" s="172"/>
      <c r="F799" s="172"/>
      <c r="G799" s="171">
        <f>G800+G801</f>
        <v>564217.18960000004</v>
      </c>
      <c r="H799" s="172"/>
      <c r="I799" s="172"/>
      <c r="J799" s="171">
        <f>0</f>
        <v>0</v>
      </c>
      <c r="K799" s="171">
        <f t="shared" si="1490"/>
        <v>325617.43534999999</v>
      </c>
      <c r="L799" s="699">
        <f t="shared" si="1460"/>
        <v>0.57711363877595689</v>
      </c>
      <c r="M799" s="172"/>
      <c r="N799" s="35"/>
      <c r="O799" s="35"/>
      <c r="P799" s="35"/>
      <c r="Q799" s="116">
        <f>Q800+Q801</f>
        <v>325617.43534999999</v>
      </c>
      <c r="R799" s="752">
        <f t="shared" si="1484"/>
        <v>0.57711363877595689</v>
      </c>
      <c r="S799" s="35"/>
      <c r="T799" s="35"/>
      <c r="U799" s="35"/>
      <c r="V799" s="116">
        <f t="shared" si="1479"/>
        <v>0</v>
      </c>
      <c r="W799" s="35"/>
      <c r="X799" s="35"/>
      <c r="Y799" s="35"/>
      <c r="Z799" s="116">
        <f t="shared" si="1480"/>
        <v>0</v>
      </c>
      <c r="AA799" s="35">
        <f t="shared" si="1481"/>
        <v>0</v>
      </c>
      <c r="AB799" s="35">
        <f t="shared" si="1482"/>
        <v>0</v>
      </c>
      <c r="AC799" s="35">
        <f t="shared" si="1483"/>
        <v>0</v>
      </c>
      <c r="AD799" s="35"/>
      <c r="AE799" s="171">
        <f>AG799+AK799</f>
        <v>327382.79183999996</v>
      </c>
      <c r="AF799" s="699">
        <f t="shared" si="1463"/>
        <v>0.58024249858834842</v>
      </c>
      <c r="AG799" s="172"/>
      <c r="AH799" s="699"/>
      <c r="AI799" s="35"/>
      <c r="AJ799" s="35"/>
      <c r="AK799" s="171">
        <f>AK800+AK801</f>
        <v>327382.79183999996</v>
      </c>
      <c r="AL799" s="699">
        <f t="shared" si="1487"/>
        <v>0.58024249858834842</v>
      </c>
      <c r="AM799" s="35"/>
      <c r="AN799" s="35"/>
      <c r="AO799" s="35"/>
      <c r="AP799" s="116"/>
      <c r="AQ799" s="116"/>
      <c r="AR799" s="171">
        <f>AT799+AX799</f>
        <v>560782.78815000004</v>
      </c>
      <c r="AS799" s="699">
        <f t="shared" si="1466"/>
        <v>0.99391297976505322</v>
      </c>
      <c r="AT799" s="172"/>
      <c r="AU799" s="699"/>
      <c r="AV799" s="35"/>
      <c r="AW799" s="699"/>
      <c r="AX799" s="171">
        <f>AX800+AX801</f>
        <v>560782.78815000004</v>
      </c>
      <c r="AY799" s="699">
        <f t="shared" si="1468"/>
        <v>0.99391297976505322</v>
      </c>
      <c r="AZ799" s="35"/>
      <c r="BA799" s="699"/>
      <c r="BB799" s="35"/>
      <c r="BC799" s="35"/>
      <c r="BD799" s="35"/>
      <c r="BE799" s="116"/>
      <c r="BF799" s="35"/>
      <c r="BG799" s="116"/>
      <c r="BH799" s="35"/>
      <c r="BI799" s="35"/>
      <c r="BJ799" s="116"/>
      <c r="BK799" s="35"/>
      <c r="BL799" s="35"/>
      <c r="BM799" s="35"/>
      <c r="BN799" s="116"/>
      <c r="BO799" s="116"/>
      <c r="BP799" s="35"/>
      <c r="BQ799" s="116"/>
      <c r="BR799" s="35"/>
      <c r="BS799" s="35"/>
      <c r="BT799" s="116"/>
      <c r="BU799" s="116"/>
      <c r="BV799" s="35"/>
      <c r="BW799" s="35"/>
      <c r="BX799" s="116"/>
      <c r="BY799" s="35"/>
      <c r="BZ799" s="35"/>
      <c r="CE799" s="699"/>
    </row>
    <row r="800" spans="2:83" s="37" customFormat="1" ht="42" hidden="1" customHeight="1" x14ac:dyDescent="0.25">
      <c r="B800" s="228"/>
      <c r="C800" s="116" t="s">
        <v>108</v>
      </c>
      <c r="D800" s="171">
        <f>G800</f>
        <v>521744.44118000002</v>
      </c>
      <c r="E800" s="172"/>
      <c r="F800" s="172"/>
      <c r="G800" s="171">
        <v>521744.44118000002</v>
      </c>
      <c r="H800" s="172"/>
      <c r="I800" s="172"/>
      <c r="J800" s="171"/>
      <c r="K800" s="171">
        <f t="shared" si="1490"/>
        <v>293932.82848999999</v>
      </c>
      <c r="L800" s="699">
        <f t="shared" si="1460"/>
        <v>0.56336552014857821</v>
      </c>
      <c r="M800" s="172"/>
      <c r="N800" s="35"/>
      <c r="O800" s="35"/>
      <c r="P800" s="35"/>
      <c r="Q800" s="116">
        <v>293932.82848999999</v>
      </c>
      <c r="R800" s="752">
        <f t="shared" si="1484"/>
        <v>0.56336552014857821</v>
      </c>
      <c r="S800" s="35"/>
      <c r="T800" s="35"/>
      <c r="U800" s="35"/>
      <c r="V800" s="116"/>
      <c r="W800" s="35"/>
      <c r="X800" s="35"/>
      <c r="Y800" s="35"/>
      <c r="Z800" s="116"/>
      <c r="AA800" s="35"/>
      <c r="AB800" s="35"/>
      <c r="AC800" s="35"/>
      <c r="AD800" s="35"/>
      <c r="AE800" s="171">
        <f>AK800</f>
        <v>293932.82848999999</v>
      </c>
      <c r="AF800" s="699">
        <f t="shared" si="1463"/>
        <v>0.56336552014857821</v>
      </c>
      <c r="AG800" s="172"/>
      <c r="AH800" s="699"/>
      <c r="AI800" s="35"/>
      <c r="AJ800" s="35"/>
      <c r="AK800" s="171">
        <v>293932.82848999999</v>
      </c>
      <c r="AL800" s="699">
        <f t="shared" si="1487"/>
        <v>0.56336552014857821</v>
      </c>
      <c r="AM800" s="35"/>
      <c r="AN800" s="35"/>
      <c r="AO800" s="35"/>
      <c r="AP800" s="116"/>
      <c r="AQ800" s="116"/>
      <c r="AR800" s="171">
        <f>AX800</f>
        <v>521744.44118000002</v>
      </c>
      <c r="AS800" s="699">
        <f t="shared" si="1466"/>
        <v>1</v>
      </c>
      <c r="AT800" s="172"/>
      <c r="AU800" s="699"/>
      <c r="AV800" s="35"/>
      <c r="AW800" s="699"/>
      <c r="AX800" s="171">
        <v>521744.44118000002</v>
      </c>
      <c r="AY800" s="699">
        <f t="shared" si="1468"/>
        <v>1</v>
      </c>
      <c r="AZ800" s="35"/>
      <c r="BA800" s="699"/>
      <c r="BB800" s="35"/>
      <c r="BC800" s="35"/>
      <c r="BD800" s="35"/>
      <c r="BE800" s="116"/>
      <c r="BF800" s="35"/>
      <c r="BG800" s="116"/>
      <c r="BH800" s="35"/>
      <c r="BI800" s="35"/>
      <c r="BJ800" s="116"/>
      <c r="BK800" s="35"/>
      <c r="BL800" s="35"/>
      <c r="BM800" s="35"/>
      <c r="BN800" s="116"/>
      <c r="BO800" s="116"/>
      <c r="BP800" s="35"/>
      <c r="BQ800" s="116"/>
      <c r="BR800" s="116"/>
      <c r="BS800" s="116"/>
      <c r="BT800" s="116"/>
      <c r="BU800" s="116"/>
      <c r="BV800" s="35"/>
      <c r="BW800" s="35"/>
      <c r="BX800" s="116"/>
      <c r="BY800" s="35"/>
      <c r="BZ800" s="35"/>
      <c r="CE800" s="699"/>
    </row>
    <row r="801" spans="2:83" s="60" customFormat="1" ht="38.25" hidden="1" customHeight="1" x14ac:dyDescent="0.25">
      <c r="B801" s="386"/>
      <c r="C801" s="116" t="s">
        <v>47</v>
      </c>
      <c r="D801" s="171">
        <f>E801+G801</f>
        <v>42472.748420000004</v>
      </c>
      <c r="E801" s="246"/>
      <c r="F801" s="246"/>
      <c r="G801" s="171">
        <v>42472.748420000004</v>
      </c>
      <c r="H801" s="246"/>
      <c r="I801" s="246"/>
      <c r="J801" s="245"/>
      <c r="K801" s="171">
        <f t="shared" si="1490"/>
        <v>31684.60686</v>
      </c>
      <c r="L801" s="699">
        <f t="shared" si="1460"/>
        <v>0.74599850583439109</v>
      </c>
      <c r="M801" s="246"/>
      <c r="N801" s="35"/>
      <c r="O801" s="303"/>
      <c r="P801" s="35"/>
      <c r="Q801" s="116">
        <v>31684.60686</v>
      </c>
      <c r="R801" s="752">
        <f t="shared" si="1484"/>
        <v>0.74599850583439109</v>
      </c>
      <c r="S801" s="303"/>
      <c r="T801" s="35"/>
      <c r="U801" s="303"/>
      <c r="V801" s="127">
        <f t="shared" si="1479"/>
        <v>0</v>
      </c>
      <c r="W801" s="303"/>
      <c r="X801" s="303"/>
      <c r="Y801" s="303"/>
      <c r="Z801" s="127">
        <f t="shared" si="1480"/>
        <v>0</v>
      </c>
      <c r="AA801" s="303">
        <f>E801</f>
        <v>0</v>
      </c>
      <c r="AB801" s="303">
        <f t="shared" ref="AB801:AC803" si="1508">H801</f>
        <v>0</v>
      </c>
      <c r="AC801" s="303">
        <f t="shared" si="1508"/>
        <v>0</v>
      </c>
      <c r="AD801" s="35"/>
      <c r="AE801" s="171">
        <f>AG801+AK801</f>
        <v>33449.963349999998</v>
      </c>
      <c r="AF801" s="699">
        <f t="shared" si="1463"/>
        <v>0.7875629572926045</v>
      </c>
      <c r="AG801" s="246"/>
      <c r="AH801" s="699"/>
      <c r="AI801" s="303"/>
      <c r="AJ801" s="35"/>
      <c r="AK801" s="171">
        <v>33449.963349999998</v>
      </c>
      <c r="AL801" s="699">
        <f t="shared" si="1487"/>
        <v>0.7875629572926045</v>
      </c>
      <c r="AM801" s="303"/>
      <c r="AN801" s="35"/>
      <c r="AO801" s="303"/>
      <c r="AP801" s="127">
        <v>0</v>
      </c>
      <c r="AQ801" s="116"/>
      <c r="AR801" s="171">
        <f>AT801+AX801</f>
        <v>39038.346969999999</v>
      </c>
      <c r="AS801" s="699">
        <f t="shared" si="1466"/>
        <v>0.91913870475161485</v>
      </c>
      <c r="AT801" s="246"/>
      <c r="AU801" s="699"/>
      <c r="AV801" s="303"/>
      <c r="AW801" s="699"/>
      <c r="AX801" s="171">
        <v>39038.346969999999</v>
      </c>
      <c r="AY801" s="699">
        <f t="shared" si="1468"/>
        <v>0.91913870475161485</v>
      </c>
      <c r="AZ801" s="303"/>
      <c r="BA801" s="699"/>
      <c r="BB801" s="303"/>
      <c r="BC801" s="303"/>
      <c r="BD801" s="303"/>
      <c r="BE801" s="116"/>
      <c r="BF801" s="303"/>
      <c r="BG801" s="116"/>
      <c r="BH801" s="303"/>
      <c r="BI801" s="303"/>
      <c r="BJ801" s="127"/>
      <c r="BK801" s="303"/>
      <c r="BL801" s="303"/>
      <c r="BM801" s="303"/>
      <c r="BN801" s="127"/>
      <c r="BO801" s="127"/>
      <c r="BP801" s="303"/>
      <c r="BQ801" s="116"/>
      <c r="BR801" s="116"/>
      <c r="BS801" s="116"/>
      <c r="BT801" s="127"/>
      <c r="BU801" s="116"/>
      <c r="BV801" s="303"/>
      <c r="BW801" s="303"/>
      <c r="BX801" s="116"/>
      <c r="BY801" s="303"/>
      <c r="BZ801" s="303"/>
      <c r="CE801" s="699"/>
    </row>
    <row r="802" spans="2:83" s="64" customFormat="1" ht="49.5" hidden="1" customHeight="1" x14ac:dyDescent="0.2">
      <c r="B802" s="224" t="s">
        <v>56</v>
      </c>
      <c r="C802" s="133" t="s">
        <v>124</v>
      </c>
      <c r="D802" s="240">
        <f>E802+G802+H802+I802</f>
        <v>0</v>
      </c>
      <c r="E802" s="240">
        <f>E803+E804</f>
        <v>0</v>
      </c>
      <c r="F802" s="240"/>
      <c r="G802" s="240">
        <f t="shared" ref="G802" si="1509">G803+G804</f>
        <v>0</v>
      </c>
      <c r="H802" s="240">
        <f t="shared" ref="H802:I802" si="1510">H803+H804</f>
        <v>0</v>
      </c>
      <c r="I802" s="240">
        <f t="shared" si="1510"/>
        <v>0</v>
      </c>
      <c r="J802" s="240">
        <f>J803</f>
        <v>0</v>
      </c>
      <c r="K802" s="240">
        <f t="shared" si="1490"/>
        <v>0</v>
      </c>
      <c r="L802" s="699" t="e">
        <f t="shared" si="1460"/>
        <v>#DIV/0!</v>
      </c>
      <c r="M802" s="240">
        <f>M803+M804</f>
        <v>0</v>
      </c>
      <c r="N802" s="114"/>
      <c r="O802" s="111"/>
      <c r="P802" s="114"/>
      <c r="Q802" s="111">
        <f t="shared" ref="Q802" si="1511">Q803+Q804</f>
        <v>0</v>
      </c>
      <c r="R802" s="752" t="e">
        <f t="shared" si="1484"/>
        <v>#DIV/0!</v>
      </c>
      <c r="S802" s="111">
        <f t="shared" ref="S802:U802" si="1512">S803+S804</f>
        <v>0</v>
      </c>
      <c r="T802" s="114"/>
      <c r="U802" s="111">
        <f t="shared" si="1512"/>
        <v>0</v>
      </c>
      <c r="V802" s="111">
        <f t="shared" si="1479"/>
        <v>0</v>
      </c>
      <c r="W802" s="89"/>
      <c r="X802" s="89"/>
      <c r="Y802" s="89"/>
      <c r="Z802" s="111">
        <f t="shared" si="1480"/>
        <v>0</v>
      </c>
      <c r="AA802" s="111">
        <f>E802</f>
        <v>0</v>
      </c>
      <c r="AB802" s="89">
        <f t="shared" si="1508"/>
        <v>0</v>
      </c>
      <c r="AC802" s="632">
        <f t="shared" si="1508"/>
        <v>0</v>
      </c>
      <c r="AD802" s="687"/>
      <c r="AE802" s="171">
        <f t="shared" ref="AE802:AE822" si="1513">AG802+AK802</f>
        <v>0</v>
      </c>
      <c r="AF802" s="699" t="e">
        <f t="shared" si="1463"/>
        <v>#DIV/0!</v>
      </c>
      <c r="AG802" s="240">
        <f>AG803+AG804</f>
        <v>0</v>
      </c>
      <c r="AH802" s="699" t="e">
        <f t="shared" si="1416"/>
        <v>#DIV/0!</v>
      </c>
      <c r="AI802" s="111"/>
      <c r="AJ802" s="114"/>
      <c r="AK802" s="111">
        <f t="shared" ref="AK802" si="1514">AK803+AK804</f>
        <v>0</v>
      </c>
      <c r="AL802" s="699" t="e">
        <f t="shared" si="1487"/>
        <v>#DIV/0!</v>
      </c>
      <c r="AM802" s="111">
        <f t="shared" ref="AM802" si="1515">AM803+AM804</f>
        <v>0</v>
      </c>
      <c r="AN802" s="114"/>
      <c r="AO802" s="111">
        <f t="shared" ref="AO802" si="1516">AO803+AO804</f>
        <v>0</v>
      </c>
      <c r="AP802" s="111">
        <v>0</v>
      </c>
      <c r="AQ802" s="114"/>
      <c r="AR802" s="240">
        <f>AT802+AX802+AZ802+BB802</f>
        <v>0</v>
      </c>
      <c r="AS802" s="699" t="e">
        <f t="shared" si="1466"/>
        <v>#DIV/0!</v>
      </c>
      <c r="AT802" s="240"/>
      <c r="AU802" s="699"/>
      <c r="AV802" s="111"/>
      <c r="AW802" s="699"/>
      <c r="AX802" s="240">
        <f t="shared" ref="AX802:BB802" si="1517">AX803+AX804</f>
        <v>0</v>
      </c>
      <c r="AY802" s="699" t="e">
        <f t="shared" si="1468"/>
        <v>#DIV/0!</v>
      </c>
      <c r="AZ802" s="111">
        <f t="shared" si="1517"/>
        <v>0</v>
      </c>
      <c r="BA802" s="699" t="e">
        <f t="shared" ref="BA802:BA840" si="1518">AZ802/H802</f>
        <v>#DIV/0!</v>
      </c>
      <c r="BB802" s="111">
        <f t="shared" si="1517"/>
        <v>0</v>
      </c>
      <c r="BC802" s="89">
        <f t="shared" ref="BC802:BC842" si="1519">AM802</f>
        <v>0</v>
      </c>
      <c r="BD802" s="632">
        <f t="shared" ref="BD802:BD842" si="1520">AO802</f>
        <v>0</v>
      </c>
      <c r="BE802" s="111">
        <f>BF802+BG802+BH802+BI802</f>
        <v>670000</v>
      </c>
      <c r="BF802" s="111">
        <f>BF803+BF804</f>
        <v>670000</v>
      </c>
      <c r="BG802" s="111">
        <f t="shared" ref="BG802" si="1521">BG803+BG804</f>
        <v>0</v>
      </c>
      <c r="BH802" s="111">
        <f t="shared" ref="BH802" si="1522">BH803+BH804</f>
        <v>0</v>
      </c>
      <c r="BI802" s="111">
        <f t="shared" ref="BI802" si="1523">BI803+BI804</f>
        <v>0</v>
      </c>
      <c r="BJ802" s="111">
        <f t="shared" ref="BJ802:BJ827" si="1524">BK802+BL802+BM802</f>
        <v>0</v>
      </c>
      <c r="BK802" s="111"/>
      <c r="BL802" s="89"/>
      <c r="BM802" s="632"/>
      <c r="BN802" s="111">
        <f t="shared" ref="BN802:BN832" si="1525">BO802+BR802+BS802</f>
        <v>0</v>
      </c>
      <c r="BO802" s="111"/>
      <c r="BP802" s="111"/>
      <c r="BQ802" s="111"/>
      <c r="BR802" s="89">
        <f t="shared" ref="BR802:BR817" si="1526">BH802</f>
        <v>0</v>
      </c>
      <c r="BS802" s="632">
        <f t="shared" ref="BS802:BS825" si="1527">BI802</f>
        <v>0</v>
      </c>
      <c r="BT802" s="111"/>
      <c r="BU802" s="111">
        <f>BV802+BX802+BY802+BZ802</f>
        <v>0</v>
      </c>
      <c r="BV802" s="111">
        <f>BV803+BV804</f>
        <v>0</v>
      </c>
      <c r="BW802" s="111"/>
      <c r="BX802" s="240"/>
      <c r="BY802" s="111">
        <f t="shared" ref="BY802:BZ802" si="1528">BY803+BY804</f>
        <v>0</v>
      </c>
      <c r="BZ802" s="111">
        <f t="shared" si="1528"/>
        <v>0</v>
      </c>
      <c r="CE802" s="699" t="e">
        <f t="shared" si="1405"/>
        <v>#DIV/0!</v>
      </c>
    </row>
    <row r="803" spans="2:83" s="60" customFormat="1" ht="49.5" hidden="1" customHeight="1" x14ac:dyDescent="0.25">
      <c r="B803" s="386"/>
      <c r="C803" s="116" t="s">
        <v>386</v>
      </c>
      <c r="D803" s="171">
        <f>E803</f>
        <v>0</v>
      </c>
      <c r="E803" s="171">
        <f>E805+E808+E814+E817</f>
        <v>0</v>
      </c>
      <c r="F803" s="171"/>
      <c r="G803" s="245"/>
      <c r="H803" s="246"/>
      <c r="I803" s="245"/>
      <c r="J803" s="171">
        <f>K803-D803</f>
        <v>0</v>
      </c>
      <c r="K803" s="240">
        <f t="shared" si="1490"/>
        <v>0</v>
      </c>
      <c r="L803" s="699" t="e">
        <f t="shared" si="1460"/>
        <v>#DIV/0!</v>
      </c>
      <c r="M803" s="171"/>
      <c r="N803" s="116"/>
      <c r="O803" s="116"/>
      <c r="P803" s="116"/>
      <c r="Q803" s="127"/>
      <c r="R803" s="752" t="e">
        <f t="shared" si="1484"/>
        <v>#DIV/0!</v>
      </c>
      <c r="S803" s="303"/>
      <c r="T803" s="35"/>
      <c r="U803" s="127"/>
      <c r="V803" s="127">
        <f t="shared" si="1479"/>
        <v>0</v>
      </c>
      <c r="W803" s="303"/>
      <c r="X803" s="303"/>
      <c r="Y803" s="303"/>
      <c r="Z803" s="127">
        <f t="shared" si="1480"/>
        <v>0</v>
      </c>
      <c r="AA803" s="127">
        <f>E803</f>
        <v>0</v>
      </c>
      <c r="AB803" s="303">
        <f t="shared" si="1508"/>
        <v>0</v>
      </c>
      <c r="AC803" s="127">
        <f t="shared" si="1508"/>
        <v>0</v>
      </c>
      <c r="AD803" s="116"/>
      <c r="AE803" s="171">
        <f t="shared" si="1513"/>
        <v>0</v>
      </c>
      <c r="AF803" s="699" t="e">
        <f t="shared" si="1463"/>
        <v>#DIV/0!</v>
      </c>
      <c r="AG803" s="171">
        <f>AG805+AG808+AG814</f>
        <v>0</v>
      </c>
      <c r="AH803" s="699" t="e">
        <f t="shared" si="1416"/>
        <v>#DIV/0!</v>
      </c>
      <c r="AI803" s="116"/>
      <c r="AJ803" s="116"/>
      <c r="AK803" s="127"/>
      <c r="AL803" s="699" t="e">
        <f t="shared" si="1487"/>
        <v>#DIV/0!</v>
      </c>
      <c r="AM803" s="303"/>
      <c r="AN803" s="35"/>
      <c r="AO803" s="127"/>
      <c r="AP803" s="127">
        <v>0</v>
      </c>
      <c r="AQ803" s="116"/>
      <c r="AR803" s="171">
        <f>AT803</f>
        <v>0</v>
      </c>
      <c r="AS803" s="699" t="e">
        <f t="shared" si="1466"/>
        <v>#DIV/0!</v>
      </c>
      <c r="AT803" s="171"/>
      <c r="AU803" s="699"/>
      <c r="AV803" s="116"/>
      <c r="AW803" s="699"/>
      <c r="AX803" s="245"/>
      <c r="AY803" s="699" t="e">
        <f t="shared" si="1468"/>
        <v>#DIV/0!</v>
      </c>
      <c r="AZ803" s="303"/>
      <c r="BA803" s="699" t="e">
        <f t="shared" si="1518"/>
        <v>#DIV/0!</v>
      </c>
      <c r="BB803" s="127"/>
      <c r="BC803" s="303">
        <f t="shared" si="1519"/>
        <v>0</v>
      </c>
      <c r="BD803" s="127">
        <f t="shared" si="1520"/>
        <v>0</v>
      </c>
      <c r="BE803" s="116">
        <f>BF803</f>
        <v>670000</v>
      </c>
      <c r="BF803" s="116">
        <f>BF805+BF808+BF814</f>
        <v>670000</v>
      </c>
      <c r="BG803" s="127"/>
      <c r="BH803" s="303"/>
      <c r="BI803" s="127"/>
      <c r="BJ803" s="127">
        <f t="shared" si="1524"/>
        <v>0</v>
      </c>
      <c r="BK803" s="127"/>
      <c r="BL803" s="303"/>
      <c r="BM803" s="127"/>
      <c r="BN803" s="127">
        <f>BO803+BP803+BQ803+BR803+BS803</f>
        <v>0</v>
      </c>
      <c r="BO803" s="127"/>
      <c r="BP803" s="127"/>
      <c r="BQ803" s="127"/>
      <c r="BR803" s="303">
        <f t="shared" si="1526"/>
        <v>0</v>
      </c>
      <c r="BS803" s="127">
        <f t="shared" si="1527"/>
        <v>0</v>
      </c>
      <c r="BT803" s="127"/>
      <c r="BU803" s="116">
        <f>BV803</f>
        <v>0</v>
      </c>
      <c r="BV803" s="116"/>
      <c r="BW803" s="116"/>
      <c r="BX803" s="245"/>
      <c r="BY803" s="303"/>
      <c r="BZ803" s="127"/>
      <c r="CE803" s="699" t="e">
        <f t="shared" si="1405"/>
        <v>#DIV/0!</v>
      </c>
    </row>
    <row r="804" spans="2:83" s="60" customFormat="1" ht="49.5" hidden="1" customHeight="1" x14ac:dyDescent="0.25">
      <c r="B804" s="386"/>
      <c r="C804" s="116" t="s">
        <v>47</v>
      </c>
      <c r="D804" s="245">
        <f>E804</f>
        <v>0</v>
      </c>
      <c r="E804" s="245"/>
      <c r="F804" s="245"/>
      <c r="G804" s="245"/>
      <c r="H804" s="246"/>
      <c r="I804" s="245"/>
      <c r="J804" s="245"/>
      <c r="K804" s="240">
        <f t="shared" si="1490"/>
        <v>0</v>
      </c>
      <c r="L804" s="699" t="e">
        <f t="shared" si="1460"/>
        <v>#DIV/0!</v>
      </c>
      <c r="M804" s="245"/>
      <c r="N804" s="116"/>
      <c r="O804" s="127"/>
      <c r="P804" s="116"/>
      <c r="Q804" s="127"/>
      <c r="R804" s="752" t="e">
        <f t="shared" si="1484"/>
        <v>#DIV/0!</v>
      </c>
      <c r="S804" s="303"/>
      <c r="T804" s="35"/>
      <c r="U804" s="127"/>
      <c r="V804" s="127"/>
      <c r="W804" s="303"/>
      <c r="X804" s="303"/>
      <c r="Y804" s="303"/>
      <c r="Z804" s="127"/>
      <c r="AA804" s="127"/>
      <c r="AB804" s="303"/>
      <c r="AC804" s="127"/>
      <c r="AD804" s="116"/>
      <c r="AE804" s="171">
        <f t="shared" si="1513"/>
        <v>0</v>
      </c>
      <c r="AF804" s="699" t="e">
        <f t="shared" si="1463"/>
        <v>#DIV/0!</v>
      </c>
      <c r="AG804" s="245"/>
      <c r="AH804" s="699" t="e">
        <f t="shared" si="1416"/>
        <v>#DIV/0!</v>
      </c>
      <c r="AI804" s="127"/>
      <c r="AJ804" s="116"/>
      <c r="AK804" s="127"/>
      <c r="AL804" s="699" t="e">
        <f t="shared" si="1487"/>
        <v>#DIV/0!</v>
      </c>
      <c r="AM804" s="303"/>
      <c r="AN804" s="35"/>
      <c r="AO804" s="127"/>
      <c r="AP804" s="127"/>
      <c r="AQ804" s="116"/>
      <c r="AR804" s="245"/>
      <c r="AS804" s="699" t="e">
        <f t="shared" si="1466"/>
        <v>#DIV/0!</v>
      </c>
      <c r="AT804" s="245"/>
      <c r="AU804" s="699"/>
      <c r="AV804" s="127"/>
      <c r="AW804" s="699"/>
      <c r="AX804" s="245"/>
      <c r="AY804" s="699" t="e">
        <f t="shared" si="1468"/>
        <v>#DIV/0!</v>
      </c>
      <c r="AZ804" s="303"/>
      <c r="BA804" s="699" t="e">
        <f t="shared" si="1518"/>
        <v>#DIV/0!</v>
      </c>
      <c r="BB804" s="127"/>
      <c r="BC804" s="303"/>
      <c r="BD804" s="127"/>
      <c r="BE804" s="127"/>
      <c r="BF804" s="127"/>
      <c r="BG804" s="127"/>
      <c r="BH804" s="303"/>
      <c r="BI804" s="127"/>
      <c r="BJ804" s="127"/>
      <c r="BK804" s="127"/>
      <c r="BL804" s="303"/>
      <c r="BM804" s="127"/>
      <c r="BN804" s="127"/>
      <c r="BO804" s="127"/>
      <c r="BP804" s="127"/>
      <c r="BQ804" s="127"/>
      <c r="BR804" s="303"/>
      <c r="BS804" s="127"/>
      <c r="BT804" s="127"/>
      <c r="BU804" s="127"/>
      <c r="BV804" s="127"/>
      <c r="BW804" s="127"/>
      <c r="BX804" s="245"/>
      <c r="BY804" s="303"/>
      <c r="BZ804" s="127"/>
      <c r="CE804" s="699" t="e">
        <f t="shared" si="1405"/>
        <v>#DIV/0!</v>
      </c>
    </row>
    <row r="805" spans="2:83" s="60" customFormat="1" ht="49.5" hidden="1" customHeight="1" x14ac:dyDescent="0.25">
      <c r="B805" s="162"/>
      <c r="C805" s="119" t="s">
        <v>125</v>
      </c>
      <c r="D805" s="844">
        <f t="shared" ref="D805:D817" si="1529">E805</f>
        <v>0</v>
      </c>
      <c r="E805" s="171">
        <v>0</v>
      </c>
      <c r="F805" s="171"/>
      <c r="G805" s="171"/>
      <c r="H805" s="246"/>
      <c r="I805" s="246"/>
      <c r="J805" s="240"/>
      <c r="K805" s="240">
        <f t="shared" si="1490"/>
        <v>0</v>
      </c>
      <c r="L805" s="699" t="e">
        <f t="shared" si="1460"/>
        <v>#DIV/0!</v>
      </c>
      <c r="M805" s="171">
        <v>0</v>
      </c>
      <c r="N805" s="116"/>
      <c r="O805" s="116"/>
      <c r="P805" s="116"/>
      <c r="Q805" s="116"/>
      <c r="R805" s="752" t="e">
        <f t="shared" si="1484"/>
        <v>#DIV/0!</v>
      </c>
      <c r="S805" s="303"/>
      <c r="T805" s="35"/>
      <c r="U805" s="303"/>
      <c r="V805" s="114">
        <f t="shared" si="1479"/>
        <v>0</v>
      </c>
      <c r="W805" s="303"/>
      <c r="X805" s="303"/>
      <c r="Y805" s="303"/>
      <c r="Z805" s="114">
        <f t="shared" si="1480"/>
        <v>0</v>
      </c>
      <c r="AA805" s="116">
        <f>E805</f>
        <v>0</v>
      </c>
      <c r="AB805" s="303">
        <f>H805</f>
        <v>0</v>
      </c>
      <c r="AC805" s="303">
        <f>I805</f>
        <v>0</v>
      </c>
      <c r="AD805" s="35"/>
      <c r="AE805" s="171">
        <f t="shared" si="1513"/>
        <v>0</v>
      </c>
      <c r="AF805" s="699" t="e">
        <f t="shared" si="1463"/>
        <v>#DIV/0!</v>
      </c>
      <c r="AG805" s="171">
        <v>0</v>
      </c>
      <c r="AH805" s="699" t="e">
        <f t="shared" si="1416"/>
        <v>#DIV/0!</v>
      </c>
      <c r="AI805" s="116"/>
      <c r="AJ805" s="116"/>
      <c r="AK805" s="116"/>
      <c r="AL805" s="699" t="e">
        <f t="shared" si="1487"/>
        <v>#DIV/0!</v>
      </c>
      <c r="AM805" s="303"/>
      <c r="AN805" s="35"/>
      <c r="AO805" s="303"/>
      <c r="AP805" s="114">
        <v>0</v>
      </c>
      <c r="AQ805" s="114"/>
      <c r="AR805" s="844">
        <f t="shared" ref="AR805" si="1530">AT805</f>
        <v>0</v>
      </c>
      <c r="AS805" s="699" t="e">
        <f t="shared" si="1466"/>
        <v>#DIV/0!</v>
      </c>
      <c r="AT805" s="171"/>
      <c r="AU805" s="699"/>
      <c r="AV805" s="116"/>
      <c r="AW805" s="699"/>
      <c r="AX805" s="171"/>
      <c r="AY805" s="699" t="e">
        <f t="shared" si="1468"/>
        <v>#DIV/0!</v>
      </c>
      <c r="AZ805" s="303"/>
      <c r="BA805" s="699" t="e">
        <f t="shared" si="1518"/>
        <v>#DIV/0!</v>
      </c>
      <c r="BB805" s="303"/>
      <c r="BC805" s="303">
        <f t="shared" si="1519"/>
        <v>0</v>
      </c>
      <c r="BD805" s="303">
        <f t="shared" si="1520"/>
        <v>0</v>
      </c>
      <c r="BE805" s="114">
        <f t="shared" ref="BE805:BE817" si="1531">BF805</f>
        <v>50000</v>
      </c>
      <c r="BF805" s="116">
        <v>50000</v>
      </c>
      <c r="BG805" s="116"/>
      <c r="BH805" s="303"/>
      <c r="BI805" s="303"/>
      <c r="BJ805" s="114">
        <f t="shared" si="1524"/>
        <v>0</v>
      </c>
      <c r="BK805" s="116"/>
      <c r="BL805" s="303"/>
      <c r="BM805" s="303"/>
      <c r="BN805" s="114">
        <f t="shared" si="1525"/>
        <v>0</v>
      </c>
      <c r="BO805" s="116"/>
      <c r="BP805" s="116"/>
      <c r="BQ805" s="116"/>
      <c r="BR805" s="303">
        <f t="shared" si="1526"/>
        <v>0</v>
      </c>
      <c r="BS805" s="303">
        <f t="shared" si="1527"/>
        <v>0</v>
      </c>
      <c r="BT805" s="114"/>
      <c r="BU805" s="114">
        <f t="shared" ref="BU805:BU817" si="1532">BV805</f>
        <v>0</v>
      </c>
      <c r="BV805" s="116"/>
      <c r="BW805" s="116"/>
      <c r="BX805" s="171"/>
      <c r="BY805" s="303"/>
      <c r="BZ805" s="303"/>
      <c r="CE805" s="699" t="e">
        <f t="shared" si="1405"/>
        <v>#DIV/0!</v>
      </c>
    </row>
    <row r="806" spans="2:83" s="60" customFormat="1" ht="49.5" hidden="1" customHeight="1" x14ac:dyDescent="0.25">
      <c r="B806" s="162"/>
      <c r="C806" s="116" t="s">
        <v>121</v>
      </c>
      <c r="D806" s="844">
        <f>E806</f>
        <v>0</v>
      </c>
      <c r="E806" s="171"/>
      <c r="F806" s="171"/>
      <c r="G806" s="171"/>
      <c r="H806" s="246"/>
      <c r="I806" s="246"/>
      <c r="J806" s="240"/>
      <c r="K806" s="240">
        <f t="shared" si="1490"/>
        <v>0</v>
      </c>
      <c r="L806" s="699" t="e">
        <f t="shared" si="1460"/>
        <v>#DIV/0!</v>
      </c>
      <c r="M806" s="171"/>
      <c r="N806" s="116"/>
      <c r="O806" s="116"/>
      <c r="P806" s="116"/>
      <c r="Q806" s="116"/>
      <c r="R806" s="752" t="e">
        <f t="shared" si="1484"/>
        <v>#DIV/0!</v>
      </c>
      <c r="S806" s="303"/>
      <c r="T806" s="35"/>
      <c r="U806" s="303"/>
      <c r="V806" s="114"/>
      <c r="W806" s="303"/>
      <c r="X806" s="303"/>
      <c r="Y806" s="303"/>
      <c r="Z806" s="114"/>
      <c r="AA806" s="116"/>
      <c r="AB806" s="303"/>
      <c r="AC806" s="303"/>
      <c r="AD806" s="35"/>
      <c r="AE806" s="171">
        <f t="shared" si="1513"/>
        <v>0</v>
      </c>
      <c r="AF806" s="699" t="e">
        <f t="shared" si="1463"/>
        <v>#DIV/0!</v>
      </c>
      <c r="AG806" s="171"/>
      <c r="AH806" s="699" t="e">
        <f t="shared" si="1416"/>
        <v>#DIV/0!</v>
      </c>
      <c r="AI806" s="116"/>
      <c r="AJ806" s="116"/>
      <c r="AK806" s="116"/>
      <c r="AL806" s="699" t="e">
        <f t="shared" si="1487"/>
        <v>#DIV/0!</v>
      </c>
      <c r="AM806" s="303"/>
      <c r="AN806" s="35"/>
      <c r="AO806" s="303"/>
      <c r="AP806" s="114"/>
      <c r="AQ806" s="114"/>
      <c r="AR806" s="844"/>
      <c r="AS806" s="699" t="e">
        <f t="shared" si="1466"/>
        <v>#DIV/0!</v>
      </c>
      <c r="AT806" s="171"/>
      <c r="AU806" s="699"/>
      <c r="AV806" s="116"/>
      <c r="AW806" s="699"/>
      <c r="AX806" s="171"/>
      <c r="AY806" s="699" t="e">
        <f t="shared" si="1468"/>
        <v>#DIV/0!</v>
      </c>
      <c r="AZ806" s="303"/>
      <c r="BA806" s="699" t="e">
        <f t="shared" si="1518"/>
        <v>#DIV/0!</v>
      </c>
      <c r="BB806" s="303"/>
      <c r="BC806" s="303"/>
      <c r="BD806" s="303"/>
      <c r="BE806" s="114"/>
      <c r="BF806" s="116"/>
      <c r="BG806" s="116"/>
      <c r="BH806" s="303"/>
      <c r="BI806" s="303"/>
      <c r="BJ806" s="114"/>
      <c r="BK806" s="116"/>
      <c r="BL806" s="303"/>
      <c r="BM806" s="303"/>
      <c r="BN806" s="114"/>
      <c r="BO806" s="116"/>
      <c r="BP806" s="116"/>
      <c r="BQ806" s="116"/>
      <c r="BR806" s="303"/>
      <c r="BS806" s="303"/>
      <c r="BT806" s="114"/>
      <c r="BU806" s="114"/>
      <c r="BV806" s="116"/>
      <c r="BW806" s="116"/>
      <c r="BX806" s="171"/>
      <c r="BY806" s="303"/>
      <c r="BZ806" s="303"/>
      <c r="CE806" s="699" t="e">
        <f t="shared" si="1405"/>
        <v>#DIV/0!</v>
      </c>
    </row>
    <row r="807" spans="2:83" s="60" customFormat="1" ht="49.5" hidden="1" customHeight="1" x14ac:dyDescent="0.25">
      <c r="B807" s="162"/>
      <c r="C807" s="116" t="s">
        <v>47</v>
      </c>
      <c r="D807" s="844">
        <f>E807</f>
        <v>0</v>
      </c>
      <c r="E807" s="171"/>
      <c r="F807" s="171"/>
      <c r="G807" s="171"/>
      <c r="H807" s="246"/>
      <c r="I807" s="246"/>
      <c r="J807" s="240"/>
      <c r="K807" s="240">
        <f t="shared" si="1490"/>
        <v>0</v>
      </c>
      <c r="L807" s="699" t="e">
        <f t="shared" si="1460"/>
        <v>#DIV/0!</v>
      </c>
      <c r="M807" s="171"/>
      <c r="N807" s="116"/>
      <c r="O807" s="116"/>
      <c r="P807" s="116"/>
      <c r="Q807" s="116"/>
      <c r="R807" s="752" t="e">
        <f t="shared" si="1484"/>
        <v>#DIV/0!</v>
      </c>
      <c r="S807" s="303"/>
      <c r="T807" s="35"/>
      <c r="U807" s="303"/>
      <c r="V807" s="114"/>
      <c r="W807" s="303"/>
      <c r="X807" s="303"/>
      <c r="Y807" s="303"/>
      <c r="Z807" s="114"/>
      <c r="AA807" s="116"/>
      <c r="AB807" s="303"/>
      <c r="AC807" s="303"/>
      <c r="AD807" s="35"/>
      <c r="AE807" s="171">
        <f t="shared" si="1513"/>
        <v>0</v>
      </c>
      <c r="AF807" s="699" t="e">
        <f t="shared" si="1463"/>
        <v>#DIV/0!</v>
      </c>
      <c r="AG807" s="171"/>
      <c r="AH807" s="699" t="e">
        <f t="shared" si="1416"/>
        <v>#DIV/0!</v>
      </c>
      <c r="AI807" s="116"/>
      <c r="AJ807" s="116"/>
      <c r="AK807" s="116"/>
      <c r="AL807" s="699" t="e">
        <f t="shared" si="1487"/>
        <v>#DIV/0!</v>
      </c>
      <c r="AM807" s="303"/>
      <c r="AN807" s="35"/>
      <c r="AO807" s="303"/>
      <c r="AP807" s="114"/>
      <c r="AQ807" s="114"/>
      <c r="AR807" s="844"/>
      <c r="AS807" s="699" t="e">
        <f t="shared" si="1466"/>
        <v>#DIV/0!</v>
      </c>
      <c r="AT807" s="171"/>
      <c r="AU807" s="699"/>
      <c r="AV807" s="116"/>
      <c r="AW807" s="699"/>
      <c r="AX807" s="171"/>
      <c r="AY807" s="699" t="e">
        <f t="shared" si="1468"/>
        <v>#DIV/0!</v>
      </c>
      <c r="AZ807" s="303"/>
      <c r="BA807" s="699" t="e">
        <f t="shared" si="1518"/>
        <v>#DIV/0!</v>
      </c>
      <c r="BB807" s="303"/>
      <c r="BC807" s="303"/>
      <c r="BD807" s="303"/>
      <c r="BE807" s="114"/>
      <c r="BF807" s="116"/>
      <c r="BG807" s="116"/>
      <c r="BH807" s="303"/>
      <c r="BI807" s="303"/>
      <c r="BJ807" s="114"/>
      <c r="BK807" s="116"/>
      <c r="BL807" s="303"/>
      <c r="BM807" s="303"/>
      <c r="BN807" s="114"/>
      <c r="BO807" s="116"/>
      <c r="BP807" s="116"/>
      <c r="BQ807" s="116"/>
      <c r="BR807" s="303"/>
      <c r="BS807" s="303"/>
      <c r="BT807" s="114"/>
      <c r="BU807" s="114"/>
      <c r="BV807" s="116"/>
      <c r="BW807" s="116"/>
      <c r="BX807" s="171"/>
      <c r="BY807" s="303"/>
      <c r="BZ807" s="303"/>
      <c r="CE807" s="699" t="e">
        <f t="shared" si="1405"/>
        <v>#DIV/0!</v>
      </c>
    </row>
    <row r="808" spans="2:83" s="170" customFormat="1" ht="49.5" hidden="1" customHeight="1" x14ac:dyDescent="0.25">
      <c r="B808" s="225"/>
      <c r="C808" s="119" t="s">
        <v>126</v>
      </c>
      <c r="D808" s="844">
        <f t="shared" si="1529"/>
        <v>0</v>
      </c>
      <c r="E808" s="171">
        <v>0</v>
      </c>
      <c r="F808" s="171"/>
      <c r="G808" s="171"/>
      <c r="H808" s="172"/>
      <c r="I808" s="172"/>
      <c r="J808" s="844"/>
      <c r="K808" s="240">
        <f t="shared" si="1490"/>
        <v>0</v>
      </c>
      <c r="L808" s="699" t="e">
        <f t="shared" si="1460"/>
        <v>#DIV/0!</v>
      </c>
      <c r="M808" s="171">
        <v>0</v>
      </c>
      <c r="N808" s="116"/>
      <c r="O808" s="116"/>
      <c r="P808" s="116"/>
      <c r="Q808" s="116"/>
      <c r="R808" s="752" t="e">
        <f t="shared" si="1484"/>
        <v>#DIV/0!</v>
      </c>
      <c r="S808" s="35"/>
      <c r="T808" s="35"/>
      <c r="U808" s="35"/>
      <c r="V808" s="114">
        <f t="shared" si="1479"/>
        <v>0</v>
      </c>
      <c r="W808" s="35"/>
      <c r="X808" s="35"/>
      <c r="Y808" s="35"/>
      <c r="Z808" s="114">
        <f t="shared" si="1480"/>
        <v>0</v>
      </c>
      <c r="AA808" s="116">
        <f>E808</f>
        <v>0</v>
      </c>
      <c r="AB808" s="35">
        <f t="shared" ref="AB808:AC810" si="1533">H808</f>
        <v>0</v>
      </c>
      <c r="AC808" s="35">
        <f t="shared" si="1533"/>
        <v>0</v>
      </c>
      <c r="AD808" s="35"/>
      <c r="AE808" s="171">
        <f t="shared" si="1513"/>
        <v>0</v>
      </c>
      <c r="AF808" s="699" t="e">
        <f t="shared" si="1463"/>
        <v>#DIV/0!</v>
      </c>
      <c r="AG808" s="171">
        <v>0</v>
      </c>
      <c r="AH808" s="699" t="e">
        <f t="shared" si="1416"/>
        <v>#DIV/0!</v>
      </c>
      <c r="AI808" s="116"/>
      <c r="AJ808" s="116"/>
      <c r="AK808" s="116"/>
      <c r="AL808" s="699" t="e">
        <f t="shared" si="1487"/>
        <v>#DIV/0!</v>
      </c>
      <c r="AM808" s="35"/>
      <c r="AN808" s="35"/>
      <c r="AO808" s="35"/>
      <c r="AP808" s="114">
        <v>0</v>
      </c>
      <c r="AQ808" s="114"/>
      <c r="AR808" s="844">
        <f t="shared" ref="AR808:AR810" si="1534">AT808</f>
        <v>0</v>
      </c>
      <c r="AS808" s="699" t="e">
        <f t="shared" si="1466"/>
        <v>#DIV/0!</v>
      </c>
      <c r="AT808" s="171"/>
      <c r="AU808" s="699"/>
      <c r="AV808" s="116"/>
      <c r="AW808" s="699"/>
      <c r="AX808" s="171"/>
      <c r="AY808" s="699" t="e">
        <f t="shared" si="1468"/>
        <v>#DIV/0!</v>
      </c>
      <c r="AZ808" s="35"/>
      <c r="BA808" s="699" t="e">
        <f t="shared" si="1518"/>
        <v>#DIV/0!</v>
      </c>
      <c r="BB808" s="35"/>
      <c r="BC808" s="35">
        <f t="shared" si="1519"/>
        <v>0</v>
      </c>
      <c r="BD808" s="35">
        <f t="shared" si="1520"/>
        <v>0</v>
      </c>
      <c r="BE808" s="114">
        <f t="shared" si="1531"/>
        <v>600000</v>
      </c>
      <c r="BF808" s="116">
        <f>[12]июль!$BH$1179</f>
        <v>600000</v>
      </c>
      <c r="BG808" s="116"/>
      <c r="BH808" s="35"/>
      <c r="BI808" s="35"/>
      <c r="BJ808" s="114">
        <f t="shared" si="1524"/>
        <v>0</v>
      </c>
      <c r="BK808" s="116"/>
      <c r="BL808" s="35"/>
      <c r="BM808" s="35"/>
      <c r="BN808" s="114">
        <f t="shared" si="1525"/>
        <v>0</v>
      </c>
      <c r="BO808" s="116"/>
      <c r="BP808" s="116"/>
      <c r="BQ808" s="116"/>
      <c r="BR808" s="35">
        <f t="shared" si="1526"/>
        <v>0</v>
      </c>
      <c r="BS808" s="35">
        <f t="shared" si="1527"/>
        <v>0</v>
      </c>
      <c r="BT808" s="114"/>
      <c r="BU808" s="114">
        <f t="shared" si="1532"/>
        <v>0</v>
      </c>
      <c r="BV808" s="116">
        <v>0</v>
      </c>
      <c r="BW808" s="116"/>
      <c r="BX808" s="171"/>
      <c r="BY808" s="35"/>
      <c r="BZ808" s="35"/>
      <c r="CE808" s="699" t="e">
        <f t="shared" si="1405"/>
        <v>#DIV/0!</v>
      </c>
    </row>
    <row r="809" spans="2:83" s="170" customFormat="1" ht="49.5" hidden="1" customHeight="1" x14ac:dyDescent="0.25">
      <c r="B809" s="225"/>
      <c r="C809" s="119" t="s">
        <v>127</v>
      </c>
      <c r="D809" s="844">
        <f t="shared" si="1529"/>
        <v>0</v>
      </c>
      <c r="E809" s="172"/>
      <c r="F809" s="172"/>
      <c r="G809" s="172"/>
      <c r="H809" s="172"/>
      <c r="I809" s="172"/>
      <c r="J809" s="844"/>
      <c r="K809" s="240">
        <f t="shared" si="1490"/>
        <v>0</v>
      </c>
      <c r="L809" s="699" t="e">
        <f t="shared" si="1460"/>
        <v>#DIV/0!</v>
      </c>
      <c r="M809" s="172"/>
      <c r="N809" s="35"/>
      <c r="O809" s="35"/>
      <c r="P809" s="35"/>
      <c r="Q809" s="35"/>
      <c r="R809" s="752" t="e">
        <f t="shared" si="1484"/>
        <v>#DIV/0!</v>
      </c>
      <c r="S809" s="35"/>
      <c r="T809" s="35"/>
      <c r="U809" s="35"/>
      <c r="V809" s="114">
        <f t="shared" si="1479"/>
        <v>0</v>
      </c>
      <c r="W809" s="35"/>
      <c r="X809" s="35"/>
      <c r="Y809" s="35"/>
      <c r="Z809" s="114">
        <f t="shared" si="1480"/>
        <v>0</v>
      </c>
      <c r="AA809" s="35">
        <f>E809</f>
        <v>0</v>
      </c>
      <c r="AB809" s="35">
        <f t="shared" si="1533"/>
        <v>0</v>
      </c>
      <c r="AC809" s="35">
        <f t="shared" si="1533"/>
        <v>0</v>
      </c>
      <c r="AD809" s="35"/>
      <c r="AE809" s="171">
        <f t="shared" si="1513"/>
        <v>0</v>
      </c>
      <c r="AF809" s="699" t="e">
        <f t="shared" si="1463"/>
        <v>#DIV/0!</v>
      </c>
      <c r="AG809" s="172"/>
      <c r="AH809" s="699" t="e">
        <f t="shared" si="1416"/>
        <v>#DIV/0!</v>
      </c>
      <c r="AI809" s="35"/>
      <c r="AJ809" s="35"/>
      <c r="AK809" s="35"/>
      <c r="AL809" s="699" t="e">
        <f t="shared" si="1487"/>
        <v>#DIV/0!</v>
      </c>
      <c r="AM809" s="35"/>
      <c r="AN809" s="35"/>
      <c r="AO809" s="35"/>
      <c r="AP809" s="114">
        <f t="shared" si="1502"/>
        <v>0</v>
      </c>
      <c r="AQ809" s="114"/>
      <c r="AR809" s="844">
        <f t="shared" si="1534"/>
        <v>0</v>
      </c>
      <c r="AS809" s="699" t="e">
        <f t="shared" si="1466"/>
        <v>#DIV/0!</v>
      </c>
      <c r="AT809" s="172"/>
      <c r="AU809" s="699"/>
      <c r="AV809" s="35"/>
      <c r="AW809" s="699"/>
      <c r="AX809" s="172"/>
      <c r="AY809" s="699" t="e">
        <f t="shared" si="1468"/>
        <v>#DIV/0!</v>
      </c>
      <c r="AZ809" s="35"/>
      <c r="BA809" s="699" t="e">
        <f t="shared" si="1518"/>
        <v>#DIV/0!</v>
      </c>
      <c r="BB809" s="35"/>
      <c r="BC809" s="35">
        <f t="shared" si="1519"/>
        <v>0</v>
      </c>
      <c r="BD809" s="35">
        <f t="shared" si="1520"/>
        <v>0</v>
      </c>
      <c r="BE809" s="114">
        <f t="shared" si="1531"/>
        <v>0</v>
      </c>
      <c r="BF809" s="35"/>
      <c r="BG809" s="35"/>
      <c r="BH809" s="35"/>
      <c r="BI809" s="35"/>
      <c r="BJ809" s="114">
        <f t="shared" si="1524"/>
        <v>0</v>
      </c>
      <c r="BK809" s="35"/>
      <c r="BL809" s="35"/>
      <c r="BM809" s="35"/>
      <c r="BN809" s="114">
        <f t="shared" si="1525"/>
        <v>0</v>
      </c>
      <c r="BO809" s="35"/>
      <c r="BP809" s="35"/>
      <c r="BQ809" s="35"/>
      <c r="BR809" s="35">
        <f t="shared" si="1526"/>
        <v>0</v>
      </c>
      <c r="BS809" s="35">
        <f t="shared" si="1527"/>
        <v>0</v>
      </c>
      <c r="BT809" s="114"/>
      <c r="BU809" s="114">
        <f t="shared" si="1532"/>
        <v>0</v>
      </c>
      <c r="BV809" s="35"/>
      <c r="BW809" s="35"/>
      <c r="BX809" s="172"/>
      <c r="BY809" s="35"/>
      <c r="BZ809" s="35"/>
      <c r="CE809" s="699" t="e">
        <f t="shared" si="1405"/>
        <v>#DIV/0!</v>
      </c>
    </row>
    <row r="810" spans="2:83" s="170" customFormat="1" ht="49.5" hidden="1" customHeight="1" x14ac:dyDescent="0.25">
      <c r="B810" s="225"/>
      <c r="C810" s="119" t="s">
        <v>128</v>
      </c>
      <c r="D810" s="844">
        <f t="shared" si="1529"/>
        <v>0</v>
      </c>
      <c r="E810" s="172">
        <v>0</v>
      </c>
      <c r="F810" s="172"/>
      <c r="G810" s="172"/>
      <c r="H810" s="172"/>
      <c r="I810" s="172"/>
      <c r="J810" s="844"/>
      <c r="K810" s="240">
        <f t="shared" si="1490"/>
        <v>0</v>
      </c>
      <c r="L810" s="699" t="e">
        <f t="shared" si="1460"/>
        <v>#DIV/0!</v>
      </c>
      <c r="M810" s="172">
        <v>0</v>
      </c>
      <c r="N810" s="35"/>
      <c r="O810" s="35"/>
      <c r="P810" s="35"/>
      <c r="Q810" s="35"/>
      <c r="R810" s="752" t="e">
        <f t="shared" si="1484"/>
        <v>#DIV/0!</v>
      </c>
      <c r="S810" s="35"/>
      <c r="T810" s="35"/>
      <c r="U810" s="35"/>
      <c r="V810" s="114">
        <f t="shared" si="1479"/>
        <v>0</v>
      </c>
      <c r="W810" s="35"/>
      <c r="X810" s="35"/>
      <c r="Y810" s="35"/>
      <c r="Z810" s="114">
        <f t="shared" si="1480"/>
        <v>0</v>
      </c>
      <c r="AA810" s="35">
        <f>E810</f>
        <v>0</v>
      </c>
      <c r="AB810" s="35">
        <f t="shared" si="1533"/>
        <v>0</v>
      </c>
      <c r="AC810" s="35">
        <f t="shared" si="1533"/>
        <v>0</v>
      </c>
      <c r="AD810" s="35"/>
      <c r="AE810" s="171">
        <f t="shared" si="1513"/>
        <v>0</v>
      </c>
      <c r="AF810" s="699" t="e">
        <f t="shared" si="1463"/>
        <v>#DIV/0!</v>
      </c>
      <c r="AG810" s="172">
        <v>0</v>
      </c>
      <c r="AH810" s="699" t="e">
        <f t="shared" si="1416"/>
        <v>#DIV/0!</v>
      </c>
      <c r="AI810" s="35"/>
      <c r="AJ810" s="35"/>
      <c r="AK810" s="35"/>
      <c r="AL810" s="699" t="e">
        <f t="shared" si="1487"/>
        <v>#DIV/0!</v>
      </c>
      <c r="AM810" s="35"/>
      <c r="AN810" s="35"/>
      <c r="AO810" s="35"/>
      <c r="AP810" s="114">
        <f t="shared" si="1502"/>
        <v>0</v>
      </c>
      <c r="AQ810" s="114"/>
      <c r="AR810" s="844">
        <f t="shared" si="1534"/>
        <v>0</v>
      </c>
      <c r="AS810" s="699" t="e">
        <f t="shared" si="1466"/>
        <v>#DIV/0!</v>
      </c>
      <c r="AT810" s="172"/>
      <c r="AU810" s="699"/>
      <c r="AV810" s="35"/>
      <c r="AW810" s="699"/>
      <c r="AX810" s="172"/>
      <c r="AY810" s="699" t="e">
        <f t="shared" si="1468"/>
        <v>#DIV/0!</v>
      </c>
      <c r="AZ810" s="35"/>
      <c r="BA810" s="699" t="e">
        <f t="shared" si="1518"/>
        <v>#DIV/0!</v>
      </c>
      <c r="BB810" s="35"/>
      <c r="BC810" s="35">
        <f t="shared" si="1519"/>
        <v>0</v>
      </c>
      <c r="BD810" s="35">
        <f t="shared" si="1520"/>
        <v>0</v>
      </c>
      <c r="BE810" s="114">
        <f t="shared" si="1531"/>
        <v>0</v>
      </c>
      <c r="BF810" s="35">
        <v>0</v>
      </c>
      <c r="BG810" s="35"/>
      <c r="BH810" s="35"/>
      <c r="BI810" s="35"/>
      <c r="BJ810" s="114">
        <f t="shared" si="1524"/>
        <v>0</v>
      </c>
      <c r="BK810" s="35"/>
      <c r="BL810" s="35"/>
      <c r="BM810" s="35"/>
      <c r="BN810" s="114">
        <f t="shared" si="1525"/>
        <v>0</v>
      </c>
      <c r="BO810" s="35"/>
      <c r="BP810" s="35"/>
      <c r="BQ810" s="35"/>
      <c r="BR810" s="35">
        <f t="shared" si="1526"/>
        <v>0</v>
      </c>
      <c r="BS810" s="35">
        <f t="shared" si="1527"/>
        <v>0</v>
      </c>
      <c r="BT810" s="114"/>
      <c r="BU810" s="114">
        <f t="shared" si="1532"/>
        <v>0</v>
      </c>
      <c r="BV810" s="35">
        <v>0</v>
      </c>
      <c r="BW810" s="35"/>
      <c r="BX810" s="172"/>
      <c r="BY810" s="35"/>
      <c r="BZ810" s="35"/>
      <c r="CE810" s="699" t="e">
        <f t="shared" si="1405"/>
        <v>#DIV/0!</v>
      </c>
    </row>
    <row r="811" spans="2:83" s="170" customFormat="1" ht="49.5" hidden="1" customHeight="1" x14ac:dyDescent="0.25">
      <c r="B811" s="225"/>
      <c r="C811" s="116" t="s">
        <v>386</v>
      </c>
      <c r="D811" s="844">
        <f>E811</f>
        <v>0</v>
      </c>
      <c r="E811" s="172"/>
      <c r="F811" s="172"/>
      <c r="G811" s="172"/>
      <c r="H811" s="172"/>
      <c r="I811" s="172"/>
      <c r="J811" s="844"/>
      <c r="K811" s="240">
        <f t="shared" si="1490"/>
        <v>0</v>
      </c>
      <c r="L811" s="699" t="e">
        <f t="shared" si="1460"/>
        <v>#DIV/0!</v>
      </c>
      <c r="M811" s="172"/>
      <c r="N811" s="35"/>
      <c r="O811" s="35"/>
      <c r="P811" s="35"/>
      <c r="Q811" s="35"/>
      <c r="R811" s="752" t="e">
        <f t="shared" si="1484"/>
        <v>#DIV/0!</v>
      </c>
      <c r="S811" s="35"/>
      <c r="T811" s="35"/>
      <c r="U811" s="35"/>
      <c r="V811" s="114"/>
      <c r="W811" s="35"/>
      <c r="X811" s="35"/>
      <c r="Y811" s="35"/>
      <c r="Z811" s="114"/>
      <c r="AA811" s="35"/>
      <c r="AB811" s="35"/>
      <c r="AC811" s="35"/>
      <c r="AD811" s="35"/>
      <c r="AE811" s="171">
        <f t="shared" si="1513"/>
        <v>0</v>
      </c>
      <c r="AF811" s="699" t="e">
        <f t="shared" si="1463"/>
        <v>#DIV/0!</v>
      </c>
      <c r="AG811" s="172"/>
      <c r="AH811" s="699" t="e">
        <f t="shared" si="1416"/>
        <v>#DIV/0!</v>
      </c>
      <c r="AI811" s="35"/>
      <c r="AJ811" s="35"/>
      <c r="AK811" s="35"/>
      <c r="AL811" s="699" t="e">
        <f t="shared" si="1487"/>
        <v>#DIV/0!</v>
      </c>
      <c r="AM811" s="35"/>
      <c r="AN811" s="35"/>
      <c r="AO811" s="35"/>
      <c r="AP811" s="114"/>
      <c r="AQ811" s="114"/>
      <c r="AR811" s="844"/>
      <c r="AS811" s="699" t="e">
        <f t="shared" si="1466"/>
        <v>#DIV/0!</v>
      </c>
      <c r="AT811" s="172"/>
      <c r="AU811" s="699"/>
      <c r="AV811" s="35"/>
      <c r="AW811" s="699"/>
      <c r="AX811" s="172"/>
      <c r="AY811" s="699" t="e">
        <f t="shared" si="1468"/>
        <v>#DIV/0!</v>
      </c>
      <c r="AZ811" s="35"/>
      <c r="BA811" s="699" t="e">
        <f t="shared" si="1518"/>
        <v>#DIV/0!</v>
      </c>
      <c r="BB811" s="35"/>
      <c r="BC811" s="35"/>
      <c r="BD811" s="35"/>
      <c r="BE811" s="114"/>
      <c r="BF811" s="35"/>
      <c r="BG811" s="35"/>
      <c r="BH811" s="35"/>
      <c r="BI811" s="35"/>
      <c r="BJ811" s="114"/>
      <c r="BK811" s="35"/>
      <c r="BL811" s="35"/>
      <c r="BM811" s="35"/>
      <c r="BN811" s="114"/>
      <c r="BO811" s="35"/>
      <c r="BP811" s="35"/>
      <c r="BQ811" s="35"/>
      <c r="BR811" s="35"/>
      <c r="BS811" s="35"/>
      <c r="BT811" s="114"/>
      <c r="BU811" s="114"/>
      <c r="BV811" s="35"/>
      <c r="BW811" s="35"/>
      <c r="BX811" s="172"/>
      <c r="BY811" s="35"/>
      <c r="BZ811" s="35"/>
      <c r="CE811" s="699" t="e">
        <f t="shared" si="1405"/>
        <v>#DIV/0!</v>
      </c>
    </row>
    <row r="812" spans="2:83" s="170" customFormat="1" ht="49.5" hidden="1" customHeight="1" x14ac:dyDescent="0.25">
      <c r="B812" s="225"/>
      <c r="C812" s="116" t="s">
        <v>47</v>
      </c>
      <c r="D812" s="844">
        <f>E812</f>
        <v>0</v>
      </c>
      <c r="E812" s="172"/>
      <c r="F812" s="172"/>
      <c r="G812" s="172"/>
      <c r="H812" s="172"/>
      <c r="I812" s="172"/>
      <c r="J812" s="844"/>
      <c r="K812" s="240">
        <f t="shared" si="1490"/>
        <v>0</v>
      </c>
      <c r="L812" s="699" t="e">
        <f t="shared" si="1460"/>
        <v>#DIV/0!</v>
      </c>
      <c r="M812" s="172"/>
      <c r="N812" s="35"/>
      <c r="O812" s="35"/>
      <c r="P812" s="35"/>
      <c r="Q812" s="35"/>
      <c r="R812" s="752" t="e">
        <f t="shared" si="1484"/>
        <v>#DIV/0!</v>
      </c>
      <c r="S812" s="35"/>
      <c r="T812" s="35"/>
      <c r="U812" s="35"/>
      <c r="V812" s="114"/>
      <c r="W812" s="35"/>
      <c r="X812" s="35"/>
      <c r="Y812" s="35"/>
      <c r="Z812" s="114"/>
      <c r="AA812" s="35"/>
      <c r="AB812" s="35"/>
      <c r="AC812" s="35"/>
      <c r="AD812" s="35"/>
      <c r="AE812" s="171">
        <f t="shared" si="1513"/>
        <v>0</v>
      </c>
      <c r="AF812" s="699" t="e">
        <f t="shared" si="1463"/>
        <v>#DIV/0!</v>
      </c>
      <c r="AG812" s="172"/>
      <c r="AH812" s="699" t="e">
        <f t="shared" si="1416"/>
        <v>#DIV/0!</v>
      </c>
      <c r="AI812" s="35"/>
      <c r="AJ812" s="35"/>
      <c r="AK812" s="35"/>
      <c r="AL812" s="699" t="e">
        <f t="shared" si="1487"/>
        <v>#DIV/0!</v>
      </c>
      <c r="AM812" s="35"/>
      <c r="AN812" s="35"/>
      <c r="AO812" s="35"/>
      <c r="AP812" s="114"/>
      <c r="AQ812" s="114"/>
      <c r="AR812" s="844"/>
      <c r="AS812" s="699" t="e">
        <f t="shared" si="1466"/>
        <v>#DIV/0!</v>
      </c>
      <c r="AT812" s="172"/>
      <c r="AU812" s="699"/>
      <c r="AV812" s="35"/>
      <c r="AW812" s="699"/>
      <c r="AX812" s="172"/>
      <c r="AY812" s="699" t="e">
        <f t="shared" si="1468"/>
        <v>#DIV/0!</v>
      </c>
      <c r="AZ812" s="35"/>
      <c r="BA812" s="699" t="e">
        <f t="shared" si="1518"/>
        <v>#DIV/0!</v>
      </c>
      <c r="BB812" s="35"/>
      <c r="BC812" s="35"/>
      <c r="BD812" s="35"/>
      <c r="BE812" s="114"/>
      <c r="BF812" s="35"/>
      <c r="BG812" s="35"/>
      <c r="BH812" s="35"/>
      <c r="BI812" s="35"/>
      <c r="BJ812" s="114"/>
      <c r="BK812" s="35"/>
      <c r="BL812" s="35"/>
      <c r="BM812" s="35"/>
      <c r="BN812" s="114"/>
      <c r="BO812" s="35"/>
      <c r="BP812" s="35"/>
      <c r="BQ812" s="35"/>
      <c r="BR812" s="35"/>
      <c r="BS812" s="35"/>
      <c r="BT812" s="114"/>
      <c r="BU812" s="114"/>
      <c r="BV812" s="35"/>
      <c r="BW812" s="35"/>
      <c r="BX812" s="172"/>
      <c r="BY812" s="35"/>
      <c r="BZ812" s="35"/>
      <c r="CE812" s="699" t="e">
        <f t="shared" ref="CE812:CE843" si="1535">BB812/I812</f>
        <v>#DIV/0!</v>
      </c>
    </row>
    <row r="813" spans="2:83" s="170" customFormat="1" ht="49.5" hidden="1" customHeight="1" x14ac:dyDescent="0.25">
      <c r="B813" s="225"/>
      <c r="C813" s="119" t="s">
        <v>129</v>
      </c>
      <c r="D813" s="844">
        <f t="shared" si="1529"/>
        <v>0</v>
      </c>
      <c r="E813" s="172">
        <v>0</v>
      </c>
      <c r="F813" s="172"/>
      <c r="G813" s="172"/>
      <c r="H813" s="172"/>
      <c r="I813" s="172"/>
      <c r="J813" s="844"/>
      <c r="K813" s="240">
        <f t="shared" si="1490"/>
        <v>0</v>
      </c>
      <c r="L813" s="699" t="e">
        <f t="shared" si="1460"/>
        <v>#DIV/0!</v>
      </c>
      <c r="M813" s="172">
        <v>0</v>
      </c>
      <c r="N813" s="35"/>
      <c r="O813" s="35"/>
      <c r="P813" s="35"/>
      <c r="Q813" s="35"/>
      <c r="R813" s="752" t="e">
        <f t="shared" si="1484"/>
        <v>#DIV/0!</v>
      </c>
      <c r="S813" s="35"/>
      <c r="T813" s="35"/>
      <c r="U813" s="35"/>
      <c r="V813" s="114">
        <f t="shared" si="1479"/>
        <v>0</v>
      </c>
      <c r="W813" s="35"/>
      <c r="X813" s="35"/>
      <c r="Y813" s="35"/>
      <c r="Z813" s="114">
        <f t="shared" si="1480"/>
        <v>0</v>
      </c>
      <c r="AA813" s="35">
        <f>E813</f>
        <v>0</v>
      </c>
      <c r="AB813" s="35">
        <f t="shared" ref="AB813:AC817" si="1536">H813</f>
        <v>0</v>
      </c>
      <c r="AC813" s="35">
        <f t="shared" si="1536"/>
        <v>0</v>
      </c>
      <c r="AD813" s="35"/>
      <c r="AE813" s="171">
        <f t="shared" si="1513"/>
        <v>0</v>
      </c>
      <c r="AF813" s="699" t="e">
        <f t="shared" si="1463"/>
        <v>#DIV/0!</v>
      </c>
      <c r="AG813" s="172">
        <v>0</v>
      </c>
      <c r="AH813" s="699" t="e">
        <f t="shared" si="1416"/>
        <v>#DIV/0!</v>
      </c>
      <c r="AI813" s="35"/>
      <c r="AJ813" s="35"/>
      <c r="AK813" s="35"/>
      <c r="AL813" s="699" t="e">
        <f t="shared" si="1487"/>
        <v>#DIV/0!</v>
      </c>
      <c r="AM813" s="35"/>
      <c r="AN813" s="35"/>
      <c r="AO813" s="35"/>
      <c r="AP813" s="114">
        <f t="shared" si="1502"/>
        <v>0</v>
      </c>
      <c r="AQ813" s="114"/>
      <c r="AR813" s="844">
        <f t="shared" ref="AR813:AR817" si="1537">AT813</f>
        <v>0</v>
      </c>
      <c r="AS813" s="699" t="e">
        <f t="shared" si="1466"/>
        <v>#DIV/0!</v>
      </c>
      <c r="AT813" s="172"/>
      <c r="AU813" s="699"/>
      <c r="AV813" s="35"/>
      <c r="AW813" s="699"/>
      <c r="AX813" s="172"/>
      <c r="AY813" s="699" t="e">
        <f t="shared" si="1468"/>
        <v>#DIV/0!</v>
      </c>
      <c r="AZ813" s="35"/>
      <c r="BA813" s="699" t="e">
        <f t="shared" si="1518"/>
        <v>#DIV/0!</v>
      </c>
      <c r="BB813" s="35"/>
      <c r="BC813" s="35">
        <f t="shared" si="1519"/>
        <v>0</v>
      </c>
      <c r="BD813" s="35">
        <f t="shared" si="1520"/>
        <v>0</v>
      </c>
      <c r="BE813" s="114">
        <f t="shared" si="1531"/>
        <v>0</v>
      </c>
      <c r="BF813" s="35">
        <v>0</v>
      </c>
      <c r="BG813" s="35"/>
      <c r="BH813" s="35"/>
      <c r="BI813" s="35"/>
      <c r="BJ813" s="114">
        <f t="shared" si="1524"/>
        <v>0</v>
      </c>
      <c r="BK813" s="35"/>
      <c r="BL813" s="35"/>
      <c r="BM813" s="35"/>
      <c r="BN813" s="114">
        <f t="shared" si="1525"/>
        <v>0</v>
      </c>
      <c r="BO813" s="35"/>
      <c r="BP813" s="35"/>
      <c r="BQ813" s="35"/>
      <c r="BR813" s="35">
        <f t="shared" si="1526"/>
        <v>0</v>
      </c>
      <c r="BS813" s="35">
        <f t="shared" si="1527"/>
        <v>0</v>
      </c>
      <c r="BT813" s="114"/>
      <c r="BU813" s="114">
        <f t="shared" si="1532"/>
        <v>0</v>
      </c>
      <c r="BV813" s="35">
        <v>0</v>
      </c>
      <c r="BW813" s="35"/>
      <c r="BX813" s="172"/>
      <c r="BY813" s="35"/>
      <c r="BZ813" s="35"/>
      <c r="CE813" s="699" t="e">
        <f t="shared" si="1535"/>
        <v>#DIV/0!</v>
      </c>
    </row>
    <row r="814" spans="2:83" s="170" customFormat="1" ht="49.5" hidden="1" customHeight="1" x14ac:dyDescent="0.25">
      <c r="B814" s="225"/>
      <c r="C814" s="119" t="s">
        <v>130</v>
      </c>
      <c r="D814" s="844">
        <f t="shared" si="1529"/>
        <v>0</v>
      </c>
      <c r="E814" s="171">
        <v>0</v>
      </c>
      <c r="F814" s="171"/>
      <c r="G814" s="172"/>
      <c r="H814" s="172"/>
      <c r="I814" s="172"/>
      <c r="J814" s="844"/>
      <c r="K814" s="240">
        <f t="shared" si="1490"/>
        <v>0</v>
      </c>
      <c r="L814" s="699" t="e">
        <f t="shared" si="1460"/>
        <v>#DIV/0!</v>
      </c>
      <c r="M814" s="171">
        <v>0</v>
      </c>
      <c r="N814" s="116"/>
      <c r="O814" s="116"/>
      <c r="P814" s="116"/>
      <c r="Q814" s="35"/>
      <c r="R814" s="752" t="e">
        <f t="shared" si="1484"/>
        <v>#DIV/0!</v>
      </c>
      <c r="S814" s="35"/>
      <c r="T814" s="35"/>
      <c r="U814" s="35"/>
      <c r="V814" s="114">
        <f t="shared" si="1479"/>
        <v>0</v>
      </c>
      <c r="W814" s="35"/>
      <c r="X814" s="35"/>
      <c r="Y814" s="35"/>
      <c r="Z814" s="114">
        <f t="shared" si="1480"/>
        <v>0</v>
      </c>
      <c r="AA814" s="35">
        <f>E814</f>
        <v>0</v>
      </c>
      <c r="AB814" s="35">
        <f t="shared" si="1536"/>
        <v>0</v>
      </c>
      <c r="AC814" s="35">
        <f t="shared" si="1536"/>
        <v>0</v>
      </c>
      <c r="AD814" s="35"/>
      <c r="AE814" s="171">
        <f t="shared" si="1513"/>
        <v>0</v>
      </c>
      <c r="AF814" s="699" t="e">
        <f t="shared" si="1463"/>
        <v>#DIV/0!</v>
      </c>
      <c r="AG814" s="171">
        <v>0</v>
      </c>
      <c r="AH814" s="699" t="e">
        <f t="shared" si="1416"/>
        <v>#DIV/0!</v>
      </c>
      <c r="AI814" s="116"/>
      <c r="AJ814" s="116"/>
      <c r="AK814" s="35"/>
      <c r="AL814" s="699" t="e">
        <f t="shared" si="1487"/>
        <v>#DIV/0!</v>
      </c>
      <c r="AM814" s="35"/>
      <c r="AN814" s="35"/>
      <c r="AO814" s="35"/>
      <c r="AP814" s="114">
        <v>0</v>
      </c>
      <c r="AQ814" s="114"/>
      <c r="AR814" s="844">
        <f t="shared" si="1537"/>
        <v>0</v>
      </c>
      <c r="AS814" s="699" t="e">
        <f t="shared" si="1466"/>
        <v>#DIV/0!</v>
      </c>
      <c r="AT814" s="171"/>
      <c r="AU814" s="699"/>
      <c r="AV814" s="116"/>
      <c r="AW814" s="699"/>
      <c r="AX814" s="172"/>
      <c r="AY814" s="699" t="e">
        <f t="shared" si="1468"/>
        <v>#DIV/0!</v>
      </c>
      <c r="AZ814" s="35"/>
      <c r="BA814" s="699" t="e">
        <f t="shared" si="1518"/>
        <v>#DIV/0!</v>
      </c>
      <c r="BB814" s="35"/>
      <c r="BC814" s="35">
        <f t="shared" si="1519"/>
        <v>0</v>
      </c>
      <c r="BD814" s="35">
        <f t="shared" si="1520"/>
        <v>0</v>
      </c>
      <c r="BE814" s="114">
        <f t="shared" si="1531"/>
        <v>20000</v>
      </c>
      <c r="BF814" s="116">
        <v>20000</v>
      </c>
      <c r="BG814" s="35"/>
      <c r="BH814" s="35"/>
      <c r="BI814" s="35"/>
      <c r="BJ814" s="114">
        <f t="shared" si="1524"/>
        <v>0</v>
      </c>
      <c r="BK814" s="35"/>
      <c r="BL814" s="35"/>
      <c r="BM814" s="35"/>
      <c r="BN814" s="114">
        <f t="shared" si="1525"/>
        <v>0</v>
      </c>
      <c r="BO814" s="35"/>
      <c r="BP814" s="35"/>
      <c r="BQ814" s="35"/>
      <c r="BR814" s="35">
        <f t="shared" si="1526"/>
        <v>0</v>
      </c>
      <c r="BS814" s="35">
        <f t="shared" si="1527"/>
        <v>0</v>
      </c>
      <c r="BT814" s="114"/>
      <c r="BU814" s="114">
        <f t="shared" si="1532"/>
        <v>0</v>
      </c>
      <c r="BV814" s="116"/>
      <c r="BW814" s="116"/>
      <c r="BX814" s="172"/>
      <c r="BY814" s="35"/>
      <c r="BZ814" s="35"/>
      <c r="CE814" s="699" t="e">
        <f t="shared" si="1535"/>
        <v>#DIV/0!</v>
      </c>
    </row>
    <row r="815" spans="2:83" s="170" customFormat="1" ht="49.5" hidden="1" customHeight="1" x14ac:dyDescent="0.25">
      <c r="B815" s="225"/>
      <c r="C815" s="119" t="s">
        <v>131</v>
      </c>
      <c r="D815" s="844">
        <f t="shared" si="1529"/>
        <v>0</v>
      </c>
      <c r="E815" s="172">
        <v>0</v>
      </c>
      <c r="F815" s="172"/>
      <c r="G815" s="172"/>
      <c r="H815" s="172"/>
      <c r="I815" s="172"/>
      <c r="J815" s="844"/>
      <c r="K815" s="240">
        <f t="shared" si="1490"/>
        <v>0</v>
      </c>
      <c r="L815" s="699" t="e">
        <f t="shared" si="1460"/>
        <v>#DIV/0!</v>
      </c>
      <c r="M815" s="172">
        <v>0</v>
      </c>
      <c r="N815" s="35"/>
      <c r="O815" s="35"/>
      <c r="P815" s="35"/>
      <c r="Q815" s="35"/>
      <c r="R815" s="752" t="e">
        <f t="shared" si="1484"/>
        <v>#DIV/0!</v>
      </c>
      <c r="S815" s="35"/>
      <c r="T815" s="35"/>
      <c r="U815" s="35"/>
      <c r="V815" s="114">
        <f t="shared" si="1479"/>
        <v>0</v>
      </c>
      <c r="W815" s="35"/>
      <c r="X815" s="35"/>
      <c r="Y815" s="35"/>
      <c r="Z815" s="114">
        <f t="shared" si="1480"/>
        <v>0</v>
      </c>
      <c r="AA815" s="35">
        <f>E815</f>
        <v>0</v>
      </c>
      <c r="AB815" s="35">
        <f t="shared" si="1536"/>
        <v>0</v>
      </c>
      <c r="AC815" s="35">
        <f t="shared" si="1536"/>
        <v>0</v>
      </c>
      <c r="AD815" s="35"/>
      <c r="AE815" s="171">
        <f t="shared" si="1513"/>
        <v>0</v>
      </c>
      <c r="AF815" s="699" t="e">
        <f t="shared" si="1463"/>
        <v>#DIV/0!</v>
      </c>
      <c r="AG815" s="172">
        <v>0</v>
      </c>
      <c r="AH815" s="699" t="e">
        <f t="shared" si="1416"/>
        <v>#DIV/0!</v>
      </c>
      <c r="AI815" s="35"/>
      <c r="AJ815" s="35"/>
      <c r="AK815" s="35"/>
      <c r="AL815" s="699" t="e">
        <f t="shared" si="1487"/>
        <v>#DIV/0!</v>
      </c>
      <c r="AM815" s="35"/>
      <c r="AN815" s="35"/>
      <c r="AO815" s="35"/>
      <c r="AP815" s="114">
        <f t="shared" si="1502"/>
        <v>0</v>
      </c>
      <c r="AQ815" s="114"/>
      <c r="AR815" s="844">
        <f t="shared" si="1537"/>
        <v>0</v>
      </c>
      <c r="AS815" s="699" t="e">
        <f t="shared" si="1466"/>
        <v>#DIV/0!</v>
      </c>
      <c r="AT815" s="172"/>
      <c r="AU815" s="699"/>
      <c r="AV815" s="35"/>
      <c r="AW815" s="699"/>
      <c r="AX815" s="172"/>
      <c r="AY815" s="699" t="e">
        <f t="shared" si="1468"/>
        <v>#DIV/0!</v>
      </c>
      <c r="AZ815" s="35"/>
      <c r="BA815" s="699" t="e">
        <f t="shared" si="1518"/>
        <v>#DIV/0!</v>
      </c>
      <c r="BB815" s="35"/>
      <c r="BC815" s="35">
        <f t="shared" si="1519"/>
        <v>0</v>
      </c>
      <c r="BD815" s="35">
        <f t="shared" si="1520"/>
        <v>0</v>
      </c>
      <c r="BE815" s="114">
        <f t="shared" si="1531"/>
        <v>0</v>
      </c>
      <c r="BF815" s="35">
        <v>0</v>
      </c>
      <c r="BG815" s="35"/>
      <c r="BH815" s="35"/>
      <c r="BI815" s="35"/>
      <c r="BJ815" s="114">
        <f t="shared" si="1524"/>
        <v>0</v>
      </c>
      <c r="BK815" s="35"/>
      <c r="BL815" s="35"/>
      <c r="BM815" s="35"/>
      <c r="BN815" s="114">
        <f t="shared" si="1525"/>
        <v>0</v>
      </c>
      <c r="BO815" s="35"/>
      <c r="BP815" s="35"/>
      <c r="BQ815" s="35"/>
      <c r="BR815" s="35">
        <f t="shared" si="1526"/>
        <v>0</v>
      </c>
      <c r="BS815" s="35">
        <f t="shared" si="1527"/>
        <v>0</v>
      </c>
      <c r="BT815" s="114"/>
      <c r="BU815" s="114">
        <f t="shared" si="1532"/>
        <v>0</v>
      </c>
      <c r="BV815" s="35">
        <v>0</v>
      </c>
      <c r="BW815" s="35"/>
      <c r="BX815" s="172"/>
      <c r="BY815" s="35"/>
      <c r="BZ815" s="35"/>
      <c r="CE815" s="699" t="e">
        <f t="shared" si="1535"/>
        <v>#DIV/0!</v>
      </c>
    </row>
    <row r="816" spans="2:83" s="170" customFormat="1" ht="49.5" hidden="1" customHeight="1" x14ac:dyDescent="0.25">
      <c r="B816" s="225"/>
      <c r="C816" s="119" t="s">
        <v>132</v>
      </c>
      <c r="D816" s="844">
        <f t="shared" si="1529"/>
        <v>0</v>
      </c>
      <c r="E816" s="172">
        <v>0</v>
      </c>
      <c r="F816" s="172"/>
      <c r="G816" s="172"/>
      <c r="H816" s="172"/>
      <c r="I816" s="172"/>
      <c r="J816" s="844"/>
      <c r="K816" s="240">
        <f t="shared" si="1490"/>
        <v>0</v>
      </c>
      <c r="L816" s="699" t="e">
        <f t="shared" si="1460"/>
        <v>#DIV/0!</v>
      </c>
      <c r="M816" s="172">
        <v>0</v>
      </c>
      <c r="N816" s="35"/>
      <c r="O816" s="35"/>
      <c r="P816" s="35"/>
      <c r="Q816" s="35"/>
      <c r="R816" s="752" t="e">
        <f t="shared" si="1484"/>
        <v>#DIV/0!</v>
      </c>
      <c r="S816" s="35"/>
      <c r="T816" s="35"/>
      <c r="U816" s="35"/>
      <c r="V816" s="114">
        <f t="shared" si="1479"/>
        <v>0</v>
      </c>
      <c r="W816" s="35"/>
      <c r="X816" s="35"/>
      <c r="Y816" s="35"/>
      <c r="Z816" s="114">
        <f t="shared" si="1480"/>
        <v>0</v>
      </c>
      <c r="AA816" s="35">
        <f>E816</f>
        <v>0</v>
      </c>
      <c r="AB816" s="35">
        <f t="shared" si="1536"/>
        <v>0</v>
      </c>
      <c r="AC816" s="35">
        <f t="shared" si="1536"/>
        <v>0</v>
      </c>
      <c r="AD816" s="35"/>
      <c r="AE816" s="171">
        <f t="shared" si="1513"/>
        <v>0</v>
      </c>
      <c r="AF816" s="699" t="e">
        <f t="shared" si="1463"/>
        <v>#DIV/0!</v>
      </c>
      <c r="AG816" s="172">
        <v>0</v>
      </c>
      <c r="AH816" s="699" t="e">
        <f t="shared" si="1416"/>
        <v>#DIV/0!</v>
      </c>
      <c r="AI816" s="35"/>
      <c r="AJ816" s="35"/>
      <c r="AK816" s="35"/>
      <c r="AL816" s="699" t="e">
        <f t="shared" si="1487"/>
        <v>#DIV/0!</v>
      </c>
      <c r="AM816" s="35"/>
      <c r="AN816" s="35"/>
      <c r="AO816" s="35"/>
      <c r="AP816" s="114">
        <f t="shared" si="1502"/>
        <v>0</v>
      </c>
      <c r="AQ816" s="114"/>
      <c r="AR816" s="844">
        <f t="shared" si="1537"/>
        <v>0</v>
      </c>
      <c r="AS816" s="699" t="e">
        <f t="shared" si="1466"/>
        <v>#DIV/0!</v>
      </c>
      <c r="AT816" s="172"/>
      <c r="AU816" s="699"/>
      <c r="AV816" s="35"/>
      <c r="AW816" s="699"/>
      <c r="AX816" s="172"/>
      <c r="AY816" s="699" t="e">
        <f t="shared" si="1468"/>
        <v>#DIV/0!</v>
      </c>
      <c r="AZ816" s="35"/>
      <c r="BA816" s="699" t="e">
        <f t="shared" si="1518"/>
        <v>#DIV/0!</v>
      </c>
      <c r="BB816" s="35"/>
      <c r="BC816" s="35">
        <f t="shared" si="1519"/>
        <v>0</v>
      </c>
      <c r="BD816" s="35">
        <f t="shared" si="1520"/>
        <v>0</v>
      </c>
      <c r="BE816" s="114">
        <f t="shared" si="1531"/>
        <v>0</v>
      </c>
      <c r="BF816" s="35">
        <v>0</v>
      </c>
      <c r="BG816" s="35"/>
      <c r="BH816" s="35"/>
      <c r="BI816" s="35"/>
      <c r="BJ816" s="114">
        <f t="shared" si="1524"/>
        <v>0</v>
      </c>
      <c r="BK816" s="35"/>
      <c r="BL816" s="35"/>
      <c r="BM816" s="35"/>
      <c r="BN816" s="114">
        <f t="shared" si="1525"/>
        <v>0</v>
      </c>
      <c r="BO816" s="35"/>
      <c r="BP816" s="35"/>
      <c r="BQ816" s="35"/>
      <c r="BR816" s="35">
        <f t="shared" si="1526"/>
        <v>0</v>
      </c>
      <c r="BS816" s="35">
        <f t="shared" si="1527"/>
        <v>0</v>
      </c>
      <c r="BT816" s="114"/>
      <c r="BU816" s="114">
        <f t="shared" si="1532"/>
        <v>0</v>
      </c>
      <c r="BV816" s="35">
        <v>0</v>
      </c>
      <c r="BW816" s="35"/>
      <c r="BX816" s="172"/>
      <c r="BY816" s="35"/>
      <c r="BZ816" s="35"/>
      <c r="CE816" s="699" t="e">
        <f t="shared" si="1535"/>
        <v>#DIV/0!</v>
      </c>
    </row>
    <row r="817" spans="1:12295" s="170" customFormat="1" ht="49.5" hidden="1" customHeight="1" x14ac:dyDescent="0.25">
      <c r="B817" s="225"/>
      <c r="C817" s="119" t="s">
        <v>397</v>
      </c>
      <c r="D817" s="844">
        <f t="shared" si="1529"/>
        <v>0</v>
      </c>
      <c r="E817" s="171">
        <v>0</v>
      </c>
      <c r="F817" s="171"/>
      <c r="G817" s="171"/>
      <c r="H817" s="172"/>
      <c r="I817" s="172"/>
      <c r="J817" s="844"/>
      <c r="K817" s="240">
        <f t="shared" si="1490"/>
        <v>0</v>
      </c>
      <c r="L817" s="699" t="e">
        <f t="shared" si="1460"/>
        <v>#DIV/0!</v>
      </c>
      <c r="M817" s="171">
        <v>0</v>
      </c>
      <c r="N817" s="116"/>
      <c r="O817" s="116"/>
      <c r="P817" s="116"/>
      <c r="Q817" s="116"/>
      <c r="R817" s="752" t="e">
        <f t="shared" si="1484"/>
        <v>#DIV/0!</v>
      </c>
      <c r="S817" s="35"/>
      <c r="T817" s="35"/>
      <c r="U817" s="35"/>
      <c r="V817" s="114">
        <f t="shared" si="1479"/>
        <v>0</v>
      </c>
      <c r="W817" s="35"/>
      <c r="X817" s="35"/>
      <c r="Y817" s="35"/>
      <c r="Z817" s="114">
        <f t="shared" si="1480"/>
        <v>0</v>
      </c>
      <c r="AA817" s="35">
        <f>E817</f>
        <v>0</v>
      </c>
      <c r="AB817" s="35">
        <f t="shared" si="1536"/>
        <v>0</v>
      </c>
      <c r="AC817" s="35">
        <f t="shared" si="1536"/>
        <v>0</v>
      </c>
      <c r="AD817" s="35"/>
      <c r="AE817" s="171">
        <f t="shared" si="1513"/>
        <v>0</v>
      </c>
      <c r="AF817" s="699" t="e">
        <f t="shared" si="1463"/>
        <v>#DIV/0!</v>
      </c>
      <c r="AG817" s="171">
        <v>0</v>
      </c>
      <c r="AH817" s="699" t="e">
        <f t="shared" si="1416"/>
        <v>#DIV/0!</v>
      </c>
      <c r="AI817" s="116"/>
      <c r="AJ817" s="116"/>
      <c r="AK817" s="116"/>
      <c r="AL817" s="699" t="e">
        <f t="shared" si="1487"/>
        <v>#DIV/0!</v>
      </c>
      <c r="AM817" s="35"/>
      <c r="AN817" s="35"/>
      <c r="AO817" s="35"/>
      <c r="AP817" s="114">
        <f t="shared" si="1502"/>
        <v>0</v>
      </c>
      <c r="AQ817" s="114"/>
      <c r="AR817" s="844">
        <f t="shared" si="1537"/>
        <v>0</v>
      </c>
      <c r="AS817" s="699" t="e">
        <f t="shared" si="1466"/>
        <v>#DIV/0!</v>
      </c>
      <c r="AT817" s="171"/>
      <c r="AU817" s="699"/>
      <c r="AV817" s="116"/>
      <c r="AW817" s="699"/>
      <c r="AX817" s="171"/>
      <c r="AY817" s="699" t="e">
        <f t="shared" si="1468"/>
        <v>#DIV/0!</v>
      </c>
      <c r="AZ817" s="35"/>
      <c r="BA817" s="699" t="e">
        <f t="shared" si="1518"/>
        <v>#DIV/0!</v>
      </c>
      <c r="BB817" s="35"/>
      <c r="BC817" s="35">
        <f t="shared" si="1519"/>
        <v>0</v>
      </c>
      <c r="BD817" s="35">
        <f t="shared" si="1520"/>
        <v>0</v>
      </c>
      <c r="BE817" s="114">
        <f t="shared" si="1531"/>
        <v>0</v>
      </c>
      <c r="BF817" s="116">
        <v>0</v>
      </c>
      <c r="BG817" s="116"/>
      <c r="BH817" s="35"/>
      <c r="BI817" s="35"/>
      <c r="BJ817" s="114">
        <f t="shared" si="1524"/>
        <v>0</v>
      </c>
      <c r="BK817" s="116"/>
      <c r="BL817" s="35"/>
      <c r="BM817" s="35"/>
      <c r="BN817" s="114">
        <f t="shared" si="1525"/>
        <v>0</v>
      </c>
      <c r="BO817" s="116"/>
      <c r="BP817" s="116"/>
      <c r="BQ817" s="116"/>
      <c r="BR817" s="35">
        <f t="shared" si="1526"/>
        <v>0</v>
      </c>
      <c r="BS817" s="35">
        <f t="shared" si="1527"/>
        <v>0</v>
      </c>
      <c r="BT817" s="114"/>
      <c r="BU817" s="114">
        <f t="shared" si="1532"/>
        <v>0</v>
      </c>
      <c r="BV817" s="116">
        <v>0</v>
      </c>
      <c r="BW817" s="116"/>
      <c r="BX817" s="171"/>
      <c r="BY817" s="35"/>
      <c r="BZ817" s="35"/>
      <c r="CE817" s="699" t="e">
        <f t="shared" si="1535"/>
        <v>#DIV/0!</v>
      </c>
    </row>
    <row r="818" spans="1:12295" s="60" customFormat="1" ht="355.5" hidden="1" customHeight="1" x14ac:dyDescent="0.25">
      <c r="B818" s="162" t="s">
        <v>56</v>
      </c>
      <c r="C818" s="141" t="s">
        <v>385</v>
      </c>
      <c r="D818" s="240">
        <f>E818+G818+H818+I818</f>
        <v>0</v>
      </c>
      <c r="E818" s="246"/>
      <c r="F818" s="246"/>
      <c r="G818" s="246"/>
      <c r="H818" s="246"/>
      <c r="I818" s="246"/>
      <c r="J818" s="240"/>
      <c r="K818" s="240">
        <f t="shared" si="1490"/>
        <v>0</v>
      </c>
      <c r="L818" s="699" t="e">
        <f t="shared" si="1460"/>
        <v>#DIV/0!</v>
      </c>
      <c r="M818" s="246"/>
      <c r="N818" s="35"/>
      <c r="O818" s="303"/>
      <c r="P818" s="35"/>
      <c r="Q818" s="303"/>
      <c r="R818" s="752" t="e">
        <f t="shared" si="1484"/>
        <v>#DIV/0!</v>
      </c>
      <c r="S818" s="303"/>
      <c r="T818" s="35"/>
      <c r="U818" s="303"/>
      <c r="V818" s="114"/>
      <c r="W818" s="303"/>
      <c r="X818" s="303"/>
      <c r="Y818" s="303"/>
      <c r="Z818" s="111"/>
      <c r="AA818" s="303"/>
      <c r="AB818" s="303"/>
      <c r="AC818" s="303"/>
      <c r="AD818" s="35"/>
      <c r="AE818" s="171">
        <f t="shared" si="1513"/>
        <v>0</v>
      </c>
      <c r="AF818" s="699" t="e">
        <f t="shared" si="1463"/>
        <v>#DIV/0!</v>
      </c>
      <c r="AG818" s="246"/>
      <c r="AH818" s="699" t="e">
        <f t="shared" si="1416"/>
        <v>#DIV/0!</v>
      </c>
      <c r="AI818" s="303"/>
      <c r="AJ818" s="35"/>
      <c r="AK818" s="303"/>
      <c r="AL818" s="699" t="e">
        <f t="shared" si="1487"/>
        <v>#DIV/0!</v>
      </c>
      <c r="AM818" s="303"/>
      <c r="AN818" s="35"/>
      <c r="AO818" s="303"/>
      <c r="AP818" s="111"/>
      <c r="AQ818" s="114"/>
      <c r="AR818" s="240">
        <f>AT818+AX818+AZ818+BB818</f>
        <v>0</v>
      </c>
      <c r="AS818" s="699" t="e">
        <f t="shared" si="1466"/>
        <v>#DIV/0!</v>
      </c>
      <c r="AT818" s="246"/>
      <c r="AU818" s="699"/>
      <c r="AV818" s="303"/>
      <c r="AW818" s="699"/>
      <c r="AX818" s="246"/>
      <c r="AY818" s="699" t="e">
        <f t="shared" si="1468"/>
        <v>#DIV/0!</v>
      </c>
      <c r="AZ818" s="303"/>
      <c r="BA818" s="699" t="e">
        <f t="shared" si="1518"/>
        <v>#DIV/0!</v>
      </c>
      <c r="BB818" s="303"/>
      <c r="BC818" s="303"/>
      <c r="BD818" s="303"/>
      <c r="BE818" s="111">
        <f>BF818+BG818+BH818+BI818</f>
        <v>0</v>
      </c>
      <c r="BF818" s="303"/>
      <c r="BG818" s="303"/>
      <c r="BH818" s="303"/>
      <c r="BI818" s="303"/>
      <c r="BJ818" s="111"/>
      <c r="BK818" s="303"/>
      <c r="BL818" s="303"/>
      <c r="BM818" s="303"/>
      <c r="BN818" s="111"/>
      <c r="BO818" s="303"/>
      <c r="BP818" s="303"/>
      <c r="BQ818" s="303"/>
      <c r="BR818" s="303"/>
      <c r="BS818" s="303"/>
      <c r="BT818" s="111"/>
      <c r="BU818" s="111">
        <f>BV818+BX818+BY818+BZ818</f>
        <v>0</v>
      </c>
      <c r="BV818" s="303"/>
      <c r="BW818" s="303"/>
      <c r="BX818" s="246"/>
      <c r="BY818" s="303"/>
      <c r="BZ818" s="303"/>
      <c r="CE818" s="699" t="e">
        <f t="shared" si="1535"/>
        <v>#DIV/0!</v>
      </c>
    </row>
    <row r="819" spans="1:12295" s="60" customFormat="1" ht="41.25" hidden="1" customHeight="1" x14ac:dyDescent="0.25">
      <c r="B819" s="162"/>
      <c r="C819" s="145"/>
      <c r="D819" s="240"/>
      <c r="E819" s="246"/>
      <c r="F819" s="246"/>
      <c r="G819" s="246"/>
      <c r="H819" s="246"/>
      <c r="I819" s="246"/>
      <c r="J819" s="240"/>
      <c r="K819" s="240">
        <f t="shared" si="1490"/>
        <v>0</v>
      </c>
      <c r="L819" s="699" t="e">
        <f t="shared" si="1460"/>
        <v>#DIV/0!</v>
      </c>
      <c r="M819" s="246"/>
      <c r="N819" s="35"/>
      <c r="O819" s="303"/>
      <c r="P819" s="35"/>
      <c r="Q819" s="303"/>
      <c r="R819" s="752" t="e">
        <f t="shared" si="1484"/>
        <v>#DIV/0!</v>
      </c>
      <c r="S819" s="303"/>
      <c r="T819" s="35"/>
      <c r="U819" s="303"/>
      <c r="V819" s="114"/>
      <c r="W819" s="303"/>
      <c r="X819" s="303"/>
      <c r="Y819" s="303"/>
      <c r="Z819" s="111"/>
      <c r="AA819" s="303"/>
      <c r="AB819" s="303"/>
      <c r="AC819" s="303"/>
      <c r="AD819" s="35"/>
      <c r="AE819" s="171">
        <f t="shared" si="1513"/>
        <v>0</v>
      </c>
      <c r="AF819" s="699" t="e">
        <f t="shared" si="1463"/>
        <v>#DIV/0!</v>
      </c>
      <c r="AG819" s="246"/>
      <c r="AH819" s="699" t="e">
        <f t="shared" si="1416"/>
        <v>#DIV/0!</v>
      </c>
      <c r="AI819" s="303"/>
      <c r="AJ819" s="35"/>
      <c r="AK819" s="303"/>
      <c r="AL819" s="699" t="e">
        <f t="shared" si="1487"/>
        <v>#DIV/0!</v>
      </c>
      <c r="AM819" s="303"/>
      <c r="AN819" s="35"/>
      <c r="AO819" s="303"/>
      <c r="AP819" s="111"/>
      <c r="AQ819" s="114"/>
      <c r="AR819" s="240"/>
      <c r="AS819" s="699" t="e">
        <f t="shared" si="1466"/>
        <v>#DIV/0!</v>
      </c>
      <c r="AT819" s="246"/>
      <c r="AU819" s="699"/>
      <c r="AV819" s="303"/>
      <c r="AW819" s="699"/>
      <c r="AX819" s="246"/>
      <c r="AY819" s="699" t="e">
        <f t="shared" si="1468"/>
        <v>#DIV/0!</v>
      </c>
      <c r="AZ819" s="303"/>
      <c r="BA819" s="699" t="e">
        <f t="shared" si="1518"/>
        <v>#DIV/0!</v>
      </c>
      <c r="BB819" s="303"/>
      <c r="BC819" s="303"/>
      <c r="BD819" s="303"/>
      <c r="BE819" s="111"/>
      <c r="BF819" s="303"/>
      <c r="BG819" s="303"/>
      <c r="BH819" s="303"/>
      <c r="BI819" s="303"/>
      <c r="BJ819" s="111"/>
      <c r="BK819" s="303"/>
      <c r="BL819" s="303"/>
      <c r="BM819" s="303"/>
      <c r="BN819" s="111"/>
      <c r="BO819" s="303"/>
      <c r="BP819" s="303"/>
      <c r="BQ819" s="303"/>
      <c r="BR819" s="303"/>
      <c r="BS819" s="303"/>
      <c r="BT819" s="111"/>
      <c r="BU819" s="111"/>
      <c r="BV819" s="303"/>
      <c r="BW819" s="303"/>
      <c r="BX819" s="246"/>
      <c r="BY819" s="303"/>
      <c r="BZ819" s="303"/>
      <c r="CE819" s="699" t="e">
        <f t="shared" si="1535"/>
        <v>#DIV/0!</v>
      </c>
    </row>
    <row r="820" spans="1:12295" s="60" customFormat="1" ht="41.25" hidden="1" customHeight="1" x14ac:dyDescent="0.25">
      <c r="B820" s="162"/>
      <c r="C820" s="145"/>
      <c r="D820" s="240"/>
      <c r="E820" s="246"/>
      <c r="F820" s="246"/>
      <c r="G820" s="246"/>
      <c r="H820" s="246"/>
      <c r="I820" s="246"/>
      <c r="J820" s="240"/>
      <c r="K820" s="240">
        <f t="shared" si="1490"/>
        <v>0</v>
      </c>
      <c r="L820" s="699" t="e">
        <f t="shared" si="1460"/>
        <v>#DIV/0!</v>
      </c>
      <c r="M820" s="246"/>
      <c r="N820" s="35"/>
      <c r="O820" s="303"/>
      <c r="P820" s="35"/>
      <c r="Q820" s="303"/>
      <c r="R820" s="752" t="e">
        <f t="shared" si="1484"/>
        <v>#DIV/0!</v>
      </c>
      <c r="S820" s="303"/>
      <c r="T820" s="35"/>
      <c r="U820" s="303"/>
      <c r="V820" s="114"/>
      <c r="W820" s="303"/>
      <c r="X820" s="303"/>
      <c r="Y820" s="303"/>
      <c r="Z820" s="111"/>
      <c r="AA820" s="303"/>
      <c r="AB820" s="303"/>
      <c r="AC820" s="303"/>
      <c r="AD820" s="35"/>
      <c r="AE820" s="171">
        <f t="shared" si="1513"/>
        <v>0</v>
      </c>
      <c r="AF820" s="699" t="e">
        <f t="shared" si="1463"/>
        <v>#DIV/0!</v>
      </c>
      <c r="AG820" s="246"/>
      <c r="AH820" s="699" t="e">
        <f t="shared" si="1416"/>
        <v>#DIV/0!</v>
      </c>
      <c r="AI820" s="303"/>
      <c r="AJ820" s="35"/>
      <c r="AK820" s="303"/>
      <c r="AL820" s="699" t="e">
        <f t="shared" si="1487"/>
        <v>#DIV/0!</v>
      </c>
      <c r="AM820" s="303"/>
      <c r="AN820" s="35"/>
      <c r="AO820" s="303"/>
      <c r="AP820" s="111"/>
      <c r="AQ820" s="114"/>
      <c r="AR820" s="240"/>
      <c r="AS820" s="699" t="e">
        <f t="shared" si="1466"/>
        <v>#DIV/0!</v>
      </c>
      <c r="AT820" s="246"/>
      <c r="AU820" s="699"/>
      <c r="AV820" s="303"/>
      <c r="AW820" s="699"/>
      <c r="AX820" s="246"/>
      <c r="AY820" s="699" t="e">
        <f t="shared" si="1468"/>
        <v>#DIV/0!</v>
      </c>
      <c r="AZ820" s="303"/>
      <c r="BA820" s="699" t="e">
        <f t="shared" si="1518"/>
        <v>#DIV/0!</v>
      </c>
      <c r="BB820" s="303"/>
      <c r="BC820" s="303"/>
      <c r="BD820" s="303"/>
      <c r="BE820" s="111"/>
      <c r="BF820" s="303"/>
      <c r="BG820" s="303"/>
      <c r="BH820" s="303"/>
      <c r="BI820" s="303"/>
      <c r="BJ820" s="111"/>
      <c r="BK820" s="303"/>
      <c r="BL820" s="303"/>
      <c r="BM820" s="303"/>
      <c r="BN820" s="111"/>
      <c r="BO820" s="303"/>
      <c r="BP820" s="303"/>
      <c r="BQ820" s="303"/>
      <c r="BR820" s="303"/>
      <c r="BS820" s="303"/>
      <c r="BT820" s="111"/>
      <c r="BU820" s="111"/>
      <c r="BV820" s="303"/>
      <c r="BW820" s="303"/>
      <c r="BX820" s="246"/>
      <c r="BY820" s="303"/>
      <c r="BZ820" s="303"/>
      <c r="CE820" s="699" t="e">
        <f t="shared" si="1535"/>
        <v>#DIV/0!</v>
      </c>
    </row>
    <row r="821" spans="1:12295" s="60" customFormat="1" ht="41.25" hidden="1" customHeight="1" x14ac:dyDescent="0.25">
      <c r="B821" s="162"/>
      <c r="C821" s="145"/>
      <c r="D821" s="240"/>
      <c r="E821" s="246"/>
      <c r="F821" s="246"/>
      <c r="G821" s="246"/>
      <c r="H821" s="246"/>
      <c r="I821" s="246"/>
      <c r="J821" s="240"/>
      <c r="K821" s="240">
        <f t="shared" si="1490"/>
        <v>0</v>
      </c>
      <c r="L821" s="699" t="e">
        <f t="shared" si="1460"/>
        <v>#DIV/0!</v>
      </c>
      <c r="M821" s="246"/>
      <c r="N821" s="35"/>
      <c r="O821" s="303"/>
      <c r="P821" s="35"/>
      <c r="Q821" s="303"/>
      <c r="R821" s="752" t="e">
        <f t="shared" si="1484"/>
        <v>#DIV/0!</v>
      </c>
      <c r="S821" s="303"/>
      <c r="T821" s="35"/>
      <c r="U821" s="303"/>
      <c r="V821" s="114"/>
      <c r="W821" s="303"/>
      <c r="X821" s="303"/>
      <c r="Y821" s="303"/>
      <c r="Z821" s="111"/>
      <c r="AA821" s="303"/>
      <c r="AB821" s="303"/>
      <c r="AC821" s="303"/>
      <c r="AD821" s="35"/>
      <c r="AE821" s="171">
        <f t="shared" si="1513"/>
        <v>0</v>
      </c>
      <c r="AF821" s="699" t="e">
        <f t="shared" si="1463"/>
        <v>#DIV/0!</v>
      </c>
      <c r="AG821" s="246"/>
      <c r="AH821" s="699" t="e">
        <f t="shared" si="1416"/>
        <v>#DIV/0!</v>
      </c>
      <c r="AI821" s="303"/>
      <c r="AJ821" s="35"/>
      <c r="AK821" s="303"/>
      <c r="AL821" s="699" t="e">
        <f t="shared" si="1487"/>
        <v>#DIV/0!</v>
      </c>
      <c r="AM821" s="303"/>
      <c r="AN821" s="35"/>
      <c r="AO821" s="303"/>
      <c r="AP821" s="111"/>
      <c r="AQ821" s="114"/>
      <c r="AR821" s="240"/>
      <c r="AS821" s="699" t="e">
        <f t="shared" si="1466"/>
        <v>#DIV/0!</v>
      </c>
      <c r="AT821" s="246"/>
      <c r="AU821" s="699"/>
      <c r="AV821" s="303"/>
      <c r="AW821" s="699"/>
      <c r="AX821" s="246"/>
      <c r="AY821" s="699" t="e">
        <f t="shared" si="1468"/>
        <v>#DIV/0!</v>
      </c>
      <c r="AZ821" s="303"/>
      <c r="BA821" s="699" t="e">
        <f t="shared" si="1518"/>
        <v>#DIV/0!</v>
      </c>
      <c r="BB821" s="303"/>
      <c r="BC821" s="303"/>
      <c r="BD821" s="303"/>
      <c r="BE821" s="111"/>
      <c r="BF821" s="303"/>
      <c r="BG821" s="303"/>
      <c r="BH821" s="303"/>
      <c r="BI821" s="303"/>
      <c r="BJ821" s="111"/>
      <c r="BK821" s="303"/>
      <c r="BL821" s="303"/>
      <c r="BM821" s="303"/>
      <c r="BN821" s="111"/>
      <c r="BO821" s="303"/>
      <c r="BP821" s="303"/>
      <c r="BQ821" s="303"/>
      <c r="BR821" s="303"/>
      <c r="BS821" s="303"/>
      <c r="BT821" s="111"/>
      <c r="BU821" s="111"/>
      <c r="BV821" s="303"/>
      <c r="BW821" s="303"/>
      <c r="BX821" s="246"/>
      <c r="BY821" s="303"/>
      <c r="BZ821" s="303"/>
      <c r="CE821" s="699" t="e">
        <f t="shared" si="1535"/>
        <v>#DIV/0!</v>
      </c>
    </row>
    <row r="822" spans="1:12295" s="61" customFormat="1" ht="66.75" customHeight="1" x14ac:dyDescent="0.25">
      <c r="B822" s="162" t="s">
        <v>56</v>
      </c>
      <c r="C822" s="133" t="s">
        <v>564</v>
      </c>
      <c r="D822" s="240">
        <f>E822</f>
        <v>559475.90871999995</v>
      </c>
      <c r="E822" s="240">
        <v>559475.90871999995</v>
      </c>
      <c r="F822" s="241"/>
      <c r="G822" s="241"/>
      <c r="H822" s="241"/>
      <c r="I822" s="241"/>
      <c r="J822" s="240"/>
      <c r="K822" s="240">
        <f>M822</f>
        <v>559475.90871999995</v>
      </c>
      <c r="L822" s="696">
        <f t="shared" si="1460"/>
        <v>1</v>
      </c>
      <c r="M822" s="240">
        <f>E822</f>
        <v>559475.90871999995</v>
      </c>
      <c r="N822" s="696">
        <f>M822/E822</f>
        <v>1</v>
      </c>
      <c r="O822" s="43"/>
      <c r="P822" s="43"/>
      <c r="Q822" s="43"/>
      <c r="R822" s="1009"/>
      <c r="S822" s="43"/>
      <c r="T822" s="43"/>
      <c r="U822" s="43"/>
      <c r="V822" s="111"/>
      <c r="W822" s="43"/>
      <c r="X822" s="43"/>
      <c r="Y822" s="43"/>
      <c r="Z822" s="111"/>
      <c r="AA822" s="43"/>
      <c r="AB822" s="43"/>
      <c r="AC822" s="43"/>
      <c r="AD822" s="43"/>
      <c r="AE822" s="240">
        <f t="shared" si="1513"/>
        <v>26104.8704</v>
      </c>
      <c r="AF822" s="696">
        <f t="shared" si="1463"/>
        <v>4.6659507573300472E-2</v>
      </c>
      <c r="AG822" s="240">
        <v>26104.8704</v>
      </c>
      <c r="AH822" s="696">
        <f>AG822/E822</f>
        <v>4.6659507573300472E-2</v>
      </c>
      <c r="AI822" s="43"/>
      <c r="AJ822" s="43"/>
      <c r="AK822" s="43"/>
      <c r="AL822" s="696"/>
      <c r="AM822" s="43"/>
      <c r="AN822" s="43"/>
      <c r="AO822" s="43"/>
      <c r="AP822" s="111"/>
      <c r="AQ822" s="111"/>
      <c r="AR822" s="240">
        <f>AT822</f>
        <v>559475.90871999995</v>
      </c>
      <c r="AS822" s="696">
        <f t="shared" si="1466"/>
        <v>1</v>
      </c>
      <c r="AT822" s="240">
        <f>D822</f>
        <v>559475.90871999995</v>
      </c>
      <c r="AU822" s="696">
        <f>AT822/D822</f>
        <v>1</v>
      </c>
      <c r="AV822" s="43"/>
      <c r="AW822" s="696"/>
      <c r="AX822" s="241"/>
      <c r="AY822" s="696"/>
      <c r="AZ822" s="43"/>
      <c r="BA822" s="696"/>
      <c r="BB822" s="43"/>
      <c r="BC822" s="43"/>
      <c r="BD822" s="43"/>
      <c r="BE822" s="111"/>
      <c r="BF822" s="43"/>
      <c r="BG822" s="43"/>
      <c r="BH822" s="43"/>
      <c r="BI822" s="43"/>
      <c r="BJ822" s="111"/>
      <c r="BK822" s="43"/>
      <c r="BL822" s="43"/>
      <c r="BM822" s="43"/>
      <c r="BN822" s="111"/>
      <c r="BO822" s="43"/>
      <c r="BP822" s="43"/>
      <c r="BQ822" s="43"/>
      <c r="BR822" s="43"/>
      <c r="BS822" s="43"/>
      <c r="BT822" s="111"/>
      <c r="BU822" s="111"/>
      <c r="BV822" s="43"/>
      <c r="BW822" s="43"/>
      <c r="BX822" s="241"/>
      <c r="BY822" s="43"/>
      <c r="BZ822" s="43"/>
      <c r="CE822" s="696"/>
    </row>
    <row r="823" spans="1:12295" s="60" customFormat="1" ht="245.25" customHeight="1" x14ac:dyDescent="0.25">
      <c r="B823" s="162" t="s">
        <v>63</v>
      </c>
      <c r="C823" s="99" t="s">
        <v>510</v>
      </c>
      <c r="D823" s="240">
        <f>E823+G823</f>
        <v>56947.484179999999</v>
      </c>
      <c r="E823" s="168">
        <f>E824</f>
        <v>19260.77115</v>
      </c>
      <c r="F823" s="246"/>
      <c r="G823" s="168">
        <f>G824</f>
        <v>37686.713029999999</v>
      </c>
      <c r="H823" s="246"/>
      <c r="I823" s="246"/>
      <c r="J823" s="240"/>
      <c r="K823" s="240">
        <f>M823+Q823</f>
        <v>49132.357790000002</v>
      </c>
      <c r="L823" s="699">
        <f t="shared" si="1460"/>
        <v>0.86276608172368263</v>
      </c>
      <c r="M823" s="240">
        <f>M824</f>
        <v>19260.77115</v>
      </c>
      <c r="N823" s="699">
        <f>M823/E823</f>
        <v>1</v>
      </c>
      <c r="O823" s="303"/>
      <c r="P823" s="35"/>
      <c r="Q823" s="690">
        <f>Q824</f>
        <v>29871.586640000001</v>
      </c>
      <c r="R823" s="752">
        <f t="shared" si="1484"/>
        <v>0.52454620375470296</v>
      </c>
      <c r="S823" s="303"/>
      <c r="T823" s="35"/>
      <c r="U823" s="303"/>
      <c r="V823" s="114"/>
      <c r="W823" s="303"/>
      <c r="X823" s="303"/>
      <c r="Y823" s="303"/>
      <c r="Z823" s="111"/>
      <c r="AA823" s="303"/>
      <c r="AB823" s="303"/>
      <c r="AC823" s="303"/>
      <c r="AD823" s="35"/>
      <c r="AE823" s="240">
        <f>AK823</f>
        <v>29860.448280000001</v>
      </c>
      <c r="AF823" s="699">
        <f>AE823/D823</f>
        <v>0.52435061372714709</v>
      </c>
      <c r="AG823" s="246">
        <f>AG824</f>
        <v>0</v>
      </c>
      <c r="AH823" s="699"/>
      <c r="AI823" s="303"/>
      <c r="AJ823" s="35"/>
      <c r="AK823" s="111">
        <f>AK824</f>
        <v>29860.448280000001</v>
      </c>
      <c r="AL823" s="699">
        <f t="shared" si="1487"/>
        <v>0.79233358070336335</v>
      </c>
      <c r="AM823" s="303"/>
      <c r="AN823" s="35"/>
      <c r="AO823" s="303"/>
      <c r="AP823" s="111"/>
      <c r="AQ823" s="114"/>
      <c r="AR823" s="240">
        <f>AT823+AX823</f>
        <v>56947.484179999992</v>
      </c>
      <c r="AS823" s="699">
        <f>AR823/D823</f>
        <v>0.99999999999999989</v>
      </c>
      <c r="AT823" s="240">
        <f>AT824</f>
        <v>19260.77115</v>
      </c>
      <c r="AU823" s="699"/>
      <c r="AV823" s="303"/>
      <c r="AW823" s="699"/>
      <c r="AX823" s="240">
        <f>AX824</f>
        <v>37686.713029999992</v>
      </c>
      <c r="AY823" s="699">
        <f>AX823/G823</f>
        <v>0.99999999999999978</v>
      </c>
      <c r="AZ823" s="303"/>
      <c r="BA823" s="699"/>
      <c r="BB823" s="303"/>
      <c r="BC823" s="303"/>
      <c r="BD823" s="303"/>
      <c r="BE823" s="111"/>
      <c r="BF823" s="303"/>
      <c r="BG823" s="303"/>
      <c r="BH823" s="303"/>
      <c r="BI823" s="303"/>
      <c r="BJ823" s="111"/>
      <c r="BK823" s="303"/>
      <c r="BL823" s="303"/>
      <c r="BM823" s="303"/>
      <c r="BN823" s="111"/>
      <c r="BO823" s="303"/>
      <c r="BP823" s="303"/>
      <c r="BQ823" s="303"/>
      <c r="BR823" s="303"/>
      <c r="BS823" s="303"/>
      <c r="BT823" s="111"/>
      <c r="BU823" s="111"/>
      <c r="BV823" s="303"/>
      <c r="BW823" s="303"/>
      <c r="BX823" s="246"/>
      <c r="BY823" s="303"/>
      <c r="BZ823" s="303"/>
      <c r="CE823" s="699"/>
    </row>
    <row r="824" spans="1:12295" s="37" customFormat="1" ht="72" customHeight="1" x14ac:dyDescent="0.25">
      <c r="B824" s="225"/>
      <c r="C824" s="113" t="s">
        <v>565</v>
      </c>
      <c r="D824" s="960">
        <f>E824+G824</f>
        <v>56947.484179999999</v>
      </c>
      <c r="E824" s="171">
        <f>19260.77115</f>
        <v>19260.77115</v>
      </c>
      <c r="F824" s="172"/>
      <c r="G824" s="171">
        <f>37686.71303</f>
        <v>37686.713029999999</v>
      </c>
      <c r="H824" s="172"/>
      <c r="I824" s="172"/>
      <c r="J824" s="960"/>
      <c r="K824" s="960">
        <f>M824+Q824</f>
        <v>49132.357790000002</v>
      </c>
      <c r="L824" s="699">
        <f t="shared" si="1460"/>
        <v>0.86276608172368263</v>
      </c>
      <c r="M824" s="171">
        <v>19260.77115</v>
      </c>
      <c r="N824" s="35"/>
      <c r="O824" s="35"/>
      <c r="P824" s="35"/>
      <c r="Q824" s="171">
        <v>29871.586640000001</v>
      </c>
      <c r="R824" s="752">
        <f t="shared" si="1484"/>
        <v>0.52454620375470296</v>
      </c>
      <c r="S824" s="35"/>
      <c r="T824" s="35"/>
      <c r="U824" s="35"/>
      <c r="V824" s="114"/>
      <c r="W824" s="35"/>
      <c r="X824" s="35"/>
      <c r="Y824" s="35"/>
      <c r="Z824" s="114"/>
      <c r="AA824" s="35"/>
      <c r="AB824" s="35"/>
      <c r="AC824" s="35"/>
      <c r="AD824" s="35"/>
      <c r="AE824" s="963">
        <f>AK824</f>
        <v>29860.448280000001</v>
      </c>
      <c r="AF824" s="699">
        <f>AE824/D824</f>
        <v>0.52435061372714709</v>
      </c>
      <c r="AG824" s="172">
        <v>0</v>
      </c>
      <c r="AH824" s="699"/>
      <c r="AI824" s="35"/>
      <c r="AJ824" s="35"/>
      <c r="AK824" s="114">
        <v>29860.448280000001</v>
      </c>
      <c r="AL824" s="699">
        <f t="shared" si="1487"/>
        <v>0.79233358070336335</v>
      </c>
      <c r="AM824" s="35"/>
      <c r="AN824" s="35"/>
      <c r="AO824" s="35"/>
      <c r="AP824" s="114"/>
      <c r="AQ824" s="114"/>
      <c r="AR824" s="960">
        <f>AT824+AX824</f>
        <v>56947.484179999992</v>
      </c>
      <c r="AS824" s="699">
        <f>AR824/D824</f>
        <v>0.99999999999999989</v>
      </c>
      <c r="AT824" s="1001">
        <f>E824</f>
        <v>19260.77115</v>
      </c>
      <c r="AU824" s="699"/>
      <c r="AV824" s="35"/>
      <c r="AW824" s="699"/>
      <c r="AX824" s="963">
        <f>'[6]2 вариант'!$I$535</f>
        <v>37686.713029999992</v>
      </c>
      <c r="AY824" s="699">
        <f>AX824/G824</f>
        <v>0.99999999999999978</v>
      </c>
      <c r="AZ824" s="35"/>
      <c r="BA824" s="699"/>
      <c r="BB824" s="35"/>
      <c r="BC824" s="35"/>
      <c r="BD824" s="35"/>
      <c r="BE824" s="114"/>
      <c r="BF824" s="35"/>
      <c r="BG824" s="35"/>
      <c r="BH824" s="35"/>
      <c r="BI824" s="35"/>
      <c r="BJ824" s="114"/>
      <c r="BK824" s="35"/>
      <c r="BL824" s="35"/>
      <c r="BM824" s="35"/>
      <c r="BN824" s="114"/>
      <c r="BO824" s="35"/>
      <c r="BP824" s="35"/>
      <c r="BQ824" s="35"/>
      <c r="BR824" s="35"/>
      <c r="BS824" s="35"/>
      <c r="BT824" s="114"/>
      <c r="BU824" s="114"/>
      <c r="BV824" s="35"/>
      <c r="BW824" s="35"/>
      <c r="BX824" s="172"/>
      <c r="BY824" s="35"/>
      <c r="BZ824" s="35"/>
      <c r="CE824" s="699"/>
    </row>
    <row r="825" spans="1:12295" s="70" customFormat="1" ht="135.75" customHeight="1" x14ac:dyDescent="0.3">
      <c r="A825" s="203"/>
      <c r="B825" s="224" t="s">
        <v>7</v>
      </c>
      <c r="C825" s="99" t="s">
        <v>454</v>
      </c>
      <c r="D825" s="168">
        <f>E825+G825+H825+I825</f>
        <v>1207709.7999999998</v>
      </c>
      <c r="E825" s="168"/>
      <c r="F825" s="168"/>
      <c r="G825" s="168"/>
      <c r="H825" s="168">
        <f>SUM(H826:H836)</f>
        <v>1207709.7999999998</v>
      </c>
      <c r="I825" s="168"/>
      <c r="J825" s="168" t="e">
        <f>#REF!</f>
        <v>#REF!</v>
      </c>
      <c r="K825" s="168">
        <f>M825+Q825+S825+U825</f>
        <v>823307.58966000006</v>
      </c>
      <c r="L825" s="699">
        <f t="shared" si="1460"/>
        <v>0.6817097862913758</v>
      </c>
      <c r="M825" s="168"/>
      <c r="N825" s="687"/>
      <c r="O825" s="632"/>
      <c r="P825" s="687"/>
      <c r="Q825" s="632"/>
      <c r="R825" s="752">
        <f t="shared" si="1484"/>
        <v>0</v>
      </c>
      <c r="S825" s="168">
        <f>SUM(S826:S836)</f>
        <v>823307.58966000006</v>
      </c>
      <c r="T825" s="699">
        <f>S825/H825</f>
        <v>0.6817097862913758</v>
      </c>
      <c r="U825" s="632"/>
      <c r="V825" s="632">
        <f t="shared" si="1479"/>
        <v>0</v>
      </c>
      <c r="W825" s="632"/>
      <c r="X825" s="632"/>
      <c r="Y825" s="632"/>
      <c r="Z825" s="632">
        <f t="shared" si="1480"/>
        <v>1207709.7999999998</v>
      </c>
      <c r="AA825" s="632">
        <f t="shared" ref="AA825:AA827" si="1538">E825</f>
        <v>0</v>
      </c>
      <c r="AB825" s="632">
        <f t="shared" ref="AB825:AC827" si="1539">H825</f>
        <v>1207709.7999999998</v>
      </c>
      <c r="AC825" s="632">
        <f t="shared" si="1539"/>
        <v>0</v>
      </c>
      <c r="AD825" s="687"/>
      <c r="AE825" s="168">
        <f>AG825+AK825+AM825+AO825</f>
        <v>885837.69554999995</v>
      </c>
      <c r="AF825" s="699">
        <f t="shared" si="1463"/>
        <v>0.73348555716778985</v>
      </c>
      <c r="AG825" s="168"/>
      <c r="AH825" s="699"/>
      <c r="AI825" s="632"/>
      <c r="AJ825" s="687"/>
      <c r="AK825" s="632"/>
      <c r="AL825" s="687"/>
      <c r="AM825" s="168">
        <f>SUM(AM826:AM836)</f>
        <v>885837.69554999995</v>
      </c>
      <c r="AN825" s="752">
        <f>AM825/D825</f>
        <v>0.73348555716778985</v>
      </c>
      <c r="AO825" s="632"/>
      <c r="AP825" s="632" t="e">
        <f>#REF!</f>
        <v>#REF!</v>
      </c>
      <c r="AQ825" s="687"/>
      <c r="AR825" s="168">
        <f>AT825+AX825+AZ825+BB825</f>
        <v>1170705.9905699997</v>
      </c>
      <c r="AS825" s="699">
        <f t="shared" si="1466"/>
        <v>0.96936034680682381</v>
      </c>
      <c r="AT825" s="168"/>
      <c r="AU825" s="699"/>
      <c r="AV825" s="632"/>
      <c r="AW825" s="699"/>
      <c r="AX825" s="168"/>
      <c r="AY825" s="699"/>
      <c r="AZ825" s="168">
        <f>SUM(AZ826:AZ836)</f>
        <v>1170705.9905699997</v>
      </c>
      <c r="BA825" s="699">
        <f t="shared" si="1518"/>
        <v>0.96936034680682381</v>
      </c>
      <c r="BB825" s="632"/>
      <c r="BC825" s="632">
        <f t="shared" si="1519"/>
        <v>885837.69554999995</v>
      </c>
      <c r="BD825" s="632">
        <f t="shared" si="1520"/>
        <v>0</v>
      </c>
      <c r="BE825" s="632">
        <f>BF825+BG825+BH825+BI825</f>
        <v>812604.37038999994</v>
      </c>
      <c r="BF825" s="632"/>
      <c r="BG825" s="632"/>
      <c r="BH825" s="632">
        <f>SUM(BH826:BH832)</f>
        <v>812604.37038999994</v>
      </c>
      <c r="BI825" s="632"/>
      <c r="BJ825" s="632">
        <f t="shared" si="1524"/>
        <v>0</v>
      </c>
      <c r="BK825" s="632"/>
      <c r="BL825" s="632"/>
      <c r="BM825" s="632"/>
      <c r="BN825" s="632">
        <f t="shared" si="1525"/>
        <v>812604.37038999994</v>
      </c>
      <c r="BO825" s="632"/>
      <c r="BP825" s="632"/>
      <c r="BQ825" s="632"/>
      <c r="BR825" s="632">
        <f>SUM(BR826:BR832)</f>
        <v>812604.37038999994</v>
      </c>
      <c r="BS825" s="632">
        <f t="shared" si="1527"/>
        <v>0</v>
      </c>
      <c r="BT825" s="632" t="e">
        <f>#REF!</f>
        <v>#REF!</v>
      </c>
      <c r="BU825" s="632">
        <f>BV825+BX825+BY825+BZ825</f>
        <v>812604.37038999994</v>
      </c>
      <c r="BV825" s="511"/>
      <c r="BW825" s="515"/>
      <c r="BX825" s="543"/>
      <c r="BY825" s="562">
        <f>SUM(BY826:BY832)</f>
        <v>812604.37038999994</v>
      </c>
      <c r="BZ825" s="226"/>
      <c r="CA825" s="511"/>
      <c r="CB825" s="511"/>
      <c r="CC825" s="511"/>
      <c r="CD825" s="511"/>
      <c r="CE825" s="699"/>
      <c r="CF825" s="511"/>
      <c r="CG825" s="511"/>
      <c r="CH825" s="511"/>
      <c r="CI825" s="511"/>
      <c r="CJ825" s="511"/>
      <c r="CK825" s="511"/>
      <c r="CL825" s="511"/>
      <c r="CM825" s="511"/>
      <c r="CN825" s="511"/>
      <c r="CO825" s="89"/>
      <c r="CP825" s="89"/>
      <c r="CQ825" s="89"/>
      <c r="CR825" s="89"/>
      <c r="CS825" s="89"/>
      <c r="CT825" s="511"/>
      <c r="CU825" s="511"/>
      <c r="CV825" s="89"/>
      <c r="CW825" s="89"/>
      <c r="CX825" s="511"/>
      <c r="CY825" s="511"/>
      <c r="CZ825" s="89"/>
      <c r="DA825" s="89"/>
      <c r="DB825" s="511"/>
      <c r="DC825" s="511"/>
      <c r="DD825" s="511"/>
      <c r="DE825" s="511"/>
      <c r="DF825" s="511"/>
      <c r="DG825" s="511"/>
      <c r="DH825" s="511"/>
      <c r="DI825" s="89"/>
      <c r="DJ825" s="89"/>
      <c r="DK825" s="511"/>
      <c r="DL825" s="511"/>
      <c r="DM825" s="89"/>
      <c r="DN825" s="89"/>
      <c r="DO825" s="511"/>
      <c r="DP825" s="511"/>
      <c r="DQ825" s="511"/>
      <c r="DR825" s="511"/>
      <c r="DS825" s="511"/>
      <c r="DT825" s="203"/>
      <c r="DU825" s="107"/>
      <c r="DV825" s="511"/>
      <c r="DW825" s="511"/>
      <c r="DX825" s="511"/>
      <c r="DY825" s="511"/>
      <c r="DZ825" s="511"/>
      <c r="EA825" s="511"/>
      <c r="EB825" s="511"/>
      <c r="EC825" s="168"/>
      <c r="ED825" s="168"/>
      <c r="EE825" s="168"/>
      <c r="EF825" s="168"/>
      <c r="EG825" s="168"/>
      <c r="EH825" s="168"/>
      <c r="EI825" s="168"/>
      <c r="EJ825" s="168"/>
      <c r="EK825" s="168"/>
      <c r="EL825" s="168"/>
      <c r="EM825" s="168"/>
      <c r="EN825" s="168"/>
      <c r="EO825" s="168"/>
      <c r="EP825" s="168"/>
      <c r="EQ825" s="168"/>
      <c r="ER825" s="168"/>
      <c r="ES825" s="168"/>
      <c r="ET825" s="168"/>
      <c r="EU825" s="168"/>
      <c r="EV825" s="168"/>
      <c r="EW825" s="168"/>
      <c r="EX825" s="168"/>
      <c r="EY825" s="168"/>
      <c r="EZ825" s="168"/>
      <c r="FA825" s="168"/>
      <c r="FB825" s="168"/>
      <c r="FC825" s="168"/>
      <c r="FD825" s="168"/>
      <c r="FE825" s="168"/>
      <c r="FF825" s="168"/>
      <c r="FG825" s="168"/>
      <c r="FH825" s="168"/>
      <c r="FI825" s="168"/>
      <c r="FJ825" s="168"/>
      <c r="FK825" s="168"/>
      <c r="FL825" s="168"/>
      <c r="FM825" s="168"/>
      <c r="FN825" s="168"/>
      <c r="FO825" s="168"/>
      <c r="FP825" s="168"/>
      <c r="FQ825" s="168"/>
      <c r="FR825" s="168"/>
      <c r="FS825" s="168"/>
      <c r="FT825" s="168"/>
      <c r="FU825" s="511"/>
      <c r="FV825" s="511"/>
      <c r="FW825" s="511"/>
      <c r="FX825" s="511"/>
      <c r="FY825" s="511"/>
      <c r="FZ825" s="511"/>
      <c r="GA825" s="511"/>
      <c r="GB825" s="511"/>
      <c r="GC825" s="511"/>
      <c r="GD825" s="511"/>
      <c r="GE825" s="511"/>
      <c r="GF825" s="511"/>
      <c r="GG825" s="511"/>
      <c r="GH825" s="511"/>
      <c r="GI825" s="511"/>
      <c r="GJ825" s="511"/>
      <c r="GK825" s="511"/>
      <c r="GL825" s="511"/>
      <c r="GM825" s="511"/>
      <c r="GN825" s="511"/>
      <c r="GO825" s="511"/>
      <c r="GP825" s="511"/>
      <c r="GQ825" s="511"/>
      <c r="GR825" s="511"/>
      <c r="GS825" s="89"/>
      <c r="GT825" s="89"/>
      <c r="GU825" s="89"/>
      <c r="GV825" s="89"/>
      <c r="GW825" s="89"/>
      <c r="GX825" s="511"/>
      <c r="GY825" s="511"/>
      <c r="GZ825" s="89"/>
      <c r="HA825" s="89"/>
      <c r="HB825" s="511"/>
      <c r="HC825" s="511"/>
      <c r="HD825" s="89"/>
      <c r="HE825" s="89"/>
      <c r="HF825" s="511"/>
      <c r="HG825" s="511"/>
      <c r="HH825" s="511"/>
      <c r="HI825" s="511"/>
      <c r="HJ825" s="511"/>
      <c r="HK825" s="511"/>
      <c r="HL825" s="511"/>
      <c r="HM825" s="89"/>
      <c r="HN825" s="89"/>
      <c r="HO825" s="511"/>
      <c r="HP825" s="511"/>
      <c r="HQ825" s="89"/>
      <c r="HR825" s="89"/>
      <c r="HS825" s="511"/>
      <c r="HT825" s="511"/>
      <c r="HU825" s="511"/>
      <c r="HV825" s="511"/>
      <c r="HW825" s="511"/>
      <c r="HX825" s="203"/>
      <c r="HY825" s="107"/>
      <c r="HZ825" s="511"/>
      <c r="IA825" s="511"/>
      <c r="IB825" s="511"/>
      <c r="IC825" s="511"/>
      <c r="ID825" s="511"/>
      <c r="IE825" s="511"/>
      <c r="IF825" s="511"/>
      <c r="IG825" s="168"/>
      <c r="IH825" s="168"/>
      <c r="II825" s="168"/>
      <c r="IJ825" s="168"/>
      <c r="IK825" s="168"/>
      <c r="IL825" s="168"/>
      <c r="IM825" s="168"/>
      <c r="IN825" s="168"/>
      <c r="IO825" s="168"/>
      <c r="IP825" s="168"/>
      <c r="IQ825" s="168"/>
      <c r="IR825" s="168"/>
      <c r="IS825" s="168"/>
      <c r="IT825" s="168"/>
      <c r="IU825" s="168"/>
      <c r="IV825" s="168"/>
      <c r="IW825" s="168"/>
      <c r="IX825" s="168"/>
      <c r="IY825" s="168"/>
      <c r="IZ825" s="168"/>
      <c r="JA825" s="168"/>
      <c r="JB825" s="168"/>
      <c r="JC825" s="168"/>
      <c r="JD825" s="168"/>
      <c r="JE825" s="168"/>
      <c r="JF825" s="168"/>
      <c r="JG825" s="168"/>
      <c r="JH825" s="168"/>
      <c r="JI825" s="168"/>
      <c r="JJ825" s="168"/>
      <c r="JK825" s="168"/>
      <c r="JL825" s="168"/>
      <c r="JM825" s="168"/>
      <c r="JN825" s="168"/>
      <c r="JO825" s="168"/>
      <c r="JP825" s="168"/>
      <c r="JQ825" s="168"/>
      <c r="JR825" s="168"/>
      <c r="JS825" s="168"/>
      <c r="JT825" s="168"/>
      <c r="JU825" s="168"/>
      <c r="JV825" s="168"/>
      <c r="JW825" s="168"/>
      <c r="JX825" s="168"/>
      <c r="JY825" s="511"/>
      <c r="JZ825" s="511"/>
      <c r="KA825" s="511"/>
      <c r="KB825" s="511"/>
      <c r="KC825" s="511"/>
      <c r="KD825" s="511"/>
      <c r="KE825" s="511"/>
      <c r="KF825" s="511"/>
      <c r="KG825" s="511"/>
      <c r="KH825" s="511"/>
      <c r="KI825" s="511"/>
      <c r="KJ825" s="511"/>
      <c r="KK825" s="511"/>
      <c r="KL825" s="511"/>
      <c r="KM825" s="511"/>
      <c r="KN825" s="511"/>
      <c r="KO825" s="511"/>
      <c r="KP825" s="511"/>
      <c r="KQ825" s="511"/>
      <c r="KR825" s="511"/>
      <c r="KS825" s="511"/>
      <c r="KT825" s="511"/>
      <c r="KU825" s="511"/>
      <c r="KV825" s="511"/>
      <c r="KW825" s="89"/>
      <c r="KX825" s="89"/>
      <c r="KY825" s="89"/>
      <c r="KZ825" s="89"/>
      <c r="LA825" s="89"/>
      <c r="LB825" s="511"/>
      <c r="LC825" s="511"/>
      <c r="LD825" s="89"/>
      <c r="LE825" s="89"/>
      <c r="LF825" s="511"/>
      <c r="LG825" s="511"/>
      <c r="LH825" s="89"/>
      <c r="LI825" s="89"/>
      <c r="LJ825" s="511"/>
      <c r="LK825" s="511"/>
      <c r="LL825" s="511"/>
      <c r="LM825" s="511"/>
      <c r="LN825" s="511"/>
      <c r="LO825" s="511"/>
      <c r="LP825" s="511"/>
      <c r="LQ825" s="89"/>
      <c r="LR825" s="89"/>
      <c r="LS825" s="511"/>
      <c r="LT825" s="511"/>
      <c r="LU825" s="89"/>
      <c r="LV825" s="89"/>
      <c r="LW825" s="511"/>
      <c r="LX825" s="511"/>
      <c r="LY825" s="511"/>
      <c r="LZ825" s="511"/>
      <c r="MA825" s="511"/>
      <c r="MB825" s="203"/>
      <c r="MC825" s="107"/>
      <c r="MD825" s="511"/>
      <c r="ME825" s="511"/>
      <c r="MF825" s="511"/>
      <c r="MG825" s="511"/>
      <c r="MH825" s="511"/>
      <c r="MI825" s="511"/>
      <c r="MJ825" s="511"/>
      <c r="MK825" s="168"/>
      <c r="ML825" s="168"/>
      <c r="MM825" s="168"/>
      <c r="MN825" s="168"/>
      <c r="MO825" s="168"/>
      <c r="MP825" s="168"/>
      <c r="MQ825" s="168"/>
      <c r="MR825" s="168"/>
      <c r="MS825" s="168"/>
      <c r="MT825" s="168"/>
      <c r="MU825" s="168"/>
      <c r="MV825" s="168"/>
      <c r="MW825" s="168"/>
      <c r="MX825" s="168"/>
      <c r="MY825" s="168"/>
      <c r="MZ825" s="168"/>
      <c r="NA825" s="168"/>
      <c r="NB825" s="168"/>
      <c r="NC825" s="168"/>
      <c r="ND825" s="168"/>
      <c r="NE825" s="168"/>
      <c r="NF825" s="168"/>
      <c r="NG825" s="168"/>
      <c r="NH825" s="168"/>
      <c r="NI825" s="168"/>
      <c r="NJ825" s="168"/>
      <c r="NK825" s="168"/>
      <c r="NL825" s="168"/>
      <c r="NM825" s="168"/>
      <c r="NN825" s="168"/>
      <c r="NO825" s="168"/>
      <c r="NP825" s="168"/>
      <c r="NQ825" s="168"/>
      <c r="NR825" s="168"/>
      <c r="NS825" s="168"/>
      <c r="NT825" s="168"/>
      <c r="NU825" s="168"/>
      <c r="NV825" s="168"/>
      <c r="NW825" s="168"/>
      <c r="NX825" s="168"/>
      <c r="NY825" s="168"/>
      <c r="NZ825" s="168"/>
      <c r="OA825" s="168"/>
      <c r="OB825" s="168"/>
      <c r="OC825" s="511"/>
      <c r="OD825" s="511"/>
      <c r="OE825" s="511"/>
      <c r="OF825" s="511"/>
      <c r="OG825" s="511"/>
      <c r="OH825" s="511"/>
      <c r="OI825" s="511"/>
      <c r="OJ825" s="511"/>
      <c r="OK825" s="511"/>
      <c r="OL825" s="511"/>
      <c r="OM825" s="511"/>
      <c r="ON825" s="511"/>
      <c r="OO825" s="511"/>
      <c r="OP825" s="511"/>
      <c r="OQ825" s="511"/>
      <c r="OR825" s="511"/>
      <c r="OS825" s="511"/>
      <c r="OT825" s="511"/>
      <c r="OU825" s="511"/>
      <c r="OV825" s="511"/>
      <c r="OW825" s="511"/>
      <c r="OX825" s="511"/>
      <c r="OY825" s="511"/>
      <c r="OZ825" s="511"/>
      <c r="PA825" s="89"/>
      <c r="PB825" s="89"/>
      <c r="PC825" s="89"/>
      <c r="PD825" s="89"/>
      <c r="PE825" s="89"/>
      <c r="PF825" s="511"/>
      <c r="PG825" s="511"/>
      <c r="PH825" s="89"/>
      <c r="PI825" s="89"/>
      <c r="PJ825" s="511"/>
      <c r="PK825" s="511"/>
      <c r="PL825" s="89"/>
      <c r="PM825" s="89"/>
      <c r="PN825" s="511"/>
      <c r="PO825" s="511"/>
      <c r="PP825" s="511"/>
      <c r="PQ825" s="511"/>
      <c r="PR825" s="511"/>
      <c r="PS825" s="511"/>
      <c r="PT825" s="511"/>
      <c r="PU825" s="89"/>
      <c r="PV825" s="89"/>
      <c r="PW825" s="511"/>
      <c r="PX825" s="511"/>
      <c r="PY825" s="89"/>
      <c r="PZ825" s="89"/>
      <c r="QA825" s="511"/>
      <c r="QB825" s="511"/>
      <c r="QC825" s="511"/>
      <c r="QD825" s="511"/>
      <c r="QE825" s="511"/>
      <c r="QF825" s="203"/>
      <c r="QG825" s="107"/>
      <c r="QH825" s="511"/>
      <c r="QI825" s="511"/>
      <c r="QJ825" s="511"/>
      <c r="QK825" s="511"/>
      <c r="QL825" s="511"/>
      <c r="QM825" s="511"/>
      <c r="QN825" s="511"/>
      <c r="QO825" s="168"/>
      <c r="QP825" s="168"/>
      <c r="QQ825" s="168"/>
      <c r="QR825" s="168"/>
      <c r="QS825" s="168"/>
      <c r="QT825" s="168"/>
      <c r="QU825" s="168"/>
      <c r="QV825" s="168"/>
      <c r="QW825" s="168"/>
      <c r="QX825" s="168"/>
      <c r="QY825" s="168"/>
      <c r="QZ825" s="168"/>
      <c r="RA825" s="168"/>
      <c r="RB825" s="168"/>
      <c r="RC825" s="168"/>
      <c r="RD825" s="168"/>
      <c r="RE825" s="168"/>
      <c r="RF825" s="168"/>
      <c r="RG825" s="168"/>
      <c r="RH825" s="168"/>
      <c r="RI825" s="168"/>
      <c r="RJ825" s="168"/>
      <c r="RK825" s="168"/>
      <c r="RL825" s="168"/>
      <c r="RM825" s="168"/>
      <c r="RN825" s="168"/>
      <c r="RO825" s="168"/>
      <c r="RP825" s="168"/>
      <c r="RQ825" s="168"/>
      <c r="RR825" s="168"/>
      <c r="RS825" s="168"/>
      <c r="RT825" s="168"/>
      <c r="RU825" s="168"/>
      <c r="RV825" s="168"/>
      <c r="RW825" s="168"/>
      <c r="RX825" s="168"/>
      <c r="RY825" s="168"/>
      <c r="RZ825" s="168"/>
      <c r="SA825" s="168"/>
      <c r="SB825" s="168"/>
      <c r="SC825" s="168"/>
      <c r="SD825" s="168"/>
      <c r="SE825" s="168"/>
      <c r="SF825" s="168"/>
      <c r="SG825" s="511"/>
      <c r="SH825" s="511"/>
      <c r="SI825" s="511"/>
      <c r="SJ825" s="511"/>
      <c r="SK825" s="511"/>
      <c r="SL825" s="511"/>
      <c r="SM825" s="511"/>
      <c r="SN825" s="511"/>
      <c r="SO825" s="511"/>
      <c r="SP825" s="511"/>
      <c r="SQ825" s="511"/>
      <c r="SR825" s="511"/>
      <c r="SS825" s="511"/>
      <c r="ST825" s="511"/>
      <c r="SU825" s="511"/>
      <c r="SV825" s="511"/>
      <c r="SW825" s="511"/>
      <c r="SX825" s="511"/>
      <c r="SY825" s="511"/>
      <c r="SZ825" s="511"/>
      <c r="TA825" s="511"/>
      <c r="TB825" s="511"/>
      <c r="TC825" s="511"/>
      <c r="TD825" s="511"/>
      <c r="TE825" s="89"/>
      <c r="TF825" s="89"/>
      <c r="TG825" s="89"/>
      <c r="TH825" s="89"/>
      <c r="TI825" s="89"/>
      <c r="TJ825" s="511"/>
      <c r="TK825" s="511"/>
      <c r="TL825" s="89"/>
      <c r="TM825" s="89"/>
      <c r="TN825" s="511"/>
      <c r="TO825" s="511"/>
      <c r="TP825" s="89"/>
      <c r="TQ825" s="89"/>
      <c r="TR825" s="511"/>
      <c r="TS825" s="511"/>
      <c r="TT825" s="511"/>
      <c r="TU825" s="511"/>
      <c r="TV825" s="511"/>
      <c r="TW825" s="511"/>
      <c r="TX825" s="511"/>
      <c r="TY825" s="89"/>
      <c r="TZ825" s="89"/>
      <c r="UA825" s="511"/>
      <c r="UB825" s="511"/>
      <c r="UC825" s="89"/>
      <c r="UD825" s="89"/>
      <c r="UE825" s="511"/>
      <c r="UF825" s="511"/>
      <c r="UG825" s="511"/>
      <c r="UH825" s="511"/>
      <c r="UI825" s="511"/>
      <c r="UJ825" s="203"/>
      <c r="UK825" s="107"/>
      <c r="UL825" s="511"/>
      <c r="UM825" s="511"/>
      <c r="UN825" s="511"/>
      <c r="UO825" s="511"/>
      <c r="UP825" s="511"/>
      <c r="UQ825" s="511"/>
      <c r="UR825" s="511"/>
      <c r="US825" s="168"/>
      <c r="UT825" s="168"/>
      <c r="UU825" s="168"/>
      <c r="UV825" s="168"/>
      <c r="UW825" s="168"/>
      <c r="UX825" s="168"/>
      <c r="UY825" s="168"/>
      <c r="UZ825" s="168"/>
      <c r="VA825" s="168"/>
      <c r="VB825" s="168"/>
      <c r="VC825" s="168"/>
      <c r="VD825" s="168"/>
      <c r="VE825" s="168"/>
      <c r="VF825" s="168"/>
      <c r="VG825" s="168"/>
      <c r="VH825" s="168"/>
      <c r="VI825" s="168"/>
      <c r="VJ825" s="168"/>
      <c r="VK825" s="168"/>
      <c r="VL825" s="168"/>
      <c r="VM825" s="168"/>
      <c r="VN825" s="168"/>
      <c r="VO825" s="168"/>
      <c r="VP825" s="168"/>
      <c r="VQ825" s="168"/>
      <c r="VR825" s="168"/>
      <c r="VS825" s="168"/>
      <c r="VT825" s="168"/>
      <c r="VU825" s="168"/>
      <c r="VV825" s="168"/>
      <c r="VW825" s="168"/>
      <c r="VX825" s="168"/>
      <c r="VY825" s="168"/>
      <c r="VZ825" s="168"/>
      <c r="WA825" s="168"/>
      <c r="WB825" s="168"/>
      <c r="WC825" s="168"/>
      <c r="WD825" s="168"/>
      <c r="WE825" s="168"/>
      <c r="WF825" s="168"/>
      <c r="WG825" s="168"/>
      <c r="WH825" s="168"/>
      <c r="WI825" s="168"/>
      <c r="WJ825" s="168"/>
      <c r="WK825" s="511"/>
      <c r="WL825" s="511"/>
      <c r="WM825" s="511"/>
      <c r="WN825" s="511"/>
      <c r="WO825" s="511"/>
      <c r="WP825" s="511"/>
      <c r="WQ825" s="511"/>
      <c r="WR825" s="511"/>
      <c r="WS825" s="511"/>
      <c r="WT825" s="511"/>
      <c r="WU825" s="511"/>
      <c r="WV825" s="511"/>
      <c r="WW825" s="511"/>
      <c r="WX825" s="511"/>
      <c r="WY825" s="511"/>
      <c r="WZ825" s="511"/>
      <c r="XA825" s="511"/>
      <c r="XB825" s="511"/>
      <c r="XC825" s="511"/>
      <c r="XD825" s="511"/>
      <c r="XE825" s="511"/>
      <c r="XF825" s="511"/>
      <c r="XG825" s="511"/>
      <c r="XH825" s="511"/>
      <c r="XI825" s="89"/>
      <c r="XJ825" s="89"/>
      <c r="XK825" s="89"/>
      <c r="XL825" s="89"/>
      <c r="XM825" s="89"/>
      <c r="XN825" s="511"/>
      <c r="XO825" s="511"/>
      <c r="XP825" s="89"/>
      <c r="XQ825" s="89"/>
      <c r="XR825" s="511"/>
      <c r="XS825" s="511"/>
      <c r="XT825" s="89"/>
      <c r="XU825" s="89"/>
      <c r="XV825" s="511"/>
      <c r="XW825" s="511"/>
      <c r="XX825" s="511"/>
      <c r="XY825" s="511"/>
      <c r="XZ825" s="511"/>
      <c r="YA825" s="511"/>
      <c r="YB825" s="511"/>
      <c r="YC825" s="89"/>
      <c r="YD825" s="89"/>
      <c r="YE825" s="511"/>
      <c r="YF825" s="511"/>
      <c r="YG825" s="89"/>
      <c r="YH825" s="89"/>
      <c r="YI825" s="511"/>
      <c r="YJ825" s="511"/>
      <c r="YK825" s="511"/>
      <c r="YL825" s="511"/>
      <c r="YM825" s="511"/>
      <c r="YN825" s="203"/>
      <c r="YO825" s="107"/>
      <c r="YP825" s="511"/>
      <c r="YQ825" s="511"/>
      <c r="YR825" s="511"/>
      <c r="YS825" s="511"/>
      <c r="YT825" s="511"/>
      <c r="YU825" s="511"/>
      <c r="YV825" s="511"/>
      <c r="YW825" s="168"/>
      <c r="YX825" s="168"/>
      <c r="YY825" s="168"/>
      <c r="YZ825" s="168"/>
      <c r="ZA825" s="168"/>
      <c r="ZB825" s="168"/>
      <c r="ZC825" s="168"/>
      <c r="ZD825" s="168"/>
      <c r="ZE825" s="168"/>
      <c r="ZF825" s="168"/>
      <c r="ZG825" s="168"/>
      <c r="ZH825" s="168"/>
      <c r="ZI825" s="168"/>
      <c r="ZJ825" s="168"/>
      <c r="ZK825" s="168"/>
      <c r="ZL825" s="168"/>
      <c r="ZM825" s="168"/>
      <c r="ZN825" s="168"/>
      <c r="ZO825" s="168"/>
      <c r="ZP825" s="168"/>
      <c r="ZQ825" s="168"/>
      <c r="ZR825" s="168"/>
      <c r="ZS825" s="168"/>
      <c r="ZT825" s="168"/>
      <c r="ZU825" s="168"/>
      <c r="ZV825" s="168"/>
      <c r="ZW825" s="168"/>
      <c r="ZX825" s="168"/>
      <c r="ZY825" s="168"/>
      <c r="ZZ825" s="168"/>
      <c r="AAA825" s="168"/>
      <c r="AAB825" s="168"/>
      <c r="AAC825" s="168"/>
      <c r="AAD825" s="168"/>
      <c r="AAE825" s="168"/>
      <c r="AAF825" s="168"/>
      <c r="AAG825" s="168"/>
      <c r="AAH825" s="168"/>
      <c r="AAI825" s="168"/>
      <c r="AAJ825" s="168"/>
      <c r="AAK825" s="168"/>
      <c r="AAL825" s="168"/>
      <c r="AAM825" s="168"/>
      <c r="AAN825" s="168"/>
      <c r="AAO825" s="511"/>
      <c r="AAP825" s="511"/>
      <c r="AAQ825" s="511"/>
      <c r="AAR825" s="511"/>
      <c r="AAS825" s="511"/>
      <c r="AAT825" s="511"/>
      <c r="AAU825" s="511"/>
      <c r="AAV825" s="511"/>
      <c r="AAW825" s="511"/>
      <c r="AAX825" s="511"/>
      <c r="AAY825" s="511"/>
      <c r="AAZ825" s="511"/>
      <c r="ABA825" s="511"/>
      <c r="ABB825" s="511"/>
      <c r="ABC825" s="511"/>
      <c r="ABD825" s="511"/>
      <c r="ABE825" s="511"/>
      <c r="ABF825" s="511"/>
      <c r="ABG825" s="511"/>
      <c r="ABH825" s="511"/>
      <c r="ABI825" s="511"/>
      <c r="ABJ825" s="511"/>
      <c r="ABK825" s="511"/>
      <c r="ABL825" s="511"/>
      <c r="ABM825" s="89"/>
      <c r="ABN825" s="89"/>
      <c r="ABO825" s="89"/>
      <c r="ABP825" s="89"/>
      <c r="ABQ825" s="89"/>
      <c r="ABR825" s="511"/>
      <c r="ABS825" s="511"/>
      <c r="ABT825" s="89"/>
      <c r="ABU825" s="89"/>
      <c r="ABV825" s="511"/>
      <c r="ABW825" s="511"/>
      <c r="ABX825" s="89"/>
      <c r="ABY825" s="89"/>
      <c r="ABZ825" s="511"/>
      <c r="ACA825" s="511"/>
      <c r="ACB825" s="511"/>
      <c r="ACC825" s="511"/>
      <c r="ACD825" s="511"/>
      <c r="ACE825" s="511"/>
      <c r="ACF825" s="511"/>
      <c r="ACG825" s="89"/>
      <c r="ACH825" s="89"/>
      <c r="ACI825" s="511"/>
      <c r="ACJ825" s="511"/>
      <c r="ACK825" s="89"/>
      <c r="ACL825" s="89"/>
      <c r="ACM825" s="511"/>
      <c r="ACN825" s="511"/>
      <c r="ACO825" s="511"/>
      <c r="ACP825" s="511"/>
      <c r="ACQ825" s="511"/>
      <c r="ACR825" s="203"/>
      <c r="ACS825" s="107"/>
      <c r="ACT825" s="511"/>
      <c r="ACU825" s="511"/>
      <c r="ACV825" s="511"/>
      <c r="ACW825" s="511"/>
      <c r="ACX825" s="511"/>
      <c r="ACY825" s="511"/>
      <c r="ACZ825" s="511"/>
      <c r="ADA825" s="168"/>
      <c r="ADB825" s="168"/>
      <c r="ADC825" s="168"/>
      <c r="ADD825" s="168"/>
      <c r="ADE825" s="168"/>
      <c r="ADF825" s="168"/>
      <c r="ADG825" s="168"/>
      <c r="ADH825" s="168"/>
      <c r="ADI825" s="168"/>
      <c r="ADJ825" s="168"/>
      <c r="ADK825" s="168"/>
      <c r="ADL825" s="168"/>
      <c r="ADM825" s="168"/>
      <c r="ADN825" s="168"/>
      <c r="ADO825" s="168"/>
      <c r="ADP825" s="168"/>
      <c r="ADQ825" s="168"/>
      <c r="ADR825" s="168"/>
      <c r="ADS825" s="168"/>
      <c r="ADT825" s="168"/>
      <c r="ADU825" s="168"/>
      <c r="ADV825" s="168"/>
      <c r="ADW825" s="168"/>
      <c r="ADX825" s="168"/>
      <c r="ADY825" s="168"/>
      <c r="ADZ825" s="168"/>
      <c r="AEA825" s="168"/>
      <c r="AEB825" s="168"/>
      <c r="AEC825" s="168"/>
      <c r="AED825" s="168"/>
      <c r="AEE825" s="168"/>
      <c r="AEF825" s="168"/>
      <c r="AEG825" s="168"/>
      <c r="AEH825" s="168"/>
      <c r="AEI825" s="168"/>
      <c r="AEJ825" s="168"/>
      <c r="AEK825" s="168"/>
      <c r="AEL825" s="168"/>
      <c r="AEM825" s="168"/>
      <c r="AEN825" s="168"/>
      <c r="AEO825" s="168"/>
      <c r="AEP825" s="168"/>
      <c r="AEQ825" s="168"/>
      <c r="AER825" s="168"/>
      <c r="AES825" s="511"/>
      <c r="AET825" s="511"/>
      <c r="AEU825" s="511"/>
      <c r="AEV825" s="511"/>
      <c r="AEW825" s="511"/>
      <c r="AEX825" s="511"/>
      <c r="AEY825" s="511"/>
      <c r="AEZ825" s="511"/>
      <c r="AFA825" s="511"/>
      <c r="AFB825" s="511"/>
      <c r="AFC825" s="511"/>
      <c r="AFD825" s="511"/>
      <c r="AFE825" s="511"/>
      <c r="AFF825" s="511"/>
      <c r="AFG825" s="511"/>
      <c r="AFH825" s="511"/>
      <c r="AFI825" s="511"/>
      <c r="AFJ825" s="511"/>
      <c r="AFK825" s="511"/>
      <c r="AFL825" s="511"/>
      <c r="AFM825" s="511"/>
      <c r="AFN825" s="511"/>
      <c r="AFO825" s="511"/>
      <c r="AFP825" s="511"/>
      <c r="AFQ825" s="89"/>
      <c r="AFR825" s="89"/>
      <c r="AFS825" s="89"/>
      <c r="AFT825" s="89"/>
      <c r="AFU825" s="89"/>
      <c r="AFV825" s="511"/>
      <c r="AFW825" s="511"/>
      <c r="AFX825" s="89"/>
      <c r="AFY825" s="89"/>
      <c r="AFZ825" s="511"/>
      <c r="AGA825" s="511"/>
      <c r="AGB825" s="89"/>
      <c r="AGC825" s="89"/>
      <c r="AGD825" s="511"/>
      <c r="AGE825" s="511"/>
      <c r="AGF825" s="511"/>
      <c r="AGG825" s="511"/>
      <c r="AGH825" s="511"/>
      <c r="AGI825" s="511"/>
      <c r="AGJ825" s="511"/>
      <c r="AGK825" s="89"/>
      <c r="AGL825" s="89"/>
      <c r="AGM825" s="511"/>
      <c r="AGN825" s="511"/>
      <c r="AGO825" s="89"/>
      <c r="AGP825" s="89"/>
      <c r="AGQ825" s="511"/>
      <c r="AGR825" s="511"/>
      <c r="AGS825" s="511"/>
      <c r="AGT825" s="511"/>
      <c r="AGU825" s="511"/>
      <c r="AGV825" s="203"/>
      <c r="AGW825" s="107"/>
      <c r="AGX825" s="511"/>
      <c r="AGY825" s="511"/>
      <c r="AGZ825" s="511"/>
      <c r="AHA825" s="511"/>
      <c r="AHB825" s="511"/>
      <c r="AHC825" s="511"/>
      <c r="AHD825" s="511"/>
      <c r="AHE825" s="168"/>
      <c r="AHF825" s="168"/>
      <c r="AHG825" s="168"/>
      <c r="AHH825" s="168"/>
      <c r="AHI825" s="168"/>
      <c r="AHJ825" s="168"/>
      <c r="AHK825" s="168"/>
      <c r="AHL825" s="168"/>
      <c r="AHM825" s="168"/>
      <c r="AHN825" s="168"/>
      <c r="AHO825" s="168"/>
      <c r="AHP825" s="168"/>
      <c r="AHQ825" s="168"/>
      <c r="AHR825" s="168"/>
      <c r="AHS825" s="168"/>
      <c r="AHT825" s="168"/>
      <c r="AHU825" s="168"/>
      <c r="AHV825" s="168"/>
      <c r="AHW825" s="168"/>
      <c r="AHX825" s="168"/>
      <c r="AHY825" s="168"/>
      <c r="AHZ825" s="168"/>
      <c r="AIA825" s="168"/>
      <c r="AIB825" s="168"/>
      <c r="AIC825" s="168"/>
      <c r="AID825" s="168"/>
      <c r="AIE825" s="168"/>
      <c r="AIF825" s="168"/>
      <c r="AIG825" s="168"/>
      <c r="AIH825" s="168"/>
      <c r="AII825" s="168"/>
      <c r="AIJ825" s="168"/>
      <c r="AIK825" s="168"/>
      <c r="AIL825" s="168"/>
      <c r="AIM825" s="168"/>
      <c r="AIN825" s="168"/>
      <c r="AIO825" s="168"/>
      <c r="AIP825" s="168"/>
      <c r="AIQ825" s="168"/>
      <c r="AIR825" s="168"/>
      <c r="AIS825" s="168"/>
      <c r="AIT825" s="168"/>
      <c r="AIU825" s="168"/>
      <c r="AIV825" s="168"/>
      <c r="AIW825" s="511"/>
      <c r="AIX825" s="511"/>
      <c r="AIY825" s="511"/>
      <c r="AIZ825" s="511"/>
      <c r="AJA825" s="511"/>
      <c r="AJB825" s="511"/>
      <c r="AJC825" s="511"/>
      <c r="AJD825" s="511"/>
      <c r="AJE825" s="511"/>
      <c r="AJF825" s="511"/>
      <c r="AJG825" s="511"/>
      <c r="AJH825" s="511"/>
      <c r="AJI825" s="511"/>
      <c r="AJJ825" s="511"/>
      <c r="AJK825" s="511"/>
      <c r="AJL825" s="511"/>
      <c r="AJM825" s="511"/>
      <c r="AJN825" s="511"/>
      <c r="AJO825" s="511"/>
      <c r="AJP825" s="511"/>
      <c r="AJQ825" s="511"/>
      <c r="AJR825" s="511"/>
      <c r="AJS825" s="511"/>
      <c r="AJT825" s="511"/>
      <c r="AJU825" s="89"/>
      <c r="AJV825" s="89"/>
      <c r="AJW825" s="89"/>
      <c r="AJX825" s="89"/>
      <c r="AJY825" s="89"/>
      <c r="AJZ825" s="511"/>
      <c r="AKA825" s="511"/>
      <c r="AKB825" s="89"/>
      <c r="AKC825" s="89"/>
      <c r="AKD825" s="511"/>
      <c r="AKE825" s="511"/>
      <c r="AKF825" s="89"/>
      <c r="AKG825" s="89"/>
      <c r="AKH825" s="511"/>
      <c r="AKI825" s="511"/>
      <c r="AKJ825" s="511"/>
      <c r="AKK825" s="511"/>
      <c r="AKL825" s="511"/>
      <c r="AKM825" s="511"/>
      <c r="AKN825" s="511"/>
      <c r="AKO825" s="89"/>
      <c r="AKP825" s="89"/>
      <c r="AKQ825" s="511"/>
      <c r="AKR825" s="511"/>
      <c r="AKS825" s="89"/>
      <c r="AKT825" s="89"/>
      <c r="AKU825" s="511"/>
      <c r="AKV825" s="511"/>
      <c r="AKW825" s="511"/>
      <c r="AKX825" s="511"/>
      <c r="AKY825" s="511"/>
      <c r="AKZ825" s="203"/>
      <c r="ALA825" s="107"/>
      <c r="ALB825" s="511"/>
      <c r="ALC825" s="511"/>
      <c r="ALD825" s="511"/>
      <c r="ALE825" s="511"/>
      <c r="ALF825" s="511"/>
      <c r="ALG825" s="511"/>
      <c r="ALH825" s="511"/>
      <c r="ALI825" s="168"/>
      <c r="ALJ825" s="168"/>
      <c r="ALK825" s="168"/>
      <c r="ALL825" s="168"/>
      <c r="ALM825" s="168"/>
      <c r="ALN825" s="168"/>
      <c r="ALO825" s="168"/>
      <c r="ALP825" s="168"/>
      <c r="ALQ825" s="168"/>
      <c r="ALR825" s="168"/>
      <c r="ALS825" s="168"/>
      <c r="ALT825" s="168"/>
      <c r="ALU825" s="168"/>
      <c r="ALV825" s="168"/>
      <c r="ALW825" s="168"/>
      <c r="ALX825" s="168"/>
      <c r="ALY825" s="168"/>
      <c r="ALZ825" s="168"/>
      <c r="AMA825" s="168"/>
      <c r="AMB825" s="168"/>
      <c r="AMC825" s="168"/>
      <c r="AMD825" s="168"/>
      <c r="AME825" s="168"/>
      <c r="AMF825" s="168"/>
      <c r="AMG825" s="168"/>
      <c r="AMH825" s="168"/>
      <c r="AMI825" s="168"/>
      <c r="AMJ825" s="168"/>
      <c r="AMK825" s="168"/>
      <c r="AML825" s="168"/>
      <c r="AMM825" s="168"/>
      <c r="AMN825" s="168"/>
      <c r="AMO825" s="168"/>
      <c r="AMP825" s="168"/>
      <c r="AMQ825" s="168"/>
      <c r="AMR825" s="168"/>
      <c r="AMS825" s="168"/>
      <c r="AMT825" s="168"/>
      <c r="AMU825" s="168"/>
      <c r="AMV825" s="168"/>
      <c r="AMW825" s="168"/>
      <c r="AMX825" s="168"/>
      <c r="AMY825" s="168"/>
      <c r="AMZ825" s="168"/>
      <c r="ANA825" s="511"/>
      <c r="ANB825" s="511"/>
      <c r="ANC825" s="511"/>
      <c r="AND825" s="511"/>
      <c r="ANE825" s="511"/>
      <c r="ANF825" s="511"/>
      <c r="ANG825" s="511"/>
      <c r="ANH825" s="511"/>
      <c r="ANI825" s="511"/>
      <c r="ANJ825" s="511"/>
      <c r="ANK825" s="511"/>
      <c r="ANL825" s="511"/>
      <c r="ANM825" s="511"/>
      <c r="ANN825" s="511"/>
      <c r="ANO825" s="511"/>
      <c r="ANP825" s="511"/>
      <c r="ANQ825" s="511"/>
      <c r="ANR825" s="511"/>
      <c r="ANS825" s="511"/>
      <c r="ANT825" s="511"/>
      <c r="ANU825" s="511"/>
      <c r="ANV825" s="511"/>
      <c r="ANW825" s="511"/>
      <c r="ANX825" s="511"/>
      <c r="ANY825" s="89"/>
      <c r="ANZ825" s="89"/>
      <c r="AOA825" s="89"/>
      <c r="AOB825" s="89"/>
      <c r="AOC825" s="89"/>
      <c r="AOD825" s="511"/>
      <c r="AOE825" s="511"/>
      <c r="AOF825" s="89"/>
      <c r="AOG825" s="89"/>
      <c r="AOH825" s="511"/>
      <c r="AOI825" s="511"/>
      <c r="AOJ825" s="89"/>
      <c r="AOK825" s="89"/>
      <c r="AOL825" s="511"/>
      <c r="AOM825" s="511"/>
      <c r="AON825" s="511"/>
      <c r="AOO825" s="511"/>
      <c r="AOP825" s="511"/>
      <c r="AOQ825" s="511"/>
      <c r="AOR825" s="511"/>
      <c r="AOS825" s="89"/>
      <c r="AOT825" s="89"/>
      <c r="AOU825" s="511"/>
      <c r="AOV825" s="511"/>
      <c r="AOW825" s="89"/>
      <c r="AOX825" s="89"/>
      <c r="AOY825" s="511"/>
      <c r="AOZ825" s="511"/>
      <c r="APA825" s="511"/>
      <c r="APB825" s="511"/>
      <c r="APC825" s="511"/>
      <c r="APD825" s="203"/>
      <c r="APE825" s="107"/>
      <c r="APF825" s="511"/>
      <c r="APG825" s="511"/>
      <c r="APH825" s="511"/>
      <c r="API825" s="511"/>
      <c r="APJ825" s="511"/>
      <c r="APK825" s="511"/>
      <c r="APL825" s="511"/>
      <c r="APM825" s="168"/>
      <c r="APN825" s="168"/>
      <c r="APO825" s="168"/>
      <c r="APP825" s="168"/>
      <c r="APQ825" s="168"/>
      <c r="APR825" s="168"/>
      <c r="APS825" s="168"/>
      <c r="APT825" s="168"/>
      <c r="APU825" s="168"/>
      <c r="APV825" s="168"/>
      <c r="APW825" s="168"/>
      <c r="APX825" s="168"/>
      <c r="APY825" s="168"/>
      <c r="APZ825" s="168"/>
      <c r="AQA825" s="168"/>
      <c r="AQB825" s="168"/>
      <c r="AQC825" s="168"/>
      <c r="AQD825" s="168"/>
      <c r="AQE825" s="168"/>
      <c r="AQF825" s="168"/>
      <c r="AQG825" s="168"/>
      <c r="AQH825" s="168"/>
      <c r="AQI825" s="168"/>
      <c r="AQJ825" s="168"/>
      <c r="AQK825" s="168"/>
      <c r="AQL825" s="168"/>
      <c r="AQM825" s="168"/>
      <c r="AQN825" s="168"/>
      <c r="AQO825" s="168"/>
      <c r="AQP825" s="168"/>
      <c r="AQQ825" s="168"/>
      <c r="AQR825" s="168"/>
      <c r="AQS825" s="168"/>
      <c r="AQT825" s="168"/>
      <c r="AQU825" s="168"/>
      <c r="AQV825" s="168"/>
      <c r="AQW825" s="168"/>
      <c r="AQX825" s="168"/>
      <c r="AQY825" s="168"/>
      <c r="AQZ825" s="168"/>
      <c r="ARA825" s="168"/>
      <c r="ARB825" s="168"/>
      <c r="ARC825" s="168"/>
      <c r="ARD825" s="168"/>
      <c r="ARE825" s="511"/>
      <c r="ARF825" s="511"/>
      <c r="ARG825" s="511"/>
      <c r="ARH825" s="511"/>
      <c r="ARI825" s="511"/>
      <c r="ARJ825" s="511"/>
      <c r="ARK825" s="511"/>
      <c r="ARL825" s="511"/>
      <c r="ARM825" s="511"/>
      <c r="ARN825" s="511"/>
      <c r="ARO825" s="511"/>
      <c r="ARP825" s="511"/>
      <c r="ARQ825" s="511"/>
      <c r="ARR825" s="511"/>
      <c r="ARS825" s="511"/>
      <c r="ART825" s="511"/>
      <c r="ARU825" s="511"/>
      <c r="ARV825" s="511"/>
      <c r="ARW825" s="511"/>
      <c r="ARX825" s="511"/>
      <c r="ARY825" s="511"/>
      <c r="ARZ825" s="511"/>
      <c r="ASA825" s="511"/>
      <c r="ASB825" s="511"/>
      <c r="ASC825" s="89"/>
      <c r="ASD825" s="89"/>
      <c r="ASE825" s="89"/>
      <c r="ASF825" s="89"/>
      <c r="ASG825" s="89"/>
      <c r="ASH825" s="511"/>
      <c r="ASI825" s="511"/>
      <c r="ASJ825" s="89"/>
      <c r="ASK825" s="89"/>
      <c r="ASL825" s="511"/>
      <c r="ASM825" s="511"/>
      <c r="ASN825" s="89"/>
      <c r="ASO825" s="89"/>
      <c r="ASP825" s="511"/>
      <c r="ASQ825" s="511"/>
      <c r="ASR825" s="511"/>
      <c r="ASS825" s="511"/>
      <c r="AST825" s="511"/>
      <c r="ASU825" s="511"/>
      <c r="ASV825" s="511"/>
      <c r="ASW825" s="89"/>
      <c r="ASX825" s="89"/>
      <c r="ASY825" s="511"/>
      <c r="ASZ825" s="511"/>
      <c r="ATA825" s="89"/>
      <c r="ATB825" s="89"/>
      <c r="ATC825" s="511"/>
      <c r="ATD825" s="511"/>
      <c r="ATE825" s="511"/>
      <c r="ATF825" s="511"/>
      <c r="ATG825" s="511"/>
      <c r="ATH825" s="203"/>
      <c r="ATI825" s="107"/>
      <c r="ATJ825" s="511"/>
      <c r="ATK825" s="511"/>
      <c r="ATL825" s="511"/>
      <c r="ATM825" s="511"/>
      <c r="ATN825" s="511"/>
      <c r="ATO825" s="511"/>
      <c r="ATP825" s="511"/>
      <c r="ATQ825" s="168"/>
      <c r="ATR825" s="168"/>
      <c r="ATS825" s="168"/>
      <c r="ATT825" s="168"/>
      <c r="ATU825" s="168"/>
      <c r="ATV825" s="168"/>
      <c r="ATW825" s="168"/>
      <c r="ATX825" s="168"/>
      <c r="ATY825" s="168"/>
      <c r="ATZ825" s="168"/>
      <c r="AUA825" s="168"/>
      <c r="AUB825" s="168"/>
      <c r="AUC825" s="168"/>
      <c r="AUD825" s="168"/>
      <c r="AUE825" s="168"/>
      <c r="AUF825" s="168"/>
      <c r="AUG825" s="168"/>
      <c r="AUH825" s="168"/>
      <c r="AUI825" s="168"/>
      <c r="AUJ825" s="168"/>
      <c r="AUK825" s="168"/>
      <c r="AUL825" s="168"/>
      <c r="AUM825" s="168"/>
      <c r="AUN825" s="168"/>
      <c r="AUO825" s="168"/>
      <c r="AUP825" s="168"/>
      <c r="AUQ825" s="168"/>
      <c r="AUR825" s="168"/>
      <c r="AUS825" s="168"/>
      <c r="AUT825" s="168"/>
      <c r="AUU825" s="168"/>
      <c r="AUV825" s="168"/>
      <c r="AUW825" s="168"/>
      <c r="AUX825" s="168"/>
      <c r="AUY825" s="168"/>
      <c r="AUZ825" s="168"/>
      <c r="AVA825" s="168"/>
      <c r="AVB825" s="168"/>
      <c r="AVC825" s="168"/>
      <c r="AVD825" s="168"/>
      <c r="AVE825" s="168"/>
      <c r="AVF825" s="168"/>
      <c r="AVG825" s="168"/>
      <c r="AVH825" s="168"/>
      <c r="AVI825" s="511"/>
      <c r="AVJ825" s="511"/>
      <c r="AVK825" s="511"/>
      <c r="AVL825" s="511"/>
      <c r="AVM825" s="511"/>
      <c r="AVN825" s="511"/>
      <c r="AVO825" s="511"/>
      <c r="AVP825" s="511"/>
      <c r="AVQ825" s="511"/>
      <c r="AVR825" s="511"/>
      <c r="AVS825" s="511"/>
      <c r="AVT825" s="511"/>
      <c r="AVU825" s="511"/>
      <c r="AVV825" s="511"/>
      <c r="AVW825" s="511"/>
      <c r="AVX825" s="511"/>
      <c r="AVY825" s="511"/>
      <c r="AVZ825" s="511"/>
      <c r="AWA825" s="511"/>
      <c r="AWB825" s="511"/>
      <c r="AWC825" s="511"/>
      <c r="AWD825" s="511"/>
      <c r="AWE825" s="511"/>
      <c r="AWF825" s="511"/>
      <c r="AWG825" s="89"/>
      <c r="AWH825" s="89"/>
      <c r="AWI825" s="89"/>
      <c r="AWJ825" s="89"/>
      <c r="AWK825" s="89"/>
      <c r="AWL825" s="511"/>
      <c r="AWM825" s="511"/>
      <c r="AWN825" s="89"/>
      <c r="AWO825" s="89"/>
      <c r="AWP825" s="511"/>
      <c r="AWQ825" s="511"/>
      <c r="AWR825" s="89"/>
      <c r="AWS825" s="89"/>
      <c r="AWT825" s="511"/>
      <c r="AWU825" s="511"/>
      <c r="AWV825" s="511"/>
      <c r="AWW825" s="511"/>
      <c r="AWX825" s="511"/>
      <c r="AWY825" s="511"/>
      <c r="AWZ825" s="511"/>
      <c r="AXA825" s="89"/>
      <c r="AXB825" s="89"/>
      <c r="AXC825" s="511"/>
      <c r="AXD825" s="511"/>
      <c r="AXE825" s="89"/>
      <c r="AXF825" s="89"/>
      <c r="AXG825" s="511"/>
      <c r="AXH825" s="511"/>
      <c r="AXI825" s="511"/>
      <c r="AXJ825" s="511"/>
      <c r="AXK825" s="511"/>
      <c r="AXL825" s="203"/>
      <c r="AXM825" s="107"/>
      <c r="AXN825" s="511"/>
      <c r="AXO825" s="511"/>
      <c r="AXP825" s="511"/>
      <c r="AXQ825" s="511"/>
      <c r="AXR825" s="511"/>
      <c r="AXS825" s="511"/>
      <c r="AXT825" s="511"/>
      <c r="AXU825" s="168"/>
      <c r="AXV825" s="168"/>
      <c r="AXW825" s="168"/>
      <c r="AXX825" s="168"/>
      <c r="AXY825" s="168"/>
      <c r="AXZ825" s="168"/>
      <c r="AYA825" s="168"/>
      <c r="AYB825" s="168"/>
      <c r="AYC825" s="168"/>
      <c r="AYD825" s="168"/>
      <c r="AYE825" s="168"/>
      <c r="AYF825" s="168"/>
      <c r="AYG825" s="168"/>
      <c r="AYH825" s="168"/>
      <c r="AYI825" s="168"/>
      <c r="AYJ825" s="168"/>
      <c r="AYK825" s="168"/>
      <c r="AYL825" s="168"/>
      <c r="AYM825" s="168"/>
      <c r="AYN825" s="168"/>
      <c r="AYO825" s="168"/>
      <c r="AYP825" s="168"/>
      <c r="AYQ825" s="168"/>
      <c r="AYR825" s="168"/>
      <c r="AYS825" s="168"/>
      <c r="AYT825" s="168"/>
      <c r="AYU825" s="168"/>
      <c r="AYV825" s="168"/>
      <c r="AYW825" s="168"/>
      <c r="AYX825" s="168"/>
      <c r="AYY825" s="168"/>
      <c r="AYZ825" s="168"/>
      <c r="AZA825" s="168"/>
      <c r="AZB825" s="168"/>
      <c r="AZC825" s="168"/>
      <c r="AZD825" s="168"/>
      <c r="AZE825" s="168"/>
      <c r="AZF825" s="168"/>
      <c r="AZG825" s="168"/>
      <c r="AZH825" s="168"/>
      <c r="AZI825" s="168"/>
      <c r="AZJ825" s="168"/>
      <c r="AZK825" s="168"/>
      <c r="AZL825" s="168"/>
      <c r="AZM825" s="511"/>
      <c r="AZN825" s="511"/>
      <c r="AZO825" s="511"/>
      <c r="AZP825" s="511"/>
      <c r="AZQ825" s="511"/>
      <c r="AZR825" s="511"/>
      <c r="AZS825" s="511"/>
      <c r="AZT825" s="511"/>
      <c r="AZU825" s="511"/>
      <c r="AZV825" s="511"/>
      <c r="AZW825" s="511"/>
      <c r="AZX825" s="511"/>
      <c r="AZY825" s="511"/>
      <c r="AZZ825" s="511"/>
      <c r="BAA825" s="511"/>
      <c r="BAB825" s="511"/>
      <c r="BAC825" s="511"/>
      <c r="BAD825" s="511"/>
      <c r="BAE825" s="511"/>
      <c r="BAF825" s="511"/>
      <c r="BAG825" s="511"/>
      <c r="BAH825" s="511"/>
      <c r="BAI825" s="511"/>
      <c r="BAJ825" s="511"/>
      <c r="BAK825" s="89"/>
      <c r="BAL825" s="89"/>
      <c r="BAM825" s="89"/>
      <c r="BAN825" s="89"/>
      <c r="BAO825" s="89"/>
      <c r="BAP825" s="511"/>
      <c r="BAQ825" s="511"/>
      <c r="BAR825" s="89"/>
      <c r="BAS825" s="89"/>
      <c r="BAT825" s="511"/>
      <c r="BAU825" s="511"/>
      <c r="BAV825" s="89"/>
      <c r="BAW825" s="89"/>
      <c r="BAX825" s="511"/>
      <c r="BAY825" s="511"/>
      <c r="BAZ825" s="511"/>
      <c r="BBA825" s="511"/>
      <c r="BBB825" s="511"/>
      <c r="BBC825" s="511"/>
      <c r="BBD825" s="511"/>
      <c r="BBE825" s="89"/>
      <c r="BBF825" s="89"/>
      <c r="BBG825" s="511"/>
      <c r="BBH825" s="511"/>
      <c r="BBI825" s="89"/>
      <c r="BBJ825" s="89"/>
      <c r="BBK825" s="511"/>
      <c r="BBL825" s="511"/>
      <c r="BBM825" s="511"/>
      <c r="BBN825" s="511"/>
      <c r="BBO825" s="511"/>
      <c r="BBP825" s="203"/>
      <c r="BBQ825" s="107"/>
      <c r="BBR825" s="511"/>
      <c r="BBS825" s="511"/>
      <c r="BBT825" s="511"/>
      <c r="BBU825" s="511"/>
      <c r="BBV825" s="511"/>
      <c r="BBW825" s="511"/>
      <c r="BBX825" s="511"/>
      <c r="BBY825" s="168"/>
      <c r="BBZ825" s="168"/>
      <c r="BCA825" s="168"/>
      <c r="BCB825" s="168"/>
      <c r="BCC825" s="168"/>
      <c r="BCD825" s="168"/>
      <c r="BCE825" s="168"/>
      <c r="BCF825" s="168"/>
      <c r="BCG825" s="168"/>
      <c r="BCH825" s="168"/>
      <c r="BCI825" s="168"/>
      <c r="BCJ825" s="168"/>
      <c r="BCK825" s="168"/>
      <c r="BCL825" s="168"/>
      <c r="BCM825" s="168"/>
      <c r="BCN825" s="168"/>
      <c r="BCO825" s="168"/>
      <c r="BCP825" s="168"/>
      <c r="BCQ825" s="168"/>
      <c r="BCR825" s="168"/>
      <c r="BCS825" s="168"/>
      <c r="BCT825" s="168"/>
      <c r="BCU825" s="168"/>
      <c r="BCV825" s="168"/>
      <c r="BCW825" s="168"/>
      <c r="BCX825" s="168"/>
      <c r="BCY825" s="168"/>
      <c r="BCZ825" s="168"/>
      <c r="BDA825" s="168"/>
      <c r="BDB825" s="168"/>
      <c r="BDC825" s="168"/>
      <c r="BDD825" s="168"/>
      <c r="BDE825" s="168"/>
      <c r="BDF825" s="168"/>
      <c r="BDG825" s="168"/>
      <c r="BDH825" s="168"/>
      <c r="BDI825" s="168"/>
      <c r="BDJ825" s="168"/>
      <c r="BDK825" s="168"/>
      <c r="BDL825" s="168"/>
      <c r="BDM825" s="168"/>
      <c r="BDN825" s="168"/>
      <c r="BDO825" s="168"/>
      <c r="BDP825" s="168"/>
      <c r="BDQ825" s="511"/>
      <c r="BDR825" s="511"/>
      <c r="BDS825" s="511"/>
      <c r="BDT825" s="511"/>
      <c r="BDU825" s="511"/>
      <c r="BDV825" s="511"/>
      <c r="BDW825" s="511"/>
      <c r="BDX825" s="511"/>
      <c r="BDY825" s="511"/>
      <c r="BDZ825" s="511"/>
      <c r="BEA825" s="511"/>
      <c r="BEB825" s="511"/>
      <c r="BEC825" s="511"/>
      <c r="BED825" s="511"/>
      <c r="BEE825" s="511"/>
      <c r="BEF825" s="511"/>
      <c r="BEG825" s="511"/>
      <c r="BEH825" s="511"/>
      <c r="BEI825" s="511"/>
      <c r="BEJ825" s="511"/>
      <c r="BEK825" s="511"/>
      <c r="BEL825" s="511"/>
      <c r="BEM825" s="511"/>
      <c r="BEN825" s="511"/>
      <c r="BEO825" s="89"/>
      <c r="BEP825" s="89"/>
      <c r="BEQ825" s="89"/>
      <c r="BER825" s="89"/>
      <c r="BES825" s="89"/>
      <c r="BET825" s="511"/>
      <c r="BEU825" s="511"/>
      <c r="BEV825" s="89"/>
      <c r="BEW825" s="89"/>
      <c r="BEX825" s="511"/>
      <c r="BEY825" s="511"/>
      <c r="BEZ825" s="89"/>
      <c r="BFA825" s="89"/>
      <c r="BFB825" s="511"/>
      <c r="BFC825" s="511"/>
      <c r="BFD825" s="511"/>
      <c r="BFE825" s="511"/>
      <c r="BFF825" s="511"/>
      <c r="BFG825" s="511"/>
      <c r="BFH825" s="511"/>
      <c r="BFI825" s="89"/>
      <c r="BFJ825" s="89"/>
      <c r="BFK825" s="511"/>
      <c r="BFL825" s="511"/>
      <c r="BFM825" s="89"/>
      <c r="BFN825" s="89"/>
      <c r="BFO825" s="511"/>
      <c r="BFP825" s="511"/>
      <c r="BFQ825" s="511"/>
      <c r="BFR825" s="511"/>
      <c r="BFS825" s="511"/>
      <c r="BFT825" s="203"/>
      <c r="BFU825" s="107"/>
      <c r="BFV825" s="511"/>
      <c r="BFW825" s="511"/>
      <c r="BFX825" s="511"/>
      <c r="BFY825" s="511"/>
      <c r="BFZ825" s="511"/>
      <c r="BGA825" s="511"/>
      <c r="BGB825" s="511"/>
      <c r="BGC825" s="168"/>
      <c r="BGD825" s="168"/>
      <c r="BGE825" s="168"/>
      <c r="BGF825" s="168"/>
      <c r="BGG825" s="168"/>
      <c r="BGH825" s="168"/>
      <c r="BGI825" s="168"/>
      <c r="BGJ825" s="168"/>
      <c r="BGK825" s="168"/>
      <c r="BGL825" s="168"/>
      <c r="BGM825" s="168"/>
      <c r="BGN825" s="168"/>
      <c r="BGO825" s="168"/>
      <c r="BGP825" s="168"/>
      <c r="BGQ825" s="168"/>
      <c r="BGR825" s="168"/>
      <c r="BGS825" s="168"/>
      <c r="BGT825" s="168"/>
      <c r="BGU825" s="168"/>
      <c r="BGV825" s="168"/>
      <c r="BGW825" s="168"/>
      <c r="BGX825" s="168"/>
      <c r="BGY825" s="168"/>
      <c r="BGZ825" s="168"/>
      <c r="BHA825" s="168"/>
      <c r="BHB825" s="168"/>
      <c r="BHC825" s="168"/>
      <c r="BHD825" s="168"/>
      <c r="BHE825" s="168"/>
      <c r="BHF825" s="168"/>
      <c r="BHG825" s="168"/>
      <c r="BHH825" s="168"/>
      <c r="BHI825" s="168"/>
      <c r="BHJ825" s="168"/>
      <c r="BHK825" s="168"/>
      <c r="BHL825" s="168"/>
      <c r="BHM825" s="168"/>
      <c r="BHN825" s="168"/>
      <c r="BHO825" s="168"/>
      <c r="BHP825" s="168"/>
      <c r="BHQ825" s="168"/>
      <c r="BHR825" s="168"/>
      <c r="BHS825" s="168"/>
      <c r="BHT825" s="168"/>
      <c r="BHU825" s="511"/>
      <c r="BHV825" s="511"/>
      <c r="BHW825" s="511"/>
      <c r="BHX825" s="511"/>
      <c r="BHY825" s="511"/>
      <c r="BHZ825" s="511"/>
      <c r="BIA825" s="511"/>
      <c r="BIB825" s="511"/>
      <c r="BIC825" s="511"/>
      <c r="BID825" s="511"/>
      <c r="BIE825" s="511"/>
      <c r="BIF825" s="511"/>
      <c r="BIG825" s="511"/>
      <c r="BIH825" s="511"/>
      <c r="BII825" s="511"/>
      <c r="BIJ825" s="511"/>
      <c r="BIK825" s="511"/>
      <c r="BIL825" s="511"/>
      <c r="BIM825" s="511"/>
      <c r="BIN825" s="511"/>
      <c r="BIO825" s="511"/>
      <c r="BIP825" s="511"/>
      <c r="BIQ825" s="511"/>
      <c r="BIR825" s="511"/>
      <c r="BIS825" s="89"/>
      <c r="BIT825" s="89"/>
      <c r="BIU825" s="89"/>
      <c r="BIV825" s="89"/>
      <c r="BIW825" s="89"/>
      <c r="BIX825" s="511"/>
      <c r="BIY825" s="511"/>
      <c r="BIZ825" s="89"/>
      <c r="BJA825" s="89"/>
      <c r="BJB825" s="511"/>
      <c r="BJC825" s="511"/>
      <c r="BJD825" s="89"/>
      <c r="BJE825" s="89"/>
      <c r="BJF825" s="511"/>
      <c r="BJG825" s="511"/>
      <c r="BJH825" s="511"/>
      <c r="BJI825" s="511"/>
      <c r="BJJ825" s="511"/>
      <c r="BJK825" s="511"/>
      <c r="BJL825" s="511"/>
      <c r="BJM825" s="89"/>
      <c r="BJN825" s="89"/>
      <c r="BJO825" s="511"/>
      <c r="BJP825" s="511"/>
      <c r="BJQ825" s="89"/>
      <c r="BJR825" s="89"/>
      <c r="BJS825" s="511"/>
      <c r="BJT825" s="511"/>
      <c r="BJU825" s="511"/>
      <c r="BJV825" s="511"/>
      <c r="BJW825" s="511"/>
      <c r="BJX825" s="203"/>
      <c r="BJY825" s="107"/>
      <c r="BJZ825" s="511"/>
      <c r="BKA825" s="511"/>
      <c r="BKB825" s="511"/>
      <c r="BKC825" s="511"/>
      <c r="BKD825" s="511"/>
      <c r="BKE825" s="511"/>
      <c r="BKF825" s="511"/>
      <c r="BKG825" s="168"/>
      <c r="BKH825" s="168"/>
      <c r="BKI825" s="168"/>
      <c r="BKJ825" s="168"/>
      <c r="BKK825" s="168"/>
      <c r="BKL825" s="168"/>
      <c r="BKM825" s="168"/>
      <c r="BKN825" s="168"/>
      <c r="BKO825" s="168"/>
      <c r="BKP825" s="168"/>
      <c r="BKQ825" s="168"/>
      <c r="BKR825" s="168"/>
      <c r="BKS825" s="168"/>
      <c r="BKT825" s="168"/>
      <c r="BKU825" s="168"/>
      <c r="BKV825" s="168"/>
      <c r="BKW825" s="168"/>
      <c r="BKX825" s="168"/>
      <c r="BKY825" s="168"/>
      <c r="BKZ825" s="168"/>
      <c r="BLA825" s="168"/>
      <c r="BLB825" s="168"/>
      <c r="BLC825" s="168"/>
      <c r="BLD825" s="168"/>
      <c r="BLE825" s="168"/>
      <c r="BLF825" s="168"/>
      <c r="BLG825" s="168"/>
      <c r="BLH825" s="168"/>
      <c r="BLI825" s="168"/>
      <c r="BLJ825" s="168"/>
      <c r="BLK825" s="168"/>
      <c r="BLL825" s="168"/>
      <c r="BLM825" s="168"/>
      <c r="BLN825" s="168"/>
      <c r="BLO825" s="168"/>
      <c r="BLP825" s="168"/>
      <c r="BLQ825" s="168"/>
      <c r="BLR825" s="168"/>
      <c r="BLS825" s="168"/>
      <c r="BLT825" s="168"/>
      <c r="BLU825" s="168"/>
      <c r="BLV825" s="168"/>
      <c r="BLW825" s="168"/>
      <c r="BLX825" s="168"/>
      <c r="BLY825" s="511"/>
      <c r="BLZ825" s="511"/>
      <c r="BMA825" s="511"/>
      <c r="BMB825" s="511"/>
      <c r="BMC825" s="511"/>
      <c r="BMD825" s="511"/>
      <c r="BME825" s="511"/>
      <c r="BMF825" s="511"/>
      <c r="BMG825" s="511"/>
      <c r="BMH825" s="511"/>
      <c r="BMI825" s="511"/>
      <c r="BMJ825" s="511"/>
      <c r="BMK825" s="511"/>
      <c r="BML825" s="511"/>
      <c r="BMM825" s="511"/>
      <c r="BMN825" s="511"/>
      <c r="BMO825" s="511"/>
      <c r="BMP825" s="511"/>
      <c r="BMQ825" s="511"/>
      <c r="BMR825" s="511"/>
      <c r="BMS825" s="511"/>
      <c r="BMT825" s="511"/>
      <c r="BMU825" s="511"/>
      <c r="BMV825" s="511"/>
      <c r="BMW825" s="89"/>
      <c r="BMX825" s="89"/>
      <c r="BMY825" s="89"/>
      <c r="BMZ825" s="89"/>
      <c r="BNA825" s="89"/>
      <c r="BNB825" s="511"/>
      <c r="BNC825" s="511"/>
      <c r="BND825" s="89"/>
      <c r="BNE825" s="89"/>
      <c r="BNF825" s="511"/>
      <c r="BNG825" s="511"/>
      <c r="BNH825" s="89"/>
      <c r="BNI825" s="89"/>
      <c r="BNJ825" s="511"/>
      <c r="BNK825" s="511"/>
      <c r="BNL825" s="511"/>
      <c r="BNM825" s="511"/>
      <c r="BNN825" s="511"/>
      <c r="BNO825" s="511"/>
      <c r="BNP825" s="511"/>
      <c r="BNQ825" s="89"/>
      <c r="BNR825" s="89"/>
      <c r="BNS825" s="511"/>
      <c r="BNT825" s="511"/>
      <c r="BNU825" s="89"/>
      <c r="BNV825" s="89"/>
      <c r="BNW825" s="511"/>
      <c r="BNX825" s="511"/>
      <c r="BNY825" s="511"/>
      <c r="BNZ825" s="511"/>
      <c r="BOA825" s="511"/>
      <c r="BOB825" s="203"/>
      <c r="BOC825" s="107"/>
      <c r="BOD825" s="511"/>
      <c r="BOE825" s="511"/>
      <c r="BOF825" s="511"/>
      <c r="BOG825" s="511"/>
      <c r="BOH825" s="511"/>
      <c r="BOI825" s="511"/>
      <c r="BOJ825" s="511"/>
      <c r="BOK825" s="168"/>
      <c r="BOL825" s="168"/>
      <c r="BOM825" s="168"/>
      <c r="BON825" s="168"/>
      <c r="BOO825" s="168"/>
      <c r="BOP825" s="168"/>
      <c r="BOQ825" s="168"/>
      <c r="BOR825" s="168"/>
      <c r="BOS825" s="168"/>
      <c r="BOT825" s="168"/>
      <c r="BOU825" s="168"/>
      <c r="BOV825" s="168"/>
      <c r="BOW825" s="168"/>
      <c r="BOX825" s="168"/>
      <c r="BOY825" s="168"/>
      <c r="BOZ825" s="168"/>
      <c r="BPA825" s="168"/>
      <c r="BPB825" s="168"/>
      <c r="BPC825" s="168"/>
      <c r="BPD825" s="168"/>
      <c r="BPE825" s="168"/>
      <c r="BPF825" s="168"/>
      <c r="BPG825" s="168"/>
      <c r="BPH825" s="168"/>
      <c r="BPI825" s="168"/>
      <c r="BPJ825" s="168"/>
      <c r="BPK825" s="168"/>
      <c r="BPL825" s="168"/>
      <c r="BPM825" s="168"/>
      <c r="BPN825" s="168"/>
      <c r="BPO825" s="168"/>
      <c r="BPP825" s="168"/>
      <c r="BPQ825" s="168"/>
      <c r="BPR825" s="168"/>
      <c r="BPS825" s="168"/>
      <c r="BPT825" s="168"/>
      <c r="BPU825" s="168"/>
      <c r="BPV825" s="168"/>
      <c r="BPW825" s="168"/>
      <c r="BPX825" s="168"/>
      <c r="BPY825" s="168"/>
      <c r="BPZ825" s="168"/>
      <c r="BQA825" s="168"/>
      <c r="BQB825" s="168"/>
      <c r="BQC825" s="511"/>
      <c r="BQD825" s="511"/>
      <c r="BQE825" s="511"/>
      <c r="BQF825" s="511"/>
      <c r="BQG825" s="511"/>
      <c r="BQH825" s="511"/>
      <c r="BQI825" s="511"/>
      <c r="BQJ825" s="511"/>
      <c r="BQK825" s="511"/>
      <c r="BQL825" s="511"/>
      <c r="BQM825" s="511"/>
      <c r="BQN825" s="511"/>
      <c r="BQO825" s="511"/>
      <c r="BQP825" s="511"/>
      <c r="BQQ825" s="511"/>
      <c r="BQR825" s="511"/>
      <c r="BQS825" s="511"/>
      <c r="BQT825" s="511"/>
      <c r="BQU825" s="511"/>
      <c r="BQV825" s="511"/>
      <c r="BQW825" s="511"/>
      <c r="BQX825" s="511"/>
      <c r="BQY825" s="511"/>
      <c r="BQZ825" s="511"/>
      <c r="BRA825" s="89"/>
      <c r="BRB825" s="89"/>
      <c r="BRC825" s="89"/>
      <c r="BRD825" s="89"/>
      <c r="BRE825" s="89"/>
      <c r="BRF825" s="511"/>
      <c r="BRG825" s="511"/>
      <c r="BRH825" s="89"/>
      <c r="BRI825" s="89"/>
      <c r="BRJ825" s="511"/>
      <c r="BRK825" s="511"/>
      <c r="BRL825" s="89"/>
      <c r="BRM825" s="89"/>
      <c r="BRN825" s="511"/>
      <c r="BRO825" s="511"/>
      <c r="BRP825" s="511"/>
      <c r="BRQ825" s="511"/>
      <c r="BRR825" s="511"/>
      <c r="BRS825" s="511"/>
      <c r="BRT825" s="511"/>
      <c r="BRU825" s="89"/>
      <c r="BRV825" s="89"/>
      <c r="BRW825" s="511"/>
      <c r="BRX825" s="511"/>
      <c r="BRY825" s="89"/>
      <c r="BRZ825" s="89"/>
      <c r="BSA825" s="511"/>
      <c r="BSB825" s="511"/>
      <c r="BSC825" s="511"/>
      <c r="BSD825" s="511"/>
      <c r="BSE825" s="511"/>
      <c r="BSF825" s="203"/>
      <c r="BSG825" s="107"/>
      <c r="BSH825" s="511"/>
      <c r="BSI825" s="511"/>
      <c r="BSJ825" s="511"/>
      <c r="BSK825" s="511"/>
      <c r="BSL825" s="511"/>
      <c r="BSM825" s="511"/>
      <c r="BSN825" s="511"/>
      <c r="BSO825" s="168"/>
      <c r="BSP825" s="168"/>
      <c r="BSQ825" s="168"/>
      <c r="BSR825" s="168"/>
      <c r="BSS825" s="168"/>
      <c r="BST825" s="168"/>
      <c r="BSU825" s="168"/>
      <c r="BSV825" s="168"/>
      <c r="BSW825" s="168"/>
      <c r="BSX825" s="168"/>
      <c r="BSY825" s="168"/>
      <c r="BSZ825" s="168"/>
      <c r="BTA825" s="168"/>
      <c r="BTB825" s="168"/>
      <c r="BTC825" s="168"/>
      <c r="BTD825" s="168"/>
      <c r="BTE825" s="168"/>
      <c r="BTF825" s="168"/>
      <c r="BTG825" s="168"/>
      <c r="BTH825" s="168"/>
      <c r="BTI825" s="168"/>
      <c r="BTJ825" s="168"/>
      <c r="BTK825" s="168"/>
      <c r="BTL825" s="168"/>
      <c r="BTM825" s="168"/>
      <c r="BTN825" s="168"/>
      <c r="BTO825" s="168"/>
      <c r="BTP825" s="168"/>
      <c r="BTQ825" s="168"/>
      <c r="BTR825" s="168"/>
      <c r="BTS825" s="168"/>
      <c r="BTT825" s="168"/>
      <c r="BTU825" s="168"/>
      <c r="BTV825" s="168"/>
      <c r="BTW825" s="168"/>
      <c r="BTX825" s="168"/>
      <c r="BTY825" s="168"/>
      <c r="BTZ825" s="168"/>
      <c r="BUA825" s="168"/>
      <c r="BUB825" s="168"/>
      <c r="BUC825" s="168"/>
      <c r="BUD825" s="168"/>
      <c r="BUE825" s="168"/>
      <c r="BUF825" s="168"/>
      <c r="BUG825" s="511"/>
      <c r="BUH825" s="511"/>
      <c r="BUI825" s="511"/>
      <c r="BUJ825" s="511"/>
      <c r="BUK825" s="511"/>
      <c r="BUL825" s="511"/>
      <c r="BUM825" s="511"/>
      <c r="BUN825" s="511"/>
      <c r="BUO825" s="511"/>
      <c r="BUP825" s="511"/>
      <c r="BUQ825" s="511"/>
      <c r="BUR825" s="511"/>
      <c r="BUS825" s="511"/>
      <c r="BUT825" s="511"/>
      <c r="BUU825" s="511"/>
      <c r="BUV825" s="511"/>
      <c r="BUW825" s="511"/>
      <c r="BUX825" s="511"/>
      <c r="BUY825" s="511"/>
      <c r="BUZ825" s="511"/>
      <c r="BVA825" s="511"/>
      <c r="BVB825" s="511"/>
      <c r="BVC825" s="511"/>
      <c r="BVD825" s="511"/>
      <c r="BVE825" s="89"/>
      <c r="BVF825" s="89"/>
      <c r="BVG825" s="89"/>
      <c r="BVH825" s="89"/>
      <c r="BVI825" s="89"/>
      <c r="BVJ825" s="511"/>
      <c r="BVK825" s="511"/>
      <c r="BVL825" s="89"/>
      <c r="BVM825" s="89"/>
      <c r="BVN825" s="511"/>
      <c r="BVO825" s="511"/>
      <c r="BVP825" s="89"/>
      <c r="BVQ825" s="89"/>
      <c r="BVR825" s="511"/>
      <c r="BVS825" s="511"/>
      <c r="BVT825" s="511"/>
      <c r="BVU825" s="511"/>
      <c r="BVV825" s="511"/>
      <c r="BVW825" s="511"/>
      <c r="BVX825" s="511"/>
      <c r="BVY825" s="89"/>
      <c r="BVZ825" s="89"/>
      <c r="BWA825" s="511"/>
      <c r="BWB825" s="511"/>
      <c r="BWC825" s="89"/>
      <c r="BWD825" s="89"/>
      <c r="BWE825" s="511"/>
      <c r="BWF825" s="511"/>
      <c r="BWG825" s="511"/>
      <c r="BWH825" s="511"/>
      <c r="BWI825" s="511"/>
      <c r="BWJ825" s="203"/>
      <c r="BWK825" s="107"/>
      <c r="BWL825" s="511"/>
      <c r="BWM825" s="511"/>
      <c r="BWN825" s="511"/>
      <c r="BWO825" s="511"/>
      <c r="BWP825" s="511"/>
      <c r="BWQ825" s="511"/>
      <c r="BWR825" s="511"/>
      <c r="BWS825" s="168"/>
      <c r="BWT825" s="168"/>
      <c r="BWU825" s="168"/>
      <c r="BWV825" s="168"/>
      <c r="BWW825" s="168"/>
      <c r="BWX825" s="168"/>
      <c r="BWY825" s="168"/>
      <c r="BWZ825" s="168"/>
      <c r="BXA825" s="168"/>
      <c r="BXB825" s="168"/>
      <c r="BXC825" s="168"/>
      <c r="BXD825" s="168"/>
      <c r="BXE825" s="168"/>
      <c r="BXF825" s="168"/>
      <c r="BXG825" s="168"/>
      <c r="BXH825" s="168"/>
      <c r="BXI825" s="168"/>
      <c r="BXJ825" s="168"/>
      <c r="BXK825" s="168"/>
      <c r="BXL825" s="168"/>
      <c r="BXM825" s="168"/>
      <c r="BXN825" s="168"/>
      <c r="BXO825" s="168"/>
      <c r="BXP825" s="168"/>
      <c r="BXQ825" s="168"/>
      <c r="BXR825" s="168"/>
      <c r="BXS825" s="168"/>
      <c r="BXT825" s="168"/>
      <c r="BXU825" s="168"/>
      <c r="BXV825" s="168"/>
      <c r="BXW825" s="168"/>
      <c r="BXX825" s="168"/>
      <c r="BXY825" s="168"/>
      <c r="BXZ825" s="168"/>
      <c r="BYA825" s="168"/>
      <c r="BYB825" s="168"/>
      <c r="BYC825" s="168"/>
      <c r="BYD825" s="168"/>
      <c r="BYE825" s="168"/>
      <c r="BYF825" s="168"/>
      <c r="BYG825" s="168"/>
      <c r="BYH825" s="168"/>
      <c r="BYI825" s="168"/>
      <c r="BYJ825" s="168"/>
      <c r="BYK825" s="511"/>
      <c r="BYL825" s="511"/>
      <c r="BYM825" s="511"/>
      <c r="BYN825" s="511"/>
      <c r="BYO825" s="511"/>
      <c r="BYP825" s="511"/>
      <c r="BYQ825" s="511"/>
      <c r="BYR825" s="511"/>
      <c r="BYS825" s="511"/>
      <c r="BYT825" s="511"/>
      <c r="BYU825" s="511"/>
      <c r="BYV825" s="511"/>
      <c r="BYW825" s="511"/>
      <c r="BYX825" s="511"/>
      <c r="BYY825" s="511"/>
      <c r="BYZ825" s="511"/>
      <c r="BZA825" s="511"/>
      <c r="BZB825" s="511"/>
      <c r="BZC825" s="511"/>
      <c r="BZD825" s="511"/>
      <c r="BZE825" s="511"/>
      <c r="BZF825" s="511"/>
      <c r="BZG825" s="511"/>
      <c r="BZH825" s="511"/>
      <c r="BZI825" s="89"/>
      <c r="BZJ825" s="89"/>
      <c r="BZK825" s="89"/>
      <c r="BZL825" s="89"/>
      <c r="BZM825" s="89"/>
      <c r="BZN825" s="511"/>
      <c r="BZO825" s="511"/>
      <c r="BZP825" s="89"/>
      <c r="BZQ825" s="89"/>
      <c r="BZR825" s="511"/>
      <c r="BZS825" s="511"/>
      <c r="BZT825" s="89"/>
      <c r="BZU825" s="89"/>
      <c r="BZV825" s="511"/>
      <c r="BZW825" s="511"/>
      <c r="BZX825" s="511"/>
      <c r="BZY825" s="511"/>
      <c r="BZZ825" s="511"/>
      <c r="CAA825" s="511"/>
      <c r="CAB825" s="511"/>
      <c r="CAC825" s="89"/>
      <c r="CAD825" s="89"/>
      <c r="CAE825" s="511"/>
      <c r="CAF825" s="511"/>
      <c r="CAG825" s="89"/>
      <c r="CAH825" s="89"/>
      <c r="CAI825" s="511"/>
      <c r="CAJ825" s="511"/>
      <c r="CAK825" s="511"/>
      <c r="CAL825" s="511"/>
      <c r="CAM825" s="511"/>
      <c r="CAN825" s="203"/>
      <c r="CAO825" s="107"/>
      <c r="CAP825" s="511"/>
      <c r="CAQ825" s="511"/>
      <c r="CAR825" s="511"/>
      <c r="CAS825" s="511"/>
      <c r="CAT825" s="511"/>
      <c r="CAU825" s="511"/>
      <c r="CAV825" s="511"/>
      <c r="CAW825" s="168"/>
      <c r="CAX825" s="168"/>
      <c r="CAY825" s="168"/>
      <c r="CAZ825" s="168"/>
      <c r="CBA825" s="168"/>
      <c r="CBB825" s="168"/>
      <c r="CBC825" s="168"/>
      <c r="CBD825" s="168"/>
      <c r="CBE825" s="168"/>
      <c r="CBF825" s="168"/>
      <c r="CBG825" s="168"/>
      <c r="CBH825" s="168"/>
      <c r="CBI825" s="168"/>
      <c r="CBJ825" s="168"/>
      <c r="CBK825" s="168"/>
      <c r="CBL825" s="168"/>
      <c r="CBM825" s="168"/>
      <c r="CBN825" s="168"/>
      <c r="CBO825" s="168"/>
      <c r="CBP825" s="168"/>
      <c r="CBQ825" s="168"/>
      <c r="CBR825" s="168"/>
      <c r="CBS825" s="168"/>
      <c r="CBT825" s="168"/>
      <c r="CBU825" s="168"/>
      <c r="CBV825" s="168"/>
      <c r="CBW825" s="168"/>
      <c r="CBX825" s="168"/>
      <c r="CBY825" s="168"/>
      <c r="CBZ825" s="168"/>
      <c r="CCA825" s="168"/>
      <c r="CCB825" s="168"/>
      <c r="CCC825" s="168"/>
      <c r="CCD825" s="168"/>
      <c r="CCE825" s="168"/>
      <c r="CCF825" s="168"/>
      <c r="CCG825" s="168"/>
      <c r="CCH825" s="168"/>
      <c r="CCI825" s="168"/>
      <c r="CCJ825" s="168"/>
      <c r="CCK825" s="168"/>
      <c r="CCL825" s="168"/>
      <c r="CCM825" s="168"/>
      <c r="CCN825" s="168"/>
      <c r="CCO825" s="511"/>
      <c r="CCP825" s="511"/>
      <c r="CCQ825" s="511"/>
      <c r="CCR825" s="511"/>
      <c r="CCS825" s="511"/>
      <c r="CCT825" s="511"/>
      <c r="CCU825" s="511"/>
      <c r="CCV825" s="511"/>
      <c r="CCW825" s="511"/>
      <c r="CCX825" s="511"/>
      <c r="CCY825" s="511"/>
      <c r="CCZ825" s="511"/>
      <c r="CDA825" s="511"/>
      <c r="CDB825" s="511"/>
      <c r="CDC825" s="511"/>
      <c r="CDD825" s="511"/>
      <c r="CDE825" s="511"/>
      <c r="CDF825" s="511"/>
      <c r="CDG825" s="511"/>
      <c r="CDH825" s="511"/>
      <c r="CDI825" s="511"/>
      <c r="CDJ825" s="511"/>
      <c r="CDK825" s="511"/>
      <c r="CDL825" s="511"/>
      <c r="CDM825" s="89"/>
      <c r="CDN825" s="89"/>
      <c r="CDO825" s="89"/>
      <c r="CDP825" s="89"/>
      <c r="CDQ825" s="89"/>
      <c r="CDR825" s="511"/>
      <c r="CDS825" s="511"/>
      <c r="CDT825" s="89"/>
      <c r="CDU825" s="89"/>
      <c r="CDV825" s="511"/>
      <c r="CDW825" s="511"/>
      <c r="CDX825" s="89"/>
      <c r="CDY825" s="89"/>
      <c r="CDZ825" s="511"/>
      <c r="CEA825" s="511"/>
      <c r="CEB825" s="511"/>
      <c r="CEC825" s="511"/>
      <c r="CED825" s="511"/>
      <c r="CEE825" s="511"/>
      <c r="CEF825" s="511"/>
      <c r="CEG825" s="89"/>
      <c r="CEH825" s="89"/>
      <c r="CEI825" s="511"/>
      <c r="CEJ825" s="511"/>
      <c r="CEK825" s="89"/>
      <c r="CEL825" s="89"/>
      <c r="CEM825" s="511"/>
      <c r="CEN825" s="511"/>
      <c r="CEO825" s="511"/>
      <c r="CEP825" s="511"/>
      <c r="CEQ825" s="511"/>
      <c r="CER825" s="203"/>
      <c r="CES825" s="107"/>
      <c r="CET825" s="511"/>
      <c r="CEU825" s="511"/>
      <c r="CEV825" s="511"/>
      <c r="CEW825" s="511"/>
      <c r="CEX825" s="511"/>
      <c r="CEY825" s="511"/>
      <c r="CEZ825" s="511"/>
      <c r="CFA825" s="168"/>
      <c r="CFB825" s="168"/>
      <c r="CFC825" s="168"/>
      <c r="CFD825" s="168"/>
      <c r="CFE825" s="168"/>
      <c r="CFF825" s="168"/>
      <c r="CFG825" s="168"/>
      <c r="CFH825" s="168"/>
      <c r="CFI825" s="168"/>
      <c r="CFJ825" s="168"/>
      <c r="CFK825" s="168"/>
      <c r="CFL825" s="168"/>
      <c r="CFM825" s="168"/>
      <c r="CFN825" s="168"/>
      <c r="CFO825" s="168"/>
      <c r="CFP825" s="168"/>
      <c r="CFQ825" s="168"/>
      <c r="CFR825" s="168"/>
      <c r="CFS825" s="168"/>
      <c r="CFT825" s="168"/>
      <c r="CFU825" s="168"/>
      <c r="CFV825" s="168"/>
      <c r="CFW825" s="168"/>
      <c r="CFX825" s="168"/>
      <c r="CFY825" s="168"/>
      <c r="CFZ825" s="168"/>
      <c r="CGA825" s="168"/>
      <c r="CGB825" s="168"/>
      <c r="CGC825" s="168"/>
      <c r="CGD825" s="168"/>
      <c r="CGE825" s="168"/>
      <c r="CGF825" s="168"/>
      <c r="CGG825" s="168"/>
      <c r="CGH825" s="168"/>
      <c r="CGI825" s="168"/>
      <c r="CGJ825" s="168"/>
      <c r="CGK825" s="168"/>
      <c r="CGL825" s="168"/>
      <c r="CGM825" s="168"/>
      <c r="CGN825" s="168"/>
      <c r="CGO825" s="168"/>
      <c r="CGP825" s="168"/>
      <c r="CGQ825" s="168"/>
      <c r="CGR825" s="168"/>
      <c r="CGS825" s="511"/>
      <c r="CGT825" s="511"/>
      <c r="CGU825" s="511"/>
      <c r="CGV825" s="511"/>
      <c r="CGW825" s="511"/>
      <c r="CGX825" s="511"/>
      <c r="CGY825" s="511"/>
      <c r="CGZ825" s="511"/>
      <c r="CHA825" s="511"/>
      <c r="CHB825" s="511"/>
      <c r="CHC825" s="511"/>
      <c r="CHD825" s="511"/>
      <c r="CHE825" s="511"/>
      <c r="CHF825" s="511"/>
      <c r="CHG825" s="511"/>
      <c r="CHH825" s="511"/>
      <c r="CHI825" s="511"/>
      <c r="CHJ825" s="511"/>
      <c r="CHK825" s="511"/>
      <c r="CHL825" s="511"/>
      <c r="CHM825" s="511"/>
      <c r="CHN825" s="511"/>
      <c r="CHO825" s="511"/>
      <c r="CHP825" s="511"/>
      <c r="CHQ825" s="89"/>
      <c r="CHR825" s="89"/>
      <c r="CHS825" s="89"/>
      <c r="CHT825" s="89"/>
      <c r="CHU825" s="89"/>
      <c r="CHV825" s="511"/>
      <c r="CHW825" s="511"/>
      <c r="CHX825" s="89"/>
      <c r="CHY825" s="89"/>
      <c r="CHZ825" s="511"/>
      <c r="CIA825" s="511"/>
      <c r="CIB825" s="89"/>
      <c r="CIC825" s="89"/>
      <c r="CID825" s="511"/>
      <c r="CIE825" s="511"/>
      <c r="CIF825" s="511"/>
      <c r="CIG825" s="511"/>
      <c r="CIH825" s="511"/>
      <c r="CII825" s="511"/>
      <c r="CIJ825" s="511"/>
      <c r="CIK825" s="89"/>
      <c r="CIL825" s="89"/>
      <c r="CIM825" s="511"/>
      <c r="CIN825" s="511"/>
      <c r="CIO825" s="89"/>
      <c r="CIP825" s="89"/>
      <c r="CIQ825" s="511"/>
      <c r="CIR825" s="511"/>
      <c r="CIS825" s="511"/>
      <c r="CIT825" s="511"/>
      <c r="CIU825" s="511"/>
      <c r="CIV825" s="203"/>
      <c r="CIW825" s="107"/>
      <c r="CIX825" s="511"/>
      <c r="CIY825" s="511"/>
      <c r="CIZ825" s="511"/>
      <c r="CJA825" s="511"/>
      <c r="CJB825" s="511"/>
      <c r="CJC825" s="511"/>
      <c r="CJD825" s="511"/>
      <c r="CJE825" s="168"/>
      <c r="CJF825" s="168"/>
      <c r="CJG825" s="168"/>
      <c r="CJH825" s="168"/>
      <c r="CJI825" s="168"/>
      <c r="CJJ825" s="168"/>
      <c r="CJK825" s="168"/>
      <c r="CJL825" s="168"/>
      <c r="CJM825" s="168"/>
      <c r="CJN825" s="168"/>
      <c r="CJO825" s="168"/>
      <c r="CJP825" s="168"/>
      <c r="CJQ825" s="168"/>
      <c r="CJR825" s="168"/>
      <c r="CJS825" s="168"/>
      <c r="CJT825" s="168"/>
      <c r="CJU825" s="168"/>
      <c r="CJV825" s="168"/>
      <c r="CJW825" s="168"/>
      <c r="CJX825" s="168"/>
      <c r="CJY825" s="168"/>
      <c r="CJZ825" s="168"/>
      <c r="CKA825" s="168"/>
      <c r="CKB825" s="168"/>
      <c r="CKC825" s="168"/>
      <c r="CKD825" s="168"/>
      <c r="CKE825" s="168"/>
      <c r="CKF825" s="168"/>
      <c r="CKG825" s="168"/>
      <c r="CKH825" s="168"/>
      <c r="CKI825" s="168"/>
      <c r="CKJ825" s="168"/>
      <c r="CKK825" s="168"/>
      <c r="CKL825" s="168"/>
      <c r="CKM825" s="168"/>
      <c r="CKN825" s="168"/>
      <c r="CKO825" s="168"/>
      <c r="CKP825" s="168"/>
      <c r="CKQ825" s="168"/>
      <c r="CKR825" s="168"/>
      <c r="CKS825" s="168"/>
      <c r="CKT825" s="168"/>
      <c r="CKU825" s="168"/>
      <c r="CKV825" s="168"/>
      <c r="CKW825" s="511"/>
      <c r="CKX825" s="511"/>
      <c r="CKY825" s="511"/>
      <c r="CKZ825" s="511"/>
      <c r="CLA825" s="511"/>
      <c r="CLB825" s="511"/>
      <c r="CLC825" s="511"/>
      <c r="CLD825" s="511"/>
      <c r="CLE825" s="511"/>
      <c r="CLF825" s="511"/>
      <c r="CLG825" s="511"/>
      <c r="CLH825" s="511"/>
      <c r="CLI825" s="511"/>
      <c r="CLJ825" s="511"/>
      <c r="CLK825" s="511"/>
      <c r="CLL825" s="511"/>
      <c r="CLM825" s="511"/>
      <c r="CLN825" s="511"/>
      <c r="CLO825" s="511"/>
      <c r="CLP825" s="511"/>
      <c r="CLQ825" s="511"/>
      <c r="CLR825" s="511"/>
      <c r="CLS825" s="511"/>
      <c r="CLT825" s="511"/>
      <c r="CLU825" s="89"/>
      <c r="CLV825" s="89"/>
      <c r="CLW825" s="89"/>
      <c r="CLX825" s="89"/>
      <c r="CLY825" s="89"/>
      <c r="CLZ825" s="511"/>
      <c r="CMA825" s="511"/>
      <c r="CMB825" s="89"/>
      <c r="CMC825" s="89"/>
      <c r="CMD825" s="511"/>
      <c r="CME825" s="511"/>
      <c r="CMF825" s="89"/>
      <c r="CMG825" s="89"/>
      <c r="CMH825" s="511"/>
      <c r="CMI825" s="511"/>
      <c r="CMJ825" s="511"/>
      <c r="CMK825" s="511"/>
      <c r="CML825" s="511"/>
      <c r="CMM825" s="511"/>
      <c r="CMN825" s="511"/>
      <c r="CMO825" s="89"/>
      <c r="CMP825" s="89"/>
      <c r="CMQ825" s="511"/>
      <c r="CMR825" s="511"/>
      <c r="CMS825" s="89"/>
      <c r="CMT825" s="89"/>
      <c r="CMU825" s="511"/>
      <c r="CMV825" s="511"/>
      <c r="CMW825" s="511"/>
      <c r="CMX825" s="511"/>
      <c r="CMY825" s="511"/>
      <c r="CMZ825" s="203"/>
      <c r="CNA825" s="107"/>
      <c r="CNB825" s="511"/>
      <c r="CNC825" s="511"/>
      <c r="CND825" s="511"/>
      <c r="CNE825" s="511"/>
      <c r="CNF825" s="511"/>
      <c r="CNG825" s="511"/>
      <c r="CNH825" s="511"/>
      <c r="CNI825" s="168"/>
      <c r="CNJ825" s="168"/>
      <c r="CNK825" s="168"/>
      <c r="CNL825" s="168"/>
      <c r="CNM825" s="168"/>
      <c r="CNN825" s="168"/>
      <c r="CNO825" s="168"/>
      <c r="CNP825" s="168"/>
      <c r="CNQ825" s="168"/>
      <c r="CNR825" s="168"/>
      <c r="CNS825" s="168"/>
      <c r="CNT825" s="168"/>
      <c r="CNU825" s="168"/>
      <c r="CNV825" s="168"/>
      <c r="CNW825" s="168"/>
      <c r="CNX825" s="168"/>
      <c r="CNY825" s="168"/>
      <c r="CNZ825" s="168"/>
      <c r="COA825" s="168"/>
      <c r="COB825" s="168"/>
      <c r="COC825" s="168"/>
      <c r="COD825" s="168"/>
      <c r="COE825" s="168"/>
      <c r="COF825" s="168"/>
      <c r="COG825" s="168"/>
      <c r="COH825" s="168"/>
      <c r="COI825" s="168"/>
      <c r="COJ825" s="168"/>
      <c r="COK825" s="168"/>
      <c r="COL825" s="168"/>
      <c r="COM825" s="168"/>
      <c r="CON825" s="168"/>
      <c r="COO825" s="168"/>
      <c r="COP825" s="168"/>
      <c r="COQ825" s="168"/>
      <c r="COR825" s="168"/>
      <c r="COS825" s="168"/>
      <c r="COT825" s="168"/>
      <c r="COU825" s="168"/>
      <c r="COV825" s="168"/>
      <c r="COW825" s="168"/>
      <c r="COX825" s="168"/>
      <c r="COY825" s="168"/>
      <c r="COZ825" s="168"/>
      <c r="CPA825" s="511"/>
      <c r="CPB825" s="511"/>
      <c r="CPC825" s="511"/>
      <c r="CPD825" s="511"/>
      <c r="CPE825" s="511"/>
      <c r="CPF825" s="511"/>
      <c r="CPG825" s="511"/>
      <c r="CPH825" s="511"/>
      <c r="CPI825" s="511"/>
      <c r="CPJ825" s="511"/>
      <c r="CPK825" s="511"/>
      <c r="CPL825" s="511"/>
      <c r="CPM825" s="511"/>
      <c r="CPN825" s="511"/>
      <c r="CPO825" s="511"/>
      <c r="CPP825" s="511"/>
      <c r="CPQ825" s="511"/>
      <c r="CPR825" s="511"/>
      <c r="CPS825" s="511"/>
      <c r="CPT825" s="511"/>
      <c r="CPU825" s="511"/>
      <c r="CPV825" s="511"/>
      <c r="CPW825" s="511"/>
      <c r="CPX825" s="511"/>
      <c r="CPY825" s="89"/>
      <c r="CPZ825" s="89"/>
      <c r="CQA825" s="89"/>
      <c r="CQB825" s="89"/>
      <c r="CQC825" s="89"/>
      <c r="CQD825" s="511"/>
      <c r="CQE825" s="511"/>
      <c r="CQF825" s="89"/>
      <c r="CQG825" s="89"/>
      <c r="CQH825" s="511"/>
      <c r="CQI825" s="511"/>
      <c r="CQJ825" s="89"/>
      <c r="CQK825" s="89"/>
      <c r="CQL825" s="511"/>
      <c r="CQM825" s="511"/>
      <c r="CQN825" s="511"/>
      <c r="CQO825" s="511"/>
      <c r="CQP825" s="511"/>
      <c r="CQQ825" s="511"/>
      <c r="CQR825" s="511"/>
      <c r="CQS825" s="89"/>
      <c r="CQT825" s="89"/>
      <c r="CQU825" s="511"/>
      <c r="CQV825" s="511"/>
      <c r="CQW825" s="89"/>
      <c r="CQX825" s="89"/>
      <c r="CQY825" s="511"/>
      <c r="CQZ825" s="511"/>
      <c r="CRA825" s="511"/>
      <c r="CRB825" s="511"/>
      <c r="CRC825" s="511"/>
      <c r="CRD825" s="203"/>
      <c r="CRE825" s="107"/>
      <c r="CRF825" s="511"/>
      <c r="CRG825" s="511"/>
      <c r="CRH825" s="511"/>
      <c r="CRI825" s="511"/>
      <c r="CRJ825" s="511"/>
      <c r="CRK825" s="511"/>
      <c r="CRL825" s="511"/>
      <c r="CRM825" s="168"/>
      <c r="CRN825" s="168"/>
      <c r="CRO825" s="168"/>
      <c r="CRP825" s="168"/>
      <c r="CRQ825" s="168"/>
      <c r="CRR825" s="168"/>
      <c r="CRS825" s="168"/>
      <c r="CRT825" s="168"/>
      <c r="CRU825" s="168"/>
      <c r="CRV825" s="168"/>
      <c r="CRW825" s="168"/>
      <c r="CRX825" s="168"/>
      <c r="CRY825" s="168"/>
      <c r="CRZ825" s="168"/>
      <c r="CSA825" s="168"/>
      <c r="CSB825" s="168"/>
      <c r="CSC825" s="168"/>
      <c r="CSD825" s="168"/>
      <c r="CSE825" s="168"/>
      <c r="CSF825" s="168"/>
      <c r="CSG825" s="168"/>
      <c r="CSH825" s="168"/>
      <c r="CSI825" s="168"/>
      <c r="CSJ825" s="168"/>
      <c r="CSK825" s="168"/>
      <c r="CSL825" s="168"/>
      <c r="CSM825" s="168"/>
      <c r="CSN825" s="168"/>
      <c r="CSO825" s="168"/>
      <c r="CSP825" s="168"/>
      <c r="CSQ825" s="168"/>
      <c r="CSR825" s="168"/>
      <c r="CSS825" s="168"/>
      <c r="CST825" s="168"/>
      <c r="CSU825" s="168"/>
      <c r="CSV825" s="168"/>
      <c r="CSW825" s="168"/>
      <c r="CSX825" s="168"/>
      <c r="CSY825" s="168"/>
      <c r="CSZ825" s="168"/>
      <c r="CTA825" s="168"/>
      <c r="CTB825" s="168"/>
      <c r="CTC825" s="168"/>
      <c r="CTD825" s="168"/>
      <c r="CTE825" s="511"/>
      <c r="CTF825" s="511"/>
      <c r="CTG825" s="511"/>
      <c r="CTH825" s="511"/>
      <c r="CTI825" s="511"/>
      <c r="CTJ825" s="511"/>
      <c r="CTK825" s="511"/>
      <c r="CTL825" s="511"/>
      <c r="CTM825" s="511"/>
      <c r="CTN825" s="511"/>
      <c r="CTO825" s="511"/>
      <c r="CTP825" s="511"/>
      <c r="CTQ825" s="511"/>
      <c r="CTR825" s="511"/>
      <c r="CTS825" s="511"/>
      <c r="CTT825" s="511"/>
      <c r="CTU825" s="511"/>
      <c r="CTV825" s="511"/>
      <c r="CTW825" s="511"/>
      <c r="CTX825" s="511"/>
      <c r="CTY825" s="511"/>
      <c r="CTZ825" s="511"/>
      <c r="CUA825" s="511"/>
      <c r="CUB825" s="511"/>
      <c r="CUC825" s="89"/>
      <c r="CUD825" s="89"/>
      <c r="CUE825" s="89"/>
      <c r="CUF825" s="89"/>
      <c r="CUG825" s="89"/>
      <c r="CUH825" s="511"/>
      <c r="CUI825" s="511"/>
      <c r="CUJ825" s="89"/>
      <c r="CUK825" s="89"/>
      <c r="CUL825" s="511"/>
      <c r="CUM825" s="511"/>
      <c r="CUN825" s="89"/>
      <c r="CUO825" s="89"/>
      <c r="CUP825" s="511"/>
      <c r="CUQ825" s="511"/>
      <c r="CUR825" s="511"/>
      <c r="CUS825" s="511"/>
      <c r="CUT825" s="511"/>
      <c r="CUU825" s="511"/>
      <c r="CUV825" s="511"/>
      <c r="CUW825" s="89"/>
      <c r="CUX825" s="89"/>
      <c r="CUY825" s="511"/>
      <c r="CUZ825" s="511"/>
      <c r="CVA825" s="89"/>
      <c r="CVB825" s="89"/>
      <c r="CVC825" s="511"/>
      <c r="CVD825" s="511"/>
      <c r="CVE825" s="511"/>
      <c r="CVF825" s="511"/>
      <c r="CVG825" s="511"/>
      <c r="CVH825" s="203"/>
      <c r="CVI825" s="107"/>
      <c r="CVJ825" s="511"/>
      <c r="CVK825" s="511"/>
      <c r="CVL825" s="511"/>
      <c r="CVM825" s="511"/>
      <c r="CVN825" s="511"/>
      <c r="CVO825" s="511"/>
      <c r="CVP825" s="511"/>
      <c r="CVQ825" s="168"/>
      <c r="CVR825" s="168"/>
      <c r="CVS825" s="168"/>
      <c r="CVT825" s="168"/>
      <c r="CVU825" s="168"/>
      <c r="CVV825" s="168"/>
      <c r="CVW825" s="168"/>
      <c r="CVX825" s="168"/>
      <c r="CVY825" s="168"/>
      <c r="CVZ825" s="168"/>
      <c r="CWA825" s="168"/>
      <c r="CWB825" s="168"/>
      <c r="CWC825" s="168"/>
      <c r="CWD825" s="168"/>
      <c r="CWE825" s="168"/>
      <c r="CWF825" s="168"/>
      <c r="CWG825" s="168"/>
      <c r="CWH825" s="168"/>
      <c r="CWI825" s="168"/>
      <c r="CWJ825" s="168"/>
      <c r="CWK825" s="168"/>
      <c r="CWL825" s="168"/>
      <c r="CWM825" s="168"/>
      <c r="CWN825" s="168"/>
      <c r="CWO825" s="168"/>
      <c r="CWP825" s="168"/>
      <c r="CWQ825" s="168"/>
      <c r="CWR825" s="168"/>
      <c r="CWS825" s="168"/>
      <c r="CWT825" s="168"/>
      <c r="CWU825" s="168"/>
      <c r="CWV825" s="168"/>
      <c r="CWW825" s="168"/>
      <c r="CWX825" s="168"/>
      <c r="CWY825" s="168"/>
      <c r="CWZ825" s="168"/>
      <c r="CXA825" s="168"/>
      <c r="CXB825" s="168"/>
      <c r="CXC825" s="168"/>
      <c r="CXD825" s="168"/>
      <c r="CXE825" s="168"/>
      <c r="CXF825" s="168"/>
      <c r="CXG825" s="168"/>
      <c r="CXH825" s="168"/>
      <c r="CXI825" s="511"/>
      <c r="CXJ825" s="511"/>
      <c r="CXK825" s="511"/>
      <c r="CXL825" s="511"/>
      <c r="CXM825" s="511"/>
      <c r="CXN825" s="511"/>
      <c r="CXO825" s="511"/>
      <c r="CXP825" s="511"/>
      <c r="CXQ825" s="511"/>
      <c r="CXR825" s="511"/>
      <c r="CXS825" s="511"/>
      <c r="CXT825" s="511"/>
      <c r="CXU825" s="511"/>
      <c r="CXV825" s="511"/>
      <c r="CXW825" s="511"/>
      <c r="CXX825" s="511"/>
      <c r="CXY825" s="511"/>
      <c r="CXZ825" s="511"/>
      <c r="CYA825" s="511"/>
      <c r="CYB825" s="511"/>
      <c r="CYC825" s="511"/>
      <c r="CYD825" s="511"/>
      <c r="CYE825" s="511"/>
      <c r="CYF825" s="511"/>
      <c r="CYG825" s="89"/>
      <c r="CYH825" s="89"/>
      <c r="CYI825" s="89"/>
      <c r="CYJ825" s="89"/>
      <c r="CYK825" s="89"/>
      <c r="CYL825" s="511"/>
      <c r="CYM825" s="511"/>
      <c r="CYN825" s="89"/>
      <c r="CYO825" s="89"/>
      <c r="CYP825" s="511"/>
      <c r="CYQ825" s="511"/>
      <c r="CYR825" s="89"/>
      <c r="CYS825" s="89"/>
      <c r="CYT825" s="511"/>
      <c r="CYU825" s="511"/>
      <c r="CYV825" s="511"/>
      <c r="CYW825" s="511"/>
      <c r="CYX825" s="511"/>
      <c r="CYY825" s="511"/>
      <c r="CYZ825" s="511"/>
      <c r="CZA825" s="89"/>
      <c r="CZB825" s="89"/>
      <c r="CZC825" s="511"/>
      <c r="CZD825" s="511"/>
      <c r="CZE825" s="89"/>
      <c r="CZF825" s="89"/>
      <c r="CZG825" s="511"/>
      <c r="CZH825" s="511"/>
      <c r="CZI825" s="511"/>
      <c r="CZJ825" s="511"/>
      <c r="CZK825" s="511"/>
      <c r="CZL825" s="203"/>
      <c r="CZM825" s="107"/>
      <c r="CZN825" s="511"/>
      <c r="CZO825" s="511"/>
      <c r="CZP825" s="511"/>
      <c r="CZQ825" s="511"/>
      <c r="CZR825" s="511"/>
      <c r="CZS825" s="511"/>
      <c r="CZT825" s="511"/>
      <c r="CZU825" s="168"/>
      <c r="CZV825" s="168"/>
      <c r="CZW825" s="168"/>
      <c r="CZX825" s="168"/>
      <c r="CZY825" s="168"/>
      <c r="CZZ825" s="168"/>
      <c r="DAA825" s="168"/>
      <c r="DAB825" s="168"/>
      <c r="DAC825" s="168"/>
      <c r="DAD825" s="168"/>
      <c r="DAE825" s="168"/>
      <c r="DAF825" s="168"/>
      <c r="DAG825" s="168"/>
      <c r="DAH825" s="168"/>
      <c r="DAI825" s="168"/>
      <c r="DAJ825" s="168"/>
      <c r="DAK825" s="168"/>
      <c r="DAL825" s="168"/>
      <c r="DAM825" s="168"/>
      <c r="DAN825" s="168"/>
      <c r="DAO825" s="168"/>
      <c r="DAP825" s="168"/>
      <c r="DAQ825" s="168"/>
      <c r="DAR825" s="168"/>
      <c r="DAS825" s="168"/>
      <c r="DAT825" s="168"/>
      <c r="DAU825" s="168"/>
      <c r="DAV825" s="168"/>
      <c r="DAW825" s="168"/>
      <c r="DAX825" s="168"/>
      <c r="DAY825" s="168"/>
      <c r="DAZ825" s="168"/>
      <c r="DBA825" s="168"/>
      <c r="DBB825" s="168"/>
      <c r="DBC825" s="168"/>
      <c r="DBD825" s="168"/>
      <c r="DBE825" s="168"/>
      <c r="DBF825" s="168"/>
      <c r="DBG825" s="168"/>
      <c r="DBH825" s="168"/>
      <c r="DBI825" s="168"/>
      <c r="DBJ825" s="168"/>
      <c r="DBK825" s="168"/>
      <c r="DBL825" s="168"/>
      <c r="DBM825" s="511"/>
      <c r="DBN825" s="511"/>
      <c r="DBO825" s="511"/>
      <c r="DBP825" s="511"/>
      <c r="DBQ825" s="511"/>
      <c r="DBR825" s="511"/>
      <c r="DBS825" s="511"/>
      <c r="DBT825" s="511"/>
      <c r="DBU825" s="511"/>
      <c r="DBV825" s="511"/>
      <c r="DBW825" s="511"/>
      <c r="DBX825" s="511"/>
      <c r="DBY825" s="511"/>
      <c r="DBZ825" s="511"/>
      <c r="DCA825" s="511"/>
      <c r="DCB825" s="511"/>
      <c r="DCC825" s="511"/>
      <c r="DCD825" s="511"/>
      <c r="DCE825" s="511"/>
      <c r="DCF825" s="511"/>
      <c r="DCG825" s="511"/>
      <c r="DCH825" s="511"/>
      <c r="DCI825" s="511"/>
      <c r="DCJ825" s="511"/>
      <c r="DCK825" s="89"/>
      <c r="DCL825" s="89"/>
      <c r="DCM825" s="89"/>
      <c r="DCN825" s="89"/>
      <c r="DCO825" s="89"/>
      <c r="DCP825" s="511"/>
      <c r="DCQ825" s="511"/>
      <c r="DCR825" s="89"/>
      <c r="DCS825" s="89"/>
      <c r="DCT825" s="511"/>
      <c r="DCU825" s="511"/>
      <c r="DCV825" s="89"/>
      <c r="DCW825" s="89"/>
      <c r="DCX825" s="511"/>
      <c r="DCY825" s="511"/>
      <c r="DCZ825" s="511"/>
      <c r="DDA825" s="511"/>
      <c r="DDB825" s="511"/>
      <c r="DDC825" s="511"/>
      <c r="DDD825" s="511"/>
      <c r="DDE825" s="89"/>
      <c r="DDF825" s="89"/>
      <c r="DDG825" s="511"/>
      <c r="DDH825" s="511"/>
      <c r="DDI825" s="89"/>
      <c r="DDJ825" s="89"/>
      <c r="DDK825" s="511"/>
      <c r="DDL825" s="511"/>
      <c r="DDM825" s="511"/>
      <c r="DDN825" s="511"/>
      <c r="DDO825" s="511"/>
      <c r="DDP825" s="203"/>
      <c r="DDQ825" s="107"/>
      <c r="DDR825" s="511"/>
      <c r="DDS825" s="511"/>
      <c r="DDT825" s="511"/>
      <c r="DDU825" s="511"/>
      <c r="DDV825" s="511"/>
      <c r="DDW825" s="511"/>
      <c r="DDX825" s="511"/>
      <c r="DDY825" s="168"/>
      <c r="DDZ825" s="168"/>
      <c r="DEA825" s="168"/>
      <c r="DEB825" s="168"/>
      <c r="DEC825" s="168"/>
      <c r="DED825" s="168"/>
      <c r="DEE825" s="168"/>
      <c r="DEF825" s="168"/>
      <c r="DEG825" s="168"/>
      <c r="DEH825" s="168"/>
      <c r="DEI825" s="168"/>
      <c r="DEJ825" s="168"/>
      <c r="DEK825" s="168"/>
      <c r="DEL825" s="168"/>
      <c r="DEM825" s="168"/>
      <c r="DEN825" s="168"/>
      <c r="DEO825" s="168"/>
      <c r="DEP825" s="168"/>
      <c r="DEQ825" s="168"/>
      <c r="DER825" s="168"/>
      <c r="DES825" s="168"/>
      <c r="DET825" s="168"/>
      <c r="DEU825" s="168"/>
      <c r="DEV825" s="168"/>
      <c r="DEW825" s="168"/>
      <c r="DEX825" s="168"/>
      <c r="DEY825" s="168"/>
      <c r="DEZ825" s="168"/>
      <c r="DFA825" s="168"/>
      <c r="DFB825" s="168"/>
      <c r="DFC825" s="168"/>
      <c r="DFD825" s="168"/>
      <c r="DFE825" s="168"/>
      <c r="DFF825" s="168"/>
      <c r="DFG825" s="168"/>
      <c r="DFH825" s="168"/>
      <c r="DFI825" s="168"/>
      <c r="DFJ825" s="168"/>
      <c r="DFK825" s="168"/>
      <c r="DFL825" s="168"/>
      <c r="DFM825" s="168"/>
      <c r="DFN825" s="168"/>
      <c r="DFO825" s="168"/>
      <c r="DFP825" s="168"/>
      <c r="DFQ825" s="511"/>
      <c r="DFR825" s="511"/>
      <c r="DFS825" s="511"/>
      <c r="DFT825" s="511"/>
      <c r="DFU825" s="511"/>
      <c r="DFV825" s="511"/>
      <c r="DFW825" s="511"/>
      <c r="DFX825" s="511"/>
      <c r="DFY825" s="511"/>
      <c r="DFZ825" s="511"/>
      <c r="DGA825" s="511"/>
      <c r="DGB825" s="511"/>
      <c r="DGC825" s="511"/>
      <c r="DGD825" s="511"/>
      <c r="DGE825" s="511"/>
      <c r="DGF825" s="511"/>
      <c r="DGG825" s="511"/>
      <c r="DGH825" s="511"/>
      <c r="DGI825" s="511"/>
      <c r="DGJ825" s="511"/>
      <c r="DGK825" s="511"/>
      <c r="DGL825" s="511"/>
      <c r="DGM825" s="511"/>
      <c r="DGN825" s="511"/>
      <c r="DGO825" s="89"/>
      <c r="DGP825" s="89"/>
      <c r="DGQ825" s="89"/>
      <c r="DGR825" s="89"/>
      <c r="DGS825" s="89"/>
      <c r="DGT825" s="511"/>
      <c r="DGU825" s="511"/>
      <c r="DGV825" s="89"/>
      <c r="DGW825" s="89"/>
      <c r="DGX825" s="511"/>
      <c r="DGY825" s="511"/>
      <c r="DGZ825" s="89"/>
      <c r="DHA825" s="89"/>
      <c r="DHB825" s="511"/>
      <c r="DHC825" s="511"/>
      <c r="DHD825" s="511"/>
      <c r="DHE825" s="511"/>
      <c r="DHF825" s="511"/>
      <c r="DHG825" s="511"/>
      <c r="DHH825" s="511"/>
      <c r="DHI825" s="89"/>
      <c r="DHJ825" s="89"/>
      <c r="DHK825" s="511"/>
      <c r="DHL825" s="511"/>
      <c r="DHM825" s="89"/>
      <c r="DHN825" s="89"/>
      <c r="DHO825" s="511"/>
      <c r="DHP825" s="511"/>
      <c r="DHQ825" s="511"/>
      <c r="DHR825" s="511"/>
      <c r="DHS825" s="511"/>
      <c r="DHT825" s="203"/>
      <c r="DHU825" s="107"/>
      <c r="DHV825" s="511"/>
      <c r="DHW825" s="511"/>
      <c r="DHX825" s="511"/>
      <c r="DHY825" s="511"/>
      <c r="DHZ825" s="511"/>
      <c r="DIA825" s="511"/>
      <c r="DIB825" s="511"/>
      <c r="DIC825" s="168"/>
      <c r="DID825" s="168"/>
      <c r="DIE825" s="168"/>
      <c r="DIF825" s="168"/>
      <c r="DIG825" s="168"/>
      <c r="DIH825" s="168"/>
      <c r="DII825" s="168"/>
      <c r="DIJ825" s="168"/>
      <c r="DIK825" s="168"/>
      <c r="DIL825" s="168"/>
      <c r="DIM825" s="168"/>
      <c r="DIN825" s="168"/>
      <c r="DIO825" s="168"/>
      <c r="DIP825" s="168"/>
      <c r="DIQ825" s="168"/>
      <c r="DIR825" s="168"/>
      <c r="DIS825" s="168"/>
      <c r="DIT825" s="168"/>
      <c r="DIU825" s="168"/>
      <c r="DIV825" s="168"/>
      <c r="DIW825" s="168"/>
      <c r="DIX825" s="168"/>
      <c r="DIY825" s="168"/>
      <c r="DIZ825" s="168"/>
      <c r="DJA825" s="168"/>
      <c r="DJB825" s="168"/>
      <c r="DJC825" s="168"/>
      <c r="DJD825" s="168"/>
      <c r="DJE825" s="168"/>
      <c r="DJF825" s="168"/>
      <c r="DJG825" s="168"/>
      <c r="DJH825" s="168"/>
      <c r="DJI825" s="168"/>
      <c r="DJJ825" s="168"/>
      <c r="DJK825" s="168"/>
      <c r="DJL825" s="168"/>
      <c r="DJM825" s="168"/>
      <c r="DJN825" s="168"/>
      <c r="DJO825" s="168"/>
      <c r="DJP825" s="168"/>
      <c r="DJQ825" s="168"/>
      <c r="DJR825" s="168"/>
      <c r="DJS825" s="168"/>
      <c r="DJT825" s="168"/>
      <c r="DJU825" s="511"/>
      <c r="DJV825" s="511"/>
      <c r="DJW825" s="511"/>
      <c r="DJX825" s="511"/>
      <c r="DJY825" s="511"/>
      <c r="DJZ825" s="511"/>
      <c r="DKA825" s="511"/>
      <c r="DKB825" s="511"/>
      <c r="DKC825" s="511"/>
      <c r="DKD825" s="511"/>
      <c r="DKE825" s="511"/>
      <c r="DKF825" s="511"/>
      <c r="DKG825" s="511"/>
      <c r="DKH825" s="511"/>
      <c r="DKI825" s="511"/>
      <c r="DKJ825" s="511"/>
      <c r="DKK825" s="511"/>
      <c r="DKL825" s="511"/>
      <c r="DKM825" s="511"/>
      <c r="DKN825" s="511"/>
      <c r="DKO825" s="511"/>
      <c r="DKP825" s="511"/>
      <c r="DKQ825" s="511"/>
      <c r="DKR825" s="511"/>
      <c r="DKS825" s="89"/>
      <c r="DKT825" s="89"/>
      <c r="DKU825" s="89"/>
      <c r="DKV825" s="89"/>
      <c r="DKW825" s="89"/>
      <c r="DKX825" s="511"/>
      <c r="DKY825" s="511"/>
      <c r="DKZ825" s="89"/>
      <c r="DLA825" s="89"/>
      <c r="DLB825" s="511"/>
      <c r="DLC825" s="511"/>
      <c r="DLD825" s="89"/>
      <c r="DLE825" s="89"/>
      <c r="DLF825" s="511"/>
      <c r="DLG825" s="511"/>
      <c r="DLH825" s="511"/>
      <c r="DLI825" s="511"/>
      <c r="DLJ825" s="511"/>
      <c r="DLK825" s="511"/>
      <c r="DLL825" s="511"/>
      <c r="DLM825" s="89"/>
      <c r="DLN825" s="89"/>
      <c r="DLO825" s="511"/>
      <c r="DLP825" s="511"/>
      <c r="DLQ825" s="89"/>
      <c r="DLR825" s="89"/>
      <c r="DLS825" s="511"/>
      <c r="DLT825" s="511"/>
      <c r="DLU825" s="511"/>
      <c r="DLV825" s="511"/>
      <c r="DLW825" s="511"/>
      <c r="DLX825" s="203"/>
      <c r="DLY825" s="107"/>
      <c r="DLZ825" s="511"/>
      <c r="DMA825" s="511"/>
      <c r="DMB825" s="511"/>
      <c r="DMC825" s="511"/>
      <c r="DMD825" s="511"/>
      <c r="DME825" s="511"/>
      <c r="DMF825" s="511"/>
      <c r="DMG825" s="168"/>
      <c r="DMH825" s="168"/>
      <c r="DMI825" s="168"/>
      <c r="DMJ825" s="168"/>
      <c r="DMK825" s="168"/>
      <c r="DML825" s="168"/>
      <c r="DMM825" s="168"/>
      <c r="DMN825" s="168"/>
      <c r="DMO825" s="168"/>
      <c r="DMP825" s="168"/>
      <c r="DMQ825" s="168"/>
      <c r="DMR825" s="168"/>
      <c r="DMS825" s="168"/>
      <c r="DMT825" s="168"/>
      <c r="DMU825" s="168"/>
      <c r="DMV825" s="168"/>
      <c r="DMW825" s="168"/>
      <c r="DMX825" s="168"/>
      <c r="DMY825" s="168"/>
      <c r="DMZ825" s="168"/>
      <c r="DNA825" s="168"/>
      <c r="DNB825" s="168"/>
      <c r="DNC825" s="168"/>
      <c r="DND825" s="168"/>
      <c r="DNE825" s="168"/>
      <c r="DNF825" s="168"/>
      <c r="DNG825" s="168"/>
      <c r="DNH825" s="168"/>
      <c r="DNI825" s="168"/>
      <c r="DNJ825" s="168"/>
      <c r="DNK825" s="168"/>
      <c r="DNL825" s="168"/>
      <c r="DNM825" s="168"/>
      <c r="DNN825" s="168"/>
      <c r="DNO825" s="168"/>
      <c r="DNP825" s="168"/>
      <c r="DNQ825" s="168"/>
      <c r="DNR825" s="168"/>
      <c r="DNS825" s="168"/>
      <c r="DNT825" s="168"/>
      <c r="DNU825" s="168"/>
      <c r="DNV825" s="168"/>
      <c r="DNW825" s="168"/>
      <c r="DNX825" s="168"/>
      <c r="DNY825" s="511"/>
      <c r="DNZ825" s="511"/>
      <c r="DOA825" s="511"/>
      <c r="DOB825" s="511"/>
      <c r="DOC825" s="511"/>
      <c r="DOD825" s="511"/>
      <c r="DOE825" s="511"/>
      <c r="DOF825" s="511"/>
      <c r="DOG825" s="511"/>
      <c r="DOH825" s="511"/>
      <c r="DOI825" s="511"/>
      <c r="DOJ825" s="511"/>
      <c r="DOK825" s="511"/>
      <c r="DOL825" s="511"/>
      <c r="DOM825" s="511"/>
      <c r="DON825" s="511"/>
      <c r="DOO825" s="511"/>
      <c r="DOP825" s="511"/>
      <c r="DOQ825" s="511"/>
      <c r="DOR825" s="511"/>
      <c r="DOS825" s="511"/>
      <c r="DOT825" s="511"/>
      <c r="DOU825" s="511"/>
      <c r="DOV825" s="511"/>
      <c r="DOW825" s="89"/>
      <c r="DOX825" s="89"/>
      <c r="DOY825" s="89"/>
      <c r="DOZ825" s="89"/>
      <c r="DPA825" s="89"/>
      <c r="DPB825" s="511"/>
      <c r="DPC825" s="511"/>
      <c r="DPD825" s="89"/>
      <c r="DPE825" s="89"/>
      <c r="DPF825" s="511"/>
      <c r="DPG825" s="511"/>
      <c r="DPH825" s="89"/>
      <c r="DPI825" s="89"/>
      <c r="DPJ825" s="511"/>
      <c r="DPK825" s="511"/>
      <c r="DPL825" s="511"/>
      <c r="DPM825" s="511"/>
      <c r="DPN825" s="511"/>
      <c r="DPO825" s="511"/>
      <c r="DPP825" s="511"/>
      <c r="DPQ825" s="89"/>
      <c r="DPR825" s="89"/>
      <c r="DPS825" s="511"/>
      <c r="DPT825" s="511"/>
      <c r="DPU825" s="89"/>
      <c r="DPV825" s="89"/>
      <c r="DPW825" s="511"/>
      <c r="DPX825" s="511"/>
      <c r="DPY825" s="511"/>
      <c r="DPZ825" s="511"/>
      <c r="DQA825" s="511"/>
      <c r="DQB825" s="203"/>
      <c r="DQC825" s="107"/>
      <c r="DQD825" s="511"/>
      <c r="DQE825" s="511"/>
      <c r="DQF825" s="511"/>
      <c r="DQG825" s="511"/>
      <c r="DQH825" s="511"/>
      <c r="DQI825" s="511"/>
      <c r="DQJ825" s="511"/>
      <c r="DQK825" s="168"/>
      <c r="DQL825" s="168"/>
      <c r="DQM825" s="168"/>
      <c r="DQN825" s="168"/>
      <c r="DQO825" s="168"/>
      <c r="DQP825" s="168"/>
      <c r="DQQ825" s="168"/>
      <c r="DQR825" s="168"/>
      <c r="DQS825" s="168"/>
      <c r="DQT825" s="168"/>
      <c r="DQU825" s="168"/>
      <c r="DQV825" s="168"/>
      <c r="DQW825" s="168"/>
      <c r="DQX825" s="168"/>
      <c r="DQY825" s="168"/>
      <c r="DQZ825" s="168"/>
      <c r="DRA825" s="168"/>
      <c r="DRB825" s="168"/>
      <c r="DRC825" s="168"/>
      <c r="DRD825" s="168"/>
      <c r="DRE825" s="168"/>
      <c r="DRF825" s="168"/>
      <c r="DRG825" s="168"/>
      <c r="DRH825" s="168"/>
      <c r="DRI825" s="168"/>
      <c r="DRJ825" s="168"/>
      <c r="DRK825" s="168"/>
      <c r="DRL825" s="168"/>
      <c r="DRM825" s="168"/>
      <c r="DRN825" s="168"/>
      <c r="DRO825" s="168"/>
      <c r="DRP825" s="168"/>
      <c r="DRQ825" s="168"/>
      <c r="DRR825" s="168"/>
      <c r="DRS825" s="168"/>
      <c r="DRT825" s="168"/>
      <c r="DRU825" s="168"/>
      <c r="DRV825" s="168"/>
      <c r="DRW825" s="168"/>
      <c r="DRX825" s="168"/>
      <c r="DRY825" s="168"/>
      <c r="DRZ825" s="168"/>
      <c r="DSA825" s="168"/>
      <c r="DSB825" s="168"/>
      <c r="DSC825" s="511"/>
      <c r="DSD825" s="511"/>
      <c r="DSE825" s="511"/>
      <c r="DSF825" s="511"/>
      <c r="DSG825" s="511"/>
      <c r="DSH825" s="511"/>
      <c r="DSI825" s="511"/>
      <c r="DSJ825" s="511"/>
      <c r="DSK825" s="511"/>
      <c r="DSL825" s="511"/>
      <c r="DSM825" s="511"/>
      <c r="DSN825" s="511"/>
      <c r="DSO825" s="511"/>
      <c r="DSP825" s="511"/>
      <c r="DSQ825" s="511"/>
      <c r="DSR825" s="511"/>
      <c r="DSS825" s="511"/>
      <c r="DST825" s="511"/>
      <c r="DSU825" s="511"/>
      <c r="DSV825" s="511"/>
      <c r="DSW825" s="511"/>
      <c r="DSX825" s="511"/>
      <c r="DSY825" s="511"/>
      <c r="DSZ825" s="511"/>
      <c r="DTA825" s="89"/>
      <c r="DTB825" s="89"/>
      <c r="DTC825" s="89"/>
      <c r="DTD825" s="89"/>
      <c r="DTE825" s="89"/>
      <c r="DTF825" s="511"/>
      <c r="DTG825" s="511"/>
      <c r="DTH825" s="89"/>
      <c r="DTI825" s="89"/>
      <c r="DTJ825" s="511"/>
      <c r="DTK825" s="511"/>
      <c r="DTL825" s="89"/>
      <c r="DTM825" s="89"/>
      <c r="DTN825" s="511"/>
      <c r="DTO825" s="511"/>
      <c r="DTP825" s="511"/>
      <c r="DTQ825" s="511"/>
      <c r="DTR825" s="511"/>
      <c r="DTS825" s="511"/>
      <c r="DTT825" s="511"/>
      <c r="DTU825" s="89"/>
      <c r="DTV825" s="89"/>
      <c r="DTW825" s="511"/>
      <c r="DTX825" s="511"/>
      <c r="DTY825" s="89"/>
      <c r="DTZ825" s="89"/>
      <c r="DUA825" s="511"/>
      <c r="DUB825" s="511"/>
      <c r="DUC825" s="511"/>
      <c r="DUD825" s="511"/>
      <c r="DUE825" s="511"/>
      <c r="DUF825" s="203"/>
      <c r="DUG825" s="107"/>
      <c r="DUH825" s="511"/>
      <c r="DUI825" s="511"/>
      <c r="DUJ825" s="511"/>
      <c r="DUK825" s="511"/>
      <c r="DUL825" s="511"/>
      <c r="DUM825" s="511"/>
      <c r="DUN825" s="511"/>
      <c r="DUO825" s="168"/>
      <c r="DUP825" s="168"/>
      <c r="DUQ825" s="168"/>
      <c r="DUR825" s="168"/>
      <c r="DUS825" s="168"/>
      <c r="DUT825" s="168"/>
      <c r="DUU825" s="168"/>
      <c r="DUV825" s="168"/>
      <c r="DUW825" s="168"/>
      <c r="DUX825" s="168"/>
      <c r="DUY825" s="168"/>
      <c r="DUZ825" s="168"/>
      <c r="DVA825" s="168"/>
      <c r="DVB825" s="168"/>
      <c r="DVC825" s="168"/>
      <c r="DVD825" s="168"/>
      <c r="DVE825" s="168"/>
      <c r="DVF825" s="168"/>
      <c r="DVG825" s="168"/>
      <c r="DVH825" s="168"/>
      <c r="DVI825" s="168"/>
      <c r="DVJ825" s="168"/>
      <c r="DVK825" s="168"/>
      <c r="DVL825" s="168"/>
      <c r="DVM825" s="168"/>
      <c r="DVN825" s="168"/>
      <c r="DVO825" s="168"/>
      <c r="DVP825" s="168"/>
      <c r="DVQ825" s="168"/>
      <c r="DVR825" s="168"/>
      <c r="DVS825" s="168"/>
      <c r="DVT825" s="168"/>
      <c r="DVU825" s="168"/>
      <c r="DVV825" s="168"/>
      <c r="DVW825" s="168"/>
      <c r="DVX825" s="168"/>
      <c r="DVY825" s="168"/>
      <c r="DVZ825" s="168"/>
      <c r="DWA825" s="168"/>
      <c r="DWB825" s="168"/>
      <c r="DWC825" s="168"/>
      <c r="DWD825" s="168"/>
      <c r="DWE825" s="168"/>
      <c r="DWF825" s="168"/>
      <c r="DWG825" s="511"/>
      <c r="DWH825" s="511"/>
      <c r="DWI825" s="511"/>
      <c r="DWJ825" s="511"/>
      <c r="DWK825" s="511"/>
      <c r="DWL825" s="511"/>
      <c r="DWM825" s="511"/>
      <c r="DWN825" s="511"/>
      <c r="DWO825" s="511"/>
      <c r="DWP825" s="511"/>
      <c r="DWQ825" s="511"/>
      <c r="DWR825" s="511"/>
      <c r="DWS825" s="511"/>
      <c r="DWT825" s="511"/>
      <c r="DWU825" s="511"/>
      <c r="DWV825" s="511"/>
      <c r="DWW825" s="511"/>
      <c r="DWX825" s="511"/>
      <c r="DWY825" s="511"/>
      <c r="DWZ825" s="511"/>
      <c r="DXA825" s="511"/>
      <c r="DXB825" s="511"/>
      <c r="DXC825" s="511"/>
      <c r="DXD825" s="511"/>
      <c r="DXE825" s="89"/>
      <c r="DXF825" s="89"/>
      <c r="DXG825" s="89"/>
      <c r="DXH825" s="89"/>
      <c r="DXI825" s="89"/>
      <c r="DXJ825" s="511"/>
      <c r="DXK825" s="511"/>
      <c r="DXL825" s="89"/>
      <c r="DXM825" s="89"/>
      <c r="DXN825" s="511"/>
      <c r="DXO825" s="511"/>
      <c r="DXP825" s="89"/>
      <c r="DXQ825" s="89"/>
      <c r="DXR825" s="511"/>
      <c r="DXS825" s="511"/>
      <c r="DXT825" s="511"/>
      <c r="DXU825" s="511"/>
      <c r="DXV825" s="511"/>
      <c r="DXW825" s="511"/>
      <c r="DXX825" s="511"/>
      <c r="DXY825" s="89"/>
      <c r="DXZ825" s="89"/>
      <c r="DYA825" s="511"/>
      <c r="DYB825" s="511"/>
      <c r="DYC825" s="89"/>
      <c r="DYD825" s="89"/>
      <c r="DYE825" s="511"/>
      <c r="DYF825" s="511"/>
      <c r="DYG825" s="511"/>
      <c r="DYH825" s="511"/>
      <c r="DYI825" s="511"/>
      <c r="DYJ825" s="203"/>
      <c r="DYK825" s="107"/>
      <c r="DYL825" s="511"/>
      <c r="DYM825" s="511"/>
      <c r="DYN825" s="511"/>
      <c r="DYO825" s="511"/>
      <c r="DYP825" s="511"/>
      <c r="DYQ825" s="511"/>
      <c r="DYR825" s="511"/>
      <c r="DYS825" s="168"/>
      <c r="DYT825" s="168"/>
      <c r="DYU825" s="168"/>
      <c r="DYV825" s="168"/>
      <c r="DYW825" s="168"/>
      <c r="DYX825" s="168"/>
      <c r="DYY825" s="168"/>
      <c r="DYZ825" s="168"/>
      <c r="DZA825" s="168"/>
      <c r="DZB825" s="168"/>
      <c r="DZC825" s="168"/>
      <c r="DZD825" s="168"/>
      <c r="DZE825" s="168"/>
      <c r="DZF825" s="168"/>
      <c r="DZG825" s="168"/>
      <c r="DZH825" s="168"/>
      <c r="DZI825" s="168"/>
      <c r="DZJ825" s="168"/>
      <c r="DZK825" s="168"/>
      <c r="DZL825" s="168"/>
      <c r="DZM825" s="168"/>
      <c r="DZN825" s="168"/>
      <c r="DZO825" s="168"/>
      <c r="DZP825" s="168"/>
      <c r="DZQ825" s="168"/>
      <c r="DZR825" s="168"/>
      <c r="DZS825" s="168"/>
      <c r="DZT825" s="168"/>
      <c r="DZU825" s="168"/>
      <c r="DZV825" s="168"/>
      <c r="DZW825" s="168"/>
      <c r="DZX825" s="168"/>
      <c r="DZY825" s="168"/>
      <c r="DZZ825" s="168"/>
      <c r="EAA825" s="168"/>
      <c r="EAB825" s="168"/>
      <c r="EAC825" s="168"/>
      <c r="EAD825" s="168"/>
      <c r="EAE825" s="168"/>
      <c r="EAF825" s="168"/>
      <c r="EAG825" s="168"/>
      <c r="EAH825" s="168"/>
      <c r="EAI825" s="168"/>
      <c r="EAJ825" s="168"/>
      <c r="EAK825" s="511"/>
      <c r="EAL825" s="511"/>
      <c r="EAM825" s="511"/>
      <c r="EAN825" s="511"/>
      <c r="EAO825" s="511"/>
      <c r="EAP825" s="511"/>
      <c r="EAQ825" s="511"/>
      <c r="EAR825" s="511"/>
      <c r="EAS825" s="511"/>
      <c r="EAT825" s="511"/>
      <c r="EAU825" s="511"/>
      <c r="EAV825" s="511"/>
      <c r="EAW825" s="511"/>
      <c r="EAX825" s="511"/>
      <c r="EAY825" s="511"/>
      <c r="EAZ825" s="511"/>
      <c r="EBA825" s="511"/>
      <c r="EBB825" s="511"/>
      <c r="EBC825" s="511"/>
      <c r="EBD825" s="511"/>
      <c r="EBE825" s="511"/>
      <c r="EBF825" s="511"/>
      <c r="EBG825" s="511"/>
      <c r="EBH825" s="511"/>
      <c r="EBI825" s="89"/>
      <c r="EBJ825" s="89"/>
      <c r="EBK825" s="89"/>
      <c r="EBL825" s="89"/>
      <c r="EBM825" s="89"/>
      <c r="EBN825" s="511"/>
      <c r="EBO825" s="511"/>
      <c r="EBP825" s="89"/>
      <c r="EBQ825" s="89"/>
      <c r="EBR825" s="511"/>
      <c r="EBS825" s="511"/>
      <c r="EBT825" s="89"/>
      <c r="EBU825" s="89"/>
      <c r="EBV825" s="511"/>
      <c r="EBW825" s="511"/>
      <c r="EBX825" s="511"/>
      <c r="EBY825" s="511"/>
      <c r="EBZ825" s="511"/>
      <c r="ECA825" s="511"/>
      <c r="ECB825" s="511"/>
      <c r="ECC825" s="89"/>
      <c r="ECD825" s="89"/>
      <c r="ECE825" s="511"/>
      <c r="ECF825" s="511"/>
      <c r="ECG825" s="89"/>
      <c r="ECH825" s="89"/>
      <c r="ECI825" s="511"/>
      <c r="ECJ825" s="511"/>
      <c r="ECK825" s="511"/>
      <c r="ECL825" s="511"/>
      <c r="ECM825" s="511"/>
      <c r="ECN825" s="203"/>
      <c r="ECO825" s="107"/>
      <c r="ECP825" s="511"/>
      <c r="ECQ825" s="511"/>
      <c r="ECR825" s="511"/>
      <c r="ECS825" s="511"/>
      <c r="ECT825" s="511"/>
      <c r="ECU825" s="511"/>
      <c r="ECV825" s="511"/>
      <c r="ECW825" s="168"/>
      <c r="ECX825" s="168"/>
      <c r="ECY825" s="168"/>
      <c r="ECZ825" s="168"/>
      <c r="EDA825" s="168"/>
      <c r="EDB825" s="168"/>
      <c r="EDC825" s="168"/>
      <c r="EDD825" s="168"/>
      <c r="EDE825" s="168"/>
      <c r="EDF825" s="168"/>
      <c r="EDG825" s="168"/>
      <c r="EDH825" s="168"/>
      <c r="EDI825" s="168"/>
      <c r="EDJ825" s="168"/>
      <c r="EDK825" s="168"/>
      <c r="EDL825" s="168"/>
      <c r="EDM825" s="168"/>
      <c r="EDN825" s="168"/>
      <c r="EDO825" s="168"/>
      <c r="EDP825" s="168"/>
      <c r="EDQ825" s="168"/>
      <c r="EDR825" s="168"/>
      <c r="EDS825" s="168"/>
      <c r="EDT825" s="168"/>
      <c r="EDU825" s="168"/>
      <c r="EDV825" s="168"/>
      <c r="EDW825" s="168"/>
      <c r="EDX825" s="168"/>
      <c r="EDY825" s="168"/>
      <c r="EDZ825" s="168"/>
      <c r="EEA825" s="168"/>
      <c r="EEB825" s="168"/>
      <c r="EEC825" s="168"/>
      <c r="EED825" s="168"/>
      <c r="EEE825" s="168"/>
      <c r="EEF825" s="168"/>
      <c r="EEG825" s="168"/>
      <c r="EEH825" s="168"/>
      <c r="EEI825" s="168"/>
      <c r="EEJ825" s="168"/>
      <c r="EEK825" s="168"/>
      <c r="EEL825" s="168"/>
      <c r="EEM825" s="168"/>
      <c r="EEN825" s="168"/>
      <c r="EEO825" s="511"/>
      <c r="EEP825" s="511"/>
      <c r="EEQ825" s="511"/>
      <c r="EER825" s="511"/>
      <c r="EES825" s="511"/>
      <c r="EET825" s="511"/>
      <c r="EEU825" s="511"/>
      <c r="EEV825" s="511"/>
      <c r="EEW825" s="511"/>
      <c r="EEX825" s="511"/>
      <c r="EEY825" s="511"/>
      <c r="EEZ825" s="511"/>
      <c r="EFA825" s="511"/>
      <c r="EFB825" s="511"/>
      <c r="EFC825" s="511"/>
      <c r="EFD825" s="511"/>
      <c r="EFE825" s="511"/>
      <c r="EFF825" s="511"/>
      <c r="EFG825" s="511"/>
      <c r="EFH825" s="511"/>
      <c r="EFI825" s="511"/>
      <c r="EFJ825" s="511"/>
      <c r="EFK825" s="511"/>
      <c r="EFL825" s="511"/>
      <c r="EFM825" s="89"/>
      <c r="EFN825" s="89"/>
      <c r="EFO825" s="89"/>
      <c r="EFP825" s="89"/>
      <c r="EFQ825" s="89"/>
      <c r="EFR825" s="511"/>
      <c r="EFS825" s="511"/>
      <c r="EFT825" s="89"/>
      <c r="EFU825" s="89"/>
      <c r="EFV825" s="511"/>
      <c r="EFW825" s="511"/>
      <c r="EFX825" s="89"/>
      <c r="EFY825" s="89"/>
      <c r="EFZ825" s="511"/>
      <c r="EGA825" s="511"/>
      <c r="EGB825" s="511"/>
      <c r="EGC825" s="511"/>
      <c r="EGD825" s="511"/>
      <c r="EGE825" s="511"/>
      <c r="EGF825" s="511"/>
      <c r="EGG825" s="89"/>
      <c r="EGH825" s="89"/>
      <c r="EGI825" s="511"/>
      <c r="EGJ825" s="511"/>
      <c r="EGK825" s="89"/>
      <c r="EGL825" s="89"/>
      <c r="EGM825" s="511"/>
      <c r="EGN825" s="511"/>
      <c r="EGO825" s="511"/>
      <c r="EGP825" s="511"/>
      <c r="EGQ825" s="511"/>
      <c r="EGR825" s="203"/>
      <c r="EGS825" s="107"/>
      <c r="EGT825" s="511"/>
      <c r="EGU825" s="511"/>
      <c r="EGV825" s="511"/>
      <c r="EGW825" s="511"/>
      <c r="EGX825" s="511"/>
      <c r="EGY825" s="511"/>
      <c r="EGZ825" s="511"/>
      <c r="EHA825" s="168"/>
      <c r="EHB825" s="168"/>
      <c r="EHC825" s="168"/>
      <c r="EHD825" s="168"/>
      <c r="EHE825" s="168"/>
      <c r="EHF825" s="168"/>
      <c r="EHG825" s="168"/>
      <c r="EHH825" s="168"/>
      <c r="EHI825" s="168"/>
      <c r="EHJ825" s="168"/>
      <c r="EHK825" s="168"/>
      <c r="EHL825" s="168"/>
      <c r="EHM825" s="168"/>
      <c r="EHN825" s="168"/>
      <c r="EHO825" s="168"/>
      <c r="EHP825" s="168"/>
      <c r="EHQ825" s="168"/>
      <c r="EHR825" s="168"/>
      <c r="EHS825" s="168"/>
      <c r="EHT825" s="168"/>
      <c r="EHU825" s="168"/>
      <c r="EHV825" s="168"/>
      <c r="EHW825" s="168"/>
      <c r="EHX825" s="168"/>
      <c r="EHY825" s="168"/>
      <c r="EHZ825" s="168"/>
      <c r="EIA825" s="168"/>
      <c r="EIB825" s="168"/>
      <c r="EIC825" s="168"/>
      <c r="EID825" s="168"/>
      <c r="EIE825" s="168"/>
      <c r="EIF825" s="168"/>
      <c r="EIG825" s="168"/>
      <c r="EIH825" s="168"/>
      <c r="EII825" s="168"/>
      <c r="EIJ825" s="168"/>
      <c r="EIK825" s="168"/>
      <c r="EIL825" s="168"/>
      <c r="EIM825" s="168"/>
      <c r="EIN825" s="168"/>
      <c r="EIO825" s="168"/>
      <c r="EIP825" s="168"/>
      <c r="EIQ825" s="168"/>
      <c r="EIR825" s="168"/>
      <c r="EIS825" s="511"/>
      <c r="EIT825" s="511"/>
      <c r="EIU825" s="511"/>
      <c r="EIV825" s="511"/>
      <c r="EIW825" s="511"/>
      <c r="EIX825" s="511"/>
      <c r="EIY825" s="511"/>
      <c r="EIZ825" s="511"/>
      <c r="EJA825" s="511"/>
      <c r="EJB825" s="511"/>
      <c r="EJC825" s="511"/>
      <c r="EJD825" s="511"/>
      <c r="EJE825" s="511"/>
      <c r="EJF825" s="511"/>
      <c r="EJG825" s="511"/>
      <c r="EJH825" s="511"/>
      <c r="EJI825" s="511"/>
      <c r="EJJ825" s="511"/>
      <c r="EJK825" s="511"/>
      <c r="EJL825" s="511"/>
      <c r="EJM825" s="511"/>
      <c r="EJN825" s="511"/>
      <c r="EJO825" s="511"/>
      <c r="EJP825" s="511"/>
      <c r="EJQ825" s="89"/>
      <c r="EJR825" s="89"/>
      <c r="EJS825" s="89"/>
      <c r="EJT825" s="89"/>
      <c r="EJU825" s="89"/>
      <c r="EJV825" s="511"/>
      <c r="EJW825" s="511"/>
      <c r="EJX825" s="89"/>
      <c r="EJY825" s="89"/>
      <c r="EJZ825" s="511"/>
      <c r="EKA825" s="511"/>
      <c r="EKB825" s="89"/>
      <c r="EKC825" s="89"/>
      <c r="EKD825" s="511"/>
      <c r="EKE825" s="511"/>
      <c r="EKF825" s="511"/>
      <c r="EKG825" s="511"/>
      <c r="EKH825" s="511"/>
      <c r="EKI825" s="511"/>
      <c r="EKJ825" s="511"/>
      <c r="EKK825" s="89"/>
      <c r="EKL825" s="89"/>
      <c r="EKM825" s="511"/>
      <c r="EKN825" s="511"/>
      <c r="EKO825" s="89"/>
      <c r="EKP825" s="89"/>
      <c r="EKQ825" s="511"/>
      <c r="EKR825" s="511"/>
      <c r="EKS825" s="511"/>
      <c r="EKT825" s="511"/>
      <c r="EKU825" s="511"/>
      <c r="EKV825" s="203"/>
      <c r="EKW825" s="107"/>
      <c r="EKX825" s="511"/>
      <c r="EKY825" s="511"/>
      <c r="EKZ825" s="511"/>
      <c r="ELA825" s="511"/>
      <c r="ELB825" s="511"/>
      <c r="ELC825" s="511"/>
      <c r="ELD825" s="511"/>
      <c r="ELE825" s="168"/>
      <c r="ELF825" s="168"/>
      <c r="ELG825" s="168"/>
      <c r="ELH825" s="168"/>
      <c r="ELI825" s="168"/>
      <c r="ELJ825" s="168"/>
      <c r="ELK825" s="168"/>
      <c r="ELL825" s="168"/>
      <c r="ELM825" s="168"/>
      <c r="ELN825" s="168"/>
      <c r="ELO825" s="168"/>
      <c r="ELP825" s="168"/>
      <c r="ELQ825" s="168"/>
      <c r="ELR825" s="168"/>
      <c r="ELS825" s="168"/>
      <c r="ELT825" s="168"/>
      <c r="ELU825" s="168"/>
      <c r="ELV825" s="168"/>
      <c r="ELW825" s="168"/>
      <c r="ELX825" s="168"/>
      <c r="ELY825" s="168"/>
      <c r="ELZ825" s="168"/>
      <c r="EMA825" s="168"/>
      <c r="EMB825" s="168"/>
      <c r="EMC825" s="168"/>
      <c r="EMD825" s="168"/>
      <c r="EME825" s="168"/>
      <c r="EMF825" s="168"/>
      <c r="EMG825" s="168"/>
      <c r="EMH825" s="168"/>
      <c r="EMI825" s="168"/>
      <c r="EMJ825" s="168"/>
      <c r="EMK825" s="168"/>
      <c r="EML825" s="168"/>
      <c r="EMM825" s="168"/>
      <c r="EMN825" s="168"/>
      <c r="EMO825" s="168"/>
      <c r="EMP825" s="168"/>
      <c r="EMQ825" s="168"/>
      <c r="EMR825" s="168"/>
      <c r="EMS825" s="168"/>
      <c r="EMT825" s="168"/>
      <c r="EMU825" s="168"/>
      <c r="EMV825" s="168"/>
      <c r="EMW825" s="511"/>
      <c r="EMX825" s="511"/>
      <c r="EMY825" s="511"/>
      <c r="EMZ825" s="511"/>
      <c r="ENA825" s="511"/>
      <c r="ENB825" s="511"/>
      <c r="ENC825" s="511"/>
      <c r="END825" s="511"/>
      <c r="ENE825" s="511"/>
      <c r="ENF825" s="511"/>
      <c r="ENG825" s="511"/>
      <c r="ENH825" s="511"/>
      <c r="ENI825" s="511"/>
      <c r="ENJ825" s="511"/>
      <c r="ENK825" s="511"/>
      <c r="ENL825" s="511"/>
      <c r="ENM825" s="511"/>
      <c r="ENN825" s="511"/>
      <c r="ENO825" s="511"/>
      <c r="ENP825" s="511"/>
      <c r="ENQ825" s="511"/>
      <c r="ENR825" s="511"/>
      <c r="ENS825" s="511"/>
      <c r="ENT825" s="511"/>
      <c r="ENU825" s="89"/>
      <c r="ENV825" s="89"/>
      <c r="ENW825" s="89"/>
      <c r="ENX825" s="89"/>
      <c r="ENY825" s="89"/>
      <c r="ENZ825" s="511"/>
      <c r="EOA825" s="511"/>
      <c r="EOB825" s="89"/>
      <c r="EOC825" s="89"/>
      <c r="EOD825" s="511"/>
      <c r="EOE825" s="511"/>
      <c r="EOF825" s="89"/>
      <c r="EOG825" s="89"/>
      <c r="EOH825" s="511"/>
      <c r="EOI825" s="511"/>
      <c r="EOJ825" s="511"/>
      <c r="EOK825" s="511"/>
      <c r="EOL825" s="511"/>
      <c r="EOM825" s="511"/>
      <c r="EON825" s="511"/>
      <c r="EOO825" s="89"/>
      <c r="EOP825" s="89"/>
      <c r="EOQ825" s="511"/>
      <c r="EOR825" s="511"/>
      <c r="EOS825" s="89"/>
      <c r="EOT825" s="89"/>
      <c r="EOU825" s="511"/>
      <c r="EOV825" s="511"/>
      <c r="EOW825" s="511"/>
      <c r="EOX825" s="511"/>
      <c r="EOY825" s="511"/>
      <c r="EOZ825" s="203"/>
      <c r="EPA825" s="107"/>
      <c r="EPB825" s="511"/>
      <c r="EPC825" s="511"/>
      <c r="EPD825" s="511"/>
      <c r="EPE825" s="511"/>
      <c r="EPF825" s="511"/>
      <c r="EPG825" s="511"/>
      <c r="EPH825" s="511"/>
      <c r="EPI825" s="168"/>
      <c r="EPJ825" s="168"/>
      <c r="EPK825" s="168"/>
      <c r="EPL825" s="168"/>
      <c r="EPM825" s="168"/>
      <c r="EPN825" s="168"/>
      <c r="EPO825" s="168"/>
      <c r="EPP825" s="168"/>
      <c r="EPQ825" s="168"/>
      <c r="EPR825" s="168"/>
      <c r="EPS825" s="168"/>
      <c r="EPT825" s="168"/>
      <c r="EPU825" s="168"/>
      <c r="EPV825" s="168"/>
      <c r="EPW825" s="168"/>
      <c r="EPX825" s="168"/>
      <c r="EPY825" s="168"/>
      <c r="EPZ825" s="168"/>
      <c r="EQA825" s="168"/>
      <c r="EQB825" s="168"/>
      <c r="EQC825" s="168"/>
      <c r="EQD825" s="168"/>
      <c r="EQE825" s="168"/>
      <c r="EQF825" s="168"/>
      <c r="EQG825" s="168"/>
      <c r="EQH825" s="168"/>
      <c r="EQI825" s="168"/>
      <c r="EQJ825" s="168"/>
      <c r="EQK825" s="168"/>
      <c r="EQL825" s="168"/>
      <c r="EQM825" s="168"/>
      <c r="EQN825" s="168"/>
      <c r="EQO825" s="168"/>
      <c r="EQP825" s="168"/>
      <c r="EQQ825" s="168"/>
      <c r="EQR825" s="168"/>
      <c r="EQS825" s="168"/>
      <c r="EQT825" s="168"/>
      <c r="EQU825" s="168"/>
      <c r="EQV825" s="168"/>
      <c r="EQW825" s="168"/>
      <c r="EQX825" s="168"/>
      <c r="EQY825" s="168"/>
      <c r="EQZ825" s="168"/>
      <c r="ERA825" s="511"/>
      <c r="ERB825" s="511"/>
      <c r="ERC825" s="511"/>
      <c r="ERD825" s="511"/>
      <c r="ERE825" s="511"/>
      <c r="ERF825" s="511"/>
      <c r="ERG825" s="511"/>
      <c r="ERH825" s="511"/>
      <c r="ERI825" s="511"/>
      <c r="ERJ825" s="511"/>
      <c r="ERK825" s="511"/>
      <c r="ERL825" s="511"/>
      <c r="ERM825" s="511"/>
      <c r="ERN825" s="511"/>
      <c r="ERO825" s="511"/>
      <c r="ERP825" s="511"/>
      <c r="ERQ825" s="511"/>
      <c r="ERR825" s="511"/>
      <c r="ERS825" s="511"/>
      <c r="ERT825" s="511"/>
      <c r="ERU825" s="511"/>
      <c r="ERV825" s="511"/>
      <c r="ERW825" s="511"/>
      <c r="ERX825" s="511"/>
      <c r="ERY825" s="89"/>
      <c r="ERZ825" s="89"/>
      <c r="ESA825" s="89"/>
      <c r="ESB825" s="89"/>
      <c r="ESC825" s="89"/>
      <c r="ESD825" s="511"/>
      <c r="ESE825" s="511"/>
      <c r="ESF825" s="89"/>
      <c r="ESG825" s="89"/>
      <c r="ESH825" s="511"/>
      <c r="ESI825" s="511"/>
      <c r="ESJ825" s="89"/>
      <c r="ESK825" s="89"/>
      <c r="ESL825" s="511"/>
      <c r="ESM825" s="511"/>
      <c r="ESN825" s="511"/>
      <c r="ESO825" s="511"/>
      <c r="ESP825" s="511"/>
      <c r="ESQ825" s="511"/>
      <c r="ESR825" s="511"/>
      <c r="ESS825" s="89"/>
      <c r="EST825" s="89"/>
      <c r="ESU825" s="511"/>
      <c r="ESV825" s="511"/>
      <c r="ESW825" s="89"/>
      <c r="ESX825" s="89"/>
      <c r="ESY825" s="511"/>
      <c r="ESZ825" s="511"/>
      <c r="ETA825" s="511"/>
      <c r="ETB825" s="511"/>
      <c r="ETC825" s="511"/>
      <c r="ETD825" s="203"/>
      <c r="ETE825" s="107"/>
      <c r="ETF825" s="511"/>
      <c r="ETG825" s="511"/>
      <c r="ETH825" s="511"/>
      <c r="ETI825" s="511"/>
      <c r="ETJ825" s="511"/>
      <c r="ETK825" s="511"/>
      <c r="ETL825" s="511"/>
      <c r="ETM825" s="168"/>
      <c r="ETN825" s="168"/>
      <c r="ETO825" s="168"/>
      <c r="ETP825" s="168"/>
      <c r="ETQ825" s="168"/>
      <c r="ETR825" s="168"/>
      <c r="ETS825" s="168"/>
      <c r="ETT825" s="168"/>
      <c r="ETU825" s="168"/>
      <c r="ETV825" s="168"/>
      <c r="ETW825" s="168"/>
      <c r="ETX825" s="168"/>
      <c r="ETY825" s="168"/>
      <c r="ETZ825" s="168"/>
      <c r="EUA825" s="168"/>
      <c r="EUB825" s="168"/>
      <c r="EUC825" s="168"/>
      <c r="EUD825" s="168"/>
      <c r="EUE825" s="168"/>
      <c r="EUF825" s="168"/>
      <c r="EUG825" s="168"/>
      <c r="EUH825" s="168"/>
      <c r="EUI825" s="168"/>
      <c r="EUJ825" s="168"/>
      <c r="EUK825" s="168"/>
      <c r="EUL825" s="168"/>
      <c r="EUM825" s="168"/>
      <c r="EUN825" s="168"/>
      <c r="EUO825" s="168"/>
      <c r="EUP825" s="168"/>
      <c r="EUQ825" s="168"/>
      <c r="EUR825" s="168"/>
      <c r="EUS825" s="168"/>
      <c r="EUT825" s="168"/>
      <c r="EUU825" s="168"/>
      <c r="EUV825" s="168"/>
      <c r="EUW825" s="168"/>
      <c r="EUX825" s="168"/>
      <c r="EUY825" s="168"/>
      <c r="EUZ825" s="168"/>
      <c r="EVA825" s="168"/>
      <c r="EVB825" s="168"/>
      <c r="EVC825" s="168"/>
      <c r="EVD825" s="168"/>
      <c r="EVE825" s="511"/>
      <c r="EVF825" s="511"/>
      <c r="EVG825" s="511"/>
      <c r="EVH825" s="511"/>
      <c r="EVI825" s="511"/>
      <c r="EVJ825" s="511"/>
      <c r="EVK825" s="511"/>
      <c r="EVL825" s="511"/>
      <c r="EVM825" s="511"/>
      <c r="EVN825" s="511"/>
      <c r="EVO825" s="511"/>
      <c r="EVP825" s="511"/>
      <c r="EVQ825" s="511"/>
      <c r="EVR825" s="511"/>
      <c r="EVS825" s="511"/>
      <c r="EVT825" s="511"/>
      <c r="EVU825" s="511"/>
      <c r="EVV825" s="511"/>
      <c r="EVW825" s="511"/>
      <c r="EVX825" s="511"/>
      <c r="EVY825" s="511"/>
      <c r="EVZ825" s="511"/>
      <c r="EWA825" s="511"/>
      <c r="EWB825" s="511"/>
      <c r="EWC825" s="89"/>
      <c r="EWD825" s="89"/>
      <c r="EWE825" s="89"/>
      <c r="EWF825" s="89"/>
      <c r="EWG825" s="89"/>
      <c r="EWH825" s="511"/>
      <c r="EWI825" s="511"/>
      <c r="EWJ825" s="89"/>
      <c r="EWK825" s="89"/>
      <c r="EWL825" s="511"/>
      <c r="EWM825" s="511"/>
      <c r="EWN825" s="89"/>
      <c r="EWO825" s="89"/>
      <c r="EWP825" s="511"/>
      <c r="EWQ825" s="511"/>
      <c r="EWR825" s="511"/>
      <c r="EWS825" s="511"/>
      <c r="EWT825" s="511"/>
      <c r="EWU825" s="511"/>
      <c r="EWV825" s="511"/>
      <c r="EWW825" s="89"/>
      <c r="EWX825" s="89"/>
      <c r="EWY825" s="511"/>
      <c r="EWZ825" s="511"/>
      <c r="EXA825" s="89"/>
      <c r="EXB825" s="89"/>
      <c r="EXC825" s="511"/>
      <c r="EXD825" s="511"/>
      <c r="EXE825" s="511"/>
      <c r="EXF825" s="511"/>
      <c r="EXG825" s="511"/>
      <c r="EXH825" s="203"/>
      <c r="EXI825" s="107"/>
      <c r="EXJ825" s="511"/>
      <c r="EXK825" s="511"/>
      <c r="EXL825" s="511"/>
      <c r="EXM825" s="511"/>
      <c r="EXN825" s="511"/>
      <c r="EXO825" s="511"/>
      <c r="EXP825" s="511"/>
      <c r="EXQ825" s="168"/>
      <c r="EXR825" s="168"/>
      <c r="EXS825" s="168"/>
      <c r="EXT825" s="168"/>
      <c r="EXU825" s="168"/>
      <c r="EXV825" s="168"/>
      <c r="EXW825" s="168"/>
      <c r="EXX825" s="168"/>
      <c r="EXY825" s="168"/>
      <c r="EXZ825" s="168"/>
      <c r="EYA825" s="168"/>
      <c r="EYB825" s="168"/>
      <c r="EYC825" s="168"/>
      <c r="EYD825" s="168"/>
      <c r="EYE825" s="168"/>
      <c r="EYF825" s="168"/>
      <c r="EYG825" s="168"/>
      <c r="EYH825" s="168"/>
      <c r="EYI825" s="168"/>
      <c r="EYJ825" s="168"/>
      <c r="EYK825" s="168"/>
      <c r="EYL825" s="168"/>
      <c r="EYM825" s="168"/>
      <c r="EYN825" s="168"/>
      <c r="EYO825" s="168"/>
      <c r="EYP825" s="168"/>
      <c r="EYQ825" s="168"/>
      <c r="EYR825" s="168"/>
      <c r="EYS825" s="168"/>
      <c r="EYT825" s="168"/>
      <c r="EYU825" s="168"/>
      <c r="EYV825" s="168"/>
      <c r="EYW825" s="168"/>
      <c r="EYX825" s="168"/>
      <c r="EYY825" s="168"/>
      <c r="EYZ825" s="168"/>
      <c r="EZA825" s="168"/>
      <c r="EZB825" s="168"/>
      <c r="EZC825" s="168"/>
      <c r="EZD825" s="168"/>
      <c r="EZE825" s="168"/>
      <c r="EZF825" s="168"/>
      <c r="EZG825" s="168"/>
      <c r="EZH825" s="168"/>
      <c r="EZI825" s="511"/>
      <c r="EZJ825" s="511"/>
      <c r="EZK825" s="511"/>
      <c r="EZL825" s="511"/>
      <c r="EZM825" s="511"/>
      <c r="EZN825" s="511"/>
      <c r="EZO825" s="511"/>
      <c r="EZP825" s="511"/>
      <c r="EZQ825" s="511"/>
      <c r="EZR825" s="511"/>
      <c r="EZS825" s="511"/>
      <c r="EZT825" s="511"/>
      <c r="EZU825" s="511"/>
      <c r="EZV825" s="511"/>
      <c r="EZW825" s="511"/>
      <c r="EZX825" s="511"/>
      <c r="EZY825" s="511"/>
      <c r="EZZ825" s="511"/>
      <c r="FAA825" s="511"/>
      <c r="FAB825" s="511"/>
      <c r="FAC825" s="511"/>
      <c r="FAD825" s="511"/>
      <c r="FAE825" s="511"/>
      <c r="FAF825" s="511"/>
      <c r="FAG825" s="89"/>
      <c r="FAH825" s="89"/>
      <c r="FAI825" s="89"/>
      <c r="FAJ825" s="89"/>
      <c r="FAK825" s="89"/>
      <c r="FAL825" s="511"/>
      <c r="FAM825" s="511"/>
      <c r="FAN825" s="89"/>
      <c r="FAO825" s="89"/>
      <c r="FAP825" s="511"/>
      <c r="FAQ825" s="511"/>
      <c r="FAR825" s="89"/>
      <c r="FAS825" s="89"/>
      <c r="FAT825" s="511"/>
      <c r="FAU825" s="511"/>
      <c r="FAV825" s="511"/>
      <c r="FAW825" s="511"/>
      <c r="FAX825" s="511"/>
      <c r="FAY825" s="511"/>
      <c r="FAZ825" s="511"/>
      <c r="FBA825" s="89"/>
      <c r="FBB825" s="89"/>
      <c r="FBC825" s="511"/>
      <c r="FBD825" s="511"/>
      <c r="FBE825" s="89"/>
      <c r="FBF825" s="89"/>
      <c r="FBG825" s="511"/>
      <c r="FBH825" s="511"/>
      <c r="FBI825" s="511"/>
      <c r="FBJ825" s="511"/>
      <c r="FBK825" s="511"/>
      <c r="FBL825" s="203"/>
      <c r="FBM825" s="107"/>
      <c r="FBN825" s="511"/>
      <c r="FBO825" s="511"/>
      <c r="FBP825" s="511"/>
      <c r="FBQ825" s="511"/>
      <c r="FBR825" s="511"/>
      <c r="FBS825" s="511"/>
      <c r="FBT825" s="511"/>
      <c r="FBU825" s="168"/>
      <c r="FBV825" s="168"/>
      <c r="FBW825" s="168"/>
      <c r="FBX825" s="168"/>
      <c r="FBY825" s="168"/>
      <c r="FBZ825" s="168"/>
      <c r="FCA825" s="168"/>
      <c r="FCB825" s="168"/>
      <c r="FCC825" s="168"/>
      <c r="FCD825" s="168"/>
      <c r="FCE825" s="168"/>
      <c r="FCF825" s="168"/>
      <c r="FCG825" s="168"/>
      <c r="FCH825" s="168"/>
      <c r="FCI825" s="168"/>
      <c r="FCJ825" s="168"/>
      <c r="FCK825" s="168"/>
      <c r="FCL825" s="168"/>
      <c r="FCM825" s="168"/>
      <c r="FCN825" s="168"/>
      <c r="FCO825" s="168"/>
      <c r="FCP825" s="168"/>
      <c r="FCQ825" s="168"/>
      <c r="FCR825" s="168"/>
      <c r="FCS825" s="168"/>
      <c r="FCT825" s="168"/>
      <c r="FCU825" s="168"/>
      <c r="FCV825" s="168"/>
      <c r="FCW825" s="168"/>
      <c r="FCX825" s="168"/>
      <c r="FCY825" s="168"/>
      <c r="FCZ825" s="168"/>
      <c r="FDA825" s="168"/>
      <c r="FDB825" s="168"/>
      <c r="FDC825" s="168"/>
      <c r="FDD825" s="168"/>
      <c r="FDE825" s="168"/>
      <c r="FDF825" s="168"/>
      <c r="FDG825" s="168"/>
      <c r="FDH825" s="168"/>
      <c r="FDI825" s="168"/>
      <c r="FDJ825" s="168"/>
      <c r="FDK825" s="168"/>
      <c r="FDL825" s="168"/>
      <c r="FDM825" s="511"/>
      <c r="FDN825" s="511"/>
      <c r="FDO825" s="511"/>
      <c r="FDP825" s="511"/>
      <c r="FDQ825" s="511"/>
      <c r="FDR825" s="511"/>
      <c r="FDS825" s="511"/>
      <c r="FDT825" s="511"/>
      <c r="FDU825" s="511"/>
      <c r="FDV825" s="511"/>
      <c r="FDW825" s="511"/>
      <c r="FDX825" s="511"/>
      <c r="FDY825" s="511"/>
      <c r="FDZ825" s="511"/>
      <c r="FEA825" s="511"/>
      <c r="FEB825" s="511"/>
      <c r="FEC825" s="511"/>
      <c r="FED825" s="511"/>
      <c r="FEE825" s="511"/>
      <c r="FEF825" s="511"/>
      <c r="FEG825" s="511"/>
      <c r="FEH825" s="511"/>
      <c r="FEI825" s="511"/>
      <c r="FEJ825" s="511"/>
      <c r="FEK825" s="89"/>
      <c r="FEL825" s="89"/>
      <c r="FEM825" s="89"/>
      <c r="FEN825" s="89"/>
      <c r="FEO825" s="89"/>
      <c r="FEP825" s="511"/>
      <c r="FEQ825" s="511"/>
      <c r="FER825" s="89"/>
      <c r="FES825" s="89"/>
      <c r="FET825" s="511"/>
      <c r="FEU825" s="511"/>
      <c r="FEV825" s="89"/>
      <c r="FEW825" s="89"/>
      <c r="FEX825" s="511"/>
      <c r="FEY825" s="511"/>
      <c r="FEZ825" s="511"/>
      <c r="FFA825" s="511"/>
      <c r="FFB825" s="511"/>
      <c r="FFC825" s="511"/>
      <c r="FFD825" s="511"/>
      <c r="FFE825" s="89"/>
      <c r="FFF825" s="89"/>
      <c r="FFG825" s="511"/>
      <c r="FFH825" s="511"/>
      <c r="FFI825" s="89"/>
      <c r="FFJ825" s="89"/>
      <c r="FFK825" s="511"/>
      <c r="FFL825" s="511"/>
      <c r="FFM825" s="511"/>
      <c r="FFN825" s="511"/>
      <c r="FFO825" s="511"/>
      <c r="FFP825" s="203"/>
      <c r="FFQ825" s="107"/>
      <c r="FFR825" s="511"/>
      <c r="FFS825" s="511"/>
      <c r="FFT825" s="511"/>
      <c r="FFU825" s="511"/>
      <c r="FFV825" s="511"/>
      <c r="FFW825" s="511"/>
      <c r="FFX825" s="511"/>
      <c r="FFY825" s="168"/>
      <c r="FFZ825" s="168"/>
      <c r="FGA825" s="168"/>
      <c r="FGB825" s="168"/>
      <c r="FGC825" s="168"/>
      <c r="FGD825" s="168"/>
      <c r="FGE825" s="168"/>
      <c r="FGF825" s="168"/>
      <c r="FGG825" s="168"/>
      <c r="FGH825" s="168"/>
      <c r="FGI825" s="168"/>
      <c r="FGJ825" s="168"/>
      <c r="FGK825" s="168"/>
      <c r="FGL825" s="168"/>
      <c r="FGM825" s="168"/>
      <c r="FGN825" s="168"/>
      <c r="FGO825" s="168"/>
      <c r="FGP825" s="168"/>
      <c r="FGQ825" s="168"/>
      <c r="FGR825" s="168"/>
      <c r="FGS825" s="168"/>
      <c r="FGT825" s="168"/>
      <c r="FGU825" s="168"/>
      <c r="FGV825" s="168"/>
      <c r="FGW825" s="168"/>
      <c r="FGX825" s="168"/>
      <c r="FGY825" s="168"/>
      <c r="FGZ825" s="168"/>
      <c r="FHA825" s="168"/>
      <c r="FHB825" s="168"/>
      <c r="FHC825" s="168"/>
      <c r="FHD825" s="168"/>
      <c r="FHE825" s="168"/>
      <c r="FHF825" s="168"/>
      <c r="FHG825" s="168"/>
      <c r="FHH825" s="168"/>
      <c r="FHI825" s="168"/>
      <c r="FHJ825" s="168"/>
      <c r="FHK825" s="168"/>
      <c r="FHL825" s="168"/>
      <c r="FHM825" s="168"/>
      <c r="FHN825" s="168"/>
      <c r="FHO825" s="168"/>
      <c r="FHP825" s="168"/>
      <c r="FHQ825" s="511"/>
      <c r="FHR825" s="511"/>
      <c r="FHS825" s="511"/>
      <c r="FHT825" s="511"/>
      <c r="FHU825" s="511"/>
      <c r="FHV825" s="511"/>
      <c r="FHW825" s="511"/>
      <c r="FHX825" s="511"/>
      <c r="FHY825" s="511"/>
      <c r="FHZ825" s="511"/>
      <c r="FIA825" s="511"/>
      <c r="FIB825" s="511"/>
      <c r="FIC825" s="511"/>
      <c r="FID825" s="511"/>
      <c r="FIE825" s="511"/>
      <c r="FIF825" s="511"/>
      <c r="FIG825" s="511"/>
      <c r="FIH825" s="511"/>
      <c r="FII825" s="511"/>
      <c r="FIJ825" s="511"/>
      <c r="FIK825" s="511"/>
      <c r="FIL825" s="511"/>
      <c r="FIM825" s="511"/>
      <c r="FIN825" s="511"/>
      <c r="FIO825" s="89"/>
      <c r="FIP825" s="89"/>
      <c r="FIQ825" s="89"/>
      <c r="FIR825" s="89"/>
      <c r="FIS825" s="89"/>
      <c r="FIT825" s="511"/>
      <c r="FIU825" s="511"/>
      <c r="FIV825" s="89"/>
      <c r="FIW825" s="89"/>
      <c r="FIX825" s="511"/>
      <c r="FIY825" s="511"/>
      <c r="FIZ825" s="89"/>
      <c r="FJA825" s="89"/>
      <c r="FJB825" s="511"/>
      <c r="FJC825" s="511"/>
      <c r="FJD825" s="511"/>
      <c r="FJE825" s="511"/>
      <c r="FJF825" s="511"/>
      <c r="FJG825" s="511"/>
      <c r="FJH825" s="511"/>
      <c r="FJI825" s="89"/>
      <c r="FJJ825" s="89"/>
      <c r="FJK825" s="511"/>
      <c r="FJL825" s="511"/>
      <c r="FJM825" s="89"/>
      <c r="FJN825" s="89"/>
      <c r="FJO825" s="511"/>
      <c r="FJP825" s="511"/>
      <c r="FJQ825" s="511"/>
      <c r="FJR825" s="511"/>
      <c r="FJS825" s="511"/>
      <c r="FJT825" s="203"/>
      <c r="FJU825" s="107"/>
      <c r="FJV825" s="511"/>
      <c r="FJW825" s="511"/>
      <c r="FJX825" s="511"/>
      <c r="FJY825" s="511"/>
      <c r="FJZ825" s="511"/>
      <c r="FKA825" s="511"/>
      <c r="FKB825" s="511"/>
      <c r="FKC825" s="168"/>
      <c r="FKD825" s="168"/>
      <c r="FKE825" s="168"/>
      <c r="FKF825" s="168"/>
      <c r="FKG825" s="168"/>
      <c r="FKH825" s="168"/>
      <c r="FKI825" s="168"/>
      <c r="FKJ825" s="168"/>
      <c r="FKK825" s="168"/>
      <c r="FKL825" s="168"/>
      <c r="FKM825" s="168"/>
      <c r="FKN825" s="168"/>
      <c r="FKO825" s="168"/>
      <c r="FKP825" s="168"/>
      <c r="FKQ825" s="168"/>
      <c r="FKR825" s="168"/>
      <c r="FKS825" s="168"/>
      <c r="FKT825" s="168"/>
      <c r="FKU825" s="168"/>
      <c r="FKV825" s="168"/>
      <c r="FKW825" s="168"/>
      <c r="FKX825" s="168"/>
      <c r="FKY825" s="168"/>
      <c r="FKZ825" s="168"/>
      <c r="FLA825" s="168"/>
      <c r="FLB825" s="168"/>
      <c r="FLC825" s="168"/>
      <c r="FLD825" s="168"/>
      <c r="FLE825" s="168"/>
      <c r="FLF825" s="168"/>
      <c r="FLG825" s="168"/>
      <c r="FLH825" s="168"/>
      <c r="FLI825" s="168"/>
      <c r="FLJ825" s="168"/>
      <c r="FLK825" s="168"/>
      <c r="FLL825" s="168"/>
      <c r="FLM825" s="168"/>
      <c r="FLN825" s="168"/>
      <c r="FLO825" s="168"/>
      <c r="FLP825" s="168"/>
      <c r="FLQ825" s="168"/>
      <c r="FLR825" s="168"/>
      <c r="FLS825" s="168"/>
      <c r="FLT825" s="168"/>
      <c r="FLU825" s="511"/>
      <c r="FLV825" s="511"/>
      <c r="FLW825" s="511"/>
      <c r="FLX825" s="511"/>
      <c r="FLY825" s="511"/>
      <c r="FLZ825" s="511"/>
      <c r="FMA825" s="511"/>
      <c r="FMB825" s="511"/>
      <c r="FMC825" s="511"/>
      <c r="FMD825" s="511"/>
      <c r="FME825" s="511"/>
      <c r="FMF825" s="511"/>
      <c r="FMG825" s="511"/>
      <c r="FMH825" s="511"/>
      <c r="FMI825" s="511"/>
      <c r="FMJ825" s="511"/>
      <c r="FMK825" s="511"/>
      <c r="FML825" s="511"/>
      <c r="FMM825" s="511"/>
      <c r="FMN825" s="511"/>
      <c r="FMO825" s="511"/>
      <c r="FMP825" s="511"/>
      <c r="FMQ825" s="511"/>
      <c r="FMR825" s="511"/>
      <c r="FMS825" s="89"/>
      <c r="FMT825" s="89"/>
      <c r="FMU825" s="89"/>
      <c r="FMV825" s="89"/>
      <c r="FMW825" s="89"/>
      <c r="FMX825" s="511"/>
      <c r="FMY825" s="511"/>
      <c r="FMZ825" s="89"/>
      <c r="FNA825" s="89"/>
      <c r="FNB825" s="511"/>
      <c r="FNC825" s="511"/>
      <c r="FND825" s="89"/>
      <c r="FNE825" s="89"/>
      <c r="FNF825" s="511"/>
      <c r="FNG825" s="511"/>
      <c r="FNH825" s="511"/>
      <c r="FNI825" s="511"/>
      <c r="FNJ825" s="511"/>
      <c r="FNK825" s="511"/>
      <c r="FNL825" s="511"/>
      <c r="FNM825" s="89"/>
      <c r="FNN825" s="89"/>
      <c r="FNO825" s="511"/>
      <c r="FNP825" s="511"/>
      <c r="FNQ825" s="89"/>
      <c r="FNR825" s="89"/>
      <c r="FNS825" s="511"/>
      <c r="FNT825" s="511"/>
      <c r="FNU825" s="511"/>
      <c r="FNV825" s="511"/>
      <c r="FNW825" s="511"/>
      <c r="FNX825" s="203"/>
      <c r="FNY825" s="107"/>
      <c r="FNZ825" s="511"/>
      <c r="FOA825" s="511"/>
      <c r="FOB825" s="511"/>
      <c r="FOC825" s="511"/>
      <c r="FOD825" s="511"/>
      <c r="FOE825" s="511"/>
      <c r="FOF825" s="511"/>
      <c r="FOG825" s="168"/>
      <c r="FOH825" s="168"/>
      <c r="FOI825" s="168"/>
      <c r="FOJ825" s="168"/>
      <c r="FOK825" s="168"/>
      <c r="FOL825" s="168"/>
      <c r="FOM825" s="168"/>
      <c r="FON825" s="168"/>
      <c r="FOO825" s="168"/>
      <c r="FOP825" s="168"/>
      <c r="FOQ825" s="168"/>
      <c r="FOR825" s="168"/>
      <c r="FOS825" s="168"/>
      <c r="FOT825" s="168"/>
      <c r="FOU825" s="168"/>
      <c r="FOV825" s="168"/>
      <c r="FOW825" s="168"/>
      <c r="FOX825" s="168"/>
      <c r="FOY825" s="168"/>
      <c r="FOZ825" s="168"/>
      <c r="FPA825" s="168"/>
      <c r="FPB825" s="168"/>
      <c r="FPC825" s="168"/>
      <c r="FPD825" s="168"/>
      <c r="FPE825" s="168"/>
      <c r="FPF825" s="168"/>
      <c r="FPG825" s="168"/>
      <c r="FPH825" s="168"/>
      <c r="FPI825" s="168"/>
      <c r="FPJ825" s="168"/>
      <c r="FPK825" s="168"/>
      <c r="FPL825" s="168"/>
      <c r="FPM825" s="168"/>
      <c r="FPN825" s="168"/>
      <c r="FPO825" s="168"/>
      <c r="FPP825" s="168"/>
      <c r="FPQ825" s="168"/>
      <c r="FPR825" s="168"/>
      <c r="FPS825" s="168"/>
      <c r="FPT825" s="168"/>
      <c r="FPU825" s="168"/>
      <c r="FPV825" s="168"/>
      <c r="FPW825" s="168"/>
      <c r="FPX825" s="168"/>
      <c r="FPY825" s="511"/>
      <c r="FPZ825" s="511"/>
      <c r="FQA825" s="511"/>
      <c r="FQB825" s="511"/>
      <c r="FQC825" s="511"/>
      <c r="FQD825" s="511"/>
      <c r="FQE825" s="511"/>
      <c r="FQF825" s="511"/>
      <c r="FQG825" s="511"/>
      <c r="FQH825" s="511"/>
      <c r="FQI825" s="511"/>
      <c r="FQJ825" s="511"/>
      <c r="FQK825" s="511"/>
      <c r="FQL825" s="511"/>
      <c r="FQM825" s="511"/>
      <c r="FQN825" s="511"/>
      <c r="FQO825" s="511"/>
      <c r="FQP825" s="511"/>
      <c r="FQQ825" s="511"/>
      <c r="FQR825" s="511"/>
      <c r="FQS825" s="511"/>
      <c r="FQT825" s="511"/>
      <c r="FQU825" s="511"/>
      <c r="FQV825" s="511"/>
      <c r="FQW825" s="89"/>
      <c r="FQX825" s="89"/>
      <c r="FQY825" s="89"/>
      <c r="FQZ825" s="89"/>
      <c r="FRA825" s="89"/>
      <c r="FRB825" s="511"/>
      <c r="FRC825" s="511"/>
      <c r="FRD825" s="89"/>
      <c r="FRE825" s="89"/>
      <c r="FRF825" s="511"/>
      <c r="FRG825" s="511"/>
      <c r="FRH825" s="89"/>
      <c r="FRI825" s="89"/>
      <c r="FRJ825" s="511"/>
      <c r="FRK825" s="511"/>
      <c r="FRL825" s="511"/>
      <c r="FRM825" s="511"/>
      <c r="FRN825" s="511"/>
      <c r="FRO825" s="511"/>
      <c r="FRP825" s="511"/>
      <c r="FRQ825" s="89"/>
      <c r="FRR825" s="89"/>
      <c r="FRS825" s="511"/>
      <c r="FRT825" s="511"/>
      <c r="FRU825" s="89"/>
      <c r="FRV825" s="89"/>
      <c r="FRW825" s="511"/>
      <c r="FRX825" s="511"/>
      <c r="FRY825" s="511"/>
      <c r="FRZ825" s="511"/>
      <c r="FSA825" s="511"/>
      <c r="FSB825" s="203"/>
      <c r="FSC825" s="107"/>
      <c r="FSD825" s="511"/>
      <c r="FSE825" s="511"/>
      <c r="FSF825" s="511"/>
      <c r="FSG825" s="511"/>
      <c r="FSH825" s="511"/>
      <c r="FSI825" s="511"/>
      <c r="FSJ825" s="511"/>
      <c r="FSK825" s="168"/>
      <c r="FSL825" s="168"/>
      <c r="FSM825" s="168"/>
      <c r="FSN825" s="168"/>
      <c r="FSO825" s="168"/>
      <c r="FSP825" s="168"/>
      <c r="FSQ825" s="168"/>
      <c r="FSR825" s="168"/>
      <c r="FSS825" s="168"/>
      <c r="FST825" s="168"/>
      <c r="FSU825" s="168"/>
      <c r="FSV825" s="168"/>
      <c r="FSW825" s="168"/>
      <c r="FSX825" s="168"/>
      <c r="FSY825" s="168"/>
      <c r="FSZ825" s="168"/>
      <c r="FTA825" s="168"/>
      <c r="FTB825" s="168"/>
      <c r="FTC825" s="168"/>
      <c r="FTD825" s="168"/>
      <c r="FTE825" s="168"/>
      <c r="FTF825" s="168"/>
      <c r="FTG825" s="168"/>
      <c r="FTH825" s="168"/>
      <c r="FTI825" s="168"/>
      <c r="FTJ825" s="168"/>
      <c r="FTK825" s="168"/>
      <c r="FTL825" s="168"/>
      <c r="FTM825" s="168"/>
      <c r="FTN825" s="168"/>
      <c r="FTO825" s="168"/>
      <c r="FTP825" s="168"/>
      <c r="FTQ825" s="168"/>
      <c r="FTR825" s="168"/>
      <c r="FTS825" s="168"/>
      <c r="FTT825" s="168"/>
      <c r="FTU825" s="168"/>
      <c r="FTV825" s="168"/>
      <c r="FTW825" s="168"/>
      <c r="FTX825" s="168"/>
      <c r="FTY825" s="168"/>
      <c r="FTZ825" s="168"/>
      <c r="FUA825" s="168"/>
      <c r="FUB825" s="168"/>
      <c r="FUC825" s="511"/>
      <c r="FUD825" s="511"/>
      <c r="FUE825" s="511"/>
      <c r="FUF825" s="511"/>
      <c r="FUG825" s="511"/>
      <c r="FUH825" s="511"/>
      <c r="FUI825" s="511"/>
      <c r="FUJ825" s="511"/>
      <c r="FUK825" s="511"/>
      <c r="FUL825" s="511"/>
      <c r="FUM825" s="511"/>
      <c r="FUN825" s="511"/>
      <c r="FUO825" s="511"/>
      <c r="FUP825" s="511"/>
      <c r="FUQ825" s="511"/>
      <c r="FUR825" s="511"/>
      <c r="FUS825" s="511"/>
      <c r="FUT825" s="511"/>
      <c r="FUU825" s="511"/>
      <c r="FUV825" s="511"/>
      <c r="FUW825" s="511"/>
      <c r="FUX825" s="511"/>
      <c r="FUY825" s="511"/>
      <c r="FUZ825" s="511"/>
      <c r="FVA825" s="89"/>
      <c r="FVB825" s="89"/>
      <c r="FVC825" s="89"/>
      <c r="FVD825" s="89"/>
      <c r="FVE825" s="89"/>
      <c r="FVF825" s="511"/>
      <c r="FVG825" s="511"/>
      <c r="FVH825" s="89"/>
      <c r="FVI825" s="89"/>
      <c r="FVJ825" s="511"/>
      <c r="FVK825" s="511"/>
      <c r="FVL825" s="89"/>
      <c r="FVM825" s="89"/>
      <c r="FVN825" s="511"/>
      <c r="FVO825" s="511"/>
      <c r="FVP825" s="511"/>
      <c r="FVQ825" s="511"/>
      <c r="FVR825" s="511"/>
      <c r="FVS825" s="511"/>
      <c r="FVT825" s="511"/>
      <c r="FVU825" s="89"/>
      <c r="FVV825" s="89"/>
      <c r="FVW825" s="511"/>
      <c r="FVX825" s="511"/>
      <c r="FVY825" s="89"/>
      <c r="FVZ825" s="89"/>
      <c r="FWA825" s="511"/>
      <c r="FWB825" s="511"/>
      <c r="FWC825" s="511"/>
      <c r="FWD825" s="511"/>
      <c r="FWE825" s="511"/>
      <c r="FWF825" s="203"/>
      <c r="FWG825" s="107"/>
      <c r="FWH825" s="511"/>
      <c r="FWI825" s="511"/>
      <c r="FWJ825" s="511"/>
      <c r="FWK825" s="511"/>
      <c r="FWL825" s="511"/>
      <c r="FWM825" s="511"/>
      <c r="FWN825" s="511"/>
      <c r="FWO825" s="168"/>
      <c r="FWP825" s="168"/>
      <c r="FWQ825" s="168"/>
      <c r="FWR825" s="168"/>
      <c r="FWS825" s="168"/>
      <c r="FWT825" s="168"/>
      <c r="FWU825" s="168"/>
      <c r="FWV825" s="168"/>
      <c r="FWW825" s="168"/>
      <c r="FWX825" s="168"/>
      <c r="FWY825" s="168"/>
      <c r="FWZ825" s="168"/>
      <c r="FXA825" s="168"/>
      <c r="FXB825" s="168"/>
      <c r="FXC825" s="168"/>
      <c r="FXD825" s="168"/>
      <c r="FXE825" s="168"/>
      <c r="FXF825" s="168"/>
      <c r="FXG825" s="168"/>
      <c r="FXH825" s="168"/>
      <c r="FXI825" s="168"/>
      <c r="FXJ825" s="168"/>
      <c r="FXK825" s="168"/>
      <c r="FXL825" s="168"/>
      <c r="FXM825" s="168"/>
      <c r="FXN825" s="168"/>
      <c r="FXO825" s="168"/>
      <c r="FXP825" s="168"/>
      <c r="FXQ825" s="168"/>
      <c r="FXR825" s="168"/>
      <c r="FXS825" s="168"/>
      <c r="FXT825" s="168"/>
      <c r="FXU825" s="168"/>
      <c r="FXV825" s="168"/>
      <c r="FXW825" s="168"/>
      <c r="FXX825" s="168"/>
      <c r="FXY825" s="168"/>
      <c r="FXZ825" s="168"/>
      <c r="FYA825" s="168"/>
      <c r="FYB825" s="168"/>
      <c r="FYC825" s="168"/>
      <c r="FYD825" s="168"/>
      <c r="FYE825" s="168"/>
      <c r="FYF825" s="168"/>
      <c r="FYG825" s="511"/>
      <c r="FYH825" s="511"/>
      <c r="FYI825" s="511"/>
      <c r="FYJ825" s="511"/>
      <c r="FYK825" s="511"/>
      <c r="FYL825" s="511"/>
      <c r="FYM825" s="511"/>
      <c r="FYN825" s="511"/>
      <c r="FYO825" s="511"/>
      <c r="FYP825" s="511"/>
      <c r="FYQ825" s="511"/>
      <c r="FYR825" s="511"/>
      <c r="FYS825" s="511"/>
      <c r="FYT825" s="511"/>
      <c r="FYU825" s="511"/>
      <c r="FYV825" s="511"/>
      <c r="FYW825" s="511"/>
      <c r="FYX825" s="511"/>
      <c r="FYY825" s="511"/>
      <c r="FYZ825" s="511"/>
      <c r="FZA825" s="511"/>
      <c r="FZB825" s="511"/>
      <c r="FZC825" s="511"/>
      <c r="FZD825" s="511"/>
      <c r="FZE825" s="89"/>
      <c r="FZF825" s="89"/>
      <c r="FZG825" s="89"/>
      <c r="FZH825" s="89"/>
      <c r="FZI825" s="89"/>
      <c r="FZJ825" s="511"/>
      <c r="FZK825" s="511"/>
      <c r="FZL825" s="89"/>
      <c r="FZM825" s="89"/>
      <c r="FZN825" s="511"/>
      <c r="FZO825" s="511"/>
      <c r="FZP825" s="89"/>
      <c r="FZQ825" s="89"/>
      <c r="FZR825" s="511"/>
      <c r="FZS825" s="511"/>
      <c r="FZT825" s="511"/>
      <c r="FZU825" s="511"/>
      <c r="FZV825" s="511"/>
      <c r="FZW825" s="511"/>
      <c r="FZX825" s="511"/>
      <c r="FZY825" s="89"/>
      <c r="FZZ825" s="89"/>
      <c r="GAA825" s="511"/>
      <c r="GAB825" s="511"/>
      <c r="GAC825" s="89"/>
      <c r="GAD825" s="89"/>
      <c r="GAE825" s="511"/>
      <c r="GAF825" s="511"/>
      <c r="GAG825" s="511"/>
      <c r="GAH825" s="511"/>
      <c r="GAI825" s="511"/>
      <c r="GAJ825" s="203"/>
      <c r="GAK825" s="107"/>
      <c r="GAL825" s="511"/>
      <c r="GAM825" s="511"/>
      <c r="GAN825" s="511"/>
      <c r="GAO825" s="511"/>
      <c r="GAP825" s="511"/>
      <c r="GAQ825" s="511"/>
      <c r="GAR825" s="511"/>
      <c r="GAS825" s="168"/>
      <c r="GAT825" s="168"/>
      <c r="GAU825" s="168"/>
      <c r="GAV825" s="168"/>
      <c r="GAW825" s="168"/>
      <c r="GAX825" s="168"/>
      <c r="GAY825" s="168"/>
      <c r="GAZ825" s="168"/>
      <c r="GBA825" s="168"/>
      <c r="GBB825" s="168"/>
      <c r="GBC825" s="168"/>
      <c r="GBD825" s="168"/>
      <c r="GBE825" s="168"/>
      <c r="GBF825" s="168"/>
      <c r="GBG825" s="168"/>
      <c r="GBH825" s="168"/>
      <c r="GBI825" s="168"/>
      <c r="GBJ825" s="168"/>
      <c r="GBK825" s="168"/>
      <c r="GBL825" s="168"/>
      <c r="GBM825" s="168"/>
      <c r="GBN825" s="168"/>
      <c r="GBO825" s="168"/>
      <c r="GBP825" s="168"/>
      <c r="GBQ825" s="168"/>
      <c r="GBR825" s="168"/>
      <c r="GBS825" s="168"/>
      <c r="GBT825" s="168"/>
      <c r="GBU825" s="168"/>
      <c r="GBV825" s="168"/>
      <c r="GBW825" s="168"/>
      <c r="GBX825" s="168"/>
      <c r="GBY825" s="168"/>
      <c r="GBZ825" s="168"/>
      <c r="GCA825" s="168"/>
      <c r="GCB825" s="168"/>
      <c r="GCC825" s="168"/>
      <c r="GCD825" s="168"/>
      <c r="GCE825" s="168"/>
      <c r="GCF825" s="168"/>
      <c r="GCG825" s="168"/>
      <c r="GCH825" s="168"/>
      <c r="GCI825" s="168"/>
      <c r="GCJ825" s="168"/>
      <c r="GCK825" s="511"/>
      <c r="GCL825" s="511"/>
      <c r="GCM825" s="511"/>
      <c r="GCN825" s="511"/>
      <c r="GCO825" s="511"/>
      <c r="GCP825" s="511"/>
      <c r="GCQ825" s="511"/>
      <c r="GCR825" s="511"/>
      <c r="GCS825" s="511"/>
      <c r="GCT825" s="511"/>
      <c r="GCU825" s="511"/>
      <c r="GCV825" s="511"/>
      <c r="GCW825" s="511"/>
      <c r="GCX825" s="511"/>
      <c r="GCY825" s="511"/>
      <c r="GCZ825" s="511"/>
      <c r="GDA825" s="511"/>
      <c r="GDB825" s="511"/>
      <c r="GDC825" s="511"/>
      <c r="GDD825" s="511"/>
      <c r="GDE825" s="511"/>
      <c r="GDF825" s="511"/>
      <c r="GDG825" s="511"/>
      <c r="GDH825" s="511"/>
      <c r="GDI825" s="89"/>
      <c r="GDJ825" s="89"/>
      <c r="GDK825" s="89"/>
      <c r="GDL825" s="89"/>
      <c r="GDM825" s="89"/>
      <c r="GDN825" s="511"/>
      <c r="GDO825" s="511"/>
      <c r="GDP825" s="89"/>
      <c r="GDQ825" s="89"/>
      <c r="GDR825" s="511"/>
      <c r="GDS825" s="511"/>
      <c r="GDT825" s="89"/>
      <c r="GDU825" s="89"/>
      <c r="GDV825" s="511"/>
      <c r="GDW825" s="511"/>
      <c r="GDX825" s="511"/>
      <c r="GDY825" s="511"/>
      <c r="GDZ825" s="511"/>
      <c r="GEA825" s="511"/>
      <c r="GEB825" s="511"/>
      <c r="GEC825" s="89"/>
      <c r="GED825" s="89"/>
      <c r="GEE825" s="511"/>
      <c r="GEF825" s="511"/>
      <c r="GEG825" s="89"/>
      <c r="GEH825" s="89"/>
      <c r="GEI825" s="511"/>
      <c r="GEJ825" s="511"/>
      <c r="GEK825" s="511"/>
      <c r="GEL825" s="511"/>
      <c r="GEM825" s="511"/>
      <c r="GEN825" s="203"/>
      <c r="GEO825" s="107"/>
      <c r="GEP825" s="511"/>
      <c r="GEQ825" s="511"/>
      <c r="GER825" s="511"/>
      <c r="GES825" s="511"/>
      <c r="GET825" s="511"/>
      <c r="GEU825" s="511"/>
      <c r="GEV825" s="511"/>
      <c r="GEW825" s="168"/>
      <c r="GEX825" s="168"/>
      <c r="GEY825" s="168"/>
      <c r="GEZ825" s="168"/>
      <c r="GFA825" s="168"/>
      <c r="GFB825" s="168"/>
      <c r="GFC825" s="168"/>
      <c r="GFD825" s="168"/>
      <c r="GFE825" s="168"/>
      <c r="GFF825" s="168"/>
      <c r="GFG825" s="168"/>
      <c r="GFH825" s="168"/>
      <c r="GFI825" s="168"/>
      <c r="GFJ825" s="168"/>
      <c r="GFK825" s="168"/>
      <c r="GFL825" s="168"/>
      <c r="GFM825" s="168"/>
      <c r="GFN825" s="168"/>
      <c r="GFO825" s="168"/>
      <c r="GFP825" s="168"/>
      <c r="GFQ825" s="168"/>
      <c r="GFR825" s="168"/>
      <c r="GFS825" s="168"/>
      <c r="GFT825" s="168"/>
      <c r="GFU825" s="168"/>
      <c r="GFV825" s="168"/>
      <c r="GFW825" s="168"/>
      <c r="GFX825" s="168"/>
      <c r="GFY825" s="168"/>
      <c r="GFZ825" s="168"/>
      <c r="GGA825" s="168"/>
      <c r="GGB825" s="168"/>
      <c r="GGC825" s="168"/>
      <c r="GGD825" s="168"/>
      <c r="GGE825" s="168"/>
      <c r="GGF825" s="168"/>
      <c r="GGG825" s="168"/>
      <c r="GGH825" s="168"/>
      <c r="GGI825" s="168"/>
      <c r="GGJ825" s="168"/>
      <c r="GGK825" s="168"/>
      <c r="GGL825" s="168"/>
      <c r="GGM825" s="168"/>
      <c r="GGN825" s="168"/>
      <c r="GGO825" s="511"/>
      <c r="GGP825" s="511"/>
      <c r="GGQ825" s="511"/>
      <c r="GGR825" s="511"/>
      <c r="GGS825" s="511"/>
      <c r="GGT825" s="511"/>
      <c r="GGU825" s="511"/>
      <c r="GGV825" s="511"/>
      <c r="GGW825" s="511"/>
      <c r="GGX825" s="511"/>
      <c r="GGY825" s="511"/>
      <c r="GGZ825" s="511"/>
      <c r="GHA825" s="511"/>
      <c r="GHB825" s="511"/>
      <c r="GHC825" s="511"/>
      <c r="GHD825" s="511"/>
      <c r="GHE825" s="511"/>
      <c r="GHF825" s="511"/>
      <c r="GHG825" s="511"/>
      <c r="GHH825" s="511"/>
      <c r="GHI825" s="511"/>
      <c r="GHJ825" s="511"/>
      <c r="GHK825" s="511"/>
      <c r="GHL825" s="511"/>
      <c r="GHM825" s="89"/>
      <c r="GHN825" s="89"/>
      <c r="GHO825" s="89"/>
      <c r="GHP825" s="89"/>
      <c r="GHQ825" s="89"/>
      <c r="GHR825" s="511"/>
      <c r="GHS825" s="511"/>
      <c r="GHT825" s="89"/>
      <c r="GHU825" s="89"/>
      <c r="GHV825" s="511"/>
      <c r="GHW825" s="511"/>
      <c r="GHX825" s="89"/>
      <c r="GHY825" s="89"/>
      <c r="GHZ825" s="511"/>
      <c r="GIA825" s="511"/>
      <c r="GIB825" s="511"/>
      <c r="GIC825" s="511"/>
      <c r="GID825" s="511"/>
      <c r="GIE825" s="511"/>
      <c r="GIF825" s="511"/>
      <c r="GIG825" s="89"/>
      <c r="GIH825" s="89"/>
      <c r="GII825" s="511"/>
      <c r="GIJ825" s="511"/>
      <c r="GIK825" s="89"/>
      <c r="GIL825" s="89"/>
      <c r="GIM825" s="511"/>
      <c r="GIN825" s="511"/>
      <c r="GIO825" s="511"/>
      <c r="GIP825" s="511"/>
      <c r="GIQ825" s="511"/>
      <c r="GIR825" s="203"/>
      <c r="GIS825" s="107"/>
      <c r="GIT825" s="511"/>
      <c r="GIU825" s="511"/>
      <c r="GIV825" s="511"/>
      <c r="GIW825" s="511"/>
      <c r="GIX825" s="511"/>
      <c r="GIY825" s="511"/>
      <c r="GIZ825" s="511"/>
      <c r="GJA825" s="168"/>
      <c r="GJB825" s="168"/>
      <c r="GJC825" s="168"/>
      <c r="GJD825" s="168"/>
      <c r="GJE825" s="168"/>
      <c r="GJF825" s="168"/>
      <c r="GJG825" s="168"/>
      <c r="GJH825" s="168"/>
      <c r="GJI825" s="168"/>
      <c r="GJJ825" s="168"/>
      <c r="GJK825" s="168"/>
      <c r="GJL825" s="168"/>
      <c r="GJM825" s="168"/>
      <c r="GJN825" s="168"/>
      <c r="GJO825" s="168"/>
      <c r="GJP825" s="168"/>
      <c r="GJQ825" s="168"/>
      <c r="GJR825" s="168"/>
      <c r="GJS825" s="168"/>
      <c r="GJT825" s="168"/>
      <c r="GJU825" s="168"/>
      <c r="GJV825" s="168"/>
      <c r="GJW825" s="168"/>
      <c r="GJX825" s="168"/>
      <c r="GJY825" s="168"/>
      <c r="GJZ825" s="168"/>
      <c r="GKA825" s="168"/>
      <c r="GKB825" s="168"/>
      <c r="GKC825" s="168"/>
      <c r="GKD825" s="168"/>
      <c r="GKE825" s="168"/>
      <c r="GKF825" s="168"/>
      <c r="GKG825" s="168"/>
      <c r="GKH825" s="168"/>
      <c r="GKI825" s="168"/>
      <c r="GKJ825" s="168"/>
      <c r="GKK825" s="168"/>
      <c r="GKL825" s="168"/>
      <c r="GKM825" s="168"/>
      <c r="GKN825" s="168"/>
      <c r="GKO825" s="168"/>
      <c r="GKP825" s="168"/>
      <c r="GKQ825" s="168"/>
      <c r="GKR825" s="168"/>
      <c r="GKS825" s="511"/>
      <c r="GKT825" s="511"/>
      <c r="GKU825" s="511"/>
      <c r="GKV825" s="511"/>
      <c r="GKW825" s="511"/>
      <c r="GKX825" s="511"/>
      <c r="GKY825" s="511"/>
      <c r="GKZ825" s="511"/>
      <c r="GLA825" s="511"/>
      <c r="GLB825" s="511"/>
      <c r="GLC825" s="511"/>
      <c r="GLD825" s="511"/>
      <c r="GLE825" s="511"/>
      <c r="GLF825" s="511"/>
      <c r="GLG825" s="511"/>
      <c r="GLH825" s="511"/>
      <c r="GLI825" s="511"/>
      <c r="GLJ825" s="511"/>
      <c r="GLK825" s="511"/>
      <c r="GLL825" s="511"/>
      <c r="GLM825" s="511"/>
      <c r="GLN825" s="511"/>
      <c r="GLO825" s="511"/>
      <c r="GLP825" s="511"/>
      <c r="GLQ825" s="89"/>
      <c r="GLR825" s="89"/>
      <c r="GLS825" s="89"/>
      <c r="GLT825" s="89"/>
      <c r="GLU825" s="89"/>
      <c r="GLV825" s="511"/>
      <c r="GLW825" s="511"/>
      <c r="GLX825" s="89"/>
      <c r="GLY825" s="89"/>
      <c r="GLZ825" s="511"/>
      <c r="GMA825" s="511"/>
      <c r="GMB825" s="89"/>
      <c r="GMC825" s="89"/>
      <c r="GMD825" s="511"/>
      <c r="GME825" s="511"/>
      <c r="GMF825" s="511"/>
      <c r="GMG825" s="511"/>
      <c r="GMH825" s="511"/>
      <c r="GMI825" s="511"/>
      <c r="GMJ825" s="511"/>
      <c r="GMK825" s="89"/>
      <c r="GML825" s="89"/>
      <c r="GMM825" s="511"/>
      <c r="GMN825" s="511"/>
      <c r="GMO825" s="89"/>
      <c r="GMP825" s="89"/>
      <c r="GMQ825" s="511"/>
      <c r="GMR825" s="511"/>
      <c r="GMS825" s="511"/>
      <c r="GMT825" s="511"/>
      <c r="GMU825" s="511"/>
      <c r="GMV825" s="203"/>
      <c r="GMW825" s="107"/>
      <c r="GMX825" s="511"/>
      <c r="GMY825" s="511"/>
      <c r="GMZ825" s="511"/>
      <c r="GNA825" s="511"/>
      <c r="GNB825" s="511"/>
      <c r="GNC825" s="511"/>
      <c r="GND825" s="511"/>
      <c r="GNE825" s="168"/>
      <c r="GNF825" s="168"/>
      <c r="GNG825" s="168"/>
      <c r="GNH825" s="168"/>
      <c r="GNI825" s="168"/>
      <c r="GNJ825" s="168"/>
      <c r="GNK825" s="168"/>
      <c r="GNL825" s="168"/>
      <c r="GNM825" s="168"/>
      <c r="GNN825" s="168"/>
      <c r="GNO825" s="168"/>
      <c r="GNP825" s="168"/>
      <c r="GNQ825" s="168"/>
      <c r="GNR825" s="168"/>
      <c r="GNS825" s="168"/>
      <c r="GNT825" s="168"/>
      <c r="GNU825" s="168"/>
      <c r="GNV825" s="168"/>
      <c r="GNW825" s="168"/>
      <c r="GNX825" s="168"/>
      <c r="GNY825" s="168"/>
      <c r="GNZ825" s="168"/>
      <c r="GOA825" s="168"/>
      <c r="GOB825" s="168"/>
      <c r="GOC825" s="168"/>
      <c r="GOD825" s="168"/>
      <c r="GOE825" s="168"/>
      <c r="GOF825" s="168"/>
      <c r="GOG825" s="168"/>
      <c r="GOH825" s="168"/>
      <c r="GOI825" s="168"/>
      <c r="GOJ825" s="168"/>
      <c r="GOK825" s="168"/>
      <c r="GOL825" s="168"/>
      <c r="GOM825" s="168"/>
      <c r="GON825" s="168"/>
      <c r="GOO825" s="168"/>
      <c r="GOP825" s="168"/>
      <c r="GOQ825" s="168"/>
      <c r="GOR825" s="168"/>
      <c r="GOS825" s="168"/>
      <c r="GOT825" s="168"/>
      <c r="GOU825" s="168"/>
      <c r="GOV825" s="168"/>
      <c r="GOW825" s="511"/>
      <c r="GOX825" s="511"/>
      <c r="GOY825" s="511"/>
      <c r="GOZ825" s="511"/>
      <c r="GPA825" s="511"/>
      <c r="GPB825" s="511"/>
      <c r="GPC825" s="511"/>
      <c r="GPD825" s="511"/>
      <c r="GPE825" s="511"/>
      <c r="GPF825" s="511"/>
      <c r="GPG825" s="511"/>
      <c r="GPH825" s="511"/>
      <c r="GPI825" s="511"/>
      <c r="GPJ825" s="511"/>
      <c r="GPK825" s="511"/>
      <c r="GPL825" s="511"/>
      <c r="GPM825" s="511"/>
      <c r="GPN825" s="511"/>
      <c r="GPO825" s="511"/>
      <c r="GPP825" s="511"/>
      <c r="GPQ825" s="511"/>
      <c r="GPR825" s="511"/>
      <c r="GPS825" s="511"/>
      <c r="GPT825" s="511"/>
      <c r="GPU825" s="89"/>
      <c r="GPV825" s="89"/>
      <c r="GPW825" s="89"/>
      <c r="GPX825" s="89"/>
      <c r="GPY825" s="89"/>
      <c r="GPZ825" s="511"/>
      <c r="GQA825" s="511"/>
      <c r="GQB825" s="89"/>
      <c r="GQC825" s="89"/>
      <c r="GQD825" s="511"/>
      <c r="GQE825" s="511"/>
      <c r="GQF825" s="89"/>
      <c r="GQG825" s="89"/>
      <c r="GQH825" s="511"/>
      <c r="GQI825" s="511"/>
      <c r="GQJ825" s="511"/>
      <c r="GQK825" s="511"/>
      <c r="GQL825" s="511"/>
      <c r="GQM825" s="511"/>
      <c r="GQN825" s="511"/>
      <c r="GQO825" s="89"/>
      <c r="GQP825" s="89"/>
      <c r="GQQ825" s="511"/>
      <c r="GQR825" s="511"/>
      <c r="GQS825" s="89"/>
      <c r="GQT825" s="89"/>
      <c r="GQU825" s="511"/>
      <c r="GQV825" s="511"/>
      <c r="GQW825" s="511"/>
      <c r="GQX825" s="511"/>
      <c r="GQY825" s="511"/>
      <c r="GQZ825" s="203"/>
      <c r="GRA825" s="107"/>
      <c r="GRB825" s="511"/>
      <c r="GRC825" s="511"/>
      <c r="GRD825" s="511"/>
      <c r="GRE825" s="511"/>
      <c r="GRF825" s="511"/>
      <c r="GRG825" s="511"/>
      <c r="GRH825" s="511"/>
      <c r="GRI825" s="168"/>
      <c r="GRJ825" s="168"/>
      <c r="GRK825" s="168"/>
      <c r="GRL825" s="168"/>
      <c r="GRM825" s="168"/>
      <c r="GRN825" s="168"/>
      <c r="GRO825" s="168"/>
      <c r="GRP825" s="168"/>
      <c r="GRQ825" s="168"/>
      <c r="GRR825" s="168"/>
      <c r="GRS825" s="168"/>
      <c r="GRT825" s="168"/>
      <c r="GRU825" s="168"/>
      <c r="GRV825" s="168"/>
      <c r="GRW825" s="168"/>
      <c r="GRX825" s="168"/>
      <c r="GRY825" s="168"/>
      <c r="GRZ825" s="168"/>
      <c r="GSA825" s="168"/>
      <c r="GSB825" s="168"/>
      <c r="GSC825" s="168"/>
      <c r="GSD825" s="168"/>
      <c r="GSE825" s="168"/>
      <c r="GSF825" s="168"/>
      <c r="GSG825" s="168"/>
      <c r="GSH825" s="168"/>
      <c r="GSI825" s="168"/>
      <c r="GSJ825" s="168"/>
      <c r="GSK825" s="168"/>
      <c r="GSL825" s="168"/>
      <c r="GSM825" s="168"/>
      <c r="GSN825" s="168"/>
      <c r="GSO825" s="168"/>
      <c r="GSP825" s="168"/>
      <c r="GSQ825" s="168"/>
      <c r="GSR825" s="168"/>
      <c r="GSS825" s="168"/>
      <c r="GST825" s="168"/>
      <c r="GSU825" s="168"/>
      <c r="GSV825" s="168"/>
      <c r="GSW825" s="168"/>
      <c r="GSX825" s="168"/>
      <c r="GSY825" s="168"/>
      <c r="GSZ825" s="168"/>
      <c r="GTA825" s="511"/>
      <c r="GTB825" s="511"/>
      <c r="GTC825" s="511"/>
      <c r="GTD825" s="511"/>
      <c r="GTE825" s="511"/>
      <c r="GTF825" s="511"/>
      <c r="GTG825" s="511"/>
      <c r="GTH825" s="511"/>
      <c r="GTI825" s="511"/>
      <c r="GTJ825" s="511"/>
      <c r="GTK825" s="511"/>
      <c r="GTL825" s="511"/>
      <c r="GTM825" s="511"/>
      <c r="GTN825" s="511"/>
      <c r="GTO825" s="511"/>
      <c r="GTP825" s="511"/>
      <c r="GTQ825" s="511"/>
      <c r="GTR825" s="511"/>
      <c r="GTS825" s="511"/>
      <c r="GTT825" s="511"/>
      <c r="GTU825" s="511"/>
      <c r="GTV825" s="511"/>
      <c r="GTW825" s="511"/>
      <c r="GTX825" s="511"/>
      <c r="GTY825" s="89"/>
      <c r="GTZ825" s="89"/>
      <c r="GUA825" s="89"/>
      <c r="GUB825" s="89"/>
      <c r="GUC825" s="89"/>
      <c r="GUD825" s="511"/>
      <c r="GUE825" s="511"/>
      <c r="GUF825" s="89"/>
      <c r="GUG825" s="89"/>
      <c r="GUH825" s="511"/>
      <c r="GUI825" s="511"/>
      <c r="GUJ825" s="89"/>
      <c r="GUK825" s="89"/>
      <c r="GUL825" s="511"/>
      <c r="GUM825" s="511"/>
      <c r="GUN825" s="511"/>
      <c r="GUO825" s="511"/>
      <c r="GUP825" s="511"/>
      <c r="GUQ825" s="511"/>
      <c r="GUR825" s="511"/>
      <c r="GUS825" s="89"/>
      <c r="GUT825" s="89"/>
      <c r="GUU825" s="511"/>
      <c r="GUV825" s="511"/>
      <c r="GUW825" s="89"/>
      <c r="GUX825" s="89"/>
      <c r="GUY825" s="511"/>
      <c r="GUZ825" s="511"/>
      <c r="GVA825" s="511"/>
      <c r="GVB825" s="511"/>
      <c r="GVC825" s="511"/>
      <c r="GVD825" s="203"/>
      <c r="GVE825" s="107"/>
      <c r="GVF825" s="511"/>
      <c r="GVG825" s="511"/>
      <c r="GVH825" s="511"/>
      <c r="GVI825" s="511"/>
      <c r="GVJ825" s="511"/>
      <c r="GVK825" s="511"/>
      <c r="GVL825" s="511"/>
      <c r="GVM825" s="168"/>
      <c r="GVN825" s="168"/>
      <c r="GVO825" s="168"/>
      <c r="GVP825" s="168"/>
      <c r="GVQ825" s="168"/>
      <c r="GVR825" s="168"/>
      <c r="GVS825" s="168"/>
      <c r="GVT825" s="168"/>
      <c r="GVU825" s="168"/>
      <c r="GVV825" s="168"/>
      <c r="GVW825" s="168"/>
      <c r="GVX825" s="168"/>
      <c r="GVY825" s="168"/>
      <c r="GVZ825" s="168"/>
      <c r="GWA825" s="168"/>
      <c r="GWB825" s="168"/>
      <c r="GWC825" s="168"/>
      <c r="GWD825" s="168"/>
      <c r="GWE825" s="168"/>
      <c r="GWF825" s="168"/>
      <c r="GWG825" s="168"/>
      <c r="GWH825" s="168"/>
      <c r="GWI825" s="168"/>
      <c r="GWJ825" s="168"/>
      <c r="GWK825" s="168"/>
      <c r="GWL825" s="168"/>
      <c r="GWM825" s="168"/>
      <c r="GWN825" s="168"/>
      <c r="GWO825" s="168"/>
      <c r="GWP825" s="168"/>
      <c r="GWQ825" s="168"/>
      <c r="GWR825" s="168"/>
      <c r="GWS825" s="168"/>
      <c r="GWT825" s="168"/>
      <c r="GWU825" s="168"/>
      <c r="GWV825" s="168"/>
      <c r="GWW825" s="168"/>
      <c r="GWX825" s="168"/>
      <c r="GWY825" s="168"/>
      <c r="GWZ825" s="168"/>
      <c r="GXA825" s="168"/>
      <c r="GXB825" s="168"/>
      <c r="GXC825" s="168"/>
      <c r="GXD825" s="168"/>
      <c r="GXE825" s="511"/>
      <c r="GXF825" s="511"/>
      <c r="GXG825" s="511"/>
      <c r="GXH825" s="511"/>
      <c r="GXI825" s="511"/>
      <c r="GXJ825" s="511"/>
      <c r="GXK825" s="511"/>
      <c r="GXL825" s="511"/>
      <c r="GXM825" s="511"/>
      <c r="GXN825" s="511"/>
      <c r="GXO825" s="511"/>
      <c r="GXP825" s="511"/>
      <c r="GXQ825" s="511"/>
      <c r="GXR825" s="511"/>
      <c r="GXS825" s="511"/>
      <c r="GXT825" s="511"/>
      <c r="GXU825" s="511"/>
      <c r="GXV825" s="511"/>
      <c r="GXW825" s="511"/>
      <c r="GXX825" s="511"/>
      <c r="GXY825" s="511"/>
      <c r="GXZ825" s="511"/>
      <c r="GYA825" s="511"/>
      <c r="GYB825" s="511"/>
      <c r="GYC825" s="89"/>
      <c r="GYD825" s="89"/>
      <c r="GYE825" s="89"/>
      <c r="GYF825" s="89"/>
      <c r="GYG825" s="89"/>
      <c r="GYH825" s="511"/>
      <c r="GYI825" s="511"/>
      <c r="GYJ825" s="89"/>
      <c r="GYK825" s="89"/>
      <c r="GYL825" s="511"/>
      <c r="GYM825" s="511"/>
      <c r="GYN825" s="89"/>
      <c r="GYO825" s="89"/>
      <c r="GYP825" s="511"/>
      <c r="GYQ825" s="511"/>
      <c r="GYR825" s="511"/>
      <c r="GYS825" s="511"/>
      <c r="GYT825" s="511"/>
      <c r="GYU825" s="511"/>
      <c r="GYV825" s="511"/>
      <c r="GYW825" s="89"/>
      <c r="GYX825" s="89"/>
      <c r="GYY825" s="511"/>
      <c r="GYZ825" s="511"/>
      <c r="GZA825" s="89"/>
      <c r="GZB825" s="89"/>
      <c r="GZC825" s="511"/>
      <c r="GZD825" s="511"/>
      <c r="GZE825" s="511"/>
      <c r="GZF825" s="511"/>
      <c r="GZG825" s="511"/>
      <c r="GZH825" s="203"/>
      <c r="GZI825" s="107"/>
      <c r="GZJ825" s="511"/>
      <c r="GZK825" s="511"/>
      <c r="GZL825" s="511"/>
      <c r="GZM825" s="511"/>
      <c r="GZN825" s="511"/>
      <c r="GZO825" s="511"/>
      <c r="GZP825" s="511"/>
      <c r="GZQ825" s="168"/>
      <c r="GZR825" s="168"/>
      <c r="GZS825" s="168"/>
      <c r="GZT825" s="168"/>
      <c r="GZU825" s="168"/>
      <c r="GZV825" s="168"/>
      <c r="GZW825" s="168"/>
      <c r="GZX825" s="168"/>
      <c r="GZY825" s="168"/>
      <c r="GZZ825" s="168"/>
      <c r="HAA825" s="168"/>
      <c r="HAB825" s="168"/>
      <c r="HAC825" s="168"/>
      <c r="HAD825" s="168"/>
      <c r="HAE825" s="168"/>
      <c r="HAF825" s="168"/>
      <c r="HAG825" s="168"/>
      <c r="HAH825" s="168"/>
      <c r="HAI825" s="168"/>
      <c r="HAJ825" s="168"/>
      <c r="HAK825" s="168"/>
      <c r="HAL825" s="168"/>
      <c r="HAM825" s="168"/>
      <c r="HAN825" s="168"/>
      <c r="HAO825" s="168"/>
      <c r="HAP825" s="168"/>
      <c r="HAQ825" s="168"/>
      <c r="HAR825" s="168"/>
      <c r="HAS825" s="168"/>
      <c r="HAT825" s="168"/>
      <c r="HAU825" s="168"/>
      <c r="HAV825" s="168"/>
      <c r="HAW825" s="168"/>
      <c r="HAX825" s="168"/>
      <c r="HAY825" s="168"/>
      <c r="HAZ825" s="168"/>
      <c r="HBA825" s="168"/>
      <c r="HBB825" s="168"/>
      <c r="HBC825" s="168"/>
      <c r="HBD825" s="168"/>
      <c r="HBE825" s="168"/>
      <c r="HBF825" s="168"/>
      <c r="HBG825" s="168"/>
      <c r="HBH825" s="168"/>
      <c r="HBI825" s="511"/>
      <c r="HBJ825" s="511"/>
      <c r="HBK825" s="511"/>
      <c r="HBL825" s="511"/>
      <c r="HBM825" s="511"/>
      <c r="HBN825" s="511"/>
      <c r="HBO825" s="511"/>
      <c r="HBP825" s="511"/>
      <c r="HBQ825" s="511"/>
      <c r="HBR825" s="511"/>
      <c r="HBS825" s="511"/>
      <c r="HBT825" s="511"/>
      <c r="HBU825" s="511"/>
      <c r="HBV825" s="511"/>
      <c r="HBW825" s="511"/>
      <c r="HBX825" s="511"/>
      <c r="HBY825" s="511"/>
      <c r="HBZ825" s="511"/>
      <c r="HCA825" s="511"/>
      <c r="HCB825" s="511"/>
      <c r="HCC825" s="511"/>
      <c r="HCD825" s="511"/>
      <c r="HCE825" s="511"/>
      <c r="HCF825" s="511"/>
      <c r="HCG825" s="89"/>
      <c r="HCH825" s="89"/>
      <c r="HCI825" s="89"/>
      <c r="HCJ825" s="89"/>
      <c r="HCK825" s="89"/>
      <c r="HCL825" s="511"/>
      <c r="HCM825" s="511"/>
      <c r="HCN825" s="89"/>
      <c r="HCO825" s="89"/>
      <c r="HCP825" s="511"/>
      <c r="HCQ825" s="511"/>
      <c r="HCR825" s="89"/>
      <c r="HCS825" s="89"/>
      <c r="HCT825" s="511"/>
      <c r="HCU825" s="511"/>
      <c r="HCV825" s="511"/>
      <c r="HCW825" s="511"/>
      <c r="HCX825" s="511"/>
      <c r="HCY825" s="511"/>
      <c r="HCZ825" s="511"/>
      <c r="HDA825" s="89"/>
      <c r="HDB825" s="89"/>
      <c r="HDC825" s="511"/>
      <c r="HDD825" s="511"/>
      <c r="HDE825" s="89"/>
      <c r="HDF825" s="89"/>
      <c r="HDG825" s="511"/>
      <c r="HDH825" s="511"/>
      <c r="HDI825" s="511"/>
      <c r="HDJ825" s="511"/>
      <c r="HDK825" s="511"/>
      <c r="HDL825" s="203"/>
      <c r="HDM825" s="107"/>
      <c r="HDN825" s="511"/>
      <c r="HDO825" s="511"/>
      <c r="HDP825" s="511"/>
      <c r="HDQ825" s="511"/>
      <c r="HDR825" s="511"/>
      <c r="HDS825" s="511"/>
      <c r="HDT825" s="511"/>
      <c r="HDU825" s="168"/>
      <c r="HDV825" s="168"/>
      <c r="HDW825" s="168"/>
      <c r="HDX825" s="168"/>
      <c r="HDY825" s="168"/>
      <c r="HDZ825" s="168"/>
      <c r="HEA825" s="168"/>
      <c r="HEB825" s="168"/>
      <c r="HEC825" s="168"/>
      <c r="HED825" s="168"/>
      <c r="HEE825" s="168"/>
      <c r="HEF825" s="168"/>
      <c r="HEG825" s="168"/>
      <c r="HEH825" s="168"/>
      <c r="HEI825" s="168"/>
      <c r="HEJ825" s="168"/>
      <c r="HEK825" s="168"/>
      <c r="HEL825" s="168"/>
      <c r="HEM825" s="168"/>
      <c r="HEN825" s="168"/>
      <c r="HEO825" s="168"/>
      <c r="HEP825" s="168"/>
      <c r="HEQ825" s="168"/>
      <c r="HER825" s="168"/>
      <c r="HES825" s="168"/>
      <c r="HET825" s="168"/>
      <c r="HEU825" s="168"/>
      <c r="HEV825" s="168"/>
      <c r="HEW825" s="168"/>
      <c r="HEX825" s="168"/>
      <c r="HEY825" s="168"/>
      <c r="HEZ825" s="168"/>
      <c r="HFA825" s="168"/>
      <c r="HFB825" s="168"/>
      <c r="HFC825" s="168"/>
      <c r="HFD825" s="168"/>
      <c r="HFE825" s="168"/>
      <c r="HFF825" s="168"/>
      <c r="HFG825" s="168"/>
      <c r="HFH825" s="168"/>
      <c r="HFI825" s="168"/>
      <c r="HFJ825" s="168"/>
      <c r="HFK825" s="168"/>
      <c r="HFL825" s="168"/>
      <c r="HFM825" s="511"/>
      <c r="HFN825" s="511"/>
      <c r="HFO825" s="511"/>
      <c r="HFP825" s="511"/>
      <c r="HFQ825" s="511"/>
      <c r="HFR825" s="511"/>
      <c r="HFS825" s="511"/>
      <c r="HFT825" s="511"/>
      <c r="HFU825" s="511"/>
      <c r="HFV825" s="511"/>
      <c r="HFW825" s="511"/>
      <c r="HFX825" s="511"/>
      <c r="HFY825" s="511"/>
      <c r="HFZ825" s="511"/>
      <c r="HGA825" s="511"/>
      <c r="HGB825" s="511"/>
      <c r="HGC825" s="511"/>
      <c r="HGD825" s="511"/>
      <c r="HGE825" s="511"/>
      <c r="HGF825" s="511"/>
      <c r="HGG825" s="511"/>
      <c r="HGH825" s="511"/>
      <c r="HGI825" s="511"/>
      <c r="HGJ825" s="511"/>
      <c r="HGK825" s="89"/>
      <c r="HGL825" s="89"/>
      <c r="HGM825" s="89"/>
      <c r="HGN825" s="89"/>
      <c r="HGO825" s="89"/>
      <c r="HGP825" s="511"/>
      <c r="HGQ825" s="511"/>
      <c r="HGR825" s="89"/>
      <c r="HGS825" s="89"/>
      <c r="HGT825" s="511"/>
      <c r="HGU825" s="511"/>
      <c r="HGV825" s="89"/>
      <c r="HGW825" s="89"/>
      <c r="HGX825" s="511"/>
      <c r="HGY825" s="511"/>
      <c r="HGZ825" s="511"/>
      <c r="HHA825" s="511"/>
      <c r="HHB825" s="511"/>
      <c r="HHC825" s="511"/>
      <c r="HHD825" s="511"/>
      <c r="HHE825" s="89"/>
      <c r="HHF825" s="89"/>
      <c r="HHG825" s="511"/>
      <c r="HHH825" s="511"/>
      <c r="HHI825" s="89"/>
      <c r="HHJ825" s="89"/>
      <c r="HHK825" s="511"/>
      <c r="HHL825" s="511"/>
      <c r="HHM825" s="511"/>
      <c r="HHN825" s="511"/>
      <c r="HHO825" s="511"/>
      <c r="HHP825" s="203"/>
      <c r="HHQ825" s="107"/>
      <c r="HHR825" s="511"/>
      <c r="HHS825" s="511"/>
      <c r="HHT825" s="511"/>
      <c r="HHU825" s="511"/>
      <c r="HHV825" s="511"/>
      <c r="HHW825" s="511"/>
      <c r="HHX825" s="511"/>
      <c r="HHY825" s="168"/>
      <c r="HHZ825" s="168"/>
      <c r="HIA825" s="168"/>
      <c r="HIB825" s="168"/>
      <c r="HIC825" s="168"/>
      <c r="HID825" s="168"/>
      <c r="HIE825" s="168"/>
      <c r="HIF825" s="168"/>
      <c r="HIG825" s="168"/>
      <c r="HIH825" s="168"/>
      <c r="HII825" s="168"/>
      <c r="HIJ825" s="168"/>
      <c r="HIK825" s="168"/>
      <c r="HIL825" s="168"/>
      <c r="HIM825" s="168"/>
      <c r="HIN825" s="168"/>
      <c r="HIO825" s="168"/>
      <c r="HIP825" s="168"/>
      <c r="HIQ825" s="168"/>
      <c r="HIR825" s="168"/>
      <c r="HIS825" s="168"/>
      <c r="HIT825" s="168"/>
      <c r="HIU825" s="168"/>
      <c r="HIV825" s="168"/>
      <c r="HIW825" s="168"/>
      <c r="HIX825" s="168"/>
      <c r="HIY825" s="168"/>
      <c r="HIZ825" s="168"/>
      <c r="HJA825" s="168"/>
      <c r="HJB825" s="168"/>
      <c r="HJC825" s="168"/>
      <c r="HJD825" s="168"/>
      <c r="HJE825" s="168"/>
      <c r="HJF825" s="168"/>
      <c r="HJG825" s="168"/>
      <c r="HJH825" s="168"/>
      <c r="HJI825" s="168"/>
      <c r="HJJ825" s="168"/>
      <c r="HJK825" s="168"/>
      <c r="HJL825" s="168"/>
      <c r="HJM825" s="168"/>
      <c r="HJN825" s="168"/>
      <c r="HJO825" s="168"/>
      <c r="HJP825" s="168"/>
      <c r="HJQ825" s="511"/>
      <c r="HJR825" s="511"/>
      <c r="HJS825" s="511"/>
      <c r="HJT825" s="511"/>
      <c r="HJU825" s="511"/>
      <c r="HJV825" s="511"/>
      <c r="HJW825" s="511"/>
      <c r="HJX825" s="511"/>
      <c r="HJY825" s="511"/>
      <c r="HJZ825" s="511"/>
      <c r="HKA825" s="511"/>
      <c r="HKB825" s="511"/>
      <c r="HKC825" s="511"/>
      <c r="HKD825" s="511"/>
      <c r="HKE825" s="511"/>
      <c r="HKF825" s="511"/>
      <c r="HKG825" s="511"/>
      <c r="HKH825" s="511"/>
      <c r="HKI825" s="511"/>
      <c r="HKJ825" s="511"/>
      <c r="HKK825" s="511"/>
      <c r="HKL825" s="511"/>
      <c r="HKM825" s="511"/>
      <c r="HKN825" s="511"/>
      <c r="HKO825" s="89"/>
      <c r="HKP825" s="89"/>
      <c r="HKQ825" s="89"/>
      <c r="HKR825" s="89"/>
      <c r="HKS825" s="89"/>
      <c r="HKT825" s="511"/>
      <c r="HKU825" s="511"/>
      <c r="HKV825" s="89"/>
      <c r="HKW825" s="89"/>
      <c r="HKX825" s="511"/>
      <c r="HKY825" s="511"/>
      <c r="HKZ825" s="89"/>
      <c r="HLA825" s="89"/>
      <c r="HLB825" s="511"/>
      <c r="HLC825" s="511"/>
      <c r="HLD825" s="511"/>
      <c r="HLE825" s="511"/>
      <c r="HLF825" s="511"/>
      <c r="HLG825" s="511"/>
      <c r="HLH825" s="511"/>
      <c r="HLI825" s="89"/>
      <c r="HLJ825" s="89"/>
      <c r="HLK825" s="511"/>
      <c r="HLL825" s="511"/>
      <c r="HLM825" s="89"/>
      <c r="HLN825" s="89"/>
      <c r="HLO825" s="511"/>
      <c r="HLP825" s="511"/>
      <c r="HLQ825" s="511"/>
      <c r="HLR825" s="511"/>
      <c r="HLS825" s="511"/>
      <c r="HLT825" s="203"/>
      <c r="HLU825" s="107"/>
      <c r="HLV825" s="511"/>
      <c r="HLW825" s="511"/>
      <c r="HLX825" s="511"/>
      <c r="HLY825" s="511"/>
      <c r="HLZ825" s="511"/>
      <c r="HMA825" s="511"/>
      <c r="HMB825" s="511"/>
      <c r="HMC825" s="168"/>
      <c r="HMD825" s="168"/>
      <c r="HME825" s="168"/>
      <c r="HMF825" s="168"/>
      <c r="HMG825" s="168"/>
      <c r="HMH825" s="168"/>
      <c r="HMI825" s="168"/>
      <c r="HMJ825" s="168"/>
      <c r="HMK825" s="168"/>
      <c r="HML825" s="168"/>
      <c r="HMM825" s="168"/>
      <c r="HMN825" s="168"/>
      <c r="HMO825" s="168"/>
      <c r="HMP825" s="168"/>
      <c r="HMQ825" s="168"/>
      <c r="HMR825" s="168"/>
      <c r="HMS825" s="168"/>
      <c r="HMT825" s="168"/>
      <c r="HMU825" s="168"/>
      <c r="HMV825" s="168"/>
      <c r="HMW825" s="168"/>
      <c r="HMX825" s="168"/>
      <c r="HMY825" s="168"/>
      <c r="HMZ825" s="168"/>
      <c r="HNA825" s="168"/>
      <c r="HNB825" s="168"/>
      <c r="HNC825" s="168"/>
      <c r="HND825" s="168"/>
      <c r="HNE825" s="168"/>
      <c r="HNF825" s="168"/>
      <c r="HNG825" s="168"/>
      <c r="HNH825" s="168"/>
      <c r="HNI825" s="168"/>
      <c r="HNJ825" s="168"/>
      <c r="HNK825" s="168"/>
      <c r="HNL825" s="168"/>
      <c r="HNM825" s="168"/>
      <c r="HNN825" s="168"/>
      <c r="HNO825" s="168"/>
      <c r="HNP825" s="168"/>
      <c r="HNQ825" s="168"/>
      <c r="HNR825" s="168"/>
      <c r="HNS825" s="168"/>
      <c r="HNT825" s="168"/>
      <c r="HNU825" s="511"/>
      <c r="HNV825" s="511"/>
      <c r="HNW825" s="511"/>
      <c r="HNX825" s="511"/>
      <c r="HNY825" s="511"/>
      <c r="HNZ825" s="511"/>
      <c r="HOA825" s="511"/>
      <c r="HOB825" s="511"/>
      <c r="HOC825" s="511"/>
      <c r="HOD825" s="511"/>
      <c r="HOE825" s="511"/>
      <c r="HOF825" s="511"/>
      <c r="HOG825" s="511"/>
      <c r="HOH825" s="511"/>
      <c r="HOI825" s="511"/>
      <c r="HOJ825" s="511"/>
      <c r="HOK825" s="511"/>
      <c r="HOL825" s="511"/>
      <c r="HOM825" s="511"/>
      <c r="HON825" s="511"/>
      <c r="HOO825" s="511"/>
      <c r="HOP825" s="511"/>
      <c r="HOQ825" s="511"/>
      <c r="HOR825" s="511"/>
      <c r="HOS825" s="89"/>
      <c r="HOT825" s="89"/>
      <c r="HOU825" s="89"/>
      <c r="HOV825" s="89"/>
      <c r="HOW825" s="89"/>
      <c r="HOX825" s="511"/>
      <c r="HOY825" s="511"/>
      <c r="HOZ825" s="89"/>
      <c r="HPA825" s="89"/>
      <c r="HPB825" s="511"/>
      <c r="HPC825" s="511"/>
      <c r="HPD825" s="89"/>
      <c r="HPE825" s="89"/>
      <c r="HPF825" s="511"/>
      <c r="HPG825" s="511"/>
      <c r="HPH825" s="511"/>
      <c r="HPI825" s="511"/>
      <c r="HPJ825" s="511"/>
      <c r="HPK825" s="511"/>
      <c r="HPL825" s="511"/>
      <c r="HPM825" s="89"/>
      <c r="HPN825" s="89"/>
      <c r="HPO825" s="511"/>
      <c r="HPP825" s="511"/>
      <c r="HPQ825" s="89"/>
      <c r="HPR825" s="89"/>
      <c r="HPS825" s="511"/>
      <c r="HPT825" s="511"/>
      <c r="HPU825" s="511"/>
      <c r="HPV825" s="511"/>
      <c r="HPW825" s="511"/>
      <c r="HPX825" s="203"/>
      <c r="HPY825" s="107"/>
      <c r="HPZ825" s="511"/>
      <c r="HQA825" s="511"/>
      <c r="HQB825" s="511"/>
      <c r="HQC825" s="511"/>
      <c r="HQD825" s="511"/>
      <c r="HQE825" s="511"/>
      <c r="HQF825" s="511"/>
      <c r="HQG825" s="168"/>
      <c r="HQH825" s="168"/>
      <c r="HQI825" s="168"/>
      <c r="HQJ825" s="168"/>
      <c r="HQK825" s="168"/>
      <c r="HQL825" s="168"/>
      <c r="HQM825" s="168"/>
      <c r="HQN825" s="168"/>
      <c r="HQO825" s="168"/>
      <c r="HQP825" s="168"/>
      <c r="HQQ825" s="168"/>
      <c r="HQR825" s="168"/>
      <c r="HQS825" s="168"/>
      <c r="HQT825" s="168"/>
      <c r="HQU825" s="168"/>
      <c r="HQV825" s="168"/>
      <c r="HQW825" s="168"/>
      <c r="HQX825" s="168"/>
      <c r="HQY825" s="168"/>
      <c r="HQZ825" s="168"/>
      <c r="HRA825" s="168"/>
      <c r="HRB825" s="168"/>
      <c r="HRC825" s="168"/>
      <c r="HRD825" s="168"/>
      <c r="HRE825" s="168"/>
      <c r="HRF825" s="168"/>
      <c r="HRG825" s="168"/>
      <c r="HRH825" s="168"/>
      <c r="HRI825" s="168"/>
      <c r="HRJ825" s="168"/>
      <c r="HRK825" s="168"/>
      <c r="HRL825" s="168"/>
      <c r="HRM825" s="168"/>
      <c r="HRN825" s="168"/>
      <c r="HRO825" s="168"/>
      <c r="HRP825" s="168"/>
      <c r="HRQ825" s="168"/>
      <c r="HRR825" s="168"/>
      <c r="HRS825" s="168"/>
      <c r="HRT825" s="168"/>
      <c r="HRU825" s="168"/>
      <c r="HRV825" s="168"/>
      <c r="HRW825" s="168"/>
      <c r="HRX825" s="168"/>
      <c r="HRY825" s="511"/>
      <c r="HRZ825" s="511"/>
      <c r="HSA825" s="511"/>
      <c r="HSB825" s="511"/>
      <c r="HSC825" s="511"/>
      <c r="HSD825" s="511"/>
      <c r="HSE825" s="511"/>
      <c r="HSF825" s="511"/>
      <c r="HSG825" s="511"/>
      <c r="HSH825" s="511"/>
      <c r="HSI825" s="511"/>
      <c r="HSJ825" s="511"/>
      <c r="HSK825" s="511"/>
      <c r="HSL825" s="511"/>
      <c r="HSM825" s="511"/>
      <c r="HSN825" s="511"/>
      <c r="HSO825" s="511"/>
      <c r="HSP825" s="511"/>
      <c r="HSQ825" s="511"/>
      <c r="HSR825" s="511"/>
      <c r="HSS825" s="511"/>
      <c r="HST825" s="511"/>
      <c r="HSU825" s="511"/>
      <c r="HSV825" s="511"/>
      <c r="HSW825" s="89"/>
      <c r="HSX825" s="89"/>
      <c r="HSY825" s="89"/>
      <c r="HSZ825" s="89"/>
      <c r="HTA825" s="89"/>
      <c r="HTB825" s="511"/>
      <c r="HTC825" s="511"/>
      <c r="HTD825" s="89"/>
      <c r="HTE825" s="89"/>
      <c r="HTF825" s="511"/>
      <c r="HTG825" s="511"/>
      <c r="HTH825" s="89"/>
      <c r="HTI825" s="89"/>
      <c r="HTJ825" s="511"/>
      <c r="HTK825" s="511"/>
      <c r="HTL825" s="511"/>
      <c r="HTM825" s="511"/>
      <c r="HTN825" s="511"/>
      <c r="HTO825" s="511"/>
      <c r="HTP825" s="511"/>
      <c r="HTQ825" s="89"/>
      <c r="HTR825" s="89"/>
      <c r="HTS825" s="511"/>
      <c r="HTT825" s="511"/>
      <c r="HTU825" s="89"/>
      <c r="HTV825" s="89"/>
      <c r="HTW825" s="511"/>
      <c r="HTX825" s="511"/>
      <c r="HTY825" s="511"/>
      <c r="HTZ825" s="511"/>
      <c r="HUA825" s="511"/>
      <c r="HUB825" s="203"/>
      <c r="HUC825" s="107"/>
      <c r="HUD825" s="511"/>
      <c r="HUE825" s="511"/>
      <c r="HUF825" s="511"/>
      <c r="HUG825" s="511"/>
      <c r="HUH825" s="511"/>
      <c r="HUI825" s="511"/>
      <c r="HUJ825" s="511"/>
      <c r="HUK825" s="168"/>
      <c r="HUL825" s="168"/>
      <c r="HUM825" s="168"/>
      <c r="HUN825" s="168"/>
      <c r="HUO825" s="168"/>
      <c r="HUP825" s="168"/>
      <c r="HUQ825" s="168"/>
      <c r="HUR825" s="168"/>
      <c r="HUS825" s="168"/>
      <c r="HUT825" s="168"/>
      <c r="HUU825" s="168"/>
      <c r="HUV825" s="168"/>
      <c r="HUW825" s="168"/>
      <c r="HUX825" s="168"/>
      <c r="HUY825" s="168"/>
      <c r="HUZ825" s="168"/>
      <c r="HVA825" s="168"/>
      <c r="HVB825" s="168"/>
      <c r="HVC825" s="168"/>
      <c r="HVD825" s="168"/>
      <c r="HVE825" s="168"/>
      <c r="HVF825" s="168"/>
      <c r="HVG825" s="168"/>
      <c r="HVH825" s="168"/>
      <c r="HVI825" s="168"/>
      <c r="HVJ825" s="168"/>
      <c r="HVK825" s="168"/>
      <c r="HVL825" s="168"/>
      <c r="HVM825" s="168"/>
      <c r="HVN825" s="168"/>
      <c r="HVO825" s="168"/>
      <c r="HVP825" s="168"/>
      <c r="HVQ825" s="168"/>
      <c r="HVR825" s="168"/>
      <c r="HVS825" s="168"/>
      <c r="HVT825" s="168"/>
      <c r="HVU825" s="168"/>
      <c r="HVV825" s="168"/>
      <c r="HVW825" s="168"/>
      <c r="HVX825" s="168"/>
      <c r="HVY825" s="168"/>
      <c r="HVZ825" s="168"/>
      <c r="HWA825" s="168"/>
      <c r="HWB825" s="168"/>
      <c r="HWC825" s="511"/>
      <c r="HWD825" s="511"/>
      <c r="HWE825" s="511"/>
      <c r="HWF825" s="511"/>
      <c r="HWG825" s="511"/>
      <c r="HWH825" s="511"/>
      <c r="HWI825" s="511"/>
      <c r="HWJ825" s="511"/>
      <c r="HWK825" s="511"/>
      <c r="HWL825" s="511"/>
      <c r="HWM825" s="511"/>
      <c r="HWN825" s="511"/>
      <c r="HWO825" s="511"/>
      <c r="HWP825" s="511"/>
      <c r="HWQ825" s="511"/>
      <c r="HWR825" s="511"/>
      <c r="HWS825" s="511"/>
      <c r="HWT825" s="511"/>
      <c r="HWU825" s="511"/>
      <c r="HWV825" s="511"/>
      <c r="HWW825" s="511"/>
      <c r="HWX825" s="511"/>
      <c r="HWY825" s="511"/>
      <c r="HWZ825" s="511"/>
      <c r="HXA825" s="89"/>
      <c r="HXB825" s="89"/>
      <c r="HXC825" s="89"/>
      <c r="HXD825" s="89"/>
      <c r="HXE825" s="89"/>
      <c r="HXF825" s="511"/>
      <c r="HXG825" s="511"/>
      <c r="HXH825" s="89"/>
      <c r="HXI825" s="89"/>
      <c r="HXJ825" s="511"/>
      <c r="HXK825" s="511"/>
      <c r="HXL825" s="89"/>
      <c r="HXM825" s="89"/>
      <c r="HXN825" s="511"/>
      <c r="HXO825" s="511"/>
      <c r="HXP825" s="511"/>
      <c r="HXQ825" s="511"/>
      <c r="HXR825" s="511"/>
      <c r="HXS825" s="511"/>
      <c r="HXT825" s="511"/>
      <c r="HXU825" s="89"/>
      <c r="HXV825" s="89"/>
      <c r="HXW825" s="511"/>
      <c r="HXX825" s="511"/>
      <c r="HXY825" s="89"/>
      <c r="HXZ825" s="89"/>
      <c r="HYA825" s="511"/>
      <c r="HYB825" s="511"/>
      <c r="HYC825" s="511"/>
      <c r="HYD825" s="511"/>
      <c r="HYE825" s="511"/>
      <c r="HYF825" s="203"/>
      <c r="HYG825" s="107"/>
      <c r="HYH825" s="511"/>
      <c r="HYI825" s="511"/>
      <c r="HYJ825" s="511"/>
      <c r="HYK825" s="511"/>
      <c r="HYL825" s="511"/>
      <c r="HYM825" s="511"/>
      <c r="HYN825" s="511"/>
      <c r="HYO825" s="168"/>
      <c r="HYP825" s="168"/>
      <c r="HYQ825" s="168"/>
      <c r="HYR825" s="168"/>
      <c r="HYS825" s="168"/>
      <c r="HYT825" s="168"/>
      <c r="HYU825" s="168"/>
      <c r="HYV825" s="168"/>
      <c r="HYW825" s="168"/>
      <c r="HYX825" s="168"/>
      <c r="HYY825" s="168"/>
      <c r="HYZ825" s="168"/>
      <c r="HZA825" s="168"/>
      <c r="HZB825" s="168"/>
      <c r="HZC825" s="168"/>
      <c r="HZD825" s="168"/>
      <c r="HZE825" s="168"/>
      <c r="HZF825" s="168"/>
      <c r="HZG825" s="168"/>
      <c r="HZH825" s="168"/>
      <c r="HZI825" s="168"/>
      <c r="HZJ825" s="168"/>
      <c r="HZK825" s="168"/>
      <c r="HZL825" s="168"/>
      <c r="HZM825" s="168"/>
      <c r="HZN825" s="168"/>
      <c r="HZO825" s="168"/>
      <c r="HZP825" s="168"/>
      <c r="HZQ825" s="168"/>
      <c r="HZR825" s="168"/>
      <c r="HZS825" s="168"/>
      <c r="HZT825" s="168"/>
      <c r="HZU825" s="168"/>
      <c r="HZV825" s="168"/>
      <c r="HZW825" s="168"/>
      <c r="HZX825" s="168"/>
      <c r="HZY825" s="168"/>
      <c r="HZZ825" s="168"/>
      <c r="IAA825" s="168"/>
      <c r="IAB825" s="168"/>
      <c r="IAC825" s="168"/>
      <c r="IAD825" s="168"/>
      <c r="IAE825" s="168"/>
      <c r="IAF825" s="168"/>
      <c r="IAG825" s="511"/>
      <c r="IAH825" s="511"/>
      <c r="IAI825" s="511"/>
      <c r="IAJ825" s="511"/>
      <c r="IAK825" s="511"/>
      <c r="IAL825" s="511"/>
      <c r="IAM825" s="511"/>
      <c r="IAN825" s="511"/>
      <c r="IAO825" s="511"/>
      <c r="IAP825" s="511"/>
      <c r="IAQ825" s="511"/>
      <c r="IAR825" s="511"/>
      <c r="IAS825" s="511"/>
      <c r="IAT825" s="511"/>
      <c r="IAU825" s="511"/>
      <c r="IAV825" s="511"/>
      <c r="IAW825" s="511"/>
      <c r="IAX825" s="511"/>
      <c r="IAY825" s="511"/>
      <c r="IAZ825" s="511"/>
      <c r="IBA825" s="511"/>
      <c r="IBB825" s="511"/>
      <c r="IBC825" s="511"/>
      <c r="IBD825" s="511"/>
      <c r="IBE825" s="89"/>
      <c r="IBF825" s="89"/>
      <c r="IBG825" s="89"/>
      <c r="IBH825" s="89"/>
      <c r="IBI825" s="89"/>
      <c r="IBJ825" s="511"/>
      <c r="IBK825" s="511"/>
      <c r="IBL825" s="89"/>
      <c r="IBM825" s="89"/>
      <c r="IBN825" s="511"/>
      <c r="IBO825" s="511"/>
      <c r="IBP825" s="89"/>
      <c r="IBQ825" s="89"/>
      <c r="IBR825" s="511"/>
      <c r="IBS825" s="511"/>
      <c r="IBT825" s="511"/>
      <c r="IBU825" s="511"/>
      <c r="IBV825" s="511"/>
      <c r="IBW825" s="511"/>
      <c r="IBX825" s="511"/>
      <c r="IBY825" s="89"/>
      <c r="IBZ825" s="89"/>
      <c r="ICA825" s="511"/>
      <c r="ICB825" s="511"/>
      <c r="ICC825" s="89"/>
      <c r="ICD825" s="89"/>
      <c r="ICE825" s="511"/>
      <c r="ICF825" s="511"/>
      <c r="ICG825" s="511"/>
      <c r="ICH825" s="511"/>
      <c r="ICI825" s="511"/>
      <c r="ICJ825" s="203"/>
      <c r="ICK825" s="107"/>
      <c r="ICL825" s="511"/>
      <c r="ICM825" s="511"/>
      <c r="ICN825" s="511"/>
      <c r="ICO825" s="511"/>
      <c r="ICP825" s="511"/>
      <c r="ICQ825" s="511"/>
      <c r="ICR825" s="511"/>
      <c r="ICS825" s="168"/>
      <c r="ICT825" s="168"/>
      <c r="ICU825" s="168"/>
      <c r="ICV825" s="168"/>
      <c r="ICW825" s="168"/>
      <c r="ICX825" s="168"/>
      <c r="ICY825" s="168"/>
      <c r="ICZ825" s="168"/>
      <c r="IDA825" s="168"/>
      <c r="IDB825" s="168"/>
      <c r="IDC825" s="168"/>
      <c r="IDD825" s="168"/>
      <c r="IDE825" s="168"/>
      <c r="IDF825" s="168"/>
      <c r="IDG825" s="168"/>
      <c r="IDH825" s="168"/>
      <c r="IDI825" s="168"/>
      <c r="IDJ825" s="168"/>
      <c r="IDK825" s="168"/>
      <c r="IDL825" s="168"/>
      <c r="IDM825" s="168"/>
      <c r="IDN825" s="168"/>
      <c r="IDO825" s="168"/>
      <c r="IDP825" s="168"/>
      <c r="IDQ825" s="168"/>
      <c r="IDR825" s="168"/>
      <c r="IDS825" s="168"/>
      <c r="IDT825" s="168"/>
      <c r="IDU825" s="168"/>
      <c r="IDV825" s="168"/>
      <c r="IDW825" s="168"/>
      <c r="IDX825" s="168"/>
      <c r="IDY825" s="168"/>
      <c r="IDZ825" s="168"/>
      <c r="IEA825" s="168"/>
      <c r="IEB825" s="168"/>
      <c r="IEC825" s="168"/>
      <c r="IED825" s="168"/>
      <c r="IEE825" s="168"/>
      <c r="IEF825" s="168"/>
      <c r="IEG825" s="168"/>
      <c r="IEH825" s="168"/>
      <c r="IEI825" s="168"/>
      <c r="IEJ825" s="168"/>
      <c r="IEK825" s="511"/>
      <c r="IEL825" s="511"/>
      <c r="IEM825" s="511"/>
      <c r="IEN825" s="511"/>
      <c r="IEO825" s="511"/>
      <c r="IEP825" s="511"/>
      <c r="IEQ825" s="511"/>
      <c r="IER825" s="511"/>
      <c r="IES825" s="511"/>
      <c r="IET825" s="511"/>
      <c r="IEU825" s="511"/>
      <c r="IEV825" s="511"/>
      <c r="IEW825" s="511"/>
      <c r="IEX825" s="511"/>
      <c r="IEY825" s="511"/>
      <c r="IEZ825" s="511"/>
      <c r="IFA825" s="511"/>
      <c r="IFB825" s="511"/>
      <c r="IFC825" s="511"/>
      <c r="IFD825" s="511"/>
      <c r="IFE825" s="511"/>
      <c r="IFF825" s="511"/>
      <c r="IFG825" s="511"/>
      <c r="IFH825" s="511"/>
      <c r="IFI825" s="89"/>
      <c r="IFJ825" s="89"/>
      <c r="IFK825" s="89"/>
      <c r="IFL825" s="89"/>
      <c r="IFM825" s="89"/>
      <c r="IFN825" s="511"/>
      <c r="IFO825" s="511"/>
      <c r="IFP825" s="89"/>
      <c r="IFQ825" s="89"/>
      <c r="IFR825" s="511"/>
      <c r="IFS825" s="511"/>
      <c r="IFT825" s="89"/>
      <c r="IFU825" s="89"/>
      <c r="IFV825" s="511"/>
      <c r="IFW825" s="511"/>
      <c r="IFX825" s="511"/>
      <c r="IFY825" s="511"/>
      <c r="IFZ825" s="511"/>
      <c r="IGA825" s="511"/>
      <c r="IGB825" s="511"/>
      <c r="IGC825" s="89"/>
      <c r="IGD825" s="89"/>
      <c r="IGE825" s="511"/>
      <c r="IGF825" s="511"/>
      <c r="IGG825" s="89"/>
      <c r="IGH825" s="89"/>
      <c r="IGI825" s="511"/>
      <c r="IGJ825" s="511"/>
      <c r="IGK825" s="511"/>
      <c r="IGL825" s="511"/>
      <c r="IGM825" s="511"/>
      <c r="IGN825" s="203"/>
      <c r="IGO825" s="107"/>
      <c r="IGP825" s="511"/>
      <c r="IGQ825" s="511"/>
      <c r="IGR825" s="511"/>
      <c r="IGS825" s="511"/>
      <c r="IGT825" s="511"/>
      <c r="IGU825" s="511"/>
      <c r="IGV825" s="511"/>
      <c r="IGW825" s="168"/>
      <c r="IGX825" s="168"/>
      <c r="IGY825" s="168"/>
      <c r="IGZ825" s="168"/>
      <c r="IHA825" s="168"/>
      <c r="IHB825" s="168"/>
      <c r="IHC825" s="168"/>
      <c r="IHD825" s="168"/>
      <c r="IHE825" s="168"/>
      <c r="IHF825" s="168"/>
      <c r="IHG825" s="168"/>
      <c r="IHH825" s="168"/>
      <c r="IHI825" s="168"/>
      <c r="IHJ825" s="168"/>
      <c r="IHK825" s="168"/>
      <c r="IHL825" s="168"/>
      <c r="IHM825" s="168"/>
      <c r="IHN825" s="168"/>
      <c r="IHO825" s="168"/>
      <c r="IHP825" s="168"/>
      <c r="IHQ825" s="168"/>
      <c r="IHR825" s="168"/>
      <c r="IHS825" s="168"/>
      <c r="IHT825" s="168"/>
      <c r="IHU825" s="168"/>
      <c r="IHV825" s="168"/>
      <c r="IHW825" s="168"/>
      <c r="IHX825" s="168"/>
      <c r="IHY825" s="168"/>
      <c r="IHZ825" s="168"/>
      <c r="IIA825" s="168"/>
      <c r="IIB825" s="168"/>
      <c r="IIC825" s="168"/>
      <c r="IID825" s="168"/>
      <c r="IIE825" s="168"/>
      <c r="IIF825" s="168"/>
      <c r="IIG825" s="168"/>
      <c r="IIH825" s="168"/>
      <c r="III825" s="168"/>
      <c r="IIJ825" s="168"/>
      <c r="IIK825" s="168"/>
      <c r="IIL825" s="168"/>
      <c r="IIM825" s="168"/>
      <c r="IIN825" s="168"/>
      <c r="IIO825" s="511"/>
      <c r="IIP825" s="511"/>
      <c r="IIQ825" s="511"/>
      <c r="IIR825" s="511"/>
      <c r="IIS825" s="511"/>
      <c r="IIT825" s="511"/>
      <c r="IIU825" s="511"/>
      <c r="IIV825" s="511"/>
      <c r="IIW825" s="511"/>
      <c r="IIX825" s="511"/>
      <c r="IIY825" s="511"/>
      <c r="IIZ825" s="511"/>
      <c r="IJA825" s="511"/>
      <c r="IJB825" s="511"/>
      <c r="IJC825" s="511"/>
      <c r="IJD825" s="511"/>
      <c r="IJE825" s="511"/>
      <c r="IJF825" s="511"/>
      <c r="IJG825" s="511"/>
      <c r="IJH825" s="511"/>
      <c r="IJI825" s="511"/>
      <c r="IJJ825" s="511"/>
      <c r="IJK825" s="511"/>
      <c r="IJL825" s="511"/>
      <c r="IJM825" s="89"/>
      <c r="IJN825" s="89"/>
      <c r="IJO825" s="89"/>
      <c r="IJP825" s="89"/>
      <c r="IJQ825" s="89"/>
      <c r="IJR825" s="511"/>
      <c r="IJS825" s="511"/>
      <c r="IJT825" s="89"/>
      <c r="IJU825" s="89"/>
      <c r="IJV825" s="511"/>
      <c r="IJW825" s="511"/>
      <c r="IJX825" s="89"/>
      <c r="IJY825" s="89"/>
      <c r="IJZ825" s="511"/>
      <c r="IKA825" s="511"/>
      <c r="IKB825" s="511"/>
      <c r="IKC825" s="511"/>
      <c r="IKD825" s="511"/>
      <c r="IKE825" s="511"/>
      <c r="IKF825" s="511"/>
      <c r="IKG825" s="89"/>
      <c r="IKH825" s="89"/>
      <c r="IKI825" s="511"/>
      <c r="IKJ825" s="511"/>
      <c r="IKK825" s="89"/>
      <c r="IKL825" s="89"/>
      <c r="IKM825" s="511"/>
      <c r="IKN825" s="511"/>
      <c r="IKO825" s="511"/>
      <c r="IKP825" s="511"/>
      <c r="IKQ825" s="511"/>
      <c r="IKR825" s="203"/>
      <c r="IKS825" s="107"/>
      <c r="IKT825" s="511"/>
      <c r="IKU825" s="511"/>
      <c r="IKV825" s="511"/>
      <c r="IKW825" s="511"/>
      <c r="IKX825" s="511"/>
      <c r="IKY825" s="511"/>
      <c r="IKZ825" s="511"/>
      <c r="ILA825" s="168"/>
      <c r="ILB825" s="168"/>
      <c r="ILC825" s="168"/>
      <c r="ILD825" s="168"/>
      <c r="ILE825" s="168"/>
      <c r="ILF825" s="168"/>
      <c r="ILG825" s="168"/>
      <c r="ILH825" s="168"/>
      <c r="ILI825" s="168"/>
      <c r="ILJ825" s="168"/>
      <c r="ILK825" s="168"/>
      <c r="ILL825" s="168"/>
      <c r="ILM825" s="168"/>
      <c r="ILN825" s="168"/>
      <c r="ILO825" s="168"/>
      <c r="ILP825" s="168"/>
      <c r="ILQ825" s="168"/>
      <c r="ILR825" s="168"/>
      <c r="ILS825" s="168"/>
      <c r="ILT825" s="168"/>
      <c r="ILU825" s="168"/>
      <c r="ILV825" s="168"/>
      <c r="ILW825" s="168"/>
      <c r="ILX825" s="168"/>
      <c r="ILY825" s="168"/>
      <c r="ILZ825" s="168"/>
      <c r="IMA825" s="168"/>
      <c r="IMB825" s="168"/>
      <c r="IMC825" s="168"/>
      <c r="IMD825" s="168"/>
      <c r="IME825" s="168"/>
      <c r="IMF825" s="168"/>
      <c r="IMG825" s="168"/>
      <c r="IMH825" s="168"/>
      <c r="IMI825" s="168"/>
      <c r="IMJ825" s="168"/>
      <c r="IMK825" s="168"/>
      <c r="IML825" s="168"/>
      <c r="IMM825" s="168"/>
      <c r="IMN825" s="168"/>
      <c r="IMO825" s="168"/>
      <c r="IMP825" s="168"/>
      <c r="IMQ825" s="168"/>
      <c r="IMR825" s="168"/>
      <c r="IMS825" s="511"/>
      <c r="IMT825" s="511"/>
      <c r="IMU825" s="511"/>
      <c r="IMV825" s="511"/>
      <c r="IMW825" s="511"/>
      <c r="IMX825" s="511"/>
      <c r="IMY825" s="511"/>
      <c r="IMZ825" s="511"/>
      <c r="INA825" s="511"/>
      <c r="INB825" s="511"/>
      <c r="INC825" s="511"/>
      <c r="IND825" s="511"/>
      <c r="INE825" s="511"/>
      <c r="INF825" s="511"/>
      <c r="ING825" s="511"/>
      <c r="INH825" s="511"/>
      <c r="INI825" s="511"/>
      <c r="INJ825" s="511"/>
      <c r="INK825" s="511"/>
      <c r="INL825" s="511"/>
      <c r="INM825" s="511"/>
      <c r="INN825" s="511"/>
      <c r="INO825" s="511"/>
      <c r="INP825" s="511"/>
      <c r="INQ825" s="89"/>
      <c r="INR825" s="89"/>
      <c r="INS825" s="89"/>
      <c r="INT825" s="89"/>
      <c r="INU825" s="89"/>
      <c r="INV825" s="511"/>
      <c r="INW825" s="511"/>
      <c r="INX825" s="89"/>
      <c r="INY825" s="89"/>
      <c r="INZ825" s="511"/>
      <c r="IOA825" s="511"/>
      <c r="IOB825" s="89"/>
      <c r="IOC825" s="89"/>
      <c r="IOD825" s="511"/>
      <c r="IOE825" s="511"/>
      <c r="IOF825" s="511"/>
      <c r="IOG825" s="511"/>
      <c r="IOH825" s="511"/>
      <c r="IOI825" s="511"/>
      <c r="IOJ825" s="511"/>
      <c r="IOK825" s="89"/>
      <c r="IOL825" s="89"/>
      <c r="IOM825" s="511"/>
      <c r="ION825" s="511"/>
      <c r="IOO825" s="89"/>
      <c r="IOP825" s="89"/>
      <c r="IOQ825" s="511"/>
      <c r="IOR825" s="511"/>
      <c r="IOS825" s="511"/>
      <c r="IOT825" s="511"/>
      <c r="IOU825" s="511"/>
      <c r="IOV825" s="203"/>
      <c r="IOW825" s="107"/>
      <c r="IOX825" s="511"/>
      <c r="IOY825" s="511"/>
      <c r="IOZ825" s="511"/>
      <c r="IPA825" s="511"/>
      <c r="IPB825" s="511"/>
      <c r="IPC825" s="511"/>
      <c r="IPD825" s="511"/>
      <c r="IPE825" s="168"/>
      <c r="IPF825" s="168"/>
      <c r="IPG825" s="168"/>
      <c r="IPH825" s="168"/>
      <c r="IPI825" s="168"/>
      <c r="IPJ825" s="168"/>
      <c r="IPK825" s="168"/>
      <c r="IPL825" s="168"/>
      <c r="IPM825" s="168"/>
      <c r="IPN825" s="168"/>
      <c r="IPO825" s="168"/>
      <c r="IPP825" s="168"/>
      <c r="IPQ825" s="168"/>
      <c r="IPR825" s="168"/>
      <c r="IPS825" s="168"/>
      <c r="IPT825" s="168"/>
      <c r="IPU825" s="168"/>
      <c r="IPV825" s="168"/>
      <c r="IPW825" s="168"/>
      <c r="IPX825" s="168"/>
      <c r="IPY825" s="168"/>
      <c r="IPZ825" s="168"/>
      <c r="IQA825" s="168"/>
      <c r="IQB825" s="168"/>
      <c r="IQC825" s="168"/>
      <c r="IQD825" s="168"/>
      <c r="IQE825" s="168"/>
      <c r="IQF825" s="168"/>
      <c r="IQG825" s="168"/>
      <c r="IQH825" s="168"/>
      <c r="IQI825" s="168"/>
      <c r="IQJ825" s="168"/>
      <c r="IQK825" s="168"/>
      <c r="IQL825" s="168"/>
      <c r="IQM825" s="168"/>
      <c r="IQN825" s="168"/>
      <c r="IQO825" s="168"/>
      <c r="IQP825" s="168"/>
      <c r="IQQ825" s="168"/>
      <c r="IQR825" s="168"/>
      <c r="IQS825" s="168"/>
      <c r="IQT825" s="168"/>
      <c r="IQU825" s="168"/>
      <c r="IQV825" s="168"/>
      <c r="IQW825" s="511"/>
      <c r="IQX825" s="511"/>
      <c r="IQY825" s="511"/>
      <c r="IQZ825" s="511"/>
      <c r="IRA825" s="511"/>
      <c r="IRB825" s="511"/>
      <c r="IRC825" s="511"/>
      <c r="IRD825" s="511"/>
      <c r="IRE825" s="511"/>
      <c r="IRF825" s="511"/>
      <c r="IRG825" s="511"/>
      <c r="IRH825" s="511"/>
      <c r="IRI825" s="511"/>
      <c r="IRJ825" s="511"/>
      <c r="IRK825" s="511"/>
      <c r="IRL825" s="511"/>
      <c r="IRM825" s="511"/>
      <c r="IRN825" s="511"/>
      <c r="IRO825" s="511"/>
      <c r="IRP825" s="511"/>
      <c r="IRQ825" s="511"/>
      <c r="IRR825" s="511"/>
      <c r="IRS825" s="511"/>
      <c r="IRT825" s="511"/>
      <c r="IRU825" s="89"/>
      <c r="IRV825" s="89"/>
      <c r="IRW825" s="89"/>
      <c r="IRX825" s="89"/>
      <c r="IRY825" s="89"/>
      <c r="IRZ825" s="511"/>
      <c r="ISA825" s="511"/>
      <c r="ISB825" s="89"/>
      <c r="ISC825" s="89"/>
      <c r="ISD825" s="511"/>
      <c r="ISE825" s="511"/>
      <c r="ISF825" s="89"/>
      <c r="ISG825" s="89"/>
      <c r="ISH825" s="511"/>
      <c r="ISI825" s="511"/>
      <c r="ISJ825" s="511"/>
      <c r="ISK825" s="511"/>
      <c r="ISL825" s="511"/>
      <c r="ISM825" s="511"/>
      <c r="ISN825" s="511"/>
      <c r="ISO825" s="89"/>
      <c r="ISP825" s="89"/>
      <c r="ISQ825" s="511"/>
      <c r="ISR825" s="511"/>
      <c r="ISS825" s="89"/>
      <c r="IST825" s="89"/>
      <c r="ISU825" s="511"/>
      <c r="ISV825" s="511"/>
      <c r="ISW825" s="511"/>
      <c r="ISX825" s="511"/>
      <c r="ISY825" s="511"/>
      <c r="ISZ825" s="203"/>
      <c r="ITA825" s="107"/>
      <c r="ITB825" s="511"/>
      <c r="ITC825" s="511"/>
      <c r="ITD825" s="511"/>
      <c r="ITE825" s="511"/>
      <c r="ITF825" s="511"/>
      <c r="ITG825" s="511"/>
      <c r="ITH825" s="511"/>
      <c r="ITI825" s="168"/>
      <c r="ITJ825" s="168"/>
      <c r="ITK825" s="168"/>
      <c r="ITL825" s="168"/>
      <c r="ITM825" s="168"/>
      <c r="ITN825" s="168"/>
      <c r="ITO825" s="168"/>
      <c r="ITP825" s="168"/>
      <c r="ITQ825" s="168"/>
      <c r="ITR825" s="168"/>
      <c r="ITS825" s="168"/>
      <c r="ITT825" s="168"/>
      <c r="ITU825" s="168"/>
      <c r="ITV825" s="168"/>
      <c r="ITW825" s="168"/>
      <c r="ITX825" s="168"/>
      <c r="ITY825" s="168"/>
      <c r="ITZ825" s="168"/>
      <c r="IUA825" s="168"/>
      <c r="IUB825" s="168"/>
      <c r="IUC825" s="168"/>
      <c r="IUD825" s="168"/>
      <c r="IUE825" s="168"/>
      <c r="IUF825" s="168"/>
      <c r="IUG825" s="168"/>
      <c r="IUH825" s="168"/>
      <c r="IUI825" s="168"/>
      <c r="IUJ825" s="168"/>
      <c r="IUK825" s="168"/>
      <c r="IUL825" s="168"/>
      <c r="IUM825" s="168"/>
      <c r="IUN825" s="168"/>
      <c r="IUO825" s="168"/>
      <c r="IUP825" s="168"/>
      <c r="IUQ825" s="168"/>
      <c r="IUR825" s="168"/>
      <c r="IUS825" s="168"/>
      <c r="IUT825" s="168"/>
      <c r="IUU825" s="168"/>
      <c r="IUV825" s="168"/>
      <c r="IUW825" s="168"/>
      <c r="IUX825" s="168"/>
      <c r="IUY825" s="168"/>
      <c r="IUZ825" s="168"/>
      <c r="IVA825" s="511"/>
      <c r="IVB825" s="511"/>
      <c r="IVC825" s="511"/>
      <c r="IVD825" s="511"/>
      <c r="IVE825" s="511"/>
      <c r="IVF825" s="511"/>
      <c r="IVG825" s="511"/>
      <c r="IVH825" s="511"/>
      <c r="IVI825" s="511"/>
      <c r="IVJ825" s="511"/>
      <c r="IVK825" s="511"/>
      <c r="IVL825" s="511"/>
      <c r="IVM825" s="511"/>
      <c r="IVN825" s="511"/>
      <c r="IVO825" s="511"/>
      <c r="IVP825" s="511"/>
      <c r="IVQ825" s="511"/>
      <c r="IVR825" s="511"/>
      <c r="IVS825" s="511"/>
      <c r="IVT825" s="511"/>
      <c r="IVU825" s="511"/>
      <c r="IVV825" s="511"/>
      <c r="IVW825" s="511"/>
      <c r="IVX825" s="511"/>
      <c r="IVY825" s="89"/>
      <c r="IVZ825" s="89"/>
      <c r="IWA825" s="89"/>
      <c r="IWB825" s="89"/>
      <c r="IWC825" s="89"/>
      <c r="IWD825" s="511"/>
      <c r="IWE825" s="511"/>
      <c r="IWF825" s="89"/>
      <c r="IWG825" s="89"/>
      <c r="IWH825" s="511"/>
      <c r="IWI825" s="511"/>
      <c r="IWJ825" s="89"/>
      <c r="IWK825" s="89"/>
      <c r="IWL825" s="511"/>
      <c r="IWM825" s="511"/>
      <c r="IWN825" s="511"/>
      <c r="IWO825" s="511"/>
      <c r="IWP825" s="511"/>
      <c r="IWQ825" s="511"/>
      <c r="IWR825" s="511"/>
      <c r="IWS825" s="89"/>
      <c r="IWT825" s="89"/>
      <c r="IWU825" s="511"/>
      <c r="IWV825" s="511"/>
      <c r="IWW825" s="89"/>
      <c r="IWX825" s="89"/>
      <c r="IWY825" s="511"/>
      <c r="IWZ825" s="511"/>
      <c r="IXA825" s="511"/>
      <c r="IXB825" s="511"/>
      <c r="IXC825" s="511"/>
      <c r="IXD825" s="203"/>
      <c r="IXE825" s="107"/>
      <c r="IXF825" s="511"/>
      <c r="IXG825" s="511"/>
      <c r="IXH825" s="511"/>
      <c r="IXI825" s="511"/>
      <c r="IXJ825" s="511"/>
      <c r="IXK825" s="511"/>
      <c r="IXL825" s="511"/>
      <c r="IXM825" s="168"/>
      <c r="IXN825" s="168"/>
      <c r="IXO825" s="168"/>
      <c r="IXP825" s="168"/>
      <c r="IXQ825" s="168"/>
      <c r="IXR825" s="168"/>
      <c r="IXS825" s="168"/>
      <c r="IXT825" s="168"/>
      <c r="IXU825" s="168"/>
      <c r="IXV825" s="168"/>
      <c r="IXW825" s="168"/>
      <c r="IXX825" s="168"/>
      <c r="IXY825" s="168"/>
      <c r="IXZ825" s="168"/>
      <c r="IYA825" s="168"/>
      <c r="IYB825" s="168"/>
      <c r="IYC825" s="168"/>
      <c r="IYD825" s="168"/>
      <c r="IYE825" s="168"/>
      <c r="IYF825" s="168"/>
      <c r="IYG825" s="168"/>
      <c r="IYH825" s="168"/>
      <c r="IYI825" s="168"/>
      <c r="IYJ825" s="168"/>
      <c r="IYK825" s="168"/>
      <c r="IYL825" s="168"/>
      <c r="IYM825" s="168"/>
      <c r="IYN825" s="168"/>
      <c r="IYO825" s="168"/>
      <c r="IYP825" s="168"/>
      <c r="IYQ825" s="168"/>
      <c r="IYR825" s="168"/>
      <c r="IYS825" s="168"/>
      <c r="IYT825" s="168"/>
      <c r="IYU825" s="168"/>
      <c r="IYV825" s="168"/>
      <c r="IYW825" s="168"/>
      <c r="IYX825" s="168"/>
      <c r="IYY825" s="168"/>
      <c r="IYZ825" s="168"/>
      <c r="IZA825" s="168"/>
      <c r="IZB825" s="168"/>
      <c r="IZC825" s="168"/>
      <c r="IZD825" s="168"/>
      <c r="IZE825" s="511"/>
      <c r="IZF825" s="511"/>
      <c r="IZG825" s="511"/>
      <c r="IZH825" s="511"/>
      <c r="IZI825" s="511"/>
      <c r="IZJ825" s="511"/>
      <c r="IZK825" s="511"/>
      <c r="IZL825" s="511"/>
      <c r="IZM825" s="511"/>
      <c r="IZN825" s="511"/>
      <c r="IZO825" s="511"/>
      <c r="IZP825" s="511"/>
      <c r="IZQ825" s="511"/>
      <c r="IZR825" s="511"/>
      <c r="IZS825" s="511"/>
      <c r="IZT825" s="511"/>
      <c r="IZU825" s="511"/>
      <c r="IZV825" s="511"/>
      <c r="IZW825" s="511"/>
      <c r="IZX825" s="511"/>
      <c r="IZY825" s="511"/>
      <c r="IZZ825" s="511"/>
      <c r="JAA825" s="511"/>
      <c r="JAB825" s="511"/>
      <c r="JAC825" s="89"/>
      <c r="JAD825" s="89"/>
      <c r="JAE825" s="89"/>
      <c r="JAF825" s="89"/>
      <c r="JAG825" s="89"/>
      <c r="JAH825" s="511"/>
      <c r="JAI825" s="511"/>
      <c r="JAJ825" s="89"/>
      <c r="JAK825" s="89"/>
      <c r="JAL825" s="511"/>
      <c r="JAM825" s="511"/>
      <c r="JAN825" s="89"/>
      <c r="JAO825" s="89"/>
      <c r="JAP825" s="511"/>
      <c r="JAQ825" s="511"/>
      <c r="JAR825" s="511"/>
      <c r="JAS825" s="511"/>
      <c r="JAT825" s="511"/>
      <c r="JAU825" s="511"/>
      <c r="JAV825" s="511"/>
      <c r="JAW825" s="89"/>
      <c r="JAX825" s="89"/>
      <c r="JAY825" s="511"/>
      <c r="JAZ825" s="511"/>
      <c r="JBA825" s="89"/>
      <c r="JBB825" s="89"/>
      <c r="JBC825" s="511"/>
      <c r="JBD825" s="511"/>
      <c r="JBE825" s="511"/>
      <c r="JBF825" s="511"/>
      <c r="JBG825" s="511"/>
      <c r="JBH825" s="203"/>
      <c r="JBI825" s="107"/>
      <c r="JBJ825" s="511"/>
      <c r="JBK825" s="511"/>
      <c r="JBL825" s="511"/>
      <c r="JBM825" s="511"/>
      <c r="JBN825" s="511"/>
      <c r="JBO825" s="511"/>
      <c r="JBP825" s="511"/>
      <c r="JBQ825" s="168"/>
      <c r="JBR825" s="168"/>
      <c r="JBS825" s="168"/>
      <c r="JBT825" s="168"/>
      <c r="JBU825" s="168"/>
      <c r="JBV825" s="168"/>
      <c r="JBW825" s="168"/>
      <c r="JBX825" s="168"/>
      <c r="JBY825" s="168"/>
      <c r="JBZ825" s="168"/>
      <c r="JCA825" s="168"/>
      <c r="JCB825" s="168"/>
      <c r="JCC825" s="168"/>
      <c r="JCD825" s="168"/>
      <c r="JCE825" s="168"/>
      <c r="JCF825" s="168"/>
      <c r="JCG825" s="168"/>
      <c r="JCH825" s="168"/>
      <c r="JCI825" s="168"/>
      <c r="JCJ825" s="168"/>
      <c r="JCK825" s="168"/>
      <c r="JCL825" s="168"/>
      <c r="JCM825" s="168"/>
      <c r="JCN825" s="168"/>
      <c r="JCO825" s="168"/>
      <c r="JCP825" s="168"/>
      <c r="JCQ825" s="168"/>
      <c r="JCR825" s="168"/>
      <c r="JCS825" s="168"/>
      <c r="JCT825" s="168"/>
      <c r="JCU825" s="168"/>
      <c r="JCV825" s="168"/>
      <c r="JCW825" s="168"/>
      <c r="JCX825" s="168"/>
      <c r="JCY825" s="168"/>
      <c r="JCZ825" s="168"/>
      <c r="JDA825" s="168"/>
      <c r="JDB825" s="168"/>
      <c r="JDC825" s="168"/>
      <c r="JDD825" s="168"/>
      <c r="JDE825" s="168"/>
      <c r="JDF825" s="168"/>
      <c r="JDG825" s="168"/>
      <c r="JDH825" s="168"/>
      <c r="JDI825" s="511"/>
      <c r="JDJ825" s="511"/>
      <c r="JDK825" s="511"/>
      <c r="JDL825" s="511"/>
      <c r="JDM825" s="511"/>
      <c r="JDN825" s="511"/>
      <c r="JDO825" s="511"/>
      <c r="JDP825" s="511"/>
      <c r="JDQ825" s="511"/>
      <c r="JDR825" s="511"/>
      <c r="JDS825" s="511"/>
      <c r="JDT825" s="511"/>
      <c r="JDU825" s="511"/>
      <c r="JDV825" s="511"/>
      <c r="JDW825" s="511"/>
      <c r="JDX825" s="511"/>
      <c r="JDY825" s="511"/>
      <c r="JDZ825" s="511"/>
      <c r="JEA825" s="511"/>
      <c r="JEB825" s="511"/>
      <c r="JEC825" s="511"/>
      <c r="JED825" s="511"/>
      <c r="JEE825" s="511"/>
      <c r="JEF825" s="511"/>
      <c r="JEG825" s="89"/>
      <c r="JEH825" s="89"/>
      <c r="JEI825" s="89"/>
      <c r="JEJ825" s="89"/>
      <c r="JEK825" s="89"/>
      <c r="JEL825" s="511"/>
      <c r="JEM825" s="511"/>
      <c r="JEN825" s="89"/>
      <c r="JEO825" s="89"/>
      <c r="JEP825" s="511"/>
      <c r="JEQ825" s="511"/>
      <c r="JER825" s="89"/>
      <c r="JES825" s="89"/>
      <c r="JET825" s="511"/>
      <c r="JEU825" s="511"/>
      <c r="JEV825" s="511"/>
      <c r="JEW825" s="511"/>
      <c r="JEX825" s="511"/>
      <c r="JEY825" s="511"/>
      <c r="JEZ825" s="511"/>
      <c r="JFA825" s="89"/>
      <c r="JFB825" s="89"/>
      <c r="JFC825" s="511"/>
      <c r="JFD825" s="511"/>
      <c r="JFE825" s="89"/>
      <c r="JFF825" s="89"/>
      <c r="JFG825" s="511"/>
      <c r="JFH825" s="511"/>
      <c r="JFI825" s="511"/>
      <c r="JFJ825" s="511"/>
      <c r="JFK825" s="511"/>
      <c r="JFL825" s="203"/>
      <c r="JFM825" s="107"/>
      <c r="JFN825" s="511"/>
      <c r="JFO825" s="511"/>
      <c r="JFP825" s="511"/>
      <c r="JFQ825" s="511"/>
      <c r="JFR825" s="511"/>
      <c r="JFS825" s="511"/>
      <c r="JFT825" s="511"/>
      <c r="JFU825" s="168"/>
      <c r="JFV825" s="168"/>
      <c r="JFW825" s="168"/>
      <c r="JFX825" s="168"/>
      <c r="JFY825" s="168"/>
      <c r="JFZ825" s="168"/>
      <c r="JGA825" s="168"/>
      <c r="JGB825" s="168"/>
      <c r="JGC825" s="168"/>
      <c r="JGD825" s="168"/>
      <c r="JGE825" s="168"/>
      <c r="JGF825" s="168"/>
      <c r="JGG825" s="168"/>
      <c r="JGH825" s="168"/>
      <c r="JGI825" s="168"/>
      <c r="JGJ825" s="168"/>
      <c r="JGK825" s="168"/>
      <c r="JGL825" s="168"/>
      <c r="JGM825" s="168"/>
      <c r="JGN825" s="168"/>
      <c r="JGO825" s="168"/>
      <c r="JGP825" s="168"/>
      <c r="JGQ825" s="168"/>
      <c r="JGR825" s="168"/>
      <c r="JGS825" s="168"/>
      <c r="JGT825" s="168"/>
      <c r="JGU825" s="168"/>
      <c r="JGV825" s="168"/>
      <c r="JGW825" s="168"/>
      <c r="JGX825" s="168"/>
      <c r="JGY825" s="168"/>
      <c r="JGZ825" s="168"/>
      <c r="JHA825" s="168"/>
      <c r="JHB825" s="168"/>
      <c r="JHC825" s="168"/>
      <c r="JHD825" s="168"/>
      <c r="JHE825" s="168"/>
      <c r="JHF825" s="168"/>
      <c r="JHG825" s="168"/>
      <c r="JHH825" s="168"/>
      <c r="JHI825" s="168"/>
      <c r="JHJ825" s="168"/>
      <c r="JHK825" s="168"/>
      <c r="JHL825" s="168"/>
      <c r="JHM825" s="511"/>
      <c r="JHN825" s="511"/>
      <c r="JHO825" s="511"/>
      <c r="JHP825" s="511"/>
      <c r="JHQ825" s="511"/>
      <c r="JHR825" s="511"/>
      <c r="JHS825" s="511"/>
      <c r="JHT825" s="511"/>
      <c r="JHU825" s="511"/>
      <c r="JHV825" s="511"/>
      <c r="JHW825" s="511"/>
      <c r="JHX825" s="511"/>
      <c r="JHY825" s="511"/>
      <c r="JHZ825" s="511"/>
      <c r="JIA825" s="511"/>
      <c r="JIB825" s="511"/>
      <c r="JIC825" s="511"/>
      <c r="JID825" s="511"/>
      <c r="JIE825" s="511"/>
      <c r="JIF825" s="511"/>
      <c r="JIG825" s="511"/>
      <c r="JIH825" s="511"/>
      <c r="JII825" s="511"/>
      <c r="JIJ825" s="511"/>
      <c r="JIK825" s="89"/>
      <c r="JIL825" s="89"/>
      <c r="JIM825" s="89"/>
      <c r="JIN825" s="89"/>
      <c r="JIO825" s="89"/>
      <c r="JIP825" s="511"/>
      <c r="JIQ825" s="511"/>
      <c r="JIR825" s="89"/>
      <c r="JIS825" s="89"/>
      <c r="JIT825" s="511"/>
      <c r="JIU825" s="511"/>
      <c r="JIV825" s="89"/>
      <c r="JIW825" s="89"/>
      <c r="JIX825" s="511"/>
      <c r="JIY825" s="511"/>
      <c r="JIZ825" s="511"/>
      <c r="JJA825" s="511"/>
      <c r="JJB825" s="511"/>
      <c r="JJC825" s="511"/>
      <c r="JJD825" s="511"/>
      <c r="JJE825" s="89"/>
      <c r="JJF825" s="89"/>
      <c r="JJG825" s="511"/>
      <c r="JJH825" s="511"/>
      <c r="JJI825" s="89"/>
      <c r="JJJ825" s="89"/>
      <c r="JJK825" s="511"/>
      <c r="JJL825" s="511"/>
      <c r="JJM825" s="511"/>
      <c r="JJN825" s="511"/>
      <c r="JJO825" s="511"/>
      <c r="JJP825" s="203"/>
      <c r="JJQ825" s="107"/>
      <c r="JJR825" s="511"/>
      <c r="JJS825" s="511"/>
      <c r="JJT825" s="511"/>
      <c r="JJU825" s="511"/>
      <c r="JJV825" s="511"/>
      <c r="JJW825" s="511"/>
      <c r="JJX825" s="511"/>
      <c r="JJY825" s="168"/>
      <c r="JJZ825" s="168"/>
      <c r="JKA825" s="168"/>
      <c r="JKB825" s="168"/>
      <c r="JKC825" s="168"/>
      <c r="JKD825" s="168"/>
      <c r="JKE825" s="168"/>
      <c r="JKF825" s="168"/>
      <c r="JKG825" s="168"/>
      <c r="JKH825" s="168"/>
      <c r="JKI825" s="168"/>
      <c r="JKJ825" s="168"/>
      <c r="JKK825" s="168"/>
      <c r="JKL825" s="168"/>
      <c r="JKM825" s="168"/>
      <c r="JKN825" s="168"/>
      <c r="JKO825" s="168"/>
      <c r="JKP825" s="168"/>
      <c r="JKQ825" s="168"/>
      <c r="JKR825" s="168"/>
      <c r="JKS825" s="168"/>
      <c r="JKT825" s="168"/>
      <c r="JKU825" s="168"/>
      <c r="JKV825" s="168"/>
      <c r="JKW825" s="168"/>
      <c r="JKX825" s="168"/>
      <c r="JKY825" s="168"/>
      <c r="JKZ825" s="168"/>
      <c r="JLA825" s="168"/>
      <c r="JLB825" s="168"/>
      <c r="JLC825" s="168"/>
      <c r="JLD825" s="168"/>
      <c r="JLE825" s="168"/>
      <c r="JLF825" s="168"/>
      <c r="JLG825" s="168"/>
      <c r="JLH825" s="168"/>
      <c r="JLI825" s="168"/>
      <c r="JLJ825" s="168"/>
      <c r="JLK825" s="168"/>
      <c r="JLL825" s="168"/>
      <c r="JLM825" s="168"/>
      <c r="JLN825" s="168"/>
      <c r="JLO825" s="168"/>
      <c r="JLP825" s="168"/>
      <c r="JLQ825" s="511"/>
      <c r="JLR825" s="511"/>
      <c r="JLS825" s="511"/>
      <c r="JLT825" s="511"/>
      <c r="JLU825" s="511"/>
      <c r="JLV825" s="511"/>
      <c r="JLW825" s="511"/>
      <c r="JLX825" s="511"/>
      <c r="JLY825" s="511"/>
      <c r="JLZ825" s="511"/>
      <c r="JMA825" s="511"/>
      <c r="JMB825" s="511"/>
      <c r="JMC825" s="511"/>
      <c r="JMD825" s="511"/>
      <c r="JME825" s="511"/>
      <c r="JMF825" s="511"/>
      <c r="JMG825" s="511"/>
      <c r="JMH825" s="511"/>
      <c r="JMI825" s="511"/>
      <c r="JMJ825" s="511"/>
      <c r="JMK825" s="511"/>
      <c r="JML825" s="511"/>
      <c r="JMM825" s="511"/>
      <c r="JMN825" s="511"/>
      <c r="JMO825" s="89"/>
      <c r="JMP825" s="89"/>
      <c r="JMQ825" s="89"/>
      <c r="JMR825" s="89"/>
      <c r="JMS825" s="89"/>
      <c r="JMT825" s="511"/>
      <c r="JMU825" s="511"/>
      <c r="JMV825" s="89"/>
      <c r="JMW825" s="89"/>
      <c r="JMX825" s="511"/>
      <c r="JMY825" s="511"/>
      <c r="JMZ825" s="89"/>
      <c r="JNA825" s="89"/>
      <c r="JNB825" s="511"/>
      <c r="JNC825" s="511"/>
      <c r="JND825" s="511"/>
      <c r="JNE825" s="511"/>
      <c r="JNF825" s="511"/>
      <c r="JNG825" s="511"/>
      <c r="JNH825" s="511"/>
      <c r="JNI825" s="89"/>
      <c r="JNJ825" s="89"/>
      <c r="JNK825" s="511"/>
      <c r="JNL825" s="511"/>
      <c r="JNM825" s="89"/>
      <c r="JNN825" s="89"/>
      <c r="JNO825" s="511"/>
      <c r="JNP825" s="511"/>
      <c r="JNQ825" s="511"/>
      <c r="JNR825" s="511"/>
      <c r="JNS825" s="511"/>
      <c r="JNT825" s="203"/>
      <c r="JNU825" s="107"/>
      <c r="JNV825" s="511"/>
      <c r="JNW825" s="511"/>
      <c r="JNX825" s="511"/>
      <c r="JNY825" s="511"/>
      <c r="JNZ825" s="511"/>
      <c r="JOA825" s="511"/>
      <c r="JOB825" s="511"/>
      <c r="JOC825" s="168"/>
      <c r="JOD825" s="168"/>
      <c r="JOE825" s="168"/>
      <c r="JOF825" s="168"/>
      <c r="JOG825" s="168"/>
      <c r="JOH825" s="168"/>
      <c r="JOI825" s="168"/>
      <c r="JOJ825" s="168"/>
      <c r="JOK825" s="168"/>
      <c r="JOL825" s="168"/>
      <c r="JOM825" s="168"/>
      <c r="JON825" s="168"/>
      <c r="JOO825" s="168"/>
      <c r="JOP825" s="168"/>
      <c r="JOQ825" s="168"/>
      <c r="JOR825" s="168"/>
      <c r="JOS825" s="168"/>
      <c r="JOT825" s="168"/>
      <c r="JOU825" s="168"/>
      <c r="JOV825" s="168"/>
      <c r="JOW825" s="168"/>
      <c r="JOX825" s="168"/>
      <c r="JOY825" s="168"/>
      <c r="JOZ825" s="168"/>
      <c r="JPA825" s="168"/>
      <c r="JPB825" s="168"/>
      <c r="JPC825" s="168"/>
      <c r="JPD825" s="168"/>
      <c r="JPE825" s="168"/>
      <c r="JPF825" s="168"/>
      <c r="JPG825" s="168"/>
      <c r="JPH825" s="168"/>
      <c r="JPI825" s="168"/>
      <c r="JPJ825" s="168"/>
      <c r="JPK825" s="168"/>
      <c r="JPL825" s="168"/>
      <c r="JPM825" s="168"/>
      <c r="JPN825" s="168"/>
      <c r="JPO825" s="168"/>
      <c r="JPP825" s="168"/>
      <c r="JPQ825" s="168"/>
      <c r="JPR825" s="168"/>
      <c r="JPS825" s="168"/>
      <c r="JPT825" s="168"/>
      <c r="JPU825" s="511"/>
      <c r="JPV825" s="511"/>
      <c r="JPW825" s="511"/>
      <c r="JPX825" s="511"/>
      <c r="JPY825" s="511"/>
      <c r="JPZ825" s="511"/>
      <c r="JQA825" s="511"/>
      <c r="JQB825" s="511"/>
      <c r="JQC825" s="511"/>
      <c r="JQD825" s="511"/>
      <c r="JQE825" s="511"/>
      <c r="JQF825" s="511"/>
      <c r="JQG825" s="511"/>
      <c r="JQH825" s="511"/>
      <c r="JQI825" s="511"/>
      <c r="JQJ825" s="511"/>
      <c r="JQK825" s="511"/>
      <c r="JQL825" s="511"/>
      <c r="JQM825" s="511"/>
      <c r="JQN825" s="511"/>
      <c r="JQO825" s="511"/>
      <c r="JQP825" s="511"/>
      <c r="JQQ825" s="511"/>
      <c r="JQR825" s="511"/>
      <c r="JQS825" s="89"/>
      <c r="JQT825" s="89"/>
      <c r="JQU825" s="89"/>
      <c r="JQV825" s="89"/>
      <c r="JQW825" s="89"/>
      <c r="JQX825" s="511"/>
      <c r="JQY825" s="511"/>
      <c r="JQZ825" s="89"/>
      <c r="JRA825" s="89"/>
      <c r="JRB825" s="511"/>
      <c r="JRC825" s="511"/>
      <c r="JRD825" s="89"/>
      <c r="JRE825" s="89"/>
      <c r="JRF825" s="511"/>
      <c r="JRG825" s="511"/>
      <c r="JRH825" s="511"/>
      <c r="JRI825" s="511"/>
      <c r="JRJ825" s="511"/>
      <c r="JRK825" s="511"/>
      <c r="JRL825" s="511"/>
      <c r="JRM825" s="89"/>
      <c r="JRN825" s="89"/>
      <c r="JRO825" s="511"/>
      <c r="JRP825" s="511"/>
      <c r="JRQ825" s="89"/>
      <c r="JRR825" s="89"/>
      <c r="JRS825" s="511"/>
      <c r="JRT825" s="511"/>
      <c r="JRU825" s="511"/>
      <c r="JRV825" s="511"/>
      <c r="JRW825" s="511"/>
      <c r="JRX825" s="203"/>
      <c r="JRY825" s="107"/>
      <c r="JRZ825" s="511"/>
      <c r="JSA825" s="511"/>
      <c r="JSB825" s="511"/>
      <c r="JSC825" s="511"/>
      <c r="JSD825" s="511"/>
      <c r="JSE825" s="511"/>
      <c r="JSF825" s="511"/>
      <c r="JSG825" s="168"/>
      <c r="JSH825" s="168"/>
      <c r="JSI825" s="168"/>
      <c r="JSJ825" s="168"/>
      <c r="JSK825" s="168"/>
      <c r="JSL825" s="168"/>
      <c r="JSM825" s="168"/>
      <c r="JSN825" s="168"/>
      <c r="JSO825" s="168"/>
      <c r="JSP825" s="168"/>
      <c r="JSQ825" s="168"/>
      <c r="JSR825" s="168"/>
      <c r="JSS825" s="168"/>
      <c r="JST825" s="168"/>
      <c r="JSU825" s="168"/>
      <c r="JSV825" s="168"/>
      <c r="JSW825" s="168"/>
      <c r="JSX825" s="168"/>
      <c r="JSY825" s="168"/>
      <c r="JSZ825" s="168"/>
      <c r="JTA825" s="168"/>
      <c r="JTB825" s="168"/>
      <c r="JTC825" s="168"/>
      <c r="JTD825" s="168"/>
      <c r="JTE825" s="168"/>
      <c r="JTF825" s="168"/>
      <c r="JTG825" s="168"/>
      <c r="JTH825" s="168"/>
      <c r="JTI825" s="168"/>
      <c r="JTJ825" s="168"/>
      <c r="JTK825" s="168"/>
      <c r="JTL825" s="168"/>
      <c r="JTM825" s="168"/>
      <c r="JTN825" s="168"/>
      <c r="JTO825" s="168"/>
      <c r="JTP825" s="168"/>
      <c r="JTQ825" s="168"/>
      <c r="JTR825" s="168"/>
      <c r="JTS825" s="168"/>
      <c r="JTT825" s="168"/>
      <c r="JTU825" s="168"/>
      <c r="JTV825" s="168"/>
      <c r="JTW825" s="168"/>
      <c r="JTX825" s="168"/>
      <c r="JTY825" s="511"/>
      <c r="JTZ825" s="511"/>
      <c r="JUA825" s="511"/>
      <c r="JUB825" s="511"/>
      <c r="JUC825" s="511"/>
      <c r="JUD825" s="511"/>
      <c r="JUE825" s="511"/>
      <c r="JUF825" s="511"/>
      <c r="JUG825" s="511"/>
      <c r="JUH825" s="511"/>
      <c r="JUI825" s="511"/>
      <c r="JUJ825" s="511"/>
      <c r="JUK825" s="511"/>
      <c r="JUL825" s="511"/>
      <c r="JUM825" s="511"/>
      <c r="JUN825" s="511"/>
      <c r="JUO825" s="511"/>
      <c r="JUP825" s="511"/>
      <c r="JUQ825" s="511"/>
      <c r="JUR825" s="511"/>
      <c r="JUS825" s="511"/>
      <c r="JUT825" s="511"/>
      <c r="JUU825" s="511"/>
      <c r="JUV825" s="511"/>
      <c r="JUW825" s="89"/>
      <c r="JUX825" s="89"/>
      <c r="JUY825" s="89"/>
      <c r="JUZ825" s="89"/>
      <c r="JVA825" s="89"/>
      <c r="JVB825" s="511"/>
      <c r="JVC825" s="511"/>
      <c r="JVD825" s="89"/>
      <c r="JVE825" s="89"/>
      <c r="JVF825" s="511"/>
      <c r="JVG825" s="511"/>
      <c r="JVH825" s="89"/>
      <c r="JVI825" s="89"/>
      <c r="JVJ825" s="511"/>
      <c r="JVK825" s="511"/>
      <c r="JVL825" s="511"/>
      <c r="JVM825" s="511"/>
      <c r="JVN825" s="511"/>
      <c r="JVO825" s="511"/>
      <c r="JVP825" s="511"/>
      <c r="JVQ825" s="89"/>
      <c r="JVR825" s="89"/>
      <c r="JVS825" s="511"/>
      <c r="JVT825" s="511"/>
      <c r="JVU825" s="89"/>
      <c r="JVV825" s="89"/>
      <c r="JVW825" s="511"/>
      <c r="JVX825" s="511"/>
      <c r="JVY825" s="511"/>
      <c r="JVZ825" s="511"/>
      <c r="JWA825" s="511"/>
      <c r="JWB825" s="203"/>
      <c r="JWC825" s="107"/>
      <c r="JWD825" s="511"/>
      <c r="JWE825" s="511"/>
      <c r="JWF825" s="511"/>
      <c r="JWG825" s="511"/>
      <c r="JWH825" s="511"/>
      <c r="JWI825" s="511"/>
      <c r="JWJ825" s="511"/>
      <c r="JWK825" s="168"/>
      <c r="JWL825" s="168"/>
      <c r="JWM825" s="168"/>
      <c r="JWN825" s="168"/>
      <c r="JWO825" s="168"/>
      <c r="JWP825" s="168"/>
      <c r="JWQ825" s="168"/>
      <c r="JWR825" s="168"/>
      <c r="JWS825" s="168"/>
      <c r="JWT825" s="168"/>
      <c r="JWU825" s="168"/>
      <c r="JWV825" s="168"/>
      <c r="JWW825" s="168"/>
      <c r="JWX825" s="168"/>
      <c r="JWY825" s="168"/>
      <c r="JWZ825" s="168"/>
      <c r="JXA825" s="168"/>
      <c r="JXB825" s="168"/>
      <c r="JXC825" s="168"/>
      <c r="JXD825" s="168"/>
      <c r="JXE825" s="168"/>
      <c r="JXF825" s="168"/>
      <c r="JXG825" s="168"/>
      <c r="JXH825" s="168"/>
      <c r="JXI825" s="168"/>
      <c r="JXJ825" s="168"/>
      <c r="JXK825" s="168"/>
      <c r="JXL825" s="168"/>
      <c r="JXM825" s="168"/>
      <c r="JXN825" s="168"/>
      <c r="JXO825" s="168"/>
      <c r="JXP825" s="168"/>
      <c r="JXQ825" s="168"/>
      <c r="JXR825" s="168"/>
      <c r="JXS825" s="168"/>
      <c r="JXT825" s="168"/>
      <c r="JXU825" s="168"/>
      <c r="JXV825" s="168"/>
      <c r="JXW825" s="168"/>
      <c r="JXX825" s="168"/>
      <c r="JXY825" s="168"/>
      <c r="JXZ825" s="168"/>
      <c r="JYA825" s="168"/>
      <c r="JYB825" s="168"/>
      <c r="JYC825" s="511"/>
      <c r="JYD825" s="511"/>
      <c r="JYE825" s="511"/>
      <c r="JYF825" s="511"/>
      <c r="JYG825" s="511"/>
      <c r="JYH825" s="511"/>
      <c r="JYI825" s="511"/>
      <c r="JYJ825" s="511"/>
      <c r="JYK825" s="511"/>
      <c r="JYL825" s="511"/>
      <c r="JYM825" s="511"/>
      <c r="JYN825" s="511"/>
      <c r="JYO825" s="511"/>
      <c r="JYP825" s="511"/>
      <c r="JYQ825" s="511"/>
      <c r="JYR825" s="511"/>
      <c r="JYS825" s="511"/>
      <c r="JYT825" s="511"/>
      <c r="JYU825" s="511"/>
      <c r="JYV825" s="511"/>
      <c r="JYW825" s="511"/>
      <c r="JYX825" s="511"/>
      <c r="JYY825" s="511"/>
      <c r="JYZ825" s="511"/>
      <c r="JZA825" s="89"/>
      <c r="JZB825" s="89"/>
      <c r="JZC825" s="89"/>
      <c r="JZD825" s="89"/>
      <c r="JZE825" s="89"/>
      <c r="JZF825" s="511"/>
      <c r="JZG825" s="511"/>
      <c r="JZH825" s="89"/>
      <c r="JZI825" s="89"/>
      <c r="JZJ825" s="511"/>
      <c r="JZK825" s="511"/>
      <c r="JZL825" s="89"/>
      <c r="JZM825" s="89"/>
      <c r="JZN825" s="511"/>
      <c r="JZO825" s="511"/>
      <c r="JZP825" s="511"/>
      <c r="JZQ825" s="511"/>
      <c r="JZR825" s="511"/>
      <c r="JZS825" s="511"/>
      <c r="JZT825" s="511"/>
      <c r="JZU825" s="89"/>
      <c r="JZV825" s="89"/>
      <c r="JZW825" s="511"/>
      <c r="JZX825" s="511"/>
      <c r="JZY825" s="89"/>
      <c r="JZZ825" s="89"/>
      <c r="KAA825" s="511"/>
      <c r="KAB825" s="511"/>
      <c r="KAC825" s="511"/>
      <c r="KAD825" s="511"/>
      <c r="KAE825" s="511"/>
      <c r="KAF825" s="203"/>
      <c r="KAG825" s="107"/>
      <c r="KAH825" s="511"/>
      <c r="KAI825" s="511"/>
      <c r="KAJ825" s="511"/>
      <c r="KAK825" s="511"/>
      <c r="KAL825" s="511"/>
      <c r="KAM825" s="511"/>
      <c r="KAN825" s="511"/>
      <c r="KAO825" s="168"/>
      <c r="KAP825" s="168"/>
      <c r="KAQ825" s="168"/>
      <c r="KAR825" s="168"/>
      <c r="KAS825" s="168"/>
      <c r="KAT825" s="168"/>
      <c r="KAU825" s="168"/>
      <c r="KAV825" s="168"/>
      <c r="KAW825" s="168"/>
      <c r="KAX825" s="168"/>
      <c r="KAY825" s="168"/>
      <c r="KAZ825" s="168"/>
      <c r="KBA825" s="168"/>
      <c r="KBB825" s="168"/>
      <c r="KBC825" s="168"/>
      <c r="KBD825" s="168"/>
      <c r="KBE825" s="168"/>
      <c r="KBF825" s="168"/>
      <c r="KBG825" s="168"/>
      <c r="KBH825" s="168"/>
      <c r="KBI825" s="168"/>
      <c r="KBJ825" s="168"/>
      <c r="KBK825" s="168"/>
      <c r="KBL825" s="168"/>
      <c r="KBM825" s="168"/>
      <c r="KBN825" s="168"/>
      <c r="KBO825" s="168"/>
      <c r="KBP825" s="168"/>
      <c r="KBQ825" s="168"/>
      <c r="KBR825" s="168"/>
      <c r="KBS825" s="168"/>
      <c r="KBT825" s="168"/>
      <c r="KBU825" s="168"/>
      <c r="KBV825" s="168"/>
      <c r="KBW825" s="168"/>
      <c r="KBX825" s="168"/>
      <c r="KBY825" s="168"/>
      <c r="KBZ825" s="168"/>
      <c r="KCA825" s="168"/>
      <c r="KCB825" s="168"/>
      <c r="KCC825" s="168"/>
      <c r="KCD825" s="168"/>
      <c r="KCE825" s="168"/>
      <c r="KCF825" s="168"/>
      <c r="KCG825" s="511"/>
      <c r="KCH825" s="511"/>
      <c r="KCI825" s="511"/>
      <c r="KCJ825" s="511"/>
      <c r="KCK825" s="511"/>
      <c r="KCL825" s="511"/>
      <c r="KCM825" s="511"/>
      <c r="KCN825" s="511"/>
      <c r="KCO825" s="511"/>
      <c r="KCP825" s="511"/>
      <c r="KCQ825" s="511"/>
      <c r="KCR825" s="511"/>
      <c r="KCS825" s="511"/>
      <c r="KCT825" s="511"/>
      <c r="KCU825" s="511"/>
      <c r="KCV825" s="511"/>
      <c r="KCW825" s="511"/>
      <c r="KCX825" s="511"/>
      <c r="KCY825" s="511"/>
      <c r="KCZ825" s="511"/>
      <c r="KDA825" s="511"/>
      <c r="KDB825" s="511"/>
      <c r="KDC825" s="511"/>
      <c r="KDD825" s="511"/>
      <c r="KDE825" s="89"/>
      <c r="KDF825" s="89"/>
      <c r="KDG825" s="89"/>
      <c r="KDH825" s="89"/>
      <c r="KDI825" s="89"/>
      <c r="KDJ825" s="511"/>
      <c r="KDK825" s="511"/>
      <c r="KDL825" s="89"/>
      <c r="KDM825" s="89"/>
      <c r="KDN825" s="511"/>
      <c r="KDO825" s="511"/>
      <c r="KDP825" s="89"/>
      <c r="KDQ825" s="89"/>
      <c r="KDR825" s="511"/>
      <c r="KDS825" s="511"/>
      <c r="KDT825" s="511"/>
      <c r="KDU825" s="511"/>
      <c r="KDV825" s="511"/>
      <c r="KDW825" s="511"/>
      <c r="KDX825" s="511"/>
      <c r="KDY825" s="89"/>
      <c r="KDZ825" s="89"/>
      <c r="KEA825" s="511"/>
      <c r="KEB825" s="511"/>
      <c r="KEC825" s="89"/>
      <c r="KED825" s="89"/>
      <c r="KEE825" s="511"/>
      <c r="KEF825" s="511"/>
      <c r="KEG825" s="511"/>
      <c r="KEH825" s="511"/>
      <c r="KEI825" s="511"/>
      <c r="KEJ825" s="203"/>
      <c r="KEK825" s="107"/>
      <c r="KEL825" s="511"/>
      <c r="KEM825" s="511"/>
      <c r="KEN825" s="511"/>
      <c r="KEO825" s="511"/>
      <c r="KEP825" s="511"/>
      <c r="KEQ825" s="511"/>
      <c r="KER825" s="511"/>
      <c r="KES825" s="168"/>
      <c r="KET825" s="168"/>
      <c r="KEU825" s="168"/>
      <c r="KEV825" s="168"/>
      <c r="KEW825" s="168"/>
      <c r="KEX825" s="168"/>
      <c r="KEY825" s="168"/>
      <c r="KEZ825" s="168"/>
      <c r="KFA825" s="168"/>
      <c r="KFB825" s="168"/>
      <c r="KFC825" s="168"/>
      <c r="KFD825" s="168"/>
      <c r="KFE825" s="168"/>
      <c r="KFF825" s="168"/>
      <c r="KFG825" s="168"/>
      <c r="KFH825" s="168"/>
      <c r="KFI825" s="168"/>
      <c r="KFJ825" s="168"/>
      <c r="KFK825" s="168"/>
      <c r="KFL825" s="168"/>
      <c r="KFM825" s="168"/>
      <c r="KFN825" s="168"/>
      <c r="KFO825" s="168"/>
      <c r="KFP825" s="168"/>
      <c r="KFQ825" s="168"/>
      <c r="KFR825" s="168"/>
      <c r="KFS825" s="168"/>
      <c r="KFT825" s="168"/>
      <c r="KFU825" s="168"/>
      <c r="KFV825" s="168"/>
      <c r="KFW825" s="168"/>
      <c r="KFX825" s="168"/>
      <c r="KFY825" s="168"/>
      <c r="KFZ825" s="168"/>
      <c r="KGA825" s="168"/>
      <c r="KGB825" s="168"/>
      <c r="KGC825" s="168"/>
      <c r="KGD825" s="168"/>
      <c r="KGE825" s="168"/>
      <c r="KGF825" s="168"/>
      <c r="KGG825" s="168"/>
      <c r="KGH825" s="168"/>
      <c r="KGI825" s="168"/>
      <c r="KGJ825" s="168"/>
      <c r="KGK825" s="511"/>
      <c r="KGL825" s="511"/>
      <c r="KGM825" s="511"/>
      <c r="KGN825" s="511"/>
      <c r="KGO825" s="511"/>
      <c r="KGP825" s="511"/>
      <c r="KGQ825" s="511"/>
      <c r="KGR825" s="511"/>
      <c r="KGS825" s="511"/>
      <c r="KGT825" s="511"/>
      <c r="KGU825" s="511"/>
      <c r="KGV825" s="511"/>
      <c r="KGW825" s="511"/>
      <c r="KGX825" s="511"/>
      <c r="KGY825" s="511"/>
      <c r="KGZ825" s="511"/>
      <c r="KHA825" s="511"/>
      <c r="KHB825" s="511"/>
      <c r="KHC825" s="511"/>
      <c r="KHD825" s="511"/>
      <c r="KHE825" s="511"/>
      <c r="KHF825" s="511"/>
      <c r="KHG825" s="511"/>
      <c r="KHH825" s="511"/>
      <c r="KHI825" s="89"/>
      <c r="KHJ825" s="89"/>
      <c r="KHK825" s="89"/>
      <c r="KHL825" s="89"/>
      <c r="KHM825" s="89"/>
      <c r="KHN825" s="511"/>
      <c r="KHO825" s="511"/>
      <c r="KHP825" s="89"/>
      <c r="KHQ825" s="89"/>
      <c r="KHR825" s="511"/>
      <c r="KHS825" s="511"/>
      <c r="KHT825" s="89"/>
      <c r="KHU825" s="89"/>
      <c r="KHV825" s="511"/>
      <c r="KHW825" s="511"/>
      <c r="KHX825" s="511"/>
      <c r="KHY825" s="511"/>
      <c r="KHZ825" s="511"/>
      <c r="KIA825" s="511"/>
      <c r="KIB825" s="511"/>
      <c r="KIC825" s="89"/>
      <c r="KID825" s="89"/>
      <c r="KIE825" s="511"/>
      <c r="KIF825" s="511"/>
      <c r="KIG825" s="89"/>
      <c r="KIH825" s="89"/>
      <c r="KII825" s="511"/>
      <c r="KIJ825" s="511"/>
      <c r="KIK825" s="511"/>
      <c r="KIL825" s="511"/>
      <c r="KIM825" s="511"/>
      <c r="KIN825" s="203"/>
      <c r="KIO825" s="107"/>
      <c r="KIP825" s="511"/>
      <c r="KIQ825" s="511"/>
      <c r="KIR825" s="511"/>
      <c r="KIS825" s="511"/>
      <c r="KIT825" s="511"/>
      <c r="KIU825" s="511"/>
      <c r="KIV825" s="511"/>
      <c r="KIW825" s="168"/>
      <c r="KIX825" s="168"/>
      <c r="KIY825" s="168"/>
      <c r="KIZ825" s="168"/>
      <c r="KJA825" s="168"/>
      <c r="KJB825" s="168"/>
      <c r="KJC825" s="168"/>
      <c r="KJD825" s="168"/>
      <c r="KJE825" s="168"/>
      <c r="KJF825" s="168"/>
      <c r="KJG825" s="168"/>
      <c r="KJH825" s="168"/>
      <c r="KJI825" s="168"/>
      <c r="KJJ825" s="168"/>
      <c r="KJK825" s="168"/>
      <c r="KJL825" s="168"/>
      <c r="KJM825" s="168"/>
      <c r="KJN825" s="168"/>
      <c r="KJO825" s="168"/>
      <c r="KJP825" s="168"/>
      <c r="KJQ825" s="168"/>
      <c r="KJR825" s="168"/>
      <c r="KJS825" s="168"/>
      <c r="KJT825" s="168"/>
      <c r="KJU825" s="168"/>
      <c r="KJV825" s="168"/>
      <c r="KJW825" s="168"/>
      <c r="KJX825" s="168"/>
      <c r="KJY825" s="168"/>
      <c r="KJZ825" s="168"/>
      <c r="KKA825" s="168"/>
      <c r="KKB825" s="168"/>
      <c r="KKC825" s="168"/>
      <c r="KKD825" s="168"/>
      <c r="KKE825" s="168"/>
      <c r="KKF825" s="168"/>
      <c r="KKG825" s="168"/>
      <c r="KKH825" s="168"/>
      <c r="KKI825" s="168"/>
      <c r="KKJ825" s="168"/>
      <c r="KKK825" s="168"/>
      <c r="KKL825" s="168"/>
      <c r="KKM825" s="168"/>
      <c r="KKN825" s="168"/>
      <c r="KKO825" s="511"/>
      <c r="KKP825" s="511"/>
      <c r="KKQ825" s="511"/>
      <c r="KKR825" s="511"/>
      <c r="KKS825" s="511"/>
      <c r="KKT825" s="511"/>
      <c r="KKU825" s="511"/>
      <c r="KKV825" s="511"/>
      <c r="KKW825" s="511"/>
      <c r="KKX825" s="511"/>
      <c r="KKY825" s="511"/>
      <c r="KKZ825" s="511"/>
      <c r="KLA825" s="511"/>
      <c r="KLB825" s="511"/>
      <c r="KLC825" s="511"/>
      <c r="KLD825" s="511"/>
      <c r="KLE825" s="511"/>
      <c r="KLF825" s="511"/>
      <c r="KLG825" s="511"/>
      <c r="KLH825" s="511"/>
      <c r="KLI825" s="511"/>
      <c r="KLJ825" s="511"/>
      <c r="KLK825" s="511"/>
      <c r="KLL825" s="511"/>
      <c r="KLM825" s="89"/>
      <c r="KLN825" s="89"/>
      <c r="KLO825" s="89"/>
      <c r="KLP825" s="89"/>
      <c r="KLQ825" s="89"/>
      <c r="KLR825" s="511"/>
      <c r="KLS825" s="511"/>
      <c r="KLT825" s="89"/>
      <c r="KLU825" s="89"/>
      <c r="KLV825" s="511"/>
      <c r="KLW825" s="511"/>
      <c r="KLX825" s="89"/>
      <c r="KLY825" s="89"/>
      <c r="KLZ825" s="511"/>
      <c r="KMA825" s="511"/>
      <c r="KMB825" s="511"/>
      <c r="KMC825" s="511"/>
      <c r="KMD825" s="511"/>
      <c r="KME825" s="511"/>
      <c r="KMF825" s="511"/>
      <c r="KMG825" s="89"/>
      <c r="KMH825" s="89"/>
      <c r="KMI825" s="511"/>
      <c r="KMJ825" s="511"/>
      <c r="KMK825" s="89"/>
      <c r="KML825" s="89"/>
      <c r="KMM825" s="511"/>
      <c r="KMN825" s="511"/>
      <c r="KMO825" s="511"/>
      <c r="KMP825" s="511"/>
      <c r="KMQ825" s="511"/>
      <c r="KMR825" s="203"/>
      <c r="KMS825" s="107"/>
      <c r="KMT825" s="511"/>
      <c r="KMU825" s="511"/>
      <c r="KMV825" s="511"/>
      <c r="KMW825" s="511"/>
      <c r="KMX825" s="511"/>
      <c r="KMY825" s="511"/>
      <c r="KMZ825" s="511"/>
      <c r="KNA825" s="168"/>
      <c r="KNB825" s="168"/>
      <c r="KNC825" s="168"/>
      <c r="KND825" s="168"/>
      <c r="KNE825" s="168"/>
      <c r="KNF825" s="168"/>
      <c r="KNG825" s="168"/>
      <c r="KNH825" s="168"/>
      <c r="KNI825" s="168"/>
      <c r="KNJ825" s="168"/>
      <c r="KNK825" s="168"/>
      <c r="KNL825" s="168"/>
      <c r="KNM825" s="168"/>
      <c r="KNN825" s="168"/>
      <c r="KNO825" s="168"/>
      <c r="KNP825" s="168"/>
      <c r="KNQ825" s="168"/>
      <c r="KNR825" s="168"/>
      <c r="KNS825" s="168"/>
      <c r="KNT825" s="168"/>
      <c r="KNU825" s="168"/>
      <c r="KNV825" s="168"/>
      <c r="KNW825" s="168"/>
      <c r="KNX825" s="168"/>
      <c r="KNY825" s="168"/>
      <c r="KNZ825" s="168"/>
      <c r="KOA825" s="168"/>
      <c r="KOB825" s="168"/>
      <c r="KOC825" s="168"/>
      <c r="KOD825" s="168"/>
      <c r="KOE825" s="168"/>
      <c r="KOF825" s="168"/>
      <c r="KOG825" s="168"/>
      <c r="KOH825" s="168"/>
      <c r="KOI825" s="168"/>
      <c r="KOJ825" s="168"/>
      <c r="KOK825" s="168"/>
      <c r="KOL825" s="168"/>
      <c r="KOM825" s="168"/>
      <c r="KON825" s="168"/>
      <c r="KOO825" s="168"/>
      <c r="KOP825" s="168"/>
      <c r="KOQ825" s="168"/>
      <c r="KOR825" s="168"/>
      <c r="KOS825" s="511"/>
      <c r="KOT825" s="511"/>
      <c r="KOU825" s="511"/>
      <c r="KOV825" s="511"/>
      <c r="KOW825" s="511"/>
      <c r="KOX825" s="511"/>
      <c r="KOY825" s="511"/>
      <c r="KOZ825" s="511"/>
      <c r="KPA825" s="511"/>
      <c r="KPB825" s="511"/>
      <c r="KPC825" s="511"/>
      <c r="KPD825" s="511"/>
      <c r="KPE825" s="511"/>
      <c r="KPF825" s="511"/>
      <c r="KPG825" s="511"/>
      <c r="KPH825" s="511"/>
      <c r="KPI825" s="511"/>
      <c r="KPJ825" s="511"/>
      <c r="KPK825" s="511"/>
      <c r="KPL825" s="511"/>
      <c r="KPM825" s="511"/>
      <c r="KPN825" s="511"/>
      <c r="KPO825" s="511"/>
      <c r="KPP825" s="511"/>
      <c r="KPQ825" s="89"/>
      <c r="KPR825" s="89"/>
      <c r="KPS825" s="89"/>
      <c r="KPT825" s="89"/>
      <c r="KPU825" s="89"/>
      <c r="KPV825" s="511"/>
      <c r="KPW825" s="511"/>
      <c r="KPX825" s="89"/>
      <c r="KPY825" s="89"/>
      <c r="KPZ825" s="511"/>
      <c r="KQA825" s="511"/>
      <c r="KQB825" s="89"/>
      <c r="KQC825" s="89"/>
      <c r="KQD825" s="511"/>
      <c r="KQE825" s="511"/>
      <c r="KQF825" s="511"/>
      <c r="KQG825" s="511"/>
      <c r="KQH825" s="511"/>
      <c r="KQI825" s="511"/>
      <c r="KQJ825" s="511"/>
      <c r="KQK825" s="89"/>
      <c r="KQL825" s="89"/>
      <c r="KQM825" s="511"/>
      <c r="KQN825" s="511"/>
      <c r="KQO825" s="89"/>
      <c r="KQP825" s="89"/>
      <c r="KQQ825" s="511"/>
      <c r="KQR825" s="511"/>
      <c r="KQS825" s="511"/>
      <c r="KQT825" s="511"/>
      <c r="KQU825" s="511"/>
      <c r="KQV825" s="203"/>
      <c r="KQW825" s="107"/>
      <c r="KQX825" s="511"/>
      <c r="KQY825" s="511"/>
      <c r="KQZ825" s="511"/>
      <c r="KRA825" s="511"/>
      <c r="KRB825" s="511"/>
      <c r="KRC825" s="511"/>
      <c r="KRD825" s="511"/>
      <c r="KRE825" s="168"/>
      <c r="KRF825" s="168"/>
      <c r="KRG825" s="168"/>
      <c r="KRH825" s="168"/>
      <c r="KRI825" s="168"/>
      <c r="KRJ825" s="168"/>
      <c r="KRK825" s="168"/>
      <c r="KRL825" s="168"/>
      <c r="KRM825" s="168"/>
      <c r="KRN825" s="168"/>
      <c r="KRO825" s="168"/>
      <c r="KRP825" s="168"/>
      <c r="KRQ825" s="168"/>
      <c r="KRR825" s="168"/>
      <c r="KRS825" s="168"/>
      <c r="KRT825" s="168"/>
      <c r="KRU825" s="168"/>
      <c r="KRV825" s="168"/>
      <c r="KRW825" s="168"/>
      <c r="KRX825" s="168"/>
      <c r="KRY825" s="168"/>
      <c r="KRZ825" s="168"/>
      <c r="KSA825" s="168"/>
      <c r="KSB825" s="168"/>
      <c r="KSC825" s="168"/>
      <c r="KSD825" s="168"/>
      <c r="KSE825" s="168"/>
      <c r="KSF825" s="168"/>
      <c r="KSG825" s="168"/>
      <c r="KSH825" s="168"/>
      <c r="KSI825" s="168"/>
      <c r="KSJ825" s="168"/>
      <c r="KSK825" s="168"/>
      <c r="KSL825" s="168"/>
      <c r="KSM825" s="168"/>
      <c r="KSN825" s="168"/>
      <c r="KSO825" s="168"/>
      <c r="KSP825" s="168"/>
      <c r="KSQ825" s="168"/>
      <c r="KSR825" s="168"/>
      <c r="KSS825" s="168"/>
      <c r="KST825" s="168"/>
      <c r="KSU825" s="168"/>
      <c r="KSV825" s="168"/>
      <c r="KSW825" s="511"/>
      <c r="KSX825" s="511"/>
      <c r="KSY825" s="511"/>
      <c r="KSZ825" s="511"/>
      <c r="KTA825" s="511"/>
      <c r="KTB825" s="511"/>
      <c r="KTC825" s="511"/>
      <c r="KTD825" s="511"/>
      <c r="KTE825" s="511"/>
      <c r="KTF825" s="511"/>
      <c r="KTG825" s="511"/>
      <c r="KTH825" s="511"/>
      <c r="KTI825" s="511"/>
      <c r="KTJ825" s="511"/>
      <c r="KTK825" s="511"/>
      <c r="KTL825" s="511"/>
      <c r="KTM825" s="511"/>
      <c r="KTN825" s="511"/>
      <c r="KTO825" s="511"/>
      <c r="KTP825" s="511"/>
      <c r="KTQ825" s="511"/>
      <c r="KTR825" s="511"/>
      <c r="KTS825" s="511"/>
      <c r="KTT825" s="511"/>
      <c r="KTU825" s="89"/>
      <c r="KTV825" s="89"/>
      <c r="KTW825" s="89"/>
      <c r="KTX825" s="89"/>
      <c r="KTY825" s="89"/>
      <c r="KTZ825" s="511"/>
      <c r="KUA825" s="511"/>
      <c r="KUB825" s="89"/>
      <c r="KUC825" s="89"/>
      <c r="KUD825" s="511"/>
      <c r="KUE825" s="511"/>
      <c r="KUF825" s="89"/>
      <c r="KUG825" s="89"/>
      <c r="KUH825" s="511"/>
      <c r="KUI825" s="511"/>
      <c r="KUJ825" s="511"/>
      <c r="KUK825" s="511"/>
      <c r="KUL825" s="511"/>
      <c r="KUM825" s="511"/>
      <c r="KUN825" s="511"/>
      <c r="KUO825" s="89"/>
      <c r="KUP825" s="89"/>
      <c r="KUQ825" s="511"/>
      <c r="KUR825" s="511"/>
      <c r="KUS825" s="89"/>
      <c r="KUT825" s="89"/>
      <c r="KUU825" s="511"/>
      <c r="KUV825" s="511"/>
      <c r="KUW825" s="511"/>
      <c r="KUX825" s="511"/>
      <c r="KUY825" s="511"/>
      <c r="KUZ825" s="203"/>
      <c r="KVA825" s="107"/>
      <c r="KVB825" s="511"/>
      <c r="KVC825" s="511"/>
      <c r="KVD825" s="511"/>
      <c r="KVE825" s="511"/>
      <c r="KVF825" s="511"/>
      <c r="KVG825" s="511"/>
      <c r="KVH825" s="511"/>
      <c r="KVI825" s="168"/>
      <c r="KVJ825" s="168"/>
      <c r="KVK825" s="168"/>
      <c r="KVL825" s="168"/>
      <c r="KVM825" s="168"/>
      <c r="KVN825" s="168"/>
      <c r="KVO825" s="168"/>
      <c r="KVP825" s="168"/>
      <c r="KVQ825" s="168"/>
      <c r="KVR825" s="168"/>
      <c r="KVS825" s="168"/>
      <c r="KVT825" s="168"/>
      <c r="KVU825" s="168"/>
      <c r="KVV825" s="168"/>
      <c r="KVW825" s="168"/>
      <c r="KVX825" s="168"/>
      <c r="KVY825" s="168"/>
      <c r="KVZ825" s="168"/>
      <c r="KWA825" s="168"/>
      <c r="KWB825" s="168"/>
      <c r="KWC825" s="168"/>
      <c r="KWD825" s="168"/>
      <c r="KWE825" s="168"/>
      <c r="KWF825" s="168"/>
      <c r="KWG825" s="168"/>
      <c r="KWH825" s="168"/>
      <c r="KWI825" s="168"/>
      <c r="KWJ825" s="168"/>
      <c r="KWK825" s="168"/>
      <c r="KWL825" s="168"/>
      <c r="KWM825" s="168"/>
      <c r="KWN825" s="168"/>
      <c r="KWO825" s="168"/>
      <c r="KWP825" s="168"/>
      <c r="KWQ825" s="168"/>
      <c r="KWR825" s="168"/>
      <c r="KWS825" s="168"/>
      <c r="KWT825" s="168"/>
      <c r="KWU825" s="168"/>
      <c r="KWV825" s="168"/>
      <c r="KWW825" s="168"/>
      <c r="KWX825" s="168"/>
      <c r="KWY825" s="168"/>
      <c r="KWZ825" s="168"/>
      <c r="KXA825" s="511"/>
      <c r="KXB825" s="511"/>
      <c r="KXC825" s="511"/>
      <c r="KXD825" s="511"/>
      <c r="KXE825" s="511"/>
      <c r="KXF825" s="511"/>
      <c r="KXG825" s="511"/>
      <c r="KXH825" s="511"/>
      <c r="KXI825" s="511"/>
      <c r="KXJ825" s="511"/>
      <c r="KXK825" s="511"/>
      <c r="KXL825" s="511"/>
      <c r="KXM825" s="511"/>
      <c r="KXN825" s="511"/>
      <c r="KXO825" s="511"/>
      <c r="KXP825" s="511"/>
      <c r="KXQ825" s="511"/>
      <c r="KXR825" s="511"/>
      <c r="KXS825" s="511"/>
      <c r="KXT825" s="511"/>
      <c r="KXU825" s="511"/>
      <c r="KXV825" s="511"/>
      <c r="KXW825" s="511"/>
      <c r="KXX825" s="511"/>
      <c r="KXY825" s="89"/>
      <c r="KXZ825" s="89"/>
      <c r="KYA825" s="89"/>
      <c r="KYB825" s="89"/>
      <c r="KYC825" s="89"/>
      <c r="KYD825" s="511"/>
      <c r="KYE825" s="511"/>
      <c r="KYF825" s="89"/>
      <c r="KYG825" s="89"/>
      <c r="KYH825" s="511"/>
      <c r="KYI825" s="511"/>
      <c r="KYJ825" s="89"/>
      <c r="KYK825" s="89"/>
      <c r="KYL825" s="511"/>
      <c r="KYM825" s="511"/>
      <c r="KYN825" s="511"/>
      <c r="KYO825" s="511"/>
      <c r="KYP825" s="511"/>
      <c r="KYQ825" s="511"/>
      <c r="KYR825" s="511"/>
      <c r="KYS825" s="89"/>
      <c r="KYT825" s="89"/>
      <c r="KYU825" s="511"/>
      <c r="KYV825" s="511"/>
      <c r="KYW825" s="89"/>
      <c r="KYX825" s="89"/>
      <c r="KYY825" s="511"/>
      <c r="KYZ825" s="511"/>
      <c r="KZA825" s="511"/>
      <c r="KZB825" s="511"/>
      <c r="KZC825" s="511"/>
      <c r="KZD825" s="203"/>
      <c r="KZE825" s="107"/>
      <c r="KZF825" s="511"/>
      <c r="KZG825" s="511"/>
      <c r="KZH825" s="511"/>
      <c r="KZI825" s="511"/>
      <c r="KZJ825" s="511"/>
      <c r="KZK825" s="511"/>
      <c r="KZL825" s="511"/>
      <c r="KZM825" s="168"/>
      <c r="KZN825" s="168"/>
      <c r="KZO825" s="168"/>
      <c r="KZP825" s="168"/>
      <c r="KZQ825" s="168"/>
      <c r="KZR825" s="168"/>
      <c r="KZS825" s="168"/>
      <c r="KZT825" s="168"/>
      <c r="KZU825" s="168"/>
      <c r="KZV825" s="168"/>
      <c r="KZW825" s="168"/>
      <c r="KZX825" s="168"/>
      <c r="KZY825" s="168"/>
      <c r="KZZ825" s="168"/>
      <c r="LAA825" s="168"/>
      <c r="LAB825" s="168"/>
      <c r="LAC825" s="168"/>
      <c r="LAD825" s="168"/>
      <c r="LAE825" s="168"/>
      <c r="LAF825" s="168"/>
      <c r="LAG825" s="168"/>
      <c r="LAH825" s="168"/>
      <c r="LAI825" s="168"/>
      <c r="LAJ825" s="168"/>
      <c r="LAK825" s="168"/>
      <c r="LAL825" s="168"/>
      <c r="LAM825" s="168"/>
      <c r="LAN825" s="168"/>
      <c r="LAO825" s="168"/>
      <c r="LAP825" s="168"/>
      <c r="LAQ825" s="168"/>
      <c r="LAR825" s="168"/>
      <c r="LAS825" s="168"/>
      <c r="LAT825" s="168"/>
      <c r="LAU825" s="168"/>
      <c r="LAV825" s="168"/>
      <c r="LAW825" s="168"/>
      <c r="LAX825" s="168"/>
      <c r="LAY825" s="168"/>
      <c r="LAZ825" s="168"/>
      <c r="LBA825" s="168"/>
      <c r="LBB825" s="168"/>
      <c r="LBC825" s="168"/>
      <c r="LBD825" s="168"/>
      <c r="LBE825" s="511"/>
      <c r="LBF825" s="511"/>
      <c r="LBG825" s="511"/>
      <c r="LBH825" s="511"/>
      <c r="LBI825" s="511"/>
      <c r="LBJ825" s="511"/>
      <c r="LBK825" s="511"/>
      <c r="LBL825" s="511"/>
      <c r="LBM825" s="511"/>
      <c r="LBN825" s="511"/>
      <c r="LBO825" s="511"/>
      <c r="LBP825" s="511"/>
      <c r="LBQ825" s="511"/>
      <c r="LBR825" s="511"/>
      <c r="LBS825" s="511"/>
      <c r="LBT825" s="511"/>
      <c r="LBU825" s="511"/>
      <c r="LBV825" s="511"/>
      <c r="LBW825" s="511"/>
      <c r="LBX825" s="511"/>
      <c r="LBY825" s="511"/>
      <c r="LBZ825" s="511"/>
      <c r="LCA825" s="511"/>
      <c r="LCB825" s="511"/>
      <c r="LCC825" s="89"/>
      <c r="LCD825" s="89"/>
      <c r="LCE825" s="89"/>
      <c r="LCF825" s="89"/>
      <c r="LCG825" s="89"/>
      <c r="LCH825" s="511"/>
      <c r="LCI825" s="511"/>
      <c r="LCJ825" s="89"/>
      <c r="LCK825" s="89"/>
      <c r="LCL825" s="511"/>
      <c r="LCM825" s="511"/>
      <c r="LCN825" s="89"/>
      <c r="LCO825" s="89"/>
      <c r="LCP825" s="511"/>
      <c r="LCQ825" s="511"/>
      <c r="LCR825" s="511"/>
      <c r="LCS825" s="511"/>
      <c r="LCT825" s="511"/>
      <c r="LCU825" s="511"/>
      <c r="LCV825" s="511"/>
      <c r="LCW825" s="89"/>
      <c r="LCX825" s="89"/>
      <c r="LCY825" s="511"/>
      <c r="LCZ825" s="511"/>
      <c r="LDA825" s="89"/>
      <c r="LDB825" s="89"/>
      <c r="LDC825" s="511"/>
      <c r="LDD825" s="511"/>
      <c r="LDE825" s="511"/>
      <c r="LDF825" s="511"/>
      <c r="LDG825" s="511"/>
      <c r="LDH825" s="203"/>
      <c r="LDI825" s="107"/>
      <c r="LDJ825" s="511"/>
      <c r="LDK825" s="511"/>
      <c r="LDL825" s="511"/>
      <c r="LDM825" s="511"/>
      <c r="LDN825" s="511"/>
      <c r="LDO825" s="511"/>
      <c r="LDP825" s="511"/>
      <c r="LDQ825" s="168"/>
      <c r="LDR825" s="168"/>
      <c r="LDS825" s="168"/>
      <c r="LDT825" s="168"/>
      <c r="LDU825" s="168"/>
      <c r="LDV825" s="168"/>
      <c r="LDW825" s="168"/>
      <c r="LDX825" s="168"/>
      <c r="LDY825" s="168"/>
      <c r="LDZ825" s="168"/>
      <c r="LEA825" s="168"/>
      <c r="LEB825" s="168"/>
      <c r="LEC825" s="168"/>
      <c r="LED825" s="168"/>
      <c r="LEE825" s="168"/>
      <c r="LEF825" s="168"/>
      <c r="LEG825" s="168"/>
      <c r="LEH825" s="168"/>
      <c r="LEI825" s="168"/>
      <c r="LEJ825" s="168"/>
      <c r="LEK825" s="168"/>
      <c r="LEL825" s="168"/>
      <c r="LEM825" s="168"/>
      <c r="LEN825" s="168"/>
      <c r="LEO825" s="168"/>
      <c r="LEP825" s="168"/>
      <c r="LEQ825" s="168"/>
      <c r="LER825" s="168"/>
      <c r="LES825" s="168"/>
      <c r="LET825" s="168"/>
      <c r="LEU825" s="168"/>
      <c r="LEV825" s="168"/>
      <c r="LEW825" s="168"/>
      <c r="LEX825" s="168"/>
      <c r="LEY825" s="168"/>
      <c r="LEZ825" s="168"/>
      <c r="LFA825" s="168"/>
      <c r="LFB825" s="168"/>
      <c r="LFC825" s="168"/>
      <c r="LFD825" s="168"/>
      <c r="LFE825" s="168"/>
      <c r="LFF825" s="168"/>
      <c r="LFG825" s="168"/>
      <c r="LFH825" s="168"/>
      <c r="LFI825" s="511"/>
      <c r="LFJ825" s="511"/>
      <c r="LFK825" s="511"/>
      <c r="LFL825" s="511"/>
      <c r="LFM825" s="511"/>
      <c r="LFN825" s="511"/>
      <c r="LFO825" s="511"/>
      <c r="LFP825" s="511"/>
      <c r="LFQ825" s="511"/>
      <c r="LFR825" s="511"/>
      <c r="LFS825" s="511"/>
      <c r="LFT825" s="511"/>
      <c r="LFU825" s="511"/>
      <c r="LFV825" s="511"/>
      <c r="LFW825" s="511"/>
      <c r="LFX825" s="511"/>
      <c r="LFY825" s="511"/>
      <c r="LFZ825" s="511"/>
      <c r="LGA825" s="511"/>
      <c r="LGB825" s="511"/>
      <c r="LGC825" s="511"/>
      <c r="LGD825" s="511"/>
      <c r="LGE825" s="511"/>
      <c r="LGF825" s="511"/>
      <c r="LGG825" s="89"/>
      <c r="LGH825" s="89"/>
      <c r="LGI825" s="89"/>
      <c r="LGJ825" s="89"/>
      <c r="LGK825" s="89"/>
      <c r="LGL825" s="511"/>
      <c r="LGM825" s="511"/>
      <c r="LGN825" s="89"/>
      <c r="LGO825" s="89"/>
      <c r="LGP825" s="511"/>
      <c r="LGQ825" s="511"/>
      <c r="LGR825" s="89"/>
      <c r="LGS825" s="89"/>
      <c r="LGT825" s="511"/>
      <c r="LGU825" s="511"/>
      <c r="LGV825" s="511"/>
      <c r="LGW825" s="511"/>
      <c r="LGX825" s="511"/>
      <c r="LGY825" s="511"/>
      <c r="LGZ825" s="511"/>
      <c r="LHA825" s="89"/>
      <c r="LHB825" s="89"/>
      <c r="LHC825" s="511"/>
      <c r="LHD825" s="511"/>
      <c r="LHE825" s="89"/>
      <c r="LHF825" s="89"/>
      <c r="LHG825" s="511"/>
      <c r="LHH825" s="511"/>
      <c r="LHI825" s="511"/>
      <c r="LHJ825" s="511"/>
      <c r="LHK825" s="511"/>
      <c r="LHL825" s="203"/>
      <c r="LHM825" s="107"/>
      <c r="LHN825" s="511"/>
      <c r="LHO825" s="511"/>
      <c r="LHP825" s="511"/>
      <c r="LHQ825" s="511"/>
      <c r="LHR825" s="511"/>
      <c r="LHS825" s="511"/>
      <c r="LHT825" s="511"/>
      <c r="LHU825" s="168"/>
      <c r="LHV825" s="168"/>
      <c r="LHW825" s="168"/>
      <c r="LHX825" s="168"/>
      <c r="LHY825" s="168"/>
      <c r="LHZ825" s="168"/>
      <c r="LIA825" s="168"/>
      <c r="LIB825" s="168"/>
      <c r="LIC825" s="168"/>
      <c r="LID825" s="168"/>
      <c r="LIE825" s="168"/>
      <c r="LIF825" s="168"/>
      <c r="LIG825" s="168"/>
      <c r="LIH825" s="168"/>
      <c r="LII825" s="168"/>
      <c r="LIJ825" s="168"/>
      <c r="LIK825" s="168"/>
      <c r="LIL825" s="168"/>
      <c r="LIM825" s="168"/>
      <c r="LIN825" s="168"/>
      <c r="LIO825" s="168"/>
      <c r="LIP825" s="168"/>
      <c r="LIQ825" s="168"/>
      <c r="LIR825" s="168"/>
      <c r="LIS825" s="168"/>
      <c r="LIT825" s="168"/>
      <c r="LIU825" s="168"/>
      <c r="LIV825" s="168"/>
      <c r="LIW825" s="168"/>
      <c r="LIX825" s="168"/>
      <c r="LIY825" s="168"/>
      <c r="LIZ825" s="168"/>
      <c r="LJA825" s="168"/>
      <c r="LJB825" s="168"/>
      <c r="LJC825" s="168"/>
      <c r="LJD825" s="168"/>
      <c r="LJE825" s="168"/>
      <c r="LJF825" s="168"/>
      <c r="LJG825" s="168"/>
      <c r="LJH825" s="168"/>
      <c r="LJI825" s="168"/>
      <c r="LJJ825" s="168"/>
      <c r="LJK825" s="168"/>
      <c r="LJL825" s="168"/>
      <c r="LJM825" s="511"/>
      <c r="LJN825" s="511"/>
      <c r="LJO825" s="511"/>
      <c r="LJP825" s="511"/>
      <c r="LJQ825" s="511"/>
      <c r="LJR825" s="511"/>
      <c r="LJS825" s="511"/>
      <c r="LJT825" s="511"/>
      <c r="LJU825" s="511"/>
      <c r="LJV825" s="511"/>
      <c r="LJW825" s="511"/>
      <c r="LJX825" s="511"/>
      <c r="LJY825" s="511"/>
      <c r="LJZ825" s="511"/>
      <c r="LKA825" s="511"/>
      <c r="LKB825" s="511"/>
      <c r="LKC825" s="511"/>
      <c r="LKD825" s="511"/>
      <c r="LKE825" s="511"/>
      <c r="LKF825" s="511"/>
      <c r="LKG825" s="511"/>
      <c r="LKH825" s="511"/>
      <c r="LKI825" s="511"/>
      <c r="LKJ825" s="511"/>
      <c r="LKK825" s="89"/>
      <c r="LKL825" s="89"/>
      <c r="LKM825" s="89"/>
      <c r="LKN825" s="89"/>
      <c r="LKO825" s="89"/>
      <c r="LKP825" s="511"/>
      <c r="LKQ825" s="511"/>
      <c r="LKR825" s="89"/>
      <c r="LKS825" s="89"/>
      <c r="LKT825" s="511"/>
      <c r="LKU825" s="511"/>
      <c r="LKV825" s="89"/>
      <c r="LKW825" s="89"/>
      <c r="LKX825" s="511"/>
      <c r="LKY825" s="511"/>
      <c r="LKZ825" s="511"/>
      <c r="LLA825" s="511"/>
      <c r="LLB825" s="511"/>
      <c r="LLC825" s="511"/>
      <c r="LLD825" s="511"/>
      <c r="LLE825" s="89"/>
      <c r="LLF825" s="89"/>
      <c r="LLG825" s="511"/>
      <c r="LLH825" s="511"/>
      <c r="LLI825" s="89"/>
      <c r="LLJ825" s="89"/>
      <c r="LLK825" s="511"/>
      <c r="LLL825" s="511"/>
      <c r="LLM825" s="511"/>
      <c r="LLN825" s="511"/>
      <c r="LLO825" s="511"/>
      <c r="LLP825" s="203"/>
      <c r="LLQ825" s="107"/>
      <c r="LLR825" s="511"/>
      <c r="LLS825" s="511"/>
      <c r="LLT825" s="511"/>
      <c r="LLU825" s="511"/>
      <c r="LLV825" s="511"/>
      <c r="LLW825" s="511"/>
      <c r="LLX825" s="511"/>
      <c r="LLY825" s="168"/>
      <c r="LLZ825" s="168"/>
      <c r="LMA825" s="168"/>
      <c r="LMB825" s="168"/>
      <c r="LMC825" s="168"/>
      <c r="LMD825" s="168"/>
      <c r="LME825" s="168"/>
      <c r="LMF825" s="168"/>
      <c r="LMG825" s="168"/>
      <c r="LMH825" s="168"/>
      <c r="LMI825" s="168"/>
      <c r="LMJ825" s="168"/>
      <c r="LMK825" s="168"/>
      <c r="LML825" s="168"/>
      <c r="LMM825" s="168"/>
      <c r="LMN825" s="168"/>
      <c r="LMO825" s="168"/>
      <c r="LMP825" s="168"/>
      <c r="LMQ825" s="168"/>
      <c r="LMR825" s="168"/>
      <c r="LMS825" s="168"/>
      <c r="LMT825" s="168"/>
      <c r="LMU825" s="168"/>
      <c r="LMV825" s="168"/>
      <c r="LMW825" s="168"/>
      <c r="LMX825" s="168"/>
      <c r="LMY825" s="168"/>
      <c r="LMZ825" s="168"/>
      <c r="LNA825" s="168"/>
      <c r="LNB825" s="168"/>
      <c r="LNC825" s="168"/>
      <c r="LND825" s="168"/>
      <c r="LNE825" s="168"/>
      <c r="LNF825" s="168"/>
      <c r="LNG825" s="168"/>
      <c r="LNH825" s="168"/>
      <c r="LNI825" s="168"/>
      <c r="LNJ825" s="168"/>
      <c r="LNK825" s="168"/>
      <c r="LNL825" s="168"/>
      <c r="LNM825" s="168"/>
      <c r="LNN825" s="168"/>
      <c r="LNO825" s="168"/>
      <c r="LNP825" s="168"/>
      <c r="LNQ825" s="511"/>
      <c r="LNR825" s="511"/>
      <c r="LNS825" s="511"/>
      <c r="LNT825" s="511"/>
      <c r="LNU825" s="511"/>
      <c r="LNV825" s="511"/>
      <c r="LNW825" s="511"/>
      <c r="LNX825" s="511"/>
      <c r="LNY825" s="511"/>
      <c r="LNZ825" s="511"/>
      <c r="LOA825" s="511"/>
      <c r="LOB825" s="511"/>
      <c r="LOC825" s="511"/>
      <c r="LOD825" s="511"/>
      <c r="LOE825" s="511"/>
      <c r="LOF825" s="511"/>
      <c r="LOG825" s="511"/>
      <c r="LOH825" s="511"/>
      <c r="LOI825" s="511"/>
      <c r="LOJ825" s="511"/>
      <c r="LOK825" s="511"/>
      <c r="LOL825" s="511"/>
      <c r="LOM825" s="511"/>
      <c r="LON825" s="511"/>
      <c r="LOO825" s="89"/>
      <c r="LOP825" s="89"/>
      <c r="LOQ825" s="89"/>
      <c r="LOR825" s="89"/>
      <c r="LOS825" s="89"/>
      <c r="LOT825" s="511"/>
      <c r="LOU825" s="511"/>
      <c r="LOV825" s="89"/>
      <c r="LOW825" s="89"/>
      <c r="LOX825" s="511"/>
      <c r="LOY825" s="511"/>
      <c r="LOZ825" s="89"/>
      <c r="LPA825" s="89"/>
      <c r="LPB825" s="511"/>
      <c r="LPC825" s="511"/>
      <c r="LPD825" s="511"/>
      <c r="LPE825" s="511"/>
      <c r="LPF825" s="511"/>
      <c r="LPG825" s="511"/>
      <c r="LPH825" s="511"/>
      <c r="LPI825" s="89"/>
      <c r="LPJ825" s="89"/>
      <c r="LPK825" s="511"/>
      <c r="LPL825" s="511"/>
      <c r="LPM825" s="89"/>
      <c r="LPN825" s="89"/>
      <c r="LPO825" s="511"/>
      <c r="LPP825" s="511"/>
      <c r="LPQ825" s="511"/>
      <c r="LPR825" s="511"/>
      <c r="LPS825" s="511"/>
      <c r="LPT825" s="203"/>
      <c r="LPU825" s="107"/>
      <c r="LPV825" s="511"/>
      <c r="LPW825" s="511"/>
      <c r="LPX825" s="511"/>
      <c r="LPY825" s="511"/>
      <c r="LPZ825" s="511"/>
      <c r="LQA825" s="511"/>
      <c r="LQB825" s="511"/>
      <c r="LQC825" s="168"/>
      <c r="LQD825" s="168"/>
      <c r="LQE825" s="168"/>
      <c r="LQF825" s="168"/>
      <c r="LQG825" s="168"/>
      <c r="LQH825" s="168"/>
      <c r="LQI825" s="168"/>
      <c r="LQJ825" s="168"/>
      <c r="LQK825" s="168"/>
      <c r="LQL825" s="168"/>
      <c r="LQM825" s="168"/>
      <c r="LQN825" s="168"/>
      <c r="LQO825" s="168"/>
      <c r="LQP825" s="168"/>
      <c r="LQQ825" s="168"/>
      <c r="LQR825" s="168"/>
      <c r="LQS825" s="168"/>
      <c r="LQT825" s="168"/>
      <c r="LQU825" s="168"/>
      <c r="LQV825" s="168"/>
      <c r="LQW825" s="168"/>
      <c r="LQX825" s="168"/>
      <c r="LQY825" s="168"/>
      <c r="LQZ825" s="168"/>
      <c r="LRA825" s="168"/>
      <c r="LRB825" s="168"/>
      <c r="LRC825" s="168"/>
      <c r="LRD825" s="168"/>
      <c r="LRE825" s="168"/>
      <c r="LRF825" s="168"/>
      <c r="LRG825" s="168"/>
      <c r="LRH825" s="168"/>
      <c r="LRI825" s="168"/>
      <c r="LRJ825" s="168"/>
      <c r="LRK825" s="168"/>
      <c r="LRL825" s="168"/>
      <c r="LRM825" s="168"/>
      <c r="LRN825" s="168"/>
      <c r="LRO825" s="168"/>
      <c r="LRP825" s="168"/>
      <c r="LRQ825" s="168"/>
      <c r="LRR825" s="168"/>
      <c r="LRS825" s="168"/>
      <c r="LRT825" s="168"/>
      <c r="LRU825" s="511"/>
      <c r="LRV825" s="511"/>
      <c r="LRW825" s="511"/>
      <c r="LRX825" s="511"/>
      <c r="LRY825" s="511"/>
      <c r="LRZ825" s="511"/>
      <c r="LSA825" s="511"/>
      <c r="LSB825" s="511"/>
      <c r="LSC825" s="511"/>
      <c r="LSD825" s="511"/>
      <c r="LSE825" s="511"/>
      <c r="LSF825" s="511"/>
      <c r="LSG825" s="511"/>
      <c r="LSH825" s="511"/>
      <c r="LSI825" s="511"/>
      <c r="LSJ825" s="511"/>
      <c r="LSK825" s="511"/>
      <c r="LSL825" s="511"/>
      <c r="LSM825" s="511"/>
      <c r="LSN825" s="511"/>
      <c r="LSO825" s="511"/>
      <c r="LSP825" s="511"/>
      <c r="LSQ825" s="511"/>
      <c r="LSR825" s="511"/>
      <c r="LSS825" s="89"/>
      <c r="LST825" s="89"/>
      <c r="LSU825" s="89"/>
      <c r="LSV825" s="89"/>
      <c r="LSW825" s="89"/>
      <c r="LSX825" s="511"/>
      <c r="LSY825" s="511"/>
      <c r="LSZ825" s="89"/>
      <c r="LTA825" s="89"/>
      <c r="LTB825" s="511"/>
      <c r="LTC825" s="511"/>
      <c r="LTD825" s="89"/>
      <c r="LTE825" s="89"/>
      <c r="LTF825" s="511"/>
      <c r="LTG825" s="511"/>
      <c r="LTH825" s="511"/>
      <c r="LTI825" s="511"/>
      <c r="LTJ825" s="511"/>
      <c r="LTK825" s="511"/>
      <c r="LTL825" s="511"/>
      <c r="LTM825" s="89"/>
      <c r="LTN825" s="89"/>
      <c r="LTO825" s="511"/>
      <c r="LTP825" s="511"/>
      <c r="LTQ825" s="89"/>
      <c r="LTR825" s="89"/>
      <c r="LTS825" s="511"/>
      <c r="LTT825" s="511"/>
      <c r="LTU825" s="511"/>
      <c r="LTV825" s="511"/>
      <c r="LTW825" s="511"/>
      <c r="LTX825" s="203"/>
      <c r="LTY825" s="107"/>
      <c r="LTZ825" s="511"/>
      <c r="LUA825" s="511"/>
      <c r="LUB825" s="511"/>
      <c r="LUC825" s="511"/>
      <c r="LUD825" s="511"/>
      <c r="LUE825" s="511"/>
      <c r="LUF825" s="511"/>
      <c r="LUG825" s="168"/>
      <c r="LUH825" s="168"/>
      <c r="LUI825" s="168"/>
      <c r="LUJ825" s="168"/>
      <c r="LUK825" s="168"/>
      <c r="LUL825" s="168"/>
      <c r="LUM825" s="168"/>
      <c r="LUN825" s="168"/>
      <c r="LUO825" s="168"/>
      <c r="LUP825" s="168"/>
      <c r="LUQ825" s="168"/>
      <c r="LUR825" s="168"/>
      <c r="LUS825" s="168"/>
      <c r="LUT825" s="168"/>
      <c r="LUU825" s="168"/>
      <c r="LUV825" s="168"/>
      <c r="LUW825" s="168"/>
      <c r="LUX825" s="168"/>
      <c r="LUY825" s="168"/>
      <c r="LUZ825" s="168"/>
      <c r="LVA825" s="168"/>
      <c r="LVB825" s="168"/>
      <c r="LVC825" s="168"/>
      <c r="LVD825" s="168"/>
      <c r="LVE825" s="168"/>
      <c r="LVF825" s="168"/>
      <c r="LVG825" s="168"/>
      <c r="LVH825" s="168"/>
      <c r="LVI825" s="168"/>
      <c r="LVJ825" s="168"/>
      <c r="LVK825" s="168"/>
      <c r="LVL825" s="168"/>
      <c r="LVM825" s="168"/>
      <c r="LVN825" s="168"/>
      <c r="LVO825" s="168"/>
      <c r="LVP825" s="168"/>
      <c r="LVQ825" s="168"/>
      <c r="LVR825" s="168"/>
      <c r="LVS825" s="168"/>
      <c r="LVT825" s="168"/>
      <c r="LVU825" s="168"/>
      <c r="LVV825" s="168"/>
      <c r="LVW825" s="168"/>
      <c r="LVX825" s="168"/>
      <c r="LVY825" s="511"/>
      <c r="LVZ825" s="511"/>
      <c r="LWA825" s="511"/>
      <c r="LWB825" s="511"/>
      <c r="LWC825" s="511"/>
      <c r="LWD825" s="511"/>
      <c r="LWE825" s="511"/>
      <c r="LWF825" s="511"/>
      <c r="LWG825" s="511"/>
      <c r="LWH825" s="511"/>
      <c r="LWI825" s="511"/>
      <c r="LWJ825" s="511"/>
      <c r="LWK825" s="511"/>
      <c r="LWL825" s="511"/>
      <c r="LWM825" s="511"/>
      <c r="LWN825" s="511"/>
      <c r="LWO825" s="511"/>
      <c r="LWP825" s="511"/>
      <c r="LWQ825" s="511"/>
      <c r="LWR825" s="511"/>
      <c r="LWS825" s="511"/>
      <c r="LWT825" s="511"/>
      <c r="LWU825" s="511"/>
      <c r="LWV825" s="511"/>
      <c r="LWW825" s="89"/>
      <c r="LWX825" s="89"/>
      <c r="LWY825" s="89"/>
      <c r="LWZ825" s="89"/>
      <c r="LXA825" s="89"/>
      <c r="LXB825" s="511"/>
      <c r="LXC825" s="511"/>
      <c r="LXD825" s="89"/>
      <c r="LXE825" s="89"/>
      <c r="LXF825" s="511"/>
      <c r="LXG825" s="511"/>
      <c r="LXH825" s="89"/>
      <c r="LXI825" s="89"/>
      <c r="LXJ825" s="511"/>
      <c r="LXK825" s="511"/>
      <c r="LXL825" s="511"/>
      <c r="LXM825" s="511"/>
      <c r="LXN825" s="511"/>
      <c r="LXO825" s="511"/>
      <c r="LXP825" s="511"/>
      <c r="LXQ825" s="89"/>
      <c r="LXR825" s="89"/>
      <c r="LXS825" s="511"/>
      <c r="LXT825" s="511"/>
      <c r="LXU825" s="89"/>
      <c r="LXV825" s="89"/>
      <c r="LXW825" s="511"/>
      <c r="LXX825" s="511"/>
      <c r="LXY825" s="511"/>
      <c r="LXZ825" s="511"/>
      <c r="LYA825" s="511"/>
      <c r="LYB825" s="203"/>
      <c r="LYC825" s="107"/>
      <c r="LYD825" s="511"/>
      <c r="LYE825" s="511"/>
      <c r="LYF825" s="511"/>
      <c r="LYG825" s="511"/>
      <c r="LYH825" s="511"/>
      <c r="LYI825" s="511"/>
      <c r="LYJ825" s="511"/>
      <c r="LYK825" s="168"/>
      <c r="LYL825" s="168"/>
      <c r="LYM825" s="168"/>
      <c r="LYN825" s="168"/>
      <c r="LYO825" s="168"/>
      <c r="LYP825" s="168"/>
      <c r="LYQ825" s="168"/>
      <c r="LYR825" s="168"/>
      <c r="LYS825" s="168"/>
      <c r="LYT825" s="168"/>
      <c r="LYU825" s="168"/>
      <c r="LYV825" s="168"/>
      <c r="LYW825" s="168"/>
      <c r="LYX825" s="168"/>
      <c r="LYY825" s="168"/>
      <c r="LYZ825" s="168"/>
      <c r="LZA825" s="168"/>
      <c r="LZB825" s="168"/>
      <c r="LZC825" s="168"/>
      <c r="LZD825" s="168"/>
      <c r="LZE825" s="168"/>
      <c r="LZF825" s="168"/>
      <c r="LZG825" s="168"/>
      <c r="LZH825" s="168"/>
      <c r="LZI825" s="168"/>
      <c r="LZJ825" s="168"/>
      <c r="LZK825" s="168"/>
      <c r="LZL825" s="168"/>
      <c r="LZM825" s="168"/>
      <c r="LZN825" s="168"/>
      <c r="LZO825" s="168"/>
      <c r="LZP825" s="168"/>
      <c r="LZQ825" s="168"/>
      <c r="LZR825" s="168"/>
      <c r="LZS825" s="168"/>
      <c r="LZT825" s="168"/>
      <c r="LZU825" s="168"/>
      <c r="LZV825" s="168"/>
      <c r="LZW825" s="168"/>
      <c r="LZX825" s="168"/>
      <c r="LZY825" s="168"/>
      <c r="LZZ825" s="168"/>
      <c r="MAA825" s="168"/>
      <c r="MAB825" s="168"/>
      <c r="MAC825" s="511"/>
      <c r="MAD825" s="511"/>
      <c r="MAE825" s="511"/>
      <c r="MAF825" s="511"/>
      <c r="MAG825" s="511"/>
      <c r="MAH825" s="511"/>
      <c r="MAI825" s="511"/>
      <c r="MAJ825" s="511"/>
      <c r="MAK825" s="511"/>
      <c r="MAL825" s="511"/>
      <c r="MAM825" s="511"/>
      <c r="MAN825" s="511"/>
      <c r="MAO825" s="511"/>
      <c r="MAP825" s="511"/>
      <c r="MAQ825" s="511"/>
      <c r="MAR825" s="511"/>
      <c r="MAS825" s="511"/>
      <c r="MAT825" s="511"/>
      <c r="MAU825" s="511"/>
      <c r="MAV825" s="511"/>
      <c r="MAW825" s="511"/>
      <c r="MAX825" s="511"/>
      <c r="MAY825" s="511"/>
      <c r="MAZ825" s="511"/>
      <c r="MBA825" s="89"/>
      <c r="MBB825" s="89"/>
      <c r="MBC825" s="89"/>
      <c r="MBD825" s="89"/>
      <c r="MBE825" s="89"/>
      <c r="MBF825" s="511"/>
      <c r="MBG825" s="511"/>
      <c r="MBH825" s="89"/>
      <c r="MBI825" s="89"/>
      <c r="MBJ825" s="511"/>
      <c r="MBK825" s="511"/>
      <c r="MBL825" s="89"/>
      <c r="MBM825" s="89"/>
      <c r="MBN825" s="511"/>
      <c r="MBO825" s="511"/>
      <c r="MBP825" s="511"/>
      <c r="MBQ825" s="511"/>
      <c r="MBR825" s="511"/>
      <c r="MBS825" s="511"/>
      <c r="MBT825" s="511"/>
      <c r="MBU825" s="89"/>
      <c r="MBV825" s="89"/>
      <c r="MBW825" s="511"/>
      <c r="MBX825" s="511"/>
      <c r="MBY825" s="89"/>
      <c r="MBZ825" s="89"/>
      <c r="MCA825" s="511"/>
      <c r="MCB825" s="511"/>
      <c r="MCC825" s="511"/>
      <c r="MCD825" s="511"/>
      <c r="MCE825" s="511"/>
      <c r="MCF825" s="203"/>
      <c r="MCG825" s="107"/>
      <c r="MCH825" s="511"/>
      <c r="MCI825" s="511"/>
      <c r="MCJ825" s="511"/>
      <c r="MCK825" s="511"/>
      <c r="MCL825" s="511"/>
      <c r="MCM825" s="511"/>
      <c r="MCN825" s="511"/>
      <c r="MCO825" s="168"/>
      <c r="MCP825" s="168"/>
      <c r="MCQ825" s="168"/>
      <c r="MCR825" s="168"/>
      <c r="MCS825" s="168"/>
      <c r="MCT825" s="168"/>
      <c r="MCU825" s="168"/>
      <c r="MCV825" s="168"/>
      <c r="MCW825" s="168"/>
      <c r="MCX825" s="168"/>
      <c r="MCY825" s="168"/>
      <c r="MCZ825" s="168"/>
      <c r="MDA825" s="168"/>
      <c r="MDB825" s="168"/>
      <c r="MDC825" s="168"/>
      <c r="MDD825" s="168"/>
      <c r="MDE825" s="168"/>
      <c r="MDF825" s="168"/>
      <c r="MDG825" s="168"/>
      <c r="MDH825" s="168"/>
      <c r="MDI825" s="168"/>
      <c r="MDJ825" s="168"/>
      <c r="MDK825" s="168"/>
      <c r="MDL825" s="168"/>
      <c r="MDM825" s="168"/>
      <c r="MDN825" s="168"/>
      <c r="MDO825" s="168"/>
      <c r="MDP825" s="168"/>
      <c r="MDQ825" s="168"/>
      <c r="MDR825" s="168"/>
      <c r="MDS825" s="168"/>
      <c r="MDT825" s="168"/>
      <c r="MDU825" s="168"/>
      <c r="MDV825" s="168"/>
      <c r="MDW825" s="168"/>
      <c r="MDX825" s="168"/>
      <c r="MDY825" s="168"/>
      <c r="MDZ825" s="168"/>
      <c r="MEA825" s="168"/>
      <c r="MEB825" s="168"/>
      <c r="MEC825" s="168"/>
      <c r="MED825" s="168"/>
      <c r="MEE825" s="168"/>
      <c r="MEF825" s="168"/>
      <c r="MEG825" s="511"/>
      <c r="MEH825" s="511"/>
      <c r="MEI825" s="511"/>
      <c r="MEJ825" s="511"/>
      <c r="MEK825" s="511"/>
      <c r="MEL825" s="511"/>
      <c r="MEM825" s="511"/>
      <c r="MEN825" s="511"/>
      <c r="MEO825" s="511"/>
      <c r="MEP825" s="511"/>
      <c r="MEQ825" s="511"/>
      <c r="MER825" s="511"/>
      <c r="MES825" s="511"/>
      <c r="MET825" s="511"/>
      <c r="MEU825" s="511"/>
      <c r="MEV825" s="511"/>
      <c r="MEW825" s="511"/>
      <c r="MEX825" s="511"/>
      <c r="MEY825" s="511"/>
      <c r="MEZ825" s="511"/>
      <c r="MFA825" s="511"/>
      <c r="MFB825" s="511"/>
      <c r="MFC825" s="511"/>
      <c r="MFD825" s="511"/>
      <c r="MFE825" s="89"/>
      <c r="MFF825" s="89"/>
      <c r="MFG825" s="89"/>
      <c r="MFH825" s="89"/>
      <c r="MFI825" s="89"/>
      <c r="MFJ825" s="511"/>
      <c r="MFK825" s="511"/>
      <c r="MFL825" s="89"/>
      <c r="MFM825" s="89"/>
      <c r="MFN825" s="511"/>
      <c r="MFO825" s="511"/>
      <c r="MFP825" s="89"/>
      <c r="MFQ825" s="89"/>
      <c r="MFR825" s="511"/>
      <c r="MFS825" s="511"/>
      <c r="MFT825" s="511"/>
      <c r="MFU825" s="511"/>
      <c r="MFV825" s="511"/>
      <c r="MFW825" s="511"/>
      <c r="MFX825" s="511"/>
      <c r="MFY825" s="89"/>
      <c r="MFZ825" s="89"/>
      <c r="MGA825" s="511"/>
      <c r="MGB825" s="511"/>
      <c r="MGC825" s="89"/>
      <c r="MGD825" s="89"/>
      <c r="MGE825" s="511"/>
      <c r="MGF825" s="511"/>
      <c r="MGG825" s="511"/>
      <c r="MGH825" s="511"/>
      <c r="MGI825" s="511"/>
      <c r="MGJ825" s="203"/>
      <c r="MGK825" s="107"/>
      <c r="MGL825" s="511"/>
      <c r="MGM825" s="511"/>
      <c r="MGN825" s="511"/>
      <c r="MGO825" s="511"/>
      <c r="MGP825" s="511"/>
      <c r="MGQ825" s="511"/>
      <c r="MGR825" s="511"/>
      <c r="MGS825" s="168"/>
      <c r="MGT825" s="168"/>
      <c r="MGU825" s="168"/>
      <c r="MGV825" s="168"/>
      <c r="MGW825" s="168"/>
      <c r="MGX825" s="168"/>
      <c r="MGY825" s="168"/>
      <c r="MGZ825" s="168"/>
      <c r="MHA825" s="168"/>
      <c r="MHB825" s="168"/>
      <c r="MHC825" s="168"/>
      <c r="MHD825" s="168"/>
      <c r="MHE825" s="168"/>
      <c r="MHF825" s="168"/>
      <c r="MHG825" s="168"/>
      <c r="MHH825" s="168"/>
      <c r="MHI825" s="168"/>
      <c r="MHJ825" s="168"/>
      <c r="MHK825" s="168"/>
      <c r="MHL825" s="168"/>
      <c r="MHM825" s="168"/>
      <c r="MHN825" s="168"/>
      <c r="MHO825" s="168"/>
      <c r="MHP825" s="168"/>
      <c r="MHQ825" s="168"/>
      <c r="MHR825" s="168"/>
      <c r="MHS825" s="168"/>
      <c r="MHT825" s="168"/>
      <c r="MHU825" s="168"/>
      <c r="MHV825" s="168"/>
      <c r="MHW825" s="168"/>
      <c r="MHX825" s="168"/>
      <c r="MHY825" s="168"/>
      <c r="MHZ825" s="168"/>
      <c r="MIA825" s="168"/>
      <c r="MIB825" s="168"/>
      <c r="MIC825" s="168"/>
      <c r="MID825" s="168"/>
      <c r="MIE825" s="168"/>
      <c r="MIF825" s="168"/>
      <c r="MIG825" s="168"/>
      <c r="MIH825" s="168"/>
      <c r="MII825" s="168"/>
      <c r="MIJ825" s="168"/>
      <c r="MIK825" s="511"/>
      <c r="MIL825" s="511"/>
      <c r="MIM825" s="511"/>
      <c r="MIN825" s="511"/>
      <c r="MIO825" s="511"/>
      <c r="MIP825" s="511"/>
      <c r="MIQ825" s="511"/>
      <c r="MIR825" s="511"/>
      <c r="MIS825" s="511"/>
      <c r="MIT825" s="511"/>
      <c r="MIU825" s="511"/>
      <c r="MIV825" s="511"/>
      <c r="MIW825" s="511"/>
      <c r="MIX825" s="511"/>
      <c r="MIY825" s="511"/>
      <c r="MIZ825" s="511"/>
      <c r="MJA825" s="511"/>
      <c r="MJB825" s="511"/>
      <c r="MJC825" s="511"/>
      <c r="MJD825" s="511"/>
      <c r="MJE825" s="511"/>
      <c r="MJF825" s="511"/>
      <c r="MJG825" s="511"/>
      <c r="MJH825" s="511"/>
      <c r="MJI825" s="89"/>
      <c r="MJJ825" s="89"/>
      <c r="MJK825" s="89"/>
      <c r="MJL825" s="89"/>
      <c r="MJM825" s="89"/>
      <c r="MJN825" s="511"/>
      <c r="MJO825" s="511"/>
      <c r="MJP825" s="89"/>
      <c r="MJQ825" s="89"/>
      <c r="MJR825" s="511"/>
      <c r="MJS825" s="511"/>
      <c r="MJT825" s="89"/>
      <c r="MJU825" s="89"/>
      <c r="MJV825" s="511"/>
      <c r="MJW825" s="511"/>
      <c r="MJX825" s="511"/>
      <c r="MJY825" s="511"/>
      <c r="MJZ825" s="511"/>
      <c r="MKA825" s="511"/>
      <c r="MKB825" s="511"/>
      <c r="MKC825" s="89"/>
      <c r="MKD825" s="89"/>
      <c r="MKE825" s="511"/>
      <c r="MKF825" s="511"/>
      <c r="MKG825" s="89"/>
      <c r="MKH825" s="89"/>
      <c r="MKI825" s="511"/>
      <c r="MKJ825" s="511"/>
      <c r="MKK825" s="511"/>
      <c r="MKL825" s="511"/>
      <c r="MKM825" s="511"/>
      <c r="MKN825" s="203"/>
      <c r="MKO825" s="107"/>
      <c r="MKP825" s="511"/>
      <c r="MKQ825" s="511"/>
      <c r="MKR825" s="511"/>
      <c r="MKS825" s="511"/>
      <c r="MKT825" s="511"/>
      <c r="MKU825" s="511"/>
      <c r="MKV825" s="511"/>
      <c r="MKW825" s="168"/>
      <c r="MKX825" s="168"/>
      <c r="MKY825" s="168"/>
      <c r="MKZ825" s="168"/>
      <c r="MLA825" s="168"/>
      <c r="MLB825" s="168"/>
      <c r="MLC825" s="168"/>
      <c r="MLD825" s="168"/>
      <c r="MLE825" s="168"/>
      <c r="MLF825" s="168"/>
      <c r="MLG825" s="168"/>
      <c r="MLH825" s="168"/>
      <c r="MLI825" s="168"/>
      <c r="MLJ825" s="168"/>
      <c r="MLK825" s="168"/>
      <c r="MLL825" s="168"/>
      <c r="MLM825" s="168"/>
      <c r="MLN825" s="168"/>
      <c r="MLO825" s="168"/>
      <c r="MLP825" s="168"/>
      <c r="MLQ825" s="168"/>
      <c r="MLR825" s="168"/>
      <c r="MLS825" s="168"/>
      <c r="MLT825" s="168"/>
      <c r="MLU825" s="168"/>
      <c r="MLV825" s="168"/>
      <c r="MLW825" s="168"/>
      <c r="MLX825" s="168"/>
      <c r="MLY825" s="168"/>
      <c r="MLZ825" s="168"/>
      <c r="MMA825" s="168"/>
      <c r="MMB825" s="168"/>
      <c r="MMC825" s="168"/>
      <c r="MMD825" s="168"/>
      <c r="MME825" s="168"/>
      <c r="MMF825" s="168"/>
      <c r="MMG825" s="168"/>
      <c r="MMH825" s="168"/>
      <c r="MMI825" s="168"/>
      <c r="MMJ825" s="168"/>
      <c r="MMK825" s="168"/>
      <c r="MML825" s="168"/>
      <c r="MMM825" s="168"/>
      <c r="MMN825" s="168"/>
      <c r="MMO825" s="511"/>
      <c r="MMP825" s="511"/>
      <c r="MMQ825" s="511"/>
      <c r="MMR825" s="511"/>
      <c r="MMS825" s="511"/>
      <c r="MMT825" s="511"/>
      <c r="MMU825" s="511"/>
      <c r="MMV825" s="511"/>
      <c r="MMW825" s="511"/>
      <c r="MMX825" s="511"/>
      <c r="MMY825" s="511"/>
      <c r="MMZ825" s="511"/>
      <c r="MNA825" s="511"/>
      <c r="MNB825" s="511"/>
      <c r="MNC825" s="511"/>
      <c r="MND825" s="511"/>
      <c r="MNE825" s="511"/>
      <c r="MNF825" s="511"/>
      <c r="MNG825" s="511"/>
      <c r="MNH825" s="511"/>
      <c r="MNI825" s="511"/>
      <c r="MNJ825" s="511"/>
      <c r="MNK825" s="511"/>
      <c r="MNL825" s="511"/>
      <c r="MNM825" s="89"/>
      <c r="MNN825" s="89"/>
      <c r="MNO825" s="89"/>
      <c r="MNP825" s="89"/>
      <c r="MNQ825" s="89"/>
      <c r="MNR825" s="511"/>
      <c r="MNS825" s="511"/>
      <c r="MNT825" s="89"/>
      <c r="MNU825" s="89"/>
      <c r="MNV825" s="511"/>
      <c r="MNW825" s="511"/>
      <c r="MNX825" s="89"/>
      <c r="MNY825" s="89"/>
      <c r="MNZ825" s="511"/>
      <c r="MOA825" s="511"/>
      <c r="MOB825" s="511"/>
      <c r="MOC825" s="511"/>
      <c r="MOD825" s="511"/>
      <c r="MOE825" s="511"/>
      <c r="MOF825" s="511"/>
      <c r="MOG825" s="89"/>
      <c r="MOH825" s="89"/>
      <c r="MOI825" s="511"/>
      <c r="MOJ825" s="511"/>
      <c r="MOK825" s="89"/>
      <c r="MOL825" s="89"/>
      <c r="MOM825" s="511"/>
      <c r="MON825" s="511"/>
      <c r="MOO825" s="511"/>
      <c r="MOP825" s="511"/>
      <c r="MOQ825" s="511"/>
      <c r="MOR825" s="203"/>
      <c r="MOS825" s="107"/>
      <c r="MOT825" s="511"/>
      <c r="MOU825" s="511"/>
      <c r="MOV825" s="511"/>
      <c r="MOW825" s="511"/>
      <c r="MOX825" s="511"/>
      <c r="MOY825" s="511"/>
      <c r="MOZ825" s="511"/>
      <c r="MPA825" s="168"/>
      <c r="MPB825" s="168"/>
      <c r="MPC825" s="168"/>
      <c r="MPD825" s="168"/>
      <c r="MPE825" s="168"/>
      <c r="MPF825" s="168"/>
      <c r="MPG825" s="168"/>
      <c r="MPH825" s="168"/>
      <c r="MPI825" s="168"/>
      <c r="MPJ825" s="168"/>
      <c r="MPK825" s="168"/>
      <c r="MPL825" s="168"/>
      <c r="MPM825" s="168"/>
      <c r="MPN825" s="168"/>
      <c r="MPO825" s="168"/>
      <c r="MPP825" s="168"/>
      <c r="MPQ825" s="168"/>
      <c r="MPR825" s="168"/>
      <c r="MPS825" s="168"/>
      <c r="MPT825" s="168"/>
      <c r="MPU825" s="168"/>
      <c r="MPV825" s="168"/>
      <c r="MPW825" s="168"/>
      <c r="MPX825" s="168"/>
      <c r="MPY825" s="168"/>
      <c r="MPZ825" s="168"/>
      <c r="MQA825" s="168"/>
      <c r="MQB825" s="168"/>
      <c r="MQC825" s="168"/>
      <c r="MQD825" s="168"/>
      <c r="MQE825" s="168"/>
      <c r="MQF825" s="168"/>
      <c r="MQG825" s="168"/>
      <c r="MQH825" s="168"/>
      <c r="MQI825" s="168"/>
      <c r="MQJ825" s="168"/>
      <c r="MQK825" s="168"/>
      <c r="MQL825" s="168"/>
      <c r="MQM825" s="168"/>
      <c r="MQN825" s="168"/>
      <c r="MQO825" s="168"/>
      <c r="MQP825" s="168"/>
      <c r="MQQ825" s="168"/>
      <c r="MQR825" s="168"/>
      <c r="MQS825" s="511"/>
      <c r="MQT825" s="511"/>
      <c r="MQU825" s="511"/>
      <c r="MQV825" s="511"/>
      <c r="MQW825" s="511"/>
      <c r="MQX825" s="511"/>
      <c r="MQY825" s="511"/>
      <c r="MQZ825" s="511"/>
      <c r="MRA825" s="511"/>
      <c r="MRB825" s="511"/>
      <c r="MRC825" s="511"/>
      <c r="MRD825" s="511"/>
      <c r="MRE825" s="511"/>
      <c r="MRF825" s="511"/>
      <c r="MRG825" s="511"/>
      <c r="MRH825" s="511"/>
      <c r="MRI825" s="511"/>
      <c r="MRJ825" s="511"/>
      <c r="MRK825" s="511"/>
      <c r="MRL825" s="511"/>
      <c r="MRM825" s="511"/>
      <c r="MRN825" s="511"/>
      <c r="MRO825" s="511"/>
      <c r="MRP825" s="511"/>
      <c r="MRQ825" s="89"/>
      <c r="MRR825" s="89"/>
      <c r="MRS825" s="89"/>
      <c r="MRT825" s="89"/>
      <c r="MRU825" s="89"/>
      <c r="MRV825" s="511"/>
      <c r="MRW825" s="511"/>
      <c r="MRX825" s="89"/>
      <c r="MRY825" s="89"/>
      <c r="MRZ825" s="511"/>
      <c r="MSA825" s="511"/>
      <c r="MSB825" s="89"/>
      <c r="MSC825" s="89"/>
      <c r="MSD825" s="511"/>
      <c r="MSE825" s="511"/>
      <c r="MSF825" s="511"/>
      <c r="MSG825" s="511"/>
      <c r="MSH825" s="511"/>
      <c r="MSI825" s="511"/>
      <c r="MSJ825" s="511"/>
      <c r="MSK825" s="89"/>
      <c r="MSL825" s="89"/>
      <c r="MSM825" s="511"/>
      <c r="MSN825" s="511"/>
      <c r="MSO825" s="89"/>
      <c r="MSP825" s="89"/>
      <c r="MSQ825" s="511"/>
      <c r="MSR825" s="511"/>
      <c r="MSS825" s="511"/>
      <c r="MST825" s="511"/>
      <c r="MSU825" s="511"/>
      <c r="MSV825" s="203"/>
      <c r="MSW825" s="107"/>
      <c r="MSX825" s="511"/>
      <c r="MSY825" s="511"/>
      <c r="MSZ825" s="511"/>
      <c r="MTA825" s="511"/>
      <c r="MTB825" s="511"/>
      <c r="MTC825" s="511"/>
      <c r="MTD825" s="511"/>
      <c r="MTE825" s="168"/>
      <c r="MTF825" s="168"/>
      <c r="MTG825" s="168"/>
      <c r="MTH825" s="168"/>
      <c r="MTI825" s="168"/>
      <c r="MTJ825" s="168"/>
      <c r="MTK825" s="168"/>
      <c r="MTL825" s="168"/>
      <c r="MTM825" s="168"/>
      <c r="MTN825" s="168"/>
      <c r="MTO825" s="168"/>
      <c r="MTP825" s="168"/>
      <c r="MTQ825" s="168"/>
      <c r="MTR825" s="168"/>
      <c r="MTS825" s="168"/>
      <c r="MTT825" s="168"/>
      <c r="MTU825" s="168"/>
      <c r="MTV825" s="168"/>
      <c r="MTW825" s="168"/>
      <c r="MTX825" s="168"/>
      <c r="MTY825" s="168"/>
      <c r="MTZ825" s="168"/>
      <c r="MUA825" s="168"/>
      <c r="MUB825" s="168"/>
      <c r="MUC825" s="168"/>
      <c r="MUD825" s="168"/>
      <c r="MUE825" s="168"/>
      <c r="MUF825" s="168"/>
      <c r="MUG825" s="168"/>
      <c r="MUH825" s="168"/>
      <c r="MUI825" s="168"/>
      <c r="MUJ825" s="168"/>
      <c r="MUK825" s="168"/>
      <c r="MUL825" s="168"/>
      <c r="MUM825" s="168"/>
      <c r="MUN825" s="168"/>
      <c r="MUO825" s="168"/>
      <c r="MUP825" s="168"/>
      <c r="MUQ825" s="168"/>
      <c r="MUR825" s="168"/>
      <c r="MUS825" s="168"/>
      <c r="MUT825" s="168"/>
      <c r="MUU825" s="168"/>
      <c r="MUV825" s="168"/>
      <c r="MUW825" s="511"/>
      <c r="MUX825" s="511"/>
      <c r="MUY825" s="511"/>
      <c r="MUZ825" s="511"/>
      <c r="MVA825" s="511"/>
      <c r="MVB825" s="511"/>
      <c r="MVC825" s="511"/>
      <c r="MVD825" s="511"/>
      <c r="MVE825" s="511"/>
      <c r="MVF825" s="511"/>
      <c r="MVG825" s="511"/>
      <c r="MVH825" s="511"/>
      <c r="MVI825" s="511"/>
      <c r="MVJ825" s="511"/>
      <c r="MVK825" s="511"/>
      <c r="MVL825" s="511"/>
      <c r="MVM825" s="511"/>
      <c r="MVN825" s="511"/>
      <c r="MVO825" s="511"/>
      <c r="MVP825" s="511"/>
      <c r="MVQ825" s="511"/>
      <c r="MVR825" s="511"/>
      <c r="MVS825" s="511"/>
      <c r="MVT825" s="511"/>
      <c r="MVU825" s="89"/>
      <c r="MVV825" s="89"/>
      <c r="MVW825" s="89"/>
      <c r="MVX825" s="89"/>
      <c r="MVY825" s="89"/>
      <c r="MVZ825" s="511"/>
      <c r="MWA825" s="511"/>
      <c r="MWB825" s="89"/>
      <c r="MWC825" s="89"/>
      <c r="MWD825" s="511"/>
      <c r="MWE825" s="511"/>
      <c r="MWF825" s="89"/>
      <c r="MWG825" s="89"/>
      <c r="MWH825" s="511"/>
      <c r="MWI825" s="511"/>
      <c r="MWJ825" s="511"/>
      <c r="MWK825" s="511"/>
      <c r="MWL825" s="511"/>
      <c r="MWM825" s="511"/>
      <c r="MWN825" s="511"/>
      <c r="MWO825" s="89"/>
      <c r="MWP825" s="89"/>
      <c r="MWQ825" s="511"/>
      <c r="MWR825" s="511"/>
      <c r="MWS825" s="89"/>
      <c r="MWT825" s="89"/>
      <c r="MWU825" s="511"/>
      <c r="MWV825" s="511"/>
      <c r="MWW825" s="511"/>
      <c r="MWX825" s="511"/>
      <c r="MWY825" s="511"/>
      <c r="MWZ825" s="203"/>
      <c r="MXA825" s="107"/>
      <c r="MXB825" s="511"/>
      <c r="MXC825" s="511"/>
      <c r="MXD825" s="511"/>
      <c r="MXE825" s="511"/>
      <c r="MXF825" s="511"/>
      <c r="MXG825" s="511"/>
      <c r="MXH825" s="511"/>
      <c r="MXI825" s="168"/>
      <c r="MXJ825" s="168"/>
      <c r="MXK825" s="168"/>
      <c r="MXL825" s="168"/>
      <c r="MXM825" s="168"/>
      <c r="MXN825" s="168"/>
      <c r="MXO825" s="168"/>
      <c r="MXP825" s="168"/>
      <c r="MXQ825" s="168"/>
      <c r="MXR825" s="168"/>
      <c r="MXS825" s="168"/>
      <c r="MXT825" s="168"/>
      <c r="MXU825" s="168"/>
      <c r="MXV825" s="168"/>
      <c r="MXW825" s="168"/>
      <c r="MXX825" s="168"/>
      <c r="MXY825" s="168"/>
      <c r="MXZ825" s="168"/>
      <c r="MYA825" s="168"/>
      <c r="MYB825" s="168"/>
      <c r="MYC825" s="168"/>
      <c r="MYD825" s="168"/>
      <c r="MYE825" s="168"/>
      <c r="MYF825" s="168"/>
      <c r="MYG825" s="168"/>
      <c r="MYH825" s="168"/>
      <c r="MYI825" s="168"/>
      <c r="MYJ825" s="168"/>
      <c r="MYK825" s="168"/>
      <c r="MYL825" s="168"/>
      <c r="MYM825" s="168"/>
      <c r="MYN825" s="168"/>
      <c r="MYO825" s="168"/>
      <c r="MYP825" s="168"/>
      <c r="MYQ825" s="168"/>
      <c r="MYR825" s="168"/>
      <c r="MYS825" s="168"/>
      <c r="MYT825" s="168"/>
      <c r="MYU825" s="168"/>
      <c r="MYV825" s="168"/>
      <c r="MYW825" s="168"/>
      <c r="MYX825" s="168"/>
      <c r="MYY825" s="168"/>
      <c r="MYZ825" s="168"/>
      <c r="MZA825" s="511"/>
      <c r="MZB825" s="511"/>
      <c r="MZC825" s="511"/>
      <c r="MZD825" s="511"/>
      <c r="MZE825" s="511"/>
      <c r="MZF825" s="511"/>
      <c r="MZG825" s="511"/>
      <c r="MZH825" s="511"/>
      <c r="MZI825" s="511"/>
      <c r="MZJ825" s="511"/>
      <c r="MZK825" s="511"/>
      <c r="MZL825" s="511"/>
      <c r="MZM825" s="511"/>
      <c r="MZN825" s="511"/>
      <c r="MZO825" s="511"/>
      <c r="MZP825" s="511"/>
      <c r="MZQ825" s="511"/>
      <c r="MZR825" s="511"/>
      <c r="MZS825" s="511"/>
      <c r="MZT825" s="511"/>
      <c r="MZU825" s="511"/>
      <c r="MZV825" s="511"/>
      <c r="MZW825" s="511"/>
      <c r="MZX825" s="511"/>
      <c r="MZY825" s="89"/>
      <c r="MZZ825" s="89"/>
      <c r="NAA825" s="89"/>
      <c r="NAB825" s="89"/>
      <c r="NAC825" s="89"/>
      <c r="NAD825" s="511"/>
      <c r="NAE825" s="511"/>
      <c r="NAF825" s="89"/>
      <c r="NAG825" s="89"/>
      <c r="NAH825" s="511"/>
      <c r="NAI825" s="511"/>
      <c r="NAJ825" s="89"/>
      <c r="NAK825" s="89"/>
      <c r="NAL825" s="511"/>
      <c r="NAM825" s="511"/>
      <c r="NAN825" s="511"/>
      <c r="NAO825" s="511"/>
      <c r="NAP825" s="511"/>
      <c r="NAQ825" s="511"/>
      <c r="NAR825" s="511"/>
      <c r="NAS825" s="89"/>
      <c r="NAT825" s="89"/>
      <c r="NAU825" s="511"/>
      <c r="NAV825" s="511"/>
      <c r="NAW825" s="89"/>
      <c r="NAX825" s="89"/>
      <c r="NAY825" s="511"/>
      <c r="NAZ825" s="511"/>
      <c r="NBA825" s="511"/>
      <c r="NBB825" s="511"/>
      <c r="NBC825" s="511"/>
      <c r="NBD825" s="203"/>
      <c r="NBE825" s="107"/>
      <c r="NBF825" s="511"/>
      <c r="NBG825" s="511"/>
      <c r="NBH825" s="511"/>
      <c r="NBI825" s="511"/>
      <c r="NBJ825" s="511"/>
      <c r="NBK825" s="511"/>
      <c r="NBL825" s="511"/>
      <c r="NBM825" s="168"/>
      <c r="NBN825" s="168"/>
      <c r="NBO825" s="168"/>
      <c r="NBP825" s="168"/>
      <c r="NBQ825" s="168"/>
      <c r="NBR825" s="168"/>
      <c r="NBS825" s="168"/>
      <c r="NBT825" s="168"/>
      <c r="NBU825" s="168"/>
      <c r="NBV825" s="168"/>
      <c r="NBW825" s="168"/>
      <c r="NBX825" s="168"/>
      <c r="NBY825" s="168"/>
      <c r="NBZ825" s="168"/>
      <c r="NCA825" s="168"/>
      <c r="NCB825" s="168"/>
      <c r="NCC825" s="168"/>
      <c r="NCD825" s="168"/>
      <c r="NCE825" s="168"/>
      <c r="NCF825" s="168"/>
      <c r="NCG825" s="168"/>
      <c r="NCH825" s="168"/>
      <c r="NCI825" s="168"/>
      <c r="NCJ825" s="168"/>
      <c r="NCK825" s="168"/>
      <c r="NCL825" s="168"/>
      <c r="NCM825" s="168"/>
      <c r="NCN825" s="168"/>
      <c r="NCO825" s="168"/>
      <c r="NCP825" s="168"/>
      <c r="NCQ825" s="168"/>
      <c r="NCR825" s="168"/>
      <c r="NCS825" s="168"/>
      <c r="NCT825" s="168"/>
      <c r="NCU825" s="168"/>
      <c r="NCV825" s="168"/>
      <c r="NCW825" s="168"/>
      <c r="NCX825" s="168"/>
      <c r="NCY825" s="168"/>
      <c r="NCZ825" s="168"/>
      <c r="NDA825" s="168"/>
      <c r="NDB825" s="168"/>
      <c r="NDC825" s="168"/>
      <c r="NDD825" s="168"/>
      <c r="NDE825" s="511"/>
      <c r="NDF825" s="511"/>
      <c r="NDG825" s="511"/>
      <c r="NDH825" s="511"/>
      <c r="NDI825" s="511"/>
      <c r="NDJ825" s="511"/>
      <c r="NDK825" s="511"/>
      <c r="NDL825" s="511"/>
      <c r="NDM825" s="511"/>
      <c r="NDN825" s="511"/>
      <c r="NDO825" s="511"/>
      <c r="NDP825" s="511"/>
      <c r="NDQ825" s="511"/>
      <c r="NDR825" s="511"/>
      <c r="NDS825" s="511"/>
      <c r="NDT825" s="511"/>
      <c r="NDU825" s="511"/>
      <c r="NDV825" s="511"/>
      <c r="NDW825" s="511"/>
      <c r="NDX825" s="511"/>
      <c r="NDY825" s="511"/>
      <c r="NDZ825" s="511"/>
      <c r="NEA825" s="511"/>
      <c r="NEB825" s="511"/>
      <c r="NEC825" s="89"/>
      <c r="NED825" s="89"/>
      <c r="NEE825" s="89"/>
      <c r="NEF825" s="89"/>
      <c r="NEG825" s="89"/>
      <c r="NEH825" s="511"/>
      <c r="NEI825" s="511"/>
      <c r="NEJ825" s="89"/>
      <c r="NEK825" s="89"/>
      <c r="NEL825" s="511"/>
      <c r="NEM825" s="511"/>
      <c r="NEN825" s="89"/>
      <c r="NEO825" s="89"/>
      <c r="NEP825" s="511"/>
      <c r="NEQ825" s="511"/>
      <c r="NER825" s="511"/>
      <c r="NES825" s="511"/>
      <c r="NET825" s="511"/>
      <c r="NEU825" s="511"/>
      <c r="NEV825" s="511"/>
      <c r="NEW825" s="89"/>
      <c r="NEX825" s="89"/>
      <c r="NEY825" s="511"/>
      <c r="NEZ825" s="511"/>
      <c r="NFA825" s="89"/>
      <c r="NFB825" s="89"/>
      <c r="NFC825" s="511"/>
      <c r="NFD825" s="511"/>
      <c r="NFE825" s="511"/>
      <c r="NFF825" s="511"/>
      <c r="NFG825" s="511"/>
      <c r="NFH825" s="203"/>
      <c r="NFI825" s="107"/>
      <c r="NFJ825" s="511"/>
      <c r="NFK825" s="511"/>
      <c r="NFL825" s="511"/>
      <c r="NFM825" s="511"/>
      <c r="NFN825" s="511"/>
      <c r="NFO825" s="511"/>
      <c r="NFP825" s="511"/>
      <c r="NFQ825" s="168"/>
      <c r="NFR825" s="168"/>
      <c r="NFS825" s="168"/>
      <c r="NFT825" s="168"/>
      <c r="NFU825" s="168"/>
      <c r="NFV825" s="168"/>
      <c r="NFW825" s="168"/>
      <c r="NFX825" s="168"/>
      <c r="NFY825" s="168"/>
      <c r="NFZ825" s="168"/>
      <c r="NGA825" s="168"/>
      <c r="NGB825" s="168"/>
      <c r="NGC825" s="168"/>
      <c r="NGD825" s="168"/>
      <c r="NGE825" s="168"/>
      <c r="NGF825" s="168"/>
      <c r="NGG825" s="168"/>
      <c r="NGH825" s="168"/>
      <c r="NGI825" s="168"/>
      <c r="NGJ825" s="168"/>
      <c r="NGK825" s="168"/>
      <c r="NGL825" s="168"/>
      <c r="NGM825" s="168"/>
      <c r="NGN825" s="168"/>
      <c r="NGO825" s="168"/>
      <c r="NGP825" s="168"/>
      <c r="NGQ825" s="168"/>
      <c r="NGR825" s="168"/>
      <c r="NGS825" s="168"/>
      <c r="NGT825" s="168"/>
      <c r="NGU825" s="168"/>
      <c r="NGV825" s="168"/>
      <c r="NGW825" s="168"/>
      <c r="NGX825" s="168"/>
      <c r="NGY825" s="168"/>
      <c r="NGZ825" s="168"/>
      <c r="NHA825" s="168"/>
      <c r="NHB825" s="168"/>
      <c r="NHC825" s="168"/>
      <c r="NHD825" s="168"/>
      <c r="NHE825" s="168"/>
      <c r="NHF825" s="168"/>
      <c r="NHG825" s="168"/>
      <c r="NHH825" s="168"/>
      <c r="NHI825" s="511"/>
      <c r="NHJ825" s="511"/>
      <c r="NHK825" s="511"/>
      <c r="NHL825" s="511"/>
      <c r="NHM825" s="511"/>
      <c r="NHN825" s="511"/>
      <c r="NHO825" s="511"/>
      <c r="NHP825" s="511"/>
      <c r="NHQ825" s="511"/>
      <c r="NHR825" s="511"/>
      <c r="NHS825" s="511"/>
      <c r="NHT825" s="511"/>
      <c r="NHU825" s="511"/>
      <c r="NHV825" s="511"/>
      <c r="NHW825" s="511"/>
      <c r="NHX825" s="511"/>
      <c r="NHY825" s="511"/>
      <c r="NHZ825" s="511"/>
      <c r="NIA825" s="511"/>
      <c r="NIB825" s="511"/>
      <c r="NIC825" s="511"/>
      <c r="NID825" s="511"/>
      <c r="NIE825" s="511"/>
      <c r="NIF825" s="511"/>
      <c r="NIG825" s="89"/>
      <c r="NIH825" s="89"/>
      <c r="NII825" s="89"/>
      <c r="NIJ825" s="89"/>
      <c r="NIK825" s="89"/>
      <c r="NIL825" s="511"/>
      <c r="NIM825" s="511"/>
      <c r="NIN825" s="89"/>
      <c r="NIO825" s="89"/>
      <c r="NIP825" s="511"/>
      <c r="NIQ825" s="511"/>
      <c r="NIR825" s="89"/>
      <c r="NIS825" s="89"/>
      <c r="NIT825" s="511"/>
      <c r="NIU825" s="511"/>
      <c r="NIV825" s="511"/>
      <c r="NIW825" s="511"/>
      <c r="NIX825" s="511"/>
      <c r="NIY825" s="511"/>
      <c r="NIZ825" s="511"/>
      <c r="NJA825" s="89"/>
      <c r="NJB825" s="89"/>
      <c r="NJC825" s="511"/>
      <c r="NJD825" s="511"/>
      <c r="NJE825" s="89"/>
      <c r="NJF825" s="89"/>
      <c r="NJG825" s="511"/>
      <c r="NJH825" s="511"/>
      <c r="NJI825" s="511"/>
      <c r="NJJ825" s="511"/>
      <c r="NJK825" s="511"/>
      <c r="NJL825" s="203"/>
      <c r="NJM825" s="107"/>
      <c r="NJN825" s="511"/>
      <c r="NJO825" s="511"/>
      <c r="NJP825" s="511"/>
      <c r="NJQ825" s="511"/>
      <c r="NJR825" s="511"/>
      <c r="NJS825" s="511"/>
      <c r="NJT825" s="511"/>
      <c r="NJU825" s="168"/>
      <c r="NJV825" s="168"/>
      <c r="NJW825" s="168"/>
      <c r="NJX825" s="168"/>
      <c r="NJY825" s="168"/>
      <c r="NJZ825" s="168"/>
      <c r="NKA825" s="168"/>
      <c r="NKB825" s="168"/>
      <c r="NKC825" s="168"/>
      <c r="NKD825" s="168"/>
      <c r="NKE825" s="168"/>
      <c r="NKF825" s="168"/>
      <c r="NKG825" s="168"/>
      <c r="NKH825" s="168"/>
      <c r="NKI825" s="168"/>
      <c r="NKJ825" s="168"/>
      <c r="NKK825" s="168"/>
      <c r="NKL825" s="168"/>
      <c r="NKM825" s="168"/>
      <c r="NKN825" s="168"/>
      <c r="NKO825" s="168"/>
      <c r="NKP825" s="168"/>
      <c r="NKQ825" s="168"/>
      <c r="NKR825" s="168"/>
      <c r="NKS825" s="168"/>
      <c r="NKT825" s="168"/>
      <c r="NKU825" s="168"/>
      <c r="NKV825" s="168"/>
      <c r="NKW825" s="168"/>
      <c r="NKX825" s="168"/>
      <c r="NKY825" s="168"/>
      <c r="NKZ825" s="168"/>
      <c r="NLA825" s="168"/>
      <c r="NLB825" s="168"/>
      <c r="NLC825" s="168"/>
      <c r="NLD825" s="168"/>
      <c r="NLE825" s="168"/>
      <c r="NLF825" s="168"/>
      <c r="NLG825" s="168"/>
      <c r="NLH825" s="168"/>
      <c r="NLI825" s="168"/>
      <c r="NLJ825" s="168"/>
      <c r="NLK825" s="168"/>
      <c r="NLL825" s="168"/>
      <c r="NLM825" s="511"/>
      <c r="NLN825" s="511"/>
      <c r="NLO825" s="511"/>
      <c r="NLP825" s="511"/>
      <c r="NLQ825" s="511"/>
      <c r="NLR825" s="511"/>
      <c r="NLS825" s="511"/>
      <c r="NLT825" s="511"/>
      <c r="NLU825" s="511"/>
      <c r="NLV825" s="511"/>
      <c r="NLW825" s="511"/>
      <c r="NLX825" s="511"/>
      <c r="NLY825" s="511"/>
      <c r="NLZ825" s="511"/>
      <c r="NMA825" s="511"/>
      <c r="NMB825" s="511"/>
      <c r="NMC825" s="511"/>
      <c r="NMD825" s="511"/>
      <c r="NME825" s="511"/>
      <c r="NMF825" s="511"/>
      <c r="NMG825" s="511"/>
      <c r="NMH825" s="511"/>
      <c r="NMI825" s="511"/>
      <c r="NMJ825" s="511"/>
      <c r="NMK825" s="89"/>
      <c r="NML825" s="89"/>
      <c r="NMM825" s="89"/>
      <c r="NMN825" s="89"/>
      <c r="NMO825" s="89"/>
      <c r="NMP825" s="511"/>
      <c r="NMQ825" s="511"/>
      <c r="NMR825" s="89"/>
      <c r="NMS825" s="89"/>
      <c r="NMT825" s="511"/>
      <c r="NMU825" s="511"/>
      <c r="NMV825" s="89"/>
      <c r="NMW825" s="89"/>
      <c r="NMX825" s="511"/>
      <c r="NMY825" s="511"/>
      <c r="NMZ825" s="511"/>
      <c r="NNA825" s="511"/>
      <c r="NNB825" s="511"/>
      <c r="NNC825" s="511"/>
      <c r="NND825" s="511"/>
      <c r="NNE825" s="89"/>
      <c r="NNF825" s="89"/>
      <c r="NNG825" s="511"/>
      <c r="NNH825" s="511"/>
      <c r="NNI825" s="89"/>
      <c r="NNJ825" s="89"/>
      <c r="NNK825" s="511"/>
      <c r="NNL825" s="511"/>
      <c r="NNM825" s="511"/>
      <c r="NNN825" s="511"/>
      <c r="NNO825" s="511"/>
      <c r="NNP825" s="203"/>
      <c r="NNQ825" s="107"/>
      <c r="NNR825" s="511"/>
      <c r="NNS825" s="511"/>
      <c r="NNT825" s="511"/>
      <c r="NNU825" s="511"/>
      <c r="NNV825" s="511"/>
      <c r="NNW825" s="511"/>
      <c r="NNX825" s="511"/>
      <c r="NNY825" s="168"/>
      <c r="NNZ825" s="168"/>
      <c r="NOA825" s="168"/>
      <c r="NOB825" s="168"/>
      <c r="NOC825" s="168"/>
      <c r="NOD825" s="168"/>
      <c r="NOE825" s="168"/>
      <c r="NOF825" s="168"/>
      <c r="NOG825" s="168"/>
      <c r="NOH825" s="168"/>
      <c r="NOI825" s="168"/>
      <c r="NOJ825" s="168"/>
      <c r="NOK825" s="168"/>
      <c r="NOL825" s="168"/>
      <c r="NOM825" s="168"/>
      <c r="NON825" s="168"/>
      <c r="NOO825" s="168"/>
      <c r="NOP825" s="168"/>
      <c r="NOQ825" s="168"/>
      <c r="NOR825" s="168"/>
      <c r="NOS825" s="168"/>
      <c r="NOT825" s="168"/>
      <c r="NOU825" s="168"/>
      <c r="NOV825" s="168"/>
      <c r="NOW825" s="168"/>
      <c r="NOX825" s="168"/>
      <c r="NOY825" s="168"/>
      <c r="NOZ825" s="168"/>
      <c r="NPA825" s="168"/>
      <c r="NPB825" s="168"/>
      <c r="NPC825" s="168"/>
      <c r="NPD825" s="168"/>
      <c r="NPE825" s="168"/>
      <c r="NPF825" s="168"/>
      <c r="NPG825" s="168"/>
      <c r="NPH825" s="168"/>
      <c r="NPI825" s="168"/>
      <c r="NPJ825" s="168"/>
      <c r="NPK825" s="168"/>
      <c r="NPL825" s="168"/>
      <c r="NPM825" s="168"/>
      <c r="NPN825" s="168"/>
      <c r="NPO825" s="168"/>
      <c r="NPP825" s="168"/>
      <c r="NPQ825" s="511"/>
      <c r="NPR825" s="511"/>
      <c r="NPS825" s="511"/>
      <c r="NPT825" s="511"/>
      <c r="NPU825" s="511"/>
      <c r="NPV825" s="511"/>
      <c r="NPW825" s="511"/>
      <c r="NPX825" s="511"/>
      <c r="NPY825" s="511"/>
      <c r="NPZ825" s="511"/>
      <c r="NQA825" s="511"/>
      <c r="NQB825" s="511"/>
      <c r="NQC825" s="511"/>
      <c r="NQD825" s="511"/>
      <c r="NQE825" s="511"/>
      <c r="NQF825" s="511"/>
      <c r="NQG825" s="511"/>
      <c r="NQH825" s="511"/>
      <c r="NQI825" s="511"/>
      <c r="NQJ825" s="511"/>
      <c r="NQK825" s="511"/>
      <c r="NQL825" s="511"/>
      <c r="NQM825" s="511"/>
      <c r="NQN825" s="511"/>
      <c r="NQO825" s="89"/>
      <c r="NQP825" s="89"/>
      <c r="NQQ825" s="89"/>
      <c r="NQR825" s="89"/>
      <c r="NQS825" s="89"/>
      <c r="NQT825" s="511"/>
      <c r="NQU825" s="511"/>
      <c r="NQV825" s="89"/>
      <c r="NQW825" s="89"/>
      <c r="NQX825" s="511"/>
      <c r="NQY825" s="511"/>
      <c r="NQZ825" s="89"/>
      <c r="NRA825" s="89"/>
      <c r="NRB825" s="511"/>
      <c r="NRC825" s="511"/>
      <c r="NRD825" s="511"/>
      <c r="NRE825" s="511"/>
      <c r="NRF825" s="511"/>
      <c r="NRG825" s="511"/>
      <c r="NRH825" s="511"/>
      <c r="NRI825" s="89"/>
      <c r="NRJ825" s="89"/>
      <c r="NRK825" s="511"/>
      <c r="NRL825" s="511"/>
      <c r="NRM825" s="89"/>
      <c r="NRN825" s="89"/>
      <c r="NRO825" s="511"/>
      <c r="NRP825" s="511"/>
      <c r="NRQ825" s="511"/>
      <c r="NRR825" s="511"/>
      <c r="NRS825" s="511"/>
      <c r="NRT825" s="203"/>
      <c r="NRU825" s="107"/>
      <c r="NRV825" s="511"/>
      <c r="NRW825" s="511"/>
      <c r="NRX825" s="511"/>
      <c r="NRY825" s="511"/>
      <c r="NRZ825" s="511"/>
      <c r="NSA825" s="511"/>
      <c r="NSB825" s="511"/>
      <c r="NSC825" s="168"/>
      <c r="NSD825" s="168"/>
      <c r="NSE825" s="168"/>
      <c r="NSF825" s="168"/>
      <c r="NSG825" s="168"/>
      <c r="NSH825" s="168"/>
      <c r="NSI825" s="168"/>
      <c r="NSJ825" s="168"/>
      <c r="NSK825" s="168"/>
      <c r="NSL825" s="168"/>
      <c r="NSM825" s="168"/>
      <c r="NSN825" s="168"/>
      <c r="NSO825" s="168"/>
      <c r="NSP825" s="168"/>
      <c r="NSQ825" s="168"/>
      <c r="NSR825" s="168"/>
      <c r="NSS825" s="168"/>
      <c r="NST825" s="168"/>
      <c r="NSU825" s="168"/>
      <c r="NSV825" s="168"/>
      <c r="NSW825" s="168"/>
      <c r="NSX825" s="168"/>
      <c r="NSY825" s="168"/>
      <c r="NSZ825" s="168"/>
      <c r="NTA825" s="168"/>
      <c r="NTB825" s="168"/>
      <c r="NTC825" s="168"/>
      <c r="NTD825" s="168"/>
      <c r="NTE825" s="168"/>
      <c r="NTF825" s="168"/>
      <c r="NTG825" s="168"/>
      <c r="NTH825" s="168"/>
      <c r="NTI825" s="168"/>
      <c r="NTJ825" s="168"/>
      <c r="NTK825" s="168"/>
      <c r="NTL825" s="168"/>
      <c r="NTM825" s="168"/>
      <c r="NTN825" s="168"/>
      <c r="NTO825" s="168"/>
      <c r="NTP825" s="168"/>
      <c r="NTQ825" s="168"/>
      <c r="NTR825" s="168"/>
      <c r="NTS825" s="168"/>
      <c r="NTT825" s="168"/>
      <c r="NTU825" s="511"/>
      <c r="NTV825" s="511"/>
      <c r="NTW825" s="511"/>
      <c r="NTX825" s="511"/>
      <c r="NTY825" s="511"/>
      <c r="NTZ825" s="511"/>
      <c r="NUA825" s="511"/>
      <c r="NUB825" s="511"/>
      <c r="NUC825" s="511"/>
      <c r="NUD825" s="511"/>
      <c r="NUE825" s="511"/>
      <c r="NUF825" s="511"/>
      <c r="NUG825" s="511"/>
      <c r="NUH825" s="511"/>
      <c r="NUI825" s="511"/>
      <c r="NUJ825" s="511"/>
      <c r="NUK825" s="511"/>
      <c r="NUL825" s="511"/>
      <c r="NUM825" s="511"/>
      <c r="NUN825" s="511"/>
      <c r="NUO825" s="511"/>
      <c r="NUP825" s="511"/>
      <c r="NUQ825" s="511"/>
      <c r="NUR825" s="511"/>
      <c r="NUS825" s="89"/>
      <c r="NUT825" s="89"/>
      <c r="NUU825" s="89"/>
      <c r="NUV825" s="89"/>
      <c r="NUW825" s="89"/>
      <c r="NUX825" s="511"/>
      <c r="NUY825" s="511"/>
      <c r="NUZ825" s="89"/>
      <c r="NVA825" s="89"/>
      <c r="NVB825" s="511"/>
      <c r="NVC825" s="511"/>
      <c r="NVD825" s="89"/>
      <c r="NVE825" s="89"/>
      <c r="NVF825" s="511"/>
      <c r="NVG825" s="511"/>
      <c r="NVH825" s="511"/>
      <c r="NVI825" s="511"/>
      <c r="NVJ825" s="511"/>
      <c r="NVK825" s="511"/>
      <c r="NVL825" s="511"/>
      <c r="NVM825" s="89"/>
      <c r="NVN825" s="89"/>
      <c r="NVO825" s="511"/>
      <c r="NVP825" s="511"/>
      <c r="NVQ825" s="89"/>
      <c r="NVR825" s="89"/>
      <c r="NVS825" s="511"/>
      <c r="NVT825" s="511"/>
      <c r="NVU825" s="511"/>
      <c r="NVV825" s="511"/>
      <c r="NVW825" s="511"/>
      <c r="NVX825" s="203"/>
      <c r="NVY825" s="107"/>
      <c r="NVZ825" s="511"/>
      <c r="NWA825" s="511"/>
      <c r="NWB825" s="511"/>
      <c r="NWC825" s="511"/>
      <c r="NWD825" s="511"/>
      <c r="NWE825" s="511"/>
      <c r="NWF825" s="511"/>
      <c r="NWG825" s="168"/>
      <c r="NWH825" s="168"/>
      <c r="NWI825" s="168"/>
      <c r="NWJ825" s="168"/>
      <c r="NWK825" s="168"/>
      <c r="NWL825" s="168"/>
      <c r="NWM825" s="168"/>
      <c r="NWN825" s="168"/>
      <c r="NWO825" s="168"/>
      <c r="NWP825" s="168"/>
      <c r="NWQ825" s="168"/>
      <c r="NWR825" s="168"/>
      <c r="NWS825" s="168"/>
      <c r="NWT825" s="168"/>
      <c r="NWU825" s="168"/>
      <c r="NWV825" s="168"/>
      <c r="NWW825" s="168"/>
      <c r="NWX825" s="168"/>
      <c r="NWY825" s="168"/>
      <c r="NWZ825" s="168"/>
      <c r="NXA825" s="168"/>
      <c r="NXB825" s="168"/>
      <c r="NXC825" s="168"/>
      <c r="NXD825" s="168"/>
      <c r="NXE825" s="168"/>
      <c r="NXF825" s="168"/>
      <c r="NXG825" s="168"/>
      <c r="NXH825" s="168"/>
      <c r="NXI825" s="168"/>
      <c r="NXJ825" s="168"/>
      <c r="NXK825" s="168"/>
      <c r="NXL825" s="168"/>
      <c r="NXM825" s="168"/>
      <c r="NXN825" s="168"/>
      <c r="NXO825" s="168"/>
      <c r="NXP825" s="168"/>
      <c r="NXQ825" s="168"/>
      <c r="NXR825" s="168"/>
      <c r="NXS825" s="168"/>
      <c r="NXT825" s="168"/>
      <c r="NXU825" s="168"/>
      <c r="NXV825" s="168"/>
      <c r="NXW825" s="168"/>
      <c r="NXX825" s="168"/>
      <c r="NXY825" s="511"/>
      <c r="NXZ825" s="511"/>
      <c r="NYA825" s="511"/>
      <c r="NYB825" s="511"/>
      <c r="NYC825" s="511"/>
      <c r="NYD825" s="511"/>
      <c r="NYE825" s="511"/>
      <c r="NYF825" s="511"/>
      <c r="NYG825" s="511"/>
      <c r="NYH825" s="511"/>
      <c r="NYI825" s="511"/>
      <c r="NYJ825" s="511"/>
      <c r="NYK825" s="511"/>
      <c r="NYL825" s="511"/>
      <c r="NYM825" s="511"/>
      <c r="NYN825" s="511"/>
      <c r="NYO825" s="511"/>
      <c r="NYP825" s="511"/>
      <c r="NYQ825" s="511"/>
      <c r="NYR825" s="511"/>
      <c r="NYS825" s="511"/>
      <c r="NYT825" s="511"/>
      <c r="NYU825" s="511"/>
      <c r="NYV825" s="511"/>
      <c r="NYW825" s="89"/>
      <c r="NYX825" s="89"/>
      <c r="NYY825" s="89"/>
      <c r="NYZ825" s="89"/>
      <c r="NZA825" s="89"/>
      <c r="NZB825" s="511"/>
      <c r="NZC825" s="511"/>
      <c r="NZD825" s="89"/>
      <c r="NZE825" s="89"/>
      <c r="NZF825" s="511"/>
      <c r="NZG825" s="511"/>
      <c r="NZH825" s="89"/>
      <c r="NZI825" s="89"/>
      <c r="NZJ825" s="511"/>
      <c r="NZK825" s="511"/>
      <c r="NZL825" s="511"/>
      <c r="NZM825" s="511"/>
      <c r="NZN825" s="511"/>
      <c r="NZO825" s="511"/>
      <c r="NZP825" s="511"/>
      <c r="NZQ825" s="89"/>
      <c r="NZR825" s="89"/>
      <c r="NZS825" s="511"/>
      <c r="NZT825" s="511"/>
      <c r="NZU825" s="89"/>
      <c r="NZV825" s="89"/>
      <c r="NZW825" s="511"/>
      <c r="NZX825" s="511"/>
      <c r="NZY825" s="511"/>
      <c r="NZZ825" s="511"/>
      <c r="OAA825" s="511"/>
      <c r="OAB825" s="203"/>
      <c r="OAC825" s="107"/>
      <c r="OAD825" s="511"/>
      <c r="OAE825" s="511"/>
      <c r="OAF825" s="511"/>
      <c r="OAG825" s="511"/>
      <c r="OAH825" s="511"/>
      <c r="OAI825" s="511"/>
      <c r="OAJ825" s="511"/>
      <c r="OAK825" s="168"/>
      <c r="OAL825" s="168"/>
      <c r="OAM825" s="168"/>
      <c r="OAN825" s="168"/>
      <c r="OAO825" s="168"/>
      <c r="OAP825" s="168"/>
      <c r="OAQ825" s="168"/>
      <c r="OAR825" s="168"/>
      <c r="OAS825" s="168"/>
      <c r="OAT825" s="168"/>
      <c r="OAU825" s="168"/>
      <c r="OAV825" s="168"/>
      <c r="OAW825" s="168"/>
      <c r="OAX825" s="168"/>
      <c r="OAY825" s="168"/>
      <c r="OAZ825" s="168"/>
      <c r="OBA825" s="168"/>
      <c r="OBB825" s="168"/>
      <c r="OBC825" s="168"/>
      <c r="OBD825" s="168"/>
      <c r="OBE825" s="168"/>
      <c r="OBF825" s="168"/>
      <c r="OBG825" s="168"/>
      <c r="OBH825" s="168"/>
      <c r="OBI825" s="168"/>
      <c r="OBJ825" s="168"/>
      <c r="OBK825" s="168"/>
      <c r="OBL825" s="168"/>
      <c r="OBM825" s="168"/>
      <c r="OBN825" s="168"/>
      <c r="OBO825" s="168"/>
      <c r="OBP825" s="168"/>
      <c r="OBQ825" s="168"/>
      <c r="OBR825" s="168"/>
      <c r="OBS825" s="168"/>
      <c r="OBT825" s="168"/>
      <c r="OBU825" s="168"/>
      <c r="OBV825" s="168"/>
      <c r="OBW825" s="168"/>
      <c r="OBX825" s="168"/>
      <c r="OBY825" s="168"/>
      <c r="OBZ825" s="168"/>
      <c r="OCA825" s="168"/>
      <c r="OCB825" s="168"/>
      <c r="OCC825" s="511"/>
      <c r="OCD825" s="511"/>
      <c r="OCE825" s="511"/>
      <c r="OCF825" s="511"/>
      <c r="OCG825" s="511"/>
      <c r="OCH825" s="511"/>
      <c r="OCI825" s="511"/>
      <c r="OCJ825" s="511"/>
      <c r="OCK825" s="511"/>
      <c r="OCL825" s="511"/>
      <c r="OCM825" s="511"/>
      <c r="OCN825" s="511"/>
      <c r="OCO825" s="511"/>
      <c r="OCP825" s="511"/>
      <c r="OCQ825" s="511"/>
      <c r="OCR825" s="511"/>
      <c r="OCS825" s="511"/>
      <c r="OCT825" s="511"/>
      <c r="OCU825" s="511"/>
      <c r="OCV825" s="511"/>
      <c r="OCW825" s="511"/>
      <c r="OCX825" s="511"/>
      <c r="OCY825" s="511"/>
      <c r="OCZ825" s="511"/>
      <c r="ODA825" s="89"/>
      <c r="ODB825" s="89"/>
      <c r="ODC825" s="89"/>
      <c r="ODD825" s="89"/>
      <c r="ODE825" s="89"/>
      <c r="ODF825" s="511"/>
      <c r="ODG825" s="511"/>
      <c r="ODH825" s="89"/>
      <c r="ODI825" s="89"/>
      <c r="ODJ825" s="511"/>
      <c r="ODK825" s="511"/>
      <c r="ODL825" s="89"/>
      <c r="ODM825" s="89"/>
      <c r="ODN825" s="511"/>
      <c r="ODO825" s="511"/>
      <c r="ODP825" s="511"/>
      <c r="ODQ825" s="511"/>
      <c r="ODR825" s="511"/>
      <c r="ODS825" s="511"/>
      <c r="ODT825" s="511"/>
      <c r="ODU825" s="89"/>
      <c r="ODV825" s="89"/>
      <c r="ODW825" s="511"/>
      <c r="ODX825" s="511"/>
      <c r="ODY825" s="89"/>
      <c r="ODZ825" s="89"/>
      <c r="OEA825" s="511"/>
      <c r="OEB825" s="511"/>
      <c r="OEC825" s="511"/>
      <c r="OED825" s="511"/>
      <c r="OEE825" s="511"/>
      <c r="OEF825" s="203"/>
      <c r="OEG825" s="107"/>
      <c r="OEH825" s="511"/>
      <c r="OEI825" s="511"/>
      <c r="OEJ825" s="511"/>
      <c r="OEK825" s="511"/>
      <c r="OEL825" s="511"/>
      <c r="OEM825" s="511"/>
      <c r="OEN825" s="511"/>
      <c r="OEO825" s="168"/>
      <c r="OEP825" s="168"/>
      <c r="OEQ825" s="168"/>
      <c r="OER825" s="168"/>
      <c r="OES825" s="168"/>
      <c r="OET825" s="168"/>
      <c r="OEU825" s="168"/>
      <c r="OEV825" s="168"/>
      <c r="OEW825" s="168"/>
      <c r="OEX825" s="168"/>
      <c r="OEY825" s="168"/>
      <c r="OEZ825" s="168"/>
      <c r="OFA825" s="168"/>
      <c r="OFB825" s="168"/>
      <c r="OFC825" s="168"/>
      <c r="OFD825" s="168"/>
      <c r="OFE825" s="168"/>
      <c r="OFF825" s="168"/>
      <c r="OFG825" s="168"/>
      <c r="OFH825" s="168"/>
      <c r="OFI825" s="168"/>
      <c r="OFJ825" s="168"/>
      <c r="OFK825" s="168"/>
      <c r="OFL825" s="168"/>
      <c r="OFM825" s="168"/>
      <c r="OFN825" s="168"/>
      <c r="OFO825" s="168"/>
      <c r="OFP825" s="168"/>
      <c r="OFQ825" s="168"/>
      <c r="OFR825" s="168"/>
      <c r="OFS825" s="168"/>
      <c r="OFT825" s="168"/>
      <c r="OFU825" s="168"/>
      <c r="OFV825" s="168"/>
      <c r="OFW825" s="168"/>
      <c r="OFX825" s="168"/>
      <c r="OFY825" s="168"/>
      <c r="OFZ825" s="168"/>
      <c r="OGA825" s="168"/>
      <c r="OGB825" s="168"/>
      <c r="OGC825" s="168"/>
      <c r="OGD825" s="168"/>
      <c r="OGE825" s="168"/>
      <c r="OGF825" s="168"/>
      <c r="OGG825" s="511"/>
      <c r="OGH825" s="511"/>
      <c r="OGI825" s="511"/>
      <c r="OGJ825" s="511"/>
      <c r="OGK825" s="511"/>
      <c r="OGL825" s="511"/>
      <c r="OGM825" s="511"/>
      <c r="OGN825" s="511"/>
      <c r="OGO825" s="511"/>
      <c r="OGP825" s="511"/>
      <c r="OGQ825" s="511"/>
      <c r="OGR825" s="511"/>
      <c r="OGS825" s="511"/>
      <c r="OGT825" s="511"/>
      <c r="OGU825" s="511"/>
      <c r="OGV825" s="511"/>
      <c r="OGW825" s="511"/>
      <c r="OGX825" s="511"/>
      <c r="OGY825" s="511"/>
      <c r="OGZ825" s="511"/>
      <c r="OHA825" s="511"/>
      <c r="OHB825" s="511"/>
      <c r="OHC825" s="511"/>
      <c r="OHD825" s="511"/>
      <c r="OHE825" s="89"/>
      <c r="OHF825" s="89"/>
      <c r="OHG825" s="89"/>
      <c r="OHH825" s="89"/>
      <c r="OHI825" s="89"/>
      <c r="OHJ825" s="511"/>
      <c r="OHK825" s="511"/>
      <c r="OHL825" s="89"/>
      <c r="OHM825" s="89"/>
      <c r="OHN825" s="511"/>
      <c r="OHO825" s="511"/>
      <c r="OHP825" s="89"/>
      <c r="OHQ825" s="89"/>
      <c r="OHR825" s="511"/>
      <c r="OHS825" s="511"/>
      <c r="OHT825" s="511"/>
      <c r="OHU825" s="511"/>
      <c r="OHV825" s="511"/>
      <c r="OHW825" s="511"/>
      <c r="OHX825" s="511"/>
      <c r="OHY825" s="89"/>
      <c r="OHZ825" s="89"/>
      <c r="OIA825" s="511"/>
      <c r="OIB825" s="511"/>
      <c r="OIC825" s="89"/>
      <c r="OID825" s="89"/>
      <c r="OIE825" s="511"/>
      <c r="OIF825" s="511"/>
      <c r="OIG825" s="511"/>
      <c r="OIH825" s="511"/>
      <c r="OII825" s="511"/>
      <c r="OIJ825" s="203"/>
      <c r="OIK825" s="107"/>
      <c r="OIL825" s="511"/>
      <c r="OIM825" s="511"/>
      <c r="OIN825" s="511"/>
      <c r="OIO825" s="511"/>
      <c r="OIP825" s="511"/>
      <c r="OIQ825" s="511"/>
      <c r="OIR825" s="511"/>
      <c r="OIS825" s="168"/>
      <c r="OIT825" s="168"/>
      <c r="OIU825" s="168"/>
      <c r="OIV825" s="168"/>
      <c r="OIW825" s="168"/>
      <c r="OIX825" s="168"/>
      <c r="OIY825" s="168"/>
      <c r="OIZ825" s="168"/>
      <c r="OJA825" s="168"/>
      <c r="OJB825" s="168"/>
      <c r="OJC825" s="168"/>
      <c r="OJD825" s="168"/>
      <c r="OJE825" s="168"/>
      <c r="OJF825" s="168"/>
      <c r="OJG825" s="168"/>
      <c r="OJH825" s="168"/>
      <c r="OJI825" s="168"/>
      <c r="OJJ825" s="168"/>
      <c r="OJK825" s="168"/>
      <c r="OJL825" s="168"/>
      <c r="OJM825" s="168"/>
      <c r="OJN825" s="168"/>
      <c r="OJO825" s="168"/>
      <c r="OJP825" s="168"/>
      <c r="OJQ825" s="168"/>
      <c r="OJR825" s="168"/>
      <c r="OJS825" s="168"/>
      <c r="OJT825" s="168"/>
      <c r="OJU825" s="168"/>
      <c r="OJV825" s="168"/>
      <c r="OJW825" s="168"/>
      <c r="OJX825" s="168"/>
      <c r="OJY825" s="168"/>
      <c r="OJZ825" s="168"/>
      <c r="OKA825" s="168"/>
      <c r="OKB825" s="168"/>
      <c r="OKC825" s="168"/>
      <c r="OKD825" s="168"/>
      <c r="OKE825" s="168"/>
      <c r="OKF825" s="168"/>
      <c r="OKG825" s="168"/>
      <c r="OKH825" s="168"/>
      <c r="OKI825" s="168"/>
      <c r="OKJ825" s="168"/>
      <c r="OKK825" s="511"/>
      <c r="OKL825" s="511"/>
      <c r="OKM825" s="511"/>
      <c r="OKN825" s="511"/>
      <c r="OKO825" s="511"/>
      <c r="OKP825" s="511"/>
      <c r="OKQ825" s="511"/>
      <c r="OKR825" s="511"/>
      <c r="OKS825" s="511"/>
      <c r="OKT825" s="511"/>
      <c r="OKU825" s="511"/>
      <c r="OKV825" s="511"/>
      <c r="OKW825" s="511"/>
      <c r="OKX825" s="511"/>
      <c r="OKY825" s="511"/>
      <c r="OKZ825" s="511"/>
      <c r="OLA825" s="511"/>
      <c r="OLB825" s="511"/>
      <c r="OLC825" s="511"/>
      <c r="OLD825" s="511"/>
      <c r="OLE825" s="511"/>
      <c r="OLF825" s="511"/>
      <c r="OLG825" s="511"/>
      <c r="OLH825" s="511"/>
      <c r="OLI825" s="89"/>
      <c r="OLJ825" s="89"/>
      <c r="OLK825" s="89"/>
      <c r="OLL825" s="89"/>
      <c r="OLM825" s="89"/>
      <c r="OLN825" s="511"/>
      <c r="OLO825" s="511"/>
      <c r="OLP825" s="89"/>
      <c r="OLQ825" s="89"/>
      <c r="OLR825" s="511"/>
      <c r="OLS825" s="511"/>
      <c r="OLT825" s="89"/>
      <c r="OLU825" s="89"/>
      <c r="OLV825" s="511"/>
      <c r="OLW825" s="511"/>
      <c r="OLX825" s="511"/>
      <c r="OLY825" s="511"/>
      <c r="OLZ825" s="511"/>
      <c r="OMA825" s="511"/>
      <c r="OMB825" s="511"/>
      <c r="OMC825" s="89"/>
      <c r="OMD825" s="89"/>
      <c r="OME825" s="511"/>
      <c r="OMF825" s="511"/>
      <c r="OMG825" s="89"/>
      <c r="OMH825" s="89"/>
      <c r="OMI825" s="511"/>
      <c r="OMJ825" s="511"/>
      <c r="OMK825" s="511"/>
      <c r="OML825" s="511"/>
      <c r="OMM825" s="511"/>
      <c r="OMN825" s="203"/>
      <c r="OMO825" s="107"/>
      <c r="OMP825" s="511"/>
      <c r="OMQ825" s="511"/>
      <c r="OMR825" s="511"/>
      <c r="OMS825" s="511"/>
      <c r="OMT825" s="511"/>
      <c r="OMU825" s="511"/>
      <c r="OMV825" s="511"/>
      <c r="OMW825" s="168"/>
      <c r="OMX825" s="168"/>
      <c r="OMY825" s="168"/>
      <c r="OMZ825" s="168"/>
      <c r="ONA825" s="168"/>
      <c r="ONB825" s="168"/>
      <c r="ONC825" s="168"/>
      <c r="OND825" s="168"/>
      <c r="ONE825" s="168"/>
      <c r="ONF825" s="168"/>
      <c r="ONG825" s="168"/>
      <c r="ONH825" s="168"/>
      <c r="ONI825" s="168"/>
      <c r="ONJ825" s="168"/>
      <c r="ONK825" s="168"/>
      <c r="ONL825" s="168"/>
      <c r="ONM825" s="168"/>
      <c r="ONN825" s="168"/>
      <c r="ONO825" s="168"/>
      <c r="ONP825" s="168"/>
      <c r="ONQ825" s="168"/>
      <c r="ONR825" s="168"/>
      <c r="ONS825" s="168"/>
      <c r="ONT825" s="168"/>
      <c r="ONU825" s="168"/>
      <c r="ONV825" s="168"/>
      <c r="ONW825" s="168"/>
      <c r="ONX825" s="168"/>
      <c r="ONY825" s="168"/>
      <c r="ONZ825" s="168"/>
      <c r="OOA825" s="168"/>
      <c r="OOB825" s="168"/>
      <c r="OOC825" s="168"/>
      <c r="OOD825" s="168"/>
      <c r="OOE825" s="168"/>
      <c r="OOF825" s="168"/>
      <c r="OOG825" s="168"/>
      <c r="OOH825" s="168"/>
      <c r="OOI825" s="168"/>
      <c r="OOJ825" s="168"/>
      <c r="OOK825" s="168"/>
      <c r="OOL825" s="168"/>
      <c r="OOM825" s="168"/>
      <c r="OON825" s="168"/>
      <c r="OOO825" s="511"/>
      <c r="OOP825" s="511"/>
      <c r="OOQ825" s="511"/>
      <c r="OOR825" s="511"/>
      <c r="OOS825" s="511"/>
      <c r="OOT825" s="511"/>
      <c r="OOU825" s="511"/>
      <c r="OOV825" s="511"/>
      <c r="OOW825" s="511"/>
      <c r="OOX825" s="511"/>
      <c r="OOY825" s="511"/>
      <c r="OOZ825" s="511"/>
      <c r="OPA825" s="511"/>
      <c r="OPB825" s="511"/>
      <c r="OPC825" s="511"/>
      <c r="OPD825" s="511"/>
      <c r="OPE825" s="511"/>
      <c r="OPF825" s="511"/>
      <c r="OPG825" s="511"/>
      <c r="OPH825" s="511"/>
      <c r="OPI825" s="511"/>
      <c r="OPJ825" s="511"/>
      <c r="OPK825" s="511"/>
      <c r="OPL825" s="511"/>
      <c r="OPM825" s="89"/>
      <c r="OPN825" s="89"/>
      <c r="OPO825" s="89"/>
      <c r="OPP825" s="89"/>
      <c r="OPQ825" s="89"/>
      <c r="OPR825" s="511"/>
      <c r="OPS825" s="511"/>
      <c r="OPT825" s="89"/>
      <c r="OPU825" s="89"/>
      <c r="OPV825" s="511"/>
      <c r="OPW825" s="511"/>
      <c r="OPX825" s="89"/>
      <c r="OPY825" s="89"/>
      <c r="OPZ825" s="511"/>
      <c r="OQA825" s="511"/>
      <c r="OQB825" s="511"/>
      <c r="OQC825" s="511"/>
      <c r="OQD825" s="511"/>
      <c r="OQE825" s="511"/>
      <c r="OQF825" s="511"/>
      <c r="OQG825" s="89"/>
      <c r="OQH825" s="89"/>
      <c r="OQI825" s="511"/>
      <c r="OQJ825" s="511"/>
      <c r="OQK825" s="89"/>
      <c r="OQL825" s="89"/>
      <c r="OQM825" s="511"/>
      <c r="OQN825" s="511"/>
      <c r="OQO825" s="511"/>
      <c r="OQP825" s="511"/>
      <c r="OQQ825" s="511"/>
      <c r="OQR825" s="203"/>
      <c r="OQS825" s="107"/>
      <c r="OQT825" s="511"/>
      <c r="OQU825" s="511"/>
      <c r="OQV825" s="511"/>
      <c r="OQW825" s="511"/>
      <c r="OQX825" s="511"/>
      <c r="OQY825" s="511"/>
      <c r="OQZ825" s="511"/>
      <c r="ORA825" s="168"/>
      <c r="ORB825" s="168"/>
      <c r="ORC825" s="168"/>
      <c r="ORD825" s="168"/>
      <c r="ORE825" s="168"/>
      <c r="ORF825" s="168"/>
      <c r="ORG825" s="168"/>
      <c r="ORH825" s="168"/>
      <c r="ORI825" s="168"/>
      <c r="ORJ825" s="168"/>
      <c r="ORK825" s="168"/>
      <c r="ORL825" s="168"/>
      <c r="ORM825" s="168"/>
      <c r="ORN825" s="168"/>
      <c r="ORO825" s="168"/>
      <c r="ORP825" s="168"/>
      <c r="ORQ825" s="168"/>
      <c r="ORR825" s="168"/>
      <c r="ORS825" s="168"/>
      <c r="ORT825" s="168"/>
      <c r="ORU825" s="168"/>
      <c r="ORV825" s="168"/>
      <c r="ORW825" s="168"/>
      <c r="ORX825" s="168"/>
      <c r="ORY825" s="168"/>
      <c r="ORZ825" s="168"/>
      <c r="OSA825" s="168"/>
      <c r="OSB825" s="168"/>
      <c r="OSC825" s="168"/>
      <c r="OSD825" s="168"/>
      <c r="OSE825" s="168"/>
      <c r="OSF825" s="168"/>
      <c r="OSG825" s="168"/>
      <c r="OSH825" s="168"/>
      <c r="OSI825" s="168"/>
      <c r="OSJ825" s="168"/>
      <c r="OSK825" s="168"/>
      <c r="OSL825" s="168"/>
      <c r="OSM825" s="168"/>
      <c r="OSN825" s="168"/>
      <c r="OSO825" s="168"/>
      <c r="OSP825" s="168"/>
      <c r="OSQ825" s="168"/>
      <c r="OSR825" s="168"/>
      <c r="OSS825" s="511"/>
      <c r="OST825" s="511"/>
      <c r="OSU825" s="511"/>
      <c r="OSV825" s="511"/>
      <c r="OSW825" s="511"/>
      <c r="OSX825" s="511"/>
      <c r="OSY825" s="511"/>
      <c r="OSZ825" s="511"/>
      <c r="OTA825" s="511"/>
      <c r="OTB825" s="511"/>
      <c r="OTC825" s="511"/>
      <c r="OTD825" s="511"/>
      <c r="OTE825" s="511"/>
      <c r="OTF825" s="511"/>
      <c r="OTG825" s="511"/>
      <c r="OTH825" s="511"/>
      <c r="OTI825" s="511"/>
      <c r="OTJ825" s="511"/>
      <c r="OTK825" s="511"/>
      <c r="OTL825" s="511"/>
      <c r="OTM825" s="511"/>
      <c r="OTN825" s="511"/>
      <c r="OTO825" s="511"/>
      <c r="OTP825" s="511"/>
      <c r="OTQ825" s="89"/>
      <c r="OTR825" s="89"/>
      <c r="OTS825" s="89"/>
      <c r="OTT825" s="89"/>
      <c r="OTU825" s="89"/>
      <c r="OTV825" s="511"/>
      <c r="OTW825" s="511"/>
      <c r="OTX825" s="89"/>
      <c r="OTY825" s="89"/>
      <c r="OTZ825" s="511"/>
      <c r="OUA825" s="511"/>
      <c r="OUB825" s="89"/>
      <c r="OUC825" s="89"/>
      <c r="OUD825" s="511"/>
      <c r="OUE825" s="511"/>
      <c r="OUF825" s="511"/>
      <c r="OUG825" s="511"/>
      <c r="OUH825" s="511"/>
      <c r="OUI825" s="511"/>
      <c r="OUJ825" s="511"/>
      <c r="OUK825" s="89"/>
      <c r="OUL825" s="89"/>
      <c r="OUM825" s="511"/>
      <c r="OUN825" s="511"/>
      <c r="OUO825" s="89"/>
      <c r="OUP825" s="89"/>
      <c r="OUQ825" s="511"/>
      <c r="OUR825" s="511"/>
      <c r="OUS825" s="511"/>
      <c r="OUT825" s="511"/>
      <c r="OUU825" s="511"/>
      <c r="OUV825" s="203"/>
      <c r="OUW825" s="107"/>
      <c r="OUX825" s="511"/>
      <c r="OUY825" s="511"/>
      <c r="OUZ825" s="511"/>
      <c r="OVA825" s="511"/>
      <c r="OVB825" s="511"/>
      <c r="OVC825" s="511"/>
      <c r="OVD825" s="511"/>
      <c r="OVE825" s="168"/>
      <c r="OVF825" s="168"/>
      <c r="OVG825" s="168"/>
      <c r="OVH825" s="168"/>
      <c r="OVI825" s="168"/>
      <c r="OVJ825" s="168"/>
      <c r="OVK825" s="168"/>
      <c r="OVL825" s="168"/>
      <c r="OVM825" s="168"/>
      <c r="OVN825" s="168"/>
      <c r="OVO825" s="168"/>
      <c r="OVP825" s="168"/>
      <c r="OVQ825" s="168"/>
      <c r="OVR825" s="168"/>
      <c r="OVS825" s="168"/>
      <c r="OVT825" s="168"/>
      <c r="OVU825" s="168"/>
      <c r="OVV825" s="168"/>
      <c r="OVW825" s="168"/>
      <c r="OVX825" s="168"/>
      <c r="OVY825" s="168"/>
      <c r="OVZ825" s="168"/>
      <c r="OWA825" s="168"/>
      <c r="OWB825" s="168"/>
      <c r="OWC825" s="168"/>
      <c r="OWD825" s="168"/>
      <c r="OWE825" s="168"/>
      <c r="OWF825" s="168"/>
      <c r="OWG825" s="168"/>
      <c r="OWH825" s="168"/>
      <c r="OWI825" s="168"/>
      <c r="OWJ825" s="168"/>
      <c r="OWK825" s="168"/>
      <c r="OWL825" s="168"/>
      <c r="OWM825" s="168"/>
      <c r="OWN825" s="168"/>
      <c r="OWO825" s="168"/>
      <c r="OWP825" s="168"/>
      <c r="OWQ825" s="168"/>
      <c r="OWR825" s="168"/>
      <c r="OWS825" s="168"/>
      <c r="OWT825" s="168"/>
      <c r="OWU825" s="168"/>
      <c r="OWV825" s="168"/>
      <c r="OWW825" s="511"/>
      <c r="OWX825" s="511"/>
      <c r="OWY825" s="511"/>
      <c r="OWZ825" s="511"/>
      <c r="OXA825" s="511"/>
      <c r="OXB825" s="511"/>
      <c r="OXC825" s="511"/>
      <c r="OXD825" s="511"/>
      <c r="OXE825" s="511"/>
      <c r="OXF825" s="511"/>
      <c r="OXG825" s="511"/>
      <c r="OXH825" s="511"/>
      <c r="OXI825" s="511"/>
      <c r="OXJ825" s="511"/>
      <c r="OXK825" s="511"/>
      <c r="OXL825" s="511"/>
      <c r="OXM825" s="511"/>
      <c r="OXN825" s="511"/>
      <c r="OXO825" s="511"/>
      <c r="OXP825" s="511"/>
      <c r="OXQ825" s="511"/>
      <c r="OXR825" s="511"/>
      <c r="OXS825" s="511"/>
      <c r="OXT825" s="511"/>
      <c r="OXU825" s="89"/>
      <c r="OXV825" s="89"/>
      <c r="OXW825" s="89"/>
      <c r="OXX825" s="89"/>
      <c r="OXY825" s="89"/>
      <c r="OXZ825" s="511"/>
      <c r="OYA825" s="511"/>
      <c r="OYB825" s="89"/>
      <c r="OYC825" s="89"/>
      <c r="OYD825" s="511"/>
      <c r="OYE825" s="511"/>
      <c r="OYF825" s="89"/>
      <c r="OYG825" s="89"/>
      <c r="OYH825" s="511"/>
      <c r="OYI825" s="511"/>
      <c r="OYJ825" s="511"/>
      <c r="OYK825" s="511"/>
      <c r="OYL825" s="511"/>
      <c r="OYM825" s="511"/>
      <c r="OYN825" s="511"/>
      <c r="OYO825" s="89"/>
      <c r="OYP825" s="89"/>
      <c r="OYQ825" s="511"/>
      <c r="OYR825" s="511"/>
      <c r="OYS825" s="89"/>
      <c r="OYT825" s="89"/>
      <c r="OYU825" s="511"/>
      <c r="OYV825" s="511"/>
      <c r="OYW825" s="511"/>
      <c r="OYX825" s="511"/>
      <c r="OYY825" s="511"/>
      <c r="OYZ825" s="203"/>
      <c r="OZA825" s="107"/>
      <c r="OZB825" s="511"/>
      <c r="OZC825" s="511"/>
      <c r="OZD825" s="511"/>
      <c r="OZE825" s="511"/>
      <c r="OZF825" s="511"/>
      <c r="OZG825" s="511"/>
      <c r="OZH825" s="511"/>
      <c r="OZI825" s="168"/>
      <c r="OZJ825" s="168"/>
      <c r="OZK825" s="168"/>
      <c r="OZL825" s="168"/>
      <c r="OZM825" s="168"/>
      <c r="OZN825" s="168"/>
      <c r="OZO825" s="168"/>
      <c r="OZP825" s="168"/>
      <c r="OZQ825" s="168"/>
      <c r="OZR825" s="168"/>
      <c r="OZS825" s="168"/>
      <c r="OZT825" s="168"/>
      <c r="OZU825" s="168"/>
      <c r="OZV825" s="168"/>
      <c r="OZW825" s="168"/>
      <c r="OZX825" s="168"/>
      <c r="OZY825" s="168"/>
      <c r="OZZ825" s="168"/>
      <c r="PAA825" s="168"/>
      <c r="PAB825" s="168"/>
      <c r="PAC825" s="168"/>
      <c r="PAD825" s="168"/>
      <c r="PAE825" s="168"/>
      <c r="PAF825" s="168"/>
      <c r="PAG825" s="168"/>
      <c r="PAH825" s="168"/>
      <c r="PAI825" s="168"/>
      <c r="PAJ825" s="168"/>
      <c r="PAK825" s="168"/>
      <c r="PAL825" s="168"/>
      <c r="PAM825" s="168"/>
      <c r="PAN825" s="168"/>
      <c r="PAO825" s="168"/>
      <c r="PAP825" s="168"/>
      <c r="PAQ825" s="168"/>
      <c r="PAR825" s="168"/>
      <c r="PAS825" s="168"/>
      <c r="PAT825" s="168"/>
      <c r="PAU825" s="168"/>
      <c r="PAV825" s="168"/>
      <c r="PAW825" s="168"/>
      <c r="PAX825" s="168"/>
      <c r="PAY825" s="168"/>
      <c r="PAZ825" s="168"/>
      <c r="PBA825" s="511"/>
      <c r="PBB825" s="511"/>
      <c r="PBC825" s="511"/>
      <c r="PBD825" s="511"/>
      <c r="PBE825" s="511"/>
      <c r="PBF825" s="511"/>
      <c r="PBG825" s="511"/>
      <c r="PBH825" s="511"/>
      <c r="PBI825" s="511"/>
      <c r="PBJ825" s="511"/>
      <c r="PBK825" s="511"/>
      <c r="PBL825" s="511"/>
      <c r="PBM825" s="511"/>
      <c r="PBN825" s="511"/>
      <c r="PBO825" s="511"/>
      <c r="PBP825" s="511"/>
      <c r="PBQ825" s="511"/>
      <c r="PBR825" s="511"/>
      <c r="PBS825" s="511"/>
      <c r="PBT825" s="511"/>
      <c r="PBU825" s="511"/>
      <c r="PBV825" s="511"/>
      <c r="PBW825" s="511"/>
      <c r="PBX825" s="511"/>
      <c r="PBY825" s="89"/>
      <c r="PBZ825" s="89"/>
      <c r="PCA825" s="89"/>
      <c r="PCB825" s="89"/>
      <c r="PCC825" s="89"/>
      <c r="PCD825" s="511"/>
      <c r="PCE825" s="511"/>
      <c r="PCF825" s="89"/>
      <c r="PCG825" s="89"/>
      <c r="PCH825" s="511"/>
      <c r="PCI825" s="511"/>
      <c r="PCJ825" s="89"/>
      <c r="PCK825" s="89"/>
      <c r="PCL825" s="511"/>
      <c r="PCM825" s="511"/>
      <c r="PCN825" s="511"/>
      <c r="PCO825" s="511"/>
      <c r="PCP825" s="511"/>
      <c r="PCQ825" s="511"/>
      <c r="PCR825" s="511"/>
      <c r="PCS825" s="89"/>
      <c r="PCT825" s="89"/>
      <c r="PCU825" s="511"/>
      <c r="PCV825" s="511"/>
      <c r="PCW825" s="89"/>
      <c r="PCX825" s="89"/>
      <c r="PCY825" s="511"/>
      <c r="PCZ825" s="511"/>
      <c r="PDA825" s="511"/>
      <c r="PDB825" s="511"/>
      <c r="PDC825" s="511"/>
      <c r="PDD825" s="203"/>
      <c r="PDE825" s="107"/>
      <c r="PDF825" s="511"/>
      <c r="PDG825" s="511"/>
      <c r="PDH825" s="511"/>
      <c r="PDI825" s="511"/>
      <c r="PDJ825" s="511"/>
      <c r="PDK825" s="511"/>
      <c r="PDL825" s="511"/>
      <c r="PDM825" s="168"/>
      <c r="PDN825" s="168"/>
      <c r="PDO825" s="168"/>
      <c r="PDP825" s="168"/>
      <c r="PDQ825" s="168"/>
      <c r="PDR825" s="168"/>
      <c r="PDS825" s="168"/>
      <c r="PDT825" s="168"/>
      <c r="PDU825" s="168"/>
      <c r="PDV825" s="168"/>
      <c r="PDW825" s="168"/>
      <c r="PDX825" s="168"/>
      <c r="PDY825" s="168"/>
      <c r="PDZ825" s="168"/>
      <c r="PEA825" s="168"/>
      <c r="PEB825" s="168"/>
      <c r="PEC825" s="168"/>
      <c r="PED825" s="168"/>
      <c r="PEE825" s="168"/>
      <c r="PEF825" s="168"/>
      <c r="PEG825" s="168"/>
      <c r="PEH825" s="168"/>
      <c r="PEI825" s="168"/>
      <c r="PEJ825" s="168"/>
      <c r="PEK825" s="168"/>
      <c r="PEL825" s="168"/>
      <c r="PEM825" s="168"/>
      <c r="PEN825" s="168"/>
      <c r="PEO825" s="168"/>
      <c r="PEP825" s="168"/>
      <c r="PEQ825" s="168"/>
      <c r="PER825" s="168"/>
      <c r="PES825" s="168"/>
      <c r="PET825" s="168"/>
      <c r="PEU825" s="168"/>
      <c r="PEV825" s="168"/>
      <c r="PEW825" s="168"/>
      <c r="PEX825" s="168"/>
      <c r="PEY825" s="168"/>
      <c r="PEZ825" s="168"/>
      <c r="PFA825" s="168"/>
      <c r="PFB825" s="168"/>
      <c r="PFC825" s="168"/>
      <c r="PFD825" s="168"/>
      <c r="PFE825" s="511"/>
      <c r="PFF825" s="511"/>
      <c r="PFG825" s="511"/>
      <c r="PFH825" s="511"/>
      <c r="PFI825" s="511"/>
      <c r="PFJ825" s="511"/>
      <c r="PFK825" s="511"/>
      <c r="PFL825" s="511"/>
      <c r="PFM825" s="511"/>
      <c r="PFN825" s="511"/>
      <c r="PFO825" s="511"/>
      <c r="PFP825" s="511"/>
      <c r="PFQ825" s="511"/>
      <c r="PFR825" s="511"/>
      <c r="PFS825" s="511"/>
      <c r="PFT825" s="511"/>
      <c r="PFU825" s="511"/>
      <c r="PFV825" s="511"/>
      <c r="PFW825" s="511"/>
      <c r="PFX825" s="511"/>
      <c r="PFY825" s="511"/>
      <c r="PFZ825" s="511"/>
      <c r="PGA825" s="511"/>
      <c r="PGB825" s="511"/>
      <c r="PGC825" s="89"/>
      <c r="PGD825" s="89"/>
      <c r="PGE825" s="89"/>
      <c r="PGF825" s="89"/>
      <c r="PGG825" s="89"/>
      <c r="PGH825" s="511"/>
      <c r="PGI825" s="511"/>
      <c r="PGJ825" s="89"/>
      <c r="PGK825" s="89"/>
      <c r="PGL825" s="511"/>
      <c r="PGM825" s="511"/>
      <c r="PGN825" s="89"/>
      <c r="PGO825" s="89"/>
      <c r="PGP825" s="511"/>
      <c r="PGQ825" s="511"/>
      <c r="PGR825" s="511"/>
      <c r="PGS825" s="511"/>
      <c r="PGT825" s="511"/>
      <c r="PGU825" s="511"/>
      <c r="PGV825" s="511"/>
      <c r="PGW825" s="89"/>
      <c r="PGX825" s="89"/>
      <c r="PGY825" s="511"/>
      <c r="PGZ825" s="511"/>
      <c r="PHA825" s="89"/>
      <c r="PHB825" s="89"/>
      <c r="PHC825" s="511"/>
      <c r="PHD825" s="511"/>
      <c r="PHE825" s="511"/>
      <c r="PHF825" s="511"/>
      <c r="PHG825" s="511"/>
      <c r="PHH825" s="203"/>
      <c r="PHI825" s="107"/>
      <c r="PHJ825" s="511"/>
      <c r="PHK825" s="511"/>
      <c r="PHL825" s="511"/>
      <c r="PHM825" s="511"/>
      <c r="PHN825" s="511"/>
      <c r="PHO825" s="511"/>
      <c r="PHP825" s="511"/>
      <c r="PHQ825" s="168"/>
      <c r="PHR825" s="168"/>
      <c r="PHS825" s="168"/>
      <c r="PHT825" s="168"/>
      <c r="PHU825" s="168"/>
      <c r="PHV825" s="168"/>
      <c r="PHW825" s="168"/>
      <c r="PHX825" s="168"/>
      <c r="PHY825" s="168"/>
      <c r="PHZ825" s="168"/>
      <c r="PIA825" s="168"/>
      <c r="PIB825" s="168"/>
      <c r="PIC825" s="168"/>
      <c r="PID825" s="168"/>
      <c r="PIE825" s="168"/>
      <c r="PIF825" s="168"/>
      <c r="PIG825" s="168"/>
      <c r="PIH825" s="168"/>
      <c r="PII825" s="168"/>
      <c r="PIJ825" s="168"/>
      <c r="PIK825" s="168"/>
      <c r="PIL825" s="168"/>
      <c r="PIM825" s="168"/>
      <c r="PIN825" s="168"/>
      <c r="PIO825" s="168"/>
      <c r="PIP825" s="168"/>
      <c r="PIQ825" s="168"/>
      <c r="PIR825" s="168"/>
      <c r="PIS825" s="168"/>
      <c r="PIT825" s="168"/>
      <c r="PIU825" s="168"/>
      <c r="PIV825" s="168"/>
      <c r="PIW825" s="168"/>
      <c r="PIX825" s="168"/>
      <c r="PIY825" s="168"/>
      <c r="PIZ825" s="168"/>
      <c r="PJA825" s="168"/>
      <c r="PJB825" s="168"/>
      <c r="PJC825" s="168"/>
      <c r="PJD825" s="168"/>
      <c r="PJE825" s="168"/>
      <c r="PJF825" s="168"/>
      <c r="PJG825" s="168"/>
      <c r="PJH825" s="168"/>
      <c r="PJI825" s="511"/>
      <c r="PJJ825" s="511"/>
      <c r="PJK825" s="511"/>
      <c r="PJL825" s="511"/>
      <c r="PJM825" s="511"/>
      <c r="PJN825" s="511"/>
      <c r="PJO825" s="511"/>
      <c r="PJP825" s="511"/>
      <c r="PJQ825" s="511"/>
      <c r="PJR825" s="511"/>
      <c r="PJS825" s="511"/>
      <c r="PJT825" s="511"/>
      <c r="PJU825" s="511"/>
      <c r="PJV825" s="511"/>
      <c r="PJW825" s="511"/>
      <c r="PJX825" s="511"/>
      <c r="PJY825" s="511"/>
      <c r="PJZ825" s="511"/>
      <c r="PKA825" s="511"/>
      <c r="PKB825" s="511"/>
      <c r="PKC825" s="511"/>
      <c r="PKD825" s="511"/>
      <c r="PKE825" s="511"/>
      <c r="PKF825" s="511"/>
      <c r="PKG825" s="89"/>
      <c r="PKH825" s="89"/>
      <c r="PKI825" s="89"/>
      <c r="PKJ825" s="89"/>
      <c r="PKK825" s="89"/>
      <c r="PKL825" s="511"/>
      <c r="PKM825" s="511"/>
      <c r="PKN825" s="89"/>
      <c r="PKO825" s="89"/>
      <c r="PKP825" s="511"/>
      <c r="PKQ825" s="511"/>
      <c r="PKR825" s="89"/>
      <c r="PKS825" s="89"/>
      <c r="PKT825" s="511"/>
      <c r="PKU825" s="511"/>
      <c r="PKV825" s="511"/>
      <c r="PKW825" s="511"/>
      <c r="PKX825" s="511"/>
      <c r="PKY825" s="511"/>
      <c r="PKZ825" s="511"/>
      <c r="PLA825" s="89"/>
      <c r="PLB825" s="89"/>
      <c r="PLC825" s="511"/>
      <c r="PLD825" s="511"/>
      <c r="PLE825" s="89"/>
      <c r="PLF825" s="89"/>
      <c r="PLG825" s="511"/>
      <c r="PLH825" s="511"/>
      <c r="PLI825" s="511"/>
      <c r="PLJ825" s="511"/>
      <c r="PLK825" s="511"/>
      <c r="PLL825" s="203"/>
      <c r="PLM825" s="107"/>
      <c r="PLN825" s="511"/>
      <c r="PLO825" s="511"/>
      <c r="PLP825" s="511"/>
      <c r="PLQ825" s="511"/>
      <c r="PLR825" s="511"/>
      <c r="PLS825" s="511"/>
      <c r="PLT825" s="511"/>
      <c r="PLU825" s="168"/>
      <c r="PLV825" s="168"/>
      <c r="PLW825" s="168"/>
      <c r="PLX825" s="168"/>
      <c r="PLY825" s="168"/>
      <c r="PLZ825" s="168"/>
      <c r="PMA825" s="168"/>
      <c r="PMB825" s="168"/>
      <c r="PMC825" s="168"/>
      <c r="PMD825" s="168"/>
      <c r="PME825" s="168"/>
      <c r="PMF825" s="168"/>
      <c r="PMG825" s="168"/>
      <c r="PMH825" s="168"/>
      <c r="PMI825" s="168"/>
      <c r="PMJ825" s="168"/>
      <c r="PMK825" s="168"/>
      <c r="PML825" s="168"/>
      <c r="PMM825" s="168"/>
      <c r="PMN825" s="168"/>
      <c r="PMO825" s="168"/>
      <c r="PMP825" s="168"/>
      <c r="PMQ825" s="168"/>
      <c r="PMR825" s="168"/>
      <c r="PMS825" s="168"/>
      <c r="PMT825" s="168"/>
      <c r="PMU825" s="168"/>
      <c r="PMV825" s="168"/>
      <c r="PMW825" s="168"/>
      <c r="PMX825" s="168"/>
      <c r="PMY825" s="168"/>
      <c r="PMZ825" s="168"/>
      <c r="PNA825" s="168"/>
      <c r="PNB825" s="168"/>
      <c r="PNC825" s="168"/>
      <c r="PND825" s="168"/>
      <c r="PNE825" s="168"/>
      <c r="PNF825" s="168"/>
      <c r="PNG825" s="168"/>
      <c r="PNH825" s="168"/>
      <c r="PNI825" s="168"/>
      <c r="PNJ825" s="168"/>
      <c r="PNK825" s="168"/>
      <c r="PNL825" s="168"/>
      <c r="PNM825" s="511"/>
      <c r="PNN825" s="511"/>
      <c r="PNO825" s="511"/>
      <c r="PNP825" s="511"/>
      <c r="PNQ825" s="511"/>
      <c r="PNR825" s="511"/>
      <c r="PNS825" s="511"/>
      <c r="PNT825" s="511"/>
      <c r="PNU825" s="511"/>
      <c r="PNV825" s="511"/>
      <c r="PNW825" s="511"/>
      <c r="PNX825" s="511"/>
      <c r="PNY825" s="511"/>
      <c r="PNZ825" s="511"/>
      <c r="POA825" s="511"/>
      <c r="POB825" s="511"/>
      <c r="POC825" s="511"/>
      <c r="POD825" s="511"/>
      <c r="POE825" s="511"/>
      <c r="POF825" s="511"/>
      <c r="POG825" s="511"/>
      <c r="POH825" s="511"/>
      <c r="POI825" s="511"/>
      <c r="POJ825" s="511"/>
      <c r="POK825" s="89"/>
      <c r="POL825" s="89"/>
      <c r="POM825" s="89"/>
      <c r="PON825" s="89"/>
      <c r="POO825" s="89"/>
      <c r="POP825" s="511"/>
      <c r="POQ825" s="511"/>
      <c r="POR825" s="89"/>
      <c r="POS825" s="89"/>
      <c r="POT825" s="511"/>
      <c r="POU825" s="511"/>
      <c r="POV825" s="89"/>
      <c r="POW825" s="89"/>
      <c r="POX825" s="511"/>
      <c r="POY825" s="511"/>
      <c r="POZ825" s="511"/>
      <c r="PPA825" s="511"/>
      <c r="PPB825" s="511"/>
      <c r="PPC825" s="511"/>
      <c r="PPD825" s="511"/>
      <c r="PPE825" s="89"/>
      <c r="PPF825" s="89"/>
      <c r="PPG825" s="511"/>
      <c r="PPH825" s="511"/>
      <c r="PPI825" s="89"/>
      <c r="PPJ825" s="89"/>
      <c r="PPK825" s="511"/>
      <c r="PPL825" s="511"/>
      <c r="PPM825" s="511"/>
      <c r="PPN825" s="511"/>
      <c r="PPO825" s="511"/>
      <c r="PPP825" s="203"/>
      <c r="PPQ825" s="107"/>
      <c r="PPR825" s="511"/>
      <c r="PPS825" s="511"/>
      <c r="PPT825" s="511"/>
      <c r="PPU825" s="511"/>
      <c r="PPV825" s="511"/>
      <c r="PPW825" s="511"/>
      <c r="PPX825" s="511"/>
      <c r="PPY825" s="168"/>
      <c r="PPZ825" s="168"/>
      <c r="PQA825" s="168"/>
      <c r="PQB825" s="168"/>
      <c r="PQC825" s="168"/>
      <c r="PQD825" s="168"/>
      <c r="PQE825" s="168"/>
      <c r="PQF825" s="168"/>
      <c r="PQG825" s="168"/>
      <c r="PQH825" s="168"/>
      <c r="PQI825" s="168"/>
      <c r="PQJ825" s="168"/>
      <c r="PQK825" s="168"/>
      <c r="PQL825" s="168"/>
      <c r="PQM825" s="168"/>
      <c r="PQN825" s="168"/>
      <c r="PQO825" s="168"/>
      <c r="PQP825" s="168"/>
      <c r="PQQ825" s="168"/>
      <c r="PQR825" s="168"/>
      <c r="PQS825" s="168"/>
      <c r="PQT825" s="168"/>
      <c r="PQU825" s="168"/>
      <c r="PQV825" s="168"/>
      <c r="PQW825" s="168"/>
      <c r="PQX825" s="168"/>
      <c r="PQY825" s="168"/>
      <c r="PQZ825" s="168"/>
      <c r="PRA825" s="168"/>
      <c r="PRB825" s="168"/>
      <c r="PRC825" s="168"/>
      <c r="PRD825" s="168"/>
      <c r="PRE825" s="168"/>
      <c r="PRF825" s="168"/>
      <c r="PRG825" s="168"/>
      <c r="PRH825" s="168"/>
      <c r="PRI825" s="168"/>
      <c r="PRJ825" s="168"/>
      <c r="PRK825" s="168"/>
      <c r="PRL825" s="168"/>
      <c r="PRM825" s="168"/>
      <c r="PRN825" s="168"/>
      <c r="PRO825" s="168"/>
      <c r="PRP825" s="168"/>
      <c r="PRQ825" s="511"/>
      <c r="PRR825" s="511"/>
      <c r="PRS825" s="511"/>
      <c r="PRT825" s="511"/>
      <c r="PRU825" s="511"/>
      <c r="PRV825" s="511"/>
      <c r="PRW825" s="511"/>
      <c r="PRX825" s="511"/>
      <c r="PRY825" s="511"/>
      <c r="PRZ825" s="511"/>
      <c r="PSA825" s="511"/>
      <c r="PSB825" s="511"/>
      <c r="PSC825" s="511"/>
      <c r="PSD825" s="511"/>
      <c r="PSE825" s="511"/>
      <c r="PSF825" s="511"/>
      <c r="PSG825" s="511"/>
      <c r="PSH825" s="511"/>
      <c r="PSI825" s="511"/>
      <c r="PSJ825" s="511"/>
      <c r="PSK825" s="511"/>
      <c r="PSL825" s="511"/>
      <c r="PSM825" s="511"/>
      <c r="PSN825" s="511"/>
      <c r="PSO825" s="89"/>
      <c r="PSP825" s="89"/>
      <c r="PSQ825" s="89"/>
      <c r="PSR825" s="89"/>
      <c r="PSS825" s="89"/>
      <c r="PST825" s="511"/>
      <c r="PSU825" s="511"/>
      <c r="PSV825" s="89"/>
      <c r="PSW825" s="89"/>
      <c r="PSX825" s="511"/>
      <c r="PSY825" s="511"/>
      <c r="PSZ825" s="89"/>
      <c r="PTA825" s="89"/>
      <c r="PTB825" s="511"/>
      <c r="PTC825" s="511"/>
      <c r="PTD825" s="511"/>
      <c r="PTE825" s="511"/>
      <c r="PTF825" s="511"/>
      <c r="PTG825" s="511"/>
      <c r="PTH825" s="511"/>
      <c r="PTI825" s="89"/>
      <c r="PTJ825" s="89"/>
      <c r="PTK825" s="511"/>
      <c r="PTL825" s="511"/>
      <c r="PTM825" s="89"/>
      <c r="PTN825" s="89"/>
      <c r="PTO825" s="511"/>
      <c r="PTP825" s="511"/>
      <c r="PTQ825" s="511"/>
      <c r="PTR825" s="511"/>
      <c r="PTS825" s="511"/>
      <c r="PTT825" s="203"/>
      <c r="PTU825" s="107"/>
      <c r="PTV825" s="511"/>
      <c r="PTW825" s="511"/>
      <c r="PTX825" s="511"/>
      <c r="PTY825" s="511"/>
      <c r="PTZ825" s="511"/>
      <c r="PUA825" s="511"/>
      <c r="PUB825" s="511"/>
      <c r="PUC825" s="168"/>
      <c r="PUD825" s="168"/>
      <c r="PUE825" s="168"/>
      <c r="PUF825" s="168"/>
      <c r="PUG825" s="168"/>
      <c r="PUH825" s="168"/>
      <c r="PUI825" s="168"/>
      <c r="PUJ825" s="168"/>
      <c r="PUK825" s="168"/>
      <c r="PUL825" s="168"/>
      <c r="PUM825" s="168"/>
      <c r="PUN825" s="168"/>
      <c r="PUO825" s="168"/>
      <c r="PUP825" s="168"/>
      <c r="PUQ825" s="168"/>
      <c r="PUR825" s="168"/>
      <c r="PUS825" s="168"/>
      <c r="PUT825" s="168"/>
      <c r="PUU825" s="168"/>
      <c r="PUV825" s="168"/>
      <c r="PUW825" s="168"/>
      <c r="PUX825" s="168"/>
      <c r="PUY825" s="168"/>
      <c r="PUZ825" s="168"/>
      <c r="PVA825" s="168"/>
      <c r="PVB825" s="168"/>
      <c r="PVC825" s="168"/>
      <c r="PVD825" s="168"/>
      <c r="PVE825" s="168"/>
      <c r="PVF825" s="168"/>
      <c r="PVG825" s="168"/>
      <c r="PVH825" s="168"/>
      <c r="PVI825" s="168"/>
      <c r="PVJ825" s="168"/>
      <c r="PVK825" s="168"/>
      <c r="PVL825" s="168"/>
      <c r="PVM825" s="168"/>
      <c r="PVN825" s="168"/>
      <c r="PVO825" s="168"/>
      <c r="PVP825" s="168"/>
      <c r="PVQ825" s="168"/>
      <c r="PVR825" s="168"/>
      <c r="PVS825" s="168"/>
      <c r="PVT825" s="168"/>
      <c r="PVU825" s="511"/>
      <c r="PVV825" s="511"/>
      <c r="PVW825" s="511"/>
      <c r="PVX825" s="511"/>
      <c r="PVY825" s="511"/>
      <c r="PVZ825" s="511"/>
      <c r="PWA825" s="511"/>
      <c r="PWB825" s="511"/>
      <c r="PWC825" s="511"/>
      <c r="PWD825" s="511"/>
      <c r="PWE825" s="511"/>
      <c r="PWF825" s="511"/>
      <c r="PWG825" s="511"/>
      <c r="PWH825" s="511"/>
      <c r="PWI825" s="511"/>
      <c r="PWJ825" s="511"/>
      <c r="PWK825" s="511"/>
      <c r="PWL825" s="511"/>
      <c r="PWM825" s="511"/>
      <c r="PWN825" s="511"/>
      <c r="PWO825" s="511"/>
      <c r="PWP825" s="511"/>
      <c r="PWQ825" s="511"/>
      <c r="PWR825" s="511"/>
      <c r="PWS825" s="89"/>
      <c r="PWT825" s="89"/>
      <c r="PWU825" s="89"/>
      <c r="PWV825" s="89"/>
      <c r="PWW825" s="89"/>
      <c r="PWX825" s="511"/>
      <c r="PWY825" s="511"/>
      <c r="PWZ825" s="89"/>
      <c r="PXA825" s="89"/>
      <c r="PXB825" s="511"/>
      <c r="PXC825" s="511"/>
      <c r="PXD825" s="89"/>
      <c r="PXE825" s="89"/>
      <c r="PXF825" s="511"/>
      <c r="PXG825" s="511"/>
      <c r="PXH825" s="511"/>
      <c r="PXI825" s="511"/>
      <c r="PXJ825" s="511"/>
      <c r="PXK825" s="511"/>
      <c r="PXL825" s="511"/>
      <c r="PXM825" s="89"/>
      <c r="PXN825" s="89"/>
      <c r="PXO825" s="511"/>
      <c r="PXP825" s="511"/>
      <c r="PXQ825" s="89"/>
      <c r="PXR825" s="89"/>
      <c r="PXS825" s="511"/>
      <c r="PXT825" s="511"/>
      <c r="PXU825" s="511"/>
      <c r="PXV825" s="511"/>
      <c r="PXW825" s="511"/>
      <c r="PXX825" s="203"/>
      <c r="PXY825" s="107"/>
      <c r="PXZ825" s="511"/>
      <c r="PYA825" s="511"/>
      <c r="PYB825" s="511"/>
      <c r="PYC825" s="511"/>
      <c r="PYD825" s="511"/>
      <c r="PYE825" s="511"/>
      <c r="PYF825" s="511"/>
      <c r="PYG825" s="168"/>
      <c r="PYH825" s="168"/>
      <c r="PYI825" s="168"/>
      <c r="PYJ825" s="168"/>
      <c r="PYK825" s="168"/>
      <c r="PYL825" s="168"/>
      <c r="PYM825" s="168"/>
      <c r="PYN825" s="168"/>
      <c r="PYO825" s="168"/>
      <c r="PYP825" s="168"/>
      <c r="PYQ825" s="168"/>
      <c r="PYR825" s="168"/>
      <c r="PYS825" s="168"/>
      <c r="PYT825" s="168"/>
      <c r="PYU825" s="168"/>
      <c r="PYV825" s="168"/>
      <c r="PYW825" s="168"/>
      <c r="PYX825" s="168"/>
      <c r="PYY825" s="168"/>
      <c r="PYZ825" s="168"/>
      <c r="PZA825" s="168"/>
      <c r="PZB825" s="168"/>
      <c r="PZC825" s="168"/>
      <c r="PZD825" s="168"/>
      <c r="PZE825" s="168"/>
      <c r="PZF825" s="168"/>
      <c r="PZG825" s="168"/>
      <c r="PZH825" s="168"/>
      <c r="PZI825" s="168"/>
      <c r="PZJ825" s="168"/>
      <c r="PZK825" s="168"/>
      <c r="PZL825" s="168"/>
      <c r="PZM825" s="168"/>
      <c r="PZN825" s="168"/>
      <c r="PZO825" s="168"/>
      <c r="PZP825" s="168"/>
      <c r="PZQ825" s="168"/>
      <c r="PZR825" s="168"/>
      <c r="PZS825" s="168"/>
      <c r="PZT825" s="168"/>
      <c r="PZU825" s="168"/>
      <c r="PZV825" s="168"/>
      <c r="PZW825" s="168"/>
      <c r="PZX825" s="168"/>
      <c r="PZY825" s="511"/>
      <c r="PZZ825" s="511"/>
      <c r="QAA825" s="511"/>
      <c r="QAB825" s="511"/>
      <c r="QAC825" s="511"/>
      <c r="QAD825" s="511"/>
      <c r="QAE825" s="511"/>
      <c r="QAF825" s="511"/>
      <c r="QAG825" s="511"/>
      <c r="QAH825" s="511"/>
      <c r="QAI825" s="511"/>
      <c r="QAJ825" s="511"/>
      <c r="QAK825" s="511"/>
      <c r="QAL825" s="511"/>
      <c r="QAM825" s="511"/>
      <c r="QAN825" s="511"/>
      <c r="QAO825" s="511"/>
      <c r="QAP825" s="511"/>
      <c r="QAQ825" s="511"/>
      <c r="QAR825" s="511"/>
      <c r="QAS825" s="511"/>
      <c r="QAT825" s="511"/>
      <c r="QAU825" s="511"/>
      <c r="QAV825" s="511"/>
      <c r="QAW825" s="89"/>
      <c r="QAX825" s="89"/>
      <c r="QAY825" s="89"/>
      <c r="QAZ825" s="89"/>
      <c r="QBA825" s="89"/>
      <c r="QBB825" s="511"/>
      <c r="QBC825" s="511"/>
      <c r="QBD825" s="89"/>
      <c r="QBE825" s="89"/>
      <c r="QBF825" s="511"/>
      <c r="QBG825" s="511"/>
      <c r="QBH825" s="89"/>
      <c r="QBI825" s="89"/>
      <c r="QBJ825" s="511"/>
      <c r="QBK825" s="511"/>
      <c r="QBL825" s="511"/>
      <c r="QBM825" s="511"/>
      <c r="QBN825" s="511"/>
      <c r="QBO825" s="511"/>
      <c r="QBP825" s="511"/>
      <c r="QBQ825" s="89"/>
      <c r="QBR825" s="89"/>
      <c r="QBS825" s="511"/>
      <c r="QBT825" s="511"/>
      <c r="QBU825" s="89"/>
      <c r="QBV825" s="89"/>
      <c r="QBW825" s="511"/>
      <c r="QBX825" s="511"/>
      <c r="QBY825" s="511"/>
      <c r="QBZ825" s="511"/>
      <c r="QCA825" s="511"/>
      <c r="QCB825" s="203"/>
      <c r="QCC825" s="107"/>
      <c r="QCD825" s="511"/>
      <c r="QCE825" s="511"/>
      <c r="QCF825" s="511"/>
      <c r="QCG825" s="511"/>
      <c r="QCH825" s="511"/>
      <c r="QCI825" s="511"/>
      <c r="QCJ825" s="511"/>
      <c r="QCK825" s="168"/>
      <c r="QCL825" s="168"/>
      <c r="QCM825" s="168"/>
      <c r="QCN825" s="168"/>
      <c r="QCO825" s="168"/>
      <c r="QCP825" s="168"/>
      <c r="QCQ825" s="168"/>
      <c r="QCR825" s="168"/>
      <c r="QCS825" s="168"/>
      <c r="QCT825" s="168"/>
      <c r="QCU825" s="168"/>
      <c r="QCV825" s="168"/>
      <c r="QCW825" s="168"/>
      <c r="QCX825" s="168"/>
      <c r="QCY825" s="168"/>
      <c r="QCZ825" s="168"/>
      <c r="QDA825" s="168"/>
      <c r="QDB825" s="168"/>
      <c r="QDC825" s="168"/>
      <c r="QDD825" s="168"/>
      <c r="QDE825" s="168"/>
      <c r="QDF825" s="168"/>
      <c r="QDG825" s="168"/>
      <c r="QDH825" s="168"/>
      <c r="QDI825" s="168"/>
      <c r="QDJ825" s="168"/>
      <c r="QDK825" s="168"/>
      <c r="QDL825" s="168"/>
      <c r="QDM825" s="168"/>
      <c r="QDN825" s="168"/>
      <c r="QDO825" s="168"/>
      <c r="QDP825" s="168"/>
      <c r="QDQ825" s="168"/>
      <c r="QDR825" s="168"/>
      <c r="QDS825" s="168"/>
      <c r="QDT825" s="168"/>
      <c r="QDU825" s="168"/>
      <c r="QDV825" s="168"/>
      <c r="QDW825" s="168"/>
      <c r="QDX825" s="168"/>
      <c r="QDY825" s="168"/>
      <c r="QDZ825" s="168"/>
      <c r="QEA825" s="168"/>
      <c r="QEB825" s="168"/>
      <c r="QEC825" s="511"/>
      <c r="QED825" s="511"/>
      <c r="QEE825" s="511"/>
      <c r="QEF825" s="511"/>
      <c r="QEG825" s="511"/>
      <c r="QEH825" s="511"/>
      <c r="QEI825" s="511"/>
      <c r="QEJ825" s="511"/>
      <c r="QEK825" s="511"/>
      <c r="QEL825" s="511"/>
      <c r="QEM825" s="511"/>
      <c r="QEN825" s="511"/>
      <c r="QEO825" s="511"/>
      <c r="QEP825" s="511"/>
      <c r="QEQ825" s="511"/>
      <c r="QER825" s="511"/>
      <c r="QES825" s="511"/>
      <c r="QET825" s="511"/>
      <c r="QEU825" s="511"/>
      <c r="QEV825" s="511"/>
      <c r="QEW825" s="511"/>
      <c r="QEX825" s="511"/>
      <c r="QEY825" s="511"/>
      <c r="QEZ825" s="511"/>
      <c r="QFA825" s="89"/>
      <c r="QFB825" s="89"/>
      <c r="QFC825" s="89"/>
      <c r="QFD825" s="89"/>
      <c r="QFE825" s="89"/>
      <c r="QFF825" s="511"/>
      <c r="QFG825" s="511"/>
      <c r="QFH825" s="89"/>
      <c r="QFI825" s="89"/>
      <c r="QFJ825" s="511"/>
      <c r="QFK825" s="511"/>
      <c r="QFL825" s="89"/>
      <c r="QFM825" s="89"/>
      <c r="QFN825" s="511"/>
      <c r="QFO825" s="511"/>
      <c r="QFP825" s="511"/>
      <c r="QFQ825" s="511"/>
      <c r="QFR825" s="511"/>
      <c r="QFS825" s="511"/>
      <c r="QFT825" s="511"/>
      <c r="QFU825" s="89"/>
      <c r="QFV825" s="89"/>
      <c r="QFW825" s="511"/>
      <c r="QFX825" s="511"/>
      <c r="QFY825" s="89"/>
      <c r="QFZ825" s="89"/>
      <c r="QGA825" s="511"/>
      <c r="QGB825" s="511"/>
      <c r="QGC825" s="511"/>
      <c r="QGD825" s="511"/>
      <c r="QGE825" s="511"/>
      <c r="QGF825" s="203"/>
      <c r="QGG825" s="107"/>
      <c r="QGH825" s="511"/>
      <c r="QGI825" s="511"/>
      <c r="QGJ825" s="511"/>
      <c r="QGK825" s="511"/>
      <c r="QGL825" s="511"/>
      <c r="QGM825" s="511"/>
      <c r="QGN825" s="511"/>
      <c r="QGO825" s="168"/>
      <c r="QGP825" s="168"/>
      <c r="QGQ825" s="168"/>
      <c r="QGR825" s="168"/>
      <c r="QGS825" s="168"/>
      <c r="QGT825" s="168"/>
      <c r="QGU825" s="168"/>
      <c r="QGV825" s="168"/>
      <c r="QGW825" s="168"/>
      <c r="QGX825" s="168"/>
      <c r="QGY825" s="168"/>
      <c r="QGZ825" s="168"/>
      <c r="QHA825" s="168"/>
      <c r="QHB825" s="168"/>
      <c r="QHC825" s="168"/>
      <c r="QHD825" s="168"/>
      <c r="QHE825" s="168"/>
      <c r="QHF825" s="168"/>
      <c r="QHG825" s="168"/>
      <c r="QHH825" s="168"/>
      <c r="QHI825" s="168"/>
      <c r="QHJ825" s="168"/>
      <c r="QHK825" s="168"/>
      <c r="QHL825" s="168"/>
      <c r="QHM825" s="168"/>
      <c r="QHN825" s="168"/>
      <c r="QHO825" s="168"/>
      <c r="QHP825" s="168"/>
      <c r="QHQ825" s="168"/>
      <c r="QHR825" s="168"/>
      <c r="QHS825" s="168"/>
      <c r="QHT825" s="168"/>
      <c r="QHU825" s="168"/>
      <c r="QHV825" s="168"/>
      <c r="QHW825" s="168"/>
      <c r="QHX825" s="168"/>
      <c r="QHY825" s="168"/>
      <c r="QHZ825" s="168"/>
      <c r="QIA825" s="168"/>
      <c r="QIB825" s="168"/>
      <c r="QIC825" s="168"/>
      <c r="QID825" s="168"/>
      <c r="QIE825" s="168"/>
      <c r="QIF825" s="168"/>
      <c r="QIG825" s="511"/>
      <c r="QIH825" s="511"/>
      <c r="QII825" s="511"/>
      <c r="QIJ825" s="511"/>
      <c r="QIK825" s="511"/>
      <c r="QIL825" s="511"/>
      <c r="QIM825" s="511"/>
      <c r="QIN825" s="511"/>
      <c r="QIO825" s="511"/>
      <c r="QIP825" s="511"/>
      <c r="QIQ825" s="511"/>
      <c r="QIR825" s="511"/>
      <c r="QIS825" s="511"/>
      <c r="QIT825" s="511"/>
      <c r="QIU825" s="511"/>
      <c r="QIV825" s="511"/>
      <c r="QIW825" s="511"/>
      <c r="QIX825" s="511"/>
      <c r="QIY825" s="511"/>
      <c r="QIZ825" s="511"/>
      <c r="QJA825" s="511"/>
      <c r="QJB825" s="511"/>
      <c r="QJC825" s="511"/>
      <c r="QJD825" s="511"/>
      <c r="QJE825" s="89"/>
      <c r="QJF825" s="89"/>
      <c r="QJG825" s="89"/>
      <c r="QJH825" s="89"/>
      <c r="QJI825" s="89"/>
      <c r="QJJ825" s="511"/>
      <c r="QJK825" s="511"/>
      <c r="QJL825" s="89"/>
      <c r="QJM825" s="89"/>
      <c r="QJN825" s="511"/>
      <c r="QJO825" s="511"/>
      <c r="QJP825" s="89"/>
      <c r="QJQ825" s="89"/>
      <c r="QJR825" s="511"/>
      <c r="QJS825" s="511"/>
      <c r="QJT825" s="511"/>
      <c r="QJU825" s="511"/>
      <c r="QJV825" s="511"/>
      <c r="QJW825" s="511"/>
      <c r="QJX825" s="511"/>
      <c r="QJY825" s="89"/>
      <c r="QJZ825" s="89"/>
      <c r="QKA825" s="511"/>
      <c r="QKB825" s="511"/>
      <c r="QKC825" s="89"/>
      <c r="QKD825" s="89"/>
      <c r="QKE825" s="511"/>
      <c r="QKF825" s="511"/>
      <c r="QKG825" s="511"/>
      <c r="QKH825" s="511"/>
      <c r="QKI825" s="511"/>
      <c r="QKJ825" s="203"/>
      <c r="QKK825" s="107"/>
      <c r="QKL825" s="511"/>
      <c r="QKM825" s="511"/>
      <c r="QKN825" s="511"/>
      <c r="QKO825" s="511"/>
      <c r="QKP825" s="511"/>
      <c r="QKQ825" s="511"/>
      <c r="QKR825" s="511"/>
      <c r="QKS825" s="168"/>
      <c r="QKT825" s="168"/>
      <c r="QKU825" s="168"/>
      <c r="QKV825" s="168"/>
      <c r="QKW825" s="168"/>
      <c r="QKX825" s="168"/>
      <c r="QKY825" s="168"/>
      <c r="QKZ825" s="168"/>
      <c r="QLA825" s="168"/>
      <c r="QLB825" s="168"/>
      <c r="QLC825" s="168"/>
      <c r="QLD825" s="168"/>
      <c r="QLE825" s="168"/>
      <c r="QLF825" s="168"/>
      <c r="QLG825" s="168"/>
      <c r="QLH825" s="168"/>
      <c r="QLI825" s="168"/>
      <c r="QLJ825" s="168"/>
      <c r="QLK825" s="168"/>
      <c r="QLL825" s="168"/>
      <c r="QLM825" s="168"/>
      <c r="QLN825" s="168"/>
      <c r="QLO825" s="168"/>
      <c r="QLP825" s="168"/>
      <c r="QLQ825" s="168"/>
      <c r="QLR825" s="168"/>
      <c r="QLS825" s="168"/>
      <c r="QLT825" s="168"/>
      <c r="QLU825" s="168"/>
      <c r="QLV825" s="168"/>
      <c r="QLW825" s="168"/>
      <c r="QLX825" s="168"/>
      <c r="QLY825" s="168"/>
      <c r="QLZ825" s="168"/>
      <c r="QMA825" s="168"/>
      <c r="QMB825" s="168"/>
      <c r="QMC825" s="168"/>
      <c r="QMD825" s="168"/>
      <c r="QME825" s="168"/>
      <c r="QMF825" s="168"/>
      <c r="QMG825" s="168"/>
      <c r="QMH825" s="168"/>
      <c r="QMI825" s="168"/>
      <c r="QMJ825" s="168"/>
      <c r="QMK825" s="511"/>
      <c r="QML825" s="511"/>
      <c r="QMM825" s="511"/>
      <c r="QMN825" s="511"/>
      <c r="QMO825" s="511"/>
      <c r="QMP825" s="511"/>
      <c r="QMQ825" s="511"/>
      <c r="QMR825" s="511"/>
      <c r="QMS825" s="511"/>
      <c r="QMT825" s="511"/>
      <c r="QMU825" s="511"/>
      <c r="QMV825" s="511"/>
      <c r="QMW825" s="511"/>
      <c r="QMX825" s="511"/>
      <c r="QMY825" s="511"/>
      <c r="QMZ825" s="511"/>
      <c r="QNA825" s="511"/>
      <c r="QNB825" s="511"/>
      <c r="QNC825" s="511"/>
      <c r="QND825" s="511"/>
      <c r="QNE825" s="511"/>
      <c r="QNF825" s="511"/>
      <c r="QNG825" s="511"/>
      <c r="QNH825" s="511"/>
      <c r="QNI825" s="89"/>
      <c r="QNJ825" s="89"/>
      <c r="QNK825" s="89"/>
      <c r="QNL825" s="89"/>
      <c r="QNM825" s="89"/>
      <c r="QNN825" s="511"/>
      <c r="QNO825" s="511"/>
      <c r="QNP825" s="89"/>
      <c r="QNQ825" s="89"/>
      <c r="QNR825" s="511"/>
      <c r="QNS825" s="511"/>
      <c r="QNT825" s="89"/>
      <c r="QNU825" s="89"/>
      <c r="QNV825" s="511"/>
      <c r="QNW825" s="511"/>
      <c r="QNX825" s="511"/>
      <c r="QNY825" s="511"/>
      <c r="QNZ825" s="511"/>
      <c r="QOA825" s="511"/>
      <c r="QOB825" s="511"/>
      <c r="QOC825" s="89"/>
      <c r="QOD825" s="89"/>
      <c r="QOE825" s="511"/>
      <c r="QOF825" s="511"/>
      <c r="QOG825" s="89"/>
      <c r="QOH825" s="89"/>
      <c r="QOI825" s="511"/>
      <c r="QOJ825" s="511"/>
      <c r="QOK825" s="511"/>
      <c r="QOL825" s="511"/>
      <c r="QOM825" s="511"/>
      <c r="QON825" s="203"/>
      <c r="QOO825" s="107"/>
      <c r="QOP825" s="511"/>
      <c r="QOQ825" s="511"/>
      <c r="QOR825" s="511"/>
      <c r="QOS825" s="511"/>
      <c r="QOT825" s="511"/>
      <c r="QOU825" s="511"/>
      <c r="QOV825" s="511"/>
      <c r="QOW825" s="168"/>
      <c r="QOX825" s="168"/>
      <c r="QOY825" s="168"/>
      <c r="QOZ825" s="168"/>
      <c r="QPA825" s="168"/>
      <c r="QPB825" s="168"/>
      <c r="QPC825" s="168"/>
      <c r="QPD825" s="168"/>
      <c r="QPE825" s="168"/>
      <c r="QPF825" s="168"/>
      <c r="QPG825" s="168"/>
      <c r="QPH825" s="168"/>
      <c r="QPI825" s="168"/>
      <c r="QPJ825" s="168"/>
      <c r="QPK825" s="168"/>
      <c r="QPL825" s="168"/>
      <c r="QPM825" s="168"/>
      <c r="QPN825" s="168"/>
      <c r="QPO825" s="168"/>
      <c r="QPP825" s="168"/>
      <c r="QPQ825" s="168"/>
      <c r="QPR825" s="168"/>
      <c r="QPS825" s="168"/>
      <c r="QPT825" s="168"/>
      <c r="QPU825" s="168"/>
      <c r="QPV825" s="168"/>
      <c r="QPW825" s="168"/>
      <c r="QPX825" s="168"/>
      <c r="QPY825" s="168"/>
      <c r="QPZ825" s="168"/>
      <c r="QQA825" s="168"/>
      <c r="QQB825" s="168"/>
      <c r="QQC825" s="168"/>
      <c r="QQD825" s="168"/>
      <c r="QQE825" s="168"/>
      <c r="QQF825" s="168"/>
      <c r="QQG825" s="168"/>
      <c r="QQH825" s="168"/>
      <c r="QQI825" s="168"/>
      <c r="QQJ825" s="168"/>
      <c r="QQK825" s="168"/>
      <c r="QQL825" s="168"/>
      <c r="QQM825" s="168"/>
      <c r="QQN825" s="168"/>
      <c r="QQO825" s="511"/>
      <c r="QQP825" s="511"/>
      <c r="QQQ825" s="511"/>
      <c r="QQR825" s="511"/>
      <c r="QQS825" s="511"/>
      <c r="QQT825" s="511"/>
      <c r="QQU825" s="511"/>
      <c r="QQV825" s="511"/>
      <c r="QQW825" s="511"/>
      <c r="QQX825" s="511"/>
      <c r="QQY825" s="511"/>
      <c r="QQZ825" s="511"/>
      <c r="QRA825" s="511"/>
      <c r="QRB825" s="511"/>
      <c r="QRC825" s="511"/>
      <c r="QRD825" s="511"/>
      <c r="QRE825" s="511"/>
      <c r="QRF825" s="511"/>
      <c r="QRG825" s="511"/>
      <c r="QRH825" s="511"/>
      <c r="QRI825" s="511"/>
      <c r="QRJ825" s="511"/>
      <c r="QRK825" s="511"/>
      <c r="QRL825" s="511"/>
      <c r="QRM825" s="89"/>
      <c r="QRN825" s="89"/>
      <c r="QRO825" s="89"/>
      <c r="QRP825" s="89"/>
      <c r="QRQ825" s="89"/>
      <c r="QRR825" s="511"/>
      <c r="QRS825" s="511"/>
      <c r="QRT825" s="89"/>
      <c r="QRU825" s="89"/>
      <c r="QRV825" s="511"/>
      <c r="QRW825" s="511"/>
      <c r="QRX825" s="89"/>
      <c r="QRY825" s="89"/>
      <c r="QRZ825" s="511"/>
      <c r="QSA825" s="511"/>
      <c r="QSB825" s="511"/>
      <c r="QSC825" s="511"/>
      <c r="QSD825" s="511"/>
      <c r="QSE825" s="511"/>
      <c r="QSF825" s="511"/>
      <c r="QSG825" s="89"/>
      <c r="QSH825" s="89"/>
      <c r="QSI825" s="511"/>
      <c r="QSJ825" s="511"/>
      <c r="QSK825" s="89"/>
      <c r="QSL825" s="89"/>
      <c r="QSM825" s="511"/>
      <c r="QSN825" s="511"/>
      <c r="QSO825" s="511"/>
      <c r="QSP825" s="511"/>
      <c r="QSQ825" s="511"/>
      <c r="QSR825" s="203"/>
      <c r="QSS825" s="107"/>
      <c r="QST825" s="511"/>
      <c r="QSU825" s="511"/>
      <c r="QSV825" s="511"/>
      <c r="QSW825" s="511"/>
      <c r="QSX825" s="511"/>
      <c r="QSY825" s="511"/>
      <c r="QSZ825" s="511"/>
      <c r="QTA825" s="168"/>
      <c r="QTB825" s="168"/>
      <c r="QTC825" s="168"/>
      <c r="QTD825" s="168"/>
      <c r="QTE825" s="168"/>
      <c r="QTF825" s="168"/>
      <c r="QTG825" s="168"/>
      <c r="QTH825" s="168"/>
      <c r="QTI825" s="168"/>
      <c r="QTJ825" s="168"/>
      <c r="QTK825" s="168"/>
      <c r="QTL825" s="168"/>
      <c r="QTM825" s="168"/>
      <c r="QTN825" s="168"/>
      <c r="QTO825" s="168"/>
      <c r="QTP825" s="168"/>
      <c r="QTQ825" s="168"/>
      <c r="QTR825" s="168"/>
      <c r="QTS825" s="168"/>
      <c r="QTT825" s="168"/>
      <c r="QTU825" s="168"/>
      <c r="QTV825" s="168"/>
      <c r="QTW825" s="168"/>
      <c r="QTX825" s="168"/>
      <c r="QTY825" s="168"/>
      <c r="QTZ825" s="168"/>
      <c r="QUA825" s="168"/>
      <c r="QUB825" s="168"/>
      <c r="QUC825" s="168"/>
      <c r="QUD825" s="168"/>
      <c r="QUE825" s="168"/>
      <c r="QUF825" s="168"/>
      <c r="QUG825" s="168"/>
      <c r="QUH825" s="168"/>
      <c r="QUI825" s="168"/>
      <c r="QUJ825" s="168"/>
      <c r="QUK825" s="168"/>
      <c r="QUL825" s="168"/>
      <c r="QUM825" s="168"/>
      <c r="QUN825" s="168"/>
      <c r="QUO825" s="168"/>
      <c r="QUP825" s="168"/>
      <c r="QUQ825" s="168"/>
      <c r="QUR825" s="168"/>
      <c r="QUS825" s="511"/>
      <c r="QUT825" s="511"/>
      <c r="QUU825" s="511"/>
      <c r="QUV825" s="511"/>
      <c r="QUW825" s="511"/>
      <c r="QUX825" s="511"/>
      <c r="QUY825" s="511"/>
      <c r="QUZ825" s="511"/>
      <c r="QVA825" s="511"/>
      <c r="QVB825" s="511"/>
      <c r="QVC825" s="511"/>
      <c r="QVD825" s="511"/>
      <c r="QVE825" s="511"/>
      <c r="QVF825" s="511"/>
      <c r="QVG825" s="511"/>
      <c r="QVH825" s="511"/>
      <c r="QVI825" s="511"/>
      <c r="QVJ825" s="511"/>
      <c r="QVK825" s="511"/>
      <c r="QVL825" s="511"/>
      <c r="QVM825" s="511"/>
      <c r="QVN825" s="511"/>
      <c r="QVO825" s="511"/>
      <c r="QVP825" s="511"/>
      <c r="QVQ825" s="89"/>
      <c r="QVR825" s="89"/>
      <c r="QVS825" s="89"/>
      <c r="QVT825" s="89"/>
      <c r="QVU825" s="89"/>
      <c r="QVV825" s="511"/>
      <c r="QVW825" s="511"/>
      <c r="QVX825" s="89"/>
      <c r="QVY825" s="89"/>
      <c r="QVZ825" s="511"/>
      <c r="QWA825" s="511"/>
      <c r="QWB825" s="89"/>
      <c r="QWC825" s="89"/>
      <c r="QWD825" s="511"/>
      <c r="QWE825" s="511"/>
      <c r="QWF825" s="511"/>
      <c r="QWG825" s="511"/>
      <c r="QWH825" s="511"/>
      <c r="QWI825" s="511"/>
      <c r="QWJ825" s="511"/>
      <c r="QWK825" s="89"/>
      <c r="QWL825" s="89"/>
      <c r="QWM825" s="511"/>
      <c r="QWN825" s="511"/>
      <c r="QWO825" s="89"/>
      <c r="QWP825" s="89"/>
      <c r="QWQ825" s="511"/>
      <c r="QWR825" s="511"/>
      <c r="QWS825" s="511"/>
      <c r="QWT825" s="511"/>
      <c r="QWU825" s="511"/>
      <c r="QWV825" s="203"/>
      <c r="QWW825" s="107"/>
      <c r="QWX825" s="511"/>
      <c r="QWY825" s="511"/>
      <c r="QWZ825" s="511"/>
      <c r="QXA825" s="511"/>
      <c r="QXB825" s="511"/>
      <c r="QXC825" s="511"/>
      <c r="QXD825" s="511"/>
      <c r="QXE825" s="168"/>
      <c r="QXF825" s="168"/>
      <c r="QXG825" s="168"/>
      <c r="QXH825" s="168"/>
      <c r="QXI825" s="168"/>
      <c r="QXJ825" s="168"/>
      <c r="QXK825" s="168"/>
      <c r="QXL825" s="168"/>
      <c r="QXM825" s="168"/>
      <c r="QXN825" s="168"/>
      <c r="QXO825" s="168"/>
      <c r="QXP825" s="168"/>
      <c r="QXQ825" s="168"/>
      <c r="QXR825" s="168"/>
      <c r="QXS825" s="168"/>
      <c r="QXT825" s="168"/>
      <c r="QXU825" s="168"/>
      <c r="QXV825" s="168"/>
      <c r="QXW825" s="168"/>
      <c r="QXX825" s="168"/>
      <c r="QXY825" s="168"/>
      <c r="QXZ825" s="168"/>
      <c r="QYA825" s="168"/>
      <c r="QYB825" s="168"/>
      <c r="QYC825" s="168"/>
      <c r="QYD825" s="168"/>
      <c r="QYE825" s="168"/>
      <c r="QYF825" s="168"/>
      <c r="QYG825" s="168"/>
      <c r="QYH825" s="168"/>
      <c r="QYI825" s="168"/>
      <c r="QYJ825" s="168"/>
      <c r="QYK825" s="168"/>
      <c r="QYL825" s="168"/>
      <c r="QYM825" s="168"/>
      <c r="QYN825" s="168"/>
      <c r="QYO825" s="168"/>
      <c r="QYP825" s="168"/>
      <c r="QYQ825" s="168"/>
      <c r="QYR825" s="168"/>
      <c r="QYS825" s="168"/>
      <c r="QYT825" s="168"/>
      <c r="QYU825" s="168"/>
      <c r="QYV825" s="168"/>
      <c r="QYW825" s="511"/>
      <c r="QYX825" s="511"/>
      <c r="QYY825" s="511"/>
      <c r="QYZ825" s="511"/>
      <c r="QZA825" s="511"/>
      <c r="QZB825" s="511"/>
      <c r="QZC825" s="511"/>
      <c r="QZD825" s="511"/>
      <c r="QZE825" s="511"/>
      <c r="QZF825" s="511"/>
      <c r="QZG825" s="511"/>
      <c r="QZH825" s="511"/>
      <c r="QZI825" s="511"/>
      <c r="QZJ825" s="511"/>
      <c r="QZK825" s="511"/>
      <c r="QZL825" s="511"/>
      <c r="QZM825" s="511"/>
      <c r="QZN825" s="511"/>
      <c r="QZO825" s="511"/>
      <c r="QZP825" s="511"/>
      <c r="QZQ825" s="511"/>
      <c r="QZR825" s="511"/>
      <c r="QZS825" s="511"/>
      <c r="QZT825" s="511"/>
      <c r="QZU825" s="89"/>
      <c r="QZV825" s="89"/>
      <c r="QZW825" s="89"/>
      <c r="QZX825" s="89"/>
      <c r="QZY825" s="89"/>
      <c r="QZZ825" s="511"/>
      <c r="RAA825" s="511"/>
      <c r="RAB825" s="89"/>
      <c r="RAC825" s="89"/>
      <c r="RAD825" s="511"/>
      <c r="RAE825" s="511"/>
      <c r="RAF825" s="89"/>
      <c r="RAG825" s="89"/>
      <c r="RAH825" s="511"/>
      <c r="RAI825" s="511"/>
      <c r="RAJ825" s="511"/>
      <c r="RAK825" s="511"/>
      <c r="RAL825" s="511"/>
      <c r="RAM825" s="511"/>
      <c r="RAN825" s="511"/>
      <c r="RAO825" s="89"/>
      <c r="RAP825" s="89"/>
      <c r="RAQ825" s="511"/>
      <c r="RAR825" s="511"/>
      <c r="RAS825" s="89"/>
      <c r="RAT825" s="89"/>
      <c r="RAU825" s="511"/>
      <c r="RAV825" s="511"/>
      <c r="RAW825" s="511"/>
      <c r="RAX825" s="511"/>
      <c r="RAY825" s="511"/>
      <c r="RAZ825" s="203"/>
      <c r="RBA825" s="107"/>
      <c r="RBB825" s="511"/>
      <c r="RBC825" s="511"/>
      <c r="RBD825" s="511"/>
      <c r="RBE825" s="511"/>
      <c r="RBF825" s="511"/>
      <c r="RBG825" s="511"/>
      <c r="RBH825" s="511"/>
      <c r="RBI825" s="168"/>
      <c r="RBJ825" s="168"/>
      <c r="RBK825" s="168"/>
      <c r="RBL825" s="168"/>
      <c r="RBM825" s="168"/>
      <c r="RBN825" s="168"/>
      <c r="RBO825" s="168"/>
      <c r="RBP825" s="168"/>
      <c r="RBQ825" s="168"/>
      <c r="RBR825" s="168"/>
      <c r="RBS825" s="168"/>
      <c r="RBT825" s="168"/>
      <c r="RBU825" s="168"/>
      <c r="RBV825" s="168"/>
      <c r="RBW825" s="168"/>
      <c r="RBX825" s="168"/>
      <c r="RBY825" s="168"/>
      <c r="RBZ825" s="168"/>
      <c r="RCA825" s="168"/>
      <c r="RCB825" s="168"/>
      <c r="RCC825" s="168"/>
      <c r="RCD825" s="168"/>
      <c r="RCE825" s="168"/>
      <c r="RCF825" s="168"/>
      <c r="RCG825" s="168"/>
      <c r="RCH825" s="168"/>
      <c r="RCI825" s="168"/>
      <c r="RCJ825" s="168"/>
      <c r="RCK825" s="168"/>
      <c r="RCL825" s="168"/>
      <c r="RCM825" s="168"/>
      <c r="RCN825" s="168"/>
      <c r="RCO825" s="168"/>
      <c r="RCP825" s="168"/>
      <c r="RCQ825" s="168"/>
      <c r="RCR825" s="168"/>
      <c r="RCS825" s="168"/>
      <c r="RCT825" s="168"/>
      <c r="RCU825" s="168"/>
      <c r="RCV825" s="168"/>
      <c r="RCW825" s="168"/>
      <c r="RCX825" s="168"/>
      <c r="RCY825" s="168"/>
      <c r="RCZ825" s="168"/>
      <c r="RDA825" s="511"/>
      <c r="RDB825" s="511"/>
      <c r="RDC825" s="511"/>
      <c r="RDD825" s="511"/>
      <c r="RDE825" s="511"/>
      <c r="RDF825" s="511"/>
      <c r="RDG825" s="511"/>
      <c r="RDH825" s="511"/>
      <c r="RDI825" s="511"/>
      <c r="RDJ825" s="511"/>
      <c r="RDK825" s="511"/>
      <c r="RDL825" s="511"/>
      <c r="RDM825" s="511"/>
      <c r="RDN825" s="511"/>
      <c r="RDO825" s="511"/>
      <c r="RDP825" s="511"/>
      <c r="RDQ825" s="511"/>
      <c r="RDR825" s="511"/>
      <c r="RDS825" s="511"/>
      <c r="RDT825" s="511"/>
      <c r="RDU825" s="511"/>
      <c r="RDV825" s="511"/>
      <c r="RDW825" s="511"/>
    </row>
    <row r="826" spans="1:12295" s="69" customFormat="1" ht="138.75" hidden="1" customHeight="1" x14ac:dyDescent="0.25">
      <c r="A826" s="395"/>
      <c r="B826" s="204" t="s">
        <v>34</v>
      </c>
      <c r="C826" s="119" t="s">
        <v>546</v>
      </c>
      <c r="D826" s="171">
        <f>H826</f>
        <v>2720.3</v>
      </c>
      <c r="E826" s="241"/>
      <c r="F826" s="241"/>
      <c r="G826" s="241"/>
      <c r="H826" s="171">
        <v>2720.3</v>
      </c>
      <c r="I826" s="241"/>
      <c r="J826" s="240"/>
      <c r="K826" s="171">
        <f>S826</f>
        <v>2030.3</v>
      </c>
      <c r="L826" s="699">
        <f t="shared" si="1460"/>
        <v>0.74635150534867467</v>
      </c>
      <c r="M826" s="241"/>
      <c r="N826" s="41"/>
      <c r="O826" s="43"/>
      <c r="P826" s="41"/>
      <c r="Q826" s="43"/>
      <c r="R826" s="752">
        <f t="shared" si="1484"/>
        <v>0</v>
      </c>
      <c r="S826" s="171">
        <v>2030.3</v>
      </c>
      <c r="T826" s="699">
        <f t="shared" ref="T826:T832" si="1540">S826/H826</f>
        <v>0.74635150534867467</v>
      </c>
      <c r="U826" s="43"/>
      <c r="V826" s="105">
        <f t="shared" si="1479"/>
        <v>0</v>
      </c>
      <c r="W826" s="43"/>
      <c r="X826" s="43"/>
      <c r="Y826" s="43"/>
      <c r="Z826" s="116">
        <f t="shared" si="1480"/>
        <v>2720.3</v>
      </c>
      <c r="AA826" s="43">
        <f t="shared" si="1538"/>
        <v>0</v>
      </c>
      <c r="AB826" s="116">
        <f t="shared" si="1539"/>
        <v>2720.3</v>
      </c>
      <c r="AC826" s="43">
        <f t="shared" si="1539"/>
        <v>0</v>
      </c>
      <c r="AD826" s="41"/>
      <c r="AE826" s="171">
        <f>AM826</f>
        <v>2030.3</v>
      </c>
      <c r="AF826" s="699">
        <f t="shared" si="1463"/>
        <v>0.74635150534867467</v>
      </c>
      <c r="AG826" s="241"/>
      <c r="AH826" s="699"/>
      <c r="AI826" s="43"/>
      <c r="AJ826" s="41"/>
      <c r="AK826" s="43"/>
      <c r="AL826" s="41"/>
      <c r="AM826" s="171">
        <v>2030.3</v>
      </c>
      <c r="AN826" s="752">
        <f t="shared" ref="AN826:AN832" si="1541">AM826/D826</f>
        <v>0.74635150534867467</v>
      </c>
      <c r="AO826" s="43"/>
      <c r="AP826" s="116">
        <v>0</v>
      </c>
      <c r="AQ826" s="116"/>
      <c r="AR826" s="171">
        <f>AZ826</f>
        <v>2720.3</v>
      </c>
      <c r="AS826" s="699">
        <f t="shared" si="1466"/>
        <v>1</v>
      </c>
      <c r="AT826" s="241"/>
      <c r="AU826" s="699"/>
      <c r="AV826" s="43"/>
      <c r="AW826" s="699"/>
      <c r="AX826" s="241"/>
      <c r="AY826" s="699"/>
      <c r="AZ826" s="116">
        <v>2720.3</v>
      </c>
      <c r="BA826" s="699">
        <f t="shared" si="1518"/>
        <v>1</v>
      </c>
      <c r="BB826" s="43"/>
      <c r="BC826" s="116">
        <f t="shared" si="1519"/>
        <v>2030.3</v>
      </c>
      <c r="BD826" s="43">
        <f t="shared" si="1520"/>
        <v>0</v>
      </c>
      <c r="BE826" s="116">
        <f>BH826</f>
        <v>2030.3</v>
      </c>
      <c r="BF826" s="43"/>
      <c r="BG826" s="43"/>
      <c r="BH826" s="116">
        <f>AM826</f>
        <v>2030.3</v>
      </c>
      <c r="BI826" s="43"/>
      <c r="BJ826" s="116">
        <f t="shared" si="1524"/>
        <v>0</v>
      </c>
      <c r="BK826" s="43"/>
      <c r="BL826" s="116"/>
      <c r="BM826" s="43"/>
      <c r="BN826" s="116">
        <f t="shared" si="1525"/>
        <v>2030.3</v>
      </c>
      <c r="BO826" s="116"/>
      <c r="BP826" s="43"/>
      <c r="BQ826" s="43"/>
      <c r="BR826" s="116">
        <f>AM826</f>
        <v>2030.3</v>
      </c>
      <c r="BS826" s="43"/>
      <c r="BT826" s="116"/>
      <c r="BU826" s="116">
        <f>BY826</f>
        <v>2030.3</v>
      </c>
      <c r="BV826" s="43"/>
      <c r="BW826" s="43"/>
      <c r="BX826" s="43"/>
      <c r="BY826" s="171">
        <f>BR826</f>
        <v>2030.3</v>
      </c>
      <c r="BZ826" s="43"/>
      <c r="CE826" s="699"/>
    </row>
    <row r="827" spans="1:12295" s="69" customFormat="1" ht="183.75" hidden="1" customHeight="1" x14ac:dyDescent="0.25">
      <c r="B827" s="204" t="s">
        <v>63</v>
      </c>
      <c r="C827" s="119" t="s">
        <v>547</v>
      </c>
      <c r="D827" s="171">
        <f t="shared" ref="D827:D832" si="1542">H827</f>
        <v>22063.665249999998</v>
      </c>
      <c r="E827" s="241"/>
      <c r="F827" s="241"/>
      <c r="G827" s="241"/>
      <c r="H827" s="171">
        <v>22063.665249999998</v>
      </c>
      <c r="I827" s="241"/>
      <c r="J827" s="240"/>
      <c r="K827" s="171">
        <f t="shared" ref="K827:K832" si="1543">S827</f>
        <v>15280.612150000001</v>
      </c>
      <c r="L827" s="699">
        <f t="shared" si="1460"/>
        <v>0.69256907122446498</v>
      </c>
      <c r="M827" s="241"/>
      <c r="N827" s="41"/>
      <c r="O827" s="43"/>
      <c r="P827" s="41"/>
      <c r="Q827" s="43"/>
      <c r="R827" s="752">
        <f t="shared" si="1484"/>
        <v>0</v>
      </c>
      <c r="S827" s="171">
        <v>15280.612150000001</v>
      </c>
      <c r="T827" s="699">
        <f t="shared" si="1540"/>
        <v>0.69256907122446498</v>
      </c>
      <c r="U827" s="43"/>
      <c r="V827" s="105">
        <f t="shared" si="1479"/>
        <v>0</v>
      </c>
      <c r="W827" s="43"/>
      <c r="X827" s="43"/>
      <c r="Y827" s="43"/>
      <c r="Z827" s="116">
        <f t="shared" si="1480"/>
        <v>22063.665249999998</v>
      </c>
      <c r="AA827" s="43">
        <f t="shared" si="1538"/>
        <v>0</v>
      </c>
      <c r="AB827" s="116">
        <f t="shared" si="1539"/>
        <v>22063.665249999998</v>
      </c>
      <c r="AC827" s="43">
        <f t="shared" si="1539"/>
        <v>0</v>
      </c>
      <c r="AD827" s="41"/>
      <c r="AE827" s="171">
        <f t="shared" ref="AE827:AE832" si="1544">AM827</f>
        <v>15280.612150000001</v>
      </c>
      <c r="AF827" s="699">
        <f t="shared" si="1463"/>
        <v>0.69256907122446498</v>
      </c>
      <c r="AG827" s="241"/>
      <c r="AH827" s="699"/>
      <c r="AI827" s="43"/>
      <c r="AJ827" s="41"/>
      <c r="AK827" s="43"/>
      <c r="AL827" s="41"/>
      <c r="AM827" s="171">
        <v>15280.612150000001</v>
      </c>
      <c r="AN827" s="752">
        <f t="shared" si="1541"/>
        <v>0.69256907122446498</v>
      </c>
      <c r="AO827" s="43"/>
      <c r="AP827" s="116">
        <v>0</v>
      </c>
      <c r="AQ827" s="116"/>
      <c r="AR827" s="171">
        <f t="shared" ref="AR827:AR837" si="1545">AZ827</f>
        <v>20770.95477</v>
      </c>
      <c r="AS827" s="699">
        <f t="shared" si="1466"/>
        <v>0.94140998490719952</v>
      </c>
      <c r="AT827" s="241"/>
      <c r="AU827" s="699"/>
      <c r="AV827" s="43"/>
      <c r="AW827" s="699"/>
      <c r="AX827" s="241"/>
      <c r="AY827" s="699"/>
      <c r="AZ827" s="116">
        <v>20770.95477</v>
      </c>
      <c r="BA827" s="699">
        <f t="shared" si="1518"/>
        <v>0.94140998490719952</v>
      </c>
      <c r="BB827" s="43"/>
      <c r="BC827" s="116">
        <f t="shared" si="1519"/>
        <v>15280.612150000001</v>
      </c>
      <c r="BD827" s="43">
        <f t="shared" si="1520"/>
        <v>0</v>
      </c>
      <c r="BE827" s="116">
        <f t="shared" ref="BE827:BE831" si="1546">BH827</f>
        <v>15280.612150000001</v>
      </c>
      <c r="BF827" s="43"/>
      <c r="BG827" s="43"/>
      <c r="BH827" s="116">
        <f>AM827</f>
        <v>15280.612150000001</v>
      </c>
      <c r="BI827" s="43"/>
      <c r="BJ827" s="116">
        <f t="shared" si="1524"/>
        <v>0</v>
      </c>
      <c r="BK827" s="43"/>
      <c r="BL827" s="116"/>
      <c r="BM827" s="43"/>
      <c r="BN827" s="116">
        <f t="shared" si="1525"/>
        <v>15280.612150000001</v>
      </c>
      <c r="BO827" s="116"/>
      <c r="BP827" s="43"/>
      <c r="BQ827" s="43"/>
      <c r="BR827" s="116">
        <f t="shared" ref="BR827:BR832" si="1547">AM827</f>
        <v>15280.612150000001</v>
      </c>
      <c r="BS827" s="43"/>
      <c r="BT827" s="116"/>
      <c r="BU827" s="116">
        <f t="shared" ref="BU827:BU832" si="1548">BY827</f>
        <v>15280.612150000001</v>
      </c>
      <c r="BV827" s="43"/>
      <c r="BW827" s="43"/>
      <c r="BX827" s="43"/>
      <c r="BY827" s="171">
        <f t="shared" ref="BY827:BY832" si="1549">BR827</f>
        <v>15280.612150000001</v>
      </c>
      <c r="BZ827" s="43"/>
      <c r="CE827" s="699"/>
    </row>
    <row r="828" spans="1:12295" s="69" customFormat="1" ht="89.25" hidden="1" customHeight="1" x14ac:dyDescent="0.25">
      <c r="A828" s="204"/>
      <c r="B828" s="204" t="s">
        <v>7</v>
      </c>
      <c r="C828" s="119" t="s">
        <v>548</v>
      </c>
      <c r="D828" s="171">
        <f t="shared" si="1542"/>
        <v>643440.96</v>
      </c>
      <c r="E828" s="241"/>
      <c r="F828" s="241"/>
      <c r="G828" s="241"/>
      <c r="H828" s="171">
        <v>643440.96</v>
      </c>
      <c r="I828" s="241"/>
      <c r="J828" s="240"/>
      <c r="K828" s="171">
        <f t="shared" si="1543"/>
        <v>461769.69381000003</v>
      </c>
      <c r="L828" s="699">
        <f t="shared" si="1460"/>
        <v>0.7176566655159784</v>
      </c>
      <c r="M828" s="241"/>
      <c r="N828" s="41"/>
      <c r="O828" s="43"/>
      <c r="P828" s="41"/>
      <c r="Q828" s="43"/>
      <c r="R828" s="752">
        <f t="shared" si="1484"/>
        <v>0</v>
      </c>
      <c r="S828" s="171">
        <v>461769.69381000003</v>
      </c>
      <c r="T828" s="699">
        <f t="shared" si="1540"/>
        <v>0.7176566655159784</v>
      </c>
      <c r="U828" s="43"/>
      <c r="V828" s="105"/>
      <c r="W828" s="43"/>
      <c r="X828" s="43"/>
      <c r="Y828" s="43"/>
      <c r="Z828" s="116"/>
      <c r="AA828" s="43"/>
      <c r="AB828" s="116">
        <f t="shared" ref="AB828:AB838" si="1550">H828</f>
        <v>643440.96</v>
      </c>
      <c r="AC828" s="43"/>
      <c r="AD828" s="41"/>
      <c r="AE828" s="171">
        <f t="shared" si="1544"/>
        <v>461769.69381000003</v>
      </c>
      <c r="AF828" s="699">
        <f t="shared" si="1463"/>
        <v>0.7176566655159784</v>
      </c>
      <c r="AG828" s="241"/>
      <c r="AH828" s="699"/>
      <c r="AI828" s="43"/>
      <c r="AJ828" s="41"/>
      <c r="AK828" s="43"/>
      <c r="AL828" s="41"/>
      <c r="AM828" s="171">
        <v>461769.69381000003</v>
      </c>
      <c r="AN828" s="752">
        <f t="shared" si="1541"/>
        <v>0.7176566655159784</v>
      </c>
      <c r="AO828" s="43"/>
      <c r="AP828" s="116"/>
      <c r="AQ828" s="116"/>
      <c r="AR828" s="171">
        <f t="shared" si="1545"/>
        <v>643440.96</v>
      </c>
      <c r="AS828" s="699">
        <f t="shared" si="1466"/>
        <v>1</v>
      </c>
      <c r="AT828" s="241"/>
      <c r="AU828" s="699"/>
      <c r="AV828" s="43"/>
      <c r="AW828" s="699"/>
      <c r="AX828" s="241"/>
      <c r="AY828" s="699"/>
      <c r="AZ828" s="116">
        <v>643440.96</v>
      </c>
      <c r="BA828" s="699">
        <f t="shared" si="1518"/>
        <v>1</v>
      </c>
      <c r="BB828" s="43"/>
      <c r="BC828" s="116">
        <f t="shared" si="1519"/>
        <v>461769.69381000003</v>
      </c>
      <c r="BD828" s="43"/>
      <c r="BE828" s="116">
        <f t="shared" si="1546"/>
        <v>461769.69381000003</v>
      </c>
      <c r="BF828" s="43"/>
      <c r="BG828" s="43"/>
      <c r="BH828" s="116">
        <f t="shared" ref="BH828:BH832" si="1551">AM828</f>
        <v>461769.69381000003</v>
      </c>
      <c r="BI828" s="43"/>
      <c r="BJ828" s="116"/>
      <c r="BK828" s="43"/>
      <c r="BL828" s="116"/>
      <c r="BM828" s="43"/>
      <c r="BN828" s="116">
        <f t="shared" si="1525"/>
        <v>461769.69381000003</v>
      </c>
      <c r="BO828" s="43"/>
      <c r="BP828" s="43"/>
      <c r="BQ828" s="43"/>
      <c r="BR828" s="116">
        <f t="shared" si="1547"/>
        <v>461769.69381000003</v>
      </c>
      <c r="BS828" s="43"/>
      <c r="BT828" s="116"/>
      <c r="BU828" s="116">
        <f t="shared" si="1548"/>
        <v>461769.69381000003</v>
      </c>
      <c r="BV828" s="43"/>
      <c r="BW828" s="43"/>
      <c r="BX828" s="43"/>
      <c r="BY828" s="171">
        <f t="shared" si="1549"/>
        <v>461769.69381000003</v>
      </c>
      <c r="BZ828" s="43"/>
      <c r="CE828" s="699"/>
    </row>
    <row r="829" spans="1:12295" s="69" customFormat="1" ht="99" hidden="1" customHeight="1" x14ac:dyDescent="0.25">
      <c r="A829" s="204"/>
      <c r="B829" s="204" t="s">
        <v>8</v>
      </c>
      <c r="C829" s="119" t="s">
        <v>398</v>
      </c>
      <c r="D829" s="171">
        <f t="shared" si="1542"/>
        <v>502930.72097000002</v>
      </c>
      <c r="E829" s="241"/>
      <c r="F829" s="241"/>
      <c r="G829" s="241"/>
      <c r="H829" s="171">
        <f>'[13]Распределение средств 25-27 '!$G$41</f>
        <v>502930.72097000002</v>
      </c>
      <c r="I829" s="241"/>
      <c r="J829" s="240"/>
      <c r="K829" s="171">
        <f t="shared" si="1543"/>
        <v>331071.23092</v>
      </c>
      <c r="L829" s="699">
        <f t="shared" si="1460"/>
        <v>0.65828396857814642</v>
      </c>
      <c r="M829" s="241"/>
      <c r="N829" s="41"/>
      <c r="O829" s="43"/>
      <c r="P829" s="41"/>
      <c r="Q829" s="43"/>
      <c r="R829" s="752">
        <f t="shared" si="1484"/>
        <v>0</v>
      </c>
      <c r="S829" s="171">
        <v>331071.23092</v>
      </c>
      <c r="T829" s="699">
        <f t="shared" si="1540"/>
        <v>0.65828396857814642</v>
      </c>
      <c r="U829" s="43"/>
      <c r="V829" s="105"/>
      <c r="W829" s="43"/>
      <c r="X829" s="43"/>
      <c r="Y829" s="43"/>
      <c r="Z829" s="116"/>
      <c r="AA829" s="43"/>
      <c r="AB829" s="116">
        <f t="shared" si="1550"/>
        <v>502930.72097000002</v>
      </c>
      <c r="AC829" s="43"/>
      <c r="AD829" s="41"/>
      <c r="AE829" s="171">
        <f t="shared" si="1544"/>
        <v>331419.24982999999</v>
      </c>
      <c r="AF829" s="699">
        <f t="shared" si="1463"/>
        <v>0.65897595038695056</v>
      </c>
      <c r="AG829" s="241"/>
      <c r="AH829" s="699"/>
      <c r="AI829" s="43"/>
      <c r="AJ829" s="41"/>
      <c r="AK829" s="43"/>
      <c r="AL829" s="41"/>
      <c r="AM829" s="171">
        <v>331419.24982999999</v>
      </c>
      <c r="AN829" s="752">
        <f t="shared" si="1541"/>
        <v>0.65897595038695056</v>
      </c>
      <c r="AO829" s="43"/>
      <c r="AP829" s="116"/>
      <c r="AQ829" s="116"/>
      <c r="AR829" s="171">
        <f t="shared" si="1545"/>
        <v>488734.56089999998</v>
      </c>
      <c r="AS829" s="699">
        <f t="shared" si="1466"/>
        <v>0.97177313001953836</v>
      </c>
      <c r="AT829" s="241"/>
      <c r="AU829" s="699"/>
      <c r="AV829" s="43"/>
      <c r="AW829" s="699"/>
      <c r="AX829" s="241"/>
      <c r="AY829" s="699"/>
      <c r="AZ829" s="116">
        <v>488734.56089999998</v>
      </c>
      <c r="BA829" s="699">
        <f t="shared" si="1518"/>
        <v>0.97177313001953836</v>
      </c>
      <c r="BB829" s="43"/>
      <c r="BC829" s="116">
        <f t="shared" si="1519"/>
        <v>331419.24982999999</v>
      </c>
      <c r="BD829" s="43"/>
      <c r="BE829" s="116">
        <f t="shared" si="1546"/>
        <v>331419.24982999999</v>
      </c>
      <c r="BF829" s="43"/>
      <c r="BG829" s="43"/>
      <c r="BH829" s="116">
        <f t="shared" si="1551"/>
        <v>331419.24982999999</v>
      </c>
      <c r="BI829" s="43"/>
      <c r="BJ829" s="116"/>
      <c r="BK829" s="43"/>
      <c r="BL829" s="116"/>
      <c r="BM829" s="43"/>
      <c r="BN829" s="116">
        <f t="shared" si="1525"/>
        <v>331419.24982999999</v>
      </c>
      <c r="BO829" s="43"/>
      <c r="BP829" s="43"/>
      <c r="BQ829" s="43"/>
      <c r="BR829" s="116">
        <f t="shared" si="1547"/>
        <v>331419.24982999999</v>
      </c>
      <c r="BS829" s="43"/>
      <c r="BT829" s="116"/>
      <c r="BU829" s="116">
        <f t="shared" si="1548"/>
        <v>331419.24982999999</v>
      </c>
      <c r="BV829" s="43"/>
      <c r="BW829" s="43"/>
      <c r="BX829" s="43"/>
      <c r="BY829" s="171">
        <f t="shared" si="1549"/>
        <v>331419.24982999999</v>
      </c>
      <c r="BZ829" s="43"/>
      <c r="CE829" s="699"/>
    </row>
    <row r="830" spans="1:12295" s="69" customFormat="1" ht="57.75" hidden="1" customHeight="1" x14ac:dyDescent="0.25">
      <c r="A830" s="204"/>
      <c r="B830" s="204" t="s">
        <v>10</v>
      </c>
      <c r="C830" s="119" t="s">
        <v>549</v>
      </c>
      <c r="D830" s="171">
        <f t="shared" si="1542"/>
        <v>2615.1426000000001</v>
      </c>
      <c r="E830" s="241"/>
      <c r="F830" s="241"/>
      <c r="G830" s="241"/>
      <c r="H830" s="171">
        <f>'[13]Распределение средств 25-27 '!$G$47</f>
        <v>2615.1426000000001</v>
      </c>
      <c r="I830" s="241"/>
      <c r="J830" s="240"/>
      <c r="K830" s="171">
        <f t="shared" si="1543"/>
        <v>1965.1626000000001</v>
      </c>
      <c r="L830" s="699">
        <f t="shared" si="1460"/>
        <v>0.75145523613129162</v>
      </c>
      <c r="M830" s="241"/>
      <c r="N830" s="41"/>
      <c r="O830" s="43"/>
      <c r="P830" s="41"/>
      <c r="Q830" s="43"/>
      <c r="R830" s="752">
        <f t="shared" si="1484"/>
        <v>0</v>
      </c>
      <c r="S830" s="171">
        <v>1965.1626000000001</v>
      </c>
      <c r="T830" s="699">
        <f t="shared" si="1540"/>
        <v>0.75145523613129162</v>
      </c>
      <c r="U830" s="43"/>
      <c r="V830" s="105"/>
      <c r="W830" s="43"/>
      <c r="X830" s="43"/>
      <c r="Y830" s="43"/>
      <c r="Z830" s="116"/>
      <c r="AA830" s="43"/>
      <c r="AB830" s="116">
        <f t="shared" si="1550"/>
        <v>2615.1426000000001</v>
      </c>
      <c r="AC830" s="43"/>
      <c r="AD830" s="41"/>
      <c r="AE830" s="171">
        <f t="shared" si="1544"/>
        <v>1965.1626000000001</v>
      </c>
      <c r="AF830" s="699">
        <f t="shared" si="1463"/>
        <v>0.75145523613129162</v>
      </c>
      <c r="AG830" s="241"/>
      <c r="AH830" s="699"/>
      <c r="AI830" s="43"/>
      <c r="AJ830" s="41"/>
      <c r="AK830" s="43"/>
      <c r="AL830" s="41"/>
      <c r="AM830" s="171">
        <v>1965.1626000000001</v>
      </c>
      <c r="AN830" s="752">
        <f t="shared" si="1541"/>
        <v>0.75145523613129162</v>
      </c>
      <c r="AO830" s="43"/>
      <c r="AP830" s="116"/>
      <c r="AQ830" s="116"/>
      <c r="AR830" s="171">
        <f t="shared" si="1545"/>
        <v>2615.1426000000001</v>
      </c>
      <c r="AS830" s="699">
        <f t="shared" si="1466"/>
        <v>1</v>
      </c>
      <c r="AT830" s="241"/>
      <c r="AU830" s="699"/>
      <c r="AV830" s="43"/>
      <c r="AW830" s="699"/>
      <c r="AX830" s="241"/>
      <c r="AY830" s="699"/>
      <c r="AZ830" s="116">
        <v>2615.1426000000001</v>
      </c>
      <c r="BA830" s="699">
        <f t="shared" si="1518"/>
        <v>1</v>
      </c>
      <c r="BB830" s="43"/>
      <c r="BC830" s="116">
        <f t="shared" si="1519"/>
        <v>1965.1626000000001</v>
      </c>
      <c r="BD830" s="43"/>
      <c r="BE830" s="116">
        <f t="shared" si="1546"/>
        <v>1965.1626000000001</v>
      </c>
      <c r="BF830" s="43"/>
      <c r="BG830" s="43"/>
      <c r="BH830" s="116">
        <f t="shared" si="1551"/>
        <v>1965.1626000000001</v>
      </c>
      <c r="BI830" s="43"/>
      <c r="BJ830" s="116"/>
      <c r="BK830" s="43"/>
      <c r="BL830" s="116"/>
      <c r="BM830" s="43"/>
      <c r="BN830" s="116">
        <f t="shared" si="1525"/>
        <v>1965.1626000000001</v>
      </c>
      <c r="BO830" s="43"/>
      <c r="BP830" s="43"/>
      <c r="BQ830" s="43"/>
      <c r="BR830" s="116">
        <f t="shared" si="1547"/>
        <v>1965.1626000000001</v>
      </c>
      <c r="BS830" s="43"/>
      <c r="BT830" s="116"/>
      <c r="BU830" s="116">
        <f t="shared" si="1548"/>
        <v>1965.1626000000001</v>
      </c>
      <c r="BV830" s="43"/>
      <c r="BW830" s="43"/>
      <c r="BX830" s="43"/>
      <c r="BY830" s="171">
        <f t="shared" si="1549"/>
        <v>1965.1626000000001</v>
      </c>
      <c r="BZ830" s="43"/>
      <c r="CE830" s="699"/>
    </row>
    <row r="831" spans="1:12295" s="69" customFormat="1" ht="124.5" hidden="1" customHeight="1" x14ac:dyDescent="0.25">
      <c r="A831" s="204"/>
      <c r="B831" s="204" t="s">
        <v>11</v>
      </c>
      <c r="C831" s="119" t="s">
        <v>550</v>
      </c>
      <c r="D831" s="171">
        <f t="shared" si="1542"/>
        <v>31.68</v>
      </c>
      <c r="E831" s="241"/>
      <c r="F831" s="241"/>
      <c r="G831" s="241"/>
      <c r="H831" s="171">
        <v>31.68</v>
      </c>
      <c r="I831" s="241"/>
      <c r="J831" s="240"/>
      <c r="K831" s="171">
        <f t="shared" si="1543"/>
        <v>22.968</v>
      </c>
      <c r="L831" s="699">
        <f t="shared" si="1460"/>
        <v>0.72499999999999998</v>
      </c>
      <c r="M831" s="241"/>
      <c r="N831" s="41"/>
      <c r="O831" s="43"/>
      <c r="P831" s="41"/>
      <c r="Q831" s="43"/>
      <c r="R831" s="752">
        <f t="shared" si="1484"/>
        <v>0</v>
      </c>
      <c r="S831" s="171">
        <v>22.968</v>
      </c>
      <c r="T831" s="699">
        <f t="shared" si="1540"/>
        <v>0.72499999999999998</v>
      </c>
      <c r="U831" s="43"/>
      <c r="V831" s="105"/>
      <c r="W831" s="43"/>
      <c r="X831" s="43"/>
      <c r="Y831" s="43"/>
      <c r="Z831" s="116"/>
      <c r="AA831" s="43"/>
      <c r="AB831" s="116">
        <f t="shared" si="1550"/>
        <v>31.68</v>
      </c>
      <c r="AC831" s="43"/>
      <c r="AD831" s="41"/>
      <c r="AE831" s="171">
        <f t="shared" si="1544"/>
        <v>23.76</v>
      </c>
      <c r="AF831" s="699">
        <f t="shared" si="1463"/>
        <v>0.75000000000000011</v>
      </c>
      <c r="AG831" s="241"/>
      <c r="AH831" s="699"/>
      <c r="AI831" s="43"/>
      <c r="AJ831" s="41"/>
      <c r="AK831" s="43"/>
      <c r="AL831" s="41"/>
      <c r="AM831" s="171">
        <v>23.76</v>
      </c>
      <c r="AN831" s="752">
        <f t="shared" si="1541"/>
        <v>0.75000000000000011</v>
      </c>
      <c r="AO831" s="43"/>
      <c r="AP831" s="116"/>
      <c r="AQ831" s="116"/>
      <c r="AR831" s="171">
        <f t="shared" si="1545"/>
        <v>23.76</v>
      </c>
      <c r="AS831" s="699">
        <f t="shared" si="1466"/>
        <v>0.75000000000000011</v>
      </c>
      <c r="AT831" s="241"/>
      <c r="AU831" s="699"/>
      <c r="AV831" s="43"/>
      <c r="AW831" s="699"/>
      <c r="AX831" s="241"/>
      <c r="AY831" s="699"/>
      <c r="AZ831" s="116">
        <v>23.76</v>
      </c>
      <c r="BA831" s="699">
        <f t="shared" si="1518"/>
        <v>0.75000000000000011</v>
      </c>
      <c r="BB831" s="43"/>
      <c r="BC831" s="116">
        <f t="shared" si="1519"/>
        <v>23.76</v>
      </c>
      <c r="BD831" s="43"/>
      <c r="BE831" s="116">
        <f t="shared" si="1546"/>
        <v>23.76</v>
      </c>
      <c r="BF831" s="43"/>
      <c r="BG831" s="43"/>
      <c r="BH831" s="116">
        <f t="shared" si="1551"/>
        <v>23.76</v>
      </c>
      <c r="BI831" s="43"/>
      <c r="BJ831" s="116"/>
      <c r="BK831" s="43"/>
      <c r="BL831" s="116"/>
      <c r="BM831" s="43"/>
      <c r="BN831" s="116">
        <f t="shared" si="1525"/>
        <v>23.76</v>
      </c>
      <c r="BO831" s="43"/>
      <c r="BP831" s="43"/>
      <c r="BQ831" s="43"/>
      <c r="BR831" s="116">
        <f t="shared" si="1547"/>
        <v>23.76</v>
      </c>
      <c r="BS831" s="43"/>
      <c r="BT831" s="116"/>
      <c r="BU831" s="116">
        <f t="shared" si="1548"/>
        <v>23.76</v>
      </c>
      <c r="BV831" s="43"/>
      <c r="BW831" s="43"/>
      <c r="BX831" s="43"/>
      <c r="BY831" s="171">
        <f t="shared" si="1549"/>
        <v>23.76</v>
      </c>
      <c r="BZ831" s="43"/>
      <c r="CE831" s="699"/>
    </row>
    <row r="832" spans="1:12295" s="69" customFormat="1" ht="67.5" hidden="1" customHeight="1" x14ac:dyDescent="0.25">
      <c r="A832" s="204"/>
      <c r="B832" s="204" t="s">
        <v>15</v>
      </c>
      <c r="C832" s="119" t="s">
        <v>551</v>
      </c>
      <c r="D832" s="171">
        <f t="shared" si="1542"/>
        <v>230</v>
      </c>
      <c r="E832" s="241"/>
      <c r="F832" s="241"/>
      <c r="G832" s="241"/>
      <c r="H832" s="171">
        <v>230</v>
      </c>
      <c r="I832" s="241"/>
      <c r="J832" s="240"/>
      <c r="K832" s="171">
        <f t="shared" si="1543"/>
        <v>112.592</v>
      </c>
      <c r="L832" s="699">
        <f t="shared" si="1460"/>
        <v>0.48953043478260871</v>
      </c>
      <c r="M832" s="241"/>
      <c r="N832" s="41"/>
      <c r="O832" s="43"/>
      <c r="P832" s="41"/>
      <c r="Q832" s="43"/>
      <c r="R832" s="752">
        <f t="shared" si="1484"/>
        <v>0</v>
      </c>
      <c r="S832" s="171">
        <v>112.592</v>
      </c>
      <c r="T832" s="699">
        <f t="shared" si="1540"/>
        <v>0.48953043478260871</v>
      </c>
      <c r="U832" s="43"/>
      <c r="V832" s="105">
        <f t="shared" si="1479"/>
        <v>0</v>
      </c>
      <c r="W832" s="43"/>
      <c r="X832" s="43"/>
      <c r="Y832" s="43"/>
      <c r="Z832" s="116">
        <f t="shared" si="1480"/>
        <v>230</v>
      </c>
      <c r="AA832" s="43">
        <f>E832</f>
        <v>0</v>
      </c>
      <c r="AB832" s="116">
        <f t="shared" si="1550"/>
        <v>230</v>
      </c>
      <c r="AC832" s="43">
        <f>I832</f>
        <v>0</v>
      </c>
      <c r="AD832" s="41"/>
      <c r="AE832" s="171">
        <f t="shared" si="1544"/>
        <v>115.592</v>
      </c>
      <c r="AF832" s="699">
        <f t="shared" si="1463"/>
        <v>0.5025739130434782</v>
      </c>
      <c r="AG832" s="241"/>
      <c r="AH832" s="699"/>
      <c r="AI832" s="43"/>
      <c r="AJ832" s="41"/>
      <c r="AK832" s="43"/>
      <c r="AL832" s="41"/>
      <c r="AM832" s="116">
        <v>115.592</v>
      </c>
      <c r="AN832" s="752">
        <f t="shared" si="1541"/>
        <v>0.5025739130434782</v>
      </c>
      <c r="AO832" s="43"/>
      <c r="AP832" s="116">
        <v>0</v>
      </c>
      <c r="AQ832" s="116"/>
      <c r="AR832" s="171">
        <f t="shared" si="1545"/>
        <v>112.592</v>
      </c>
      <c r="AS832" s="699">
        <f t="shared" si="1466"/>
        <v>0.48953043478260871</v>
      </c>
      <c r="AT832" s="241"/>
      <c r="AU832" s="699"/>
      <c r="AV832" s="43"/>
      <c r="AW832" s="699"/>
      <c r="AX832" s="241"/>
      <c r="AY832" s="699"/>
      <c r="AZ832" s="116">
        <v>112.592</v>
      </c>
      <c r="BA832" s="699">
        <f t="shared" si="1518"/>
        <v>0.48953043478260871</v>
      </c>
      <c r="BB832" s="43"/>
      <c r="BC832" s="116">
        <f t="shared" si="1519"/>
        <v>115.592</v>
      </c>
      <c r="BD832" s="43">
        <f t="shared" si="1520"/>
        <v>0</v>
      </c>
      <c r="BE832" s="116">
        <f t="shared" ref="BE832" si="1552">BH832</f>
        <v>115.592</v>
      </c>
      <c r="BF832" s="43"/>
      <c r="BG832" s="43"/>
      <c r="BH832" s="116">
        <f t="shared" si="1551"/>
        <v>115.592</v>
      </c>
      <c r="BI832" s="43"/>
      <c r="BJ832" s="116">
        <f t="shared" ref="BJ832:BJ838" si="1553">BK832+BL832+BM832</f>
        <v>0</v>
      </c>
      <c r="BK832" s="43"/>
      <c r="BL832" s="116"/>
      <c r="BM832" s="43"/>
      <c r="BN832" s="116">
        <f t="shared" si="1525"/>
        <v>115.592</v>
      </c>
      <c r="BO832" s="116"/>
      <c r="BP832" s="43"/>
      <c r="BQ832" s="43"/>
      <c r="BR832" s="116">
        <f t="shared" si="1547"/>
        <v>115.592</v>
      </c>
      <c r="BS832" s="43"/>
      <c r="BT832" s="116"/>
      <c r="BU832" s="116">
        <f t="shared" si="1548"/>
        <v>115.592</v>
      </c>
      <c r="BV832" s="43"/>
      <c r="BW832" s="43"/>
      <c r="BX832" s="43"/>
      <c r="BY832" s="171">
        <f t="shared" si="1549"/>
        <v>115.592</v>
      </c>
      <c r="BZ832" s="43"/>
      <c r="CE832" s="699"/>
    </row>
    <row r="833" spans="1:83" s="69" customFormat="1" ht="108" hidden="1" customHeight="1" x14ac:dyDescent="0.25">
      <c r="A833" s="567"/>
      <c r="B833" s="204" t="s">
        <v>12</v>
      </c>
      <c r="C833" s="119" t="s">
        <v>552</v>
      </c>
      <c r="D833" s="171">
        <f>H833</f>
        <v>8473.9025800000018</v>
      </c>
      <c r="E833" s="241"/>
      <c r="F833" s="241"/>
      <c r="G833" s="240"/>
      <c r="H833" s="171">
        <f>'[13]Распределение средств 25-27 '!$G$66</f>
        <v>8473.9025800000018</v>
      </c>
      <c r="I833" s="240"/>
      <c r="J833" s="240">
        <v>0</v>
      </c>
      <c r="K833" s="171">
        <f>S833</f>
        <v>7659</v>
      </c>
      <c r="L833" s="699">
        <f t="shared" si="1460"/>
        <v>0.9038338507781144</v>
      </c>
      <c r="M833" s="240"/>
      <c r="N833" s="114"/>
      <c r="O833" s="111"/>
      <c r="P833" s="114"/>
      <c r="Q833" s="111"/>
      <c r="R833" s="752"/>
      <c r="S833" s="171">
        <v>7659</v>
      </c>
      <c r="T833" s="699">
        <f t="shared" ref="T833:T835" si="1554">S833/H833</f>
        <v>0.9038338507781144</v>
      </c>
      <c r="U833" s="111"/>
      <c r="V833" s="111"/>
      <c r="W833" s="111"/>
      <c r="X833" s="111"/>
      <c r="Y833" s="111"/>
      <c r="Z833" s="111"/>
      <c r="AA833" s="111"/>
      <c r="AB833" s="111"/>
      <c r="AC833" s="111"/>
      <c r="AD833" s="114"/>
      <c r="AE833" s="171">
        <f t="shared" ref="AE833:AE836" si="1555">AM833</f>
        <v>7659</v>
      </c>
      <c r="AF833" s="699">
        <v>0</v>
      </c>
      <c r="AG833" s="240"/>
      <c r="AH833" s="699"/>
      <c r="AI833" s="111"/>
      <c r="AJ833" s="114"/>
      <c r="AK833" s="111"/>
      <c r="AL833" s="114"/>
      <c r="AM833" s="116">
        <v>7659</v>
      </c>
      <c r="AN833" s="752">
        <v>0</v>
      </c>
      <c r="AO833" s="111">
        <v>0</v>
      </c>
      <c r="AP833" s="111">
        <f>AR833-AE833</f>
        <v>0</v>
      </c>
      <c r="AQ833" s="114"/>
      <c r="AR833" s="171">
        <f t="shared" si="1545"/>
        <v>7659</v>
      </c>
      <c r="AS833" s="699">
        <f t="shared" si="1466"/>
        <v>0.9038338507781144</v>
      </c>
      <c r="AT833" s="241"/>
      <c r="AU833" s="699"/>
      <c r="AV833" s="43"/>
      <c r="AW833" s="699"/>
      <c r="AX833" s="241"/>
      <c r="AY833" s="699"/>
      <c r="AZ833" s="116">
        <v>7659</v>
      </c>
      <c r="BA833" s="699">
        <f t="shared" si="1518"/>
        <v>0.9038338507781144</v>
      </c>
      <c r="BB833" s="632"/>
      <c r="BC833" s="116"/>
      <c r="BD833" s="43"/>
      <c r="BE833" s="116"/>
      <c r="BF833" s="43"/>
      <c r="BG833" s="43"/>
      <c r="BH833" s="116"/>
      <c r="BI833" s="43"/>
      <c r="BJ833" s="116"/>
      <c r="BK833" s="43"/>
      <c r="BL833" s="116"/>
      <c r="BM833" s="43"/>
      <c r="BN833" s="632">
        <f>BS833</f>
        <v>0</v>
      </c>
      <c r="BO833" s="43"/>
      <c r="BP833" s="43"/>
      <c r="BQ833" s="43"/>
      <c r="BR833" s="116"/>
      <c r="BS833" s="632">
        <v>0</v>
      </c>
      <c r="BT833" s="632">
        <f>BU833-BN833</f>
        <v>22734.4051</v>
      </c>
      <c r="BU833" s="632">
        <f>BZ833</f>
        <v>22734.4051</v>
      </c>
      <c r="BV833" s="43"/>
      <c r="BW833" s="43"/>
      <c r="BX833" s="43"/>
      <c r="BY833" s="116"/>
      <c r="BZ833" s="563">
        <v>22734.4051</v>
      </c>
      <c r="CE833" s="699"/>
    </row>
    <row r="834" spans="1:83" s="69" customFormat="1" ht="181.5" hidden="1" customHeight="1" x14ac:dyDescent="0.25">
      <c r="A834" s="567"/>
      <c r="B834" s="204" t="s">
        <v>13</v>
      </c>
      <c r="C834" s="119" t="s">
        <v>553</v>
      </c>
      <c r="D834" s="171">
        <f>H834</f>
        <v>9700</v>
      </c>
      <c r="E834" s="241"/>
      <c r="F834" s="241"/>
      <c r="G834" s="240"/>
      <c r="H834" s="171">
        <f>9700</f>
        <v>9700</v>
      </c>
      <c r="I834" s="240"/>
      <c r="J834" s="240"/>
      <c r="K834" s="171">
        <f t="shared" ref="K834:K836" si="1556">S834</f>
        <v>3396.0301800000002</v>
      </c>
      <c r="L834" s="699">
        <f t="shared" si="1460"/>
        <v>0.35010620412371135</v>
      </c>
      <c r="M834" s="240"/>
      <c r="N834" s="114"/>
      <c r="O834" s="111"/>
      <c r="P834" s="114"/>
      <c r="Q834" s="111"/>
      <c r="R834" s="752"/>
      <c r="S834" s="171">
        <v>3396.0301800000002</v>
      </c>
      <c r="T834" s="699">
        <f t="shared" si="1554"/>
        <v>0.35010620412371135</v>
      </c>
      <c r="U834" s="111"/>
      <c r="V834" s="111"/>
      <c r="W834" s="111"/>
      <c r="X834" s="111"/>
      <c r="Y834" s="111"/>
      <c r="Z834" s="111"/>
      <c r="AA834" s="111"/>
      <c r="AB834" s="111"/>
      <c r="AC834" s="111"/>
      <c r="AD834" s="114"/>
      <c r="AE834" s="171">
        <f t="shared" si="1555"/>
        <v>3591.2031400000001</v>
      </c>
      <c r="AF834" s="699">
        <v>0</v>
      </c>
      <c r="AG834" s="240"/>
      <c r="AH834" s="699"/>
      <c r="AI834" s="111"/>
      <c r="AJ834" s="114"/>
      <c r="AK834" s="111"/>
      <c r="AL834" s="114"/>
      <c r="AM834" s="116">
        <v>3591.2031400000001</v>
      </c>
      <c r="AN834" s="752">
        <v>0</v>
      </c>
      <c r="AO834" s="111"/>
      <c r="AP834" s="111"/>
      <c r="AQ834" s="114"/>
      <c r="AR834" s="171">
        <f t="shared" si="1545"/>
        <v>4628.7203</v>
      </c>
      <c r="AS834" s="699">
        <f t="shared" si="1466"/>
        <v>0.47718765979381444</v>
      </c>
      <c r="AT834" s="241"/>
      <c r="AU834" s="699"/>
      <c r="AV834" s="43"/>
      <c r="AW834" s="699"/>
      <c r="AX834" s="241"/>
      <c r="AY834" s="699"/>
      <c r="AZ834" s="116">
        <v>4628.7203</v>
      </c>
      <c r="BA834" s="699">
        <f t="shared" si="1518"/>
        <v>0.47718765979381444</v>
      </c>
      <c r="BB834" s="1003"/>
      <c r="BC834" s="116"/>
      <c r="BD834" s="43"/>
      <c r="BE834" s="116"/>
      <c r="BF834" s="43"/>
      <c r="BG834" s="43"/>
      <c r="BH834" s="116"/>
      <c r="BI834" s="43"/>
      <c r="BJ834" s="116"/>
      <c r="BK834" s="43"/>
      <c r="BL834" s="116"/>
      <c r="BM834" s="43"/>
      <c r="BN834" s="1003"/>
      <c r="BO834" s="43"/>
      <c r="BP834" s="43"/>
      <c r="BQ834" s="43"/>
      <c r="BR834" s="116"/>
      <c r="BS834" s="1003"/>
      <c r="BT834" s="1003"/>
      <c r="BU834" s="1003"/>
      <c r="BV834" s="43"/>
      <c r="BW834" s="43"/>
      <c r="BX834" s="43"/>
      <c r="BY834" s="116"/>
      <c r="BZ834" s="1003"/>
      <c r="CE834" s="699"/>
    </row>
    <row r="835" spans="1:83" s="69" customFormat="1" ht="181.5" hidden="1" customHeight="1" x14ac:dyDescent="0.25">
      <c r="A835" s="567"/>
      <c r="B835" s="204" t="s">
        <v>14</v>
      </c>
      <c r="C835" s="119" t="s">
        <v>554</v>
      </c>
      <c r="D835" s="171">
        <f>H835</f>
        <v>547</v>
      </c>
      <c r="E835" s="171">
        <f t="shared" ref="E835:G835" si="1557">I835</f>
        <v>0</v>
      </c>
      <c r="F835" s="171">
        <f t="shared" si="1557"/>
        <v>0</v>
      </c>
      <c r="G835" s="171">
        <f t="shared" si="1557"/>
        <v>0</v>
      </c>
      <c r="H835" s="171">
        <v>547</v>
      </c>
      <c r="I835" s="240"/>
      <c r="J835" s="240"/>
      <c r="K835" s="171">
        <f t="shared" si="1556"/>
        <v>0</v>
      </c>
      <c r="L835" s="699">
        <f t="shared" si="1460"/>
        <v>0</v>
      </c>
      <c r="M835" s="240"/>
      <c r="N835" s="114"/>
      <c r="O835" s="111"/>
      <c r="P835" s="114"/>
      <c r="Q835" s="111"/>
      <c r="R835" s="752"/>
      <c r="S835" s="171">
        <v>0</v>
      </c>
      <c r="T835" s="699">
        <f t="shared" si="1554"/>
        <v>0</v>
      </c>
      <c r="U835" s="111"/>
      <c r="V835" s="111"/>
      <c r="W835" s="111"/>
      <c r="X835" s="111"/>
      <c r="Y835" s="111"/>
      <c r="Z835" s="111"/>
      <c r="AA835" s="111"/>
      <c r="AB835" s="111"/>
      <c r="AC835" s="111"/>
      <c r="AD835" s="114"/>
      <c r="AE835" s="171">
        <f t="shared" si="1555"/>
        <v>0</v>
      </c>
      <c r="AF835" s="699">
        <v>0</v>
      </c>
      <c r="AG835" s="240"/>
      <c r="AH835" s="699"/>
      <c r="AI835" s="111"/>
      <c r="AJ835" s="114"/>
      <c r="AK835" s="111"/>
      <c r="AL835" s="114"/>
      <c r="AM835" s="116">
        <v>0</v>
      </c>
      <c r="AN835" s="752">
        <v>0</v>
      </c>
      <c r="AO835" s="111"/>
      <c r="AP835" s="111"/>
      <c r="AQ835" s="114"/>
      <c r="AR835" s="171">
        <f t="shared" si="1545"/>
        <v>0</v>
      </c>
      <c r="AS835" s="699">
        <f t="shared" si="1466"/>
        <v>0</v>
      </c>
      <c r="AT835" s="241"/>
      <c r="AU835" s="699"/>
      <c r="AV835" s="43"/>
      <c r="AW835" s="699"/>
      <c r="AX835" s="241"/>
      <c r="AY835" s="699"/>
      <c r="AZ835" s="116">
        <v>0</v>
      </c>
      <c r="BA835" s="699">
        <f t="shared" si="1518"/>
        <v>0</v>
      </c>
      <c r="BB835" s="1003"/>
      <c r="BC835" s="116"/>
      <c r="BD835" s="43"/>
      <c r="BE835" s="116"/>
      <c r="BF835" s="43"/>
      <c r="BG835" s="43"/>
      <c r="BH835" s="116"/>
      <c r="BI835" s="43"/>
      <c r="BJ835" s="116"/>
      <c r="BK835" s="43"/>
      <c r="BL835" s="116"/>
      <c r="BM835" s="43"/>
      <c r="BN835" s="1003"/>
      <c r="BO835" s="43"/>
      <c r="BP835" s="43"/>
      <c r="BQ835" s="43"/>
      <c r="BR835" s="116"/>
      <c r="BS835" s="1003"/>
      <c r="BT835" s="1003"/>
      <c r="BU835" s="1003"/>
      <c r="BV835" s="43"/>
      <c r="BW835" s="43"/>
      <c r="BX835" s="43"/>
      <c r="BY835" s="116"/>
      <c r="BZ835" s="1003"/>
      <c r="CE835" s="699"/>
    </row>
    <row r="836" spans="1:83" s="69" customFormat="1" ht="181.5" hidden="1" customHeight="1" x14ac:dyDescent="0.25">
      <c r="A836" s="567"/>
      <c r="B836" s="204" t="s">
        <v>287</v>
      </c>
      <c r="C836" s="119" t="s">
        <v>555</v>
      </c>
      <c r="D836" s="171">
        <f>H836</f>
        <v>14956.428599999999</v>
      </c>
      <c r="E836" s="241"/>
      <c r="F836" s="241"/>
      <c r="G836" s="240"/>
      <c r="H836" s="171">
        <v>14956.428599999999</v>
      </c>
      <c r="I836" s="240"/>
      <c r="J836" s="240"/>
      <c r="K836" s="171">
        <f t="shared" si="1556"/>
        <v>0</v>
      </c>
      <c r="L836" s="699">
        <f t="shared" si="1460"/>
        <v>0</v>
      </c>
      <c r="M836" s="240"/>
      <c r="N836" s="114"/>
      <c r="O836" s="111"/>
      <c r="P836" s="114"/>
      <c r="Q836" s="111"/>
      <c r="R836" s="752"/>
      <c r="S836" s="171">
        <v>0</v>
      </c>
      <c r="T836" s="699">
        <f t="shared" ref="T836" si="1558">S836/H836</f>
        <v>0</v>
      </c>
      <c r="U836" s="111"/>
      <c r="V836" s="111"/>
      <c r="W836" s="111"/>
      <c r="X836" s="111"/>
      <c r="Y836" s="111"/>
      <c r="Z836" s="111"/>
      <c r="AA836" s="111"/>
      <c r="AB836" s="111"/>
      <c r="AC836" s="111"/>
      <c r="AD836" s="114"/>
      <c r="AE836" s="171">
        <f t="shared" si="1555"/>
        <v>61983.122020000003</v>
      </c>
      <c r="AF836" s="699">
        <v>0</v>
      </c>
      <c r="AG836" s="240"/>
      <c r="AH836" s="699"/>
      <c r="AI836" s="111"/>
      <c r="AJ836" s="114"/>
      <c r="AK836" s="111"/>
      <c r="AL836" s="114"/>
      <c r="AM836" s="116">
        <v>61983.122020000003</v>
      </c>
      <c r="AN836" s="752">
        <v>0</v>
      </c>
      <c r="AO836" s="111"/>
      <c r="AP836" s="111"/>
      <c r="AQ836" s="114"/>
      <c r="AR836" s="171">
        <f t="shared" si="1545"/>
        <v>0</v>
      </c>
      <c r="AS836" s="699">
        <f t="shared" si="1466"/>
        <v>0</v>
      </c>
      <c r="AT836" s="241"/>
      <c r="AU836" s="699"/>
      <c r="AV836" s="43"/>
      <c r="AW836" s="699"/>
      <c r="AX836" s="241"/>
      <c r="AY836" s="699"/>
      <c r="AZ836" s="116">
        <v>0</v>
      </c>
      <c r="BA836" s="699">
        <f t="shared" si="1518"/>
        <v>0</v>
      </c>
      <c r="BB836" s="1003"/>
      <c r="BC836" s="116"/>
      <c r="BD836" s="43"/>
      <c r="BE836" s="116"/>
      <c r="BF836" s="43"/>
      <c r="BG836" s="43"/>
      <c r="BH836" s="116"/>
      <c r="BI836" s="43"/>
      <c r="BJ836" s="116"/>
      <c r="BK836" s="43"/>
      <c r="BL836" s="116"/>
      <c r="BM836" s="43"/>
      <c r="BN836" s="1003"/>
      <c r="BO836" s="43"/>
      <c r="BP836" s="43"/>
      <c r="BQ836" s="43"/>
      <c r="BR836" s="116"/>
      <c r="BS836" s="1003"/>
      <c r="BT836" s="1003"/>
      <c r="BU836" s="1003"/>
      <c r="BV836" s="43"/>
      <c r="BW836" s="43"/>
      <c r="BX836" s="43"/>
      <c r="BY836" s="116"/>
      <c r="BZ836" s="1003"/>
      <c r="CE836" s="699"/>
    </row>
    <row r="837" spans="1:83" s="69" customFormat="1" ht="217.5" hidden="1" customHeight="1" x14ac:dyDescent="0.25">
      <c r="A837" s="567"/>
      <c r="B837" s="224"/>
      <c r="C837" s="99"/>
      <c r="D837" s="240"/>
      <c r="E837" s="240"/>
      <c r="F837" s="240"/>
      <c r="G837" s="240"/>
      <c r="H837" s="240"/>
      <c r="I837" s="240"/>
      <c r="J837" s="240"/>
      <c r="K837" s="240"/>
      <c r="L837" s="699"/>
      <c r="M837" s="240"/>
      <c r="N837" s="699"/>
      <c r="O837" s="111"/>
      <c r="P837" s="114"/>
      <c r="Q837" s="111"/>
      <c r="R837" s="752"/>
      <c r="S837" s="111"/>
      <c r="T837" s="114"/>
      <c r="U837" s="111"/>
      <c r="V837" s="111"/>
      <c r="W837" s="111"/>
      <c r="X837" s="111"/>
      <c r="Y837" s="111"/>
      <c r="Z837" s="111"/>
      <c r="AA837" s="111"/>
      <c r="AB837" s="111"/>
      <c r="AC837" s="111"/>
      <c r="AD837" s="114"/>
      <c r="AE837" s="240"/>
      <c r="AF837" s="699"/>
      <c r="AG837" s="240"/>
      <c r="AH837" s="699"/>
      <c r="AI837" s="111"/>
      <c r="AJ837" s="114"/>
      <c r="AK837" s="111"/>
      <c r="AL837" s="114"/>
      <c r="AM837" s="111"/>
      <c r="AN837" s="752"/>
      <c r="AO837" s="111"/>
      <c r="AP837" s="111"/>
      <c r="AQ837" s="114"/>
      <c r="AR837" s="171">
        <f t="shared" si="1545"/>
        <v>0</v>
      </c>
      <c r="AS837" s="699"/>
      <c r="AT837" s="241"/>
      <c r="AU837" s="699"/>
      <c r="AV837" s="43"/>
      <c r="AW837" s="699"/>
      <c r="AX837" s="241"/>
      <c r="AY837" s="699"/>
      <c r="AZ837" s="116"/>
      <c r="BA837" s="699"/>
      <c r="BB837" s="926"/>
      <c r="BC837" s="116"/>
      <c r="BD837" s="43"/>
      <c r="BE837" s="116"/>
      <c r="BF837" s="43"/>
      <c r="BG837" s="43"/>
      <c r="BH837" s="116"/>
      <c r="BI837" s="43"/>
      <c r="BJ837" s="116"/>
      <c r="BK837" s="43"/>
      <c r="BL837" s="116"/>
      <c r="BM837" s="43"/>
      <c r="BN837" s="926"/>
      <c r="BO837" s="43"/>
      <c r="BP837" s="43"/>
      <c r="BQ837" s="43"/>
      <c r="BR837" s="116"/>
      <c r="BS837" s="926"/>
      <c r="BT837" s="926"/>
      <c r="BU837" s="926"/>
      <c r="BV837" s="43"/>
      <c r="BW837" s="43"/>
      <c r="BX837" s="43"/>
      <c r="BY837" s="116"/>
      <c r="BZ837" s="926"/>
      <c r="CE837" s="699"/>
    </row>
    <row r="838" spans="1:83" s="840" customFormat="1" ht="92.25" customHeight="1" x14ac:dyDescent="0.25">
      <c r="B838" s="1042" t="s">
        <v>361</v>
      </c>
      <c r="C838" s="1042"/>
      <c r="D838" s="897">
        <f>E838+G838+H838+I838</f>
        <v>2525641.74713</v>
      </c>
      <c r="E838" s="897">
        <f>E779</f>
        <v>578736.67986999999</v>
      </c>
      <c r="F838" s="897">
        <f>F779</f>
        <v>0</v>
      </c>
      <c r="G838" s="897">
        <f>G779</f>
        <v>739195.26725999999</v>
      </c>
      <c r="H838" s="897">
        <f>H779</f>
        <v>1207709.7999999998</v>
      </c>
      <c r="I838" s="897">
        <f>I779</f>
        <v>0</v>
      </c>
      <c r="J838" s="897">
        <f>K838-D838</f>
        <v>-701658.67128999997</v>
      </c>
      <c r="K838" s="897">
        <f>M838+Q838+S838+U838</f>
        <v>1823983.0758400001</v>
      </c>
      <c r="L838" s="842">
        <f t="shared" si="1460"/>
        <v>0.72218598616081386</v>
      </c>
      <c r="M838" s="897">
        <f>M779</f>
        <v>578736.67986999999</v>
      </c>
      <c r="N838" s="842">
        <f>M838/E838</f>
        <v>1</v>
      </c>
      <c r="O838" s="841">
        <f>O779</f>
        <v>0</v>
      </c>
      <c r="P838" s="842">
        <v>0</v>
      </c>
      <c r="Q838" s="841">
        <f>Q779</f>
        <v>421938.80630999996</v>
      </c>
      <c r="R838" s="843">
        <f t="shared" si="1484"/>
        <v>0.16706201771865228</v>
      </c>
      <c r="S838" s="841">
        <f>S779</f>
        <v>823307.58966000006</v>
      </c>
      <c r="T838" s="843">
        <f>S838/H838</f>
        <v>0.6817097862913758</v>
      </c>
      <c r="U838" s="841">
        <f>U780</f>
        <v>0</v>
      </c>
      <c r="V838" s="841">
        <f t="shared" si="1479"/>
        <v>0</v>
      </c>
      <c r="W838" s="841"/>
      <c r="X838" s="841"/>
      <c r="Y838" s="841"/>
      <c r="Z838" s="841">
        <f t="shared" si="1480"/>
        <v>1786446.4798699999</v>
      </c>
      <c r="AA838" s="841">
        <f>E838</f>
        <v>578736.67986999999</v>
      </c>
      <c r="AB838" s="841">
        <f t="shared" si="1550"/>
        <v>1207709.7999999998</v>
      </c>
      <c r="AC838" s="841">
        <f>I838</f>
        <v>0</v>
      </c>
      <c r="AD838" s="843">
        <v>0</v>
      </c>
      <c r="AE838" s="897">
        <f>AG838+AK838+AM838+AO838</f>
        <v>1286831.89597</v>
      </c>
      <c r="AF838" s="842">
        <f t="shared" si="1463"/>
        <v>0.5095068995562354</v>
      </c>
      <c r="AG838" s="897">
        <f>AG779</f>
        <v>26104.8704</v>
      </c>
      <c r="AH838" s="842">
        <f t="shared" ref="AH838:AH843" si="1559">AG838/E838</f>
        <v>4.5106645747533862E-2</v>
      </c>
      <c r="AI838" s="841">
        <f>AI779</f>
        <v>0</v>
      </c>
      <c r="AJ838" s="842">
        <v>0</v>
      </c>
      <c r="AK838" s="841">
        <f>AK779</f>
        <v>374889.33001999999</v>
      </c>
      <c r="AL838" s="842">
        <f>AK838/G838</f>
        <v>0.50715872601513656</v>
      </c>
      <c r="AM838" s="841">
        <f>AM779</f>
        <v>885837.69554999995</v>
      </c>
      <c r="AN838" s="842">
        <f>AM838/H838</f>
        <v>0.73348555716778985</v>
      </c>
      <c r="AO838" s="841">
        <f>AO780</f>
        <v>0</v>
      </c>
      <c r="AP838" s="841">
        <f>AR838-AE838</f>
        <v>1196434.63222</v>
      </c>
      <c r="AQ838" s="842">
        <v>0</v>
      </c>
      <c r="AR838" s="897">
        <f>AT838+AX838+AZ838+BB838</f>
        <v>2483266.52819</v>
      </c>
      <c r="AS838" s="842">
        <f t="shared" si="1466"/>
        <v>0.98322199932426957</v>
      </c>
      <c r="AT838" s="999">
        <f>AT779</f>
        <v>578736.67986999999</v>
      </c>
      <c r="AU838" s="842">
        <f t="shared" si="1467"/>
        <v>1</v>
      </c>
      <c r="AV838" s="841">
        <f>AV781+AV825</f>
        <v>0</v>
      </c>
      <c r="AW838" s="842">
        <v>0</v>
      </c>
      <c r="AX838" s="897">
        <f>AX779</f>
        <v>733823.85774999997</v>
      </c>
      <c r="AY838" s="842">
        <f t="shared" si="1468"/>
        <v>0.99273343628144373</v>
      </c>
      <c r="AZ838" s="841">
        <f>AZ781+AZ825</f>
        <v>1170705.9905699997</v>
      </c>
      <c r="BA838" s="842">
        <f t="shared" si="1518"/>
        <v>0.96936034680682381</v>
      </c>
      <c r="BB838" s="841">
        <f>BB833</f>
        <v>0</v>
      </c>
      <c r="BC838" s="841">
        <f t="shared" si="1519"/>
        <v>885837.69554999995</v>
      </c>
      <c r="BD838" s="841">
        <f t="shared" si="1520"/>
        <v>0</v>
      </c>
      <c r="BE838" s="841">
        <f>BF838+BG838+BH838+BI838</f>
        <v>812604.37038999994</v>
      </c>
      <c r="BF838" s="841">
        <f>BF781+BF825</f>
        <v>0</v>
      </c>
      <c r="BG838" s="841">
        <f>BG781+BG825</f>
        <v>0</v>
      </c>
      <c r="BH838" s="841">
        <f>BH781+BH825</f>
        <v>812604.37038999994</v>
      </c>
      <c r="BI838" s="841">
        <f>BI780</f>
        <v>0</v>
      </c>
      <c r="BJ838" s="841">
        <f t="shared" si="1553"/>
        <v>0</v>
      </c>
      <c r="BK838" s="841">
        <f>BK781+BK825</f>
        <v>0</v>
      </c>
      <c r="BL838" s="841">
        <f>BL781+BL825</f>
        <v>0</v>
      </c>
      <c r="BM838" s="841">
        <f>BM781+BM825</f>
        <v>0</v>
      </c>
      <c r="BN838" s="841">
        <f>BO838+BQ838+BR838+BS838</f>
        <v>812604.37038999994</v>
      </c>
      <c r="BO838" s="841">
        <f>BO781+BO825</f>
        <v>0</v>
      </c>
      <c r="BP838" s="841">
        <f>BP781+BP825</f>
        <v>0</v>
      </c>
      <c r="BQ838" s="841">
        <f>BQ781+BQ825</f>
        <v>0</v>
      </c>
      <c r="BR838" s="841">
        <f>BR781+BR825</f>
        <v>812604.37038999994</v>
      </c>
      <c r="BS838" s="841">
        <f>BS781+BS825</f>
        <v>0</v>
      </c>
      <c r="BT838" s="841">
        <f>BU838-BN838</f>
        <v>22734.405099999974</v>
      </c>
      <c r="BU838" s="841">
        <f>BV838+BX838+BY838+BZ838</f>
        <v>835338.77548999991</v>
      </c>
      <c r="BV838" s="841">
        <f>BV781+BV825</f>
        <v>0</v>
      </c>
      <c r="BW838" s="841"/>
      <c r="BX838" s="841">
        <f>BX781+BX825</f>
        <v>0</v>
      </c>
      <c r="BY838" s="841">
        <f>BY781+BY825</f>
        <v>812604.37038999994</v>
      </c>
      <c r="BZ838" s="841">
        <f>BZ833</f>
        <v>22734.4051</v>
      </c>
      <c r="CE838" s="842">
        <v>0</v>
      </c>
    </row>
    <row r="839" spans="1:83" s="57" customFormat="1" ht="48.75" customHeight="1" x14ac:dyDescent="0.3">
      <c r="B839" s="1040" t="s">
        <v>201</v>
      </c>
      <c r="C839" s="1040"/>
      <c r="D839" s="168">
        <f>E839+F839+G839+H839+I839</f>
        <v>30127612.609590001</v>
      </c>
      <c r="E839" s="168">
        <f t="shared" ref="E839:J839" si="1560">E840+E841+E842+E843</f>
        <v>10489065.61882</v>
      </c>
      <c r="F839" s="168">
        <f t="shared" si="1560"/>
        <v>4034138.8590799998</v>
      </c>
      <c r="G839" s="168">
        <f t="shared" si="1560"/>
        <v>11029909.98818</v>
      </c>
      <c r="H839" s="168">
        <f t="shared" si="1560"/>
        <v>1485895.8959999997</v>
      </c>
      <c r="I839" s="168">
        <f t="shared" si="1560"/>
        <v>3088602.2475100001</v>
      </c>
      <c r="J839" s="168">
        <f t="shared" si="1560"/>
        <v>-12178245.876050001</v>
      </c>
      <c r="K839" s="168">
        <f>M839+O839+Q839+S839+U839</f>
        <v>17949366.733540002</v>
      </c>
      <c r="L839" s="699">
        <f t="shared" si="1460"/>
        <v>0.59577793189714912</v>
      </c>
      <c r="M839" s="168">
        <f t="shared" ref="M839:AC839" si="1561">M840+M841+M842+M843</f>
        <v>8765852.5825500004</v>
      </c>
      <c r="N839" s="752">
        <f>M839/E839</f>
        <v>0.83571338964853781</v>
      </c>
      <c r="O839" s="771">
        <f t="shared" ref="O839" si="1562">O840+O841+O842+O843</f>
        <v>4034138.8590799998</v>
      </c>
      <c r="P839" s="752">
        <f t="shared" ref="P839:P840" si="1563">O839/F839</f>
        <v>1</v>
      </c>
      <c r="Q839" s="771">
        <f t="shared" ref="Q839" si="1564">Q840+Q841+Q842+Q843</f>
        <v>3393466.4990499998</v>
      </c>
      <c r="R839" s="752">
        <f>Q839/G839</f>
        <v>0.3076603981978589</v>
      </c>
      <c r="S839" s="771">
        <f t="shared" ref="S839" si="1565">S840+S841+S842+S843</f>
        <v>1101493.68566</v>
      </c>
      <c r="T839" s="752">
        <f t="shared" ref="T839:T840" si="1566">S839/H839</f>
        <v>0.74129936600888235</v>
      </c>
      <c r="U839" s="632">
        <f t="shared" si="1561"/>
        <v>654415.10719999997</v>
      </c>
      <c r="V839" s="632" t="e">
        <f t="shared" si="1561"/>
        <v>#REF!</v>
      </c>
      <c r="W839" s="632" t="e">
        <f t="shared" si="1561"/>
        <v>#REF!</v>
      </c>
      <c r="X839" s="632" t="e">
        <f t="shared" si="1561"/>
        <v>#REF!</v>
      </c>
      <c r="Y839" s="632" t="e">
        <f t="shared" si="1561"/>
        <v>#REF!</v>
      </c>
      <c r="Z839" s="632" t="e">
        <f t="shared" si="1561"/>
        <v>#REF!</v>
      </c>
      <c r="AA839" s="632" t="e">
        <f t="shared" si="1561"/>
        <v>#REF!</v>
      </c>
      <c r="AB839" s="632">
        <f t="shared" si="1561"/>
        <v>1485895.8959999997</v>
      </c>
      <c r="AC839" s="632" t="e">
        <f t="shared" si="1561"/>
        <v>#REF!</v>
      </c>
      <c r="AD839" s="752">
        <f t="shared" ref="AD839:AD843" si="1567">U839/I839</f>
        <v>0.21188066793889787</v>
      </c>
      <c r="AE839" s="168">
        <f>AG839+AI839+AK839+AM839+AO839</f>
        <v>14673474.02792</v>
      </c>
      <c r="AF839" s="699">
        <f t="shared" si="1463"/>
        <v>0.48704403558512455</v>
      </c>
      <c r="AG839" s="168">
        <f t="shared" ref="AG839" si="1568">AG840+AG841+AG842+AG843</f>
        <v>6252063.2855399996</v>
      </c>
      <c r="AH839" s="699">
        <f t="shared" si="1559"/>
        <v>0.59605531252681254</v>
      </c>
      <c r="AI839" s="771">
        <f t="shared" ref="AI839" si="1569">AI840+AI841+AI842+AI843</f>
        <v>2730373.7732699998</v>
      </c>
      <c r="AJ839" s="699">
        <f t="shared" ref="AJ839:AJ840" si="1570">AI839/F839</f>
        <v>0.67681700324333194</v>
      </c>
      <c r="AK839" s="771">
        <f t="shared" ref="AK839" si="1571">AK840+AK841+AK842+AK843</f>
        <v>4106523.7648900002</v>
      </c>
      <c r="AL839" s="699">
        <f t="shared" ref="AL839:AL842" si="1572">AK839/G839</f>
        <v>0.37230800335548347</v>
      </c>
      <c r="AM839" s="771">
        <f t="shared" ref="AM839" si="1573">AM840+AM841+AM842+AM843</f>
        <v>1063548.5193699999</v>
      </c>
      <c r="AN839" s="699">
        <f t="shared" ref="AN839:AN840" si="1574">AM839/H839</f>
        <v>0.71576247180778274</v>
      </c>
      <c r="AO839" s="632">
        <f>AO840+AO841+AO842+AO843</f>
        <v>520964.68484999996</v>
      </c>
      <c r="AP839" s="632">
        <f>AP840+AP841+AP842+AP843</f>
        <v>14293899.252460001</v>
      </c>
      <c r="AQ839" s="699">
        <f t="shared" ref="AQ839:AQ840" si="1575">AO839/I839</f>
        <v>0.1686732842566557</v>
      </c>
      <c r="AR839" s="168">
        <f>AT839+AV839+AX839+AZ839+BB839</f>
        <v>29083992.406809997</v>
      </c>
      <c r="AS839" s="699">
        <f t="shared" si="1466"/>
        <v>0.96536000989179582</v>
      </c>
      <c r="AT839" s="168">
        <f>AT840+AT841+AT842+AT843</f>
        <v>10489065.61882</v>
      </c>
      <c r="AU839" s="699">
        <f t="shared" si="1467"/>
        <v>1</v>
      </c>
      <c r="AV839" s="632">
        <f>AV840+AV841+AV842+AV843</f>
        <v>4034138.8590799998</v>
      </c>
      <c r="AW839" s="699">
        <f t="shared" si="1477"/>
        <v>1</v>
      </c>
      <c r="AX839" s="168">
        <f>AX840+AX841+AX842+AX843</f>
        <v>10411781.533269998</v>
      </c>
      <c r="AY839" s="699">
        <f t="shared" si="1468"/>
        <v>0.94395888492540658</v>
      </c>
      <c r="AZ839" s="632">
        <f>AZ840+AZ841+AZ842+AZ843</f>
        <v>1448892.0865699998</v>
      </c>
      <c r="BA839" s="699">
        <f t="shared" si="1518"/>
        <v>0.97509663393672907</v>
      </c>
      <c r="BB839" s="632">
        <f>BB840+BB841+BB842+BB843</f>
        <v>2700114.30907</v>
      </c>
      <c r="BC839" s="632">
        <f t="shared" si="1519"/>
        <v>1063548.5193699999</v>
      </c>
      <c r="BD839" s="632" t="e">
        <f>BD840</f>
        <v>#REF!</v>
      </c>
      <c r="BE839" s="632" t="e">
        <f>BF839+BG839+BH839+BI839</f>
        <v>#REF!</v>
      </c>
      <c r="BF839" s="632" t="e">
        <f>BF840+BF841+BF842+BF843</f>
        <v>#REF!</v>
      </c>
      <c r="BG839" s="632">
        <f>BG840+BG841+BG842+BG843</f>
        <v>0</v>
      </c>
      <c r="BH839" s="632" t="e">
        <f>BH840+BH841+BH842+BH843</f>
        <v>#REF!</v>
      </c>
      <c r="BI839" s="632" t="e">
        <f>BI840+BI841+BI842+BI843</f>
        <v>#REF!</v>
      </c>
      <c r="BJ839" s="632" t="e">
        <f>BK839+BL839+BM839</f>
        <v>#REF!</v>
      </c>
      <c r="BK839" s="632" t="e">
        <f>BK840+BK841+BK842+BK843</f>
        <v>#REF!</v>
      </c>
      <c r="BL839" s="632" t="e">
        <f>BL838+BL772+#REF!+BL290</f>
        <v>#REF!</v>
      </c>
      <c r="BM839" s="632" t="e">
        <f>BM838+BM772+#REF!+BM290</f>
        <v>#REF!</v>
      </c>
      <c r="BN839" s="632">
        <f>BO839+BP839+BQ839+BR839+BS839</f>
        <v>17278083.947729997</v>
      </c>
      <c r="BO839" s="632">
        <f>BO840+BO841+BO842+BO843</f>
        <v>6709939.1561000003</v>
      </c>
      <c r="BP839" s="632">
        <f t="shared" ref="BP839:BQ839" si="1576">BP840+BP841+BP842+BP843</f>
        <v>0</v>
      </c>
      <c r="BQ839" s="632">
        <f t="shared" si="1576"/>
        <v>8544440.4212400001</v>
      </c>
      <c r="BR839" s="632">
        <f>BR840+BR841+BR842+BR843</f>
        <v>812604.37038999994</v>
      </c>
      <c r="BS839" s="632">
        <f>BS840+BS841+BS842+BS843</f>
        <v>1211100</v>
      </c>
      <c r="BT839" s="632">
        <f>BT840+BT841+BT842+BT843</f>
        <v>100920.50109999999</v>
      </c>
      <c r="BU839" s="632">
        <f>BV839+BW839+BX839+BY839+BZ839</f>
        <v>17379004.448830001</v>
      </c>
      <c r="BV839" s="536">
        <f>BV840+BV841+BV842+BV843</f>
        <v>6709939.1561000003</v>
      </c>
      <c r="BW839" s="543">
        <f>BW840+BW841+BW842+BW843</f>
        <v>0</v>
      </c>
      <c r="BX839" s="439">
        <f>BX840+BX841+BX842+BX843</f>
        <v>8544440.4212400001</v>
      </c>
      <c r="BY839" s="439">
        <f>BY840+BY841+BY842+BY843</f>
        <v>1090790.46639</v>
      </c>
      <c r="BZ839" s="439">
        <f>BZ840+BZ841+BZ842+BZ843</f>
        <v>1033834.4051</v>
      </c>
      <c r="CE839" s="699">
        <f t="shared" si="1535"/>
        <v>0.8742188513418343</v>
      </c>
    </row>
    <row r="840" spans="1:83" s="50" customFormat="1" ht="42.75" customHeight="1" x14ac:dyDescent="0.25">
      <c r="B840" s="1032" t="s">
        <v>270</v>
      </c>
      <c r="C840" s="1032"/>
      <c r="D840" s="166">
        <f>E840+F840+G840+H840+I840</f>
        <v>20714921.91959</v>
      </c>
      <c r="E840" s="166">
        <f>E838+E773+E305+E306</f>
        <v>7790602.5095500005</v>
      </c>
      <c r="F840" s="166">
        <f>F838+F773+F305+F306</f>
        <v>4034138.8590799998</v>
      </c>
      <c r="G840" s="166">
        <f>G838+G773+G305+G306</f>
        <v>4529402.1554899998</v>
      </c>
      <c r="H840" s="166">
        <f>H838+H773+H305+H306</f>
        <v>1485895.8959999997</v>
      </c>
      <c r="I840" s="166">
        <f>I838+I773+I305+I306</f>
        <v>2874882.4994700002</v>
      </c>
      <c r="J840" s="166">
        <f>J838+J773+J288+J299</f>
        <v>-6513785.86087</v>
      </c>
      <c r="K840" s="166">
        <f>M840+O840+Q840+S840+U840</f>
        <v>14201136.058720002</v>
      </c>
      <c r="L840" s="699">
        <f t="shared" si="1460"/>
        <v>0.68555103001812701</v>
      </c>
      <c r="M840" s="166">
        <f>M838+M773+M288+M299</f>
        <v>6339613.0684800008</v>
      </c>
      <c r="N840" s="752">
        <f t="shared" ref="N840:N843" si="1577">M840/E840</f>
        <v>0.81375131906789944</v>
      </c>
      <c r="O840" s="770">
        <f>O838+O773+O288+O299</f>
        <v>4034138.8590799998</v>
      </c>
      <c r="P840" s="752">
        <f t="shared" si="1563"/>
        <v>1</v>
      </c>
      <c r="Q840" s="770">
        <f>Q838+Q773+Q288+Q299</f>
        <v>2155459.6257699998</v>
      </c>
      <c r="R840" s="752">
        <f t="shared" ref="R840:R842" si="1578">Q840/G840</f>
        <v>0.47588170618884201</v>
      </c>
      <c r="S840" s="770">
        <f>S838+S773+S288+S299</f>
        <v>1101493.68566</v>
      </c>
      <c r="T840" s="752">
        <f t="shared" si="1566"/>
        <v>0.74129936600888235</v>
      </c>
      <c r="U840" s="626">
        <f>U838+U773+U288+U299</f>
        <v>570430.81972999999</v>
      </c>
      <c r="V840" s="626" t="e">
        <f>W840+X840+Y840</f>
        <v>#REF!</v>
      </c>
      <c r="W840" s="626" t="e">
        <f>W288+W773+W779</f>
        <v>#REF!</v>
      </c>
      <c r="X840" s="626" t="e">
        <f>X288+X773+X779</f>
        <v>#REF!</v>
      </c>
      <c r="Y840" s="626" t="e">
        <f>Y288+Y773+Y779</f>
        <v>#REF!</v>
      </c>
      <c r="Z840" s="626" t="e">
        <f t="shared" si="1480"/>
        <v>#REF!</v>
      </c>
      <c r="AA840" s="626" t="e">
        <f>AA288+AA773+AA779</f>
        <v>#REF!</v>
      </c>
      <c r="AB840" s="626">
        <f>H840</f>
        <v>1485895.8959999997</v>
      </c>
      <c r="AC840" s="626" t="e">
        <f>AC288+AC773+AC779</f>
        <v>#REF!</v>
      </c>
      <c r="AD840" s="752">
        <f t="shared" si="1567"/>
        <v>0.19841882923394677</v>
      </c>
      <c r="AE840" s="166">
        <f>AG840+AI840+AK840+AM840+AO840</f>
        <v>10280883.396640001</v>
      </c>
      <c r="AF840" s="699">
        <f t="shared" si="1463"/>
        <v>0.49630326566268251</v>
      </c>
      <c r="AG840" s="166">
        <f>AG838+AG773+AG288+AG299</f>
        <v>3824842.45248</v>
      </c>
      <c r="AH840" s="699">
        <f t="shared" si="1559"/>
        <v>0.4909559238571562</v>
      </c>
      <c r="AI840" s="770">
        <f>AI838+AI773+AI288+AI299</f>
        <v>2730373.7732699998</v>
      </c>
      <c r="AJ840" s="699">
        <f t="shared" si="1570"/>
        <v>0.67681700324333194</v>
      </c>
      <c r="AK840" s="770">
        <f>AK838+AK773+AK305+AK306</f>
        <v>2225138.2541400003</v>
      </c>
      <c r="AL840" s="699">
        <f t="shared" si="1572"/>
        <v>0.49126533210193174</v>
      </c>
      <c r="AM840" s="770">
        <f>AM838+AM773+AM288+AM299</f>
        <v>1063548.5193699999</v>
      </c>
      <c r="AN840" s="699">
        <f t="shared" si="1574"/>
        <v>0.71576247180778274</v>
      </c>
      <c r="AO840" s="626">
        <f>AO838+AO773+AO288+AO299</f>
        <v>436980.39737999998</v>
      </c>
      <c r="AP840" s="626">
        <f>AP838+AP773+AP288+AP299</f>
        <v>9438823.7568100002</v>
      </c>
      <c r="AQ840" s="699">
        <f t="shared" si="1575"/>
        <v>0.151999393874553</v>
      </c>
      <c r="AR840" s="166">
        <f>AT840+AV840+AX840+AZ840+BB840</f>
        <v>19922095.232539997</v>
      </c>
      <c r="AS840" s="699">
        <f t="shared" si="1466"/>
        <v>0.96172678371043097</v>
      </c>
      <c r="AT840" s="166">
        <f>AT838+AT773+AT288+AT299</f>
        <v>7790602.5095499996</v>
      </c>
      <c r="AU840" s="699">
        <f t="shared" si="1467"/>
        <v>0.99999999999999989</v>
      </c>
      <c r="AV840" s="626">
        <f>AV838+AV773+AV288+AV299</f>
        <v>4034138.8590799998</v>
      </c>
      <c r="AW840" s="699">
        <f t="shared" si="1477"/>
        <v>1</v>
      </c>
      <c r="AX840" s="166">
        <f>AX838+AX773+AX288+AX299</f>
        <v>4162067.2163099991</v>
      </c>
      <c r="AY840" s="699">
        <f t="shared" si="1468"/>
        <v>0.91889990630777596</v>
      </c>
      <c r="AZ840" s="626">
        <f>AZ838+AZ773+AZ288+AZ299</f>
        <v>1448892.0865699998</v>
      </c>
      <c r="BA840" s="699">
        <f t="shared" si="1518"/>
        <v>0.97509663393672907</v>
      </c>
      <c r="BB840" s="626">
        <f>BB838+BB773+BB288+BB299</f>
        <v>2486394.56103</v>
      </c>
      <c r="BC840" s="626">
        <f t="shared" si="1519"/>
        <v>1063548.5193699999</v>
      </c>
      <c r="BD840" s="626" t="e">
        <f>BD288+BD773+BD779</f>
        <v>#REF!</v>
      </c>
      <c r="BE840" s="626" t="e">
        <f>BF840+BG840+BH840+BI840</f>
        <v>#REF!</v>
      </c>
      <c r="BF840" s="626" t="e">
        <f>BF838+BF773+BF288</f>
        <v>#REF!</v>
      </c>
      <c r="BG840" s="626">
        <f>BG838+BG773+BG288</f>
        <v>0</v>
      </c>
      <c r="BH840" s="626" t="e">
        <f>BH838+BH773+BH288</f>
        <v>#REF!</v>
      </c>
      <c r="BI840" s="626" t="e">
        <f>BI838+BI773+BI288</f>
        <v>#REF!</v>
      </c>
      <c r="BJ840" s="626" t="e">
        <f>BK840+BL840+BM840</f>
        <v>#REF!</v>
      </c>
      <c r="BK840" s="626" t="e">
        <f>BK288+BK773+BK779</f>
        <v>#REF!</v>
      </c>
      <c r="BL840" s="626" t="e">
        <f>BL288+BL773+BL779</f>
        <v>#REF!</v>
      </c>
      <c r="BM840" s="626" t="e">
        <f>BM288+BM773+BM779</f>
        <v>#REF!</v>
      </c>
      <c r="BN840" s="626">
        <f t="shared" ref="BN840:BN841" si="1579">BO840+BP840+BQ840+BR840+BS840</f>
        <v>9135392.6477300003</v>
      </c>
      <c r="BO840" s="626">
        <f t="shared" ref="BO840:BT840" si="1580">BO838+BO773+BO288+BO299</f>
        <v>3085723.1561000003</v>
      </c>
      <c r="BP840" s="626">
        <f t="shared" si="1580"/>
        <v>0</v>
      </c>
      <c r="BQ840" s="626">
        <f t="shared" si="1580"/>
        <v>4025965.1212400002</v>
      </c>
      <c r="BR840" s="626">
        <f t="shared" si="1580"/>
        <v>812604.37038999994</v>
      </c>
      <c r="BS840" s="626">
        <f t="shared" si="1580"/>
        <v>1211100</v>
      </c>
      <c r="BT840" s="626">
        <f t="shared" si="1580"/>
        <v>100920.50109999999</v>
      </c>
      <c r="BU840" s="626">
        <f t="shared" ref="BU840:BU841" si="1581">BV840+BW840+BX840+BY840+BZ840</f>
        <v>9236313.1488300003</v>
      </c>
      <c r="BV840" s="537">
        <f>BV838+BV773+BV288+BV299</f>
        <v>3085723.1561000003</v>
      </c>
      <c r="BW840" s="574">
        <f>BW838+BW773+BW288+BW299</f>
        <v>0</v>
      </c>
      <c r="BX840" s="574">
        <f>BX838+BX773+BX288+BX299</f>
        <v>4025965.1212400002</v>
      </c>
      <c r="BY840" s="574">
        <f>BY838+BY773+BY288+BY299</f>
        <v>1090790.46639</v>
      </c>
      <c r="BZ840" s="574">
        <f>BZ838+BZ773+BZ288+BZ299</f>
        <v>1033834.4051</v>
      </c>
      <c r="CE840" s="699">
        <f t="shared" si="1535"/>
        <v>0.86486823774132682</v>
      </c>
    </row>
    <row r="841" spans="1:83" s="23" customFormat="1" ht="48" customHeight="1" x14ac:dyDescent="0.25">
      <c r="B841" s="1035" t="s">
        <v>271</v>
      </c>
      <c r="C841" s="1035"/>
      <c r="D841" s="167">
        <f t="shared" ref="D841:D843" si="1582">E841+G841+H841+I841</f>
        <v>5207584.5</v>
      </c>
      <c r="E841" s="167">
        <f>E304+E308</f>
        <v>2412182.8573100003</v>
      </c>
      <c r="F841" s="167">
        <f>F304+F308</f>
        <v>0</v>
      </c>
      <c r="G841" s="167">
        <f>G304+G308</f>
        <v>2795401.6426900001</v>
      </c>
      <c r="H841" s="167">
        <f>H304+H308</f>
        <v>0</v>
      </c>
      <c r="I841" s="167">
        <f>I304+I308</f>
        <v>0</v>
      </c>
      <c r="J841" s="167">
        <f>J287</f>
        <v>-1829618.3646100005</v>
      </c>
      <c r="K841" s="167">
        <f t="shared" ref="K841:K843" si="1583">M841+Q841+S841+U841</f>
        <v>3377966.13539</v>
      </c>
      <c r="L841" s="739">
        <f t="shared" si="1460"/>
        <v>0.64866276013188073</v>
      </c>
      <c r="M841" s="167">
        <f>M287+M308</f>
        <v>2139959.26211</v>
      </c>
      <c r="N841" s="821">
        <f t="shared" si="1577"/>
        <v>0.88714636853709483</v>
      </c>
      <c r="O841" s="102">
        <f>O287+O308</f>
        <v>0</v>
      </c>
      <c r="P841" s="821">
        <v>0</v>
      </c>
      <c r="Q841" s="102">
        <f>Q287+Q308</f>
        <v>1238006.8732799999</v>
      </c>
      <c r="R841" s="821">
        <f t="shared" si="1578"/>
        <v>0.44287262852456238</v>
      </c>
      <c r="S841" s="102">
        <f>S287+S308</f>
        <v>0</v>
      </c>
      <c r="T841" s="821">
        <v>0</v>
      </c>
      <c r="U841" s="102">
        <f>U287+U308</f>
        <v>0</v>
      </c>
      <c r="V841" s="102" t="e">
        <f>W841+X841+Y841</f>
        <v>#REF!</v>
      </c>
      <c r="W841" s="102" t="e">
        <f>W774+W287+W290</f>
        <v>#REF!</v>
      </c>
      <c r="X841" s="102" t="e">
        <f>X774+X287</f>
        <v>#REF!</v>
      </c>
      <c r="Y841" s="102" t="e">
        <f>Y774+Y287</f>
        <v>#REF!</v>
      </c>
      <c r="Z841" s="102" t="e">
        <f t="shared" si="1480"/>
        <v>#REF!</v>
      </c>
      <c r="AA841" s="102" t="e">
        <f>AA774+AA287+AA290</f>
        <v>#REF!</v>
      </c>
      <c r="AB841" s="102">
        <f>H841</f>
        <v>0</v>
      </c>
      <c r="AC841" s="102">
        <f>I841</f>
        <v>0</v>
      </c>
      <c r="AD841" s="821">
        <v>0</v>
      </c>
      <c r="AE841" s="167">
        <f t="shared" ref="AE841:AE843" si="1584">AG841+AK841+AM841+AO841</f>
        <v>3330500.4322199998</v>
      </c>
      <c r="AF841" s="739">
        <f t="shared" si="1463"/>
        <v>0.63954803464446897</v>
      </c>
      <c r="AG841" s="167">
        <f>AG287+AG308</f>
        <v>2140940.5811000001</v>
      </c>
      <c r="AH841" s="739">
        <f t="shared" si="1559"/>
        <v>0.88755318636478409</v>
      </c>
      <c r="AI841" s="102">
        <f>AI287+AI308</f>
        <v>0</v>
      </c>
      <c r="AJ841" s="739">
        <v>0</v>
      </c>
      <c r="AK841" s="102">
        <f>AK304</f>
        <v>1189559.85112</v>
      </c>
      <c r="AL841" s="739">
        <f t="shared" si="1572"/>
        <v>0.42554165846997677</v>
      </c>
      <c r="AM841" s="102">
        <f>AM287+AM308</f>
        <v>0</v>
      </c>
      <c r="AN841" s="739">
        <v>0</v>
      </c>
      <c r="AO841" s="102">
        <f>AO287+AO308</f>
        <v>0</v>
      </c>
      <c r="AP841" s="102">
        <f>AP287</f>
        <v>1735794.8445500005</v>
      </c>
      <c r="AQ841" s="739">
        <v>0</v>
      </c>
      <c r="AR841" s="167">
        <f t="shared" ref="AR841:AR843" si="1585">AT841+AX841+AZ841+BB841</f>
        <v>4980526.3241100004</v>
      </c>
      <c r="AS841" s="739">
        <f t="shared" si="1466"/>
        <v>0.95639856138868229</v>
      </c>
      <c r="AT841" s="167">
        <f>AT287+AT308</f>
        <v>2412182.8573100003</v>
      </c>
      <c r="AU841" s="739">
        <f t="shared" si="1467"/>
        <v>1</v>
      </c>
      <c r="AV841" s="102">
        <f>AV287+AV308</f>
        <v>0</v>
      </c>
      <c r="AW841" s="739">
        <v>0</v>
      </c>
      <c r="AX841" s="167">
        <f>AX287+AX308</f>
        <v>2568343.4668000001</v>
      </c>
      <c r="AY841" s="739">
        <f t="shared" si="1468"/>
        <v>0.91877439992075582</v>
      </c>
      <c r="AZ841" s="102">
        <f>AZ287+AZ308</f>
        <v>0</v>
      </c>
      <c r="BA841" s="739">
        <v>0</v>
      </c>
      <c r="BB841" s="102">
        <f>BB287+BB308</f>
        <v>0</v>
      </c>
      <c r="BC841" s="102">
        <f t="shared" si="1519"/>
        <v>0</v>
      </c>
      <c r="BD841" s="102">
        <f t="shared" si="1520"/>
        <v>0</v>
      </c>
      <c r="BE841" s="102">
        <f t="shared" ref="BE841:BE843" si="1586">BF841+BG841+BH841+BI841</f>
        <v>0</v>
      </c>
      <c r="BF841" s="102">
        <f>BF287+BF308</f>
        <v>0</v>
      </c>
      <c r="BG841" s="102">
        <f>BG287+BG308</f>
        <v>0</v>
      </c>
      <c r="BH841" s="102">
        <f>BH287+BH308</f>
        <v>0</v>
      </c>
      <c r="BI841" s="102">
        <f>BI287+BI308</f>
        <v>0</v>
      </c>
      <c r="BJ841" s="102" t="e">
        <f>BK841+BL841+BM841</f>
        <v>#REF!</v>
      </c>
      <c r="BK841" s="102" t="e">
        <f>BK774+BK287+BK290</f>
        <v>#REF!</v>
      </c>
      <c r="BL841" s="102" t="e">
        <f>BL774+BL287</f>
        <v>#REF!</v>
      </c>
      <c r="BM841" s="102" t="e">
        <f>BM774+BM287</f>
        <v>#REF!</v>
      </c>
      <c r="BN841" s="102">
        <f t="shared" si="1579"/>
        <v>7642691.2999999998</v>
      </c>
      <c r="BO841" s="102">
        <f>BO287+BO308</f>
        <v>3124216</v>
      </c>
      <c r="BP841" s="102"/>
      <c r="BQ841" s="102">
        <f>BQ287+BQ308</f>
        <v>4518475.3</v>
      </c>
      <c r="BR841" s="102">
        <f>BR287+BR308</f>
        <v>0</v>
      </c>
      <c r="BS841" s="102">
        <f>BS287+BS308</f>
        <v>0</v>
      </c>
      <c r="BT841" s="102">
        <f>BT287</f>
        <v>0</v>
      </c>
      <c r="BU841" s="102">
        <f t="shared" si="1581"/>
        <v>7642691.2999999998</v>
      </c>
      <c r="BV841" s="102">
        <f>BV287+BV308</f>
        <v>3124216</v>
      </c>
      <c r="BW841" s="102"/>
      <c r="BX841" s="102">
        <f>BX287+BX308</f>
        <v>4518475.3</v>
      </c>
      <c r="BY841" s="102">
        <f>BY287+BY308</f>
        <v>0</v>
      </c>
      <c r="BZ841" s="102">
        <f>BZ287+BZ308</f>
        <v>0</v>
      </c>
      <c r="CE841" s="739">
        <v>0</v>
      </c>
    </row>
    <row r="842" spans="1:83" s="193" customFormat="1" ht="46.5" customHeight="1" x14ac:dyDescent="0.25">
      <c r="B842" s="1016" t="s">
        <v>274</v>
      </c>
      <c r="C842" s="1016"/>
      <c r="D842" s="235">
        <f t="shared" si="1582"/>
        <v>3705106.19</v>
      </c>
      <c r="E842" s="235">
        <f>E310</f>
        <v>0</v>
      </c>
      <c r="F842" s="235">
        <f>F310</f>
        <v>0</v>
      </c>
      <c r="G842" s="235">
        <f>G310</f>
        <v>3705106.19</v>
      </c>
      <c r="H842" s="235">
        <f>H310</f>
        <v>0</v>
      </c>
      <c r="I842" s="235">
        <f>I310</f>
        <v>0</v>
      </c>
      <c r="J842" s="235">
        <f>J775</f>
        <v>-3705106.19</v>
      </c>
      <c r="K842" s="235">
        <f t="shared" si="1583"/>
        <v>0</v>
      </c>
      <c r="L842" s="699">
        <f t="shared" si="1460"/>
        <v>0</v>
      </c>
      <c r="M842" s="235">
        <f>M310</f>
        <v>0</v>
      </c>
      <c r="N842" s="752">
        <v>0</v>
      </c>
      <c r="O842" s="194">
        <f>O310</f>
        <v>0</v>
      </c>
      <c r="P842" s="752">
        <v>0</v>
      </c>
      <c r="Q842" s="194">
        <f>Q310</f>
        <v>0</v>
      </c>
      <c r="R842" s="752">
        <f t="shared" si="1578"/>
        <v>0</v>
      </c>
      <c r="S842" s="194">
        <f>S310</f>
        <v>0</v>
      </c>
      <c r="T842" s="752">
        <v>0</v>
      </c>
      <c r="U842" s="194">
        <f t="shared" ref="U842:AC842" si="1587">U310</f>
        <v>0</v>
      </c>
      <c r="V842" s="194">
        <f t="shared" si="1587"/>
        <v>0</v>
      </c>
      <c r="W842" s="194">
        <f t="shared" si="1587"/>
        <v>0</v>
      </c>
      <c r="X842" s="194">
        <f t="shared" si="1587"/>
        <v>0</v>
      </c>
      <c r="Y842" s="194">
        <f t="shared" si="1587"/>
        <v>0</v>
      </c>
      <c r="Z842" s="194">
        <f t="shared" si="1587"/>
        <v>0</v>
      </c>
      <c r="AA842" s="194">
        <f t="shared" si="1587"/>
        <v>0</v>
      </c>
      <c r="AB842" s="194">
        <f t="shared" si="1587"/>
        <v>0</v>
      </c>
      <c r="AC842" s="194">
        <f t="shared" si="1587"/>
        <v>0</v>
      </c>
      <c r="AD842" s="752">
        <v>0</v>
      </c>
      <c r="AE842" s="235">
        <f t="shared" si="1584"/>
        <v>691825.65962999989</v>
      </c>
      <c r="AF842" s="699">
        <f t="shared" si="1463"/>
        <v>0.18672222175364964</v>
      </c>
      <c r="AG842" s="235">
        <f>AG310</f>
        <v>0</v>
      </c>
      <c r="AH842" s="699">
        <v>0</v>
      </c>
      <c r="AI842" s="194">
        <f>AI310</f>
        <v>0</v>
      </c>
      <c r="AJ842" s="699">
        <v>0</v>
      </c>
      <c r="AK842" s="194">
        <f>AK310</f>
        <v>691825.65962999989</v>
      </c>
      <c r="AL842" s="699">
        <f t="shared" si="1572"/>
        <v>0.18672222175364964</v>
      </c>
      <c r="AM842" s="194">
        <f>AM310</f>
        <v>0</v>
      </c>
      <c r="AN842" s="699">
        <v>0</v>
      </c>
      <c r="AO842" s="194">
        <f>AO310</f>
        <v>0</v>
      </c>
      <c r="AP842" s="194">
        <f>AP775</f>
        <v>2989545.1905300003</v>
      </c>
      <c r="AQ842" s="699">
        <v>0</v>
      </c>
      <c r="AR842" s="235">
        <f t="shared" si="1585"/>
        <v>3681370.8501599999</v>
      </c>
      <c r="AS842" s="699">
        <f t="shared" si="1466"/>
        <v>0.99359388405545268</v>
      </c>
      <c r="AT842" s="235">
        <f>AT310</f>
        <v>0</v>
      </c>
      <c r="AU842" s="699">
        <v>0</v>
      </c>
      <c r="AV842" s="194">
        <f>AV310</f>
        <v>0</v>
      </c>
      <c r="AW842" s="699">
        <v>0</v>
      </c>
      <c r="AX842" s="235">
        <f>AX310</f>
        <v>3681370.8501599999</v>
      </c>
      <c r="AY842" s="699">
        <f t="shared" si="1468"/>
        <v>0.99359388405545268</v>
      </c>
      <c r="AZ842" s="194">
        <f>AZ310</f>
        <v>0</v>
      </c>
      <c r="BA842" s="699">
        <v>0</v>
      </c>
      <c r="BB842" s="194">
        <f>BB310</f>
        <v>0</v>
      </c>
      <c r="BC842" s="194">
        <f t="shared" si="1519"/>
        <v>0</v>
      </c>
      <c r="BD842" s="194">
        <f t="shared" si="1520"/>
        <v>0</v>
      </c>
      <c r="BE842" s="194">
        <f t="shared" si="1586"/>
        <v>0</v>
      </c>
      <c r="BF842" s="194">
        <f>BF310</f>
        <v>0</v>
      </c>
      <c r="BG842" s="194">
        <f>BG310</f>
        <v>0</v>
      </c>
      <c r="BH842" s="194">
        <f>BH310</f>
        <v>0</v>
      </c>
      <c r="BI842" s="194">
        <f>BI310</f>
        <v>0</v>
      </c>
      <c r="BJ842" s="194">
        <f t="shared" ref="BJ842:BM843" si="1588">BJ775</f>
        <v>0</v>
      </c>
      <c r="BK842" s="194">
        <f t="shared" si="1588"/>
        <v>0</v>
      </c>
      <c r="BL842" s="194">
        <f t="shared" si="1588"/>
        <v>0</v>
      </c>
      <c r="BM842" s="194">
        <f t="shared" si="1588"/>
        <v>0</v>
      </c>
      <c r="BN842" s="194">
        <f t="shared" ref="BN842" si="1589">BO842+BR842+BS842</f>
        <v>0</v>
      </c>
      <c r="BO842" s="194">
        <f>BO310</f>
        <v>0</v>
      </c>
      <c r="BP842" s="194"/>
      <c r="BQ842" s="194">
        <f>BQ310</f>
        <v>0</v>
      </c>
      <c r="BR842" s="194">
        <f>BR310</f>
        <v>0</v>
      </c>
      <c r="BS842" s="194">
        <f>BS310</f>
        <v>0</v>
      </c>
      <c r="BT842" s="194">
        <f>BT775</f>
        <v>0</v>
      </c>
      <c r="BU842" s="194">
        <f t="shared" ref="BU842:BU843" si="1590">BV842+BX842+BY842+BZ842</f>
        <v>0</v>
      </c>
      <c r="BV842" s="194">
        <f>BV310</f>
        <v>0</v>
      </c>
      <c r="BW842" s="194"/>
      <c r="BX842" s="194">
        <f>BX310</f>
        <v>0</v>
      </c>
      <c r="BY842" s="194">
        <f>BY310</f>
        <v>0</v>
      </c>
      <c r="BZ842" s="194">
        <f>BZ310</f>
        <v>0</v>
      </c>
      <c r="CE842" s="699">
        <v>0</v>
      </c>
    </row>
    <row r="843" spans="1:83" s="343" customFormat="1" ht="41.25" customHeight="1" x14ac:dyDescent="0.25">
      <c r="B843" s="1018" t="s">
        <v>291</v>
      </c>
      <c r="C843" s="1019"/>
      <c r="D843" s="898">
        <f t="shared" si="1582"/>
        <v>500000</v>
      </c>
      <c r="E843" s="898">
        <f>E763</f>
        <v>286280.25196000002</v>
      </c>
      <c r="F843" s="898">
        <f>F763</f>
        <v>0</v>
      </c>
      <c r="G843" s="898"/>
      <c r="H843" s="898">
        <f>H776</f>
        <v>0</v>
      </c>
      <c r="I843" s="898">
        <f>I776</f>
        <v>213719.74804000001</v>
      </c>
      <c r="J843" s="898">
        <f>J776</f>
        <v>-129735.46057</v>
      </c>
      <c r="K843" s="898">
        <f t="shared" si="1583"/>
        <v>370264.53943</v>
      </c>
      <c r="L843" s="699">
        <f t="shared" si="1460"/>
        <v>0.74052907885999997</v>
      </c>
      <c r="M843" s="898">
        <f>M763</f>
        <v>286280.25196000002</v>
      </c>
      <c r="N843" s="752">
        <f t="shared" si="1577"/>
        <v>1</v>
      </c>
      <c r="O843" s="342">
        <f>O763</f>
        <v>0</v>
      </c>
      <c r="P843" s="752">
        <v>0</v>
      </c>
      <c r="Q843" s="342"/>
      <c r="R843" s="114"/>
      <c r="S843" s="342">
        <f>S776</f>
        <v>0</v>
      </c>
      <c r="T843" s="114">
        <v>0</v>
      </c>
      <c r="U843" s="342">
        <f t="shared" ref="U843:AC843" si="1591">U776</f>
        <v>83984.287469999981</v>
      </c>
      <c r="V843" s="342">
        <f t="shared" si="1591"/>
        <v>0</v>
      </c>
      <c r="W843" s="342">
        <f t="shared" si="1591"/>
        <v>0</v>
      </c>
      <c r="X843" s="342">
        <f t="shared" si="1591"/>
        <v>0</v>
      </c>
      <c r="Y843" s="342">
        <f t="shared" si="1591"/>
        <v>0</v>
      </c>
      <c r="Z843" s="342">
        <f t="shared" si="1591"/>
        <v>346117.6</v>
      </c>
      <c r="AA843" s="342">
        <f t="shared" si="1591"/>
        <v>346117.6</v>
      </c>
      <c r="AB843" s="342">
        <f t="shared" si="1591"/>
        <v>0</v>
      </c>
      <c r="AC843" s="342">
        <f t="shared" si="1591"/>
        <v>0</v>
      </c>
      <c r="AD843" s="114">
        <f t="shared" si="1567"/>
        <v>0.39296456336024405</v>
      </c>
      <c r="AE843" s="898">
        <f t="shared" si="1584"/>
        <v>370264.53943</v>
      </c>
      <c r="AF843" s="699">
        <f t="shared" si="1463"/>
        <v>0.74052907885999997</v>
      </c>
      <c r="AG843" s="898">
        <f>AG763</f>
        <v>286280.25196000002</v>
      </c>
      <c r="AH843" s="699">
        <f t="shared" si="1559"/>
        <v>1</v>
      </c>
      <c r="AI843" s="342">
        <f>AI763</f>
        <v>0</v>
      </c>
      <c r="AJ843" s="699">
        <v>0</v>
      </c>
      <c r="AK843" s="342"/>
      <c r="AL843" s="699">
        <v>0</v>
      </c>
      <c r="AM843" s="342">
        <f>AM776</f>
        <v>0</v>
      </c>
      <c r="AN843" s="699">
        <v>0</v>
      </c>
      <c r="AO843" s="342">
        <f>AO776</f>
        <v>83984.287469999981</v>
      </c>
      <c r="AP843" s="342">
        <f>AP776</f>
        <v>129735.46057</v>
      </c>
      <c r="AQ843" s="699">
        <v>0</v>
      </c>
      <c r="AR843" s="898">
        <f t="shared" si="1585"/>
        <v>500000</v>
      </c>
      <c r="AS843" s="699">
        <f t="shared" si="1466"/>
        <v>1</v>
      </c>
      <c r="AT843" s="898">
        <f>AT763</f>
        <v>286280.25196000002</v>
      </c>
      <c r="AU843" s="699">
        <f t="shared" si="1467"/>
        <v>1</v>
      </c>
      <c r="AV843" s="342">
        <f>AV763</f>
        <v>0</v>
      </c>
      <c r="AW843" s="699">
        <v>0</v>
      </c>
      <c r="AX843" s="898"/>
      <c r="AY843" s="699">
        <v>0</v>
      </c>
      <c r="AZ843" s="342">
        <f>AZ776</f>
        <v>0</v>
      </c>
      <c r="BA843" s="699">
        <v>0</v>
      </c>
      <c r="BB843" s="342">
        <f>BB776</f>
        <v>213719.74804000001</v>
      </c>
      <c r="BC843" s="342">
        <f>BC776</f>
        <v>0</v>
      </c>
      <c r="BD843" s="342">
        <f>BD776</f>
        <v>0</v>
      </c>
      <c r="BE843" s="342">
        <f t="shared" si="1586"/>
        <v>0</v>
      </c>
      <c r="BF843" s="342">
        <f>BF763</f>
        <v>0</v>
      </c>
      <c r="BG843" s="342"/>
      <c r="BH843" s="342">
        <f>BH776</f>
        <v>0</v>
      </c>
      <c r="BI843" s="342">
        <f>BI776</f>
        <v>0</v>
      </c>
      <c r="BJ843" s="342">
        <f t="shared" si="1588"/>
        <v>0</v>
      </c>
      <c r="BK843" s="342">
        <f t="shared" si="1588"/>
        <v>0</v>
      </c>
      <c r="BL843" s="342">
        <f t="shared" si="1588"/>
        <v>0</v>
      </c>
      <c r="BM843" s="342">
        <f t="shared" si="1588"/>
        <v>0</v>
      </c>
      <c r="BN843" s="342">
        <f>BN776</f>
        <v>500000</v>
      </c>
      <c r="BO843" s="342">
        <f>BO763</f>
        <v>500000</v>
      </c>
      <c r="BP843" s="342"/>
      <c r="BQ843" s="342"/>
      <c r="BR843" s="342">
        <f>BR776</f>
        <v>0</v>
      </c>
      <c r="BS843" s="342">
        <f>BS776</f>
        <v>0</v>
      </c>
      <c r="BT843" s="342">
        <f>BT776</f>
        <v>0</v>
      </c>
      <c r="BU843" s="342">
        <f t="shared" si="1590"/>
        <v>500000</v>
      </c>
      <c r="BV843" s="342">
        <f>BV763</f>
        <v>500000</v>
      </c>
      <c r="BW843" s="342"/>
      <c r="BX843" s="342"/>
      <c r="BY843" s="342">
        <f>BY776</f>
        <v>0</v>
      </c>
      <c r="BZ843" s="342">
        <f>BZ776</f>
        <v>0</v>
      </c>
      <c r="CE843" s="699">
        <f t="shared" si="1535"/>
        <v>1</v>
      </c>
    </row>
    <row r="844" spans="1:83" s="90" customFormat="1" ht="31.5" customHeight="1" x14ac:dyDescent="0.3">
      <c r="B844" s="1045" t="s">
        <v>189</v>
      </c>
      <c r="C844" s="1046"/>
      <c r="D844" s="1046"/>
      <c r="E844" s="1046"/>
      <c r="F844" s="1046"/>
      <c r="G844" s="1046"/>
      <c r="H844" s="1046"/>
      <c r="I844" s="1046"/>
      <c r="J844" s="1046"/>
      <c r="K844" s="1046"/>
      <c r="L844" s="1046"/>
      <c r="M844" s="1046"/>
      <c r="N844" s="1046"/>
      <c r="O844" s="1046"/>
      <c r="P844" s="1046"/>
      <c r="Q844" s="1046"/>
      <c r="R844" s="1046"/>
      <c r="S844" s="1046"/>
      <c r="T844" s="1046"/>
      <c r="U844" s="1046"/>
      <c r="V844" s="1046"/>
      <c r="W844" s="1046"/>
      <c r="X844" s="1046"/>
      <c r="Y844" s="1046"/>
      <c r="Z844" s="1046"/>
      <c r="AA844" s="1046"/>
      <c r="AB844" s="1046"/>
      <c r="AC844" s="1046"/>
      <c r="AD844" s="1046"/>
      <c r="AE844" s="1046"/>
      <c r="AF844" s="1046"/>
      <c r="AG844" s="1046"/>
      <c r="AH844" s="1046"/>
      <c r="AI844" s="1046"/>
      <c r="AJ844" s="1046"/>
      <c r="AK844" s="1046"/>
      <c r="AL844" s="1046"/>
      <c r="AM844" s="1046"/>
      <c r="AN844" s="1046"/>
      <c r="AO844" s="1046"/>
      <c r="AP844" s="1046"/>
      <c r="AQ844" s="1046"/>
      <c r="AR844" s="1046"/>
      <c r="AS844" s="1046"/>
      <c r="AT844" s="1046"/>
      <c r="AU844" s="1046"/>
      <c r="AV844" s="1046"/>
      <c r="AW844" s="1046"/>
      <c r="AX844" s="1046"/>
      <c r="AY844" s="1046"/>
      <c r="AZ844" s="1046"/>
      <c r="BA844" s="1046"/>
      <c r="BB844" s="1046"/>
      <c r="BC844" s="1046"/>
      <c r="BD844" s="1046"/>
      <c r="BE844" s="1046"/>
      <c r="BF844" s="1046"/>
      <c r="BG844" s="1046"/>
      <c r="BH844" s="1046"/>
      <c r="BI844" s="1046"/>
      <c r="BJ844" s="1046"/>
      <c r="BK844" s="1046"/>
      <c r="BL844" s="1046"/>
      <c r="BM844" s="1046"/>
      <c r="BN844" s="1046"/>
      <c r="BO844" s="1046"/>
      <c r="BP844" s="1046"/>
      <c r="BQ844" s="1046"/>
      <c r="BR844" s="1046"/>
      <c r="BS844" s="1046"/>
      <c r="BT844" s="1046"/>
      <c r="BU844" s="1046"/>
      <c r="BV844" s="548"/>
      <c r="BW844" s="548"/>
      <c r="BX844" s="548"/>
      <c r="BY844" s="548"/>
      <c r="BZ844" s="548"/>
      <c r="CE844" s="68"/>
    </row>
    <row r="845" spans="1:83" s="90" customFormat="1" ht="73.5" hidden="1" customHeight="1" x14ac:dyDescent="0.3">
      <c r="B845" s="28"/>
      <c r="C845" s="28"/>
      <c r="D845" s="28"/>
      <c r="E845" s="28"/>
      <c r="F845" s="28"/>
      <c r="G845" s="28"/>
      <c r="H845" s="28"/>
      <c r="I845" s="28"/>
      <c r="J845" s="28"/>
      <c r="K845" s="19"/>
      <c r="L845" s="19"/>
      <c r="M845" s="239"/>
      <c r="N845" s="19"/>
      <c r="O845" s="28"/>
      <c r="P845" s="19"/>
      <c r="Q845" s="28"/>
      <c r="R845" s="19"/>
      <c r="S845" s="28"/>
      <c r="T845" s="19"/>
      <c r="U845" s="28"/>
      <c r="V845" s="28"/>
      <c r="W845" s="28"/>
      <c r="X845" s="28"/>
      <c r="Y845" s="28"/>
      <c r="Z845" s="28"/>
      <c r="AA845" s="28"/>
      <c r="AB845" s="28"/>
      <c r="AC845" s="28"/>
      <c r="AD845" s="19"/>
      <c r="AE845" s="988"/>
      <c r="AF845" s="725"/>
      <c r="AG845" s="239"/>
      <c r="AH845" s="19"/>
      <c r="AI845" s="28"/>
      <c r="AJ845" s="19"/>
      <c r="AK845" s="28"/>
      <c r="AL845" s="19"/>
      <c r="AM845" s="28"/>
      <c r="AN845" s="19"/>
      <c r="AO845" s="28"/>
      <c r="AP845" s="28"/>
      <c r="AQ845" s="19"/>
      <c r="AR845" s="28"/>
      <c r="AS845" s="19"/>
      <c r="AT845" s="239"/>
      <c r="AU845" s="19"/>
      <c r="AV845" s="28"/>
      <c r="AW845" s="19"/>
      <c r="AX845" s="239"/>
      <c r="AY845" s="19"/>
      <c r="AZ845" s="28"/>
      <c r="BA845" s="19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E845" s="19"/>
    </row>
    <row r="846" spans="1:83" s="90" customFormat="1" ht="40.5" customHeight="1" x14ac:dyDescent="0.3">
      <c r="B846" s="1085" t="s">
        <v>190</v>
      </c>
      <c r="C846" s="1086"/>
      <c r="D846" s="1086"/>
      <c r="E846" s="1086"/>
      <c r="F846" s="1086"/>
      <c r="G846" s="1086"/>
      <c r="H846" s="1086"/>
      <c r="I846" s="1086"/>
      <c r="J846" s="1086"/>
      <c r="K846" s="1086"/>
      <c r="L846" s="1086"/>
      <c r="M846" s="1086"/>
      <c r="N846" s="1086"/>
      <c r="O846" s="1086"/>
      <c r="P846" s="1086"/>
      <c r="Q846" s="1086"/>
      <c r="R846" s="1086"/>
      <c r="S846" s="1086"/>
      <c r="T846" s="1086"/>
      <c r="U846" s="1086"/>
      <c r="V846" s="1086"/>
      <c r="W846" s="1086"/>
      <c r="X846" s="1086"/>
      <c r="Y846" s="1086"/>
      <c r="Z846" s="1086"/>
      <c r="AA846" s="1086"/>
      <c r="AB846" s="1086"/>
      <c r="AC846" s="1086"/>
      <c r="AD846" s="1086"/>
      <c r="AE846" s="1086"/>
      <c r="AF846" s="1086"/>
      <c r="AG846" s="1086"/>
      <c r="AH846" s="1086"/>
      <c r="AI846" s="1086"/>
      <c r="AJ846" s="1086"/>
      <c r="AK846" s="1086"/>
      <c r="AL846" s="1086"/>
      <c r="AM846" s="1086"/>
      <c r="AN846" s="1086"/>
      <c r="AO846" s="1086"/>
      <c r="AP846" s="1086"/>
      <c r="AQ846" s="1086"/>
      <c r="AR846" s="1086"/>
      <c r="AS846" s="1086"/>
      <c r="AT846" s="1086"/>
      <c r="AU846" s="1086"/>
      <c r="AV846" s="1086"/>
      <c r="AW846" s="1086"/>
      <c r="AX846" s="1086"/>
      <c r="AY846" s="1086"/>
      <c r="AZ846" s="1086"/>
      <c r="BA846" s="1086"/>
      <c r="BB846" s="1086"/>
      <c r="BC846" s="1086"/>
      <c r="BD846" s="1086"/>
      <c r="BE846" s="1086"/>
      <c r="BF846" s="1086"/>
      <c r="BG846" s="1086"/>
      <c r="BH846" s="1086"/>
      <c r="BI846" s="1086"/>
      <c r="BJ846" s="1086"/>
      <c r="BK846" s="1086"/>
      <c r="BL846" s="1086"/>
      <c r="BM846" s="1086"/>
      <c r="BN846" s="1086"/>
      <c r="BO846" s="1086"/>
      <c r="BP846" s="1086"/>
      <c r="BQ846" s="1086"/>
      <c r="BR846" s="1086"/>
      <c r="BS846" s="1086"/>
      <c r="BT846" s="1086"/>
      <c r="BU846" s="1086"/>
      <c r="CE846" s="68"/>
    </row>
    <row r="847" spans="1:83" s="367" customFormat="1" ht="113.25" hidden="1" customHeight="1" x14ac:dyDescent="0.35">
      <c r="B847" s="366" t="s">
        <v>34</v>
      </c>
      <c r="C847" s="357" t="s">
        <v>370</v>
      </c>
      <c r="D847" s="363">
        <f>E847+G847+H847+I847</f>
        <v>293443.87167999998</v>
      </c>
      <c r="E847" s="363">
        <f>E848</f>
        <v>0</v>
      </c>
      <c r="F847" s="363"/>
      <c r="G847" s="363">
        <f t="shared" ref="G847:I847" si="1592">G848</f>
        <v>150799.63816999999</v>
      </c>
      <c r="H847" s="363">
        <f t="shared" si="1592"/>
        <v>142644.23350999999</v>
      </c>
      <c r="I847" s="363">
        <f t="shared" si="1592"/>
        <v>0</v>
      </c>
      <c r="J847" s="363"/>
      <c r="K847" s="114">
        <f>M847+Q847+S847+U847</f>
        <v>170999.14979</v>
      </c>
      <c r="L847" s="114"/>
      <c r="M847" s="364">
        <f>M848</f>
        <v>0</v>
      </c>
      <c r="N847" s="701"/>
      <c r="O847" s="363"/>
      <c r="P847" s="701"/>
      <c r="Q847" s="363">
        <f t="shared" ref="Q847:U847" si="1593">Q848</f>
        <v>91044.172449999998</v>
      </c>
      <c r="R847" s="701"/>
      <c r="S847" s="363">
        <f t="shared" si="1593"/>
        <v>79954.977339999998</v>
      </c>
      <c r="T847" s="701"/>
      <c r="U847" s="363">
        <f t="shared" si="1593"/>
        <v>0</v>
      </c>
      <c r="V847" s="363"/>
      <c r="W847" s="363"/>
      <c r="X847" s="363"/>
      <c r="Y847" s="363"/>
      <c r="Z847" s="363"/>
      <c r="AA847" s="363"/>
      <c r="AB847" s="363"/>
      <c r="AC847" s="363"/>
      <c r="AD847" s="701"/>
      <c r="AE847" s="989">
        <f>AG847+AK847+AM847+AO847</f>
        <v>171122.12179999999</v>
      </c>
      <c r="AF847" s="495"/>
      <c r="AG847" s="364">
        <f>AG848</f>
        <v>0</v>
      </c>
      <c r="AH847" s="701"/>
      <c r="AI847" s="363"/>
      <c r="AJ847" s="701"/>
      <c r="AK847" s="363">
        <f t="shared" ref="AK847" si="1594">AK848</f>
        <v>85561.060899999997</v>
      </c>
      <c r="AL847" s="701"/>
      <c r="AM847" s="363">
        <f t="shared" ref="AM847" si="1595">AM848</f>
        <v>85561.060899999997</v>
      </c>
      <c r="AN847" s="701"/>
      <c r="AO847" s="363">
        <f t="shared" ref="AO847" si="1596">AO848</f>
        <v>0</v>
      </c>
      <c r="AP847" s="358"/>
      <c r="AQ847" s="421"/>
      <c r="AR847" s="194">
        <f>AT847+AX847+AZ847+BB847</f>
        <v>273465.80757</v>
      </c>
      <c r="AS847" s="114"/>
      <c r="AT847" s="235">
        <f>AT848</f>
        <v>0</v>
      </c>
      <c r="AU847" s="114"/>
      <c r="AV847" s="194"/>
      <c r="AW847" s="114"/>
      <c r="AX847" s="364">
        <f t="shared" ref="AX847:BB847" si="1597">AX848</f>
        <v>144270.19698000001</v>
      </c>
      <c r="AY847" s="701"/>
      <c r="AZ847" s="363">
        <f t="shared" si="1597"/>
        <v>129195.61059</v>
      </c>
      <c r="BA847" s="701"/>
      <c r="BB847" s="363">
        <f t="shared" si="1597"/>
        <v>0</v>
      </c>
      <c r="BC847" s="364"/>
      <c r="BD847" s="364"/>
      <c r="BE847" s="194">
        <f>BF847+BG847+BH847+BI847</f>
        <v>149147.15818</v>
      </c>
      <c r="BF847" s="363">
        <f>BF848</f>
        <v>0</v>
      </c>
      <c r="BG847" s="363">
        <f t="shared" ref="BG847" si="1598">BG848</f>
        <v>85561.060899999997</v>
      </c>
      <c r="BH847" s="363">
        <f t="shared" ref="BH847" si="1599">BH848</f>
        <v>63586.097280000002</v>
      </c>
      <c r="BI847" s="363">
        <f t="shared" ref="BI847" si="1600">BI848</f>
        <v>0</v>
      </c>
      <c r="BJ847" s="358"/>
      <c r="BK847" s="363"/>
      <c r="BL847" s="363"/>
      <c r="BM847" s="363"/>
      <c r="BN847" s="363"/>
      <c r="BO847" s="364"/>
      <c r="BP847" s="364"/>
      <c r="BQ847" s="364"/>
      <c r="BR847" s="364"/>
      <c r="BS847" s="364"/>
      <c r="BT847" s="358"/>
      <c r="BU847" s="194">
        <f>BV847+BX847+BY847+BZ847</f>
        <v>171122.12179999999</v>
      </c>
      <c r="BV847" s="363">
        <f>BV848</f>
        <v>0</v>
      </c>
      <c r="BW847" s="363"/>
      <c r="BX847" s="363">
        <f t="shared" ref="BX847:BZ847" si="1601">BX848</f>
        <v>85561.060899999997</v>
      </c>
      <c r="BY847" s="363">
        <f t="shared" si="1601"/>
        <v>85561.060899999997</v>
      </c>
      <c r="BZ847" s="363">
        <f t="shared" si="1601"/>
        <v>0</v>
      </c>
      <c r="CE847" s="421"/>
    </row>
    <row r="848" spans="1:83" s="400" customFormat="1" ht="99.75" customHeight="1" x14ac:dyDescent="0.3">
      <c r="B848" s="370" t="s">
        <v>34</v>
      </c>
      <c r="C848" s="397" t="s">
        <v>455</v>
      </c>
      <c r="D848" s="369">
        <f>E848+G848+H848+I848</f>
        <v>293443.87167999998</v>
      </c>
      <c r="E848" s="369"/>
      <c r="F848" s="369"/>
      <c r="G848" s="369">
        <v>150799.63816999999</v>
      </c>
      <c r="H848" s="369">
        <v>142644.23350999999</v>
      </c>
      <c r="I848" s="369"/>
      <c r="J848" s="369">
        <f>K848-D848</f>
        <v>-122444.72188999999</v>
      </c>
      <c r="K848" s="369">
        <f>M848+Q848+S848+U848</f>
        <v>170999.14979</v>
      </c>
      <c r="L848" s="745">
        <f t="shared" ref="L848:L873" si="1602">K848/D848</f>
        <v>0.58273205301923725</v>
      </c>
      <c r="M848" s="369"/>
      <c r="N848" s="753"/>
      <c r="O848" s="368"/>
      <c r="P848" s="753"/>
      <c r="Q848" s="368">
        <v>91044.172449999998</v>
      </c>
      <c r="R848" s="753">
        <f>Q848/G848</f>
        <v>0.60374264524006183</v>
      </c>
      <c r="S848" s="368">
        <v>79954.977339999998</v>
      </c>
      <c r="T848" s="753">
        <f>S848/H848</f>
        <v>0.56052022134070212</v>
      </c>
      <c r="U848" s="368"/>
      <c r="V848" s="368">
        <f>W848+X848+Y848</f>
        <v>0</v>
      </c>
      <c r="W848" s="368"/>
      <c r="X848" s="368"/>
      <c r="Y848" s="368"/>
      <c r="Z848" s="368">
        <f>AA848+AB848+AC848</f>
        <v>142644.23350999999</v>
      </c>
      <c r="AA848" s="368">
        <f>E848</f>
        <v>0</v>
      </c>
      <c r="AB848" s="368">
        <f t="shared" ref="AB848:AC851" si="1603">H848</f>
        <v>142644.23350999999</v>
      </c>
      <c r="AC848" s="368">
        <f t="shared" si="1603"/>
        <v>0</v>
      </c>
      <c r="AD848" s="701"/>
      <c r="AE848" s="369">
        <f>AG848+AK848+AM848+AO848</f>
        <v>171122.12179999999</v>
      </c>
      <c r="AF848" s="745">
        <f t="shared" ref="AF848:AF873" si="1604">AE848/D848</f>
        <v>0.58315111786218643</v>
      </c>
      <c r="AG848" s="369"/>
      <c r="AH848" s="745"/>
      <c r="AI848" s="368"/>
      <c r="AJ848" s="701"/>
      <c r="AK848" s="368">
        <v>85561.060899999997</v>
      </c>
      <c r="AL848" s="745">
        <f>AK848/G848</f>
        <v>0.56738240183006938</v>
      </c>
      <c r="AM848" s="368">
        <v>85561.060899999997</v>
      </c>
      <c r="AN848" s="745">
        <f>AM848/H848</f>
        <v>0.5998213793479551</v>
      </c>
      <c r="AO848" s="368"/>
      <c r="AP848" s="368">
        <f>AR848-AE848</f>
        <v>102343.68577000001</v>
      </c>
      <c r="AQ848" s="701"/>
      <c r="AR848" s="369">
        <f>AX848+AZ848</f>
        <v>273465.80757</v>
      </c>
      <c r="AS848" s="745">
        <f t="shared" ref="AS848:AS873" si="1605">AR848/D848</f>
        <v>0.93191861872724324</v>
      </c>
      <c r="AT848" s="369">
        <f>AG848</f>
        <v>0</v>
      </c>
      <c r="AU848" s="745">
        <v>0</v>
      </c>
      <c r="AV848" s="368"/>
      <c r="AW848" s="745">
        <v>0</v>
      </c>
      <c r="AX848" s="369">
        <v>144270.19698000001</v>
      </c>
      <c r="AY848" s="745">
        <f t="shared" ref="AY848:AY870" si="1606">AX848/G848</f>
        <v>0.9567012144774566</v>
      </c>
      <c r="AZ848" s="369">
        <f>129195.61059</f>
        <v>129195.61059</v>
      </c>
      <c r="BA848" s="745">
        <f t="shared" ref="BA848:BA868" si="1607">AZ848/H848</f>
        <v>0.90571912660558274</v>
      </c>
      <c r="BB848" s="368"/>
      <c r="BC848" s="368"/>
      <c r="BD848" s="368">
        <f>AO848</f>
        <v>0</v>
      </c>
      <c r="BE848" s="368">
        <f>BF848+BG848+BH848+BI848</f>
        <v>149147.15818</v>
      </c>
      <c r="BF848" s="368">
        <f>AT848</f>
        <v>0</v>
      </c>
      <c r="BG848" s="368">
        <f>AK848</f>
        <v>85561.060899999997</v>
      </c>
      <c r="BH848" s="368">
        <v>63586.097280000002</v>
      </c>
      <c r="BI848" s="368"/>
      <c r="BJ848" s="368">
        <f>BK848+BL848+BM848</f>
        <v>0</v>
      </c>
      <c r="BK848" s="368"/>
      <c r="BL848" s="368"/>
      <c r="BM848" s="368"/>
      <c r="BN848" s="368">
        <f>BO848+BQ848+BR848+BS848</f>
        <v>171122.12179999999</v>
      </c>
      <c r="BO848" s="368">
        <f>BF848</f>
        <v>0</v>
      </c>
      <c r="BP848" s="368"/>
      <c r="BQ848" s="368">
        <f>AK848</f>
        <v>85561.060899999997</v>
      </c>
      <c r="BR848" s="368">
        <f>AM848</f>
        <v>85561.060899999997</v>
      </c>
      <c r="BS848" s="368">
        <f t="shared" ref="BS848:BS856" si="1608">BI848</f>
        <v>0</v>
      </c>
      <c r="BT848" s="368"/>
      <c r="BU848" s="368">
        <f>BV848+BX848+BY848+BZ848</f>
        <v>171122.12179999999</v>
      </c>
      <c r="BV848" s="371">
        <f>BO848</f>
        <v>0</v>
      </c>
      <c r="BW848" s="368"/>
      <c r="BX848" s="371">
        <f>BG848</f>
        <v>85561.060899999997</v>
      </c>
      <c r="BY848" s="371">
        <f>BR848</f>
        <v>85561.060899999997</v>
      </c>
      <c r="BZ848" s="368"/>
      <c r="CE848" s="745">
        <v>0</v>
      </c>
    </row>
    <row r="849" spans="2:83" s="66" customFormat="1" ht="91.5" hidden="1" customHeight="1" x14ac:dyDescent="0.3">
      <c r="B849" s="226" t="s">
        <v>18</v>
      </c>
      <c r="C849" s="99" t="s">
        <v>114</v>
      </c>
      <c r="D849" s="241">
        <f>E849+H849+I849</f>
        <v>0</v>
      </c>
      <c r="E849" s="241">
        <v>0</v>
      </c>
      <c r="F849" s="241"/>
      <c r="G849" s="241"/>
      <c r="H849" s="241"/>
      <c r="I849" s="241"/>
      <c r="J849" s="240">
        <f>K849+M849+Q849</f>
        <v>0</v>
      </c>
      <c r="K849" s="241">
        <f>M849+S849+U849</f>
        <v>0</v>
      </c>
      <c r="L849" s="699" t="e">
        <f t="shared" si="1602"/>
        <v>#DIV/0!</v>
      </c>
      <c r="M849" s="240">
        <v>0</v>
      </c>
      <c r="N849" s="114"/>
      <c r="O849" s="111"/>
      <c r="P849" s="114"/>
      <c r="Q849" s="111"/>
      <c r="R849" s="114"/>
      <c r="S849" s="111"/>
      <c r="T849" s="114"/>
      <c r="U849" s="111"/>
      <c r="V849" s="111">
        <f t="shared" ref="V849:V867" si="1609">W849+X849+Y849</f>
        <v>0</v>
      </c>
      <c r="W849" s="111"/>
      <c r="X849" s="111"/>
      <c r="Y849" s="111"/>
      <c r="Z849" s="111">
        <f t="shared" ref="Z849:Z873" si="1610">AA849+AB849+AC849</f>
        <v>0</v>
      </c>
      <c r="AA849" s="111">
        <f>E849</f>
        <v>0</v>
      </c>
      <c r="AB849" s="111">
        <f t="shared" si="1603"/>
        <v>0</v>
      </c>
      <c r="AC849" s="111">
        <f t="shared" si="1603"/>
        <v>0</v>
      </c>
      <c r="AD849" s="114"/>
      <c r="AE849" s="241">
        <f>AG849+AM849+AO849</f>
        <v>0</v>
      </c>
      <c r="AF849" s="699" t="e">
        <f t="shared" si="1604"/>
        <v>#DIV/0!</v>
      </c>
      <c r="AG849" s="240">
        <v>0</v>
      </c>
      <c r="AH849" s="699" t="e">
        <f t="shared" ref="AH849:AH871" si="1611">AG849/E849</f>
        <v>#DIV/0!</v>
      </c>
      <c r="AI849" s="111"/>
      <c r="AJ849" s="114"/>
      <c r="AK849" s="111"/>
      <c r="AL849" s="114"/>
      <c r="AM849" s="111"/>
      <c r="AN849" s="114"/>
      <c r="AO849" s="111"/>
      <c r="AP849" s="111"/>
      <c r="AQ849" s="114"/>
      <c r="AR849" s="240">
        <f>AT849+AZ849+BB849</f>
        <v>0</v>
      </c>
      <c r="AS849" s="699" t="e">
        <f t="shared" si="1605"/>
        <v>#DIV/0!</v>
      </c>
      <c r="AT849" s="240">
        <v>0</v>
      </c>
      <c r="AU849" s="699" t="e">
        <f t="shared" ref="AU849:AU871" si="1612">AT849/E849</f>
        <v>#DIV/0!</v>
      </c>
      <c r="AV849" s="111"/>
      <c r="AW849" s="699" t="e">
        <f t="shared" ref="AW849:AW868" si="1613">AV849/F849</f>
        <v>#DIV/0!</v>
      </c>
      <c r="AX849" s="240"/>
      <c r="AY849" s="699" t="e">
        <f t="shared" si="1606"/>
        <v>#DIV/0!</v>
      </c>
      <c r="AZ849" s="111"/>
      <c r="BA849" s="699" t="e">
        <f t="shared" si="1607"/>
        <v>#DIV/0!</v>
      </c>
      <c r="BB849" s="111"/>
      <c r="BC849" s="111">
        <f t="shared" ref="BC849:BC873" si="1614">AM849</f>
        <v>0</v>
      </c>
      <c r="BD849" s="111">
        <f t="shared" ref="BD849:BD872" si="1615">AO849</f>
        <v>0</v>
      </c>
      <c r="BE849" s="111">
        <f>BF849+BH849+BI849</f>
        <v>0</v>
      </c>
      <c r="BF849" s="111">
        <v>0</v>
      </c>
      <c r="BG849" s="111"/>
      <c r="BH849" s="111"/>
      <c r="BI849" s="111"/>
      <c r="BJ849" s="111">
        <f t="shared" ref="BJ849:BJ867" si="1616">BK849+BL849+BM849</f>
        <v>0</v>
      </c>
      <c r="BK849" s="111"/>
      <c r="BL849" s="111"/>
      <c r="BM849" s="111"/>
      <c r="BN849" s="111">
        <f t="shared" ref="BN849:BN866" si="1617">BO849+BR849+BS849</f>
        <v>0</v>
      </c>
      <c r="BO849" s="111">
        <f t="shared" ref="BO849:BO853" si="1618">BF849</f>
        <v>0</v>
      </c>
      <c r="BP849" s="111"/>
      <c r="BQ849" s="111"/>
      <c r="BR849" s="111">
        <f t="shared" ref="BR849:BR853" si="1619">BH849</f>
        <v>0</v>
      </c>
      <c r="BS849" s="111">
        <f t="shared" si="1608"/>
        <v>0</v>
      </c>
      <c r="BT849" s="111"/>
      <c r="BU849" s="43">
        <f>BV849+BY849+BZ849</f>
        <v>0</v>
      </c>
      <c r="BV849" s="43">
        <v>0</v>
      </c>
      <c r="BW849" s="43"/>
      <c r="BX849" s="43"/>
      <c r="BY849" s="43"/>
      <c r="BZ849" s="241"/>
      <c r="CE849" s="699" t="e">
        <f t="shared" ref="CE849:CE912" si="1620">BB849/I849</f>
        <v>#DIV/0!</v>
      </c>
    </row>
    <row r="850" spans="2:83" s="66" customFormat="1" ht="93.75" hidden="1" customHeight="1" x14ac:dyDescent="0.3">
      <c r="B850" s="226" t="s">
        <v>18</v>
      </c>
      <c r="C850" s="99" t="s">
        <v>115</v>
      </c>
      <c r="D850" s="241">
        <f>E850</f>
        <v>0</v>
      </c>
      <c r="E850" s="241">
        <v>0</v>
      </c>
      <c r="F850" s="241"/>
      <c r="G850" s="241"/>
      <c r="H850" s="241"/>
      <c r="I850" s="241"/>
      <c r="J850" s="240">
        <f>K850</f>
        <v>0</v>
      </c>
      <c r="K850" s="241">
        <f>M850</f>
        <v>0</v>
      </c>
      <c r="L850" s="699" t="e">
        <f t="shared" si="1602"/>
        <v>#DIV/0!</v>
      </c>
      <c r="M850" s="240">
        <v>0</v>
      </c>
      <c r="N850" s="114"/>
      <c r="O850" s="111"/>
      <c r="P850" s="114"/>
      <c r="Q850" s="111"/>
      <c r="R850" s="114"/>
      <c r="S850" s="111"/>
      <c r="T850" s="114"/>
      <c r="U850" s="111"/>
      <c r="V850" s="111">
        <f t="shared" si="1609"/>
        <v>0</v>
      </c>
      <c r="W850" s="111"/>
      <c r="X850" s="111"/>
      <c r="Y850" s="111"/>
      <c r="Z850" s="111">
        <f t="shared" si="1610"/>
        <v>0</v>
      </c>
      <c r="AA850" s="111">
        <f>E850</f>
        <v>0</v>
      </c>
      <c r="AB850" s="111">
        <f t="shared" si="1603"/>
        <v>0</v>
      </c>
      <c r="AC850" s="111">
        <f t="shared" si="1603"/>
        <v>0</v>
      </c>
      <c r="AD850" s="114"/>
      <c r="AE850" s="241">
        <f>AG850</f>
        <v>0</v>
      </c>
      <c r="AF850" s="699" t="e">
        <f t="shared" si="1604"/>
        <v>#DIV/0!</v>
      </c>
      <c r="AG850" s="240">
        <v>0</v>
      </c>
      <c r="AH850" s="699" t="e">
        <f t="shared" si="1611"/>
        <v>#DIV/0!</v>
      </c>
      <c r="AI850" s="111"/>
      <c r="AJ850" s="114"/>
      <c r="AK850" s="111"/>
      <c r="AL850" s="114"/>
      <c r="AM850" s="111"/>
      <c r="AN850" s="114"/>
      <c r="AO850" s="111"/>
      <c r="AP850" s="111"/>
      <c r="AQ850" s="114"/>
      <c r="AR850" s="240">
        <f>AT850</f>
        <v>0</v>
      </c>
      <c r="AS850" s="699" t="e">
        <f t="shared" si="1605"/>
        <v>#DIV/0!</v>
      </c>
      <c r="AT850" s="240">
        <v>0</v>
      </c>
      <c r="AU850" s="699" t="e">
        <f t="shared" si="1612"/>
        <v>#DIV/0!</v>
      </c>
      <c r="AV850" s="111"/>
      <c r="AW850" s="699" t="e">
        <f t="shared" si="1613"/>
        <v>#DIV/0!</v>
      </c>
      <c r="AX850" s="240"/>
      <c r="AY850" s="699" t="e">
        <f t="shared" si="1606"/>
        <v>#DIV/0!</v>
      </c>
      <c r="AZ850" s="111"/>
      <c r="BA850" s="699" t="e">
        <f t="shared" si="1607"/>
        <v>#DIV/0!</v>
      </c>
      <c r="BB850" s="111"/>
      <c r="BC850" s="111">
        <f t="shared" si="1614"/>
        <v>0</v>
      </c>
      <c r="BD850" s="111">
        <f t="shared" si="1615"/>
        <v>0</v>
      </c>
      <c r="BE850" s="111">
        <f>BF850</f>
        <v>0</v>
      </c>
      <c r="BF850" s="111">
        <v>0</v>
      </c>
      <c r="BG850" s="111"/>
      <c r="BH850" s="111"/>
      <c r="BI850" s="111"/>
      <c r="BJ850" s="111">
        <f t="shared" si="1616"/>
        <v>0</v>
      </c>
      <c r="BK850" s="111"/>
      <c r="BL850" s="111"/>
      <c r="BM850" s="111"/>
      <c r="BN850" s="111">
        <f t="shared" si="1617"/>
        <v>0</v>
      </c>
      <c r="BO850" s="111">
        <f t="shared" si="1618"/>
        <v>0</v>
      </c>
      <c r="BP850" s="111"/>
      <c r="BQ850" s="111"/>
      <c r="BR850" s="111">
        <f t="shared" si="1619"/>
        <v>0</v>
      </c>
      <c r="BS850" s="111">
        <f t="shared" si="1608"/>
        <v>0</v>
      </c>
      <c r="BT850" s="111"/>
      <c r="BU850" s="43">
        <f>BV850</f>
        <v>0</v>
      </c>
      <c r="BV850" s="43">
        <v>0</v>
      </c>
      <c r="BW850" s="43"/>
      <c r="BX850" s="43"/>
      <c r="BY850" s="43"/>
      <c r="BZ850" s="241"/>
      <c r="CE850" s="699" t="e">
        <f t="shared" si="1620"/>
        <v>#DIV/0!</v>
      </c>
    </row>
    <row r="851" spans="2:83" s="66" customFormat="1" ht="123.75" hidden="1" customHeight="1" x14ac:dyDescent="0.3">
      <c r="B851" s="226" t="s">
        <v>23</v>
      </c>
      <c r="C851" s="99" t="s">
        <v>116</v>
      </c>
      <c r="D851" s="241">
        <v>0</v>
      </c>
      <c r="E851" s="241"/>
      <c r="F851" s="241"/>
      <c r="G851" s="241"/>
      <c r="H851" s="241"/>
      <c r="I851" s="241"/>
      <c r="J851" s="240">
        <v>0</v>
      </c>
      <c r="K851" s="241">
        <v>0</v>
      </c>
      <c r="L851" s="699" t="e">
        <f t="shared" si="1602"/>
        <v>#DIV/0!</v>
      </c>
      <c r="M851" s="240"/>
      <c r="N851" s="114"/>
      <c r="O851" s="111"/>
      <c r="P851" s="114"/>
      <c r="Q851" s="111"/>
      <c r="R851" s="114"/>
      <c r="S851" s="111"/>
      <c r="T851" s="114"/>
      <c r="U851" s="111"/>
      <c r="V851" s="111">
        <f t="shared" si="1609"/>
        <v>0</v>
      </c>
      <c r="W851" s="111"/>
      <c r="X851" s="111"/>
      <c r="Y851" s="111"/>
      <c r="Z851" s="111">
        <f t="shared" si="1610"/>
        <v>0</v>
      </c>
      <c r="AA851" s="111">
        <f>E851</f>
        <v>0</v>
      </c>
      <c r="AB851" s="111">
        <f t="shared" si="1603"/>
        <v>0</v>
      </c>
      <c r="AC851" s="111">
        <f t="shared" si="1603"/>
        <v>0</v>
      </c>
      <c r="AD851" s="114"/>
      <c r="AE851" s="241">
        <v>0</v>
      </c>
      <c r="AF851" s="699" t="e">
        <f t="shared" si="1604"/>
        <v>#DIV/0!</v>
      </c>
      <c r="AG851" s="240"/>
      <c r="AH851" s="699" t="e">
        <f t="shared" si="1611"/>
        <v>#DIV/0!</v>
      </c>
      <c r="AI851" s="111"/>
      <c r="AJ851" s="114"/>
      <c r="AK851" s="111"/>
      <c r="AL851" s="114"/>
      <c r="AM851" s="111"/>
      <c r="AN851" s="114"/>
      <c r="AO851" s="111"/>
      <c r="AP851" s="111"/>
      <c r="AQ851" s="114"/>
      <c r="AR851" s="240">
        <v>0</v>
      </c>
      <c r="AS851" s="699" t="e">
        <f t="shared" si="1605"/>
        <v>#DIV/0!</v>
      </c>
      <c r="AT851" s="240"/>
      <c r="AU851" s="699" t="e">
        <f t="shared" si="1612"/>
        <v>#DIV/0!</v>
      </c>
      <c r="AV851" s="111"/>
      <c r="AW851" s="699" t="e">
        <f t="shared" si="1613"/>
        <v>#DIV/0!</v>
      </c>
      <c r="AX851" s="240"/>
      <c r="AY851" s="699" t="e">
        <f t="shared" si="1606"/>
        <v>#DIV/0!</v>
      </c>
      <c r="AZ851" s="111"/>
      <c r="BA851" s="699" t="e">
        <f t="shared" si="1607"/>
        <v>#DIV/0!</v>
      </c>
      <c r="BB851" s="111"/>
      <c r="BC851" s="111">
        <f t="shared" si="1614"/>
        <v>0</v>
      </c>
      <c r="BD851" s="111">
        <f t="shared" si="1615"/>
        <v>0</v>
      </c>
      <c r="BE851" s="111">
        <v>0</v>
      </c>
      <c r="BF851" s="111"/>
      <c r="BG851" s="111"/>
      <c r="BH851" s="111"/>
      <c r="BI851" s="111"/>
      <c r="BJ851" s="111">
        <f t="shared" si="1616"/>
        <v>0</v>
      </c>
      <c r="BK851" s="111"/>
      <c r="BL851" s="111"/>
      <c r="BM851" s="111"/>
      <c r="BN851" s="111">
        <f t="shared" si="1617"/>
        <v>0</v>
      </c>
      <c r="BO851" s="111">
        <f t="shared" si="1618"/>
        <v>0</v>
      </c>
      <c r="BP851" s="111"/>
      <c r="BQ851" s="111"/>
      <c r="BR851" s="111">
        <f t="shared" si="1619"/>
        <v>0</v>
      </c>
      <c r="BS851" s="111">
        <f t="shared" si="1608"/>
        <v>0</v>
      </c>
      <c r="BT851" s="111"/>
      <c r="BU851" s="43">
        <v>0</v>
      </c>
      <c r="BV851" s="43"/>
      <c r="BW851" s="43"/>
      <c r="BX851" s="43"/>
      <c r="BY851" s="43"/>
      <c r="BZ851" s="241"/>
      <c r="CE851" s="699" t="e">
        <f t="shared" si="1620"/>
        <v>#DIV/0!</v>
      </c>
    </row>
    <row r="852" spans="2:83" s="367" customFormat="1" ht="113.25" hidden="1" customHeight="1" x14ac:dyDescent="0.35">
      <c r="B852" s="366" t="s">
        <v>63</v>
      </c>
      <c r="C852" s="357" t="s">
        <v>371</v>
      </c>
      <c r="D852" s="364" t="e">
        <f>E852+G852+H852+I852</f>
        <v>#REF!</v>
      </c>
      <c r="E852" s="364">
        <f>E853</f>
        <v>193346.21494000001</v>
      </c>
      <c r="F852" s="364"/>
      <c r="G852" s="364">
        <f t="shared" ref="G852" si="1621">G853</f>
        <v>0</v>
      </c>
      <c r="H852" s="364">
        <f t="shared" ref="H852" si="1622">H853</f>
        <v>0</v>
      </c>
      <c r="I852" s="364" t="e">
        <f>#REF!</f>
        <v>#REF!</v>
      </c>
      <c r="J852" s="364"/>
      <c r="K852" s="364">
        <f>M852+Q852+S852+U852</f>
        <v>193346.21494000001</v>
      </c>
      <c r="L852" s="699" t="e">
        <f t="shared" si="1602"/>
        <v>#REF!</v>
      </c>
      <c r="M852" s="364">
        <f>M853</f>
        <v>193346.21494000001</v>
      </c>
      <c r="N852" s="701"/>
      <c r="O852" s="363"/>
      <c r="P852" s="701"/>
      <c r="Q852" s="363">
        <f t="shared" ref="Q852:U852" si="1623">Q853</f>
        <v>0</v>
      </c>
      <c r="R852" s="701"/>
      <c r="S852" s="363">
        <f t="shared" si="1623"/>
        <v>0</v>
      </c>
      <c r="T852" s="701"/>
      <c r="U852" s="363">
        <f t="shared" si="1623"/>
        <v>0</v>
      </c>
      <c r="V852" s="363"/>
      <c r="W852" s="363"/>
      <c r="X852" s="363"/>
      <c r="Y852" s="363"/>
      <c r="Z852" s="363"/>
      <c r="AA852" s="363"/>
      <c r="AB852" s="363"/>
      <c r="AC852" s="363"/>
      <c r="AD852" s="701"/>
      <c r="AE852" s="364">
        <f>AG852+AK852+AM852+AO852</f>
        <v>190387.73699999999</v>
      </c>
      <c r="AF852" s="699" t="e">
        <f t="shared" si="1604"/>
        <v>#REF!</v>
      </c>
      <c r="AG852" s="364">
        <f>AG853</f>
        <v>190387.73699999999</v>
      </c>
      <c r="AH852" s="699">
        <f t="shared" si="1611"/>
        <v>0.98469854741703577</v>
      </c>
      <c r="AI852" s="363"/>
      <c r="AJ852" s="701"/>
      <c r="AK852" s="363">
        <f t="shared" ref="AK852" si="1624">AK853</f>
        <v>0</v>
      </c>
      <c r="AL852" s="701"/>
      <c r="AM852" s="363">
        <f t="shared" ref="AM852" si="1625">AM853</f>
        <v>0</v>
      </c>
      <c r="AN852" s="701"/>
      <c r="AO852" s="363">
        <f t="shared" ref="AO852" si="1626">AO853</f>
        <v>0</v>
      </c>
      <c r="AP852" s="363"/>
      <c r="AQ852" s="701"/>
      <c r="AR852" s="364">
        <f>AT852+AX852+AZ852+BB852</f>
        <v>193346.21494000001</v>
      </c>
      <c r="AS852" s="699" t="e">
        <f t="shared" si="1605"/>
        <v>#REF!</v>
      </c>
      <c r="AT852" s="364">
        <f>AT853</f>
        <v>193346.21494000001</v>
      </c>
      <c r="AU852" s="699">
        <f t="shared" si="1612"/>
        <v>1</v>
      </c>
      <c r="AV852" s="363"/>
      <c r="AW852" s="699" t="e">
        <f t="shared" si="1613"/>
        <v>#DIV/0!</v>
      </c>
      <c r="AX852" s="364">
        <f t="shared" ref="AX852:BB852" si="1627">AX853</f>
        <v>0</v>
      </c>
      <c r="AY852" s="699" t="e">
        <f t="shared" si="1606"/>
        <v>#DIV/0!</v>
      </c>
      <c r="AZ852" s="363">
        <f t="shared" si="1627"/>
        <v>0</v>
      </c>
      <c r="BA852" s="699" t="e">
        <f t="shared" si="1607"/>
        <v>#DIV/0!</v>
      </c>
      <c r="BB852" s="363">
        <f t="shared" si="1627"/>
        <v>0</v>
      </c>
      <c r="BC852" s="363"/>
      <c r="BD852" s="363"/>
      <c r="BE852" s="363">
        <f>BF852+BG852+BH852+BI852</f>
        <v>29036.971959999999</v>
      </c>
      <c r="BF852" s="363">
        <f>BF853</f>
        <v>0</v>
      </c>
      <c r="BG852" s="363">
        <f t="shared" ref="BG852" si="1628">BG853</f>
        <v>0</v>
      </c>
      <c r="BH852" s="363">
        <f t="shared" ref="BH852" si="1629">BH853</f>
        <v>0</v>
      </c>
      <c r="BI852" s="363">
        <f t="shared" ref="BI852" si="1630">BI853</f>
        <v>29036.971959999999</v>
      </c>
      <c r="BJ852" s="363"/>
      <c r="BK852" s="363"/>
      <c r="BL852" s="363"/>
      <c r="BM852" s="363"/>
      <c r="BN852" s="363"/>
      <c r="BO852" s="363"/>
      <c r="BP852" s="363"/>
      <c r="BQ852" s="363"/>
      <c r="BR852" s="363"/>
      <c r="BS852" s="363"/>
      <c r="BT852" s="363"/>
      <c r="BU852" s="363">
        <f>BV852+BX852+BY852+BZ852</f>
        <v>0</v>
      </c>
      <c r="BV852" s="363">
        <f>BV853</f>
        <v>0</v>
      </c>
      <c r="BW852" s="363"/>
      <c r="BX852" s="363">
        <f t="shared" ref="BX852:BZ852" si="1631">BX853</f>
        <v>0</v>
      </c>
      <c r="BY852" s="363">
        <f t="shared" si="1631"/>
        <v>0</v>
      </c>
      <c r="BZ852" s="363">
        <f t="shared" si="1631"/>
        <v>0</v>
      </c>
      <c r="CE852" s="699" t="e">
        <f t="shared" si="1620"/>
        <v>#REF!</v>
      </c>
    </row>
    <row r="853" spans="2:83" s="400" customFormat="1" ht="139.5" customHeight="1" x14ac:dyDescent="0.3">
      <c r="B853" s="370" t="s">
        <v>63</v>
      </c>
      <c r="C853" s="397" t="s">
        <v>532</v>
      </c>
      <c r="D853" s="369">
        <f>E853+F853+G853+H853+I853</f>
        <v>1798805.13794</v>
      </c>
      <c r="E853" s="369">
        <f>189461.51+3884.70494</f>
        <v>193346.21494000001</v>
      </c>
      <c r="F853" s="369">
        <v>1605458.923</v>
      </c>
      <c r="G853" s="369">
        <v>0</v>
      </c>
      <c r="H853" s="369">
        <v>0</v>
      </c>
      <c r="I853" s="369">
        <v>0</v>
      </c>
      <c r="J853" s="369">
        <f>K853-D853</f>
        <v>-166261.22635999997</v>
      </c>
      <c r="K853" s="369">
        <f>M853+O853</f>
        <v>1632543.9115800001</v>
      </c>
      <c r="L853" s="745">
        <f t="shared" si="1602"/>
        <v>0.90757129671621739</v>
      </c>
      <c r="M853" s="369">
        <v>193346.21494000001</v>
      </c>
      <c r="N853" s="753">
        <f>M853/E853</f>
        <v>1</v>
      </c>
      <c r="O853" s="369">
        <v>1439197.69664</v>
      </c>
      <c r="P853" s="753">
        <f>O853/F853</f>
        <v>0.89644006210428595</v>
      </c>
      <c r="Q853" s="368"/>
      <c r="R853" s="701"/>
      <c r="S853" s="368"/>
      <c r="T853" s="701"/>
      <c r="U853" s="368">
        <v>0</v>
      </c>
      <c r="V853" s="368">
        <f t="shared" si="1609"/>
        <v>0</v>
      </c>
      <c r="W853" s="368"/>
      <c r="X853" s="368"/>
      <c r="Y853" s="368"/>
      <c r="Z853" s="368" t="e">
        <f t="shared" si="1610"/>
        <v>#REF!</v>
      </c>
      <c r="AA853" s="368">
        <f>E853</f>
        <v>193346.21494000001</v>
      </c>
      <c r="AB853" s="368">
        <f>H853</f>
        <v>0</v>
      </c>
      <c r="AC853" s="368" t="e">
        <f>#REF!</f>
        <v>#REF!</v>
      </c>
      <c r="AD853" s="701"/>
      <c r="AE853" s="369">
        <f>AG853+AI853</f>
        <v>1228533.73119</v>
      </c>
      <c r="AF853" s="745">
        <f t="shared" si="1604"/>
        <v>0.68297210480337101</v>
      </c>
      <c r="AG853" s="369">
        <v>190387.73699999999</v>
      </c>
      <c r="AH853" s="745">
        <f t="shared" si="1611"/>
        <v>0.98469854741703577</v>
      </c>
      <c r="AI853" s="369">
        <v>1038145.99419</v>
      </c>
      <c r="AJ853" s="745">
        <f>AI853/F853</f>
        <v>0.64663503956245416</v>
      </c>
      <c r="AK853" s="368"/>
      <c r="AL853" s="701"/>
      <c r="AM853" s="368"/>
      <c r="AN853" s="701"/>
      <c r="AO853" s="368"/>
      <c r="AP853" s="368">
        <v>0</v>
      </c>
      <c r="AQ853" s="701"/>
      <c r="AR853" s="369">
        <f>AT853+AV853</f>
        <v>1632543.9115800001</v>
      </c>
      <c r="AS853" s="745">
        <f t="shared" si="1605"/>
        <v>0.90757129671621739</v>
      </c>
      <c r="AT853" s="369">
        <f>E853</f>
        <v>193346.21494000001</v>
      </c>
      <c r="AU853" s="745">
        <f t="shared" si="1612"/>
        <v>1</v>
      </c>
      <c r="AV853" s="368">
        <f>1446697.69664-7500</f>
        <v>1439197.69664</v>
      </c>
      <c r="AW853" s="745">
        <f t="shared" si="1613"/>
        <v>0.89644006210428595</v>
      </c>
      <c r="AX853" s="369"/>
      <c r="AY853" s="745">
        <v>0</v>
      </c>
      <c r="AZ853" s="368"/>
      <c r="BA853" s="745">
        <v>0</v>
      </c>
      <c r="BB853" s="368">
        <f>AO853</f>
        <v>0</v>
      </c>
      <c r="BC853" s="368">
        <f t="shared" si="1614"/>
        <v>0</v>
      </c>
      <c r="BD853" s="368">
        <f t="shared" si="1615"/>
        <v>0</v>
      </c>
      <c r="BE853" s="368">
        <f>BF853+BI853</f>
        <v>29036.971959999999</v>
      </c>
      <c r="BF853" s="368"/>
      <c r="BG853" s="368"/>
      <c r="BH853" s="368"/>
      <c r="BI853" s="368">
        <v>29036.971959999999</v>
      </c>
      <c r="BJ853" s="368">
        <f t="shared" si="1616"/>
        <v>0</v>
      </c>
      <c r="BK853" s="368"/>
      <c r="BL853" s="368"/>
      <c r="BM853" s="368"/>
      <c r="BN853" s="368">
        <f>BP853</f>
        <v>600000</v>
      </c>
      <c r="BO853" s="368">
        <f t="shared" si="1618"/>
        <v>0</v>
      </c>
      <c r="BP853" s="368">
        <f>600000</f>
        <v>600000</v>
      </c>
      <c r="BQ853" s="368"/>
      <c r="BR853" s="368">
        <f t="shared" si="1619"/>
        <v>0</v>
      </c>
      <c r="BS853" s="368"/>
      <c r="BT853" s="368">
        <v>0</v>
      </c>
      <c r="BU853" s="368">
        <f>BW853</f>
        <v>600000</v>
      </c>
      <c r="BV853" s="371"/>
      <c r="BW853" s="368">
        <v>600000</v>
      </c>
      <c r="BX853" s="371"/>
      <c r="BY853" s="371"/>
      <c r="BZ853" s="368"/>
      <c r="CE853" s="745">
        <v>0</v>
      </c>
    </row>
    <row r="854" spans="2:83" s="400" customFormat="1" ht="105.75" hidden="1" customHeight="1" x14ac:dyDescent="0.3">
      <c r="B854" s="370" t="s">
        <v>7</v>
      </c>
      <c r="C854" s="397" t="s">
        <v>483</v>
      </c>
      <c r="D854" s="369">
        <f t="shared" ref="D854:D855" si="1632">E854+F854+G854+H854+I854</f>
        <v>0</v>
      </c>
      <c r="E854" s="369">
        <v>0</v>
      </c>
      <c r="F854" s="369">
        <v>0</v>
      </c>
      <c r="G854" s="372"/>
      <c r="H854" s="372"/>
      <c r="I854" s="899"/>
      <c r="J854" s="369">
        <f>K854-D854</f>
        <v>0</v>
      </c>
      <c r="K854" s="369">
        <f t="shared" ref="K854:K855" si="1633">M854+O854</f>
        <v>0</v>
      </c>
      <c r="L854" s="745" t="e">
        <f t="shared" si="1602"/>
        <v>#DIV/0!</v>
      </c>
      <c r="M854" s="369">
        <v>0</v>
      </c>
      <c r="N854" s="753" t="e">
        <f t="shared" ref="N854:N855" si="1634">M854/E854</f>
        <v>#DIV/0!</v>
      </c>
      <c r="O854" s="368">
        <v>0</v>
      </c>
      <c r="P854" s="701"/>
      <c r="Q854" s="368"/>
      <c r="R854" s="701"/>
      <c r="S854" s="368"/>
      <c r="T854" s="701"/>
      <c r="U854" s="368"/>
      <c r="V854" s="368"/>
      <c r="W854" s="368"/>
      <c r="X854" s="368"/>
      <c r="Y854" s="368"/>
      <c r="Z854" s="368"/>
      <c r="AA854" s="368">
        <f>E854</f>
        <v>0</v>
      </c>
      <c r="AB854" s="368"/>
      <c r="AC854" s="368"/>
      <c r="AD854" s="701"/>
      <c r="AE854" s="369">
        <f t="shared" ref="AE854:AE855" si="1635">AG854+AI854</f>
        <v>0</v>
      </c>
      <c r="AF854" s="745" t="e">
        <f t="shared" si="1604"/>
        <v>#DIV/0!</v>
      </c>
      <c r="AG854" s="369"/>
      <c r="AH854" s="745" t="e">
        <f t="shared" si="1611"/>
        <v>#DIV/0!</v>
      </c>
      <c r="AI854" s="369"/>
      <c r="AJ854" s="701"/>
      <c r="AK854" s="368"/>
      <c r="AL854" s="701"/>
      <c r="AM854" s="368"/>
      <c r="AN854" s="701"/>
      <c r="AO854" s="368"/>
      <c r="AP854" s="368"/>
      <c r="AQ854" s="701"/>
      <c r="AR854" s="369">
        <f t="shared" ref="AR854" si="1636">AV854</f>
        <v>0</v>
      </c>
      <c r="AS854" s="745" t="e">
        <f t="shared" si="1605"/>
        <v>#DIV/0!</v>
      </c>
      <c r="AT854" s="369"/>
      <c r="AU854" s="745" t="e">
        <f t="shared" si="1612"/>
        <v>#DIV/0!</v>
      </c>
      <c r="AV854" s="368"/>
      <c r="AW854" s="745" t="e">
        <f t="shared" si="1613"/>
        <v>#DIV/0!</v>
      </c>
      <c r="AX854" s="369"/>
      <c r="AY854" s="745" t="e">
        <f t="shared" si="1606"/>
        <v>#DIV/0!</v>
      </c>
      <c r="AZ854" s="368"/>
      <c r="BA854" s="745" t="e">
        <f t="shared" si="1607"/>
        <v>#DIV/0!</v>
      </c>
      <c r="BB854" s="368"/>
      <c r="BC854" s="368"/>
      <c r="BD854" s="368"/>
      <c r="BE854" s="368"/>
      <c r="BF854" s="368"/>
      <c r="BG854" s="368"/>
      <c r="BH854" s="368"/>
      <c r="BI854" s="368"/>
      <c r="BJ854" s="368"/>
      <c r="BK854" s="368"/>
      <c r="BL854" s="368"/>
      <c r="BM854" s="368"/>
      <c r="BN854" s="368"/>
      <c r="BO854" s="368"/>
      <c r="BP854" s="368"/>
      <c r="BQ854" s="368"/>
      <c r="BR854" s="368"/>
      <c r="BS854" s="368"/>
      <c r="BT854" s="368"/>
      <c r="BU854" s="371"/>
      <c r="BV854" s="371"/>
      <c r="BW854" s="368"/>
      <c r="BX854" s="371"/>
      <c r="BY854" s="371"/>
      <c r="BZ854" s="368"/>
      <c r="CE854" s="745" t="e">
        <f t="shared" si="1620"/>
        <v>#DIV/0!</v>
      </c>
    </row>
    <row r="855" spans="2:83" s="400" customFormat="1" ht="165.75" customHeight="1" x14ac:dyDescent="0.3">
      <c r="B855" s="370" t="s">
        <v>7</v>
      </c>
      <c r="C855" s="397" t="s">
        <v>511</v>
      </c>
      <c r="D855" s="369">
        <f t="shared" si="1632"/>
        <v>60562.407899999998</v>
      </c>
      <c r="E855" s="369">
        <v>60562.407899999998</v>
      </c>
      <c r="F855" s="369"/>
      <c r="G855" s="372"/>
      <c r="H855" s="372"/>
      <c r="I855" s="899"/>
      <c r="J855" s="369"/>
      <c r="K855" s="369">
        <f t="shared" si="1633"/>
        <v>60562.407899999998</v>
      </c>
      <c r="L855" s="745">
        <f t="shared" si="1602"/>
        <v>1</v>
      </c>
      <c r="M855" s="369">
        <f>E855</f>
        <v>60562.407899999998</v>
      </c>
      <c r="N855" s="753">
        <f t="shared" si="1634"/>
        <v>1</v>
      </c>
      <c r="O855" s="368"/>
      <c r="P855" s="701"/>
      <c r="Q855" s="368"/>
      <c r="R855" s="701"/>
      <c r="S855" s="368"/>
      <c r="T855" s="701"/>
      <c r="U855" s="368"/>
      <c r="V855" s="368"/>
      <c r="W855" s="368"/>
      <c r="X855" s="368"/>
      <c r="Y855" s="368"/>
      <c r="Z855" s="368"/>
      <c r="AA855" s="368"/>
      <c r="AB855" s="368"/>
      <c r="AC855" s="368"/>
      <c r="AD855" s="701"/>
      <c r="AE855" s="369">
        <f t="shared" si="1635"/>
        <v>60531.476490000001</v>
      </c>
      <c r="AF855" s="745">
        <f t="shared" si="1604"/>
        <v>0.99948926386726444</v>
      </c>
      <c r="AG855" s="369">
        <v>60531.476490000001</v>
      </c>
      <c r="AH855" s="745">
        <f t="shared" si="1611"/>
        <v>0.99948926386726444</v>
      </c>
      <c r="AI855" s="369"/>
      <c r="AJ855" s="701"/>
      <c r="AK855" s="368"/>
      <c r="AL855" s="701"/>
      <c r="AM855" s="368"/>
      <c r="AN855" s="701"/>
      <c r="AO855" s="368"/>
      <c r="AP855" s="368"/>
      <c r="AQ855" s="701"/>
      <c r="AR855" s="369">
        <f>AT855</f>
        <v>60562.407899999998</v>
      </c>
      <c r="AS855" s="745">
        <f t="shared" si="1605"/>
        <v>1</v>
      </c>
      <c r="AT855" s="369">
        <f>E855</f>
        <v>60562.407899999998</v>
      </c>
      <c r="AU855" s="745">
        <f t="shared" si="1612"/>
        <v>1</v>
      </c>
      <c r="AV855" s="368"/>
      <c r="AW855" s="745"/>
      <c r="AX855" s="369"/>
      <c r="AY855" s="745"/>
      <c r="AZ855" s="368"/>
      <c r="BA855" s="745"/>
      <c r="BB855" s="368"/>
      <c r="BC855" s="368"/>
      <c r="BD855" s="368"/>
      <c r="BE855" s="368"/>
      <c r="BF855" s="368"/>
      <c r="BG855" s="368"/>
      <c r="BH855" s="368"/>
      <c r="BI855" s="368"/>
      <c r="BJ855" s="368"/>
      <c r="BK855" s="368"/>
      <c r="BL855" s="368"/>
      <c r="BM855" s="368"/>
      <c r="BN855" s="368"/>
      <c r="BO855" s="368"/>
      <c r="BP855" s="368"/>
      <c r="BQ855" s="368"/>
      <c r="BR855" s="368"/>
      <c r="BS855" s="368"/>
      <c r="BT855" s="368"/>
      <c r="BU855" s="371"/>
      <c r="BV855" s="371"/>
      <c r="BW855" s="368"/>
      <c r="BX855" s="371"/>
      <c r="BY855" s="371"/>
      <c r="BZ855" s="368"/>
      <c r="CE855" s="745"/>
    </row>
    <row r="856" spans="2:83" s="400" customFormat="1" ht="194.25" customHeight="1" x14ac:dyDescent="0.3">
      <c r="B856" s="370" t="s">
        <v>8</v>
      </c>
      <c r="C856" s="397" t="s">
        <v>203</v>
      </c>
      <c r="D856" s="369">
        <f>I856</f>
        <v>49783.665840000001</v>
      </c>
      <c r="E856" s="369">
        <f>E857</f>
        <v>0</v>
      </c>
      <c r="F856" s="372"/>
      <c r="G856" s="372"/>
      <c r="H856" s="372"/>
      <c r="I856" s="369">
        <v>49783.665840000001</v>
      </c>
      <c r="J856" s="369">
        <v>0</v>
      </c>
      <c r="K856" s="369">
        <f>U856</f>
        <v>37337.749380000001</v>
      </c>
      <c r="L856" s="745">
        <f t="shared" si="1602"/>
        <v>0.75</v>
      </c>
      <c r="M856" s="369">
        <f>M857</f>
        <v>0</v>
      </c>
      <c r="N856" s="701"/>
      <c r="O856" s="368"/>
      <c r="P856" s="701"/>
      <c r="Q856" s="368"/>
      <c r="R856" s="701"/>
      <c r="S856" s="368"/>
      <c r="T856" s="701"/>
      <c r="U856" s="368">
        <v>37337.749380000001</v>
      </c>
      <c r="V856" s="368"/>
      <c r="W856" s="368"/>
      <c r="X856" s="368"/>
      <c r="Y856" s="368"/>
      <c r="Z856" s="368"/>
      <c r="AA856" s="368"/>
      <c r="AB856" s="368"/>
      <c r="AC856" s="368"/>
      <c r="AD856" s="753">
        <f>U856/I856</f>
        <v>0.75</v>
      </c>
      <c r="AE856" s="369">
        <f>AO856</f>
        <v>37337.749380000001</v>
      </c>
      <c r="AF856" s="745">
        <f t="shared" si="1604"/>
        <v>0.75</v>
      </c>
      <c r="AG856" s="369"/>
      <c r="AH856" s="745"/>
      <c r="AI856" s="368"/>
      <c r="AJ856" s="701"/>
      <c r="AK856" s="368"/>
      <c r="AL856" s="701"/>
      <c r="AM856" s="368"/>
      <c r="AN856" s="701"/>
      <c r="AO856" s="368">
        <f>K856</f>
        <v>37337.749380000001</v>
      </c>
      <c r="AP856" s="368">
        <v>0</v>
      </c>
      <c r="AQ856" s="745">
        <f>AO856/D856</f>
        <v>0.75</v>
      </c>
      <c r="AR856" s="369">
        <f>BB856</f>
        <v>49783.665840000001</v>
      </c>
      <c r="AS856" s="745">
        <f t="shared" si="1605"/>
        <v>1</v>
      </c>
      <c r="AT856" s="369">
        <f>AT857</f>
        <v>0</v>
      </c>
      <c r="AU856" s="745"/>
      <c r="AV856" s="368"/>
      <c r="AW856" s="745"/>
      <c r="AX856" s="369"/>
      <c r="AY856" s="745"/>
      <c r="AZ856" s="368"/>
      <c r="BA856" s="745"/>
      <c r="BB856" s="368">
        <f>D856</f>
        <v>49783.665840000001</v>
      </c>
      <c r="BC856" s="368"/>
      <c r="BD856" s="368"/>
      <c r="BE856" s="368">
        <f>BF856</f>
        <v>3197070.6767600002</v>
      </c>
      <c r="BF856" s="368">
        <f>BF857</f>
        <v>3197070.6767600002</v>
      </c>
      <c r="BG856" s="368"/>
      <c r="BH856" s="368"/>
      <c r="BI856" s="368"/>
      <c r="BJ856" s="368"/>
      <c r="BK856" s="368"/>
      <c r="BL856" s="368"/>
      <c r="BM856" s="368"/>
      <c r="BN856" s="368">
        <f t="shared" si="1617"/>
        <v>0</v>
      </c>
      <c r="BO856" s="368"/>
      <c r="BP856" s="368"/>
      <c r="BQ856" s="368"/>
      <c r="BR856" s="368"/>
      <c r="BS856" s="368">
        <f t="shared" si="1608"/>
        <v>0</v>
      </c>
      <c r="BT856" s="368">
        <v>0</v>
      </c>
      <c r="BU856" s="368">
        <f>BV856</f>
        <v>0</v>
      </c>
      <c r="BV856" s="371">
        <f>BV857</f>
        <v>0</v>
      </c>
      <c r="BW856" s="368"/>
      <c r="BX856" s="371"/>
      <c r="BY856" s="371"/>
      <c r="BZ856" s="368"/>
      <c r="CE856" s="745">
        <f t="shared" si="1620"/>
        <v>1</v>
      </c>
    </row>
    <row r="857" spans="2:83" s="402" customFormat="1" ht="111.75" hidden="1" customHeight="1" x14ac:dyDescent="0.25">
      <c r="B857" s="399" t="s">
        <v>8</v>
      </c>
      <c r="C857" s="401" t="s">
        <v>448</v>
      </c>
      <c r="D857" s="369">
        <f>F857</f>
        <v>0</v>
      </c>
      <c r="E857" s="369">
        <v>0</v>
      </c>
      <c r="F857" s="369">
        <v>0</v>
      </c>
      <c r="G857" s="369"/>
      <c r="H857" s="372"/>
      <c r="I857" s="900"/>
      <c r="J857" s="369">
        <f>M857-E857</f>
        <v>0</v>
      </c>
      <c r="K857" s="369">
        <f>O857</f>
        <v>0</v>
      </c>
      <c r="L857" s="745" t="e">
        <f t="shared" si="1602"/>
        <v>#DIV/0!</v>
      </c>
      <c r="M857" s="369">
        <f>E857</f>
        <v>0</v>
      </c>
      <c r="N857" s="701"/>
      <c r="O857" s="368">
        <v>0</v>
      </c>
      <c r="P857" s="701"/>
      <c r="Q857" s="368"/>
      <c r="R857" s="701"/>
      <c r="S857" s="368"/>
      <c r="T857" s="715"/>
      <c r="U857" s="633"/>
      <c r="V857" s="368">
        <f>W857+X857+Y857</f>
        <v>0</v>
      </c>
      <c r="W857" s="368"/>
      <c r="X857" s="368"/>
      <c r="Y857" s="368"/>
      <c r="Z857" s="368">
        <f>AA857+AB857+AC857</f>
        <v>0</v>
      </c>
      <c r="AA857" s="368">
        <f>E857</f>
        <v>0</v>
      </c>
      <c r="AB857" s="368"/>
      <c r="AC857" s="368"/>
      <c r="AD857" s="701"/>
      <c r="AE857" s="369">
        <f>AI857</f>
        <v>0</v>
      </c>
      <c r="AF857" s="745" t="e">
        <f t="shared" si="1604"/>
        <v>#DIV/0!</v>
      </c>
      <c r="AG857" s="369">
        <v>0</v>
      </c>
      <c r="AH857" s="745" t="e">
        <f t="shared" si="1611"/>
        <v>#DIV/0!</v>
      </c>
      <c r="AI857" s="368">
        <v>0</v>
      </c>
      <c r="AJ857" s="701"/>
      <c r="AK857" s="368"/>
      <c r="AL857" s="701"/>
      <c r="AM857" s="368"/>
      <c r="AN857" s="701"/>
      <c r="AO857" s="368"/>
      <c r="AP857" s="368">
        <v>0</v>
      </c>
      <c r="AQ857" s="701"/>
      <c r="AR857" s="369">
        <f>AV857</f>
        <v>0</v>
      </c>
      <c r="AS857" s="745" t="e">
        <f t="shared" si="1605"/>
        <v>#DIV/0!</v>
      </c>
      <c r="AT857" s="369">
        <f>AG857</f>
        <v>0</v>
      </c>
      <c r="AU857" s="745" t="e">
        <f t="shared" si="1612"/>
        <v>#DIV/0!</v>
      </c>
      <c r="AV857" s="368">
        <f>AI857</f>
        <v>0</v>
      </c>
      <c r="AW857" s="745" t="e">
        <f t="shared" si="1613"/>
        <v>#DIV/0!</v>
      </c>
      <c r="AX857" s="369"/>
      <c r="AY857" s="745" t="e">
        <f t="shared" si="1606"/>
        <v>#DIV/0!</v>
      </c>
      <c r="AZ857" s="368"/>
      <c r="BA857" s="745" t="e">
        <f t="shared" si="1607"/>
        <v>#DIV/0!</v>
      </c>
      <c r="BB857" s="368"/>
      <c r="BC857" s="368">
        <f>AM857</f>
        <v>0</v>
      </c>
      <c r="BD857" s="368">
        <f>AO857</f>
        <v>0</v>
      </c>
      <c r="BE857" s="368">
        <f>BF857+BG857+BH857+BI857</f>
        <v>3197070.6767600002</v>
      </c>
      <c r="BF857" s="368">
        <v>3197070.6767600002</v>
      </c>
      <c r="BG857" s="368"/>
      <c r="BH857" s="368"/>
      <c r="BI857" s="368"/>
      <c r="BJ857" s="368">
        <f t="shared" ref="BJ857" si="1637">BK857+BL857+BM857</f>
        <v>-3197070.6767600002</v>
      </c>
      <c r="BK857" s="368">
        <f>BO857-BF857</f>
        <v>-3197070.6767600002</v>
      </c>
      <c r="BL857" s="368"/>
      <c r="BM857" s="368"/>
      <c r="BN857" s="368">
        <f>BP857</f>
        <v>0</v>
      </c>
      <c r="BO857" s="368">
        <v>0</v>
      </c>
      <c r="BP857" s="368">
        <v>0</v>
      </c>
      <c r="BQ857" s="368"/>
      <c r="BR857" s="368">
        <f>BH857</f>
        <v>0</v>
      </c>
      <c r="BS857" s="368">
        <f>BI857</f>
        <v>0</v>
      </c>
      <c r="BT857" s="368">
        <f>BV857-BO857</f>
        <v>0</v>
      </c>
      <c r="BU857" s="368">
        <f>BW857</f>
        <v>0</v>
      </c>
      <c r="BV857" s="368">
        <f>BO857</f>
        <v>0</v>
      </c>
      <c r="BW857" s="368"/>
      <c r="BX857" s="368"/>
      <c r="BY857" s="371"/>
      <c r="BZ857" s="372"/>
      <c r="CE857" s="745" t="e">
        <f t="shared" si="1620"/>
        <v>#DIV/0!</v>
      </c>
    </row>
    <row r="858" spans="2:83" s="367" customFormat="1" ht="180" hidden="1" customHeight="1" x14ac:dyDescent="0.35">
      <c r="B858" s="366" t="s">
        <v>8</v>
      </c>
      <c r="C858" s="357" t="s">
        <v>362</v>
      </c>
      <c r="D858" s="364">
        <f>E858+G858+H858+I858</f>
        <v>150</v>
      </c>
      <c r="E858" s="364">
        <f>E860</f>
        <v>0</v>
      </c>
      <c r="F858" s="364"/>
      <c r="G858" s="364">
        <f t="shared" ref="G858:AC858" si="1638">G860</f>
        <v>0</v>
      </c>
      <c r="H858" s="364">
        <f t="shared" si="1638"/>
        <v>0</v>
      </c>
      <c r="I858" s="364">
        <f t="shared" si="1638"/>
        <v>150</v>
      </c>
      <c r="J858" s="364">
        <f t="shared" si="1638"/>
        <v>0</v>
      </c>
      <c r="K858" s="364">
        <f>M858+Q858+S858+U858</f>
        <v>0</v>
      </c>
      <c r="L858" s="745">
        <f t="shared" si="1602"/>
        <v>0</v>
      </c>
      <c r="M858" s="364">
        <f>M860</f>
        <v>0</v>
      </c>
      <c r="N858" s="701"/>
      <c r="O858" s="363"/>
      <c r="P858" s="701"/>
      <c r="Q858" s="363">
        <f t="shared" si="1638"/>
        <v>0</v>
      </c>
      <c r="R858" s="701"/>
      <c r="S858" s="363">
        <f t="shared" si="1638"/>
        <v>0</v>
      </c>
      <c r="T858" s="701"/>
      <c r="U858" s="363">
        <f t="shared" si="1638"/>
        <v>0</v>
      </c>
      <c r="V858" s="363">
        <f t="shared" si="1638"/>
        <v>0</v>
      </c>
      <c r="W858" s="363">
        <f t="shared" si="1638"/>
        <v>0</v>
      </c>
      <c r="X858" s="363">
        <f t="shared" si="1638"/>
        <v>0</v>
      </c>
      <c r="Y858" s="363">
        <f t="shared" si="1638"/>
        <v>0</v>
      </c>
      <c r="Z858" s="363">
        <f t="shared" si="1638"/>
        <v>150</v>
      </c>
      <c r="AA858" s="363">
        <f t="shared" si="1638"/>
        <v>0</v>
      </c>
      <c r="AB858" s="363">
        <f t="shared" si="1638"/>
        <v>0</v>
      </c>
      <c r="AC858" s="363">
        <f t="shared" si="1638"/>
        <v>150</v>
      </c>
      <c r="AD858" s="701"/>
      <c r="AE858" s="364">
        <f>AG858+AK858+AM858+AO858</f>
        <v>0</v>
      </c>
      <c r="AF858" s="745">
        <f t="shared" si="1604"/>
        <v>0</v>
      </c>
      <c r="AG858" s="364">
        <f>AG860</f>
        <v>0</v>
      </c>
      <c r="AH858" s="745" t="e">
        <f t="shared" si="1611"/>
        <v>#DIV/0!</v>
      </c>
      <c r="AI858" s="363"/>
      <c r="AJ858" s="701"/>
      <c r="AK858" s="363">
        <f t="shared" ref="AK858" si="1639">AK860</f>
        <v>0</v>
      </c>
      <c r="AL858" s="701"/>
      <c r="AM858" s="363">
        <f t="shared" ref="AM858" si="1640">AM860</f>
        <v>0</v>
      </c>
      <c r="AN858" s="701"/>
      <c r="AO858" s="363">
        <f t="shared" ref="AO858" si="1641">AO860</f>
        <v>0</v>
      </c>
      <c r="AP858" s="363"/>
      <c r="AQ858" s="701"/>
      <c r="AR858" s="364">
        <f>AT858+AX858+AZ858+BB858</f>
        <v>0</v>
      </c>
      <c r="AS858" s="745">
        <f t="shared" si="1605"/>
        <v>0</v>
      </c>
      <c r="AT858" s="364">
        <f>AT860</f>
        <v>0</v>
      </c>
      <c r="AU858" s="745" t="e">
        <f t="shared" si="1612"/>
        <v>#DIV/0!</v>
      </c>
      <c r="AV858" s="363"/>
      <c r="AW858" s="745" t="e">
        <f t="shared" si="1613"/>
        <v>#DIV/0!</v>
      </c>
      <c r="AX858" s="364">
        <f t="shared" ref="AX858:BB858" si="1642">AX860</f>
        <v>0</v>
      </c>
      <c r="AY858" s="745" t="e">
        <f t="shared" si="1606"/>
        <v>#DIV/0!</v>
      </c>
      <c r="AZ858" s="363">
        <f t="shared" si="1642"/>
        <v>0</v>
      </c>
      <c r="BA858" s="745" t="e">
        <f t="shared" si="1607"/>
        <v>#DIV/0!</v>
      </c>
      <c r="BB858" s="363">
        <f t="shared" si="1642"/>
        <v>0</v>
      </c>
      <c r="BC858" s="363"/>
      <c r="BD858" s="363"/>
      <c r="BE858" s="363">
        <f>BF858+BG858+BH858+BI858</f>
        <v>0</v>
      </c>
      <c r="BF858" s="363">
        <f>BF860</f>
        <v>0</v>
      </c>
      <c r="BG858" s="363">
        <f t="shared" ref="BG858" si="1643">BG860</f>
        <v>0</v>
      </c>
      <c r="BH858" s="363">
        <f t="shared" ref="BH858" si="1644">BH860</f>
        <v>0</v>
      </c>
      <c r="BI858" s="363">
        <f t="shared" ref="BI858" si="1645">BI860</f>
        <v>0</v>
      </c>
      <c r="BJ858" s="363"/>
      <c r="BK858" s="363"/>
      <c r="BL858" s="363"/>
      <c r="BM858" s="363"/>
      <c r="BN858" s="363"/>
      <c r="BO858" s="363"/>
      <c r="BP858" s="363"/>
      <c r="BQ858" s="363"/>
      <c r="BR858" s="363"/>
      <c r="BS858" s="363"/>
      <c r="BT858" s="363"/>
      <c r="BU858" s="363">
        <f>BV858+BX858+BY858+BZ858</f>
        <v>0</v>
      </c>
      <c r="BV858" s="363">
        <f>BV860</f>
        <v>0</v>
      </c>
      <c r="BW858" s="368"/>
      <c r="BX858" s="363">
        <f t="shared" ref="BX858:BZ858" si="1646">BX860</f>
        <v>0</v>
      </c>
      <c r="BY858" s="363">
        <f t="shared" si="1646"/>
        <v>0</v>
      </c>
      <c r="BZ858" s="363">
        <f t="shared" si="1646"/>
        <v>0</v>
      </c>
      <c r="CE858" s="745">
        <f t="shared" si="1620"/>
        <v>0</v>
      </c>
    </row>
    <row r="859" spans="2:83" s="367" customFormat="1" ht="180" hidden="1" customHeight="1" x14ac:dyDescent="0.35">
      <c r="B859" s="366"/>
      <c r="C859" s="357" t="s">
        <v>447</v>
      </c>
      <c r="D859" s="364"/>
      <c r="E859" s="364"/>
      <c r="F859" s="364"/>
      <c r="G859" s="364"/>
      <c r="H859" s="364"/>
      <c r="I859" s="364"/>
      <c r="J859" s="364"/>
      <c r="K859" s="364"/>
      <c r="L859" s="745" t="e">
        <f t="shared" si="1602"/>
        <v>#DIV/0!</v>
      </c>
      <c r="M859" s="364"/>
      <c r="N859" s="701"/>
      <c r="O859" s="363"/>
      <c r="P859" s="701"/>
      <c r="Q859" s="363"/>
      <c r="R859" s="701"/>
      <c r="S859" s="363"/>
      <c r="T859" s="701"/>
      <c r="U859" s="363"/>
      <c r="V859" s="363"/>
      <c r="W859" s="363"/>
      <c r="X859" s="363"/>
      <c r="Y859" s="363"/>
      <c r="Z859" s="363"/>
      <c r="AA859" s="363"/>
      <c r="AB859" s="363"/>
      <c r="AC859" s="363"/>
      <c r="AD859" s="701"/>
      <c r="AE859" s="364"/>
      <c r="AF859" s="745" t="e">
        <f t="shared" si="1604"/>
        <v>#DIV/0!</v>
      </c>
      <c r="AG859" s="364"/>
      <c r="AH859" s="745" t="e">
        <f t="shared" si="1611"/>
        <v>#DIV/0!</v>
      </c>
      <c r="AI859" s="363"/>
      <c r="AJ859" s="701"/>
      <c r="AK859" s="363"/>
      <c r="AL859" s="701"/>
      <c r="AM859" s="363"/>
      <c r="AN859" s="701"/>
      <c r="AO859" s="363"/>
      <c r="AP859" s="363"/>
      <c r="AQ859" s="701"/>
      <c r="AR859" s="364"/>
      <c r="AS859" s="745" t="e">
        <f t="shared" si="1605"/>
        <v>#DIV/0!</v>
      </c>
      <c r="AT859" s="364"/>
      <c r="AU859" s="745" t="e">
        <f t="shared" si="1612"/>
        <v>#DIV/0!</v>
      </c>
      <c r="AV859" s="363"/>
      <c r="AW859" s="745" t="e">
        <f t="shared" si="1613"/>
        <v>#DIV/0!</v>
      </c>
      <c r="AX859" s="364"/>
      <c r="AY859" s="745" t="e">
        <f t="shared" si="1606"/>
        <v>#DIV/0!</v>
      </c>
      <c r="AZ859" s="363"/>
      <c r="BA859" s="745" t="e">
        <f t="shared" si="1607"/>
        <v>#DIV/0!</v>
      </c>
      <c r="BB859" s="363"/>
      <c r="BC859" s="363"/>
      <c r="BD859" s="363"/>
      <c r="BE859" s="363"/>
      <c r="BF859" s="363"/>
      <c r="BG859" s="363"/>
      <c r="BH859" s="363"/>
      <c r="BI859" s="363"/>
      <c r="BJ859" s="363"/>
      <c r="BK859" s="363"/>
      <c r="BL859" s="363"/>
      <c r="BM859" s="363"/>
      <c r="BN859" s="363"/>
      <c r="BO859" s="363"/>
      <c r="BP859" s="363"/>
      <c r="BQ859" s="363"/>
      <c r="BR859" s="363"/>
      <c r="BS859" s="363"/>
      <c r="BT859" s="363"/>
      <c r="BU859" s="363"/>
      <c r="BV859" s="363"/>
      <c r="BW859" s="368"/>
      <c r="BX859" s="363"/>
      <c r="BY859" s="363"/>
      <c r="BZ859" s="363"/>
      <c r="CE859" s="745" t="e">
        <f t="shared" si="1620"/>
        <v>#DIV/0!</v>
      </c>
    </row>
    <row r="860" spans="2:83" s="365" customFormat="1" ht="162" customHeight="1" x14ac:dyDescent="0.25">
      <c r="B860" s="370" t="s">
        <v>10</v>
      </c>
      <c r="C860" s="397" t="s">
        <v>326</v>
      </c>
      <c r="D860" s="369">
        <f>I860</f>
        <v>150</v>
      </c>
      <c r="E860" s="372"/>
      <c r="F860" s="372"/>
      <c r="G860" s="372"/>
      <c r="H860" s="372"/>
      <c r="I860" s="369">
        <v>150</v>
      </c>
      <c r="J860" s="369">
        <v>0</v>
      </c>
      <c r="K860" s="369">
        <f>U860</f>
        <v>0</v>
      </c>
      <c r="L860" s="745">
        <f t="shared" si="1602"/>
        <v>0</v>
      </c>
      <c r="M860" s="369"/>
      <c r="N860" s="701"/>
      <c r="O860" s="368"/>
      <c r="P860" s="701"/>
      <c r="Q860" s="368"/>
      <c r="R860" s="701"/>
      <c r="S860" s="368"/>
      <c r="T860" s="701"/>
      <c r="U860" s="368">
        <v>0</v>
      </c>
      <c r="V860" s="368">
        <f t="shared" si="1609"/>
        <v>0</v>
      </c>
      <c r="W860" s="368"/>
      <c r="X860" s="368"/>
      <c r="Y860" s="368"/>
      <c r="Z860" s="368">
        <f t="shared" si="1610"/>
        <v>150</v>
      </c>
      <c r="AA860" s="368">
        <f>E860</f>
        <v>0</v>
      </c>
      <c r="AB860" s="368">
        <f>H860</f>
        <v>0</v>
      </c>
      <c r="AC860" s="368">
        <f>I860</f>
        <v>150</v>
      </c>
      <c r="AD860" s="701"/>
      <c r="AE860" s="369">
        <f>AO860</f>
        <v>0</v>
      </c>
      <c r="AF860" s="745">
        <f t="shared" si="1604"/>
        <v>0</v>
      </c>
      <c r="AG860" s="369"/>
      <c r="AH860" s="745"/>
      <c r="AI860" s="368"/>
      <c r="AJ860" s="701"/>
      <c r="AK860" s="368"/>
      <c r="AL860" s="701"/>
      <c r="AM860" s="368"/>
      <c r="AN860" s="701"/>
      <c r="AO860" s="368"/>
      <c r="AP860" s="368">
        <v>0</v>
      </c>
      <c r="AQ860" s="701"/>
      <c r="AR860" s="369">
        <f>BB860</f>
        <v>0</v>
      </c>
      <c r="AS860" s="745">
        <f t="shared" si="1605"/>
        <v>0</v>
      </c>
      <c r="AT860" s="369"/>
      <c r="AU860" s="745"/>
      <c r="AV860" s="368"/>
      <c r="AW860" s="745"/>
      <c r="AX860" s="369"/>
      <c r="AY860" s="745"/>
      <c r="AZ860" s="368"/>
      <c r="BA860" s="745"/>
      <c r="BB860" s="368"/>
      <c r="BC860" s="368"/>
      <c r="BD860" s="368"/>
      <c r="BE860" s="368"/>
      <c r="BF860" s="368"/>
      <c r="BG860" s="368"/>
      <c r="BH860" s="368"/>
      <c r="BI860" s="368"/>
      <c r="BJ860" s="368"/>
      <c r="BK860" s="368"/>
      <c r="BL860" s="368"/>
      <c r="BM860" s="368"/>
      <c r="BN860" s="368"/>
      <c r="BO860" s="368"/>
      <c r="BP860" s="368"/>
      <c r="BQ860" s="368"/>
      <c r="BR860" s="368"/>
      <c r="BS860" s="368"/>
      <c r="BT860" s="368"/>
      <c r="BU860" s="368"/>
      <c r="BV860" s="371"/>
      <c r="BW860" s="368"/>
      <c r="BX860" s="371"/>
      <c r="BY860" s="371"/>
      <c r="BZ860" s="368"/>
      <c r="CE860" s="745"/>
    </row>
    <row r="861" spans="2:83" s="365" customFormat="1" ht="134.25" hidden="1" customHeight="1" x14ac:dyDescent="0.25">
      <c r="B861" s="370" t="s">
        <v>10</v>
      </c>
      <c r="C861" s="357" t="s">
        <v>363</v>
      </c>
      <c r="D861" s="369">
        <f t="shared" ref="D861:D863" si="1647">I861</f>
        <v>0</v>
      </c>
      <c r="E861" s="364">
        <f>E862</f>
        <v>0</v>
      </c>
      <c r="F861" s="364"/>
      <c r="G861" s="364">
        <f t="shared" ref="G861" si="1648">G862</f>
        <v>0</v>
      </c>
      <c r="H861" s="364">
        <f t="shared" ref="H861" si="1649">H862</f>
        <v>0</v>
      </c>
      <c r="I861" s="375"/>
      <c r="J861" s="369"/>
      <c r="K861" s="240">
        <f t="shared" ref="K861:K863" si="1650">U861</f>
        <v>0</v>
      </c>
      <c r="L861" s="699" t="e">
        <f t="shared" si="1602"/>
        <v>#DIV/0!</v>
      </c>
      <c r="M861" s="364">
        <f>M862</f>
        <v>0</v>
      </c>
      <c r="N861" s="701"/>
      <c r="O861" s="363"/>
      <c r="P861" s="701"/>
      <c r="Q861" s="363">
        <f t="shared" ref="Q861:S861" si="1651">Q862</f>
        <v>0</v>
      </c>
      <c r="R861" s="701"/>
      <c r="S861" s="363">
        <f t="shared" si="1651"/>
        <v>0</v>
      </c>
      <c r="T861" s="701"/>
      <c r="U861" s="368"/>
      <c r="V861" s="368"/>
      <c r="W861" s="371"/>
      <c r="X861" s="371"/>
      <c r="Y861" s="368"/>
      <c r="Z861" s="368"/>
      <c r="AA861" s="371"/>
      <c r="AB861" s="371"/>
      <c r="AC861" s="368"/>
      <c r="AD861" s="701"/>
      <c r="AE861" s="369">
        <f t="shared" ref="AE861:AE873" si="1652">AG861+AK861+AM861+AO861</f>
        <v>0</v>
      </c>
      <c r="AF861" s="699" t="e">
        <f t="shared" si="1604"/>
        <v>#DIV/0!</v>
      </c>
      <c r="AG861" s="364">
        <f>AG862</f>
        <v>0</v>
      </c>
      <c r="AH861" s="699" t="e">
        <f t="shared" si="1611"/>
        <v>#DIV/0!</v>
      </c>
      <c r="AI861" s="363"/>
      <c r="AJ861" s="701"/>
      <c r="AK861" s="363">
        <f t="shared" ref="AK861" si="1653">AK862</f>
        <v>0</v>
      </c>
      <c r="AL861" s="701"/>
      <c r="AM861" s="363">
        <f t="shared" ref="AM861" si="1654">AM862</f>
        <v>0</v>
      </c>
      <c r="AN861" s="701"/>
      <c r="AO861" s="363">
        <f t="shared" ref="AO861" si="1655">AO862</f>
        <v>0</v>
      </c>
      <c r="AP861" s="368"/>
      <c r="AQ861" s="701"/>
      <c r="AR861" s="235">
        <f t="shared" ref="AR861:AR862" si="1656">AT861+AX861+AZ861+BB861</f>
        <v>0</v>
      </c>
      <c r="AS861" s="699" t="e">
        <f t="shared" si="1605"/>
        <v>#DIV/0!</v>
      </c>
      <c r="AT861" s="235">
        <f>AT862</f>
        <v>0</v>
      </c>
      <c r="AU861" s="699" t="e">
        <f t="shared" si="1612"/>
        <v>#DIV/0!</v>
      </c>
      <c r="AV861" s="194"/>
      <c r="AW861" s="699" t="e">
        <f t="shared" si="1613"/>
        <v>#DIV/0!</v>
      </c>
      <c r="AX861" s="364">
        <f t="shared" ref="AX861:BB861" si="1657">AX862</f>
        <v>0</v>
      </c>
      <c r="AY861" s="699" t="e">
        <f t="shared" si="1606"/>
        <v>#DIV/0!</v>
      </c>
      <c r="AZ861" s="363">
        <f t="shared" si="1657"/>
        <v>0</v>
      </c>
      <c r="BA861" s="699" t="e">
        <f t="shared" si="1607"/>
        <v>#DIV/0!</v>
      </c>
      <c r="BB861" s="363">
        <f t="shared" si="1657"/>
        <v>0</v>
      </c>
      <c r="BC861" s="371"/>
      <c r="BD861" s="368"/>
      <c r="BE861" s="194">
        <f t="shared" ref="BE861:BE873" si="1658">BF861+BG861+BH861+BI861</f>
        <v>0</v>
      </c>
      <c r="BF861" s="363">
        <f>BF862</f>
        <v>0</v>
      </c>
      <c r="BG861" s="363">
        <f t="shared" ref="BG861" si="1659">BG862</f>
        <v>0</v>
      </c>
      <c r="BH861" s="363">
        <f t="shared" ref="BH861" si="1660">BH862</f>
        <v>0</v>
      </c>
      <c r="BI861" s="363">
        <f t="shared" ref="BI861" si="1661">BI862</f>
        <v>0</v>
      </c>
      <c r="BJ861" s="368"/>
      <c r="BK861" s="371"/>
      <c r="BL861" s="371"/>
      <c r="BM861" s="368"/>
      <c r="BN861" s="368">
        <f t="shared" si="1617"/>
        <v>0</v>
      </c>
      <c r="BO861" s="371"/>
      <c r="BP861" s="371"/>
      <c r="BQ861" s="371"/>
      <c r="BR861" s="371"/>
      <c r="BS861" s="368"/>
      <c r="BT861" s="368"/>
      <c r="BU861" s="111">
        <f t="shared" ref="BU861:BU863" si="1662">BZ861</f>
        <v>0</v>
      </c>
      <c r="BV861" s="363">
        <f>BV862</f>
        <v>0</v>
      </c>
      <c r="BW861" s="363"/>
      <c r="BX861" s="363">
        <f t="shared" ref="BX861:BZ861" si="1663">BX862</f>
        <v>0</v>
      </c>
      <c r="BY861" s="363">
        <f t="shared" si="1663"/>
        <v>0</v>
      </c>
      <c r="BZ861" s="363">
        <f t="shared" si="1663"/>
        <v>0</v>
      </c>
      <c r="CE861" s="699" t="e">
        <f t="shared" si="1620"/>
        <v>#DIV/0!</v>
      </c>
    </row>
    <row r="862" spans="2:83" s="365" customFormat="1" ht="154.5" hidden="1" customHeight="1" x14ac:dyDescent="0.25">
      <c r="B862" s="370" t="s">
        <v>10</v>
      </c>
      <c r="C862" s="397" t="s">
        <v>372</v>
      </c>
      <c r="D862" s="369">
        <f t="shared" si="1647"/>
        <v>0</v>
      </c>
      <c r="E862" s="372"/>
      <c r="F862" s="372"/>
      <c r="G862" s="372"/>
      <c r="H862" s="372"/>
      <c r="I862" s="375">
        <v>0</v>
      </c>
      <c r="J862" s="369">
        <f>M862-E862</f>
        <v>0</v>
      </c>
      <c r="K862" s="240">
        <f t="shared" si="1650"/>
        <v>0</v>
      </c>
      <c r="L862" s="699" t="e">
        <f t="shared" si="1602"/>
        <v>#DIV/0!</v>
      </c>
      <c r="M862" s="369">
        <v>0</v>
      </c>
      <c r="N862" s="701"/>
      <c r="O862" s="368"/>
      <c r="P862" s="701"/>
      <c r="Q862" s="371"/>
      <c r="R862" s="712"/>
      <c r="S862" s="371"/>
      <c r="T862" s="712"/>
      <c r="U862" s="368">
        <v>0</v>
      </c>
      <c r="V862" s="368"/>
      <c r="W862" s="371"/>
      <c r="X862" s="371"/>
      <c r="Y862" s="368"/>
      <c r="Z862" s="368"/>
      <c r="AA862" s="371"/>
      <c r="AB862" s="371"/>
      <c r="AC862" s="368"/>
      <c r="AD862" s="701"/>
      <c r="AE862" s="369">
        <f t="shared" si="1652"/>
        <v>0</v>
      </c>
      <c r="AF862" s="699" t="e">
        <f t="shared" si="1604"/>
        <v>#DIV/0!</v>
      </c>
      <c r="AG862" s="372"/>
      <c r="AH862" s="699" t="e">
        <f t="shared" si="1611"/>
        <v>#DIV/0!</v>
      </c>
      <c r="AI862" s="371"/>
      <c r="AJ862" s="712"/>
      <c r="AK862" s="371"/>
      <c r="AL862" s="712"/>
      <c r="AM862" s="371"/>
      <c r="AN862" s="712"/>
      <c r="AO862" s="368"/>
      <c r="AP862" s="368">
        <v>0</v>
      </c>
      <c r="AQ862" s="701"/>
      <c r="AR862" s="369">
        <f t="shared" si="1656"/>
        <v>0</v>
      </c>
      <c r="AS862" s="699" t="e">
        <f t="shared" si="1605"/>
        <v>#DIV/0!</v>
      </c>
      <c r="AT862" s="369"/>
      <c r="AU862" s="699" t="e">
        <f t="shared" si="1612"/>
        <v>#DIV/0!</v>
      </c>
      <c r="AV862" s="368"/>
      <c r="AW862" s="699" t="e">
        <f t="shared" si="1613"/>
        <v>#DIV/0!</v>
      </c>
      <c r="AX862" s="369"/>
      <c r="AY862" s="699" t="e">
        <f t="shared" si="1606"/>
        <v>#DIV/0!</v>
      </c>
      <c r="AZ862" s="368"/>
      <c r="BA862" s="699" t="e">
        <f t="shared" si="1607"/>
        <v>#DIV/0!</v>
      </c>
      <c r="BB862" s="368"/>
      <c r="BC862" s="368"/>
      <c r="BD862" s="368"/>
      <c r="BE862" s="368">
        <f t="shared" si="1658"/>
        <v>0</v>
      </c>
      <c r="BF862" s="368"/>
      <c r="BG862" s="368"/>
      <c r="BH862" s="368"/>
      <c r="BI862" s="368"/>
      <c r="BJ862" s="368"/>
      <c r="BK862" s="368"/>
      <c r="BL862" s="368"/>
      <c r="BM862" s="368"/>
      <c r="BN862" s="368">
        <f t="shared" si="1617"/>
        <v>0</v>
      </c>
      <c r="BO862" s="368"/>
      <c r="BP862" s="368"/>
      <c r="BQ862" s="368"/>
      <c r="BR862" s="368"/>
      <c r="BS862" s="368"/>
      <c r="BT862" s="368">
        <v>0</v>
      </c>
      <c r="BU862" s="111">
        <f t="shared" si="1662"/>
        <v>0</v>
      </c>
      <c r="BV862" s="372"/>
      <c r="BW862" s="372"/>
      <c r="BX862" s="372"/>
      <c r="BY862" s="372"/>
      <c r="BZ862" s="369"/>
      <c r="CE862" s="699" t="e">
        <f t="shared" si="1620"/>
        <v>#DIV/0!</v>
      </c>
    </row>
    <row r="863" spans="2:83" s="365" customFormat="1" ht="154.5" hidden="1" customHeight="1" x14ac:dyDescent="0.25">
      <c r="B863" s="370" t="s">
        <v>10</v>
      </c>
      <c r="C863" s="397" t="s">
        <v>456</v>
      </c>
      <c r="D863" s="369">
        <f t="shared" si="1647"/>
        <v>0</v>
      </c>
      <c r="E863" s="372"/>
      <c r="F863" s="372"/>
      <c r="G863" s="372"/>
      <c r="H863" s="372"/>
      <c r="I863" s="375">
        <v>0</v>
      </c>
      <c r="J863" s="369"/>
      <c r="K863" s="240">
        <f t="shared" si="1650"/>
        <v>0</v>
      </c>
      <c r="L863" s="699" t="e">
        <f t="shared" si="1602"/>
        <v>#DIV/0!</v>
      </c>
      <c r="M863" s="369"/>
      <c r="N863" s="701"/>
      <c r="O863" s="368"/>
      <c r="P863" s="701"/>
      <c r="Q863" s="371"/>
      <c r="R863" s="712"/>
      <c r="S863" s="371"/>
      <c r="T863" s="712"/>
      <c r="U863" s="368">
        <f>I863</f>
        <v>0</v>
      </c>
      <c r="V863" s="368"/>
      <c r="W863" s="371"/>
      <c r="X863" s="371"/>
      <c r="Y863" s="368"/>
      <c r="Z863" s="368"/>
      <c r="AA863" s="371"/>
      <c r="AB863" s="371"/>
      <c r="AC863" s="368"/>
      <c r="AD863" s="701"/>
      <c r="AE863" s="369"/>
      <c r="AF863" s="699" t="e">
        <f t="shared" si="1604"/>
        <v>#DIV/0!</v>
      </c>
      <c r="AG863" s="372"/>
      <c r="AH863" s="699" t="e">
        <f t="shared" si="1611"/>
        <v>#DIV/0!</v>
      </c>
      <c r="AI863" s="371"/>
      <c r="AJ863" s="712"/>
      <c r="AK863" s="371"/>
      <c r="AL863" s="712"/>
      <c r="AM863" s="371"/>
      <c r="AN863" s="712"/>
      <c r="AO863" s="368"/>
      <c r="AP863" s="368"/>
      <c r="AQ863" s="701"/>
      <c r="AR863" s="369"/>
      <c r="AS863" s="699" t="e">
        <f t="shared" si="1605"/>
        <v>#DIV/0!</v>
      </c>
      <c r="AT863" s="369"/>
      <c r="AU863" s="699" t="e">
        <f t="shared" si="1612"/>
        <v>#DIV/0!</v>
      </c>
      <c r="AV863" s="368"/>
      <c r="AW863" s="699" t="e">
        <f t="shared" si="1613"/>
        <v>#DIV/0!</v>
      </c>
      <c r="AX863" s="369"/>
      <c r="AY863" s="699" t="e">
        <f t="shared" si="1606"/>
        <v>#DIV/0!</v>
      </c>
      <c r="AZ863" s="368"/>
      <c r="BA863" s="699" t="e">
        <f t="shared" si="1607"/>
        <v>#DIV/0!</v>
      </c>
      <c r="BB863" s="368"/>
      <c r="BC863" s="368"/>
      <c r="BD863" s="368"/>
      <c r="BE863" s="368"/>
      <c r="BF863" s="368"/>
      <c r="BG863" s="368"/>
      <c r="BH863" s="368"/>
      <c r="BI863" s="368"/>
      <c r="BJ863" s="368"/>
      <c r="BK863" s="368"/>
      <c r="BL863" s="368"/>
      <c r="BM863" s="368"/>
      <c r="BN863" s="368">
        <f t="shared" si="1617"/>
        <v>0</v>
      </c>
      <c r="BO863" s="368"/>
      <c r="BP863" s="368"/>
      <c r="BQ863" s="368"/>
      <c r="BR863" s="368"/>
      <c r="BS863" s="368"/>
      <c r="BT863" s="368"/>
      <c r="BU863" s="111">
        <f t="shared" si="1662"/>
        <v>0</v>
      </c>
      <c r="BV863" s="372"/>
      <c r="BW863" s="372"/>
      <c r="BX863" s="372"/>
      <c r="BY863" s="372"/>
      <c r="BZ863" s="369"/>
      <c r="CE863" s="699" t="e">
        <f t="shared" si="1620"/>
        <v>#DIV/0!</v>
      </c>
    </row>
    <row r="864" spans="2:83" s="355" customFormat="1" ht="126.75" customHeight="1" x14ac:dyDescent="0.3">
      <c r="B864" s="1084" t="s">
        <v>276</v>
      </c>
      <c r="C864" s="1084"/>
      <c r="D864" s="879">
        <f>E864+F864+G864+H864+I864</f>
        <v>2202745.08336</v>
      </c>
      <c r="E864" s="879">
        <f>E848+E853+E856+E857+E860+E855</f>
        <v>253908.62284</v>
      </c>
      <c r="F864" s="879">
        <f>F848+F853+F856+F860</f>
        <v>1605458.923</v>
      </c>
      <c r="G864" s="879">
        <f>G848+G853+G856+G857+G860</f>
        <v>150799.63816999999</v>
      </c>
      <c r="H864" s="879">
        <f>H848+H853+H856+H857+H860</f>
        <v>142644.23350999999</v>
      </c>
      <c r="I864" s="879">
        <f>I848+I853+I856+I857+I860+I863</f>
        <v>49933.665840000001</v>
      </c>
      <c r="J864" s="879">
        <f>K864-D864</f>
        <v>-301301.86471000011</v>
      </c>
      <c r="K864" s="879">
        <f>M864+O864+Q864+S864+U864</f>
        <v>1901443.2186499999</v>
      </c>
      <c r="L864" s="772">
        <f t="shared" si="1602"/>
        <v>0.86321528215584375</v>
      </c>
      <c r="M864" s="879">
        <f>M848+M853+M855+M856+M860</f>
        <v>253908.62284</v>
      </c>
      <c r="N864" s="772">
        <f>M864/E864</f>
        <v>1</v>
      </c>
      <c r="O864" s="767">
        <f t="shared" ref="O864:Q864" si="1664">O848+O853+O855+O856+O860</f>
        <v>1439197.69664</v>
      </c>
      <c r="P864" s="772">
        <f t="shared" si="1664"/>
        <v>0.89644006210428595</v>
      </c>
      <c r="Q864" s="767">
        <f t="shared" si="1664"/>
        <v>91044.172449999998</v>
      </c>
      <c r="R864" s="772">
        <f>Q864/G864</f>
        <v>0.60374264524006183</v>
      </c>
      <c r="S864" s="767">
        <f>S848+S853+S857+S860+S862</f>
        <v>79954.977339999998</v>
      </c>
      <c r="T864" s="772">
        <f>S864/H864</f>
        <v>0.56052022134070212</v>
      </c>
      <c r="U864" s="767">
        <f>U848+U853+U856+U857+U860+U863</f>
        <v>37337.749380000001</v>
      </c>
      <c r="V864" s="767">
        <f>V865+V866</f>
        <v>0</v>
      </c>
      <c r="W864" s="767">
        <f>W848+W853+W860</f>
        <v>0</v>
      </c>
      <c r="X864" s="767">
        <f>X848+X853+X860</f>
        <v>0</v>
      </c>
      <c r="Y864" s="767">
        <f>Y848+Y853+Y860</f>
        <v>0</v>
      </c>
      <c r="Z864" s="767">
        <f t="shared" si="1610"/>
        <v>446486.52219000005</v>
      </c>
      <c r="AA864" s="767">
        <f>E864</f>
        <v>253908.62284</v>
      </c>
      <c r="AB864" s="767">
        <f t="shared" ref="AB864:AC866" si="1665">H864</f>
        <v>142644.23350999999</v>
      </c>
      <c r="AC864" s="767">
        <f t="shared" si="1665"/>
        <v>49933.665840000001</v>
      </c>
      <c r="AD864" s="772">
        <f>U864/I864</f>
        <v>0.74774701099734042</v>
      </c>
      <c r="AE864" s="879">
        <f>AG864+AI864+AK864+AM864+AO864</f>
        <v>1497525.0788599998</v>
      </c>
      <c r="AF864" s="772">
        <f t="shared" si="1604"/>
        <v>0.6798449308422565</v>
      </c>
      <c r="AG864" s="879">
        <f>AG848+AG853+AG857+AG860+AG862+AG855</f>
        <v>250919.21348999999</v>
      </c>
      <c r="AH864" s="772">
        <f t="shared" si="1611"/>
        <v>0.98822643628025275</v>
      </c>
      <c r="AI864" s="767">
        <f>AI848+AI853+AI857+AI860+AI862</f>
        <v>1038145.99419</v>
      </c>
      <c r="AJ864" s="700"/>
      <c r="AK864" s="767">
        <f>AK848+AK853+AK857+AK860+AK862</f>
        <v>85561.060899999997</v>
      </c>
      <c r="AL864" s="700"/>
      <c r="AM864" s="767">
        <f>AM848+AM853+AM857+AM860+AM862</f>
        <v>85561.060899999997</v>
      </c>
      <c r="AN864" s="700"/>
      <c r="AO864" s="767">
        <f>AO865+AO866</f>
        <v>37337.749380000001</v>
      </c>
      <c r="AP864" s="767">
        <f>AP865+AP866</f>
        <v>102343.68577000001</v>
      </c>
      <c r="AQ864" s="818">
        <f>AO864/D864</f>
        <v>1.6950553952909585E-2</v>
      </c>
      <c r="AR864" s="879">
        <f>AT864+AV864+AX864+AZ864+BB864</f>
        <v>2016355.7928899999</v>
      </c>
      <c r="AS864" s="772">
        <f t="shared" si="1605"/>
        <v>0.91538317716470052</v>
      </c>
      <c r="AT864" s="879">
        <f>AT848+AT853+AT855+AT856+AT860</f>
        <v>253908.62284</v>
      </c>
      <c r="AU864" s="772">
        <f t="shared" si="1612"/>
        <v>1</v>
      </c>
      <c r="AV864" s="922">
        <f>AV848+AV853+AV855+AV856+AV860</f>
        <v>1439197.69664</v>
      </c>
      <c r="AW864" s="772">
        <f t="shared" si="1613"/>
        <v>0.89644006210428595</v>
      </c>
      <c r="AX864" s="879">
        <f>AX848+AX853+AX855+AX856+AX860</f>
        <v>144270.19698000001</v>
      </c>
      <c r="AY864" s="772">
        <f t="shared" si="1606"/>
        <v>0.9567012144774566</v>
      </c>
      <c r="AZ864" s="922">
        <f>AZ848+AZ853+AZ855+AZ856+AZ860</f>
        <v>129195.61059</v>
      </c>
      <c r="BA864" s="772">
        <f t="shared" si="1607"/>
        <v>0.90571912660558274</v>
      </c>
      <c r="BB864" s="922">
        <f>BB848+BB853+BB855+BB856+BB860</f>
        <v>49783.665840000001</v>
      </c>
      <c r="BC864" s="767">
        <f t="shared" si="1614"/>
        <v>85561.060899999997</v>
      </c>
      <c r="BD864" s="767">
        <f t="shared" si="1615"/>
        <v>37337.749380000001</v>
      </c>
      <c r="BE864" s="767">
        <f t="shared" si="1658"/>
        <v>3375254.8069000002</v>
      </c>
      <c r="BF864" s="767">
        <f>BF848+BF853+BF857+BF860+BF862</f>
        <v>3197070.6767600002</v>
      </c>
      <c r="BG864" s="767">
        <f>BG848+BG853+BG857+BG860+BG862</f>
        <v>85561.060899999997</v>
      </c>
      <c r="BH864" s="767">
        <f>BH848+BH853+BH857+BH860+BH862</f>
        <v>63586.097280000002</v>
      </c>
      <c r="BI864" s="767">
        <f>BI848+BI853+BI857+BI860+BI862</f>
        <v>29036.971959999999</v>
      </c>
      <c r="BJ864" s="767">
        <f t="shared" si="1616"/>
        <v>0</v>
      </c>
      <c r="BK864" s="767">
        <f>BK848+BK853+BK860</f>
        <v>0</v>
      </c>
      <c r="BL864" s="767">
        <f>BL848+BL853+BL860</f>
        <v>0</v>
      </c>
      <c r="BM864" s="767">
        <f>BM848+BM853+BM860</f>
        <v>0</v>
      </c>
      <c r="BN864" s="767">
        <f>BO864+BP864+BQ864+BR864+BS864</f>
        <v>771122.12180000008</v>
      </c>
      <c r="BO864" s="767">
        <f>BO848+BO853+BO857+BO860+BO862</f>
        <v>0</v>
      </c>
      <c r="BP864" s="767">
        <f>BP848+BP853+BP857+BP860+BP862</f>
        <v>600000</v>
      </c>
      <c r="BQ864" s="767">
        <f>BQ848+BQ853+BQ857+BQ860+BQ862</f>
        <v>85561.060899999997</v>
      </c>
      <c r="BR864" s="767">
        <f>BR848+BR853+BR857+BR860+BR862</f>
        <v>85561.060899999997</v>
      </c>
      <c r="BS864" s="767">
        <f>BS848+BS853+BS857+BS860+BS862</f>
        <v>0</v>
      </c>
      <c r="BT864" s="767">
        <f>BT865+BT866</f>
        <v>0</v>
      </c>
      <c r="BU864" s="767">
        <f>BV864+BW864+BX864+BY864+BZ864</f>
        <v>771122.12180000008</v>
      </c>
      <c r="BV864" s="767">
        <f>BV848+BV853+BV857+BV860+BV862</f>
        <v>0</v>
      </c>
      <c r="BW864" s="767">
        <f>BW848+BW853+BW857+BW860+BW862</f>
        <v>600000</v>
      </c>
      <c r="BX864" s="767">
        <f>BX848+BX853+BX857+BX860+BX862</f>
        <v>85561.060899999997</v>
      </c>
      <c r="BY864" s="767">
        <f>BY848+BY853+BY857+BY860+BY862</f>
        <v>85561.060899999997</v>
      </c>
      <c r="BZ864" s="518">
        <f>BZ848+BZ853+BZ857+BZ860+BZ862</f>
        <v>0</v>
      </c>
      <c r="CE864" s="772">
        <f t="shared" si="1620"/>
        <v>0.99699601466312049</v>
      </c>
    </row>
    <row r="865" spans="2:83" s="68" customFormat="1" ht="48" customHeight="1" x14ac:dyDescent="0.3">
      <c r="B865" s="1032" t="s">
        <v>270</v>
      </c>
      <c r="C865" s="1032"/>
      <c r="D865" s="166">
        <f>E865+F865+G865+H865+I865</f>
        <v>2202595.08336</v>
      </c>
      <c r="E865" s="166">
        <f>E848+E853+E857+E860+E855</f>
        <v>253908.62284</v>
      </c>
      <c r="F865" s="166">
        <f>F864</f>
        <v>1605458.923</v>
      </c>
      <c r="G865" s="166">
        <f>G848+G853+G856+G857+G860</f>
        <v>150799.63816999999</v>
      </c>
      <c r="H865" s="166">
        <f>H848+H853+H856+H857+H860</f>
        <v>142644.23350999999</v>
      </c>
      <c r="I865" s="166">
        <f>I848+I853+I856+I857+I863</f>
        <v>49783.665840000001</v>
      </c>
      <c r="J865" s="166">
        <f>J864</f>
        <v>-301301.86471000011</v>
      </c>
      <c r="K865" s="166">
        <f>M865+O865+Q865+S865+U865</f>
        <v>1901443.2186499999</v>
      </c>
      <c r="L865" s="699">
        <f t="shared" si="1602"/>
        <v>0.86327406839998888</v>
      </c>
      <c r="M865" s="166">
        <f>M848+M853+M857+M860+M855</f>
        <v>253908.62284</v>
      </c>
      <c r="N865" s="699">
        <f t="shared" ref="N865:N871" si="1666">M865/E865</f>
        <v>1</v>
      </c>
      <c r="O865" s="626">
        <f>O853</f>
        <v>1439197.69664</v>
      </c>
      <c r="P865" s="699"/>
      <c r="Q865" s="626">
        <f>Q848+Q853+Q857+Q860</f>
        <v>91044.172449999998</v>
      </c>
      <c r="R865" s="699">
        <f t="shared" ref="R865:R873" si="1667">Q865/G865</f>
        <v>0.60374264524006183</v>
      </c>
      <c r="S865" s="626">
        <f>S848+S853+S857+S860</f>
        <v>79954.977339999998</v>
      </c>
      <c r="T865" s="699">
        <f t="shared" ref="T865:T868" si="1668">S865/H865</f>
        <v>0.56052022134070212</v>
      </c>
      <c r="U865" s="626">
        <f>U848+U853+U856+U857+U863</f>
        <v>37337.749380000001</v>
      </c>
      <c r="V865" s="626">
        <f>W865+X865+Y865</f>
        <v>0</v>
      </c>
      <c r="W865" s="626">
        <f>W848+W853</f>
        <v>0</v>
      </c>
      <c r="X865" s="626">
        <f>X848+X853</f>
        <v>0</v>
      </c>
      <c r="Y865" s="626">
        <f>Y848+Y853</f>
        <v>0</v>
      </c>
      <c r="Z865" s="626">
        <f t="shared" si="1610"/>
        <v>446336.52219000005</v>
      </c>
      <c r="AA865" s="626">
        <f>E865</f>
        <v>253908.62284</v>
      </c>
      <c r="AB865" s="626">
        <f t="shared" si="1665"/>
        <v>142644.23350999999</v>
      </c>
      <c r="AC865" s="626">
        <f t="shared" si="1665"/>
        <v>49783.665840000001</v>
      </c>
      <c r="AD865" s="699">
        <f t="shared" ref="AD865:AD873" si="1669">U865/I865</f>
        <v>0.75</v>
      </c>
      <c r="AE865" s="166">
        <f>AG865+AI865+AK865+AM865+AO865</f>
        <v>1497525.0788599998</v>
      </c>
      <c r="AF865" s="699">
        <f t="shared" si="1604"/>
        <v>0.67989122929284185</v>
      </c>
      <c r="AG865" s="166">
        <f>AG848+AG853+AG857+AG860+AG862+AG855</f>
        <v>250919.21348999999</v>
      </c>
      <c r="AH865" s="699">
        <f t="shared" si="1611"/>
        <v>0.98822643628025275</v>
      </c>
      <c r="AI865" s="626">
        <f>AI848+AI853+AI857+AI860+AI862</f>
        <v>1038145.99419</v>
      </c>
      <c r="AJ865" s="687"/>
      <c r="AK865" s="626">
        <f>AK848+AK853+AK857+AK860+AK862</f>
        <v>85561.060899999997</v>
      </c>
      <c r="AL865" s="687"/>
      <c r="AM865" s="626">
        <f>AM848+AM853+AM857+AM860+AM862</f>
        <v>85561.060899999997</v>
      </c>
      <c r="AN865" s="687"/>
      <c r="AO865" s="626">
        <f>AO856</f>
        <v>37337.749380000001</v>
      </c>
      <c r="AP865" s="626">
        <f>AP848+AP853+AP857</f>
        <v>102343.68577000001</v>
      </c>
      <c r="AQ865" s="699">
        <f t="shared" ref="AQ865:AQ866" si="1670">AO865/D865</f>
        <v>1.6951708310835898E-2</v>
      </c>
      <c r="AR865" s="166">
        <f>AT865+AV865+AX865+AZ865+BB865</f>
        <v>2016355.7928899999</v>
      </c>
      <c r="AS865" s="699">
        <f t="shared" si="1605"/>
        <v>0.91544551612005909</v>
      </c>
      <c r="AT865" s="166">
        <f>AT853+AT855</f>
        <v>253908.62284</v>
      </c>
      <c r="AU865" s="699">
        <f t="shared" si="1612"/>
        <v>1</v>
      </c>
      <c r="AV865" s="626">
        <f>AV848+AV853+AV857+AV860+AV862</f>
        <v>1439197.69664</v>
      </c>
      <c r="AW865" s="699">
        <f t="shared" si="1613"/>
        <v>0.89644006210428595</v>
      </c>
      <c r="AX865" s="166">
        <f>AX848+AX853+AX857+AX860+AX862</f>
        <v>144270.19698000001</v>
      </c>
      <c r="AY865" s="699">
        <f t="shared" si="1606"/>
        <v>0.9567012144774566</v>
      </c>
      <c r="AZ865" s="626">
        <f>AZ848+AZ853+AZ857+AZ860+AZ862</f>
        <v>129195.61059</v>
      </c>
      <c r="BA865" s="699">
        <f t="shared" si="1607"/>
        <v>0.90571912660558274</v>
      </c>
      <c r="BB865" s="626">
        <f>BB856</f>
        <v>49783.665840000001</v>
      </c>
      <c r="BC865" s="626">
        <f>BC848+BC853</f>
        <v>0</v>
      </c>
      <c r="BD865" s="626">
        <f>BD848+BD853</f>
        <v>0</v>
      </c>
      <c r="BE865" s="626">
        <f t="shared" si="1658"/>
        <v>3375254.8069000002</v>
      </c>
      <c r="BF865" s="626">
        <f>BF848+BF853+BF857+BF860+BF862</f>
        <v>3197070.6767600002</v>
      </c>
      <c r="BG865" s="626">
        <f>BG848+BG853+BG857+BG860+BG862</f>
        <v>85561.060899999997</v>
      </c>
      <c r="BH865" s="626">
        <f>BH848+BH853+BH857+BH860+BH862</f>
        <v>63586.097280000002</v>
      </c>
      <c r="BI865" s="626">
        <f>BI853</f>
        <v>29036.971959999999</v>
      </c>
      <c r="BJ865" s="626">
        <f t="shared" si="1616"/>
        <v>0</v>
      </c>
      <c r="BK865" s="626">
        <f>BK848+BK853</f>
        <v>0</v>
      </c>
      <c r="BL865" s="626">
        <f>BL848+BL853</f>
        <v>0</v>
      </c>
      <c r="BM865" s="626">
        <f>BM848+BM853</f>
        <v>0</v>
      </c>
      <c r="BN865" s="626">
        <f>BO865+BP865+BQ865+BR865+BS865</f>
        <v>771122.12180000008</v>
      </c>
      <c r="BO865" s="626">
        <f>BO848+BO853+BO857+BO860+BO862</f>
        <v>0</v>
      </c>
      <c r="BP865" s="626">
        <f>BP848+BP853+BP857+BP860+BP862</f>
        <v>600000</v>
      </c>
      <c r="BQ865" s="626">
        <f>BQ848+BQ853+BQ857+BQ860+BQ862</f>
        <v>85561.060899999997</v>
      </c>
      <c r="BR865" s="626">
        <f>BR848+BR853+BR857+BR860+BR862</f>
        <v>85561.060899999997</v>
      </c>
      <c r="BS865" s="626">
        <f>BS853</f>
        <v>0</v>
      </c>
      <c r="BT865" s="626">
        <f>BT848+BT853+BT857</f>
        <v>0</v>
      </c>
      <c r="BU865" s="626">
        <f>BV865+BW865+BX865+BY865+BZ865</f>
        <v>771122.12180000008</v>
      </c>
      <c r="BV865" s="435">
        <f>BV848+BV853+BV857+BV860+BV862</f>
        <v>0</v>
      </c>
      <c r="BW865" s="546">
        <f>BW848+BW853+BW856+BW860+BW863</f>
        <v>600000</v>
      </c>
      <c r="BX865" s="522">
        <f>BX848+BX853+BX857+BX860+BX862</f>
        <v>85561.060899999997</v>
      </c>
      <c r="BY865" s="522">
        <f>BY848+BY853+BY857+BY860+BY862</f>
        <v>85561.060899999997</v>
      </c>
      <c r="BZ865" s="537">
        <f>BZ853</f>
        <v>0</v>
      </c>
      <c r="CE865" s="699">
        <f t="shared" si="1620"/>
        <v>1</v>
      </c>
    </row>
    <row r="866" spans="2:83" s="68" customFormat="1" ht="55.5" customHeight="1" x14ac:dyDescent="0.3">
      <c r="B866" s="1032" t="s">
        <v>275</v>
      </c>
      <c r="C866" s="1032"/>
      <c r="D866" s="166">
        <f>E866+F866+G866+H866+I866</f>
        <v>150</v>
      </c>
      <c r="E866" s="166">
        <f>E860</f>
        <v>0</v>
      </c>
      <c r="F866" s="166"/>
      <c r="G866" s="166">
        <f>G860</f>
        <v>0</v>
      </c>
      <c r="H866" s="166">
        <f>H860</f>
        <v>0</v>
      </c>
      <c r="I866" s="166">
        <f>I860</f>
        <v>150</v>
      </c>
      <c r="J866" s="166">
        <f>J854</f>
        <v>0</v>
      </c>
      <c r="K866" s="166">
        <f>M866+O866+Q866+S866+U866</f>
        <v>0</v>
      </c>
      <c r="L866" s="699">
        <f t="shared" si="1602"/>
        <v>0</v>
      </c>
      <c r="M866" s="166">
        <f>M862</f>
        <v>0</v>
      </c>
      <c r="N866" s="699">
        <v>0</v>
      </c>
      <c r="O866" s="626">
        <f>O854</f>
        <v>0</v>
      </c>
      <c r="P866" s="699"/>
      <c r="Q866" s="626">
        <f>Q860</f>
        <v>0</v>
      </c>
      <c r="R866" s="699" t="e">
        <f t="shared" si="1667"/>
        <v>#DIV/0!</v>
      </c>
      <c r="S866" s="626">
        <f>S860</f>
        <v>0</v>
      </c>
      <c r="T866" s="699">
        <v>0</v>
      </c>
      <c r="U866" s="626">
        <f>U860</f>
        <v>0</v>
      </c>
      <c r="V866" s="626">
        <f>W866+X866+Y866</f>
        <v>0</v>
      </c>
      <c r="W866" s="626">
        <f>W860</f>
        <v>0</v>
      </c>
      <c r="X866" s="626">
        <f>X860</f>
        <v>0</v>
      </c>
      <c r="Y866" s="626">
        <f>Y860</f>
        <v>0</v>
      </c>
      <c r="Z866" s="626">
        <f t="shared" si="1610"/>
        <v>150</v>
      </c>
      <c r="AA866" s="626">
        <f>E866</f>
        <v>0</v>
      </c>
      <c r="AB866" s="626">
        <f t="shared" si="1665"/>
        <v>0</v>
      </c>
      <c r="AC866" s="626">
        <f t="shared" si="1665"/>
        <v>150</v>
      </c>
      <c r="AD866" s="699">
        <f t="shared" si="1669"/>
        <v>0</v>
      </c>
      <c r="AE866" s="166">
        <f>AG866+AI866+AK866+AM866+AO866</f>
        <v>0</v>
      </c>
      <c r="AF866" s="699">
        <f t="shared" si="1604"/>
        <v>0</v>
      </c>
      <c r="AG866" s="166">
        <f>AG860</f>
        <v>0</v>
      </c>
      <c r="AH866" s="699">
        <v>0</v>
      </c>
      <c r="AI866" s="626">
        <f>AI860</f>
        <v>0</v>
      </c>
      <c r="AJ866" s="687"/>
      <c r="AK866" s="626">
        <f>AK860</f>
        <v>0</v>
      </c>
      <c r="AL866" s="687"/>
      <c r="AM866" s="626">
        <f>AM860</f>
        <v>0</v>
      </c>
      <c r="AN866" s="687"/>
      <c r="AO866" s="626">
        <f>AO860+AO862</f>
        <v>0</v>
      </c>
      <c r="AP866" s="626">
        <f>AP860</f>
        <v>0</v>
      </c>
      <c r="AQ866" s="699">
        <f t="shared" si="1670"/>
        <v>0</v>
      </c>
      <c r="AR866" s="166">
        <f>AT866+AV866+AX866+AZ866+BB866</f>
        <v>0</v>
      </c>
      <c r="AS866" s="699">
        <f t="shared" si="1605"/>
        <v>0</v>
      </c>
      <c r="AT866" s="166">
        <f>AT860</f>
        <v>0</v>
      </c>
      <c r="AU866" s="699">
        <v>0</v>
      </c>
      <c r="AV866" s="626">
        <f>AV860</f>
        <v>0</v>
      </c>
      <c r="AW866" s="699">
        <v>0</v>
      </c>
      <c r="AX866" s="166">
        <f>AX860</f>
        <v>0</v>
      </c>
      <c r="AY866" s="699">
        <v>0</v>
      </c>
      <c r="AZ866" s="626">
        <f>AZ860</f>
        <v>0</v>
      </c>
      <c r="BA866" s="699">
        <v>0</v>
      </c>
      <c r="BB866" s="626">
        <f>BB860+BB862</f>
        <v>0</v>
      </c>
      <c r="BC866" s="626">
        <f>BC860</f>
        <v>0</v>
      </c>
      <c r="BD866" s="626">
        <f>BD860</f>
        <v>0</v>
      </c>
      <c r="BE866" s="626">
        <f t="shared" si="1658"/>
        <v>0</v>
      </c>
      <c r="BF866" s="626">
        <f>BF860</f>
        <v>0</v>
      </c>
      <c r="BG866" s="626"/>
      <c r="BH866" s="626">
        <f>BH860</f>
        <v>0</v>
      </c>
      <c r="BI866" s="626">
        <f>BI860+BI862</f>
        <v>0</v>
      </c>
      <c r="BJ866" s="626">
        <f t="shared" si="1616"/>
        <v>0</v>
      </c>
      <c r="BK866" s="626">
        <f>BK860</f>
        <v>0</v>
      </c>
      <c r="BL866" s="626">
        <f>BL860</f>
        <v>0</v>
      </c>
      <c r="BM866" s="626">
        <f>BM860</f>
        <v>0</v>
      </c>
      <c r="BN866" s="626">
        <f t="shared" si="1617"/>
        <v>0</v>
      </c>
      <c r="BO866" s="626">
        <f>BO860</f>
        <v>0</v>
      </c>
      <c r="BP866" s="626">
        <f>BP860</f>
        <v>0</v>
      </c>
      <c r="BQ866" s="626">
        <f>BQ860</f>
        <v>0</v>
      </c>
      <c r="BR866" s="626">
        <f>BR860</f>
        <v>0</v>
      </c>
      <c r="BS866" s="626">
        <f>BS860+BS862</f>
        <v>0</v>
      </c>
      <c r="BT866" s="626">
        <f>BT860</f>
        <v>0</v>
      </c>
      <c r="BU866" s="626">
        <f t="shared" ref="BU866:BU873" si="1671">BV866+BX866+BY866+BZ866</f>
        <v>0</v>
      </c>
      <c r="BV866" s="166">
        <f>BV860</f>
        <v>0</v>
      </c>
      <c r="BW866" s="166">
        <f>BW860</f>
        <v>0</v>
      </c>
      <c r="BX866" s="166">
        <f>BX860</f>
        <v>0</v>
      </c>
      <c r="BY866" s="166">
        <f>BY860</f>
        <v>0</v>
      </c>
      <c r="BZ866" s="435">
        <f>BZ860+BZ862</f>
        <v>0</v>
      </c>
      <c r="CE866" s="699">
        <f t="shared" si="1620"/>
        <v>0</v>
      </c>
    </row>
    <row r="867" spans="2:83" s="402" customFormat="1" ht="63" customHeight="1" x14ac:dyDescent="0.25">
      <c r="B867" s="1014" t="s">
        <v>134</v>
      </c>
      <c r="C867" s="1014"/>
      <c r="D867" s="375">
        <f>E867+F867+G867+H867+I867</f>
        <v>32330357.692950003</v>
      </c>
      <c r="E867" s="375">
        <f>E868+E869+E870+E872+E871</f>
        <v>10742974.241660001</v>
      </c>
      <c r="F867" s="375">
        <f t="shared" ref="F867:I867" si="1672">F868+F869+F870+F872+F871</f>
        <v>5639597.7820800003</v>
      </c>
      <c r="G867" s="375">
        <f t="shared" si="1672"/>
        <v>11180709.626350001</v>
      </c>
      <c r="H867" s="375">
        <f t="shared" si="1672"/>
        <v>1628540.1295099996</v>
      </c>
      <c r="I867" s="375">
        <f t="shared" si="1672"/>
        <v>3138535.91335</v>
      </c>
      <c r="J867" s="375">
        <f>K867-D867</f>
        <v>-12479547.740760002</v>
      </c>
      <c r="K867" s="375">
        <f>M867+O867+Q867+S867+U867</f>
        <v>19850809.952190001</v>
      </c>
      <c r="L867" s="745">
        <f t="shared" si="1602"/>
        <v>0.61399908224704525</v>
      </c>
      <c r="M867" s="375">
        <f>M868+M869+M870+M872+M871</f>
        <v>9019761.2053900007</v>
      </c>
      <c r="N867" s="745">
        <f t="shared" si="1666"/>
        <v>0.83959627962360917</v>
      </c>
      <c r="O867" s="375">
        <f t="shared" ref="O867" si="1673">O868+O869+O870+O872+O871</f>
        <v>5473336.5557199996</v>
      </c>
      <c r="P867" s="745">
        <f>O867/F867</f>
        <v>0.97051895670852606</v>
      </c>
      <c r="Q867" s="375">
        <f t="shared" ref="Q867" si="1674">Q868+Q869+Q870+Q872+Q871</f>
        <v>3484510.6714999997</v>
      </c>
      <c r="R867" s="745">
        <f t="shared" si="1667"/>
        <v>0.31165380266096188</v>
      </c>
      <c r="S867" s="375">
        <f t="shared" ref="S867" si="1675">S868+S869+S870+S872+S871</f>
        <v>1181448.6629999999</v>
      </c>
      <c r="T867" s="745">
        <f t="shared" si="1668"/>
        <v>0.72546487592877307</v>
      </c>
      <c r="U867" s="375">
        <f t="shared" ref="U867" si="1676">U868+U869+U870+U872+U871</f>
        <v>691752.85658000002</v>
      </c>
      <c r="V867" s="376" t="e">
        <f t="shared" si="1609"/>
        <v>#REF!</v>
      </c>
      <c r="W867" s="376" t="e">
        <f>W868+W869+W870+W872+W871</f>
        <v>#REF!</v>
      </c>
      <c r="X867" s="376" t="e">
        <f t="shared" ref="X867:Y867" si="1677">X868+X869+X870+X872</f>
        <v>#REF!</v>
      </c>
      <c r="Y867" s="376" t="e">
        <f t="shared" si="1677"/>
        <v>#REF!</v>
      </c>
      <c r="Z867" s="376" t="e">
        <f t="shared" si="1610"/>
        <v>#REF!</v>
      </c>
      <c r="AA867" s="376" t="e">
        <f>AA868+AA869+AA870+AA872+AA871</f>
        <v>#REF!</v>
      </c>
      <c r="AB867" s="376">
        <f>H867</f>
        <v>1628540.1295099996</v>
      </c>
      <c r="AC867" s="376" t="e">
        <f t="shared" ref="AC867" si="1678">AC868+AC869+AC870+AC872</f>
        <v>#REF!</v>
      </c>
      <c r="AD867" s="745">
        <f t="shared" si="1669"/>
        <v>0.22040622623994102</v>
      </c>
      <c r="AE867" s="375">
        <f>AG867+AI867+AK867+AM867+AO867</f>
        <v>16170999.10678</v>
      </c>
      <c r="AF867" s="745">
        <f t="shared" si="1604"/>
        <v>0.50018002461835642</v>
      </c>
      <c r="AG867" s="375">
        <f>AG868+AG869+AG870+AG872+AG871</f>
        <v>6502982.4990299996</v>
      </c>
      <c r="AH867" s="745">
        <f t="shared" si="1611"/>
        <v>0.60532421960132721</v>
      </c>
      <c r="AI867" s="375">
        <f t="shared" ref="AI867" si="1679">AI868+AI869+AI870+AI872+AI871</f>
        <v>3768519.7674599998</v>
      </c>
      <c r="AJ867" s="820">
        <f>AI867/F867</f>
        <v>0.6682249183504877</v>
      </c>
      <c r="AK867" s="375">
        <f t="shared" ref="AK867" si="1680">AK868+AK869+AK870+AK872+AK871</f>
        <v>4192084.8257900001</v>
      </c>
      <c r="AL867" s="820">
        <f>AK867/G867</f>
        <v>0.37493906611350997</v>
      </c>
      <c r="AM867" s="375">
        <f t="shared" ref="AM867" si="1681">AM868+AM869+AM870+AM872+AM871</f>
        <v>1149109.5802699998</v>
      </c>
      <c r="AN867" s="820">
        <f>AM867/H867</f>
        <v>0.70560716278802882</v>
      </c>
      <c r="AO867" s="375">
        <f t="shared" ref="AO867" si="1682">AO868+AO869+AO870+AO872+AO871</f>
        <v>558302.43423000001</v>
      </c>
      <c r="AP867" s="376">
        <f>AR867-AE867</f>
        <v>14929349.092919998</v>
      </c>
      <c r="AQ867" s="820">
        <f>AO867/I867</f>
        <v>0.17788626596726784</v>
      </c>
      <c r="AR867" s="375">
        <f>AT867+AV867+AX867+AZ867+BB867</f>
        <v>31100348.199699998</v>
      </c>
      <c r="AS867" s="745">
        <f t="shared" si="1605"/>
        <v>0.96195496799225877</v>
      </c>
      <c r="AT867" s="375">
        <f>AT868+AT869+AT870+AT872+AT871</f>
        <v>10742974.241660001</v>
      </c>
      <c r="AU867" s="745">
        <f t="shared" si="1612"/>
        <v>1</v>
      </c>
      <c r="AV867" s="375">
        <f t="shared" ref="AV867" si="1683">AV868+AV869+AV870+AV872+AV871</f>
        <v>5473336.5557199996</v>
      </c>
      <c r="AW867" s="745">
        <f t="shared" si="1613"/>
        <v>0.97051895670852606</v>
      </c>
      <c r="AX867" s="375">
        <f t="shared" ref="AX867" si="1684">AX868+AX869+AX870+AX872+AX871</f>
        <v>10556051.730250001</v>
      </c>
      <c r="AY867" s="745">
        <f t="shared" si="1606"/>
        <v>0.94413074688677678</v>
      </c>
      <c r="AZ867" s="375">
        <f t="shared" ref="AZ867" si="1685">AZ868+AZ869+AZ870+AZ872+AZ871</f>
        <v>1578087.6971599997</v>
      </c>
      <c r="BA867" s="745">
        <f t="shared" si="1607"/>
        <v>0.96901984087725235</v>
      </c>
      <c r="BB867" s="375">
        <f t="shared" ref="BB867" si="1686">BB868+BB869+BB870+BB872+BB871</f>
        <v>2749897.9749099999</v>
      </c>
      <c r="BC867" s="376">
        <f t="shared" ref="BC867:BD867" si="1687">BC868+BC869+BC870+BC872+BC871</f>
        <v>1149109.5802699998</v>
      </c>
      <c r="BD867" s="376" t="e">
        <f t="shared" si="1687"/>
        <v>#REF!</v>
      </c>
      <c r="BE867" s="376" t="e">
        <f t="shared" si="1658"/>
        <v>#REF!</v>
      </c>
      <c r="BF867" s="376" t="e">
        <f>BF868+BF869+BF870+BF872+BF871</f>
        <v>#REF!</v>
      </c>
      <c r="BG867" s="376">
        <f>BG868+BG869+BG870+BG872+BG871</f>
        <v>85561.060899999997</v>
      </c>
      <c r="BH867" s="376" t="e">
        <f t="shared" ref="BH867:BI867" si="1688">BH868+BH869+BH870+BH872</f>
        <v>#REF!</v>
      </c>
      <c r="BI867" s="376" t="e">
        <f t="shared" si="1688"/>
        <v>#REF!</v>
      </c>
      <c r="BJ867" s="376" t="e">
        <f t="shared" si="1616"/>
        <v>#REF!</v>
      </c>
      <c r="BK867" s="376" t="e">
        <f>BK868+BK869+BK870+BK872+BK871</f>
        <v>#REF!</v>
      </c>
      <c r="BL867" s="376" t="e">
        <f t="shared" ref="BL867:BM867" si="1689">BL868+BL869+BL870+BL872+BL871</f>
        <v>#REF!</v>
      </c>
      <c r="BM867" s="376" t="e">
        <f t="shared" si="1689"/>
        <v>#REF!</v>
      </c>
      <c r="BN867" s="376">
        <f>BO867+BP867+BQ867+BR867+BS867</f>
        <v>18049206.069530003</v>
      </c>
      <c r="BO867" s="376">
        <f>BO868+BO869+BO870+BO872+BO871</f>
        <v>6709939.1561000003</v>
      </c>
      <c r="BP867" s="376">
        <f>BP868+BP869+BP870+BP872+BP871</f>
        <v>600000</v>
      </c>
      <c r="BQ867" s="376">
        <f>BQ868+BQ869+BQ870+BQ872+BQ871</f>
        <v>8630001.4821400009</v>
      </c>
      <c r="BR867" s="376">
        <f t="shared" ref="BR867:BS867" si="1690">BR868+BR869+BR870+BR872</f>
        <v>898165.43128999998</v>
      </c>
      <c r="BS867" s="376">
        <f t="shared" si="1690"/>
        <v>1211100</v>
      </c>
      <c r="BT867" s="376">
        <f>BT839+BT864</f>
        <v>100920.50109999999</v>
      </c>
      <c r="BU867" s="376">
        <f>BV867+BW867+BX867+BY867+BZ867</f>
        <v>18150126.570630003</v>
      </c>
      <c r="BV867" s="376">
        <f>BV868+BV869+BV870+BV872+BV871</f>
        <v>6709939.1561000003</v>
      </c>
      <c r="BW867" s="376">
        <f>BW868+BW869+BW870+BW872+BW871</f>
        <v>600000</v>
      </c>
      <c r="BX867" s="376">
        <f>BX868+BX869+BX870+BX872+BX871</f>
        <v>8630001.4821400009</v>
      </c>
      <c r="BY867" s="376">
        <f t="shared" ref="BY867" si="1691">BY868+BY869+BY870+BY872</f>
        <v>1176351.5272899999</v>
      </c>
      <c r="BZ867" s="376">
        <f t="shared" ref="BZ867" si="1692">BZ868+BZ869+BZ870+BZ872+BZ871</f>
        <v>1033834.4051</v>
      </c>
      <c r="CE867" s="745">
        <f t="shared" si="1620"/>
        <v>0.87617221877662788</v>
      </c>
    </row>
    <row r="868" spans="2:83" s="50" customFormat="1" ht="57" customHeight="1" x14ac:dyDescent="0.25">
      <c r="B868" s="1032" t="s">
        <v>270</v>
      </c>
      <c r="C868" s="1032"/>
      <c r="D868" s="166">
        <f>E868+F868+G868+H868+I868</f>
        <v>22917517.002950002</v>
      </c>
      <c r="E868" s="166">
        <f>E840+E865</f>
        <v>8044511.1323900009</v>
      </c>
      <c r="F868" s="166">
        <f>F840+F865</f>
        <v>5639597.7820800003</v>
      </c>
      <c r="G868" s="166">
        <f>G840+G865</f>
        <v>4680201.79366</v>
      </c>
      <c r="H868" s="166">
        <f>H840+H865</f>
        <v>1628540.1295099996</v>
      </c>
      <c r="I868" s="166">
        <f>I840+I865</f>
        <v>2924666.1653100001</v>
      </c>
      <c r="J868" s="166">
        <f>J865+J840</f>
        <v>-6815087.7255800003</v>
      </c>
      <c r="K868" s="166">
        <f>M868+O868+Q868+S868+U868</f>
        <v>16102579.27737</v>
      </c>
      <c r="L868" s="699">
        <f t="shared" si="1602"/>
        <v>0.70263193326298112</v>
      </c>
      <c r="M868" s="166">
        <f>M840+M865</f>
        <v>6593521.6913200011</v>
      </c>
      <c r="N868" s="699">
        <f t="shared" si="1666"/>
        <v>0.81962987965448753</v>
      </c>
      <c r="O868" s="166">
        <f>O840+O865</f>
        <v>5473336.5557199996</v>
      </c>
      <c r="P868" s="699">
        <f t="shared" ref="P868" si="1693">O868/F868</f>
        <v>0.97051895670852606</v>
      </c>
      <c r="Q868" s="166">
        <f>Q840+Q865</f>
        <v>2246503.7982199998</v>
      </c>
      <c r="R868" s="699">
        <f t="shared" si="1667"/>
        <v>0.48000148225728412</v>
      </c>
      <c r="S868" s="166">
        <f>S840+S865</f>
        <v>1181448.6629999999</v>
      </c>
      <c r="T868" s="699">
        <f t="shared" si="1668"/>
        <v>0.72546487592877307</v>
      </c>
      <c r="U868" s="166">
        <f>U840+U865</f>
        <v>607768.56911000004</v>
      </c>
      <c r="V868" s="626" t="e">
        <f>V865+V840</f>
        <v>#REF!</v>
      </c>
      <c r="W868" s="626" t="e">
        <f>W840+W865</f>
        <v>#REF!</v>
      </c>
      <c r="X868" s="626" t="e">
        <f>X840+X865</f>
        <v>#REF!</v>
      </c>
      <c r="Y868" s="626" t="e">
        <f>Y840+Y865</f>
        <v>#REF!</v>
      </c>
      <c r="Z868" s="626" t="e">
        <f t="shared" si="1610"/>
        <v>#REF!</v>
      </c>
      <c r="AA868" s="626" t="e">
        <f>AA840+AA865</f>
        <v>#REF!</v>
      </c>
      <c r="AB868" s="626">
        <f>H868</f>
        <v>1628540.1295099996</v>
      </c>
      <c r="AC868" s="626" t="e">
        <f>AC840+AC865</f>
        <v>#REF!</v>
      </c>
      <c r="AD868" s="699">
        <f t="shared" si="1669"/>
        <v>0.20780784361608656</v>
      </c>
      <c r="AE868" s="166">
        <f>AG868+AI868+AK868+AM868+AO868</f>
        <v>11778408.475499999</v>
      </c>
      <c r="AF868" s="699">
        <f t="shared" si="1604"/>
        <v>0.51394784495998636</v>
      </c>
      <c r="AG868" s="166">
        <f>AG840+AG865</f>
        <v>4075761.66597</v>
      </c>
      <c r="AH868" s="699">
        <f t="shared" si="1611"/>
        <v>0.50665125560701452</v>
      </c>
      <c r="AI868" s="166">
        <f>AI840+AI865</f>
        <v>3768519.7674599998</v>
      </c>
      <c r="AJ868" s="752">
        <f t="shared" ref="AJ868" si="1694">AI868/F868</f>
        <v>0.6682249183504877</v>
      </c>
      <c r="AK868" s="166">
        <f>AK840+AK865</f>
        <v>2310699.3150400002</v>
      </c>
      <c r="AL868" s="752">
        <f t="shared" ref="AL868:AL870" si="1695">AK868/G868</f>
        <v>0.49371788160291968</v>
      </c>
      <c r="AM868" s="166">
        <f>AM840+AM865</f>
        <v>1149109.5802699998</v>
      </c>
      <c r="AN868" s="752">
        <f t="shared" ref="AN868" si="1696">AM868/H868</f>
        <v>0.70560716278802882</v>
      </c>
      <c r="AO868" s="166">
        <f>AO840+AO865</f>
        <v>474318.14675999997</v>
      </c>
      <c r="AP868" s="626">
        <f>AP865+AP840</f>
        <v>9541167.4425799996</v>
      </c>
      <c r="AQ868" s="752">
        <f t="shared" ref="AQ868:AQ873" si="1697">AO868/I868</f>
        <v>0.16217855985957447</v>
      </c>
      <c r="AR868" s="166">
        <f>AT868+AV868+AX868+AZ868+BB868</f>
        <v>21938451.025429998</v>
      </c>
      <c r="AS868" s="699">
        <f t="shared" si="1605"/>
        <v>0.95727870617947064</v>
      </c>
      <c r="AT868" s="166">
        <f>AT840+AT865</f>
        <v>8044511.1323899999</v>
      </c>
      <c r="AU868" s="699">
        <f t="shared" si="1612"/>
        <v>0.99999999999999989</v>
      </c>
      <c r="AV868" s="166">
        <f>AV840+AV865</f>
        <v>5473336.5557199996</v>
      </c>
      <c r="AW868" s="699">
        <f t="shared" si="1613"/>
        <v>0.97051895670852606</v>
      </c>
      <c r="AX868" s="166">
        <f>AX840+AX865</f>
        <v>4306337.4132899996</v>
      </c>
      <c r="AY868" s="699">
        <f t="shared" si="1606"/>
        <v>0.92011789301981528</v>
      </c>
      <c r="AZ868" s="166">
        <f>AZ840+AZ865</f>
        <v>1578087.6971599997</v>
      </c>
      <c r="BA868" s="699">
        <f t="shared" si="1607"/>
        <v>0.96901984087725235</v>
      </c>
      <c r="BB868" s="166">
        <f>BB840+BB865</f>
        <v>2536178.2268699999</v>
      </c>
      <c r="BC868" s="626">
        <f t="shared" si="1614"/>
        <v>1149109.5802699998</v>
      </c>
      <c r="BD868" s="626" t="e">
        <f>BD840+BD865</f>
        <v>#REF!</v>
      </c>
      <c r="BE868" s="626" t="e">
        <f t="shared" si="1658"/>
        <v>#REF!</v>
      </c>
      <c r="BF868" s="626" t="e">
        <f>BF840+BF865</f>
        <v>#REF!</v>
      </c>
      <c r="BG868" s="626">
        <f>BG840+BG865</f>
        <v>85561.060899999997</v>
      </c>
      <c r="BH868" s="626" t="e">
        <f>BH840+BH865</f>
        <v>#REF!</v>
      </c>
      <c r="BI868" s="626" t="e">
        <f>BI840+BI865</f>
        <v>#REF!</v>
      </c>
      <c r="BJ868" s="626" t="e">
        <f>BK868+BL868+BM868</f>
        <v>#REF!</v>
      </c>
      <c r="BK868" s="626" t="e">
        <f>BK840+BK865</f>
        <v>#REF!</v>
      </c>
      <c r="BL868" s="626" t="e">
        <f>BL840+BL865</f>
        <v>#REF!</v>
      </c>
      <c r="BM868" s="626" t="e">
        <f>BM840+BM865</f>
        <v>#REF!</v>
      </c>
      <c r="BN868" s="626">
        <f>BO868+BP868+BQ868+BR868+BS868</f>
        <v>9906514.7695300002</v>
      </c>
      <c r="BO868" s="626">
        <f>BO840+BO865</f>
        <v>3085723.1561000003</v>
      </c>
      <c r="BP868" s="626">
        <f>BP840+BP865</f>
        <v>600000</v>
      </c>
      <c r="BQ868" s="626">
        <f>BQ840+BQ865</f>
        <v>4111526.1821400002</v>
      </c>
      <c r="BR868" s="626">
        <f>BR840+BR865</f>
        <v>898165.43128999998</v>
      </c>
      <c r="BS868" s="626">
        <f>BS840+BS865</f>
        <v>1211100</v>
      </c>
      <c r="BT868" s="626">
        <f>BT865+BT840</f>
        <v>100920.50109999999</v>
      </c>
      <c r="BU868" s="626">
        <f>BV868+BW868+BX868+BY868+BZ868</f>
        <v>10007435.27063</v>
      </c>
      <c r="BV868" s="457">
        <f>BV840+BV865</f>
        <v>3085723.1561000003</v>
      </c>
      <c r="BW868" s="522">
        <f>BW840+BW865</f>
        <v>600000</v>
      </c>
      <c r="BX868" s="457">
        <f>BX840+BX865</f>
        <v>4111526.1821400002</v>
      </c>
      <c r="BY868" s="435">
        <f>BY840+BY865</f>
        <v>1176351.5272899999</v>
      </c>
      <c r="BZ868" s="564">
        <f>BZ840+BZ865</f>
        <v>1033834.4051</v>
      </c>
      <c r="CE868" s="699">
        <f t="shared" si="1620"/>
        <v>0.86716845052337033</v>
      </c>
    </row>
    <row r="869" spans="2:83" s="23" customFormat="1" ht="59.25" customHeight="1" x14ac:dyDescent="0.25">
      <c r="B869" s="1035" t="s">
        <v>271</v>
      </c>
      <c r="C869" s="1035"/>
      <c r="D869" s="167">
        <f t="shared" ref="D869:D873" si="1698">E869+G869+H869+I869</f>
        <v>5207584.5</v>
      </c>
      <c r="E869" s="167">
        <f t="shared" ref="E869:J870" si="1699">E841</f>
        <v>2412182.8573100003</v>
      </c>
      <c r="F869" s="167">
        <f t="shared" si="1699"/>
        <v>0</v>
      </c>
      <c r="G869" s="167">
        <f t="shared" si="1699"/>
        <v>2795401.6426900001</v>
      </c>
      <c r="H869" s="167">
        <f t="shared" si="1699"/>
        <v>0</v>
      </c>
      <c r="I869" s="167">
        <f t="shared" si="1699"/>
        <v>0</v>
      </c>
      <c r="J869" s="167">
        <f t="shared" si="1699"/>
        <v>-1829618.3646100005</v>
      </c>
      <c r="K869" s="167">
        <f t="shared" ref="K869:K873" si="1700">M869+Q869+S869+U869</f>
        <v>3377966.13539</v>
      </c>
      <c r="L869" s="739">
        <f t="shared" si="1602"/>
        <v>0.64866276013188073</v>
      </c>
      <c r="M869" s="167">
        <f t="shared" ref="M869" si="1701">M841</f>
        <v>2139959.26211</v>
      </c>
      <c r="N869" s="739">
        <f t="shared" si="1666"/>
        <v>0.88714636853709483</v>
      </c>
      <c r="O869" s="167">
        <f t="shared" ref="O869" si="1702">O841</f>
        <v>0</v>
      </c>
      <c r="P869" s="739">
        <v>0</v>
      </c>
      <c r="Q869" s="167">
        <f t="shared" ref="Q869" si="1703">Q841</f>
        <v>1238006.8732799999</v>
      </c>
      <c r="R869" s="739">
        <f t="shared" si="1667"/>
        <v>0.44287262852456238</v>
      </c>
      <c r="S869" s="167">
        <f t="shared" ref="S869" si="1704">S841</f>
        <v>0</v>
      </c>
      <c r="T869" s="739">
        <v>0</v>
      </c>
      <c r="U869" s="167">
        <f t="shared" ref="U869" si="1705">U841</f>
        <v>0</v>
      </c>
      <c r="V869" s="102" t="e">
        <f t="shared" ref="V869:Y869" si="1706">V841</f>
        <v>#REF!</v>
      </c>
      <c r="W869" s="102" t="e">
        <f t="shared" si="1706"/>
        <v>#REF!</v>
      </c>
      <c r="X869" s="102" t="e">
        <f t="shared" si="1706"/>
        <v>#REF!</v>
      </c>
      <c r="Y869" s="102" t="e">
        <f t="shared" si="1706"/>
        <v>#REF!</v>
      </c>
      <c r="Z869" s="102" t="e">
        <f t="shared" si="1610"/>
        <v>#REF!</v>
      </c>
      <c r="AA869" s="102" t="e">
        <f>AA841</f>
        <v>#REF!</v>
      </c>
      <c r="AB869" s="102">
        <f>H869</f>
        <v>0</v>
      </c>
      <c r="AC869" s="102">
        <f>I869</f>
        <v>0</v>
      </c>
      <c r="AD869" s="739">
        <v>0</v>
      </c>
      <c r="AE869" s="167">
        <f t="shared" si="1652"/>
        <v>3330500.4322199998</v>
      </c>
      <c r="AF869" s="739">
        <f t="shared" si="1604"/>
        <v>0.63954803464446897</v>
      </c>
      <c r="AG869" s="167">
        <f t="shared" ref="AG869" si="1707">AG841</f>
        <v>2140940.5811000001</v>
      </c>
      <c r="AH869" s="739">
        <f t="shared" si="1611"/>
        <v>0.88755318636478409</v>
      </c>
      <c r="AI869" s="167">
        <f t="shared" ref="AI869" si="1708">AI841</f>
        <v>0</v>
      </c>
      <c r="AJ869" s="821">
        <v>0</v>
      </c>
      <c r="AK869" s="167">
        <f t="shared" ref="AK869" si="1709">AK841</f>
        <v>1189559.85112</v>
      </c>
      <c r="AL869" s="821">
        <f t="shared" si="1695"/>
        <v>0.42554165846997677</v>
      </c>
      <c r="AM869" s="167">
        <f t="shared" ref="AM869" si="1710">AM841</f>
        <v>0</v>
      </c>
      <c r="AN869" s="821">
        <v>0</v>
      </c>
      <c r="AO869" s="167">
        <f t="shared" ref="AO869" si="1711">AO841</f>
        <v>0</v>
      </c>
      <c r="AP869" s="102">
        <f t="shared" ref="AP869" si="1712">AP841</f>
        <v>1735794.8445500005</v>
      </c>
      <c r="AQ869" s="821">
        <v>0</v>
      </c>
      <c r="AR869" s="167">
        <f t="shared" ref="AR869:AR873" si="1713">AT869+AX869+AZ869+BB869</f>
        <v>4980526.3241100004</v>
      </c>
      <c r="AS869" s="739">
        <f t="shared" si="1605"/>
        <v>0.95639856138868229</v>
      </c>
      <c r="AT869" s="167">
        <f t="shared" ref="AT869" si="1714">AT841</f>
        <v>2412182.8573100003</v>
      </c>
      <c r="AU869" s="739">
        <f t="shared" si="1612"/>
        <v>1</v>
      </c>
      <c r="AV869" s="167">
        <f t="shared" ref="AV869" si="1715">AV841</f>
        <v>0</v>
      </c>
      <c r="AW869" s="739">
        <v>0</v>
      </c>
      <c r="AX869" s="167">
        <f t="shared" ref="AX869" si="1716">AX841</f>
        <v>2568343.4668000001</v>
      </c>
      <c r="AY869" s="739">
        <f t="shared" si="1606"/>
        <v>0.91877439992075582</v>
      </c>
      <c r="AZ869" s="167">
        <f t="shared" ref="AZ869" si="1717">AZ841</f>
        <v>0</v>
      </c>
      <c r="BA869" s="739">
        <v>0</v>
      </c>
      <c r="BB869" s="167">
        <f t="shared" ref="BB869" si="1718">BB841</f>
        <v>0</v>
      </c>
      <c r="BC869" s="102">
        <f t="shared" ref="BC869:BM869" si="1719">BC841</f>
        <v>0</v>
      </c>
      <c r="BD869" s="102">
        <f t="shared" si="1719"/>
        <v>0</v>
      </c>
      <c r="BE869" s="102">
        <f t="shared" si="1719"/>
        <v>0</v>
      </c>
      <c r="BF869" s="102">
        <f t="shared" si="1719"/>
        <v>0</v>
      </c>
      <c r="BG869" s="102">
        <f t="shared" si="1719"/>
        <v>0</v>
      </c>
      <c r="BH869" s="102">
        <f t="shared" si="1719"/>
        <v>0</v>
      </c>
      <c r="BI869" s="102">
        <f t="shared" si="1719"/>
        <v>0</v>
      </c>
      <c r="BJ869" s="102" t="e">
        <f t="shared" si="1719"/>
        <v>#REF!</v>
      </c>
      <c r="BK869" s="102" t="e">
        <f t="shared" si="1719"/>
        <v>#REF!</v>
      </c>
      <c r="BL869" s="102" t="e">
        <f t="shared" si="1719"/>
        <v>#REF!</v>
      </c>
      <c r="BM869" s="102" t="e">
        <f t="shared" si="1719"/>
        <v>#REF!</v>
      </c>
      <c r="BN869" s="102">
        <f t="shared" ref="BN869:BN873" si="1720">BO869+BQ869+BR869+BS869</f>
        <v>7642691.2999999998</v>
      </c>
      <c r="BO869" s="102">
        <f t="shared" ref="BO869:BT869" si="1721">BO841</f>
        <v>3124216</v>
      </c>
      <c r="BP869" s="102">
        <f t="shared" si="1721"/>
        <v>0</v>
      </c>
      <c r="BQ869" s="102">
        <f t="shared" si="1721"/>
        <v>4518475.3</v>
      </c>
      <c r="BR869" s="102">
        <f t="shared" si="1721"/>
        <v>0</v>
      </c>
      <c r="BS869" s="102">
        <f t="shared" si="1721"/>
        <v>0</v>
      </c>
      <c r="BT869" s="102">
        <f t="shared" si="1721"/>
        <v>0</v>
      </c>
      <c r="BU869" s="102">
        <f t="shared" si="1671"/>
        <v>7642691.2999999998</v>
      </c>
      <c r="BV869" s="102">
        <f t="shared" ref="BV869:BZ870" si="1722">BV841</f>
        <v>3124216</v>
      </c>
      <c r="BW869" s="102">
        <f t="shared" si="1722"/>
        <v>0</v>
      </c>
      <c r="BX869" s="102">
        <f t="shared" si="1722"/>
        <v>4518475.3</v>
      </c>
      <c r="BY869" s="102">
        <f t="shared" si="1722"/>
        <v>0</v>
      </c>
      <c r="BZ869" s="102">
        <f t="shared" si="1722"/>
        <v>0</v>
      </c>
      <c r="CE869" s="739">
        <v>0</v>
      </c>
    </row>
    <row r="870" spans="2:83" s="193" customFormat="1" ht="52.5" customHeight="1" x14ac:dyDescent="0.25">
      <c r="B870" s="1016" t="s">
        <v>274</v>
      </c>
      <c r="C870" s="1016"/>
      <c r="D870" s="235">
        <f t="shared" si="1698"/>
        <v>3705106.19</v>
      </c>
      <c r="E870" s="235">
        <f t="shared" si="1699"/>
        <v>0</v>
      </c>
      <c r="F870" s="235">
        <f t="shared" si="1699"/>
        <v>0</v>
      </c>
      <c r="G870" s="235">
        <f t="shared" si="1699"/>
        <v>3705106.19</v>
      </c>
      <c r="H870" s="235">
        <f t="shared" si="1699"/>
        <v>0</v>
      </c>
      <c r="I870" s="235">
        <f t="shared" si="1699"/>
        <v>0</v>
      </c>
      <c r="J870" s="235">
        <f t="shared" si="1699"/>
        <v>-3705106.19</v>
      </c>
      <c r="K870" s="235">
        <f t="shared" si="1700"/>
        <v>0</v>
      </c>
      <c r="L870" s="699">
        <f t="shared" si="1602"/>
        <v>0</v>
      </c>
      <c r="M870" s="235">
        <f t="shared" ref="M870" si="1723">M842</f>
        <v>0</v>
      </c>
      <c r="N870" s="699">
        <v>0</v>
      </c>
      <c r="O870" s="235">
        <f t="shared" ref="O870" si="1724">O842</f>
        <v>0</v>
      </c>
      <c r="P870" s="699">
        <v>0</v>
      </c>
      <c r="Q870" s="235">
        <f t="shared" ref="Q870" si="1725">Q842</f>
        <v>0</v>
      </c>
      <c r="R870" s="699">
        <f t="shared" si="1667"/>
        <v>0</v>
      </c>
      <c r="S870" s="235">
        <f t="shared" ref="S870" si="1726">S842</f>
        <v>0</v>
      </c>
      <c r="T870" s="699">
        <v>0</v>
      </c>
      <c r="U870" s="235">
        <f t="shared" ref="U870" si="1727">U842</f>
        <v>0</v>
      </c>
      <c r="V870" s="194">
        <f t="shared" ref="V870:Y870" si="1728">V842</f>
        <v>0</v>
      </c>
      <c r="W870" s="194">
        <f t="shared" si="1728"/>
        <v>0</v>
      </c>
      <c r="X870" s="194">
        <f t="shared" si="1728"/>
        <v>0</v>
      </c>
      <c r="Y870" s="194">
        <f t="shared" si="1728"/>
        <v>0</v>
      </c>
      <c r="Z870" s="194">
        <f t="shared" si="1610"/>
        <v>0</v>
      </c>
      <c r="AA870" s="194">
        <f>AA842</f>
        <v>0</v>
      </c>
      <c r="AB870" s="194">
        <f>H870</f>
        <v>0</v>
      </c>
      <c r="AC870" s="194">
        <f>I870</f>
        <v>0</v>
      </c>
      <c r="AD870" s="699">
        <v>0</v>
      </c>
      <c r="AE870" s="235">
        <f t="shared" si="1652"/>
        <v>691825.65962999989</v>
      </c>
      <c r="AF870" s="699">
        <f t="shared" si="1604"/>
        <v>0.18672222175364964</v>
      </c>
      <c r="AG870" s="235">
        <f t="shared" ref="AG870" si="1729">AG842</f>
        <v>0</v>
      </c>
      <c r="AH870" s="699">
        <v>0</v>
      </c>
      <c r="AI870" s="235">
        <f t="shared" ref="AI870" si="1730">AI842</f>
        <v>0</v>
      </c>
      <c r="AJ870" s="752">
        <v>0</v>
      </c>
      <c r="AK870" s="235">
        <f t="shared" ref="AK870" si="1731">AK842</f>
        <v>691825.65962999989</v>
      </c>
      <c r="AL870" s="752">
        <f t="shared" si="1695"/>
        <v>0.18672222175364964</v>
      </c>
      <c r="AM870" s="235">
        <f t="shared" ref="AM870" si="1732">AM842</f>
        <v>0</v>
      </c>
      <c r="AN870" s="752">
        <v>0</v>
      </c>
      <c r="AO870" s="235">
        <f t="shared" ref="AO870" si="1733">AO842</f>
        <v>0</v>
      </c>
      <c r="AP870" s="194">
        <f>AP842</f>
        <v>2989545.1905300003</v>
      </c>
      <c r="AQ870" s="752">
        <v>0</v>
      </c>
      <c r="AR870" s="235">
        <f t="shared" si="1713"/>
        <v>3681370.8501599999</v>
      </c>
      <c r="AS870" s="699">
        <f t="shared" si="1605"/>
        <v>0.99359388405545268</v>
      </c>
      <c r="AT870" s="235">
        <f t="shared" ref="AT870" si="1734">AT842</f>
        <v>0</v>
      </c>
      <c r="AU870" s="699">
        <v>0</v>
      </c>
      <c r="AV870" s="235">
        <f t="shared" ref="AV870" si="1735">AV842</f>
        <v>0</v>
      </c>
      <c r="AW870" s="699">
        <v>0</v>
      </c>
      <c r="AX870" s="235">
        <f t="shared" ref="AX870" si="1736">AX842</f>
        <v>3681370.8501599999</v>
      </c>
      <c r="AY870" s="699">
        <f t="shared" si="1606"/>
        <v>0.99359388405545268</v>
      </c>
      <c r="AZ870" s="235">
        <f t="shared" ref="AZ870" si="1737">AZ842</f>
        <v>0</v>
      </c>
      <c r="BA870" s="699">
        <v>0</v>
      </c>
      <c r="BB870" s="235">
        <f t="shared" ref="BB870" si="1738">BB842</f>
        <v>0</v>
      </c>
      <c r="BC870" s="194">
        <f t="shared" si="1614"/>
        <v>0</v>
      </c>
      <c r="BD870" s="194">
        <f t="shared" si="1615"/>
        <v>0</v>
      </c>
      <c r="BE870" s="194">
        <f t="shared" si="1658"/>
        <v>0</v>
      </c>
      <c r="BF870" s="194">
        <f>BF842</f>
        <v>0</v>
      </c>
      <c r="BG870" s="194">
        <f>BG842</f>
        <v>0</v>
      </c>
      <c r="BH870" s="194">
        <f>BH842</f>
        <v>0</v>
      </c>
      <c r="BI870" s="194">
        <f>BI842</f>
        <v>0</v>
      </c>
      <c r="BJ870" s="194">
        <f t="shared" ref="BJ870" si="1739">BK870+BL870+BM870</f>
        <v>0</v>
      </c>
      <c r="BK870" s="194">
        <f>BK842</f>
        <v>0</v>
      </c>
      <c r="BL870" s="194">
        <f>BL842</f>
        <v>0</v>
      </c>
      <c r="BM870" s="194">
        <f>BM842</f>
        <v>0</v>
      </c>
      <c r="BN870" s="194">
        <f t="shared" si="1720"/>
        <v>0</v>
      </c>
      <c r="BO870" s="194">
        <f>BO842</f>
        <v>0</v>
      </c>
      <c r="BP870" s="194"/>
      <c r="BQ870" s="194">
        <f>BQ842</f>
        <v>0</v>
      </c>
      <c r="BR870" s="194">
        <f>BR842</f>
        <v>0</v>
      </c>
      <c r="BS870" s="194">
        <f>BS842</f>
        <v>0</v>
      </c>
      <c r="BT870" s="194">
        <f>BT842</f>
        <v>0</v>
      </c>
      <c r="BU870" s="194">
        <f t="shared" si="1671"/>
        <v>0</v>
      </c>
      <c r="BV870" s="194">
        <f t="shared" si="1722"/>
        <v>0</v>
      </c>
      <c r="BW870" s="194">
        <f t="shared" si="1722"/>
        <v>0</v>
      </c>
      <c r="BX870" s="194">
        <f t="shared" si="1722"/>
        <v>0</v>
      </c>
      <c r="BY870" s="194">
        <f t="shared" si="1722"/>
        <v>0</v>
      </c>
      <c r="BZ870" s="194">
        <f t="shared" si="1722"/>
        <v>0</v>
      </c>
      <c r="CE870" s="699">
        <v>0</v>
      </c>
    </row>
    <row r="871" spans="2:83" s="343" customFormat="1" ht="48.75" customHeight="1" x14ac:dyDescent="0.25">
      <c r="B871" s="1018" t="s">
        <v>291</v>
      </c>
      <c r="C871" s="1019"/>
      <c r="D871" s="898">
        <f t="shared" si="1698"/>
        <v>500000</v>
      </c>
      <c r="E871" s="898">
        <f>E776</f>
        <v>286280.25196000002</v>
      </c>
      <c r="F871" s="898">
        <f>F776</f>
        <v>0</v>
      </c>
      <c r="G871" s="898">
        <f>G776</f>
        <v>0</v>
      </c>
      <c r="H871" s="898">
        <f>H776</f>
        <v>0</v>
      </c>
      <c r="I871" s="898">
        <f>I776</f>
        <v>213719.74804000001</v>
      </c>
      <c r="J871" s="898">
        <f>K871-D871</f>
        <v>-129735.46057</v>
      </c>
      <c r="K871" s="898">
        <f t="shared" si="1700"/>
        <v>370264.53943</v>
      </c>
      <c r="L871" s="699">
        <f t="shared" si="1602"/>
        <v>0.74052907885999997</v>
      </c>
      <c r="M871" s="898">
        <f>M776</f>
        <v>286280.25196000002</v>
      </c>
      <c r="N871" s="699">
        <f t="shared" si="1666"/>
        <v>1</v>
      </c>
      <c r="O871" s="898">
        <f>O776</f>
        <v>0</v>
      </c>
      <c r="P871" s="699">
        <v>0</v>
      </c>
      <c r="Q871" s="898">
        <f>Q776</f>
        <v>0</v>
      </c>
      <c r="R871" s="699" t="e">
        <f t="shared" si="1667"/>
        <v>#DIV/0!</v>
      </c>
      <c r="S871" s="898">
        <f>S776</f>
        <v>0</v>
      </c>
      <c r="T871" s="699">
        <v>0</v>
      </c>
      <c r="U871" s="898">
        <f>U776</f>
        <v>83984.287469999981</v>
      </c>
      <c r="V871" s="342">
        <f>W871-K871</f>
        <v>-370264.53943</v>
      </c>
      <c r="W871" s="342">
        <f>W776</f>
        <v>0</v>
      </c>
      <c r="X871" s="342"/>
      <c r="Y871" s="342"/>
      <c r="Z871" s="342">
        <f>AA871+AB871+AC871</f>
        <v>346117.6</v>
      </c>
      <c r="AA871" s="342">
        <f>AA776</f>
        <v>346117.6</v>
      </c>
      <c r="AB871" s="342"/>
      <c r="AC871" s="342"/>
      <c r="AD871" s="699">
        <f t="shared" si="1669"/>
        <v>0.39296456336024405</v>
      </c>
      <c r="AE871" s="898">
        <f t="shared" si="1652"/>
        <v>370264.53943</v>
      </c>
      <c r="AF871" s="699">
        <f t="shared" si="1604"/>
        <v>0.74052907885999997</v>
      </c>
      <c r="AG871" s="898">
        <f>AG776</f>
        <v>286280.25196000002</v>
      </c>
      <c r="AH871" s="699">
        <f t="shared" si="1611"/>
        <v>1</v>
      </c>
      <c r="AI871" s="898">
        <f>AI776</f>
        <v>0</v>
      </c>
      <c r="AJ871" s="752">
        <v>0</v>
      </c>
      <c r="AK871" s="898">
        <f>AK776</f>
        <v>0</v>
      </c>
      <c r="AL871" s="752">
        <v>0</v>
      </c>
      <c r="AM871" s="898">
        <f>AM776</f>
        <v>0</v>
      </c>
      <c r="AN871" s="752">
        <v>0</v>
      </c>
      <c r="AO871" s="898">
        <f>AO776</f>
        <v>83984.287469999981</v>
      </c>
      <c r="AP871" s="342">
        <f>AR871-AE871</f>
        <v>129735.46057</v>
      </c>
      <c r="AQ871" s="752">
        <f t="shared" si="1697"/>
        <v>0.39296456336024405</v>
      </c>
      <c r="AR871" s="898">
        <f t="shared" si="1713"/>
        <v>500000</v>
      </c>
      <c r="AS871" s="699">
        <f t="shared" si="1605"/>
        <v>1</v>
      </c>
      <c r="AT871" s="898">
        <f>AT776</f>
        <v>286280.25196000002</v>
      </c>
      <c r="AU871" s="699">
        <f t="shared" si="1612"/>
        <v>1</v>
      </c>
      <c r="AV871" s="898">
        <f>AV776</f>
        <v>0</v>
      </c>
      <c r="AW871" s="699">
        <v>0</v>
      </c>
      <c r="AX871" s="898">
        <f>AX776</f>
        <v>0</v>
      </c>
      <c r="AY871" s="699">
        <v>0</v>
      </c>
      <c r="AZ871" s="898">
        <f>AZ776</f>
        <v>0</v>
      </c>
      <c r="BA871" s="699">
        <v>0</v>
      </c>
      <c r="BB871" s="898">
        <f>BB776</f>
        <v>213719.74804000001</v>
      </c>
      <c r="BC871" s="342"/>
      <c r="BD871" s="342"/>
      <c r="BE871" s="342">
        <f t="shared" si="1658"/>
        <v>0</v>
      </c>
      <c r="BF871" s="342">
        <f>BF776</f>
        <v>0</v>
      </c>
      <c r="BG871" s="342">
        <f>BG776</f>
        <v>0</v>
      </c>
      <c r="BH871" s="342"/>
      <c r="BI871" s="342"/>
      <c r="BJ871" s="342">
        <f>BK871+BL871+BM871</f>
        <v>0</v>
      </c>
      <c r="BK871" s="342">
        <f>BK776</f>
        <v>0</v>
      </c>
      <c r="BL871" s="342"/>
      <c r="BM871" s="342"/>
      <c r="BN871" s="342">
        <f t="shared" si="1720"/>
        <v>500000</v>
      </c>
      <c r="BO871" s="342">
        <f>BO776</f>
        <v>500000</v>
      </c>
      <c r="BP871" s="342"/>
      <c r="BQ871" s="342">
        <f>BQ776</f>
        <v>0</v>
      </c>
      <c r="BR871" s="342"/>
      <c r="BS871" s="342"/>
      <c r="BT871" s="342">
        <f>BT843</f>
        <v>0</v>
      </c>
      <c r="BU871" s="342">
        <f t="shared" si="1671"/>
        <v>500000</v>
      </c>
      <c r="BV871" s="342">
        <f>BV776</f>
        <v>500000</v>
      </c>
      <c r="BW871" s="342">
        <f>BW776</f>
        <v>0</v>
      </c>
      <c r="BX871" s="342">
        <f>BX776</f>
        <v>0</v>
      </c>
      <c r="BY871" s="342">
        <f>BY776</f>
        <v>0</v>
      </c>
      <c r="BZ871" s="342"/>
      <c r="CE871" s="699">
        <f t="shared" si="1620"/>
        <v>1</v>
      </c>
    </row>
    <row r="872" spans="2:83" s="42" customFormat="1" ht="52.5" customHeight="1" x14ac:dyDescent="0.25">
      <c r="B872" s="1032" t="s">
        <v>275</v>
      </c>
      <c r="C872" s="1032"/>
      <c r="D872" s="166">
        <f t="shared" si="1698"/>
        <v>150</v>
      </c>
      <c r="E872" s="166">
        <f>E860</f>
        <v>0</v>
      </c>
      <c r="F872" s="166">
        <f>F860</f>
        <v>0</v>
      </c>
      <c r="G872" s="166">
        <f>G860</f>
        <v>0</v>
      </c>
      <c r="H872" s="166">
        <f>H860</f>
        <v>0</v>
      </c>
      <c r="I872" s="166">
        <f>I860</f>
        <v>150</v>
      </c>
      <c r="J872" s="844">
        <f>K872-D872</f>
        <v>-150</v>
      </c>
      <c r="K872" s="166">
        <f>M872+O872+Q872+S872+U872</f>
        <v>0</v>
      </c>
      <c r="L872" s="699">
        <f t="shared" si="1602"/>
        <v>0</v>
      </c>
      <c r="M872" s="166">
        <f>M860</f>
        <v>0</v>
      </c>
      <c r="N872" s="699">
        <v>0</v>
      </c>
      <c r="O872" s="166">
        <f>O860</f>
        <v>0</v>
      </c>
      <c r="P872" s="699">
        <v>0</v>
      </c>
      <c r="Q872" s="166">
        <f>Q860</f>
        <v>0</v>
      </c>
      <c r="R872" s="699" t="e">
        <f t="shared" si="1667"/>
        <v>#DIV/0!</v>
      </c>
      <c r="S872" s="166">
        <f>S860</f>
        <v>0</v>
      </c>
      <c r="T872" s="699">
        <v>0</v>
      </c>
      <c r="U872" s="166">
        <f>U860</f>
        <v>0</v>
      </c>
      <c r="V872" s="114">
        <v>0</v>
      </c>
      <c r="W872" s="626">
        <f>W860</f>
        <v>0</v>
      </c>
      <c r="X872" s="626">
        <f>X860</f>
        <v>0</v>
      </c>
      <c r="Y872" s="626">
        <f>Y860</f>
        <v>0</v>
      </c>
      <c r="Z872" s="626">
        <f t="shared" si="1610"/>
        <v>150</v>
      </c>
      <c r="AA872" s="626">
        <f>AA860</f>
        <v>0</v>
      </c>
      <c r="AB872" s="626">
        <f>H872</f>
        <v>0</v>
      </c>
      <c r="AC872" s="626">
        <f>I872</f>
        <v>150</v>
      </c>
      <c r="AD872" s="699">
        <f t="shared" si="1669"/>
        <v>0</v>
      </c>
      <c r="AE872" s="166">
        <f t="shared" si="1652"/>
        <v>0</v>
      </c>
      <c r="AF872" s="699">
        <f t="shared" si="1604"/>
        <v>0</v>
      </c>
      <c r="AG872" s="166">
        <f>AG860</f>
        <v>0</v>
      </c>
      <c r="AH872" s="699">
        <v>0</v>
      </c>
      <c r="AI872" s="166">
        <f>AI860</f>
        <v>0</v>
      </c>
      <c r="AJ872" s="752">
        <v>0</v>
      </c>
      <c r="AK872" s="166">
        <f>AK860</f>
        <v>0</v>
      </c>
      <c r="AL872" s="752">
        <v>0</v>
      </c>
      <c r="AM872" s="166">
        <f>AM860</f>
        <v>0</v>
      </c>
      <c r="AN872" s="752">
        <v>0</v>
      </c>
      <c r="AO872" s="166">
        <f>AO860</f>
        <v>0</v>
      </c>
      <c r="AP872" s="114">
        <v>0</v>
      </c>
      <c r="AQ872" s="752">
        <f t="shared" si="1697"/>
        <v>0</v>
      </c>
      <c r="AR872" s="166">
        <f t="shared" si="1713"/>
        <v>0</v>
      </c>
      <c r="AS872" s="699">
        <f t="shared" si="1605"/>
        <v>0</v>
      </c>
      <c r="AT872" s="166">
        <f>AT860</f>
        <v>0</v>
      </c>
      <c r="AU872" s="699">
        <v>0</v>
      </c>
      <c r="AV872" s="166">
        <f>AV860</f>
        <v>0</v>
      </c>
      <c r="AW872" s="699">
        <v>0</v>
      </c>
      <c r="AX872" s="166">
        <f>AX860</f>
        <v>0</v>
      </c>
      <c r="AY872" s="699">
        <v>0</v>
      </c>
      <c r="AZ872" s="166">
        <f>AZ860</f>
        <v>0</v>
      </c>
      <c r="BA872" s="699">
        <v>0</v>
      </c>
      <c r="BB872" s="166">
        <f>BB860</f>
        <v>0</v>
      </c>
      <c r="BC872" s="626">
        <f t="shared" si="1614"/>
        <v>0</v>
      </c>
      <c r="BD872" s="626">
        <f t="shared" si="1615"/>
        <v>0</v>
      </c>
      <c r="BE872" s="626">
        <f t="shared" si="1658"/>
        <v>0</v>
      </c>
      <c r="BF872" s="626">
        <f>BF860</f>
        <v>0</v>
      </c>
      <c r="BG872" s="626">
        <f>BG860</f>
        <v>0</v>
      </c>
      <c r="BH872" s="626">
        <f>BH860</f>
        <v>0</v>
      </c>
      <c r="BI872" s="626">
        <f>BI860</f>
        <v>0</v>
      </c>
      <c r="BJ872" s="626">
        <f t="shared" ref="BJ872:BJ873" si="1740">BK872+BL872+BM872</f>
        <v>0</v>
      </c>
      <c r="BK872" s="626">
        <f>BB872</f>
        <v>0</v>
      </c>
      <c r="BL872" s="626">
        <f>BL860</f>
        <v>0</v>
      </c>
      <c r="BM872" s="626">
        <f>BM860</f>
        <v>0</v>
      </c>
      <c r="BN872" s="626">
        <f t="shared" si="1720"/>
        <v>0</v>
      </c>
      <c r="BO872" s="626">
        <f>BO860</f>
        <v>0</v>
      </c>
      <c r="BP872" s="626"/>
      <c r="BQ872" s="626">
        <f>BQ860</f>
        <v>0</v>
      </c>
      <c r="BR872" s="626">
        <f>BR860</f>
        <v>0</v>
      </c>
      <c r="BS872" s="626">
        <f>BS860</f>
        <v>0</v>
      </c>
      <c r="BT872" s="114">
        <v>0</v>
      </c>
      <c r="BU872" s="626">
        <f t="shared" si="1671"/>
        <v>0</v>
      </c>
      <c r="BV872" s="435">
        <f>BV860</f>
        <v>0</v>
      </c>
      <c r="BW872" s="522">
        <f>BW860</f>
        <v>0</v>
      </c>
      <c r="BX872" s="522">
        <f>BX860</f>
        <v>0</v>
      </c>
      <c r="BY872" s="435">
        <f>BY860</f>
        <v>0</v>
      </c>
      <c r="BZ872" s="564">
        <f>BZ860</f>
        <v>0</v>
      </c>
      <c r="CE872" s="699">
        <f t="shared" si="1620"/>
        <v>0</v>
      </c>
    </row>
    <row r="873" spans="2:83" s="71" customFormat="1" ht="45" customHeight="1" x14ac:dyDescent="0.25">
      <c r="B873" s="1015" t="s">
        <v>522</v>
      </c>
      <c r="C873" s="1015"/>
      <c r="D873" s="894">
        <f t="shared" si="1698"/>
        <v>2700410.2475100001</v>
      </c>
      <c r="E873" s="894">
        <f t="shared" ref="E873:J873" si="1741">E777</f>
        <v>0</v>
      </c>
      <c r="F873" s="894">
        <f t="shared" si="1741"/>
        <v>0</v>
      </c>
      <c r="G873" s="894">
        <f t="shared" si="1741"/>
        <v>0</v>
      </c>
      <c r="H873" s="894">
        <f t="shared" si="1741"/>
        <v>0</v>
      </c>
      <c r="I873" s="894">
        <f t="shared" si="1741"/>
        <v>2700410.2475100001</v>
      </c>
      <c r="J873" s="894">
        <f t="shared" si="1741"/>
        <v>-2045995.1403100002</v>
      </c>
      <c r="K873" s="894">
        <f t="shared" si="1700"/>
        <v>654415.10719999997</v>
      </c>
      <c r="L873" s="699">
        <f t="shared" si="1602"/>
        <v>0.24233914376655341</v>
      </c>
      <c r="M873" s="894">
        <f>M777</f>
        <v>0</v>
      </c>
      <c r="N873" s="699">
        <v>0</v>
      </c>
      <c r="O873" s="894">
        <f>O777</f>
        <v>0</v>
      </c>
      <c r="P873" s="699">
        <v>0</v>
      </c>
      <c r="Q873" s="894">
        <f>Q777</f>
        <v>0</v>
      </c>
      <c r="R873" s="699" t="e">
        <f t="shared" si="1667"/>
        <v>#DIV/0!</v>
      </c>
      <c r="S873" s="894">
        <f>S777</f>
        <v>0</v>
      </c>
      <c r="T873" s="699">
        <v>0</v>
      </c>
      <c r="U873" s="894">
        <f>U777</f>
        <v>654415.10719999997</v>
      </c>
      <c r="V873" s="118">
        <f>V777</f>
        <v>-1166324.1921000001</v>
      </c>
      <c r="W873" s="118">
        <f>W777</f>
        <v>0</v>
      </c>
      <c r="X873" s="118">
        <f>X777</f>
        <v>0</v>
      </c>
      <c r="Y873" s="118">
        <f>Y777</f>
        <v>-1166324.1921000001</v>
      </c>
      <c r="Z873" s="118">
        <f t="shared" si="1610"/>
        <v>2700410.2475100001</v>
      </c>
      <c r="AA873" s="118">
        <f>E873</f>
        <v>0</v>
      </c>
      <c r="AB873" s="118">
        <f>H873</f>
        <v>0</v>
      </c>
      <c r="AC873" s="118">
        <f>I873</f>
        <v>2700410.2475100001</v>
      </c>
      <c r="AD873" s="699">
        <f t="shared" si="1669"/>
        <v>0.24233914376655341</v>
      </c>
      <c r="AE873" s="894">
        <f t="shared" si="1652"/>
        <v>520964.68484999996</v>
      </c>
      <c r="AF873" s="699">
        <f t="shared" si="1604"/>
        <v>0.19292057024682532</v>
      </c>
      <c r="AG873" s="894">
        <f>AG777</f>
        <v>0</v>
      </c>
      <c r="AH873" s="699">
        <v>0</v>
      </c>
      <c r="AI873" s="894">
        <f>AI777</f>
        <v>0</v>
      </c>
      <c r="AJ873" s="752">
        <v>0</v>
      </c>
      <c r="AK873" s="894">
        <f>AK777</f>
        <v>0</v>
      </c>
      <c r="AL873" s="752">
        <v>0</v>
      </c>
      <c r="AM873" s="894">
        <f>AM777</f>
        <v>0</v>
      </c>
      <c r="AN873" s="752">
        <v>0</v>
      </c>
      <c r="AO873" s="894">
        <f>AO777</f>
        <v>520964.68484999996</v>
      </c>
      <c r="AP873" s="118">
        <f>AR873-AE873</f>
        <v>2179149.6242200001</v>
      </c>
      <c r="AQ873" s="752">
        <f t="shared" si="1697"/>
        <v>0.19292057024682532</v>
      </c>
      <c r="AR873" s="894">
        <f t="shared" si="1713"/>
        <v>2700114.30907</v>
      </c>
      <c r="AS873" s="699">
        <f t="shared" si="1605"/>
        <v>0.99989040982188793</v>
      </c>
      <c r="AT873" s="894">
        <f>AT777</f>
        <v>0</v>
      </c>
      <c r="AU873" s="699">
        <v>0</v>
      </c>
      <c r="AV873" s="894">
        <f>AV777</f>
        <v>0</v>
      </c>
      <c r="AW873" s="699">
        <v>0</v>
      </c>
      <c r="AX873" s="894">
        <f>AX777</f>
        <v>0</v>
      </c>
      <c r="AY873" s="699">
        <v>0</v>
      </c>
      <c r="AZ873" s="894">
        <f>AZ777</f>
        <v>0</v>
      </c>
      <c r="BA873" s="699">
        <v>0</v>
      </c>
      <c r="BB873" s="894">
        <f>BB777</f>
        <v>2700114.30907</v>
      </c>
      <c r="BC873" s="118">
        <f t="shared" si="1614"/>
        <v>0</v>
      </c>
      <c r="BD873" s="118">
        <f>BD777</f>
        <v>0</v>
      </c>
      <c r="BE873" s="118">
        <f t="shared" si="1658"/>
        <v>0</v>
      </c>
      <c r="BF873" s="118">
        <f>BF777</f>
        <v>0</v>
      </c>
      <c r="BG873" s="118">
        <f>BG777</f>
        <v>0</v>
      </c>
      <c r="BH873" s="118">
        <f>BH777</f>
        <v>0</v>
      </c>
      <c r="BI873" s="118">
        <f>BI777</f>
        <v>0</v>
      </c>
      <c r="BJ873" s="118">
        <f t="shared" si="1740"/>
        <v>2700114.30907</v>
      </c>
      <c r="BK873" s="118">
        <f>BB873</f>
        <v>2700114.30907</v>
      </c>
      <c r="BL873" s="118">
        <f>BL777</f>
        <v>0</v>
      </c>
      <c r="BM873" s="118">
        <f>BM777</f>
        <v>0</v>
      </c>
      <c r="BN873" s="118">
        <f t="shared" si="1720"/>
        <v>1211100</v>
      </c>
      <c r="BO873" s="118">
        <f>BO777</f>
        <v>0</v>
      </c>
      <c r="BP873" s="118"/>
      <c r="BQ873" s="118">
        <f>BQ777</f>
        <v>0</v>
      </c>
      <c r="BR873" s="118">
        <f>BR777</f>
        <v>0</v>
      </c>
      <c r="BS873" s="118">
        <f>BS777+BS833</f>
        <v>1211100</v>
      </c>
      <c r="BT873" s="118">
        <f>BU873-BN873</f>
        <v>-177265.59490000003</v>
      </c>
      <c r="BU873" s="118">
        <f t="shared" si="1671"/>
        <v>1033834.4051</v>
      </c>
      <c r="BV873" s="118">
        <f>BV777</f>
        <v>0</v>
      </c>
      <c r="BW873" s="118">
        <f>BW777</f>
        <v>0</v>
      </c>
      <c r="BX873" s="118">
        <f>BX777</f>
        <v>0</v>
      </c>
      <c r="BY873" s="118">
        <f>BY777</f>
        <v>0</v>
      </c>
      <c r="BZ873" s="118">
        <f>BZ777+BZ833</f>
        <v>1033834.4051</v>
      </c>
      <c r="CE873" s="699">
        <f t="shared" si="1620"/>
        <v>0.99989040982188793</v>
      </c>
    </row>
    <row r="874" spans="2:83" s="26" customFormat="1" ht="51" hidden="1" customHeight="1" x14ac:dyDescent="0.25">
      <c r="B874" s="1020" t="s">
        <v>135</v>
      </c>
      <c r="C874" s="1021"/>
      <c r="D874" s="1021"/>
      <c r="E874" s="1021"/>
      <c r="F874" s="1021"/>
      <c r="G874" s="1021"/>
      <c r="H874" s="1021"/>
      <c r="I874" s="1021"/>
      <c r="J874" s="1021"/>
      <c r="K874" s="1021"/>
      <c r="L874" s="1021"/>
      <c r="M874" s="1021"/>
      <c r="N874" s="1021"/>
      <c r="O874" s="1021"/>
      <c r="P874" s="1021"/>
      <c r="Q874" s="1021"/>
      <c r="R874" s="1021"/>
      <c r="S874" s="1021"/>
      <c r="T874" s="1021"/>
      <c r="U874" s="1021"/>
      <c r="V874" s="1021"/>
      <c r="W874" s="1021"/>
      <c r="X874" s="1021"/>
      <c r="Y874" s="1021"/>
      <c r="Z874" s="1021"/>
      <c r="AA874" s="1021"/>
      <c r="AB874" s="1021"/>
      <c r="AC874" s="1021"/>
      <c r="AD874" s="1021"/>
      <c r="AE874" s="1021"/>
      <c r="AF874" s="1021"/>
      <c r="AG874" s="1021"/>
      <c r="AH874" s="1021"/>
      <c r="AI874" s="1021"/>
      <c r="AJ874" s="1021"/>
      <c r="AK874" s="1021"/>
      <c r="AL874" s="1021"/>
      <c r="AM874" s="1021"/>
      <c r="AN874" s="1021"/>
      <c r="AO874" s="1021"/>
      <c r="AP874" s="1021"/>
      <c r="AQ874" s="1021"/>
      <c r="AR874" s="1021"/>
      <c r="AS874" s="1021"/>
      <c r="AT874" s="1021"/>
      <c r="AU874" s="1021"/>
      <c r="AV874" s="1021"/>
      <c r="AW874" s="1021"/>
      <c r="AX874" s="1021"/>
      <c r="AY874" s="1021"/>
      <c r="AZ874" s="1021"/>
      <c r="BA874" s="1021"/>
      <c r="BB874" s="1021"/>
      <c r="BC874" s="1021"/>
      <c r="BD874" s="1021"/>
      <c r="BE874" s="1021"/>
      <c r="BF874" s="1021"/>
      <c r="BG874" s="1021"/>
      <c r="BH874" s="1021"/>
      <c r="BI874" s="1021"/>
      <c r="BJ874" s="1021"/>
      <c r="BK874" s="1021"/>
      <c r="BL874" s="1021"/>
      <c r="BM874" s="1021"/>
      <c r="BN874" s="1021"/>
      <c r="BO874" s="1021"/>
      <c r="BP874" s="1021"/>
      <c r="BQ874" s="1021"/>
      <c r="BR874" s="1021"/>
      <c r="BS874" s="1021"/>
      <c r="BT874" s="1021"/>
      <c r="BU874" s="1021"/>
      <c r="BV874" s="1021"/>
      <c r="BW874" s="1021"/>
      <c r="BX874" s="1021"/>
      <c r="BY874" s="1021"/>
      <c r="BZ874" s="1021"/>
      <c r="CE874" s="699" t="e">
        <f t="shared" si="1620"/>
        <v>#DIV/0!</v>
      </c>
    </row>
    <row r="875" spans="2:83" s="26" customFormat="1" ht="47.25" hidden="1" customHeight="1" x14ac:dyDescent="0.3">
      <c r="B875" s="1017" t="s">
        <v>186</v>
      </c>
      <c r="C875" s="1017"/>
      <c r="D875" s="1017"/>
      <c r="E875" s="1017"/>
      <c r="F875" s="1017"/>
      <c r="G875" s="1017"/>
      <c r="H875" s="1017"/>
      <c r="I875" s="1017"/>
      <c r="J875" s="1017"/>
      <c r="K875" s="1017"/>
      <c r="L875" s="1017"/>
      <c r="M875" s="1017"/>
      <c r="N875" s="1017"/>
      <c r="O875" s="1017"/>
      <c r="P875" s="1017"/>
      <c r="Q875" s="1017"/>
      <c r="R875" s="1017"/>
      <c r="S875" s="1017"/>
      <c r="T875" s="1017"/>
      <c r="U875" s="1017"/>
      <c r="V875" s="1017"/>
      <c r="W875" s="1017"/>
      <c r="X875" s="1017"/>
      <c r="Y875" s="1017"/>
      <c r="Z875" s="1017"/>
      <c r="AA875" s="1017"/>
      <c r="AB875" s="1017"/>
      <c r="AC875" s="1017"/>
      <c r="AD875" s="1017"/>
      <c r="AE875" s="1017"/>
      <c r="AF875" s="1017"/>
      <c r="AG875" s="1017"/>
      <c r="AH875" s="1017"/>
      <c r="AI875" s="1017"/>
      <c r="AJ875" s="1017"/>
      <c r="AK875" s="1017"/>
      <c r="AL875" s="1017"/>
      <c r="AM875" s="1017"/>
      <c r="AN875" s="1017"/>
      <c r="AO875" s="1017"/>
      <c r="AP875" s="1017"/>
      <c r="AQ875" s="1017"/>
      <c r="AR875" s="1017"/>
      <c r="AS875" s="1017"/>
      <c r="AT875" s="1017"/>
      <c r="AU875" s="1017"/>
      <c r="AV875" s="1017"/>
      <c r="AW875" s="1017"/>
      <c r="AX875" s="1017"/>
      <c r="AY875" s="1017"/>
      <c r="AZ875" s="1017"/>
      <c r="BA875" s="1017"/>
      <c r="BB875" s="1017"/>
      <c r="BC875" s="1017"/>
      <c r="BD875" s="1017"/>
      <c r="BE875" s="1017"/>
      <c r="BF875" s="1017"/>
      <c r="BG875" s="1017"/>
      <c r="BH875" s="1017"/>
      <c r="BI875" s="1017"/>
      <c r="BJ875" s="1017"/>
      <c r="BK875" s="1017"/>
      <c r="BL875" s="1017"/>
      <c r="BM875" s="1017"/>
      <c r="BN875" s="1017"/>
      <c r="BO875" s="1017"/>
      <c r="BP875" s="1017"/>
      <c r="BQ875" s="1017"/>
      <c r="BR875" s="1017"/>
      <c r="BS875" s="1017"/>
      <c r="BT875" s="72"/>
      <c r="BU875" s="72"/>
      <c r="BV875" s="25"/>
      <c r="BW875" s="25"/>
      <c r="BX875" s="25"/>
      <c r="BY875" s="25"/>
      <c r="BZ875" s="25"/>
      <c r="CE875" s="699" t="e">
        <f t="shared" si="1620"/>
        <v>#DIV/0!</v>
      </c>
    </row>
    <row r="876" spans="2:83" s="26" customFormat="1" ht="64.5" hidden="1" customHeight="1" x14ac:dyDescent="0.3">
      <c r="B876" s="1010" t="s">
        <v>191</v>
      </c>
      <c r="C876" s="1010"/>
      <c r="D876" s="1010"/>
      <c r="E876" s="1010"/>
      <c r="F876" s="1010"/>
      <c r="G876" s="1010"/>
      <c r="H876" s="1010"/>
      <c r="I876" s="1010"/>
      <c r="J876" s="1010"/>
      <c r="K876" s="1010"/>
      <c r="L876" s="1010"/>
      <c r="M876" s="1010"/>
      <c r="N876" s="1010"/>
      <c r="O876" s="1010"/>
      <c r="P876" s="1010"/>
      <c r="Q876" s="1010"/>
      <c r="R876" s="1010"/>
      <c r="S876" s="1010"/>
      <c r="T876" s="1010"/>
      <c r="U876" s="1010"/>
      <c r="V876" s="1010"/>
      <c r="W876" s="1010"/>
      <c r="X876" s="1010"/>
      <c r="Y876" s="1010"/>
      <c r="Z876" s="1010"/>
      <c r="AA876" s="1010"/>
      <c r="AB876" s="1010"/>
      <c r="AC876" s="1010"/>
      <c r="AD876" s="1010"/>
      <c r="AE876" s="1010"/>
      <c r="AF876" s="1010"/>
      <c r="AG876" s="1010"/>
      <c r="AH876" s="1010"/>
      <c r="AI876" s="1010"/>
      <c r="AJ876" s="1010"/>
      <c r="AK876" s="1010"/>
      <c r="AL876" s="1010"/>
      <c r="AM876" s="1010"/>
      <c r="AN876" s="1010"/>
      <c r="AO876" s="1010"/>
      <c r="AP876" s="1010"/>
      <c r="AQ876" s="1010"/>
      <c r="AR876" s="1010"/>
      <c r="AS876" s="1010"/>
      <c r="AT876" s="1010"/>
      <c r="AU876" s="1010"/>
      <c r="AV876" s="1010"/>
      <c r="AW876" s="1010"/>
      <c r="AX876" s="1010"/>
      <c r="AY876" s="1010"/>
      <c r="AZ876" s="1010"/>
      <c r="BA876" s="1010"/>
      <c r="BB876" s="1010"/>
      <c r="BC876" s="1010"/>
      <c r="BD876" s="1010"/>
      <c r="BE876" s="1010"/>
      <c r="BF876" s="1010"/>
      <c r="BG876" s="1010"/>
      <c r="BH876" s="1010"/>
      <c r="BI876" s="1010"/>
      <c r="BJ876" s="1010"/>
      <c r="BK876" s="1010"/>
      <c r="BL876" s="1010"/>
      <c r="BM876" s="1010"/>
      <c r="BN876" s="1010"/>
      <c r="BO876" s="1010"/>
      <c r="BP876" s="1010"/>
      <c r="BQ876" s="1010"/>
      <c r="BR876" s="1010"/>
      <c r="BS876" s="1010"/>
      <c r="BT876" s="72"/>
      <c r="BU876" s="72"/>
      <c r="BV876" s="25"/>
      <c r="BW876" s="25"/>
      <c r="BX876" s="25"/>
      <c r="BY876" s="25"/>
      <c r="BZ876" s="25"/>
      <c r="CE876" s="699" t="e">
        <f t="shared" si="1620"/>
        <v>#DIV/0!</v>
      </c>
    </row>
    <row r="877" spans="2:83" s="52" customFormat="1" ht="258" hidden="1" customHeight="1" x14ac:dyDescent="0.25">
      <c r="B877" s="203">
        <v>1</v>
      </c>
      <c r="C877" s="133" t="s">
        <v>204</v>
      </c>
      <c r="D877" s="276">
        <f>D899+D901</f>
        <v>0</v>
      </c>
      <c r="E877" s="487"/>
      <c r="F877" s="511"/>
      <c r="G877" s="487"/>
      <c r="H877" s="89"/>
      <c r="I877" s="487">
        <f>SUM(I897:I907)</f>
        <v>0</v>
      </c>
      <c r="J877" s="276">
        <f>Q877</f>
        <v>0</v>
      </c>
      <c r="K877" s="579">
        <f>K899+K901</f>
        <v>0</v>
      </c>
      <c r="L877" s="687"/>
      <c r="M877" s="168"/>
      <c r="N877" s="687"/>
      <c r="O877" s="515"/>
      <c r="P877" s="687"/>
      <c r="Q877" s="439"/>
      <c r="R877" s="687"/>
      <c r="S877" s="89"/>
      <c r="T877" s="19"/>
      <c r="U877" s="439">
        <f>SUM(U897:U907)</f>
        <v>0</v>
      </c>
      <c r="V877" s="89">
        <f>W877+X877+Y877</f>
        <v>0</v>
      </c>
      <c r="W877" s="89"/>
      <c r="X877" s="89"/>
      <c r="Y877" s="89"/>
      <c r="Z877" s="89">
        <f>AA877+AB877+AC877</f>
        <v>0</v>
      </c>
      <c r="AA877" s="89">
        <f t="shared" ref="AA877:AA901" si="1742">E877</f>
        <v>0</v>
      </c>
      <c r="AB877" s="89">
        <f t="shared" ref="AB877:AB901" si="1743">H877</f>
        <v>0</v>
      </c>
      <c r="AC877" s="89">
        <f t="shared" ref="AC877:AC901" si="1744">I877</f>
        <v>0</v>
      </c>
      <c r="AD877" s="19"/>
      <c r="AE877" s="910">
        <f>AE899+AE901</f>
        <v>0</v>
      </c>
      <c r="AF877" s="263"/>
      <c r="AG877" s="168"/>
      <c r="AH877" s="166"/>
      <c r="AI877" s="168"/>
      <c r="AJ877" s="166"/>
      <c r="AK877" s="168"/>
      <c r="AL877" s="166"/>
      <c r="AM877" s="33"/>
      <c r="AN877" s="237"/>
      <c r="AO877" s="168">
        <f>SUM(AO897:AO907)</f>
        <v>0</v>
      </c>
      <c r="AP877" s="308">
        <f>AR877+AT877+AX877</f>
        <v>0</v>
      </c>
      <c r="AQ877" s="687"/>
      <c r="AR877" s="585">
        <f>AR899+AR901</f>
        <v>0</v>
      </c>
      <c r="AS877" s="687"/>
      <c r="AT877" s="168"/>
      <c r="AU877" s="166"/>
      <c r="AV877" s="168"/>
      <c r="AW877" s="166"/>
      <c r="AX877" s="168"/>
      <c r="AY877" s="166"/>
      <c r="AZ877" s="33"/>
      <c r="BA877" s="237"/>
      <c r="BB877" s="168">
        <f>SUM(BB897:BB907)</f>
        <v>0</v>
      </c>
      <c r="BC877" s="33">
        <f>AM877</f>
        <v>0</v>
      </c>
      <c r="BD877" s="168">
        <f>AO877</f>
        <v>0</v>
      </c>
      <c r="BE877" s="447">
        <f>BE899+BE901</f>
        <v>0</v>
      </c>
      <c r="BF877" s="168"/>
      <c r="BG877" s="168"/>
      <c r="BH877" s="33"/>
      <c r="BI877" s="168">
        <f>SUM(BI897:BI907)</f>
        <v>0</v>
      </c>
      <c r="BJ877" s="331">
        <f>BK877+BL877+BM877</f>
        <v>0</v>
      </c>
      <c r="BK877" s="168"/>
      <c r="BL877" s="33"/>
      <c r="BM877" s="168"/>
      <c r="BN877" s="331">
        <f>BO877+BR877+BS877</f>
        <v>0</v>
      </c>
      <c r="BO877" s="168">
        <f>BF877</f>
        <v>0</v>
      </c>
      <c r="BP877" s="168"/>
      <c r="BQ877" s="168"/>
      <c r="BR877" s="33">
        <f t="shared" ref="BR877:BR901" si="1745">BH877</f>
        <v>0</v>
      </c>
      <c r="BS877" s="168">
        <f t="shared" ref="BS877:BS901" si="1746">BI877</f>
        <v>0</v>
      </c>
      <c r="BT877" s="439"/>
      <c r="BU877" s="585">
        <f>BU899+BU901</f>
        <v>0</v>
      </c>
      <c r="BV877" s="168"/>
      <c r="BW877" s="168"/>
      <c r="BX877" s="168"/>
      <c r="BY877" s="33"/>
      <c r="BZ877" s="168">
        <f>SUM(BZ897:BZ907)</f>
        <v>70068</v>
      </c>
      <c r="CE877" s="699" t="e">
        <f t="shared" si="1620"/>
        <v>#DIV/0!</v>
      </c>
    </row>
    <row r="878" spans="2:83" s="25" customFormat="1" ht="15" hidden="1" customHeight="1" x14ac:dyDescent="0.25">
      <c r="B878" s="214"/>
      <c r="C878" s="114" t="s">
        <v>35</v>
      </c>
      <c r="D878" s="116">
        <f>I878</f>
        <v>0</v>
      </c>
      <c r="E878" s="35"/>
      <c r="F878" s="35"/>
      <c r="G878" s="35"/>
      <c r="H878" s="35"/>
      <c r="I878" s="116"/>
      <c r="J878" s="116">
        <f>Q878</f>
        <v>0</v>
      </c>
      <c r="K878" s="116">
        <f>U878</f>
        <v>0</v>
      </c>
      <c r="L878" s="116"/>
      <c r="M878" s="172"/>
      <c r="N878" s="35"/>
      <c r="O878" s="35"/>
      <c r="P878" s="35"/>
      <c r="Q878" s="35"/>
      <c r="R878" s="35"/>
      <c r="S878" s="35"/>
      <c r="T878" s="35"/>
      <c r="U878" s="116"/>
      <c r="V878" s="89">
        <f t="shared" ref="V878:V914" si="1747">W878+X878+Y878</f>
        <v>0</v>
      </c>
      <c r="W878" s="35"/>
      <c r="X878" s="35"/>
      <c r="Y878" s="35"/>
      <c r="Z878" s="89">
        <f t="shared" ref="Z878:Z914" si="1748">AA878+AB878+AC878</f>
        <v>0</v>
      </c>
      <c r="AA878" s="89">
        <f t="shared" si="1742"/>
        <v>0</v>
      </c>
      <c r="AB878" s="89">
        <f t="shared" si="1743"/>
        <v>0</v>
      </c>
      <c r="AC878" s="89">
        <f t="shared" si="1744"/>
        <v>0</v>
      </c>
      <c r="AD878" s="19"/>
      <c r="AE878" s="915">
        <f>AO878</f>
        <v>0</v>
      </c>
      <c r="AF878" s="496"/>
      <c r="AG878" s="172"/>
      <c r="AH878" s="172"/>
      <c r="AI878" s="172"/>
      <c r="AJ878" s="172"/>
      <c r="AK878" s="172"/>
      <c r="AL878" s="172"/>
      <c r="AM878" s="172"/>
      <c r="AN878" s="172"/>
      <c r="AO878" s="171"/>
      <c r="AP878" s="116">
        <f t="shared" ref="AP878:AP914" si="1749">AR878+AT878+AX878</f>
        <v>0</v>
      </c>
      <c r="AQ878" s="116"/>
      <c r="AR878" s="116">
        <f>BB878</f>
        <v>0</v>
      </c>
      <c r="AS878" s="116"/>
      <c r="AT878" s="172"/>
      <c r="AU878" s="172"/>
      <c r="AV878" s="172"/>
      <c r="AW878" s="172"/>
      <c r="AX878" s="172"/>
      <c r="AY878" s="172"/>
      <c r="AZ878" s="172"/>
      <c r="BA878" s="172"/>
      <c r="BB878" s="171"/>
      <c r="BC878" s="172">
        <f t="shared" ref="BC878:BC914" si="1750">AM878</f>
        <v>0</v>
      </c>
      <c r="BD878" s="171">
        <f t="shared" ref="BD878:BD914" si="1751">AO878</f>
        <v>0</v>
      </c>
      <c r="BE878" s="116">
        <f>BI878</f>
        <v>0</v>
      </c>
      <c r="BF878" s="172"/>
      <c r="BG878" s="172"/>
      <c r="BH878" s="172"/>
      <c r="BI878" s="171"/>
      <c r="BJ878" s="116">
        <f t="shared" ref="BJ878:BJ901" si="1752">BK878+BL878+BM878</f>
        <v>0</v>
      </c>
      <c r="BK878" s="172"/>
      <c r="BL878" s="172"/>
      <c r="BM878" s="171"/>
      <c r="BN878" s="116">
        <f t="shared" ref="BN878:BN901" si="1753">BO878+BR878+BS878</f>
        <v>0</v>
      </c>
      <c r="BO878" s="172">
        <f t="shared" ref="BO878:BO901" si="1754">BF878</f>
        <v>0</v>
      </c>
      <c r="BP878" s="172"/>
      <c r="BQ878" s="172"/>
      <c r="BR878" s="172">
        <f t="shared" si="1745"/>
        <v>0</v>
      </c>
      <c r="BS878" s="171">
        <f t="shared" si="1746"/>
        <v>0</v>
      </c>
      <c r="BT878" s="116"/>
      <c r="BU878" s="116">
        <f>BZ878</f>
        <v>0</v>
      </c>
      <c r="BV878" s="172"/>
      <c r="BW878" s="172"/>
      <c r="BX878" s="172"/>
      <c r="BY878" s="172"/>
      <c r="BZ878" s="171"/>
      <c r="CE878" s="699" t="e">
        <f t="shared" si="1620"/>
        <v>#DIV/0!</v>
      </c>
    </row>
    <row r="879" spans="2:83" s="25" customFormat="1" ht="15.75" hidden="1" customHeight="1" x14ac:dyDescent="0.25">
      <c r="B879" s="214"/>
      <c r="C879" s="136" t="s">
        <v>136</v>
      </c>
      <c r="D879" s="137">
        <f>I879</f>
        <v>0</v>
      </c>
      <c r="E879" s="304"/>
      <c r="F879" s="304"/>
      <c r="G879" s="304"/>
      <c r="H879" s="304"/>
      <c r="I879" s="137"/>
      <c r="J879" s="137">
        <f>Q879</f>
        <v>0</v>
      </c>
      <c r="K879" s="116">
        <f>U879</f>
        <v>0</v>
      </c>
      <c r="L879" s="116"/>
      <c r="M879" s="248"/>
      <c r="N879" s="35"/>
      <c r="O879" s="304"/>
      <c r="P879" s="35"/>
      <c r="Q879" s="304"/>
      <c r="R879" s="35"/>
      <c r="S879" s="304"/>
      <c r="T879" s="35"/>
      <c r="U879" s="137"/>
      <c r="V879" s="89">
        <f t="shared" si="1747"/>
        <v>0</v>
      </c>
      <c r="W879" s="304"/>
      <c r="X879" s="304"/>
      <c r="Y879" s="304"/>
      <c r="Z879" s="89">
        <f t="shared" si="1748"/>
        <v>0</v>
      </c>
      <c r="AA879" s="89">
        <f t="shared" si="1742"/>
        <v>0</v>
      </c>
      <c r="AB879" s="89">
        <f t="shared" si="1743"/>
        <v>0</v>
      </c>
      <c r="AC879" s="89">
        <f t="shared" si="1744"/>
        <v>0</v>
      </c>
      <c r="AD879" s="19"/>
      <c r="AE879" s="990">
        <f>AO879</f>
        <v>0</v>
      </c>
      <c r="AF879" s="496"/>
      <c r="AG879" s="248"/>
      <c r="AH879" s="172"/>
      <c r="AI879" s="248"/>
      <c r="AJ879" s="172"/>
      <c r="AK879" s="248"/>
      <c r="AL879" s="172"/>
      <c r="AM879" s="248"/>
      <c r="AN879" s="172"/>
      <c r="AO879" s="247"/>
      <c r="AP879" s="137">
        <f t="shared" si="1749"/>
        <v>0</v>
      </c>
      <c r="AQ879" s="116"/>
      <c r="AR879" s="137">
        <f>BB879</f>
        <v>0</v>
      </c>
      <c r="AS879" s="116"/>
      <c r="AT879" s="248"/>
      <c r="AU879" s="172"/>
      <c r="AV879" s="248"/>
      <c r="AW879" s="172"/>
      <c r="AX879" s="248"/>
      <c r="AY879" s="172"/>
      <c r="AZ879" s="248"/>
      <c r="BA879" s="172"/>
      <c r="BB879" s="247"/>
      <c r="BC879" s="248">
        <f t="shared" si="1750"/>
        <v>0</v>
      </c>
      <c r="BD879" s="247">
        <f t="shared" si="1751"/>
        <v>0</v>
      </c>
      <c r="BE879" s="137">
        <f>BI879</f>
        <v>0</v>
      </c>
      <c r="BF879" s="248"/>
      <c r="BG879" s="248"/>
      <c r="BH879" s="248"/>
      <c r="BI879" s="247"/>
      <c r="BJ879" s="137">
        <f t="shared" si="1752"/>
        <v>0</v>
      </c>
      <c r="BK879" s="248"/>
      <c r="BL879" s="248"/>
      <c r="BM879" s="247"/>
      <c r="BN879" s="137">
        <f t="shared" si="1753"/>
        <v>0</v>
      </c>
      <c r="BO879" s="248">
        <f t="shared" si="1754"/>
        <v>0</v>
      </c>
      <c r="BP879" s="248"/>
      <c r="BQ879" s="248"/>
      <c r="BR879" s="248">
        <f t="shared" si="1745"/>
        <v>0</v>
      </c>
      <c r="BS879" s="247">
        <f t="shared" si="1746"/>
        <v>0</v>
      </c>
      <c r="BT879" s="137"/>
      <c r="BU879" s="137">
        <f>BZ879</f>
        <v>0</v>
      </c>
      <c r="BV879" s="248"/>
      <c r="BW879" s="248"/>
      <c r="BX879" s="248"/>
      <c r="BY879" s="248"/>
      <c r="BZ879" s="247"/>
      <c r="CE879" s="699" t="e">
        <f t="shared" si="1620"/>
        <v>#DIV/0!</v>
      </c>
    </row>
    <row r="880" spans="2:83" s="25" customFormat="1" ht="15" hidden="1" customHeight="1" x14ac:dyDescent="0.25">
      <c r="B880" s="227"/>
      <c r="C880" s="131" t="s">
        <v>137</v>
      </c>
      <c r="D880" s="116">
        <f>E880+I880</f>
        <v>0</v>
      </c>
      <c r="E880" s="35">
        <f>E883+E886</f>
        <v>0</v>
      </c>
      <c r="F880" s="35"/>
      <c r="G880" s="35"/>
      <c r="H880" s="35"/>
      <c r="I880" s="116">
        <f>I883+I886</f>
        <v>0</v>
      </c>
      <c r="J880" s="116">
        <f>K880+Q880</f>
        <v>0</v>
      </c>
      <c r="K880" s="116">
        <f>M880+U880</f>
        <v>0</v>
      </c>
      <c r="L880" s="116"/>
      <c r="M880" s="172">
        <f>M883+M886</f>
        <v>0</v>
      </c>
      <c r="N880" s="35"/>
      <c r="O880" s="35"/>
      <c r="P880" s="35"/>
      <c r="Q880" s="35"/>
      <c r="R880" s="35"/>
      <c r="S880" s="35"/>
      <c r="T880" s="35"/>
      <c r="U880" s="116">
        <f>U883+U886</f>
        <v>0</v>
      </c>
      <c r="V880" s="89">
        <f t="shared" si="1747"/>
        <v>0</v>
      </c>
      <c r="W880" s="35"/>
      <c r="X880" s="35"/>
      <c r="Y880" s="35"/>
      <c r="Z880" s="89">
        <f t="shared" si="1748"/>
        <v>0</v>
      </c>
      <c r="AA880" s="89">
        <f t="shared" si="1742"/>
        <v>0</v>
      </c>
      <c r="AB880" s="89">
        <f t="shared" si="1743"/>
        <v>0</v>
      </c>
      <c r="AC880" s="89">
        <f t="shared" si="1744"/>
        <v>0</v>
      </c>
      <c r="AD880" s="19"/>
      <c r="AE880" s="915">
        <f>AG880+AO880</f>
        <v>0</v>
      </c>
      <c r="AF880" s="496"/>
      <c r="AG880" s="172">
        <f>AG883+AG886</f>
        <v>0</v>
      </c>
      <c r="AH880" s="172"/>
      <c r="AI880" s="172"/>
      <c r="AJ880" s="172"/>
      <c r="AK880" s="172"/>
      <c r="AL880" s="172"/>
      <c r="AM880" s="172"/>
      <c r="AN880" s="172"/>
      <c r="AO880" s="171">
        <f>AO883+AO886</f>
        <v>0</v>
      </c>
      <c r="AP880" s="116">
        <f t="shared" si="1749"/>
        <v>0</v>
      </c>
      <c r="AQ880" s="116"/>
      <c r="AR880" s="116">
        <f>AT880+BB880</f>
        <v>0</v>
      </c>
      <c r="AS880" s="116"/>
      <c r="AT880" s="172">
        <f>AT883+AT886</f>
        <v>0</v>
      </c>
      <c r="AU880" s="172"/>
      <c r="AV880" s="172"/>
      <c r="AW880" s="172"/>
      <c r="AX880" s="172"/>
      <c r="AY880" s="172"/>
      <c r="AZ880" s="172"/>
      <c r="BA880" s="172"/>
      <c r="BB880" s="171">
        <f>BB883+BB886</f>
        <v>0</v>
      </c>
      <c r="BC880" s="172">
        <f t="shared" si="1750"/>
        <v>0</v>
      </c>
      <c r="BD880" s="171">
        <f t="shared" si="1751"/>
        <v>0</v>
      </c>
      <c r="BE880" s="116">
        <f>BF880+BI880</f>
        <v>0</v>
      </c>
      <c r="BF880" s="172">
        <f>BF883+BF886</f>
        <v>0</v>
      </c>
      <c r="BG880" s="172"/>
      <c r="BH880" s="172"/>
      <c r="BI880" s="171">
        <f>BI883+BI886</f>
        <v>0</v>
      </c>
      <c r="BJ880" s="116">
        <f t="shared" si="1752"/>
        <v>0</v>
      </c>
      <c r="BK880" s="172"/>
      <c r="BL880" s="172"/>
      <c r="BM880" s="171"/>
      <c r="BN880" s="116">
        <f t="shared" si="1753"/>
        <v>0</v>
      </c>
      <c r="BO880" s="172">
        <f t="shared" si="1754"/>
        <v>0</v>
      </c>
      <c r="BP880" s="172"/>
      <c r="BQ880" s="172"/>
      <c r="BR880" s="172">
        <f t="shared" si="1745"/>
        <v>0</v>
      </c>
      <c r="BS880" s="171">
        <f t="shared" si="1746"/>
        <v>0</v>
      </c>
      <c r="BT880" s="116"/>
      <c r="BU880" s="116">
        <f>BV880+BZ880</f>
        <v>0</v>
      </c>
      <c r="BV880" s="172">
        <f>BV883+BV886</f>
        <v>0</v>
      </c>
      <c r="BW880" s="172"/>
      <c r="BX880" s="172"/>
      <c r="BY880" s="172"/>
      <c r="BZ880" s="171">
        <f>BZ883+BZ886</f>
        <v>0</v>
      </c>
      <c r="CE880" s="699" t="e">
        <f t="shared" si="1620"/>
        <v>#DIV/0!</v>
      </c>
    </row>
    <row r="881" spans="2:83" s="25" customFormat="1" ht="15" hidden="1" customHeight="1" x14ac:dyDescent="0.25">
      <c r="B881" s="227"/>
      <c r="C881" s="131" t="s">
        <v>138</v>
      </c>
      <c r="D881" s="116">
        <f>E881+I881</f>
        <v>0</v>
      </c>
      <c r="E881" s="35">
        <f>E884+E887</f>
        <v>0</v>
      </c>
      <c r="F881" s="35"/>
      <c r="G881" s="35"/>
      <c r="H881" s="35"/>
      <c r="I881" s="116">
        <f>I884+I887</f>
        <v>0</v>
      </c>
      <c r="J881" s="116">
        <f>K881+Q881</f>
        <v>0</v>
      </c>
      <c r="K881" s="116">
        <f>M881+U881</f>
        <v>0</v>
      </c>
      <c r="L881" s="116"/>
      <c r="M881" s="172">
        <f>M884+M887</f>
        <v>0</v>
      </c>
      <c r="N881" s="35"/>
      <c r="O881" s="35"/>
      <c r="P881" s="35"/>
      <c r="Q881" s="35"/>
      <c r="R881" s="35"/>
      <c r="S881" s="35"/>
      <c r="T881" s="35"/>
      <c r="U881" s="116">
        <f>U884+U887</f>
        <v>0</v>
      </c>
      <c r="V881" s="89">
        <f t="shared" si="1747"/>
        <v>0</v>
      </c>
      <c r="W881" s="35"/>
      <c r="X881" s="35"/>
      <c r="Y881" s="35"/>
      <c r="Z881" s="89">
        <f t="shared" si="1748"/>
        <v>0</v>
      </c>
      <c r="AA881" s="89">
        <f t="shared" si="1742"/>
        <v>0</v>
      </c>
      <c r="AB881" s="89">
        <f t="shared" si="1743"/>
        <v>0</v>
      </c>
      <c r="AC881" s="89">
        <f t="shared" si="1744"/>
        <v>0</v>
      </c>
      <c r="AD881" s="19"/>
      <c r="AE881" s="915">
        <f>AG881+AO881</f>
        <v>0</v>
      </c>
      <c r="AF881" s="496"/>
      <c r="AG881" s="172">
        <f>AG884+AG887</f>
        <v>0</v>
      </c>
      <c r="AH881" s="172"/>
      <c r="AI881" s="172"/>
      <c r="AJ881" s="172"/>
      <c r="AK881" s="172"/>
      <c r="AL881" s="172"/>
      <c r="AM881" s="172"/>
      <c r="AN881" s="172"/>
      <c r="AO881" s="171">
        <f>AO884+AO887</f>
        <v>0</v>
      </c>
      <c r="AP881" s="116">
        <f t="shared" si="1749"/>
        <v>0</v>
      </c>
      <c r="AQ881" s="116"/>
      <c r="AR881" s="116">
        <f>AT881+BB881</f>
        <v>0</v>
      </c>
      <c r="AS881" s="116"/>
      <c r="AT881" s="172">
        <f>AT884+AT887</f>
        <v>0</v>
      </c>
      <c r="AU881" s="172"/>
      <c r="AV881" s="172"/>
      <c r="AW881" s="172"/>
      <c r="AX881" s="172"/>
      <c r="AY881" s="172"/>
      <c r="AZ881" s="172"/>
      <c r="BA881" s="172"/>
      <c r="BB881" s="171">
        <f>BB884+BB887</f>
        <v>0</v>
      </c>
      <c r="BC881" s="172">
        <f t="shared" si="1750"/>
        <v>0</v>
      </c>
      <c r="BD881" s="171">
        <f t="shared" si="1751"/>
        <v>0</v>
      </c>
      <c r="BE881" s="116">
        <f>BF881+BI881</f>
        <v>0</v>
      </c>
      <c r="BF881" s="172">
        <f>BF884+BF887</f>
        <v>0</v>
      </c>
      <c r="BG881" s="172"/>
      <c r="BH881" s="172"/>
      <c r="BI881" s="171">
        <f>BI884+BI887</f>
        <v>0</v>
      </c>
      <c r="BJ881" s="116">
        <f t="shared" si="1752"/>
        <v>0</v>
      </c>
      <c r="BK881" s="172"/>
      <c r="BL881" s="172"/>
      <c r="BM881" s="171"/>
      <c r="BN881" s="116">
        <f t="shared" si="1753"/>
        <v>0</v>
      </c>
      <c r="BO881" s="172">
        <f t="shared" si="1754"/>
        <v>0</v>
      </c>
      <c r="BP881" s="172"/>
      <c r="BQ881" s="172"/>
      <c r="BR881" s="172">
        <f t="shared" si="1745"/>
        <v>0</v>
      </c>
      <c r="BS881" s="171">
        <f t="shared" si="1746"/>
        <v>0</v>
      </c>
      <c r="BT881" s="116"/>
      <c r="BU881" s="116">
        <f>BV881+BZ881</f>
        <v>0</v>
      </c>
      <c r="BV881" s="172">
        <f>BV884+BV887</f>
        <v>0</v>
      </c>
      <c r="BW881" s="172"/>
      <c r="BX881" s="172"/>
      <c r="BY881" s="172"/>
      <c r="BZ881" s="171">
        <f>BZ884+BZ887</f>
        <v>0</v>
      </c>
      <c r="CE881" s="699" t="e">
        <f t="shared" si="1620"/>
        <v>#DIV/0!</v>
      </c>
    </row>
    <row r="882" spans="2:83" s="25" customFormat="1" ht="33.75" hidden="1" customHeight="1" x14ac:dyDescent="0.25">
      <c r="B882" s="227"/>
      <c r="C882" s="131" t="s">
        <v>139</v>
      </c>
      <c r="D882" s="116">
        <f>E882+I882</f>
        <v>0</v>
      </c>
      <c r="E882" s="35">
        <f>E883+E884</f>
        <v>0</v>
      </c>
      <c r="F882" s="35"/>
      <c r="G882" s="35"/>
      <c r="H882" s="35"/>
      <c r="I882" s="116">
        <f>I883+I884</f>
        <v>0</v>
      </c>
      <c r="J882" s="116">
        <f>K882+Q882</f>
        <v>0</v>
      </c>
      <c r="K882" s="116">
        <f>M882+U882</f>
        <v>0</v>
      </c>
      <c r="L882" s="116"/>
      <c r="M882" s="172">
        <f>M883+M884</f>
        <v>0</v>
      </c>
      <c r="N882" s="35"/>
      <c r="O882" s="35"/>
      <c r="P882" s="35"/>
      <c r="Q882" s="35"/>
      <c r="R882" s="35"/>
      <c r="S882" s="35"/>
      <c r="T882" s="35"/>
      <c r="U882" s="116">
        <f>U883+U884</f>
        <v>0</v>
      </c>
      <c r="V882" s="89">
        <f t="shared" si="1747"/>
        <v>0</v>
      </c>
      <c r="W882" s="35"/>
      <c r="X882" s="35"/>
      <c r="Y882" s="35"/>
      <c r="Z882" s="89">
        <f t="shared" si="1748"/>
        <v>0</v>
      </c>
      <c r="AA882" s="89">
        <f t="shared" si="1742"/>
        <v>0</v>
      </c>
      <c r="AB882" s="89">
        <f t="shared" si="1743"/>
        <v>0</v>
      </c>
      <c r="AC882" s="89">
        <f t="shared" si="1744"/>
        <v>0</v>
      </c>
      <c r="AD882" s="19"/>
      <c r="AE882" s="915">
        <f>AG882+AO882</f>
        <v>0</v>
      </c>
      <c r="AF882" s="496"/>
      <c r="AG882" s="172">
        <f>AG883+AG884</f>
        <v>0</v>
      </c>
      <c r="AH882" s="172"/>
      <c r="AI882" s="172"/>
      <c r="AJ882" s="172"/>
      <c r="AK882" s="172"/>
      <c r="AL882" s="172"/>
      <c r="AM882" s="172"/>
      <c r="AN882" s="172"/>
      <c r="AO882" s="171">
        <f>AO883+AO884</f>
        <v>0</v>
      </c>
      <c r="AP882" s="116">
        <f t="shared" si="1749"/>
        <v>0</v>
      </c>
      <c r="AQ882" s="116"/>
      <c r="AR882" s="116">
        <f>AT882+BB882</f>
        <v>0</v>
      </c>
      <c r="AS882" s="116"/>
      <c r="AT882" s="172">
        <f>AT883+AT884</f>
        <v>0</v>
      </c>
      <c r="AU882" s="172"/>
      <c r="AV882" s="172"/>
      <c r="AW882" s="172"/>
      <c r="AX882" s="172"/>
      <c r="AY882" s="172"/>
      <c r="AZ882" s="172"/>
      <c r="BA882" s="172"/>
      <c r="BB882" s="171">
        <f>BB883+BB884</f>
        <v>0</v>
      </c>
      <c r="BC882" s="172">
        <f t="shared" si="1750"/>
        <v>0</v>
      </c>
      <c r="BD882" s="171">
        <f t="shared" si="1751"/>
        <v>0</v>
      </c>
      <c r="BE882" s="116">
        <f>BF882+BI882</f>
        <v>0</v>
      </c>
      <c r="BF882" s="172">
        <f>BF883+BF884</f>
        <v>0</v>
      </c>
      <c r="BG882" s="172"/>
      <c r="BH882" s="172"/>
      <c r="BI882" s="171">
        <f>BI883+BI884</f>
        <v>0</v>
      </c>
      <c r="BJ882" s="116">
        <f t="shared" si="1752"/>
        <v>0</v>
      </c>
      <c r="BK882" s="172"/>
      <c r="BL882" s="172"/>
      <c r="BM882" s="171"/>
      <c r="BN882" s="116">
        <f t="shared" si="1753"/>
        <v>0</v>
      </c>
      <c r="BO882" s="172">
        <f t="shared" si="1754"/>
        <v>0</v>
      </c>
      <c r="BP882" s="172"/>
      <c r="BQ882" s="172"/>
      <c r="BR882" s="172">
        <f t="shared" si="1745"/>
        <v>0</v>
      </c>
      <c r="BS882" s="171">
        <f t="shared" si="1746"/>
        <v>0</v>
      </c>
      <c r="BT882" s="116"/>
      <c r="BU882" s="116">
        <f>BV882+BZ882</f>
        <v>0</v>
      </c>
      <c r="BV882" s="172">
        <f>BV883+BV884</f>
        <v>0</v>
      </c>
      <c r="BW882" s="172"/>
      <c r="BX882" s="172"/>
      <c r="BY882" s="172"/>
      <c r="BZ882" s="171">
        <f>BZ883+BZ884</f>
        <v>0</v>
      </c>
      <c r="CE882" s="699" t="e">
        <f t="shared" si="1620"/>
        <v>#DIV/0!</v>
      </c>
    </row>
    <row r="883" spans="2:83" s="25" customFormat="1" ht="17.25" hidden="1" customHeight="1" x14ac:dyDescent="0.25">
      <c r="B883" s="227"/>
      <c r="C883" s="131" t="s">
        <v>137</v>
      </c>
      <c r="D883" s="116">
        <f>E883</f>
        <v>0</v>
      </c>
      <c r="E883" s="35"/>
      <c r="F883" s="35"/>
      <c r="G883" s="35"/>
      <c r="H883" s="35"/>
      <c r="I883" s="116"/>
      <c r="J883" s="116">
        <f>K883</f>
        <v>0</v>
      </c>
      <c r="K883" s="116">
        <f>M883</f>
        <v>0</v>
      </c>
      <c r="L883" s="116"/>
      <c r="M883" s="172"/>
      <c r="N883" s="35"/>
      <c r="O883" s="35"/>
      <c r="P883" s="35"/>
      <c r="Q883" s="35"/>
      <c r="R883" s="35"/>
      <c r="S883" s="35"/>
      <c r="T883" s="35"/>
      <c r="U883" s="116"/>
      <c r="V883" s="89">
        <f t="shared" si="1747"/>
        <v>0</v>
      </c>
      <c r="W883" s="35"/>
      <c r="X883" s="35"/>
      <c r="Y883" s="35"/>
      <c r="Z883" s="89">
        <f t="shared" si="1748"/>
        <v>0</v>
      </c>
      <c r="AA883" s="89">
        <f t="shared" si="1742"/>
        <v>0</v>
      </c>
      <c r="AB883" s="89">
        <f t="shared" si="1743"/>
        <v>0</v>
      </c>
      <c r="AC883" s="89">
        <f t="shared" si="1744"/>
        <v>0</v>
      </c>
      <c r="AD883" s="19"/>
      <c r="AE883" s="915">
        <f>AG883</f>
        <v>0</v>
      </c>
      <c r="AF883" s="496"/>
      <c r="AG883" s="172"/>
      <c r="AH883" s="172"/>
      <c r="AI883" s="172"/>
      <c r="AJ883" s="172"/>
      <c r="AK883" s="172"/>
      <c r="AL883" s="172"/>
      <c r="AM883" s="172"/>
      <c r="AN883" s="172"/>
      <c r="AO883" s="171"/>
      <c r="AP883" s="116">
        <f t="shared" si="1749"/>
        <v>0</v>
      </c>
      <c r="AQ883" s="116"/>
      <c r="AR883" s="116">
        <f>AT883</f>
        <v>0</v>
      </c>
      <c r="AS883" s="116"/>
      <c r="AT883" s="172"/>
      <c r="AU883" s="172"/>
      <c r="AV883" s="172"/>
      <c r="AW883" s="172"/>
      <c r="AX883" s="172"/>
      <c r="AY883" s="172"/>
      <c r="AZ883" s="172"/>
      <c r="BA883" s="172"/>
      <c r="BB883" s="171"/>
      <c r="BC883" s="172">
        <f t="shared" si="1750"/>
        <v>0</v>
      </c>
      <c r="BD883" s="171">
        <f t="shared" si="1751"/>
        <v>0</v>
      </c>
      <c r="BE883" s="116">
        <f>BF883</f>
        <v>0</v>
      </c>
      <c r="BF883" s="172"/>
      <c r="BG883" s="172"/>
      <c r="BH883" s="172"/>
      <c r="BI883" s="171"/>
      <c r="BJ883" s="116">
        <f t="shared" si="1752"/>
        <v>0</v>
      </c>
      <c r="BK883" s="172"/>
      <c r="BL883" s="172"/>
      <c r="BM883" s="171"/>
      <c r="BN883" s="116">
        <f t="shared" si="1753"/>
        <v>0</v>
      </c>
      <c r="BO883" s="172">
        <f t="shared" si="1754"/>
        <v>0</v>
      </c>
      <c r="BP883" s="172"/>
      <c r="BQ883" s="172"/>
      <c r="BR883" s="172">
        <f t="shared" si="1745"/>
        <v>0</v>
      </c>
      <c r="BS883" s="171">
        <f t="shared" si="1746"/>
        <v>0</v>
      </c>
      <c r="BT883" s="116"/>
      <c r="BU883" s="116">
        <f>BV883</f>
        <v>0</v>
      </c>
      <c r="BV883" s="172"/>
      <c r="BW883" s="172"/>
      <c r="BX883" s="172"/>
      <c r="BY883" s="172"/>
      <c r="BZ883" s="171"/>
      <c r="CE883" s="699" t="e">
        <f t="shared" si="1620"/>
        <v>#DIV/0!</v>
      </c>
    </row>
    <row r="884" spans="2:83" s="25" customFormat="1" ht="29.25" hidden="1" customHeight="1" x14ac:dyDescent="0.25">
      <c r="B884" s="227"/>
      <c r="C884" s="131" t="s">
        <v>138</v>
      </c>
      <c r="D884" s="116">
        <f>E884</f>
        <v>0</v>
      </c>
      <c r="E884" s="35"/>
      <c r="F884" s="35"/>
      <c r="G884" s="35"/>
      <c r="H884" s="35"/>
      <c r="I884" s="116"/>
      <c r="J884" s="116">
        <f>K884</f>
        <v>0</v>
      </c>
      <c r="K884" s="116">
        <f>M884</f>
        <v>0</v>
      </c>
      <c r="L884" s="116"/>
      <c r="M884" s="172"/>
      <c r="N884" s="35"/>
      <c r="O884" s="35"/>
      <c r="P884" s="35"/>
      <c r="Q884" s="35"/>
      <c r="R884" s="35"/>
      <c r="S884" s="35"/>
      <c r="T884" s="35"/>
      <c r="U884" s="116"/>
      <c r="V884" s="89">
        <f t="shared" si="1747"/>
        <v>0</v>
      </c>
      <c r="W884" s="35"/>
      <c r="X884" s="35"/>
      <c r="Y884" s="35"/>
      <c r="Z884" s="89">
        <f t="shared" si="1748"/>
        <v>0</v>
      </c>
      <c r="AA884" s="89">
        <f t="shared" si="1742"/>
        <v>0</v>
      </c>
      <c r="AB884" s="89">
        <f t="shared" si="1743"/>
        <v>0</v>
      </c>
      <c r="AC884" s="89">
        <f t="shared" si="1744"/>
        <v>0</v>
      </c>
      <c r="AD884" s="19"/>
      <c r="AE884" s="915">
        <f>AG884</f>
        <v>0</v>
      </c>
      <c r="AF884" s="496"/>
      <c r="AG884" s="172"/>
      <c r="AH884" s="172"/>
      <c r="AI884" s="172"/>
      <c r="AJ884" s="172"/>
      <c r="AK884" s="172"/>
      <c r="AL884" s="172"/>
      <c r="AM884" s="172"/>
      <c r="AN884" s="172"/>
      <c r="AO884" s="171"/>
      <c r="AP884" s="116">
        <f t="shared" si="1749"/>
        <v>0</v>
      </c>
      <c r="AQ884" s="116"/>
      <c r="AR884" s="116">
        <f>AT884</f>
        <v>0</v>
      </c>
      <c r="AS884" s="116"/>
      <c r="AT884" s="172"/>
      <c r="AU884" s="172"/>
      <c r="AV884" s="172"/>
      <c r="AW884" s="172"/>
      <c r="AX884" s="172"/>
      <c r="AY884" s="172"/>
      <c r="AZ884" s="172"/>
      <c r="BA884" s="172"/>
      <c r="BB884" s="171"/>
      <c r="BC884" s="172">
        <f t="shared" si="1750"/>
        <v>0</v>
      </c>
      <c r="BD884" s="171">
        <f t="shared" si="1751"/>
        <v>0</v>
      </c>
      <c r="BE884" s="116">
        <f>BF884</f>
        <v>0</v>
      </c>
      <c r="BF884" s="172"/>
      <c r="BG884" s="172"/>
      <c r="BH884" s="172"/>
      <c r="BI884" s="171"/>
      <c r="BJ884" s="116">
        <f t="shared" si="1752"/>
        <v>0</v>
      </c>
      <c r="BK884" s="172"/>
      <c r="BL884" s="172"/>
      <c r="BM884" s="171"/>
      <c r="BN884" s="116">
        <f t="shared" si="1753"/>
        <v>0</v>
      </c>
      <c r="BO884" s="172">
        <f t="shared" si="1754"/>
        <v>0</v>
      </c>
      <c r="BP884" s="172"/>
      <c r="BQ884" s="172"/>
      <c r="BR884" s="172">
        <f t="shared" si="1745"/>
        <v>0</v>
      </c>
      <c r="BS884" s="171">
        <f t="shared" si="1746"/>
        <v>0</v>
      </c>
      <c r="BT884" s="116"/>
      <c r="BU884" s="116">
        <f>BV884</f>
        <v>0</v>
      </c>
      <c r="BV884" s="172"/>
      <c r="BW884" s="172"/>
      <c r="BX884" s="172"/>
      <c r="BY884" s="172"/>
      <c r="BZ884" s="171"/>
      <c r="CE884" s="699" t="e">
        <f t="shared" si="1620"/>
        <v>#DIV/0!</v>
      </c>
    </row>
    <row r="885" spans="2:83" s="25" customFormat="1" ht="32.25" hidden="1" customHeight="1" x14ac:dyDescent="0.25">
      <c r="B885" s="227"/>
      <c r="C885" s="131" t="s">
        <v>140</v>
      </c>
      <c r="D885" s="116">
        <f>E885+I885</f>
        <v>0</v>
      </c>
      <c r="E885" s="35"/>
      <c r="F885" s="35"/>
      <c r="G885" s="35"/>
      <c r="H885" s="35"/>
      <c r="I885" s="116">
        <f>I886+I887</f>
        <v>0</v>
      </c>
      <c r="J885" s="116">
        <f>K885+Q885</f>
        <v>0</v>
      </c>
      <c r="K885" s="116">
        <f>M885+U885</f>
        <v>0</v>
      </c>
      <c r="L885" s="116"/>
      <c r="M885" s="172"/>
      <c r="N885" s="35"/>
      <c r="O885" s="35"/>
      <c r="P885" s="35"/>
      <c r="Q885" s="35"/>
      <c r="R885" s="35"/>
      <c r="S885" s="35"/>
      <c r="T885" s="35"/>
      <c r="U885" s="116">
        <f>U886+U887</f>
        <v>0</v>
      </c>
      <c r="V885" s="89">
        <f t="shared" si="1747"/>
        <v>0</v>
      </c>
      <c r="W885" s="35"/>
      <c r="X885" s="35"/>
      <c r="Y885" s="35"/>
      <c r="Z885" s="89">
        <f t="shared" si="1748"/>
        <v>0</v>
      </c>
      <c r="AA885" s="89">
        <f t="shared" si="1742"/>
        <v>0</v>
      </c>
      <c r="AB885" s="89">
        <f t="shared" si="1743"/>
        <v>0</v>
      </c>
      <c r="AC885" s="89">
        <f t="shared" si="1744"/>
        <v>0</v>
      </c>
      <c r="AD885" s="19"/>
      <c r="AE885" s="915">
        <f>AG885+AO885</f>
        <v>0</v>
      </c>
      <c r="AF885" s="496"/>
      <c r="AG885" s="172"/>
      <c r="AH885" s="172"/>
      <c r="AI885" s="172"/>
      <c r="AJ885" s="172"/>
      <c r="AK885" s="172"/>
      <c r="AL885" s="172"/>
      <c r="AM885" s="172"/>
      <c r="AN885" s="172"/>
      <c r="AO885" s="171">
        <f>AO886+AO887</f>
        <v>0</v>
      </c>
      <c r="AP885" s="116">
        <f t="shared" si="1749"/>
        <v>0</v>
      </c>
      <c r="AQ885" s="116"/>
      <c r="AR885" s="116">
        <f>AT885+BB885</f>
        <v>0</v>
      </c>
      <c r="AS885" s="116"/>
      <c r="AT885" s="172"/>
      <c r="AU885" s="172"/>
      <c r="AV885" s="172"/>
      <c r="AW885" s="172"/>
      <c r="AX885" s="172"/>
      <c r="AY885" s="172"/>
      <c r="AZ885" s="172"/>
      <c r="BA885" s="172"/>
      <c r="BB885" s="171">
        <f>BB886+BB887</f>
        <v>0</v>
      </c>
      <c r="BC885" s="172">
        <f t="shared" si="1750"/>
        <v>0</v>
      </c>
      <c r="BD885" s="171">
        <f t="shared" si="1751"/>
        <v>0</v>
      </c>
      <c r="BE885" s="116">
        <f>BF885+BI885</f>
        <v>0</v>
      </c>
      <c r="BF885" s="172"/>
      <c r="BG885" s="172"/>
      <c r="BH885" s="172"/>
      <c r="BI885" s="171">
        <f>BI886+BI887</f>
        <v>0</v>
      </c>
      <c r="BJ885" s="116">
        <f t="shared" si="1752"/>
        <v>0</v>
      </c>
      <c r="BK885" s="172"/>
      <c r="BL885" s="172"/>
      <c r="BM885" s="171"/>
      <c r="BN885" s="116">
        <f t="shared" si="1753"/>
        <v>0</v>
      </c>
      <c r="BO885" s="172">
        <f t="shared" si="1754"/>
        <v>0</v>
      </c>
      <c r="BP885" s="172"/>
      <c r="BQ885" s="172"/>
      <c r="BR885" s="172">
        <f t="shared" si="1745"/>
        <v>0</v>
      </c>
      <c r="BS885" s="171">
        <f t="shared" si="1746"/>
        <v>0</v>
      </c>
      <c r="BT885" s="116"/>
      <c r="BU885" s="116">
        <f>BV885+BZ885</f>
        <v>0</v>
      </c>
      <c r="BV885" s="172"/>
      <c r="BW885" s="172"/>
      <c r="BX885" s="172"/>
      <c r="BY885" s="172"/>
      <c r="BZ885" s="171">
        <f>BZ886+BZ887</f>
        <v>0</v>
      </c>
      <c r="CE885" s="699" t="e">
        <f t="shared" si="1620"/>
        <v>#DIV/0!</v>
      </c>
    </row>
    <row r="886" spans="2:83" s="25" customFormat="1" ht="15" hidden="1" customHeight="1" x14ac:dyDescent="0.25">
      <c r="B886" s="227"/>
      <c r="C886" s="131" t="s">
        <v>137</v>
      </c>
      <c r="D886" s="116">
        <f>I886</f>
        <v>0</v>
      </c>
      <c r="E886" s="35"/>
      <c r="F886" s="35"/>
      <c r="G886" s="35"/>
      <c r="H886" s="35"/>
      <c r="I886" s="116">
        <f>I889+I892</f>
        <v>0</v>
      </c>
      <c r="J886" s="116">
        <f>Q886</f>
        <v>0</v>
      </c>
      <c r="K886" s="116">
        <f>U886</f>
        <v>0</v>
      </c>
      <c r="L886" s="116"/>
      <c r="M886" s="172"/>
      <c r="N886" s="35"/>
      <c r="O886" s="35"/>
      <c r="P886" s="35"/>
      <c r="Q886" s="35"/>
      <c r="R886" s="35"/>
      <c r="S886" s="35"/>
      <c r="T886" s="35"/>
      <c r="U886" s="116">
        <f>U889+U892</f>
        <v>0</v>
      </c>
      <c r="V886" s="89">
        <f t="shared" si="1747"/>
        <v>0</v>
      </c>
      <c r="W886" s="35"/>
      <c r="X886" s="35"/>
      <c r="Y886" s="35"/>
      <c r="Z886" s="89">
        <f t="shared" si="1748"/>
        <v>0</v>
      </c>
      <c r="AA886" s="89">
        <f t="shared" si="1742"/>
        <v>0</v>
      </c>
      <c r="AB886" s="89">
        <f t="shared" si="1743"/>
        <v>0</v>
      </c>
      <c r="AC886" s="89">
        <f t="shared" si="1744"/>
        <v>0</v>
      </c>
      <c r="AD886" s="19"/>
      <c r="AE886" s="915">
        <f>AO886</f>
        <v>0</v>
      </c>
      <c r="AF886" s="496"/>
      <c r="AG886" s="172"/>
      <c r="AH886" s="172"/>
      <c r="AI886" s="172"/>
      <c r="AJ886" s="172"/>
      <c r="AK886" s="172"/>
      <c r="AL886" s="172"/>
      <c r="AM886" s="172"/>
      <c r="AN886" s="172"/>
      <c r="AO886" s="171">
        <f>AO889+AO892</f>
        <v>0</v>
      </c>
      <c r="AP886" s="116">
        <f t="shared" si="1749"/>
        <v>0</v>
      </c>
      <c r="AQ886" s="116"/>
      <c r="AR886" s="116">
        <f>BB886</f>
        <v>0</v>
      </c>
      <c r="AS886" s="116"/>
      <c r="AT886" s="172"/>
      <c r="AU886" s="172"/>
      <c r="AV886" s="172"/>
      <c r="AW886" s="172"/>
      <c r="AX886" s="172"/>
      <c r="AY886" s="172"/>
      <c r="AZ886" s="172"/>
      <c r="BA886" s="172"/>
      <c r="BB886" s="171">
        <f>BB889+BB892</f>
        <v>0</v>
      </c>
      <c r="BC886" s="172">
        <f t="shared" si="1750"/>
        <v>0</v>
      </c>
      <c r="BD886" s="171">
        <f t="shared" si="1751"/>
        <v>0</v>
      </c>
      <c r="BE886" s="116">
        <f>BI886</f>
        <v>0</v>
      </c>
      <c r="BF886" s="172"/>
      <c r="BG886" s="172"/>
      <c r="BH886" s="172"/>
      <c r="BI886" s="171">
        <f>BI889+BI892</f>
        <v>0</v>
      </c>
      <c r="BJ886" s="116">
        <f t="shared" si="1752"/>
        <v>0</v>
      </c>
      <c r="BK886" s="172"/>
      <c r="BL886" s="172"/>
      <c r="BM886" s="171"/>
      <c r="BN886" s="116">
        <f t="shared" si="1753"/>
        <v>0</v>
      </c>
      <c r="BO886" s="172">
        <f t="shared" si="1754"/>
        <v>0</v>
      </c>
      <c r="BP886" s="172"/>
      <c r="BQ886" s="172"/>
      <c r="BR886" s="172">
        <f t="shared" si="1745"/>
        <v>0</v>
      </c>
      <c r="BS886" s="171">
        <f t="shared" si="1746"/>
        <v>0</v>
      </c>
      <c r="BT886" s="116"/>
      <c r="BU886" s="116">
        <f>BZ886</f>
        <v>0</v>
      </c>
      <c r="BV886" s="172"/>
      <c r="BW886" s="172"/>
      <c r="BX886" s="172"/>
      <c r="BY886" s="172"/>
      <c r="BZ886" s="171">
        <f>BZ889+BZ892</f>
        <v>0</v>
      </c>
      <c r="CE886" s="699" t="e">
        <f t="shared" si="1620"/>
        <v>#DIV/0!</v>
      </c>
    </row>
    <row r="887" spans="2:83" s="25" customFormat="1" ht="15" hidden="1" customHeight="1" x14ac:dyDescent="0.25">
      <c r="B887" s="227"/>
      <c r="C887" s="131" t="s">
        <v>138</v>
      </c>
      <c r="D887" s="116">
        <f>I887</f>
        <v>0</v>
      </c>
      <c r="E887" s="35"/>
      <c r="F887" s="35"/>
      <c r="G887" s="35"/>
      <c r="H887" s="35"/>
      <c r="I887" s="116">
        <f>I890+I893</f>
        <v>0</v>
      </c>
      <c r="J887" s="116">
        <f>Q887</f>
        <v>0</v>
      </c>
      <c r="K887" s="116">
        <f>U887</f>
        <v>0</v>
      </c>
      <c r="L887" s="116"/>
      <c r="M887" s="172"/>
      <c r="N887" s="35"/>
      <c r="O887" s="35"/>
      <c r="P887" s="35"/>
      <c r="Q887" s="35"/>
      <c r="R887" s="35"/>
      <c r="S887" s="35"/>
      <c r="T887" s="35"/>
      <c r="U887" s="116">
        <f>U890+U893</f>
        <v>0</v>
      </c>
      <c r="V887" s="89">
        <f t="shared" si="1747"/>
        <v>0</v>
      </c>
      <c r="W887" s="35"/>
      <c r="X887" s="35"/>
      <c r="Y887" s="35"/>
      <c r="Z887" s="89">
        <f t="shared" si="1748"/>
        <v>0</v>
      </c>
      <c r="AA887" s="89">
        <f t="shared" si="1742"/>
        <v>0</v>
      </c>
      <c r="AB887" s="89">
        <f t="shared" si="1743"/>
        <v>0</v>
      </c>
      <c r="AC887" s="89">
        <f t="shared" si="1744"/>
        <v>0</v>
      </c>
      <c r="AD887" s="19"/>
      <c r="AE887" s="915">
        <f>AO887</f>
        <v>0</v>
      </c>
      <c r="AF887" s="496"/>
      <c r="AG887" s="172"/>
      <c r="AH887" s="172"/>
      <c r="AI887" s="172"/>
      <c r="AJ887" s="172"/>
      <c r="AK887" s="172"/>
      <c r="AL887" s="172"/>
      <c r="AM887" s="172"/>
      <c r="AN887" s="172"/>
      <c r="AO887" s="171">
        <f>AO890+AO893</f>
        <v>0</v>
      </c>
      <c r="AP887" s="116">
        <f t="shared" si="1749"/>
        <v>0</v>
      </c>
      <c r="AQ887" s="116"/>
      <c r="AR887" s="116">
        <f>BB887</f>
        <v>0</v>
      </c>
      <c r="AS887" s="116"/>
      <c r="AT887" s="172"/>
      <c r="AU887" s="172"/>
      <c r="AV887" s="172"/>
      <c r="AW887" s="172"/>
      <c r="AX887" s="172"/>
      <c r="AY887" s="172"/>
      <c r="AZ887" s="172"/>
      <c r="BA887" s="172"/>
      <c r="BB887" s="171">
        <f>BB890+BB893</f>
        <v>0</v>
      </c>
      <c r="BC887" s="172">
        <f t="shared" si="1750"/>
        <v>0</v>
      </c>
      <c r="BD887" s="171">
        <f t="shared" si="1751"/>
        <v>0</v>
      </c>
      <c r="BE887" s="116">
        <f>BI887</f>
        <v>0</v>
      </c>
      <c r="BF887" s="172"/>
      <c r="BG887" s="172"/>
      <c r="BH887" s="172"/>
      <c r="BI887" s="171">
        <f>BI890+BI893</f>
        <v>0</v>
      </c>
      <c r="BJ887" s="116">
        <f t="shared" si="1752"/>
        <v>0</v>
      </c>
      <c r="BK887" s="172"/>
      <c r="BL887" s="172"/>
      <c r="BM887" s="171"/>
      <c r="BN887" s="116">
        <f t="shared" si="1753"/>
        <v>0</v>
      </c>
      <c r="BO887" s="172">
        <f t="shared" si="1754"/>
        <v>0</v>
      </c>
      <c r="BP887" s="172"/>
      <c r="BQ887" s="172"/>
      <c r="BR887" s="172">
        <f t="shared" si="1745"/>
        <v>0</v>
      </c>
      <c r="BS887" s="171">
        <f t="shared" si="1746"/>
        <v>0</v>
      </c>
      <c r="BT887" s="116"/>
      <c r="BU887" s="116">
        <f>BZ887</f>
        <v>0</v>
      </c>
      <c r="BV887" s="172"/>
      <c r="BW887" s="172"/>
      <c r="BX887" s="172"/>
      <c r="BY887" s="172"/>
      <c r="BZ887" s="171">
        <f>BZ890+BZ893</f>
        <v>0</v>
      </c>
      <c r="CE887" s="699" t="e">
        <f t="shared" si="1620"/>
        <v>#DIV/0!</v>
      </c>
    </row>
    <row r="888" spans="2:83" s="25" customFormat="1" ht="33.75" hidden="1" customHeight="1" x14ac:dyDescent="0.25">
      <c r="B888" s="227"/>
      <c r="C888" s="131" t="s">
        <v>141</v>
      </c>
      <c r="D888" s="116">
        <f>E888+I888</f>
        <v>0</v>
      </c>
      <c r="E888" s="35"/>
      <c r="F888" s="35"/>
      <c r="G888" s="35"/>
      <c r="H888" s="35"/>
      <c r="I888" s="116">
        <f>I889+I890</f>
        <v>0</v>
      </c>
      <c r="J888" s="116">
        <f>K888+Q888</f>
        <v>0</v>
      </c>
      <c r="K888" s="116">
        <f>M888+U888</f>
        <v>0</v>
      </c>
      <c r="L888" s="116"/>
      <c r="M888" s="172"/>
      <c r="N888" s="35"/>
      <c r="O888" s="35"/>
      <c r="P888" s="35"/>
      <c r="Q888" s="35"/>
      <c r="R888" s="35"/>
      <c r="S888" s="35"/>
      <c r="T888" s="35"/>
      <c r="U888" s="116">
        <f>U889+U890</f>
        <v>0</v>
      </c>
      <c r="V888" s="89">
        <f t="shared" si="1747"/>
        <v>0</v>
      </c>
      <c r="W888" s="35"/>
      <c r="X888" s="35"/>
      <c r="Y888" s="35"/>
      <c r="Z888" s="89">
        <f t="shared" si="1748"/>
        <v>0</v>
      </c>
      <c r="AA888" s="89">
        <f t="shared" si="1742"/>
        <v>0</v>
      </c>
      <c r="AB888" s="89">
        <f t="shared" si="1743"/>
        <v>0</v>
      </c>
      <c r="AC888" s="89">
        <f t="shared" si="1744"/>
        <v>0</v>
      </c>
      <c r="AD888" s="19"/>
      <c r="AE888" s="915">
        <f>AG888+AO888</f>
        <v>0</v>
      </c>
      <c r="AF888" s="496"/>
      <c r="AG888" s="172"/>
      <c r="AH888" s="172"/>
      <c r="AI888" s="172"/>
      <c r="AJ888" s="172"/>
      <c r="AK888" s="172"/>
      <c r="AL888" s="172"/>
      <c r="AM888" s="172"/>
      <c r="AN888" s="172"/>
      <c r="AO888" s="171">
        <f>AO889+AO890</f>
        <v>0</v>
      </c>
      <c r="AP888" s="116">
        <f t="shared" si="1749"/>
        <v>0</v>
      </c>
      <c r="AQ888" s="116"/>
      <c r="AR888" s="116">
        <f>AT888+BB888</f>
        <v>0</v>
      </c>
      <c r="AS888" s="116"/>
      <c r="AT888" s="172"/>
      <c r="AU888" s="172"/>
      <c r="AV888" s="172"/>
      <c r="AW888" s="172"/>
      <c r="AX888" s="172"/>
      <c r="AY888" s="172"/>
      <c r="AZ888" s="172"/>
      <c r="BA888" s="172"/>
      <c r="BB888" s="171">
        <f>BB889+BB890</f>
        <v>0</v>
      </c>
      <c r="BC888" s="172">
        <f t="shared" si="1750"/>
        <v>0</v>
      </c>
      <c r="BD888" s="171">
        <f t="shared" si="1751"/>
        <v>0</v>
      </c>
      <c r="BE888" s="116">
        <f>BF888+BI888</f>
        <v>0</v>
      </c>
      <c r="BF888" s="172"/>
      <c r="BG888" s="172"/>
      <c r="BH888" s="172"/>
      <c r="BI888" s="171">
        <f>BI889+BI890</f>
        <v>0</v>
      </c>
      <c r="BJ888" s="116">
        <f t="shared" si="1752"/>
        <v>0</v>
      </c>
      <c r="BK888" s="172"/>
      <c r="BL888" s="172"/>
      <c r="BM888" s="171"/>
      <c r="BN888" s="116">
        <f t="shared" si="1753"/>
        <v>0</v>
      </c>
      <c r="BO888" s="172">
        <f t="shared" si="1754"/>
        <v>0</v>
      </c>
      <c r="BP888" s="172"/>
      <c r="BQ888" s="172"/>
      <c r="BR888" s="172">
        <f t="shared" si="1745"/>
        <v>0</v>
      </c>
      <c r="BS888" s="171">
        <f t="shared" si="1746"/>
        <v>0</v>
      </c>
      <c r="BT888" s="116"/>
      <c r="BU888" s="116">
        <f>BV888+BZ888</f>
        <v>0</v>
      </c>
      <c r="BV888" s="172"/>
      <c r="BW888" s="172"/>
      <c r="BX888" s="172"/>
      <c r="BY888" s="172"/>
      <c r="BZ888" s="171">
        <f>BZ889+BZ890</f>
        <v>0</v>
      </c>
      <c r="CE888" s="699" t="e">
        <f t="shared" si="1620"/>
        <v>#DIV/0!</v>
      </c>
    </row>
    <row r="889" spans="2:83" s="25" customFormat="1" ht="15" hidden="1" customHeight="1" x14ac:dyDescent="0.25">
      <c r="B889" s="227"/>
      <c r="C889" s="131" t="s">
        <v>137</v>
      </c>
      <c r="D889" s="116">
        <f>I889</f>
        <v>0</v>
      </c>
      <c r="E889" s="35"/>
      <c r="F889" s="35"/>
      <c r="G889" s="35"/>
      <c r="H889" s="35"/>
      <c r="I889" s="116"/>
      <c r="J889" s="116">
        <f>Q889</f>
        <v>0</v>
      </c>
      <c r="K889" s="116">
        <f>U889</f>
        <v>0</v>
      </c>
      <c r="L889" s="116"/>
      <c r="M889" s="172"/>
      <c r="N889" s="35"/>
      <c r="O889" s="35"/>
      <c r="P889" s="35"/>
      <c r="Q889" s="35"/>
      <c r="R889" s="35"/>
      <c r="S889" s="35"/>
      <c r="T889" s="35"/>
      <c r="U889" s="116"/>
      <c r="V889" s="89">
        <f t="shared" si="1747"/>
        <v>0</v>
      </c>
      <c r="W889" s="35"/>
      <c r="X889" s="35"/>
      <c r="Y889" s="35"/>
      <c r="Z889" s="89">
        <f t="shared" si="1748"/>
        <v>0</v>
      </c>
      <c r="AA889" s="89">
        <f t="shared" si="1742"/>
        <v>0</v>
      </c>
      <c r="AB889" s="89">
        <f t="shared" si="1743"/>
        <v>0</v>
      </c>
      <c r="AC889" s="89">
        <f t="shared" si="1744"/>
        <v>0</v>
      </c>
      <c r="AD889" s="19"/>
      <c r="AE889" s="915">
        <f>AO889</f>
        <v>0</v>
      </c>
      <c r="AF889" s="496"/>
      <c r="AG889" s="172"/>
      <c r="AH889" s="172"/>
      <c r="AI889" s="172"/>
      <c r="AJ889" s="172"/>
      <c r="AK889" s="172"/>
      <c r="AL889" s="172"/>
      <c r="AM889" s="172"/>
      <c r="AN889" s="172"/>
      <c r="AO889" s="171"/>
      <c r="AP889" s="116">
        <f t="shared" si="1749"/>
        <v>0</v>
      </c>
      <c r="AQ889" s="116"/>
      <c r="AR889" s="116">
        <f>BB889</f>
        <v>0</v>
      </c>
      <c r="AS889" s="116"/>
      <c r="AT889" s="172"/>
      <c r="AU889" s="172"/>
      <c r="AV889" s="172"/>
      <c r="AW889" s="172"/>
      <c r="AX889" s="172"/>
      <c r="AY889" s="172"/>
      <c r="AZ889" s="172"/>
      <c r="BA889" s="172"/>
      <c r="BB889" s="171"/>
      <c r="BC889" s="172">
        <f t="shared" si="1750"/>
        <v>0</v>
      </c>
      <c r="BD889" s="171">
        <f t="shared" si="1751"/>
        <v>0</v>
      </c>
      <c r="BE889" s="116">
        <f>BI889</f>
        <v>0</v>
      </c>
      <c r="BF889" s="172"/>
      <c r="BG889" s="172"/>
      <c r="BH889" s="172"/>
      <c r="BI889" s="171"/>
      <c r="BJ889" s="116">
        <f t="shared" si="1752"/>
        <v>0</v>
      </c>
      <c r="BK889" s="172"/>
      <c r="BL889" s="172"/>
      <c r="BM889" s="171"/>
      <c r="BN889" s="116">
        <f t="shared" si="1753"/>
        <v>0</v>
      </c>
      <c r="BO889" s="172">
        <f t="shared" si="1754"/>
        <v>0</v>
      </c>
      <c r="BP889" s="172"/>
      <c r="BQ889" s="172"/>
      <c r="BR889" s="172">
        <f t="shared" si="1745"/>
        <v>0</v>
      </c>
      <c r="BS889" s="171">
        <f t="shared" si="1746"/>
        <v>0</v>
      </c>
      <c r="BT889" s="116"/>
      <c r="BU889" s="116">
        <f>BZ889</f>
        <v>0</v>
      </c>
      <c r="BV889" s="172"/>
      <c r="BW889" s="172"/>
      <c r="BX889" s="172"/>
      <c r="BY889" s="172"/>
      <c r="BZ889" s="171"/>
      <c r="CE889" s="699" t="e">
        <f t="shared" si="1620"/>
        <v>#DIV/0!</v>
      </c>
    </row>
    <row r="890" spans="2:83" s="25" customFormat="1" ht="15" hidden="1" customHeight="1" x14ac:dyDescent="0.25">
      <c r="B890" s="227"/>
      <c r="C890" s="131" t="s">
        <v>138</v>
      </c>
      <c r="D890" s="116">
        <f>I890</f>
        <v>0</v>
      </c>
      <c r="E890" s="35"/>
      <c r="F890" s="35"/>
      <c r="G890" s="35"/>
      <c r="H890" s="35"/>
      <c r="I890" s="116"/>
      <c r="J890" s="116">
        <f>Q890</f>
        <v>0</v>
      </c>
      <c r="K890" s="116">
        <f>U890</f>
        <v>0</v>
      </c>
      <c r="L890" s="116"/>
      <c r="M890" s="172"/>
      <c r="N890" s="35"/>
      <c r="O890" s="35"/>
      <c r="P890" s="35"/>
      <c r="Q890" s="35"/>
      <c r="R890" s="35"/>
      <c r="S890" s="35"/>
      <c r="T890" s="35"/>
      <c r="U890" s="116"/>
      <c r="V890" s="89">
        <f t="shared" si="1747"/>
        <v>0</v>
      </c>
      <c r="W890" s="35"/>
      <c r="X890" s="35"/>
      <c r="Y890" s="35"/>
      <c r="Z890" s="89">
        <f t="shared" si="1748"/>
        <v>0</v>
      </c>
      <c r="AA890" s="89">
        <f t="shared" si="1742"/>
        <v>0</v>
      </c>
      <c r="AB890" s="89">
        <f t="shared" si="1743"/>
        <v>0</v>
      </c>
      <c r="AC890" s="89">
        <f t="shared" si="1744"/>
        <v>0</v>
      </c>
      <c r="AD890" s="19"/>
      <c r="AE890" s="915">
        <f>AO890</f>
        <v>0</v>
      </c>
      <c r="AF890" s="496"/>
      <c r="AG890" s="172"/>
      <c r="AH890" s="172"/>
      <c r="AI890" s="172"/>
      <c r="AJ890" s="172"/>
      <c r="AK890" s="172"/>
      <c r="AL890" s="172"/>
      <c r="AM890" s="172"/>
      <c r="AN890" s="172"/>
      <c r="AO890" s="171"/>
      <c r="AP890" s="116">
        <f t="shared" si="1749"/>
        <v>0</v>
      </c>
      <c r="AQ890" s="116"/>
      <c r="AR890" s="116">
        <f>BB890</f>
        <v>0</v>
      </c>
      <c r="AS890" s="116"/>
      <c r="AT890" s="172"/>
      <c r="AU890" s="172"/>
      <c r="AV890" s="172"/>
      <c r="AW890" s="172"/>
      <c r="AX890" s="172"/>
      <c r="AY890" s="172"/>
      <c r="AZ890" s="172"/>
      <c r="BA890" s="172"/>
      <c r="BB890" s="171"/>
      <c r="BC890" s="172">
        <f t="shared" si="1750"/>
        <v>0</v>
      </c>
      <c r="BD890" s="171">
        <f t="shared" si="1751"/>
        <v>0</v>
      </c>
      <c r="BE890" s="116">
        <f>BI890</f>
        <v>0</v>
      </c>
      <c r="BF890" s="172"/>
      <c r="BG890" s="172"/>
      <c r="BH890" s="172"/>
      <c r="BI890" s="171"/>
      <c r="BJ890" s="116">
        <f t="shared" si="1752"/>
        <v>0</v>
      </c>
      <c r="BK890" s="172"/>
      <c r="BL890" s="172"/>
      <c r="BM890" s="171"/>
      <c r="BN890" s="116">
        <f t="shared" si="1753"/>
        <v>0</v>
      </c>
      <c r="BO890" s="172">
        <f t="shared" si="1754"/>
        <v>0</v>
      </c>
      <c r="BP890" s="172"/>
      <c r="BQ890" s="172"/>
      <c r="BR890" s="172">
        <f t="shared" si="1745"/>
        <v>0</v>
      </c>
      <c r="BS890" s="171">
        <f t="shared" si="1746"/>
        <v>0</v>
      </c>
      <c r="BT890" s="116"/>
      <c r="BU890" s="116">
        <f>BZ890</f>
        <v>0</v>
      </c>
      <c r="BV890" s="172"/>
      <c r="BW890" s="172"/>
      <c r="BX890" s="172"/>
      <c r="BY890" s="172"/>
      <c r="BZ890" s="171"/>
      <c r="CE890" s="699" t="e">
        <f t="shared" si="1620"/>
        <v>#DIV/0!</v>
      </c>
    </row>
    <row r="891" spans="2:83" s="25" customFormat="1" ht="31.5" hidden="1" customHeight="1" x14ac:dyDescent="0.25">
      <c r="B891" s="227"/>
      <c r="C891" s="131" t="s">
        <v>142</v>
      </c>
      <c r="D891" s="116">
        <f>E891+I891</f>
        <v>0</v>
      </c>
      <c r="E891" s="35"/>
      <c r="F891" s="35"/>
      <c r="G891" s="35"/>
      <c r="H891" s="35"/>
      <c r="I891" s="116">
        <f>I892+I893</f>
        <v>0</v>
      </c>
      <c r="J891" s="116">
        <f>K891+Q891</f>
        <v>0</v>
      </c>
      <c r="K891" s="116">
        <f>M891+U891</f>
        <v>0</v>
      </c>
      <c r="L891" s="116"/>
      <c r="M891" s="172"/>
      <c r="N891" s="35"/>
      <c r="O891" s="35"/>
      <c r="P891" s="35"/>
      <c r="Q891" s="35"/>
      <c r="R891" s="35"/>
      <c r="S891" s="35"/>
      <c r="T891" s="35"/>
      <c r="U891" s="116">
        <f>U892+U893</f>
        <v>0</v>
      </c>
      <c r="V891" s="89">
        <f t="shared" si="1747"/>
        <v>0</v>
      </c>
      <c r="W891" s="35"/>
      <c r="X891" s="35"/>
      <c r="Y891" s="35"/>
      <c r="Z891" s="89">
        <f t="shared" si="1748"/>
        <v>0</v>
      </c>
      <c r="AA891" s="89">
        <f t="shared" si="1742"/>
        <v>0</v>
      </c>
      <c r="AB891" s="89">
        <f t="shared" si="1743"/>
        <v>0</v>
      </c>
      <c r="AC891" s="89">
        <f t="shared" si="1744"/>
        <v>0</v>
      </c>
      <c r="AD891" s="19"/>
      <c r="AE891" s="915">
        <f>AG891+AO891</f>
        <v>0</v>
      </c>
      <c r="AF891" s="496"/>
      <c r="AG891" s="172"/>
      <c r="AH891" s="172"/>
      <c r="AI891" s="172"/>
      <c r="AJ891" s="172"/>
      <c r="AK891" s="172"/>
      <c r="AL891" s="172"/>
      <c r="AM891" s="172"/>
      <c r="AN891" s="172"/>
      <c r="AO891" s="171">
        <f>AO892+AO893</f>
        <v>0</v>
      </c>
      <c r="AP891" s="116">
        <f t="shared" si="1749"/>
        <v>0</v>
      </c>
      <c r="AQ891" s="116"/>
      <c r="AR891" s="116">
        <f>AT891+BB891</f>
        <v>0</v>
      </c>
      <c r="AS891" s="116"/>
      <c r="AT891" s="172"/>
      <c r="AU891" s="172"/>
      <c r="AV891" s="172"/>
      <c r="AW891" s="172"/>
      <c r="AX891" s="172"/>
      <c r="AY891" s="172"/>
      <c r="AZ891" s="172"/>
      <c r="BA891" s="172"/>
      <c r="BB891" s="171">
        <f>BB892+BB893</f>
        <v>0</v>
      </c>
      <c r="BC891" s="172">
        <f t="shared" si="1750"/>
        <v>0</v>
      </c>
      <c r="BD891" s="171">
        <f t="shared" si="1751"/>
        <v>0</v>
      </c>
      <c r="BE891" s="116">
        <f>BF891+BI891</f>
        <v>0</v>
      </c>
      <c r="BF891" s="172"/>
      <c r="BG891" s="172"/>
      <c r="BH891" s="172"/>
      <c r="BI891" s="171">
        <f>BI892+BI893</f>
        <v>0</v>
      </c>
      <c r="BJ891" s="116">
        <f t="shared" si="1752"/>
        <v>0</v>
      </c>
      <c r="BK891" s="172"/>
      <c r="BL891" s="172"/>
      <c r="BM891" s="171"/>
      <c r="BN891" s="116">
        <f t="shared" si="1753"/>
        <v>0</v>
      </c>
      <c r="BO891" s="172">
        <f t="shared" si="1754"/>
        <v>0</v>
      </c>
      <c r="BP891" s="172"/>
      <c r="BQ891" s="172"/>
      <c r="BR891" s="172">
        <f t="shared" si="1745"/>
        <v>0</v>
      </c>
      <c r="BS891" s="171">
        <f t="shared" si="1746"/>
        <v>0</v>
      </c>
      <c r="BT891" s="116"/>
      <c r="BU891" s="116">
        <f>BV891+BZ891</f>
        <v>0</v>
      </c>
      <c r="BV891" s="172"/>
      <c r="BW891" s="172"/>
      <c r="BX891" s="172"/>
      <c r="BY891" s="172"/>
      <c r="BZ891" s="171">
        <f>BZ892+BZ893</f>
        <v>0</v>
      </c>
      <c r="CE891" s="699" t="e">
        <f t="shared" si="1620"/>
        <v>#DIV/0!</v>
      </c>
    </row>
    <row r="892" spans="2:83" s="25" customFormat="1" ht="20.25" hidden="1" customHeight="1" x14ac:dyDescent="0.25">
      <c r="B892" s="227"/>
      <c r="C892" s="131" t="s">
        <v>137</v>
      </c>
      <c r="D892" s="116">
        <f>I892</f>
        <v>0</v>
      </c>
      <c r="E892" s="35"/>
      <c r="F892" s="35"/>
      <c r="G892" s="35"/>
      <c r="H892" s="35"/>
      <c r="I892" s="116"/>
      <c r="J892" s="116">
        <f>Q892</f>
        <v>0</v>
      </c>
      <c r="K892" s="116">
        <f>U892</f>
        <v>0</v>
      </c>
      <c r="L892" s="116"/>
      <c r="M892" s="172"/>
      <c r="N892" s="35"/>
      <c r="O892" s="35"/>
      <c r="P892" s="35"/>
      <c r="Q892" s="35"/>
      <c r="R892" s="35"/>
      <c r="S892" s="35"/>
      <c r="T892" s="35"/>
      <c r="U892" s="116"/>
      <c r="V892" s="89">
        <f t="shared" si="1747"/>
        <v>0</v>
      </c>
      <c r="W892" s="35"/>
      <c r="X892" s="35"/>
      <c r="Y892" s="35"/>
      <c r="Z892" s="89">
        <f t="shared" si="1748"/>
        <v>0</v>
      </c>
      <c r="AA892" s="89">
        <f t="shared" si="1742"/>
        <v>0</v>
      </c>
      <c r="AB892" s="89">
        <f t="shared" si="1743"/>
        <v>0</v>
      </c>
      <c r="AC892" s="89">
        <f t="shared" si="1744"/>
        <v>0</v>
      </c>
      <c r="AD892" s="19"/>
      <c r="AE892" s="915">
        <f>AO892</f>
        <v>0</v>
      </c>
      <c r="AF892" s="496"/>
      <c r="AG892" s="172"/>
      <c r="AH892" s="172"/>
      <c r="AI892" s="172"/>
      <c r="AJ892" s="172"/>
      <c r="AK892" s="172"/>
      <c r="AL892" s="172"/>
      <c r="AM892" s="172"/>
      <c r="AN892" s="172"/>
      <c r="AO892" s="171"/>
      <c r="AP892" s="116">
        <f t="shared" si="1749"/>
        <v>0</v>
      </c>
      <c r="AQ892" s="116"/>
      <c r="AR892" s="116">
        <f>BB892</f>
        <v>0</v>
      </c>
      <c r="AS892" s="116"/>
      <c r="AT892" s="172"/>
      <c r="AU892" s="172"/>
      <c r="AV892" s="172"/>
      <c r="AW892" s="172"/>
      <c r="AX892" s="172"/>
      <c r="AY892" s="172"/>
      <c r="AZ892" s="172"/>
      <c r="BA892" s="172"/>
      <c r="BB892" s="171"/>
      <c r="BC892" s="172">
        <f t="shared" si="1750"/>
        <v>0</v>
      </c>
      <c r="BD892" s="171">
        <f t="shared" si="1751"/>
        <v>0</v>
      </c>
      <c r="BE892" s="116">
        <f>BI892</f>
        <v>0</v>
      </c>
      <c r="BF892" s="172"/>
      <c r="BG892" s="172"/>
      <c r="BH892" s="172"/>
      <c r="BI892" s="171"/>
      <c r="BJ892" s="116">
        <f t="shared" si="1752"/>
        <v>0</v>
      </c>
      <c r="BK892" s="172"/>
      <c r="BL892" s="172"/>
      <c r="BM892" s="171"/>
      <c r="BN892" s="116">
        <f t="shared" si="1753"/>
        <v>0</v>
      </c>
      <c r="BO892" s="172">
        <f t="shared" si="1754"/>
        <v>0</v>
      </c>
      <c r="BP892" s="172"/>
      <c r="BQ892" s="172"/>
      <c r="BR892" s="172">
        <f t="shared" si="1745"/>
        <v>0</v>
      </c>
      <c r="BS892" s="171">
        <f t="shared" si="1746"/>
        <v>0</v>
      </c>
      <c r="BT892" s="116"/>
      <c r="BU892" s="116">
        <f>BZ892</f>
        <v>0</v>
      </c>
      <c r="BV892" s="172"/>
      <c r="BW892" s="172"/>
      <c r="BX892" s="172"/>
      <c r="BY892" s="172"/>
      <c r="BZ892" s="171"/>
      <c r="CE892" s="699" t="e">
        <f t="shared" si="1620"/>
        <v>#DIV/0!</v>
      </c>
    </row>
    <row r="893" spans="2:83" s="25" customFormat="1" ht="18.75" hidden="1" customHeight="1" x14ac:dyDescent="0.25">
      <c r="B893" s="227"/>
      <c r="C893" s="131" t="s">
        <v>138</v>
      </c>
      <c r="D893" s="116">
        <f>I893</f>
        <v>0</v>
      </c>
      <c r="E893" s="35"/>
      <c r="F893" s="35"/>
      <c r="G893" s="35"/>
      <c r="H893" s="35"/>
      <c r="I893" s="116"/>
      <c r="J893" s="116">
        <f>Q893</f>
        <v>0</v>
      </c>
      <c r="K893" s="116">
        <f>U893</f>
        <v>0</v>
      </c>
      <c r="L893" s="116"/>
      <c r="M893" s="172"/>
      <c r="N893" s="35"/>
      <c r="O893" s="35"/>
      <c r="P893" s="35"/>
      <c r="Q893" s="35"/>
      <c r="R893" s="35"/>
      <c r="S893" s="35"/>
      <c r="T893" s="35"/>
      <c r="U893" s="116"/>
      <c r="V893" s="89">
        <f t="shared" si="1747"/>
        <v>0</v>
      </c>
      <c r="W893" s="35"/>
      <c r="X893" s="35"/>
      <c r="Y893" s="35"/>
      <c r="Z893" s="89">
        <f t="shared" si="1748"/>
        <v>0</v>
      </c>
      <c r="AA893" s="89">
        <f t="shared" si="1742"/>
        <v>0</v>
      </c>
      <c r="AB893" s="89">
        <f t="shared" si="1743"/>
        <v>0</v>
      </c>
      <c r="AC893" s="89">
        <f t="shared" si="1744"/>
        <v>0</v>
      </c>
      <c r="AD893" s="19"/>
      <c r="AE893" s="915">
        <f>AO893</f>
        <v>0</v>
      </c>
      <c r="AF893" s="496"/>
      <c r="AG893" s="172"/>
      <c r="AH893" s="172"/>
      <c r="AI893" s="172"/>
      <c r="AJ893" s="172"/>
      <c r="AK893" s="172"/>
      <c r="AL893" s="172"/>
      <c r="AM893" s="172"/>
      <c r="AN893" s="172"/>
      <c r="AO893" s="171"/>
      <c r="AP893" s="116">
        <f t="shared" si="1749"/>
        <v>0</v>
      </c>
      <c r="AQ893" s="116"/>
      <c r="AR893" s="116">
        <f>BB893</f>
        <v>0</v>
      </c>
      <c r="AS893" s="116"/>
      <c r="AT893" s="172"/>
      <c r="AU893" s="172"/>
      <c r="AV893" s="172"/>
      <c r="AW893" s="172"/>
      <c r="AX893" s="172"/>
      <c r="AY893" s="172"/>
      <c r="AZ893" s="172"/>
      <c r="BA893" s="172"/>
      <c r="BB893" s="171"/>
      <c r="BC893" s="172">
        <f t="shared" si="1750"/>
        <v>0</v>
      </c>
      <c r="BD893" s="171">
        <f t="shared" si="1751"/>
        <v>0</v>
      </c>
      <c r="BE893" s="116">
        <f>BI893</f>
        <v>0</v>
      </c>
      <c r="BF893" s="172"/>
      <c r="BG893" s="172"/>
      <c r="BH893" s="172"/>
      <c r="BI893" s="171"/>
      <c r="BJ893" s="116">
        <f t="shared" si="1752"/>
        <v>0</v>
      </c>
      <c r="BK893" s="172"/>
      <c r="BL893" s="172"/>
      <c r="BM893" s="171"/>
      <c r="BN893" s="116">
        <f t="shared" si="1753"/>
        <v>0</v>
      </c>
      <c r="BO893" s="172">
        <f t="shared" si="1754"/>
        <v>0</v>
      </c>
      <c r="BP893" s="172"/>
      <c r="BQ893" s="172"/>
      <c r="BR893" s="172">
        <f t="shared" si="1745"/>
        <v>0</v>
      </c>
      <c r="BS893" s="171">
        <f t="shared" si="1746"/>
        <v>0</v>
      </c>
      <c r="BT893" s="116"/>
      <c r="BU893" s="116">
        <f>BZ893</f>
        <v>0</v>
      </c>
      <c r="BV893" s="172"/>
      <c r="BW893" s="172"/>
      <c r="BX893" s="172"/>
      <c r="BY893" s="172"/>
      <c r="BZ893" s="171"/>
      <c r="CE893" s="699" t="e">
        <f t="shared" si="1620"/>
        <v>#DIV/0!</v>
      </c>
    </row>
    <row r="894" spans="2:83" s="49" customFormat="1" ht="26.25" hidden="1" customHeight="1" x14ac:dyDescent="0.25">
      <c r="B894" s="227" t="s">
        <v>12</v>
      </c>
      <c r="C894" s="131" t="s">
        <v>143</v>
      </c>
      <c r="D894" s="114">
        <f>D895+D896</f>
        <v>0</v>
      </c>
      <c r="E894" s="41">
        <f>E895</f>
        <v>0</v>
      </c>
      <c r="F894" s="41"/>
      <c r="G894" s="41"/>
      <c r="H894" s="41"/>
      <c r="I894" s="114">
        <f>I895+I896</f>
        <v>0</v>
      </c>
      <c r="J894" s="114">
        <f>J895+J896</f>
        <v>0</v>
      </c>
      <c r="K894" s="114">
        <f>K895+K896</f>
        <v>0</v>
      </c>
      <c r="L894" s="114"/>
      <c r="M894" s="258">
        <f>M895</f>
        <v>0</v>
      </c>
      <c r="N894" s="41"/>
      <c r="O894" s="41"/>
      <c r="P894" s="41"/>
      <c r="Q894" s="41"/>
      <c r="R894" s="41"/>
      <c r="S894" s="41"/>
      <c r="T894" s="41"/>
      <c r="U894" s="114">
        <f>U895+U896</f>
        <v>0</v>
      </c>
      <c r="V894" s="89">
        <f t="shared" si="1747"/>
        <v>0</v>
      </c>
      <c r="W894" s="41"/>
      <c r="X894" s="41"/>
      <c r="Y894" s="41"/>
      <c r="Z894" s="89">
        <f t="shared" si="1748"/>
        <v>0</v>
      </c>
      <c r="AA894" s="89">
        <f t="shared" si="1742"/>
        <v>0</v>
      </c>
      <c r="AB894" s="89">
        <f t="shared" si="1743"/>
        <v>0</v>
      </c>
      <c r="AC894" s="89">
        <f t="shared" si="1744"/>
        <v>0</v>
      </c>
      <c r="AD894" s="19"/>
      <c r="AE894" s="919">
        <f>AE895+AE896</f>
        <v>0</v>
      </c>
      <c r="AF894" s="495"/>
      <c r="AG894" s="258">
        <f>AG895</f>
        <v>0</v>
      </c>
      <c r="AH894" s="258"/>
      <c r="AI894" s="258"/>
      <c r="AJ894" s="258"/>
      <c r="AK894" s="258"/>
      <c r="AL894" s="258"/>
      <c r="AM894" s="258"/>
      <c r="AN894" s="258"/>
      <c r="AO894" s="485">
        <f>AO895+AO896</f>
        <v>0</v>
      </c>
      <c r="AP894" s="114">
        <f t="shared" si="1749"/>
        <v>0</v>
      </c>
      <c r="AQ894" s="114"/>
      <c r="AR894" s="114">
        <f>AR895+AR896</f>
        <v>0</v>
      </c>
      <c r="AS894" s="114"/>
      <c r="AT894" s="258">
        <f>AT895</f>
        <v>0</v>
      </c>
      <c r="AU894" s="258"/>
      <c r="AV894" s="258"/>
      <c r="AW894" s="258"/>
      <c r="AX894" s="258"/>
      <c r="AY894" s="258"/>
      <c r="AZ894" s="258"/>
      <c r="BA894" s="258"/>
      <c r="BB894" s="442">
        <f>BB895+BB896</f>
        <v>0</v>
      </c>
      <c r="BC894" s="258">
        <f t="shared" si="1750"/>
        <v>0</v>
      </c>
      <c r="BD894" s="306">
        <f t="shared" si="1751"/>
        <v>0</v>
      </c>
      <c r="BE894" s="114">
        <f>BE895+BE896</f>
        <v>0</v>
      </c>
      <c r="BF894" s="258">
        <f>BF895</f>
        <v>0</v>
      </c>
      <c r="BG894" s="258"/>
      <c r="BH894" s="258"/>
      <c r="BI894" s="327">
        <f>BI895+BI896</f>
        <v>0</v>
      </c>
      <c r="BJ894" s="114">
        <f t="shared" si="1752"/>
        <v>0</v>
      </c>
      <c r="BK894" s="258"/>
      <c r="BL894" s="258"/>
      <c r="BM894" s="327"/>
      <c r="BN894" s="114">
        <f t="shared" si="1753"/>
        <v>0</v>
      </c>
      <c r="BO894" s="258">
        <f t="shared" si="1754"/>
        <v>0</v>
      </c>
      <c r="BP894" s="258"/>
      <c r="BQ894" s="258"/>
      <c r="BR894" s="258">
        <f t="shared" si="1745"/>
        <v>0</v>
      </c>
      <c r="BS894" s="327">
        <f t="shared" si="1746"/>
        <v>0</v>
      </c>
      <c r="BT894" s="114"/>
      <c r="BU894" s="114">
        <f>BU895+BU896</f>
        <v>0</v>
      </c>
      <c r="BV894" s="258">
        <f>BV895</f>
        <v>0</v>
      </c>
      <c r="BW894" s="258"/>
      <c r="BX894" s="258"/>
      <c r="BY894" s="258"/>
      <c r="BZ894" s="442">
        <f>BZ895+BZ896</f>
        <v>0</v>
      </c>
      <c r="CE894" s="699" t="e">
        <f t="shared" si="1620"/>
        <v>#DIV/0!</v>
      </c>
    </row>
    <row r="895" spans="2:83" s="25" customFormat="1" ht="15" hidden="1" customHeight="1" x14ac:dyDescent="0.25">
      <c r="B895" s="227"/>
      <c r="C895" s="138" t="s">
        <v>144</v>
      </c>
      <c r="D895" s="116">
        <f>E895+I895</f>
        <v>0</v>
      </c>
      <c r="E895" s="35"/>
      <c r="F895" s="35"/>
      <c r="G895" s="35"/>
      <c r="H895" s="35"/>
      <c r="I895" s="116"/>
      <c r="J895" s="116">
        <f>K895+Q895</f>
        <v>0</v>
      </c>
      <c r="K895" s="116">
        <f>M895+U895</f>
        <v>0</v>
      </c>
      <c r="L895" s="116"/>
      <c r="M895" s="172"/>
      <c r="N895" s="35"/>
      <c r="O895" s="35"/>
      <c r="P895" s="35"/>
      <c r="Q895" s="35"/>
      <c r="R895" s="35"/>
      <c r="S895" s="35"/>
      <c r="T895" s="35"/>
      <c r="U895" s="116"/>
      <c r="V895" s="89">
        <f t="shared" si="1747"/>
        <v>0</v>
      </c>
      <c r="W895" s="35"/>
      <c r="X895" s="35"/>
      <c r="Y895" s="35"/>
      <c r="Z895" s="89">
        <f t="shared" si="1748"/>
        <v>0</v>
      </c>
      <c r="AA895" s="89">
        <f t="shared" si="1742"/>
        <v>0</v>
      </c>
      <c r="AB895" s="89">
        <f t="shared" si="1743"/>
        <v>0</v>
      </c>
      <c r="AC895" s="89">
        <f t="shared" si="1744"/>
        <v>0</v>
      </c>
      <c r="AD895" s="19"/>
      <c r="AE895" s="915">
        <f>AG895+AO895</f>
        <v>0</v>
      </c>
      <c r="AF895" s="496"/>
      <c r="AG895" s="172"/>
      <c r="AH895" s="172"/>
      <c r="AI895" s="172"/>
      <c r="AJ895" s="172"/>
      <c r="AK895" s="172"/>
      <c r="AL895" s="172"/>
      <c r="AM895" s="172"/>
      <c r="AN895" s="172"/>
      <c r="AO895" s="171"/>
      <c r="AP895" s="116">
        <f t="shared" si="1749"/>
        <v>0</v>
      </c>
      <c r="AQ895" s="116"/>
      <c r="AR895" s="116">
        <f>AT895+BB895</f>
        <v>0</v>
      </c>
      <c r="AS895" s="116"/>
      <c r="AT895" s="172"/>
      <c r="AU895" s="172"/>
      <c r="AV895" s="172"/>
      <c r="AW895" s="172"/>
      <c r="AX895" s="172"/>
      <c r="AY895" s="172"/>
      <c r="AZ895" s="172"/>
      <c r="BA895" s="172"/>
      <c r="BB895" s="171"/>
      <c r="BC895" s="172">
        <f t="shared" si="1750"/>
        <v>0</v>
      </c>
      <c r="BD895" s="171">
        <f t="shared" si="1751"/>
        <v>0</v>
      </c>
      <c r="BE895" s="116">
        <f>BF895+BI895</f>
        <v>0</v>
      </c>
      <c r="BF895" s="172"/>
      <c r="BG895" s="172"/>
      <c r="BH895" s="172"/>
      <c r="BI895" s="171"/>
      <c r="BJ895" s="116">
        <f t="shared" si="1752"/>
        <v>0</v>
      </c>
      <c r="BK895" s="172"/>
      <c r="BL895" s="172"/>
      <c r="BM895" s="171"/>
      <c r="BN895" s="116">
        <f t="shared" si="1753"/>
        <v>0</v>
      </c>
      <c r="BO895" s="172">
        <f t="shared" si="1754"/>
        <v>0</v>
      </c>
      <c r="BP895" s="172"/>
      <c r="BQ895" s="172"/>
      <c r="BR895" s="172">
        <f t="shared" si="1745"/>
        <v>0</v>
      </c>
      <c r="BS895" s="171">
        <f t="shared" si="1746"/>
        <v>0</v>
      </c>
      <c r="BT895" s="116"/>
      <c r="BU895" s="116">
        <f>BV895+BZ895</f>
        <v>0</v>
      </c>
      <c r="BV895" s="172"/>
      <c r="BW895" s="172"/>
      <c r="BX895" s="172"/>
      <c r="BY895" s="172"/>
      <c r="BZ895" s="171"/>
      <c r="CE895" s="699" t="e">
        <f t="shared" si="1620"/>
        <v>#DIV/0!</v>
      </c>
    </row>
    <row r="896" spans="2:83" s="25" customFormat="1" ht="15" hidden="1" customHeight="1" x14ac:dyDescent="0.25">
      <c r="B896" s="227"/>
      <c r="C896" s="131" t="s">
        <v>145</v>
      </c>
      <c r="D896" s="116">
        <f>I896</f>
        <v>0</v>
      </c>
      <c r="E896" s="35"/>
      <c r="F896" s="35"/>
      <c r="G896" s="35"/>
      <c r="H896" s="35"/>
      <c r="I896" s="116"/>
      <c r="J896" s="116">
        <f>Q896</f>
        <v>0</v>
      </c>
      <c r="K896" s="116">
        <f>U896</f>
        <v>0</v>
      </c>
      <c r="L896" s="116"/>
      <c r="M896" s="172"/>
      <c r="N896" s="35"/>
      <c r="O896" s="35"/>
      <c r="P896" s="35"/>
      <c r="Q896" s="35"/>
      <c r="R896" s="35"/>
      <c r="S896" s="35"/>
      <c r="T896" s="35"/>
      <c r="U896" s="116"/>
      <c r="V896" s="89">
        <f t="shared" si="1747"/>
        <v>0</v>
      </c>
      <c r="W896" s="35"/>
      <c r="X896" s="35"/>
      <c r="Y896" s="35"/>
      <c r="Z896" s="89">
        <f t="shared" si="1748"/>
        <v>0</v>
      </c>
      <c r="AA896" s="89">
        <f t="shared" si="1742"/>
        <v>0</v>
      </c>
      <c r="AB896" s="89">
        <f t="shared" si="1743"/>
        <v>0</v>
      </c>
      <c r="AC896" s="89">
        <f t="shared" si="1744"/>
        <v>0</v>
      </c>
      <c r="AD896" s="19"/>
      <c r="AE896" s="915">
        <f>AO896</f>
        <v>0</v>
      </c>
      <c r="AF896" s="496"/>
      <c r="AG896" s="172"/>
      <c r="AH896" s="172"/>
      <c r="AI896" s="172"/>
      <c r="AJ896" s="172"/>
      <c r="AK896" s="172"/>
      <c r="AL896" s="172"/>
      <c r="AM896" s="172"/>
      <c r="AN896" s="172"/>
      <c r="AO896" s="171"/>
      <c r="AP896" s="116">
        <f t="shared" si="1749"/>
        <v>0</v>
      </c>
      <c r="AQ896" s="116"/>
      <c r="AR896" s="116">
        <f>BB896</f>
        <v>0</v>
      </c>
      <c r="AS896" s="116"/>
      <c r="AT896" s="172"/>
      <c r="AU896" s="172"/>
      <c r="AV896" s="172"/>
      <c r="AW896" s="172"/>
      <c r="AX896" s="172"/>
      <c r="AY896" s="172"/>
      <c r="AZ896" s="172"/>
      <c r="BA896" s="172"/>
      <c r="BB896" s="171"/>
      <c r="BC896" s="172">
        <f t="shared" si="1750"/>
        <v>0</v>
      </c>
      <c r="BD896" s="171">
        <f t="shared" si="1751"/>
        <v>0</v>
      </c>
      <c r="BE896" s="116">
        <f>BI896</f>
        <v>0</v>
      </c>
      <c r="BF896" s="172"/>
      <c r="BG896" s="172"/>
      <c r="BH896" s="172"/>
      <c r="BI896" s="171"/>
      <c r="BJ896" s="116">
        <f t="shared" si="1752"/>
        <v>0</v>
      </c>
      <c r="BK896" s="172"/>
      <c r="BL896" s="172"/>
      <c r="BM896" s="171"/>
      <c r="BN896" s="116">
        <f t="shared" si="1753"/>
        <v>0</v>
      </c>
      <c r="BO896" s="172">
        <f t="shared" si="1754"/>
        <v>0</v>
      </c>
      <c r="BP896" s="172"/>
      <c r="BQ896" s="172"/>
      <c r="BR896" s="172">
        <f t="shared" si="1745"/>
        <v>0</v>
      </c>
      <c r="BS896" s="171">
        <f t="shared" si="1746"/>
        <v>0</v>
      </c>
      <c r="BT896" s="116"/>
      <c r="BU896" s="116">
        <f>BZ896</f>
        <v>0</v>
      </c>
      <c r="BV896" s="172"/>
      <c r="BW896" s="172"/>
      <c r="BX896" s="172"/>
      <c r="BY896" s="172"/>
      <c r="BZ896" s="171"/>
      <c r="CE896" s="699" t="e">
        <f t="shared" si="1620"/>
        <v>#DIV/0!</v>
      </c>
    </row>
    <row r="897" spans="1:83" s="25" customFormat="1" ht="89.25" hidden="1" customHeight="1" x14ac:dyDescent="0.25">
      <c r="B897" s="152" t="s">
        <v>34</v>
      </c>
      <c r="C897" s="113" t="s">
        <v>146</v>
      </c>
      <c r="D897" s="116"/>
      <c r="E897" s="35"/>
      <c r="F897" s="35"/>
      <c r="G897" s="35"/>
      <c r="H897" s="35"/>
      <c r="I897" s="116">
        <v>0</v>
      </c>
      <c r="J897" s="116"/>
      <c r="K897" s="116"/>
      <c r="L897" s="116"/>
      <c r="M897" s="172"/>
      <c r="N897" s="35"/>
      <c r="O897" s="35"/>
      <c r="P897" s="35"/>
      <c r="Q897" s="35"/>
      <c r="R897" s="35"/>
      <c r="S897" s="35"/>
      <c r="T897" s="35"/>
      <c r="U897" s="116">
        <v>0</v>
      </c>
      <c r="V897" s="89">
        <f t="shared" si="1747"/>
        <v>0</v>
      </c>
      <c r="W897" s="35"/>
      <c r="X897" s="35"/>
      <c r="Y897" s="35"/>
      <c r="Z897" s="89">
        <f t="shared" si="1748"/>
        <v>0</v>
      </c>
      <c r="AA897" s="89">
        <f t="shared" si="1742"/>
        <v>0</v>
      </c>
      <c r="AB897" s="89">
        <f t="shared" si="1743"/>
        <v>0</v>
      </c>
      <c r="AC897" s="89">
        <f t="shared" si="1744"/>
        <v>0</v>
      </c>
      <c r="AD897" s="19"/>
      <c r="AE897" s="915"/>
      <c r="AF897" s="496"/>
      <c r="AG897" s="172"/>
      <c r="AH897" s="172"/>
      <c r="AI897" s="172"/>
      <c r="AJ897" s="172"/>
      <c r="AK897" s="172"/>
      <c r="AL897" s="172"/>
      <c r="AM897" s="172"/>
      <c r="AN897" s="172"/>
      <c r="AO897" s="171">
        <v>0</v>
      </c>
      <c r="AP897" s="116">
        <f t="shared" si="1749"/>
        <v>0</v>
      </c>
      <c r="AQ897" s="116"/>
      <c r="AR897" s="116"/>
      <c r="AS897" s="116"/>
      <c r="AT897" s="172"/>
      <c r="AU897" s="172"/>
      <c r="AV897" s="172"/>
      <c r="AW897" s="172"/>
      <c r="AX897" s="172"/>
      <c r="AY897" s="172"/>
      <c r="AZ897" s="172"/>
      <c r="BA897" s="172"/>
      <c r="BB897" s="171">
        <v>0</v>
      </c>
      <c r="BC897" s="172">
        <f t="shared" si="1750"/>
        <v>0</v>
      </c>
      <c r="BD897" s="171">
        <f t="shared" si="1751"/>
        <v>0</v>
      </c>
      <c r="BE897" s="116"/>
      <c r="BF897" s="172"/>
      <c r="BG897" s="172"/>
      <c r="BH897" s="172"/>
      <c r="BI897" s="171">
        <v>0</v>
      </c>
      <c r="BJ897" s="116">
        <f t="shared" si="1752"/>
        <v>0</v>
      </c>
      <c r="BK897" s="172"/>
      <c r="BL897" s="172"/>
      <c r="BM897" s="171"/>
      <c r="BN897" s="116">
        <f t="shared" si="1753"/>
        <v>0</v>
      </c>
      <c r="BO897" s="172">
        <f t="shared" si="1754"/>
        <v>0</v>
      </c>
      <c r="BP897" s="172"/>
      <c r="BQ897" s="172"/>
      <c r="BR897" s="172">
        <f t="shared" si="1745"/>
        <v>0</v>
      </c>
      <c r="BS897" s="171">
        <f t="shared" si="1746"/>
        <v>0</v>
      </c>
      <c r="BT897" s="116"/>
      <c r="BU897" s="116"/>
      <c r="BV897" s="172"/>
      <c r="BW897" s="172"/>
      <c r="BX897" s="172"/>
      <c r="BY897" s="172"/>
      <c r="BZ897" s="171">
        <v>0</v>
      </c>
      <c r="CE897" s="699" t="e">
        <f t="shared" si="1620"/>
        <v>#DIV/0!</v>
      </c>
    </row>
    <row r="898" spans="1:83" s="25" customFormat="1" ht="200.25" hidden="1" customHeight="1" x14ac:dyDescent="0.25">
      <c r="A898" s="25">
        <v>0</v>
      </c>
      <c r="B898" s="152" t="s">
        <v>147</v>
      </c>
      <c r="C898" s="119" t="s">
        <v>148</v>
      </c>
      <c r="D898" s="116">
        <f>E898+I898</f>
        <v>0</v>
      </c>
      <c r="E898" s="35">
        <v>0</v>
      </c>
      <c r="F898" s="35"/>
      <c r="G898" s="35"/>
      <c r="H898" s="35"/>
      <c r="I898" s="116">
        <v>0</v>
      </c>
      <c r="J898" s="116">
        <f>K898+Q898</f>
        <v>0</v>
      </c>
      <c r="K898" s="116">
        <f>M898+U898</f>
        <v>0</v>
      </c>
      <c r="L898" s="116"/>
      <c r="M898" s="172">
        <v>0</v>
      </c>
      <c r="N898" s="35"/>
      <c r="O898" s="35"/>
      <c r="P898" s="35"/>
      <c r="Q898" s="35"/>
      <c r="R898" s="35"/>
      <c r="S898" s="35"/>
      <c r="T898" s="35"/>
      <c r="U898" s="116">
        <v>0</v>
      </c>
      <c r="V898" s="89">
        <f t="shared" si="1747"/>
        <v>0</v>
      </c>
      <c r="W898" s="35"/>
      <c r="X898" s="35"/>
      <c r="Y898" s="35"/>
      <c r="Z898" s="89">
        <f t="shared" si="1748"/>
        <v>0</v>
      </c>
      <c r="AA898" s="89">
        <f t="shared" si="1742"/>
        <v>0</v>
      </c>
      <c r="AB898" s="89">
        <f t="shared" si="1743"/>
        <v>0</v>
      </c>
      <c r="AC898" s="89">
        <f t="shared" si="1744"/>
        <v>0</v>
      </c>
      <c r="AD898" s="19"/>
      <c r="AE898" s="915">
        <f>AG898+AO898</f>
        <v>0</v>
      </c>
      <c r="AF898" s="496"/>
      <c r="AG898" s="172">
        <v>0</v>
      </c>
      <c r="AH898" s="172"/>
      <c r="AI898" s="172"/>
      <c r="AJ898" s="172"/>
      <c r="AK898" s="172"/>
      <c r="AL898" s="172"/>
      <c r="AM898" s="172"/>
      <c r="AN898" s="172"/>
      <c r="AO898" s="171">
        <v>0</v>
      </c>
      <c r="AP898" s="116">
        <f t="shared" si="1749"/>
        <v>0</v>
      </c>
      <c r="AQ898" s="116"/>
      <c r="AR898" s="116">
        <f>AT898+BB898</f>
        <v>0</v>
      </c>
      <c r="AS898" s="116"/>
      <c r="AT898" s="172">
        <v>0</v>
      </c>
      <c r="AU898" s="172"/>
      <c r="AV898" s="172"/>
      <c r="AW898" s="172"/>
      <c r="AX898" s="172"/>
      <c r="AY898" s="172"/>
      <c r="AZ898" s="172"/>
      <c r="BA898" s="172"/>
      <c r="BB898" s="171">
        <v>0</v>
      </c>
      <c r="BC898" s="172">
        <f t="shared" si="1750"/>
        <v>0</v>
      </c>
      <c r="BD898" s="171">
        <f t="shared" si="1751"/>
        <v>0</v>
      </c>
      <c r="BE898" s="116">
        <f>BF898+BI898</f>
        <v>0</v>
      </c>
      <c r="BF898" s="172">
        <v>0</v>
      </c>
      <c r="BG898" s="172"/>
      <c r="BH898" s="172"/>
      <c r="BI898" s="171">
        <v>0</v>
      </c>
      <c r="BJ898" s="116">
        <f t="shared" si="1752"/>
        <v>0</v>
      </c>
      <c r="BK898" s="172"/>
      <c r="BL898" s="172"/>
      <c r="BM898" s="171"/>
      <c r="BN898" s="116">
        <f t="shared" si="1753"/>
        <v>0</v>
      </c>
      <c r="BO898" s="172">
        <f t="shared" si="1754"/>
        <v>0</v>
      </c>
      <c r="BP898" s="172"/>
      <c r="BQ898" s="172"/>
      <c r="BR898" s="172">
        <f t="shared" si="1745"/>
        <v>0</v>
      </c>
      <c r="BS898" s="171">
        <f t="shared" si="1746"/>
        <v>0</v>
      </c>
      <c r="BT898" s="116"/>
      <c r="BU898" s="116">
        <f>BV898+BZ898</f>
        <v>0</v>
      </c>
      <c r="BV898" s="172">
        <v>0</v>
      </c>
      <c r="BW898" s="172"/>
      <c r="BX898" s="172"/>
      <c r="BY898" s="172"/>
      <c r="BZ898" s="171">
        <v>0</v>
      </c>
      <c r="CE898" s="699" t="e">
        <f t="shared" si="1620"/>
        <v>#DIV/0!</v>
      </c>
    </row>
    <row r="899" spans="1:83" s="25" customFormat="1" ht="102.75" hidden="1" customHeight="1" x14ac:dyDescent="0.25">
      <c r="B899" s="152" t="s">
        <v>63</v>
      </c>
      <c r="C899" s="113" t="s">
        <v>149</v>
      </c>
      <c r="D899" s="116">
        <f>E899+I899</f>
        <v>0</v>
      </c>
      <c r="E899" s="35"/>
      <c r="F899" s="35"/>
      <c r="G899" s="35"/>
      <c r="H899" s="35"/>
      <c r="I899" s="116">
        <v>0</v>
      </c>
      <c r="J899" s="116">
        <f>K899+Q899</f>
        <v>0</v>
      </c>
      <c r="K899" s="116">
        <f>M899+U899</f>
        <v>0</v>
      </c>
      <c r="L899" s="116"/>
      <c r="M899" s="172"/>
      <c r="N899" s="35"/>
      <c r="O899" s="35"/>
      <c r="P899" s="35"/>
      <c r="Q899" s="35"/>
      <c r="R899" s="35"/>
      <c r="S899" s="35"/>
      <c r="T899" s="35"/>
      <c r="U899" s="116">
        <v>0</v>
      </c>
      <c r="V899" s="89">
        <f t="shared" si="1747"/>
        <v>0</v>
      </c>
      <c r="W899" s="35"/>
      <c r="X899" s="35"/>
      <c r="Y899" s="35"/>
      <c r="Z899" s="89">
        <f t="shared" si="1748"/>
        <v>0</v>
      </c>
      <c r="AA899" s="89">
        <f t="shared" si="1742"/>
        <v>0</v>
      </c>
      <c r="AB899" s="89">
        <f t="shared" si="1743"/>
        <v>0</v>
      </c>
      <c r="AC899" s="89">
        <f t="shared" si="1744"/>
        <v>0</v>
      </c>
      <c r="AD899" s="19"/>
      <c r="AE899" s="915">
        <f>AG899+AO899</f>
        <v>0</v>
      </c>
      <c r="AF899" s="496"/>
      <c r="AG899" s="172"/>
      <c r="AH899" s="172"/>
      <c r="AI899" s="172"/>
      <c r="AJ899" s="172"/>
      <c r="AK899" s="172"/>
      <c r="AL899" s="172"/>
      <c r="AM899" s="172"/>
      <c r="AN899" s="172"/>
      <c r="AO899" s="171">
        <v>0</v>
      </c>
      <c r="AP899" s="116">
        <f t="shared" si="1749"/>
        <v>0</v>
      </c>
      <c r="AQ899" s="116"/>
      <c r="AR899" s="116">
        <f>AT899+BB899</f>
        <v>0</v>
      </c>
      <c r="AS899" s="116"/>
      <c r="AT899" s="172"/>
      <c r="AU899" s="172"/>
      <c r="AV899" s="172"/>
      <c r="AW899" s="172"/>
      <c r="AX899" s="172"/>
      <c r="AY899" s="172"/>
      <c r="AZ899" s="172"/>
      <c r="BA899" s="172"/>
      <c r="BB899" s="171">
        <v>0</v>
      </c>
      <c r="BC899" s="172">
        <f t="shared" si="1750"/>
        <v>0</v>
      </c>
      <c r="BD899" s="171">
        <f t="shared" si="1751"/>
        <v>0</v>
      </c>
      <c r="BE899" s="116">
        <f>BF899+BI899</f>
        <v>0</v>
      </c>
      <c r="BF899" s="172"/>
      <c r="BG899" s="172"/>
      <c r="BH899" s="172"/>
      <c r="BI899" s="171">
        <v>0</v>
      </c>
      <c r="BJ899" s="116">
        <f t="shared" si="1752"/>
        <v>0</v>
      </c>
      <c r="BK899" s="172"/>
      <c r="BL899" s="172"/>
      <c r="BM899" s="171"/>
      <c r="BN899" s="116">
        <f t="shared" si="1753"/>
        <v>0</v>
      </c>
      <c r="BO899" s="172">
        <f t="shared" si="1754"/>
        <v>0</v>
      </c>
      <c r="BP899" s="172"/>
      <c r="BQ899" s="172"/>
      <c r="BR899" s="172">
        <f t="shared" si="1745"/>
        <v>0</v>
      </c>
      <c r="BS899" s="171">
        <f t="shared" si="1746"/>
        <v>0</v>
      </c>
      <c r="BT899" s="116"/>
      <c r="BU899" s="116">
        <f>BV899+BZ899</f>
        <v>0</v>
      </c>
      <c r="BV899" s="172"/>
      <c r="BW899" s="172"/>
      <c r="BX899" s="172"/>
      <c r="BY899" s="172"/>
      <c r="BZ899" s="171">
        <v>0</v>
      </c>
      <c r="CE899" s="699" t="e">
        <f t="shared" si="1620"/>
        <v>#DIV/0!</v>
      </c>
    </row>
    <row r="900" spans="1:83" s="25" customFormat="1" ht="54" hidden="1" customHeight="1" x14ac:dyDescent="0.25">
      <c r="B900" s="152" t="s">
        <v>150</v>
      </c>
      <c r="C900" s="119" t="s">
        <v>151</v>
      </c>
      <c r="D900" s="116">
        <f>E900+I900</f>
        <v>0</v>
      </c>
      <c r="E900" s="35"/>
      <c r="F900" s="35"/>
      <c r="G900" s="35"/>
      <c r="H900" s="35"/>
      <c r="I900" s="116">
        <v>0</v>
      </c>
      <c r="J900" s="116">
        <f>K900+Q900</f>
        <v>0</v>
      </c>
      <c r="K900" s="116">
        <f>M900+U900</f>
        <v>0</v>
      </c>
      <c r="L900" s="116"/>
      <c r="M900" s="172"/>
      <c r="N900" s="35"/>
      <c r="O900" s="35"/>
      <c r="P900" s="35"/>
      <c r="Q900" s="35"/>
      <c r="R900" s="35"/>
      <c r="S900" s="35"/>
      <c r="T900" s="35"/>
      <c r="U900" s="116">
        <v>0</v>
      </c>
      <c r="V900" s="89">
        <f t="shared" si="1747"/>
        <v>0</v>
      </c>
      <c r="W900" s="35"/>
      <c r="X900" s="35"/>
      <c r="Y900" s="35"/>
      <c r="Z900" s="89">
        <f t="shared" si="1748"/>
        <v>0</v>
      </c>
      <c r="AA900" s="89">
        <f t="shared" si="1742"/>
        <v>0</v>
      </c>
      <c r="AB900" s="89">
        <f t="shared" si="1743"/>
        <v>0</v>
      </c>
      <c r="AC900" s="89">
        <f t="shared" si="1744"/>
        <v>0</v>
      </c>
      <c r="AD900" s="19"/>
      <c r="AE900" s="915">
        <f>AG900+AO900</f>
        <v>0</v>
      </c>
      <c r="AF900" s="496"/>
      <c r="AG900" s="172"/>
      <c r="AH900" s="172"/>
      <c r="AI900" s="172"/>
      <c r="AJ900" s="172"/>
      <c r="AK900" s="172"/>
      <c r="AL900" s="172"/>
      <c r="AM900" s="172"/>
      <c r="AN900" s="172"/>
      <c r="AO900" s="171">
        <v>0</v>
      </c>
      <c r="AP900" s="116">
        <f t="shared" si="1749"/>
        <v>0</v>
      </c>
      <c r="AQ900" s="116"/>
      <c r="AR900" s="116">
        <f>AT900+BB900</f>
        <v>0</v>
      </c>
      <c r="AS900" s="116"/>
      <c r="AT900" s="172"/>
      <c r="AU900" s="172"/>
      <c r="AV900" s="172"/>
      <c r="AW900" s="172"/>
      <c r="AX900" s="172"/>
      <c r="AY900" s="172"/>
      <c r="AZ900" s="172"/>
      <c r="BA900" s="172"/>
      <c r="BB900" s="171">
        <v>0</v>
      </c>
      <c r="BC900" s="172">
        <f t="shared" si="1750"/>
        <v>0</v>
      </c>
      <c r="BD900" s="171">
        <f t="shared" si="1751"/>
        <v>0</v>
      </c>
      <c r="BE900" s="116">
        <f>BF900+BI900</f>
        <v>0</v>
      </c>
      <c r="BF900" s="172"/>
      <c r="BG900" s="172"/>
      <c r="BH900" s="172"/>
      <c r="BI900" s="171">
        <v>0</v>
      </c>
      <c r="BJ900" s="116">
        <f t="shared" si="1752"/>
        <v>0</v>
      </c>
      <c r="BK900" s="172"/>
      <c r="BL900" s="172"/>
      <c r="BM900" s="171"/>
      <c r="BN900" s="116">
        <f t="shared" si="1753"/>
        <v>0</v>
      </c>
      <c r="BO900" s="172">
        <f t="shared" si="1754"/>
        <v>0</v>
      </c>
      <c r="BP900" s="172"/>
      <c r="BQ900" s="172"/>
      <c r="BR900" s="172">
        <f t="shared" si="1745"/>
        <v>0</v>
      </c>
      <c r="BS900" s="171">
        <f t="shared" si="1746"/>
        <v>0</v>
      </c>
      <c r="BT900" s="116"/>
      <c r="BU900" s="116">
        <f>BV900+BZ900</f>
        <v>0</v>
      </c>
      <c r="BV900" s="172"/>
      <c r="BW900" s="172"/>
      <c r="BX900" s="172"/>
      <c r="BY900" s="172"/>
      <c r="BZ900" s="171">
        <v>0</v>
      </c>
      <c r="CE900" s="699" t="e">
        <f t="shared" si="1620"/>
        <v>#DIV/0!</v>
      </c>
    </row>
    <row r="901" spans="1:83" s="25" customFormat="1" ht="118.5" hidden="1" customHeight="1" x14ac:dyDescent="0.25">
      <c r="B901" s="228"/>
      <c r="C901" s="113" t="s">
        <v>152</v>
      </c>
      <c r="D901" s="116">
        <f>E901+I901</f>
        <v>0</v>
      </c>
      <c r="E901" s="35"/>
      <c r="F901" s="35"/>
      <c r="G901" s="35"/>
      <c r="H901" s="35"/>
      <c r="I901" s="116">
        <v>0</v>
      </c>
      <c r="J901" s="116">
        <f>K901+Q901</f>
        <v>0</v>
      </c>
      <c r="K901" s="116">
        <f>M901+U901</f>
        <v>0</v>
      </c>
      <c r="L901" s="116"/>
      <c r="M901" s="172"/>
      <c r="N901" s="35"/>
      <c r="O901" s="35"/>
      <c r="P901" s="35"/>
      <c r="Q901" s="35"/>
      <c r="R901" s="35"/>
      <c r="S901" s="35"/>
      <c r="T901" s="35"/>
      <c r="U901" s="116">
        <v>0</v>
      </c>
      <c r="V901" s="89">
        <f t="shared" si="1747"/>
        <v>0</v>
      </c>
      <c r="W901" s="35"/>
      <c r="X901" s="35"/>
      <c r="Y901" s="35"/>
      <c r="Z901" s="89">
        <f t="shared" si="1748"/>
        <v>0</v>
      </c>
      <c r="AA901" s="89">
        <f t="shared" si="1742"/>
        <v>0</v>
      </c>
      <c r="AB901" s="89">
        <f t="shared" si="1743"/>
        <v>0</v>
      </c>
      <c r="AC901" s="89">
        <f t="shared" si="1744"/>
        <v>0</v>
      </c>
      <c r="AD901" s="19"/>
      <c r="AE901" s="915">
        <f>AG901+AO901</f>
        <v>0</v>
      </c>
      <c r="AF901" s="496"/>
      <c r="AG901" s="172"/>
      <c r="AH901" s="172"/>
      <c r="AI901" s="172"/>
      <c r="AJ901" s="172"/>
      <c r="AK901" s="172"/>
      <c r="AL901" s="172"/>
      <c r="AM901" s="172"/>
      <c r="AN901" s="172"/>
      <c r="AO901" s="171">
        <v>0</v>
      </c>
      <c r="AP901" s="116">
        <f t="shared" si="1749"/>
        <v>0</v>
      </c>
      <c r="AQ901" s="116"/>
      <c r="AR901" s="116">
        <f>AT901+BB901</f>
        <v>0</v>
      </c>
      <c r="AS901" s="116"/>
      <c r="AT901" s="172"/>
      <c r="AU901" s="172"/>
      <c r="AV901" s="172"/>
      <c r="AW901" s="172"/>
      <c r="AX901" s="172"/>
      <c r="AY901" s="172"/>
      <c r="AZ901" s="172"/>
      <c r="BA901" s="172"/>
      <c r="BB901" s="171">
        <v>0</v>
      </c>
      <c r="BC901" s="172">
        <f t="shared" si="1750"/>
        <v>0</v>
      </c>
      <c r="BD901" s="171">
        <f t="shared" si="1751"/>
        <v>0</v>
      </c>
      <c r="BE901" s="116">
        <f>BF901+BI901</f>
        <v>0</v>
      </c>
      <c r="BF901" s="172"/>
      <c r="BG901" s="172"/>
      <c r="BH901" s="172"/>
      <c r="BI901" s="171">
        <v>0</v>
      </c>
      <c r="BJ901" s="116">
        <f t="shared" si="1752"/>
        <v>0</v>
      </c>
      <c r="BK901" s="172"/>
      <c r="BL901" s="172"/>
      <c r="BM901" s="171"/>
      <c r="BN901" s="116">
        <f t="shared" si="1753"/>
        <v>0</v>
      </c>
      <c r="BO901" s="172">
        <f t="shared" si="1754"/>
        <v>0</v>
      </c>
      <c r="BP901" s="172"/>
      <c r="BQ901" s="172"/>
      <c r="BR901" s="172">
        <f t="shared" si="1745"/>
        <v>0</v>
      </c>
      <c r="BS901" s="171">
        <f t="shared" si="1746"/>
        <v>0</v>
      </c>
      <c r="BT901" s="116"/>
      <c r="BU901" s="116">
        <f>BV901+BZ901</f>
        <v>0</v>
      </c>
      <c r="BV901" s="172"/>
      <c r="BW901" s="172"/>
      <c r="BX901" s="172"/>
      <c r="BY901" s="172"/>
      <c r="BZ901" s="171">
        <v>0</v>
      </c>
      <c r="CE901" s="699" t="e">
        <f t="shared" si="1620"/>
        <v>#DIV/0!</v>
      </c>
    </row>
    <row r="902" spans="1:83" s="25" customFormat="1" ht="118.5" hidden="1" customHeight="1" x14ac:dyDescent="0.25">
      <c r="B902" s="228"/>
      <c r="C902" s="113" t="s">
        <v>149</v>
      </c>
      <c r="D902" s="116"/>
      <c r="E902" s="35"/>
      <c r="F902" s="35"/>
      <c r="G902" s="35"/>
      <c r="H902" s="35"/>
      <c r="I902" s="116"/>
      <c r="J902" s="116"/>
      <c r="K902" s="116"/>
      <c r="L902" s="116"/>
      <c r="M902" s="172"/>
      <c r="N902" s="35"/>
      <c r="O902" s="35"/>
      <c r="P902" s="35"/>
      <c r="Q902" s="35"/>
      <c r="R902" s="35"/>
      <c r="S902" s="35"/>
      <c r="T902" s="35"/>
      <c r="U902" s="116"/>
      <c r="V902" s="89"/>
      <c r="W902" s="35"/>
      <c r="X902" s="35"/>
      <c r="Y902" s="35"/>
      <c r="Z902" s="89"/>
      <c r="AA902" s="89"/>
      <c r="AB902" s="89"/>
      <c r="AC902" s="89"/>
      <c r="AD902" s="19"/>
      <c r="AE902" s="915"/>
      <c r="AF902" s="496"/>
      <c r="AG902" s="172"/>
      <c r="AH902" s="172"/>
      <c r="AI902" s="172"/>
      <c r="AJ902" s="172"/>
      <c r="AK902" s="172"/>
      <c r="AL902" s="172"/>
      <c r="AM902" s="172"/>
      <c r="AN902" s="172"/>
      <c r="AO902" s="171"/>
      <c r="AP902" s="116"/>
      <c r="AQ902" s="116"/>
      <c r="AR902" s="116"/>
      <c r="AS902" s="116"/>
      <c r="AT902" s="172"/>
      <c r="AU902" s="172"/>
      <c r="AV902" s="172"/>
      <c r="AW902" s="172"/>
      <c r="AX902" s="172"/>
      <c r="AY902" s="172"/>
      <c r="AZ902" s="172"/>
      <c r="BA902" s="172"/>
      <c r="BB902" s="171"/>
      <c r="BC902" s="172"/>
      <c r="BD902" s="171"/>
      <c r="BE902" s="116"/>
      <c r="BF902" s="172"/>
      <c r="BG902" s="172"/>
      <c r="BH902" s="172"/>
      <c r="BI902" s="171"/>
      <c r="BJ902" s="116"/>
      <c r="BK902" s="172"/>
      <c r="BL902" s="172"/>
      <c r="BM902" s="171"/>
      <c r="BN902" s="116"/>
      <c r="BO902" s="172"/>
      <c r="BP902" s="172"/>
      <c r="BQ902" s="172"/>
      <c r="BR902" s="172"/>
      <c r="BS902" s="171"/>
      <c r="BT902" s="116"/>
      <c r="BU902" s="116"/>
      <c r="BV902" s="172"/>
      <c r="BW902" s="172"/>
      <c r="BX902" s="172"/>
      <c r="BY902" s="172"/>
      <c r="BZ902" s="171"/>
      <c r="CE902" s="699" t="e">
        <f t="shared" si="1620"/>
        <v>#DIV/0!</v>
      </c>
    </row>
    <row r="903" spans="1:83" s="361" customFormat="1" ht="71.25" hidden="1" customHeight="1" x14ac:dyDescent="0.25">
      <c r="B903" s="411" t="s">
        <v>345</v>
      </c>
      <c r="C903" s="412" t="s">
        <v>352</v>
      </c>
      <c r="D903" s="373">
        <f>SUM(E903:I903)</f>
        <v>0</v>
      </c>
      <c r="E903" s="373">
        <f t="shared" ref="E903:H903" si="1755">E904+E905</f>
        <v>0</v>
      </c>
      <c r="F903" s="373"/>
      <c r="G903" s="373">
        <f>G905</f>
        <v>0</v>
      </c>
      <c r="H903" s="373">
        <f t="shared" si="1755"/>
        <v>0</v>
      </c>
      <c r="I903" s="373">
        <f>I904+I905</f>
        <v>0</v>
      </c>
      <c r="J903" s="373">
        <f>J904+J905</f>
        <v>0</v>
      </c>
      <c r="K903" s="373">
        <f>SUM(M903:U903)</f>
        <v>0</v>
      </c>
      <c r="L903" s="699" t="e">
        <f t="shared" ref="L903" si="1756">K903/D903</f>
        <v>#DIV/0!</v>
      </c>
      <c r="M903" s="966">
        <f t="shared" ref="M903" si="1757">M904+M905</f>
        <v>0</v>
      </c>
      <c r="N903" s="373"/>
      <c r="O903" s="373"/>
      <c r="P903" s="373"/>
      <c r="Q903" s="373">
        <f>Q905</f>
        <v>0</v>
      </c>
      <c r="R903" s="373"/>
      <c r="S903" s="373">
        <f t="shared" ref="S903" si="1758">S904+S905</f>
        <v>0</v>
      </c>
      <c r="T903" s="373"/>
      <c r="U903" s="373">
        <f>U904+U905</f>
        <v>0</v>
      </c>
      <c r="V903" s="373"/>
      <c r="W903" s="373"/>
      <c r="X903" s="373"/>
      <c r="Y903" s="373"/>
      <c r="Z903" s="373"/>
      <c r="AA903" s="373"/>
      <c r="AB903" s="373"/>
      <c r="AC903" s="373"/>
      <c r="AD903" s="373"/>
      <c r="AE903" s="966">
        <f>AG903+AM903+AO903</f>
        <v>0</v>
      </c>
      <c r="AF903" s="699" t="e">
        <f t="shared" ref="AF903" si="1759">AE903/D903</f>
        <v>#DIV/0!</v>
      </c>
      <c r="AG903" s="966"/>
      <c r="AH903" s="373"/>
      <c r="AI903" s="373"/>
      <c r="AJ903" s="373"/>
      <c r="AK903" s="373"/>
      <c r="AL903" s="373"/>
      <c r="AM903" s="373">
        <f t="shared" ref="AM903" si="1760">AM904+AM905</f>
        <v>0</v>
      </c>
      <c r="AN903" s="373"/>
      <c r="AO903" s="373">
        <f>AO933</f>
        <v>0</v>
      </c>
      <c r="AP903" s="373">
        <f>AP933</f>
        <v>0</v>
      </c>
      <c r="AQ903" s="373"/>
      <c r="AR903" s="373">
        <f>AT903+AZ903+BB903</f>
        <v>0</v>
      </c>
      <c r="AS903" s="699" t="e">
        <f t="shared" ref="AS903" si="1761">AR903/D903</f>
        <v>#DIV/0!</v>
      </c>
      <c r="AT903" s="966">
        <f t="shared" ref="AT903" si="1762">AT904+AT905</f>
        <v>0</v>
      </c>
      <c r="AU903" s="699"/>
      <c r="AV903" s="373"/>
      <c r="AW903" s="699"/>
      <c r="AX903" s="966"/>
      <c r="AY903" s="373"/>
      <c r="AZ903" s="373">
        <f t="shared" ref="AZ903" si="1763">AZ904+AZ905</f>
        <v>0</v>
      </c>
      <c r="BA903" s="699"/>
      <c r="BB903" s="373">
        <f>BB933</f>
        <v>0</v>
      </c>
      <c r="BC903" s="373"/>
      <c r="BD903" s="373"/>
      <c r="BE903" s="373">
        <f>BF903+BH903+BI903</f>
        <v>0</v>
      </c>
      <c r="BF903" s="373">
        <f t="shared" ref="BF903" si="1764">BF904+BF905</f>
        <v>0</v>
      </c>
      <c r="BG903" s="373"/>
      <c r="BH903" s="373">
        <f t="shared" ref="BH903" si="1765">BH904+BH905</f>
        <v>0</v>
      </c>
      <c r="BI903" s="373">
        <f>BI904+BI905</f>
        <v>0</v>
      </c>
      <c r="BJ903" s="373"/>
      <c r="BK903" s="373"/>
      <c r="BL903" s="373"/>
      <c r="BM903" s="373"/>
      <c r="BN903" s="373">
        <f>BS903</f>
        <v>35034</v>
      </c>
      <c r="BO903" s="373"/>
      <c r="BP903" s="373"/>
      <c r="BQ903" s="373"/>
      <c r="BR903" s="373"/>
      <c r="BS903" s="373">
        <f>BS904+BS905</f>
        <v>35034</v>
      </c>
      <c r="BT903" s="373">
        <f>BT933</f>
        <v>0</v>
      </c>
      <c r="BU903" s="373">
        <f>BV903+BY903+BZ903</f>
        <v>35034</v>
      </c>
      <c r="BV903" s="373">
        <f t="shared" ref="BV903" si="1766">BV904+BV905</f>
        <v>0</v>
      </c>
      <c r="BW903" s="373"/>
      <c r="BX903" s="373"/>
      <c r="BY903" s="373">
        <f t="shared" ref="BY903" si="1767">BY904+BY905</f>
        <v>0</v>
      </c>
      <c r="BZ903" s="373">
        <f>BZ904+BZ905</f>
        <v>35034</v>
      </c>
      <c r="CE903" s="699" t="e">
        <f t="shared" si="1620"/>
        <v>#DIV/0!</v>
      </c>
    </row>
    <row r="904" spans="1:83" s="23" customFormat="1" ht="43.5" hidden="1" customHeight="1" x14ac:dyDescent="0.25">
      <c r="B904" s="418"/>
      <c r="C904" s="469" t="s">
        <v>32</v>
      </c>
      <c r="D904" s="436">
        <f t="shared" ref="D904" si="1768">E904+H904+I904</f>
        <v>0</v>
      </c>
      <c r="E904" s="489">
        <f t="shared" ref="E904:H904" si="1769">E920</f>
        <v>0</v>
      </c>
      <c r="F904" s="508"/>
      <c r="G904" s="489">
        <f>G920</f>
        <v>0</v>
      </c>
      <c r="H904" s="489">
        <f t="shared" si="1769"/>
        <v>0</v>
      </c>
      <c r="I904" s="489">
        <f>I934</f>
        <v>0</v>
      </c>
      <c r="J904" s="436">
        <f>U904-I904</f>
        <v>0</v>
      </c>
      <c r="K904" s="582">
        <f t="shared" ref="K904" si="1770">M904+S904+U904</f>
        <v>0</v>
      </c>
      <c r="L904" s="687"/>
      <c r="M904" s="176">
        <f t="shared" ref="M904" si="1771">M920</f>
        <v>0</v>
      </c>
      <c r="N904" s="687"/>
      <c r="O904" s="520"/>
      <c r="P904" s="687"/>
      <c r="Q904" s="478">
        <f>Q920</f>
        <v>0</v>
      </c>
      <c r="R904" s="687"/>
      <c r="S904" s="436">
        <f t="shared" ref="S904" si="1772">S920</f>
        <v>0</v>
      </c>
      <c r="T904" s="687"/>
      <c r="U904" s="436">
        <f>U934</f>
        <v>0</v>
      </c>
      <c r="V904" s="436">
        <f t="shared" ref="V904" si="1773">W904+X904+Y904</f>
        <v>0</v>
      </c>
      <c r="W904" s="469">
        <f>W907</f>
        <v>0</v>
      </c>
      <c r="X904" s="469"/>
      <c r="Y904" s="469">
        <f>Y907</f>
        <v>0</v>
      </c>
      <c r="Z904" s="469">
        <f t="shared" ref="Z904" si="1774">AA904+AB904+AC904</f>
        <v>0</v>
      </c>
      <c r="AA904" s="436">
        <f>AA907</f>
        <v>0</v>
      </c>
      <c r="AB904" s="436">
        <f t="shared" ref="AB904:AC904" si="1775">AB907</f>
        <v>0</v>
      </c>
      <c r="AC904" s="436">
        <f t="shared" si="1775"/>
        <v>0</v>
      </c>
      <c r="AD904" s="687"/>
      <c r="AE904" s="176">
        <f t="shared" ref="AE904:AE905" si="1776">AG904+AM904+AO904</f>
        <v>0</v>
      </c>
      <c r="AF904" s="687"/>
      <c r="AG904" s="176"/>
      <c r="AH904" s="687"/>
      <c r="AI904" s="520"/>
      <c r="AJ904" s="687"/>
      <c r="AK904" s="489"/>
      <c r="AL904" s="687"/>
      <c r="AM904" s="489">
        <f t="shared" ref="AM904" si="1777">AM920</f>
        <v>0</v>
      </c>
      <c r="AN904" s="687"/>
      <c r="AO904" s="489">
        <f>AO934</f>
        <v>0</v>
      </c>
      <c r="AP904" s="436">
        <f>BB904-AO904</f>
        <v>0</v>
      </c>
      <c r="AQ904" s="687"/>
      <c r="AR904" s="582">
        <f t="shared" ref="AR904:AR905" si="1778">AT904+AZ904+BB904</f>
        <v>0</v>
      </c>
      <c r="AS904" s="687"/>
      <c r="AT904" s="176">
        <f t="shared" ref="AT904" si="1779">AT920</f>
        <v>0</v>
      </c>
      <c r="AU904" s="687"/>
      <c r="AV904" s="520"/>
      <c r="AW904" s="687"/>
      <c r="AX904" s="176"/>
      <c r="AY904" s="687"/>
      <c r="AZ904" s="436">
        <f t="shared" ref="AZ904" si="1780">AZ920</f>
        <v>0</v>
      </c>
      <c r="BA904" s="687"/>
      <c r="BB904" s="436">
        <f>AO904</f>
        <v>0</v>
      </c>
      <c r="BC904" s="436"/>
      <c r="BD904" s="436"/>
      <c r="BE904" s="443">
        <f t="shared" ref="BE904:BE905" si="1781">BF904+BH904+BI904</f>
        <v>0</v>
      </c>
      <c r="BF904" s="436">
        <f t="shared" ref="BF904:BH904" si="1782">BF920</f>
        <v>0</v>
      </c>
      <c r="BG904" s="436"/>
      <c r="BH904" s="436">
        <f t="shared" si="1782"/>
        <v>0</v>
      </c>
      <c r="BI904" s="436">
        <f>BI920</f>
        <v>0</v>
      </c>
      <c r="BJ904" s="436"/>
      <c r="BK904" s="436"/>
      <c r="BL904" s="436"/>
      <c r="BM904" s="436"/>
      <c r="BN904" s="436">
        <f>BS904</f>
        <v>19619</v>
      </c>
      <c r="BO904" s="436"/>
      <c r="BP904" s="520"/>
      <c r="BQ904" s="469"/>
      <c r="BR904" s="436"/>
      <c r="BS904" s="483">
        <f>BS934</f>
        <v>19619</v>
      </c>
      <c r="BT904" s="436">
        <v>0</v>
      </c>
      <c r="BU904" s="613">
        <f t="shared" ref="BU904:BU905" si="1783">BV904+BY904+BZ904</f>
        <v>19619</v>
      </c>
      <c r="BV904" s="569">
        <f t="shared" ref="BV904" si="1784">BV920</f>
        <v>0</v>
      </c>
      <c r="BW904" s="569"/>
      <c r="BX904" s="436"/>
      <c r="BY904" s="436">
        <f t="shared" ref="BY904" si="1785">BY920</f>
        <v>0</v>
      </c>
      <c r="BZ904" s="436">
        <f>BZ934</f>
        <v>19619</v>
      </c>
      <c r="CE904" s="699" t="e">
        <f t="shared" si="1620"/>
        <v>#DIV/0!</v>
      </c>
    </row>
    <row r="905" spans="1:83" s="146" customFormat="1" ht="56.25" hidden="1" customHeight="1" x14ac:dyDescent="0.25">
      <c r="B905" s="413"/>
      <c r="C905" s="470" t="s">
        <v>290</v>
      </c>
      <c r="D905" s="389">
        <f>SUM(E905:I905)</f>
        <v>0</v>
      </c>
      <c r="E905" s="491">
        <f>E913+E935</f>
        <v>0</v>
      </c>
      <c r="F905" s="507"/>
      <c r="G905" s="491">
        <f>G914+G928</f>
        <v>0</v>
      </c>
      <c r="H905" s="491">
        <f>H913+H935</f>
        <v>0</v>
      </c>
      <c r="I905" s="491">
        <f>I913+I935</f>
        <v>0</v>
      </c>
      <c r="J905" s="389">
        <f>J913+J935</f>
        <v>0</v>
      </c>
      <c r="K905" s="579">
        <f>SUM(M905:U905)</f>
        <v>0</v>
      </c>
      <c r="L905" s="687"/>
      <c r="M905" s="166">
        <f>M913+M935</f>
        <v>0</v>
      </c>
      <c r="N905" s="687"/>
      <c r="O905" s="522"/>
      <c r="P905" s="687"/>
      <c r="Q905" s="479">
        <f>Q914+Q928</f>
        <v>0</v>
      </c>
      <c r="R905" s="687"/>
      <c r="S905" s="435">
        <f t="shared" ref="S905:AC905" si="1786">S913+S935</f>
        <v>0</v>
      </c>
      <c r="T905" s="687"/>
      <c r="U905" s="435">
        <f t="shared" si="1786"/>
        <v>0</v>
      </c>
      <c r="V905" s="389">
        <f t="shared" si="1786"/>
        <v>0</v>
      </c>
      <c r="W905" s="470">
        <f t="shared" si="1786"/>
        <v>0</v>
      </c>
      <c r="X905" s="470">
        <f t="shared" si="1786"/>
        <v>0</v>
      </c>
      <c r="Y905" s="470">
        <f t="shared" si="1786"/>
        <v>0</v>
      </c>
      <c r="Z905" s="470" t="e">
        <f t="shared" si="1786"/>
        <v>#REF!</v>
      </c>
      <c r="AA905" s="389" t="e">
        <f t="shared" si="1786"/>
        <v>#REF!</v>
      </c>
      <c r="AB905" s="389">
        <f t="shared" si="1786"/>
        <v>0</v>
      </c>
      <c r="AC905" s="389">
        <f t="shared" si="1786"/>
        <v>0</v>
      </c>
      <c r="AD905" s="687"/>
      <c r="AE905" s="166">
        <f t="shared" si="1776"/>
        <v>0</v>
      </c>
      <c r="AF905" s="687"/>
      <c r="AG905" s="166"/>
      <c r="AH905" s="687"/>
      <c r="AI905" s="522"/>
      <c r="AJ905" s="687"/>
      <c r="AK905" s="491"/>
      <c r="AL905" s="687"/>
      <c r="AM905" s="491">
        <f t="shared" ref="AM905" si="1787">AM910+AM921</f>
        <v>0</v>
      </c>
      <c r="AN905" s="687"/>
      <c r="AO905" s="491">
        <f>AO913+AO935</f>
        <v>0</v>
      </c>
      <c r="AP905" s="435">
        <f>BB905-AO905</f>
        <v>0</v>
      </c>
      <c r="AQ905" s="687"/>
      <c r="AR905" s="579">
        <f t="shared" si="1778"/>
        <v>0</v>
      </c>
      <c r="AS905" s="687"/>
      <c r="AT905" s="166">
        <f t="shared" ref="AT905" si="1788">AT910+AT921</f>
        <v>0</v>
      </c>
      <c r="AU905" s="687"/>
      <c r="AV905" s="522"/>
      <c r="AW905" s="687"/>
      <c r="AX905" s="166"/>
      <c r="AY905" s="687"/>
      <c r="AZ905" s="435">
        <f t="shared" ref="AZ905" si="1789">AZ910+AZ921</f>
        <v>0</v>
      </c>
      <c r="BA905" s="687"/>
      <c r="BB905" s="435">
        <f>AO905</f>
        <v>0</v>
      </c>
      <c r="BC905" s="394"/>
      <c r="BD905" s="394"/>
      <c r="BE905" s="444">
        <f t="shared" si="1781"/>
        <v>0</v>
      </c>
      <c r="BF905" s="389">
        <f t="shared" ref="BF905:BH905" si="1790">BF910+BF921</f>
        <v>0</v>
      </c>
      <c r="BG905" s="389"/>
      <c r="BH905" s="389">
        <f t="shared" si="1790"/>
        <v>0</v>
      </c>
      <c r="BI905" s="389">
        <f>BI910+BI921</f>
        <v>0</v>
      </c>
      <c r="BJ905" s="394"/>
      <c r="BK905" s="394"/>
      <c r="BL905" s="394"/>
      <c r="BM905" s="394"/>
      <c r="BN905" s="394">
        <f>BS905</f>
        <v>15415</v>
      </c>
      <c r="BO905" s="394"/>
      <c r="BP905" s="519"/>
      <c r="BQ905" s="474"/>
      <c r="BR905" s="394"/>
      <c r="BS905" s="482">
        <f>BS913+BS935</f>
        <v>15415</v>
      </c>
      <c r="BT905" s="435">
        <f>BT913+BT935</f>
        <v>0</v>
      </c>
      <c r="BU905" s="612">
        <f t="shared" si="1783"/>
        <v>15415</v>
      </c>
      <c r="BV905" s="568">
        <f t="shared" ref="BV905" si="1791">BV910+BV921</f>
        <v>0</v>
      </c>
      <c r="BW905" s="568"/>
      <c r="BX905" s="435"/>
      <c r="BY905" s="435">
        <f t="shared" ref="BY905" si="1792">BY910+BY921</f>
        <v>0</v>
      </c>
      <c r="BZ905" s="435">
        <f>BZ913+BZ935</f>
        <v>15415</v>
      </c>
      <c r="CE905" s="699" t="e">
        <f t="shared" si="1620"/>
        <v>#DIV/0!</v>
      </c>
    </row>
    <row r="906" spans="1:83" s="374" customFormat="1" ht="201" hidden="1" customHeight="1" x14ac:dyDescent="0.25">
      <c r="B906" s="410">
        <v>1</v>
      </c>
      <c r="C906" s="415" t="s">
        <v>381</v>
      </c>
      <c r="D906" s="376">
        <f>E906+G906</f>
        <v>0</v>
      </c>
      <c r="E906" s="368">
        <f>E910</f>
        <v>0</v>
      </c>
      <c r="F906" s="368"/>
      <c r="G906" s="368">
        <f>G910</f>
        <v>0</v>
      </c>
      <c r="H906" s="371"/>
      <c r="I906" s="371"/>
      <c r="J906" s="376">
        <f>K906</f>
        <v>0</v>
      </c>
      <c r="K906" s="579">
        <f>M906+Q906</f>
        <v>0</v>
      </c>
      <c r="L906" s="687"/>
      <c r="M906" s="369">
        <f>M910</f>
        <v>0</v>
      </c>
      <c r="N906" s="701"/>
      <c r="O906" s="368"/>
      <c r="P906" s="701"/>
      <c r="Q906" s="368">
        <f>Q910</f>
        <v>0</v>
      </c>
      <c r="R906" s="701"/>
      <c r="S906" s="371"/>
      <c r="T906" s="712"/>
      <c r="U906" s="371"/>
      <c r="V906" s="368">
        <f t="shared" si="1747"/>
        <v>79865.937000000005</v>
      </c>
      <c r="W906" s="368">
        <f>W914</f>
        <v>79865.937000000005</v>
      </c>
      <c r="X906" s="371"/>
      <c r="Y906" s="371"/>
      <c r="Z906" s="368">
        <f t="shared" si="1748"/>
        <v>79865.937000000005</v>
      </c>
      <c r="AA906" s="368">
        <f>AA914</f>
        <v>79865.937000000005</v>
      </c>
      <c r="AB906" s="368">
        <f>H906</f>
        <v>0</v>
      </c>
      <c r="AC906" s="377">
        <f>I906</f>
        <v>0</v>
      </c>
      <c r="AD906" s="718"/>
      <c r="AE906" s="910">
        <f>AG906</f>
        <v>0</v>
      </c>
      <c r="AF906" s="263"/>
      <c r="AG906" s="369">
        <f>AG910</f>
        <v>0</v>
      </c>
      <c r="AH906" s="701"/>
      <c r="AI906" s="368"/>
      <c r="AJ906" s="701"/>
      <c r="AK906" s="368"/>
      <c r="AL906" s="701"/>
      <c r="AM906" s="371"/>
      <c r="AN906" s="712"/>
      <c r="AO906" s="371"/>
      <c r="AP906" s="376">
        <f t="shared" si="1749"/>
        <v>0</v>
      </c>
      <c r="AQ906" s="421"/>
      <c r="AR906" s="585">
        <f>AT906</f>
        <v>0</v>
      </c>
      <c r="AS906" s="687"/>
      <c r="AT906" s="240">
        <f>AT910</f>
        <v>0</v>
      </c>
      <c r="AU906" s="114"/>
      <c r="AV906" s="111"/>
      <c r="AW906" s="114"/>
      <c r="AX906" s="369"/>
      <c r="AY906" s="701"/>
      <c r="AZ906" s="371"/>
      <c r="BA906" s="712"/>
      <c r="BB906" s="371"/>
      <c r="BC906" s="371">
        <f t="shared" si="1750"/>
        <v>0</v>
      </c>
      <c r="BD906" s="371">
        <f t="shared" si="1751"/>
        <v>0</v>
      </c>
      <c r="BE906" s="447">
        <f>BF906</f>
        <v>0</v>
      </c>
      <c r="BF906" s="368">
        <f>BF910</f>
        <v>0</v>
      </c>
      <c r="BG906" s="368"/>
      <c r="BH906" s="371"/>
      <c r="BI906" s="371"/>
      <c r="BJ906" s="376">
        <f t="shared" ref="BJ906:BJ907" si="1793">BK906+BL906+BM906</f>
        <v>0</v>
      </c>
      <c r="BK906" s="368"/>
      <c r="BL906" s="371"/>
      <c r="BM906" s="371"/>
      <c r="BN906" s="376">
        <f t="shared" ref="BN906:BN907" si="1794">BO906+BR906+BS906</f>
        <v>0</v>
      </c>
      <c r="BO906" s="368">
        <f t="shared" ref="BO906:BO907" si="1795">BF906</f>
        <v>0</v>
      </c>
      <c r="BP906" s="368"/>
      <c r="BQ906" s="368"/>
      <c r="BR906" s="371">
        <f t="shared" ref="BR906:BR907" si="1796">BH906</f>
        <v>0</v>
      </c>
      <c r="BS906" s="371">
        <f t="shared" ref="BS906:BS907" si="1797">BI906</f>
        <v>0</v>
      </c>
      <c r="BT906" s="376"/>
      <c r="BU906" s="376">
        <f>BV906</f>
        <v>0</v>
      </c>
      <c r="BV906" s="376">
        <f>BV910</f>
        <v>0</v>
      </c>
      <c r="BW906" s="571"/>
      <c r="BX906" s="368"/>
      <c r="BY906" s="371"/>
      <c r="BZ906" s="371"/>
      <c r="CE906" s="699" t="e">
        <f t="shared" si="1620"/>
        <v>#DIV/0!</v>
      </c>
    </row>
    <row r="907" spans="1:83" s="37" customFormat="1" ht="75" hidden="1" customHeight="1" x14ac:dyDescent="0.25">
      <c r="B907" s="152"/>
      <c r="C907" s="119" t="s">
        <v>154</v>
      </c>
      <c r="D907" s="31"/>
      <c r="E907" s="35"/>
      <c r="F907" s="35"/>
      <c r="G907" s="35"/>
      <c r="H907" s="35"/>
      <c r="I907" s="35"/>
      <c r="J907" s="106">
        <f>K907</f>
        <v>0</v>
      </c>
      <c r="K907" s="31"/>
      <c r="L907" s="31"/>
      <c r="M907" s="172"/>
      <c r="N907" s="35"/>
      <c r="O907" s="35"/>
      <c r="P907" s="35"/>
      <c r="Q907" s="35"/>
      <c r="R907" s="35"/>
      <c r="S907" s="35"/>
      <c r="T907" s="35"/>
      <c r="U907" s="35"/>
      <c r="V907" s="89">
        <f t="shared" si="1747"/>
        <v>0</v>
      </c>
      <c r="W907" s="35"/>
      <c r="X907" s="35"/>
      <c r="Y907" s="35"/>
      <c r="Z907" s="89">
        <f t="shared" si="1748"/>
        <v>0</v>
      </c>
      <c r="AA907" s="89">
        <f>E907</f>
        <v>0</v>
      </c>
      <c r="AB907" s="89">
        <f>H907</f>
        <v>0</v>
      </c>
      <c r="AC907" s="89">
        <f>I907</f>
        <v>0</v>
      </c>
      <c r="AD907" s="19"/>
      <c r="AE907" s="877"/>
      <c r="AF907" s="294"/>
      <c r="AG907" s="172"/>
      <c r="AH907" s="35"/>
      <c r="AI907" s="35"/>
      <c r="AJ907" s="35"/>
      <c r="AK907" s="35"/>
      <c r="AL907" s="35"/>
      <c r="AM907" s="35"/>
      <c r="AN907" s="35"/>
      <c r="AO907" s="35"/>
      <c r="AP907" s="31">
        <f t="shared" si="1749"/>
        <v>0</v>
      </c>
      <c r="AQ907" s="31"/>
      <c r="AR907" s="31"/>
      <c r="AS907" s="31"/>
      <c r="AT907" s="172"/>
      <c r="AU907" s="35"/>
      <c r="AV907" s="35"/>
      <c r="AW907" s="35"/>
      <c r="AX907" s="172"/>
      <c r="AY907" s="35"/>
      <c r="AZ907" s="35"/>
      <c r="BA907" s="35"/>
      <c r="BB907" s="35"/>
      <c r="BC907" s="35">
        <f t="shared" si="1750"/>
        <v>0</v>
      </c>
      <c r="BD907" s="35">
        <f t="shared" si="1751"/>
        <v>0</v>
      </c>
      <c r="BE907" s="31"/>
      <c r="BF907" s="35"/>
      <c r="BG907" s="35"/>
      <c r="BH907" s="35"/>
      <c r="BI907" s="35"/>
      <c r="BJ907" s="31">
        <f t="shared" si="1793"/>
        <v>0</v>
      </c>
      <c r="BK907" s="35"/>
      <c r="BL907" s="35"/>
      <c r="BM907" s="35"/>
      <c r="BN907" s="31">
        <f t="shared" si="1794"/>
        <v>0</v>
      </c>
      <c r="BO907" s="35">
        <f t="shared" si="1795"/>
        <v>0</v>
      </c>
      <c r="BP907" s="35"/>
      <c r="BQ907" s="35"/>
      <c r="BR907" s="35">
        <f t="shared" si="1796"/>
        <v>0</v>
      </c>
      <c r="BS907" s="35">
        <f t="shared" si="1797"/>
        <v>0</v>
      </c>
      <c r="BT907" s="31"/>
      <c r="BU907" s="31"/>
      <c r="BV907" s="31"/>
      <c r="BW907" s="31"/>
      <c r="BX907" s="35"/>
      <c r="BY907" s="35"/>
      <c r="BZ907" s="35"/>
      <c r="CE907" s="699" t="e">
        <f t="shared" si="1620"/>
        <v>#DIV/0!</v>
      </c>
    </row>
    <row r="908" spans="1:83" s="37" customFormat="1" ht="132.75" hidden="1" customHeight="1" x14ac:dyDescent="0.25">
      <c r="B908" s="152">
        <v>1</v>
      </c>
      <c r="C908" s="119" t="s">
        <v>322</v>
      </c>
      <c r="D908" s="31"/>
      <c r="E908" s="35"/>
      <c r="F908" s="35"/>
      <c r="G908" s="35"/>
      <c r="H908" s="35"/>
      <c r="I908" s="35"/>
      <c r="J908" s="106"/>
      <c r="K908" s="31"/>
      <c r="L908" s="31"/>
      <c r="M908" s="172"/>
      <c r="N908" s="35"/>
      <c r="O908" s="35"/>
      <c r="P908" s="35"/>
      <c r="Q908" s="35"/>
      <c r="R908" s="35"/>
      <c r="S908" s="35"/>
      <c r="T908" s="35"/>
      <c r="U908" s="35"/>
      <c r="V908" s="89"/>
      <c r="W908" s="35"/>
      <c r="X908" s="35"/>
      <c r="Y908" s="35"/>
      <c r="Z908" s="89"/>
      <c r="AA908" s="89"/>
      <c r="AB908" s="89"/>
      <c r="AC908" s="89"/>
      <c r="AD908" s="19"/>
      <c r="AE908" s="877"/>
      <c r="AF908" s="294"/>
      <c r="AG908" s="172"/>
      <c r="AH908" s="35"/>
      <c r="AI908" s="35"/>
      <c r="AJ908" s="35"/>
      <c r="AK908" s="35"/>
      <c r="AL908" s="35"/>
      <c r="AM908" s="35"/>
      <c r="AN908" s="35"/>
      <c r="AO908" s="35"/>
      <c r="AP908" s="31"/>
      <c r="AQ908" s="31"/>
      <c r="AR908" s="31"/>
      <c r="AS908" s="31"/>
      <c r="AT908" s="172"/>
      <c r="AU908" s="35"/>
      <c r="AV908" s="35"/>
      <c r="AW908" s="35"/>
      <c r="AX908" s="172"/>
      <c r="AY908" s="35"/>
      <c r="AZ908" s="35"/>
      <c r="BA908" s="35"/>
      <c r="BB908" s="35"/>
      <c r="BC908" s="35"/>
      <c r="BD908" s="35"/>
      <c r="BE908" s="31"/>
      <c r="BF908" s="35"/>
      <c r="BG908" s="35"/>
      <c r="BH908" s="35"/>
      <c r="BI908" s="35"/>
      <c r="BJ908" s="31"/>
      <c r="BK908" s="35"/>
      <c r="BL908" s="35"/>
      <c r="BM908" s="35"/>
      <c r="BN908" s="31"/>
      <c r="BO908" s="35"/>
      <c r="BP908" s="35"/>
      <c r="BQ908" s="35"/>
      <c r="BR908" s="35"/>
      <c r="BS908" s="35"/>
      <c r="BT908" s="31"/>
      <c r="BU908" s="31"/>
      <c r="BV908" s="31"/>
      <c r="BW908" s="31"/>
      <c r="BX908" s="35"/>
      <c r="BY908" s="35"/>
      <c r="BZ908" s="35"/>
      <c r="CE908" s="699" t="e">
        <f t="shared" si="1620"/>
        <v>#DIV/0!</v>
      </c>
    </row>
    <row r="909" spans="1:83" s="37" customFormat="1" ht="133.5" hidden="1" customHeight="1" x14ac:dyDescent="0.25">
      <c r="B909" s="152">
        <v>2</v>
      </c>
      <c r="C909" s="119" t="s">
        <v>321</v>
      </c>
      <c r="D909" s="31"/>
      <c r="E909" s="35"/>
      <c r="F909" s="35"/>
      <c r="G909" s="35"/>
      <c r="H909" s="35"/>
      <c r="I909" s="35"/>
      <c r="J909" s="106"/>
      <c r="K909" s="31"/>
      <c r="L909" s="31"/>
      <c r="M909" s="172"/>
      <c r="N909" s="35"/>
      <c r="O909" s="35"/>
      <c r="P909" s="35"/>
      <c r="Q909" s="35"/>
      <c r="R909" s="35"/>
      <c r="S909" s="35"/>
      <c r="T909" s="35"/>
      <c r="U909" s="35"/>
      <c r="V909" s="89"/>
      <c r="W909" s="35"/>
      <c r="X909" s="35"/>
      <c r="Y909" s="35"/>
      <c r="Z909" s="89"/>
      <c r="AA909" s="89"/>
      <c r="AB909" s="89"/>
      <c r="AC909" s="89"/>
      <c r="AD909" s="19"/>
      <c r="AE909" s="877"/>
      <c r="AF909" s="294"/>
      <c r="AG909" s="172"/>
      <c r="AH909" s="35"/>
      <c r="AI909" s="35"/>
      <c r="AJ909" s="35"/>
      <c r="AK909" s="35"/>
      <c r="AL909" s="35"/>
      <c r="AM909" s="35"/>
      <c r="AN909" s="35"/>
      <c r="AO909" s="35"/>
      <c r="AP909" s="31"/>
      <c r="AQ909" s="31"/>
      <c r="AR909" s="31"/>
      <c r="AS909" s="31"/>
      <c r="AT909" s="172"/>
      <c r="AU909" s="35"/>
      <c r="AV909" s="35"/>
      <c r="AW909" s="35"/>
      <c r="AX909" s="172"/>
      <c r="AY909" s="35"/>
      <c r="AZ909" s="35"/>
      <c r="BA909" s="35"/>
      <c r="BB909" s="35"/>
      <c r="BC909" s="35"/>
      <c r="BD909" s="35"/>
      <c r="BE909" s="31"/>
      <c r="BF909" s="35"/>
      <c r="BG909" s="35"/>
      <c r="BH909" s="35"/>
      <c r="BI909" s="35"/>
      <c r="BJ909" s="31"/>
      <c r="BK909" s="35"/>
      <c r="BL909" s="35"/>
      <c r="BM909" s="35"/>
      <c r="BN909" s="31"/>
      <c r="BO909" s="35"/>
      <c r="BP909" s="35"/>
      <c r="BQ909" s="35"/>
      <c r="BR909" s="35"/>
      <c r="BS909" s="35"/>
      <c r="BT909" s="31"/>
      <c r="BU909" s="31"/>
      <c r="BV909" s="31"/>
      <c r="BW909" s="31"/>
      <c r="BX909" s="35"/>
      <c r="BY909" s="35"/>
      <c r="BZ909" s="35"/>
      <c r="CE909" s="699" t="e">
        <f t="shared" si="1620"/>
        <v>#DIV/0!</v>
      </c>
    </row>
    <row r="910" spans="1:83" s="146" customFormat="1" ht="67.5" hidden="1" customHeight="1" x14ac:dyDescent="0.25">
      <c r="B910" s="413"/>
      <c r="C910" s="470" t="s">
        <v>290</v>
      </c>
      <c r="D910" s="389">
        <f>E910+G910</f>
        <v>0</v>
      </c>
      <c r="E910" s="491">
        <f>E914</f>
        <v>0</v>
      </c>
      <c r="F910" s="507"/>
      <c r="G910" s="491">
        <f>G914</f>
        <v>0</v>
      </c>
      <c r="H910" s="491">
        <f t="shared" ref="H910:I910" si="1798">H915</f>
        <v>0</v>
      </c>
      <c r="I910" s="491">
        <f t="shared" si="1798"/>
        <v>0</v>
      </c>
      <c r="J910" s="394"/>
      <c r="K910" s="579">
        <f>M910+Q910</f>
        <v>0</v>
      </c>
      <c r="L910" s="687"/>
      <c r="M910" s="166">
        <f>M914</f>
        <v>0</v>
      </c>
      <c r="N910" s="687"/>
      <c r="O910" s="522"/>
      <c r="P910" s="687"/>
      <c r="Q910" s="435">
        <f>Q914</f>
        <v>0</v>
      </c>
      <c r="R910" s="687"/>
      <c r="S910" s="435">
        <f t="shared" ref="S910:U910" si="1799">S915</f>
        <v>0</v>
      </c>
      <c r="T910" s="687"/>
      <c r="U910" s="435">
        <f t="shared" si="1799"/>
        <v>0</v>
      </c>
      <c r="V910" s="389">
        <f t="shared" ref="V910" si="1800">W910+X910+Y910</f>
        <v>0</v>
      </c>
      <c r="W910" s="470">
        <f>W915</f>
        <v>0</v>
      </c>
      <c r="X910" s="474"/>
      <c r="Y910" s="470">
        <f>Y915</f>
        <v>0</v>
      </c>
      <c r="Z910" s="470">
        <f t="shared" ref="Z910" si="1801">AA910+AB910+AC910</f>
        <v>0</v>
      </c>
      <c r="AA910" s="389">
        <f>AA915</f>
        <v>0</v>
      </c>
      <c r="AB910" s="389">
        <f t="shared" ref="AB910:AC910" si="1802">AB915</f>
        <v>0</v>
      </c>
      <c r="AC910" s="389">
        <f t="shared" si="1802"/>
        <v>0</v>
      </c>
      <c r="AD910" s="687"/>
      <c r="AE910" s="876">
        <f t="shared" ref="AE910" si="1803">AG910+AM910+AO910</f>
        <v>0</v>
      </c>
      <c r="AF910" s="263"/>
      <c r="AG910" s="166">
        <f>AG914</f>
        <v>0</v>
      </c>
      <c r="AH910" s="687"/>
      <c r="AI910" s="522"/>
      <c r="AJ910" s="687"/>
      <c r="AK910" s="491"/>
      <c r="AL910" s="687"/>
      <c r="AM910" s="491">
        <f t="shared" ref="AM910:AO910" si="1804">AM915</f>
        <v>0</v>
      </c>
      <c r="AN910" s="687"/>
      <c r="AO910" s="491">
        <f t="shared" si="1804"/>
        <v>0</v>
      </c>
      <c r="AP910" s="394"/>
      <c r="AQ910" s="687"/>
      <c r="AR910" s="579">
        <f t="shared" ref="AR910" si="1805">AT910+AZ910+BB910</f>
        <v>0</v>
      </c>
      <c r="AS910" s="687"/>
      <c r="AT910" s="166">
        <f>AT914</f>
        <v>0</v>
      </c>
      <c r="AU910" s="687"/>
      <c r="AV910" s="522"/>
      <c r="AW910" s="687"/>
      <c r="AX910" s="166"/>
      <c r="AY910" s="687"/>
      <c r="AZ910" s="435">
        <f t="shared" ref="AZ910:BB910" si="1806">AZ915</f>
        <v>0</v>
      </c>
      <c r="BA910" s="687"/>
      <c r="BB910" s="435">
        <f t="shared" si="1806"/>
        <v>0</v>
      </c>
      <c r="BC910" s="394"/>
      <c r="BD910" s="394"/>
      <c r="BE910" s="444">
        <f t="shared" ref="BE910" si="1807">BF910+BH910+BI910</f>
        <v>0</v>
      </c>
      <c r="BF910" s="389">
        <f>BF914</f>
        <v>0</v>
      </c>
      <c r="BG910" s="389"/>
      <c r="BH910" s="389">
        <f t="shared" ref="BH910:BI910" si="1808">BH915</f>
        <v>0</v>
      </c>
      <c r="BI910" s="389">
        <f t="shared" si="1808"/>
        <v>0</v>
      </c>
      <c r="BJ910" s="394"/>
      <c r="BK910" s="394"/>
      <c r="BL910" s="394"/>
      <c r="BM910" s="394"/>
      <c r="BN910" s="394"/>
      <c r="BO910" s="394"/>
      <c r="BP910" s="519"/>
      <c r="BQ910" s="474"/>
      <c r="BR910" s="394"/>
      <c r="BS910" s="394"/>
      <c r="BT910" s="438"/>
      <c r="BU910" s="614">
        <f t="shared" ref="BU910" si="1809">BV910+BY910+BZ910</f>
        <v>0</v>
      </c>
      <c r="BV910" s="570">
        <f>BV914</f>
        <v>0</v>
      </c>
      <c r="BW910" s="568"/>
      <c r="BX910" s="435"/>
      <c r="BY910" s="435">
        <f t="shared" ref="BY910:BZ910" si="1810">BY915</f>
        <v>0</v>
      </c>
      <c r="BZ910" s="435">
        <f t="shared" si="1810"/>
        <v>0</v>
      </c>
      <c r="CE910" s="699" t="e">
        <f t="shared" si="1620"/>
        <v>#DIV/0!</v>
      </c>
    </row>
    <row r="911" spans="1:83" s="423" customFormat="1" ht="248.25" hidden="1" customHeight="1" x14ac:dyDescent="0.25">
      <c r="B911" s="426">
        <v>1</v>
      </c>
      <c r="C911" s="424" t="s">
        <v>408</v>
      </c>
      <c r="D911" s="421">
        <f>G911</f>
        <v>0</v>
      </c>
      <c r="E911" s="421"/>
      <c r="F911" s="421"/>
      <c r="G911" s="421">
        <f>G913</f>
        <v>0</v>
      </c>
      <c r="H911" s="421"/>
      <c r="I911" s="421"/>
      <c r="J911" s="421">
        <f>Q911-G911</f>
        <v>0</v>
      </c>
      <c r="K911" s="579">
        <f>Q911</f>
        <v>0</v>
      </c>
      <c r="L911" s="687"/>
      <c r="M911" s="967"/>
      <c r="N911" s="421"/>
      <c r="O911" s="425"/>
      <c r="P911" s="421"/>
      <c r="Q911" s="421">
        <f>Q913</f>
        <v>0</v>
      </c>
      <c r="R911" s="421"/>
      <c r="S911" s="425"/>
      <c r="T911" s="421"/>
      <c r="U911" s="425"/>
      <c r="V911" s="425"/>
      <c r="W911" s="425"/>
      <c r="X911" s="425"/>
      <c r="Y911" s="425"/>
      <c r="Z911" s="425"/>
      <c r="AA911" s="425"/>
      <c r="AB911" s="425"/>
      <c r="AC911" s="425"/>
      <c r="AD911" s="421"/>
      <c r="AE911" s="991"/>
      <c r="AF911" s="263"/>
      <c r="AG911" s="967"/>
      <c r="AH911" s="421"/>
      <c r="AI911" s="425"/>
      <c r="AJ911" s="421"/>
      <c r="AK911" s="425"/>
      <c r="AL911" s="421"/>
      <c r="AM911" s="425"/>
      <c r="AN911" s="421"/>
      <c r="AO911" s="425"/>
      <c r="AP911" s="425"/>
      <c r="AQ911" s="421"/>
      <c r="AR911" s="584"/>
      <c r="AS911" s="687"/>
      <c r="AT911" s="967"/>
      <c r="AU911" s="421"/>
      <c r="AV911" s="425"/>
      <c r="AW911" s="421"/>
      <c r="AX911" s="967"/>
      <c r="AY911" s="421"/>
      <c r="AZ911" s="425"/>
      <c r="BA911" s="421"/>
      <c r="BB911" s="425"/>
      <c r="BC911" s="425"/>
      <c r="BD911" s="425"/>
      <c r="BE911" s="425"/>
      <c r="BF911" s="425"/>
      <c r="BG911" s="425"/>
      <c r="BH911" s="425"/>
      <c r="BI911" s="425"/>
      <c r="BJ911" s="425"/>
      <c r="BK911" s="425"/>
      <c r="BL911" s="425"/>
      <c r="BM911" s="425"/>
      <c r="BN911" s="425"/>
      <c r="BO911" s="425"/>
      <c r="BP911" s="425"/>
      <c r="BQ911" s="425"/>
      <c r="BR911" s="425"/>
      <c r="BS911" s="425"/>
      <c r="BT911" s="425"/>
      <c r="BU911" s="425"/>
      <c r="BV911" s="425"/>
      <c r="BW911" s="425"/>
      <c r="BX911" s="421"/>
      <c r="BY911" s="421"/>
      <c r="BZ911" s="421"/>
      <c r="CE911" s="699" t="e">
        <f t="shared" si="1620"/>
        <v>#DIV/0!</v>
      </c>
    </row>
    <row r="912" spans="1:83" s="146" customFormat="1" ht="62.25" hidden="1" customHeight="1" x14ac:dyDescent="0.25">
      <c r="B912" s="413"/>
      <c r="C912" s="469" t="s">
        <v>32</v>
      </c>
      <c r="D912" s="391">
        <f t="shared" ref="D912" si="1811">E912+H912+I912</f>
        <v>0</v>
      </c>
      <c r="E912" s="489">
        <f t="shared" ref="E912" si="1812">E933</f>
        <v>0</v>
      </c>
      <c r="F912" s="508"/>
      <c r="G912" s="489">
        <f>G933</f>
        <v>0</v>
      </c>
      <c r="H912" s="489">
        <f t="shared" ref="H912" si="1813">H933</f>
        <v>0</v>
      </c>
      <c r="I912" s="489">
        <v>0</v>
      </c>
      <c r="J912" s="394"/>
      <c r="K912" s="579">
        <f t="shared" ref="K912" si="1814">M912+S912+U912</f>
        <v>0</v>
      </c>
      <c r="L912" s="687"/>
      <c r="M912" s="176">
        <f t="shared" ref="M912" si="1815">M933</f>
        <v>0</v>
      </c>
      <c r="N912" s="687"/>
      <c r="O912" s="520"/>
      <c r="P912" s="687"/>
      <c r="Q912" s="436">
        <f>Q933</f>
        <v>0</v>
      </c>
      <c r="R912" s="687"/>
      <c r="S912" s="436">
        <f t="shared" ref="S912" si="1816">S933</f>
        <v>0</v>
      </c>
      <c r="T912" s="687"/>
      <c r="U912" s="436">
        <v>0</v>
      </c>
      <c r="V912" s="391">
        <f t="shared" ref="V912:V913" si="1817">W912+X912+Y912</f>
        <v>0</v>
      </c>
      <c r="W912" s="469">
        <f>W915</f>
        <v>0</v>
      </c>
      <c r="X912" s="474"/>
      <c r="Y912" s="469">
        <f>Y915</f>
        <v>0</v>
      </c>
      <c r="Z912" s="469">
        <f t="shared" ref="Z912:Z913" si="1818">AA912+AB912+AC912</f>
        <v>0</v>
      </c>
      <c r="AA912" s="391">
        <f>AA915</f>
        <v>0</v>
      </c>
      <c r="AB912" s="391">
        <f t="shared" ref="AB912:AC912" si="1819">AB915</f>
        <v>0</v>
      </c>
      <c r="AC912" s="391">
        <f t="shared" si="1819"/>
        <v>0</v>
      </c>
      <c r="AD912" s="687"/>
      <c r="AE912" s="874">
        <f t="shared" ref="AE912:AE913" si="1820">AG912+AM912+AO912</f>
        <v>0</v>
      </c>
      <c r="AF912" s="263"/>
      <c r="AG912" s="176">
        <f t="shared" ref="AG912" si="1821">AG933</f>
        <v>0</v>
      </c>
      <c r="AH912" s="687"/>
      <c r="AI912" s="520"/>
      <c r="AJ912" s="687"/>
      <c r="AK912" s="489"/>
      <c r="AL912" s="687"/>
      <c r="AM912" s="489">
        <f t="shared" ref="AM912" si="1822">AM933</f>
        <v>0</v>
      </c>
      <c r="AN912" s="687"/>
      <c r="AO912" s="489">
        <f>AO933</f>
        <v>0</v>
      </c>
      <c r="AP912" s="394"/>
      <c r="AQ912" s="687"/>
      <c r="AR912" s="582">
        <f t="shared" ref="AR912:AR913" si="1823">AT912+AZ912+BB912</f>
        <v>0</v>
      </c>
      <c r="AS912" s="687"/>
      <c r="AT912" s="176">
        <f t="shared" ref="AT912" si="1824">AT933</f>
        <v>0</v>
      </c>
      <c r="AU912" s="687"/>
      <c r="AV912" s="520"/>
      <c r="AW912" s="687"/>
      <c r="AX912" s="176"/>
      <c r="AY912" s="687"/>
      <c r="AZ912" s="436">
        <f t="shared" ref="AZ912" si="1825">AZ933</f>
        <v>0</v>
      </c>
      <c r="BA912" s="687"/>
      <c r="BB912" s="436">
        <f>BB933</f>
        <v>0</v>
      </c>
      <c r="BC912" s="394"/>
      <c r="BD912" s="394"/>
      <c r="BE912" s="443">
        <f t="shared" ref="BE912:BE913" si="1826">BF912+BH912+BI912</f>
        <v>0</v>
      </c>
      <c r="BF912" s="391">
        <f t="shared" ref="BF912" si="1827">BF933</f>
        <v>0</v>
      </c>
      <c r="BG912" s="391"/>
      <c r="BH912" s="391">
        <f t="shared" ref="BH912" si="1828">BH933</f>
        <v>0</v>
      </c>
      <c r="BI912" s="391">
        <f>BI933</f>
        <v>0</v>
      </c>
      <c r="BJ912" s="394"/>
      <c r="BK912" s="394"/>
      <c r="BL912" s="394"/>
      <c r="BM912" s="394"/>
      <c r="BN912" s="394"/>
      <c r="BO912" s="394"/>
      <c r="BP912" s="519"/>
      <c r="BQ912" s="474"/>
      <c r="BR912" s="394"/>
      <c r="BS912" s="394"/>
      <c r="BT912" s="438"/>
      <c r="BU912" s="614">
        <f t="shared" ref="BU912" si="1829">BV912+BY912+BZ912</f>
        <v>35034</v>
      </c>
      <c r="BV912" s="570">
        <f t="shared" ref="BV912" si="1830">BV933</f>
        <v>0</v>
      </c>
      <c r="BW912" s="569"/>
      <c r="BX912" s="436"/>
      <c r="BY912" s="436">
        <f t="shared" ref="BY912" si="1831">BY933</f>
        <v>0</v>
      </c>
      <c r="BZ912" s="436">
        <f>BZ933</f>
        <v>35034</v>
      </c>
      <c r="CE912" s="699" t="e">
        <f t="shared" si="1620"/>
        <v>#DIV/0!</v>
      </c>
    </row>
    <row r="913" spans="2:83" s="146" customFormat="1" ht="67.5" hidden="1" customHeight="1" x14ac:dyDescent="0.25">
      <c r="B913" s="413"/>
      <c r="C913" s="470" t="s">
        <v>290</v>
      </c>
      <c r="D913" s="389">
        <f>SUM(E913:I913)</f>
        <v>0</v>
      </c>
      <c r="E913" s="491">
        <f>E918+E934</f>
        <v>0</v>
      </c>
      <c r="F913" s="507"/>
      <c r="G913" s="491">
        <f>G905</f>
        <v>0</v>
      </c>
      <c r="H913" s="491">
        <f>H918+H934</f>
        <v>0</v>
      </c>
      <c r="I913" s="491">
        <v>0</v>
      </c>
      <c r="J913" s="479">
        <f>Q913-G913</f>
        <v>0</v>
      </c>
      <c r="K913" s="579">
        <f>SUM(M913:U913)</f>
        <v>0</v>
      </c>
      <c r="L913" s="687"/>
      <c r="M913" s="166">
        <f>M918+M934</f>
        <v>0</v>
      </c>
      <c r="N913" s="687"/>
      <c r="O913" s="522"/>
      <c r="P913" s="687"/>
      <c r="Q913" s="435">
        <f>Q914+Q928</f>
        <v>0</v>
      </c>
      <c r="R913" s="687"/>
      <c r="S913" s="435">
        <f>S918+S934</f>
        <v>0</v>
      </c>
      <c r="T913" s="687"/>
      <c r="U913" s="435">
        <v>0</v>
      </c>
      <c r="V913" s="389">
        <f t="shared" si="1817"/>
        <v>0</v>
      </c>
      <c r="W913" s="470">
        <f>W916</f>
        <v>0</v>
      </c>
      <c r="X913" s="474"/>
      <c r="Y913" s="470">
        <f>Y916</f>
        <v>0</v>
      </c>
      <c r="Z913" s="470">
        <f t="shared" si="1818"/>
        <v>0</v>
      </c>
      <c r="AA913" s="389">
        <f>AA916</f>
        <v>0</v>
      </c>
      <c r="AB913" s="389">
        <f t="shared" ref="AB913:AC913" si="1832">AB916</f>
        <v>0</v>
      </c>
      <c r="AC913" s="389">
        <f t="shared" si="1832"/>
        <v>0</v>
      </c>
      <c r="AD913" s="687"/>
      <c r="AE913" s="876">
        <f t="shared" si="1820"/>
        <v>0</v>
      </c>
      <c r="AF913" s="263"/>
      <c r="AG913" s="166">
        <f>AG918+AG934</f>
        <v>0</v>
      </c>
      <c r="AH913" s="687"/>
      <c r="AI913" s="522"/>
      <c r="AJ913" s="687"/>
      <c r="AK913" s="491"/>
      <c r="AL913" s="687"/>
      <c r="AM913" s="491">
        <f>AM918+AM934</f>
        <v>0</v>
      </c>
      <c r="AN913" s="687"/>
      <c r="AO913" s="491">
        <v>0</v>
      </c>
      <c r="AP913" s="394"/>
      <c r="AQ913" s="687"/>
      <c r="AR913" s="579">
        <f t="shared" si="1823"/>
        <v>0</v>
      </c>
      <c r="AS913" s="687"/>
      <c r="AT913" s="166">
        <f>AT918+AT934</f>
        <v>0</v>
      </c>
      <c r="AU913" s="687"/>
      <c r="AV913" s="522"/>
      <c r="AW913" s="687"/>
      <c r="AX913" s="166"/>
      <c r="AY913" s="687"/>
      <c r="AZ913" s="435">
        <f>AZ918+AZ934</f>
        <v>0</v>
      </c>
      <c r="BA913" s="687"/>
      <c r="BB913" s="435"/>
      <c r="BC913" s="394"/>
      <c r="BD913" s="394"/>
      <c r="BE913" s="444">
        <f t="shared" si="1826"/>
        <v>0</v>
      </c>
      <c r="BF913" s="389">
        <f>BF918+BF934</f>
        <v>0</v>
      </c>
      <c r="BG913" s="389"/>
      <c r="BH913" s="389">
        <f>BH918+BH934</f>
        <v>0</v>
      </c>
      <c r="BI913" s="389">
        <f>BI918+BI934</f>
        <v>0</v>
      </c>
      <c r="BJ913" s="394"/>
      <c r="BK913" s="394"/>
      <c r="BL913" s="394"/>
      <c r="BM913" s="394"/>
      <c r="BN913" s="394"/>
      <c r="BO913" s="394"/>
      <c r="BP913" s="519"/>
      <c r="BQ913" s="474"/>
      <c r="BR913" s="394"/>
      <c r="BS913" s="394"/>
      <c r="BT913" s="438"/>
      <c r="BU913" s="614"/>
      <c r="BV913" s="570"/>
      <c r="BW913" s="568"/>
      <c r="BX913" s="435"/>
      <c r="BY913" s="435"/>
      <c r="BZ913" s="435"/>
      <c r="CE913" s="699" t="e">
        <f t="shared" ref="CE913:CE976" si="1833">BB913/I913</f>
        <v>#DIV/0!</v>
      </c>
    </row>
    <row r="914" spans="2:83" s="37" customFormat="1" ht="81.75" hidden="1" customHeight="1" x14ac:dyDescent="0.25">
      <c r="B914" s="427">
        <v>1</v>
      </c>
      <c r="C914" s="119" t="s">
        <v>428</v>
      </c>
      <c r="D914" s="116">
        <f>E914+G914</f>
        <v>0</v>
      </c>
      <c r="E914" s="106">
        <v>0</v>
      </c>
      <c r="F914" s="106"/>
      <c r="G914" s="106">
        <v>0</v>
      </c>
      <c r="H914" s="35"/>
      <c r="I914" s="35"/>
      <c r="J914" s="106">
        <f>Q914-G914</f>
        <v>0</v>
      </c>
      <c r="K914" s="116">
        <f>M914+Q914</f>
        <v>0</v>
      </c>
      <c r="L914" s="116"/>
      <c r="M914" s="109">
        <v>0</v>
      </c>
      <c r="N914" s="106"/>
      <c r="O914" s="106"/>
      <c r="P914" s="106"/>
      <c r="Q914" s="106">
        <v>0</v>
      </c>
      <c r="R914" s="106"/>
      <c r="S914" s="35"/>
      <c r="T914" s="35"/>
      <c r="U914" s="35"/>
      <c r="V914" s="106">
        <f t="shared" si="1747"/>
        <v>79865.937000000005</v>
      </c>
      <c r="W914" s="106">
        <f>AA914-E914</f>
        <v>79865.937000000005</v>
      </c>
      <c r="X914" s="35"/>
      <c r="Y914" s="35"/>
      <c r="Z914" s="106">
        <f t="shared" si="1748"/>
        <v>79865.937000000005</v>
      </c>
      <c r="AA914" s="106">
        <v>79865.937000000005</v>
      </c>
      <c r="AB914" s="31">
        <f>H914</f>
        <v>0</v>
      </c>
      <c r="AC914" s="31">
        <f>I914</f>
        <v>0</v>
      </c>
      <c r="AD914" s="31"/>
      <c r="AE914" s="877"/>
      <c r="AF914" s="294"/>
      <c r="AG914" s="172"/>
      <c r="AH914" s="35"/>
      <c r="AI914" s="35"/>
      <c r="AJ914" s="35"/>
      <c r="AK914" s="35"/>
      <c r="AL914" s="35"/>
      <c r="AM914" s="35"/>
      <c r="AN914" s="35"/>
      <c r="AO914" s="35"/>
      <c r="AP914" s="31">
        <f t="shared" si="1749"/>
        <v>0</v>
      </c>
      <c r="AQ914" s="31"/>
      <c r="AR914" s="31"/>
      <c r="AS914" s="31"/>
      <c r="AT914" s="172"/>
      <c r="AU914" s="35"/>
      <c r="AV914" s="35"/>
      <c r="AW914" s="35"/>
      <c r="AX914" s="172"/>
      <c r="AY914" s="35"/>
      <c r="AZ914" s="35"/>
      <c r="BA914" s="35"/>
      <c r="BB914" s="35"/>
      <c r="BC914" s="35">
        <f t="shared" si="1750"/>
        <v>0</v>
      </c>
      <c r="BD914" s="35">
        <f t="shared" si="1751"/>
        <v>0</v>
      </c>
      <c r="BE914" s="31"/>
      <c r="BF914" s="35"/>
      <c r="BG914" s="35"/>
      <c r="BH914" s="35"/>
      <c r="BI914" s="35"/>
      <c r="BJ914" s="31">
        <f t="shared" ref="BJ914" si="1834">BK914+BL914+BM914</f>
        <v>0</v>
      </c>
      <c r="BK914" s="35"/>
      <c r="BL914" s="35"/>
      <c r="BM914" s="35"/>
      <c r="BN914" s="31">
        <f t="shared" ref="BN914" si="1835">BO914+BR914+BS914</f>
        <v>0</v>
      </c>
      <c r="BO914" s="35">
        <f t="shared" ref="BO914" si="1836">BF914</f>
        <v>0</v>
      </c>
      <c r="BP914" s="35"/>
      <c r="BQ914" s="35"/>
      <c r="BR914" s="35">
        <f t="shared" ref="BR914" si="1837">BH914</f>
        <v>0</v>
      </c>
      <c r="BS914" s="35">
        <f t="shared" ref="BS914" si="1838">BI914</f>
        <v>0</v>
      </c>
      <c r="BT914" s="31"/>
      <c r="BU914" s="31"/>
      <c r="BV914" s="31"/>
      <c r="BW914" s="31"/>
      <c r="BX914" s="35"/>
      <c r="BY914" s="35"/>
      <c r="BZ914" s="35"/>
      <c r="CE914" s="699" t="e">
        <f t="shared" si="1833"/>
        <v>#DIV/0!</v>
      </c>
    </row>
    <row r="915" spans="2:83" s="25" customFormat="1" ht="46.5" hidden="1" customHeight="1" x14ac:dyDescent="0.25">
      <c r="B915" s="1010" t="s">
        <v>192</v>
      </c>
      <c r="C915" s="1010"/>
      <c r="D915" s="1010"/>
      <c r="E915" s="1010"/>
      <c r="F915" s="1010"/>
      <c r="G915" s="1010"/>
      <c r="H915" s="1010"/>
      <c r="I915" s="1010"/>
      <c r="J915" s="1010"/>
      <c r="K915" s="1010"/>
      <c r="L915" s="1010"/>
      <c r="M915" s="1010"/>
      <c r="N915" s="1010"/>
      <c r="O915" s="1010"/>
      <c r="P915" s="1010"/>
      <c r="Q915" s="1010"/>
      <c r="R915" s="1010"/>
      <c r="S915" s="1010"/>
      <c r="T915" s="1010"/>
      <c r="U915" s="1010"/>
      <c r="V915" s="1010"/>
      <c r="W915" s="1010"/>
      <c r="X915" s="1010"/>
      <c r="Y915" s="1010"/>
      <c r="Z915" s="1010"/>
      <c r="AA915" s="1010"/>
      <c r="AB915" s="1010"/>
      <c r="AC915" s="1010"/>
      <c r="AD915" s="1010"/>
      <c r="AE915" s="1010"/>
      <c r="AF915" s="1010"/>
      <c r="AG915" s="1010"/>
      <c r="AH915" s="1010"/>
      <c r="AI915" s="1010"/>
      <c r="AJ915" s="1010"/>
      <c r="AK915" s="1010"/>
      <c r="AL915" s="1010"/>
      <c r="AM915" s="1010"/>
      <c r="AN915" s="1010"/>
      <c r="AO915" s="1010"/>
      <c r="AP915" s="1010"/>
      <c r="AQ915" s="1010"/>
      <c r="AR915" s="1010"/>
      <c r="AS915" s="1010"/>
      <c r="AT915" s="1010"/>
      <c r="AU915" s="1010"/>
      <c r="AV915" s="1010"/>
      <c r="AW915" s="1010"/>
      <c r="AX915" s="1010"/>
      <c r="AY915" s="1010"/>
      <c r="AZ915" s="1010"/>
      <c r="BA915" s="1010"/>
      <c r="BB915" s="1010"/>
      <c r="BC915" s="1010"/>
      <c r="BD915" s="1010"/>
      <c r="BE915" s="1010"/>
      <c r="BF915" s="1010"/>
      <c r="BG915" s="1010"/>
      <c r="BH915" s="1010"/>
      <c r="BI915" s="1010"/>
      <c r="BJ915" s="1010"/>
      <c r="BK915" s="1010"/>
      <c r="BL915" s="1010"/>
      <c r="BM915" s="1010"/>
      <c r="BN915" s="1010"/>
      <c r="BO915" s="1010"/>
      <c r="BP915" s="1010"/>
      <c r="BQ915" s="1010"/>
      <c r="BR915" s="1010"/>
      <c r="BS915" s="1010"/>
      <c r="BT915" s="36"/>
      <c r="BU915" s="36"/>
      <c r="BV915" s="36"/>
      <c r="BW915" s="36"/>
      <c r="CE915" s="699" t="e">
        <f t="shared" si="1833"/>
        <v>#DIV/0!</v>
      </c>
    </row>
    <row r="916" spans="2:83" s="61" customFormat="1" ht="160.5" hidden="1" customHeight="1" x14ac:dyDescent="0.25">
      <c r="B916" s="226">
        <v>1</v>
      </c>
      <c r="C916" s="133" t="s">
        <v>205</v>
      </c>
      <c r="D916" s="393">
        <f>E916+H916+I916</f>
        <v>0</v>
      </c>
      <c r="E916" s="487">
        <f>E917+E918</f>
        <v>0</v>
      </c>
      <c r="F916" s="511"/>
      <c r="G916" s="487"/>
      <c r="H916" s="111">
        <f>H917</f>
        <v>0</v>
      </c>
      <c r="I916" s="89">
        <f>I917+I918</f>
        <v>0</v>
      </c>
      <c r="J916" s="393">
        <f>K916+M916+Q916</f>
        <v>0</v>
      </c>
      <c r="K916" s="579">
        <f>M916+S916+U916</f>
        <v>0</v>
      </c>
      <c r="L916" s="687"/>
      <c r="M916" s="168">
        <f>M917+M918</f>
        <v>0</v>
      </c>
      <c r="N916" s="687"/>
      <c r="O916" s="515"/>
      <c r="P916" s="687"/>
      <c r="Q916" s="439"/>
      <c r="R916" s="687"/>
      <c r="S916" s="111">
        <f>S917</f>
        <v>0</v>
      </c>
      <c r="T916" s="114"/>
      <c r="U916" s="89">
        <f>U917+U918</f>
        <v>0</v>
      </c>
      <c r="V916" s="89"/>
      <c r="W916" s="89"/>
      <c r="X916" s="89"/>
      <c r="Y916" s="89"/>
      <c r="Z916" s="89"/>
      <c r="AA916" s="89"/>
      <c r="AB916" s="89"/>
      <c r="AC916" s="89"/>
      <c r="AD916" s="19"/>
      <c r="AE916" s="910">
        <f>AG916+AM916+AO916</f>
        <v>0</v>
      </c>
      <c r="AF916" s="263"/>
      <c r="AG916" s="168">
        <f>AG917+AG918</f>
        <v>0</v>
      </c>
      <c r="AH916" s="687"/>
      <c r="AI916" s="515"/>
      <c r="AJ916" s="687"/>
      <c r="AK916" s="487"/>
      <c r="AL916" s="687"/>
      <c r="AM916" s="111">
        <f>AM917</f>
        <v>0</v>
      </c>
      <c r="AN916" s="114"/>
      <c r="AO916" s="89">
        <f>AO917+AO918</f>
        <v>0</v>
      </c>
      <c r="AP916" s="89"/>
      <c r="AQ916" s="19"/>
      <c r="AR916" s="585">
        <f>AT916+AZ916+BB916</f>
        <v>0</v>
      </c>
      <c r="AS916" s="687"/>
      <c r="AT916" s="168">
        <f>AT917+AT918</f>
        <v>0</v>
      </c>
      <c r="AU916" s="687"/>
      <c r="AV916" s="515"/>
      <c r="AW916" s="687"/>
      <c r="AX916" s="168"/>
      <c r="AY916" s="687"/>
      <c r="AZ916" s="111">
        <f>AZ917</f>
        <v>0</v>
      </c>
      <c r="BA916" s="114"/>
      <c r="BB916" s="89">
        <f>BB917+BB918</f>
        <v>0</v>
      </c>
      <c r="BC916" s="89"/>
      <c r="BD916" s="89"/>
      <c r="BE916" s="447">
        <f>BF916+BH916+BI916</f>
        <v>0</v>
      </c>
      <c r="BF916" s="393">
        <f>BF917+BF918</f>
        <v>0</v>
      </c>
      <c r="BG916" s="393"/>
      <c r="BH916" s="111">
        <f>BH917</f>
        <v>0</v>
      </c>
      <c r="BI916" s="89">
        <f>BI917+BI918</f>
        <v>0</v>
      </c>
      <c r="BJ916" s="89"/>
      <c r="BK916" s="89"/>
      <c r="BL916" s="89"/>
      <c r="BM916" s="89"/>
      <c r="BN916" s="89"/>
      <c r="BO916" s="89"/>
      <c r="BP916" s="89"/>
      <c r="BQ916" s="89"/>
      <c r="BR916" s="89"/>
      <c r="BS916" s="89"/>
      <c r="BT916" s="89"/>
      <c r="BU916" s="89">
        <f>BV916+BY916+BZ916</f>
        <v>0</v>
      </c>
      <c r="BV916" s="89">
        <f>BV917+BV918</f>
        <v>0</v>
      </c>
      <c r="BW916" s="571"/>
      <c r="BX916" s="439"/>
      <c r="BY916" s="111">
        <f>BY917</f>
        <v>0</v>
      </c>
      <c r="BZ916" s="89">
        <f>BZ917+BZ918</f>
        <v>0</v>
      </c>
      <c r="CE916" s="699" t="e">
        <f t="shared" si="1833"/>
        <v>#DIV/0!</v>
      </c>
    </row>
    <row r="917" spans="2:83" s="61" customFormat="1" ht="69.75" hidden="1" customHeight="1" x14ac:dyDescent="0.25">
      <c r="B917" s="226"/>
      <c r="C917" s="139" t="s">
        <v>169</v>
      </c>
      <c r="D917" s="140">
        <f>E917+H917+I917</f>
        <v>0</v>
      </c>
      <c r="E917" s="140">
        <v>0</v>
      </c>
      <c r="F917" s="140"/>
      <c r="G917" s="140"/>
      <c r="H917" s="140">
        <v>0</v>
      </c>
      <c r="I917" s="73">
        <v>0</v>
      </c>
      <c r="J917" s="140">
        <f>K917</f>
        <v>0</v>
      </c>
      <c r="K917" s="106">
        <f>M917+S917+U917</f>
        <v>0</v>
      </c>
      <c r="L917" s="106"/>
      <c r="M917" s="968">
        <v>0</v>
      </c>
      <c r="N917" s="106"/>
      <c r="O917" s="140"/>
      <c r="P917" s="106"/>
      <c r="Q917" s="140"/>
      <c r="R917" s="106"/>
      <c r="S917" s="140">
        <v>0</v>
      </c>
      <c r="T917" s="106"/>
      <c r="U917" s="73">
        <v>0</v>
      </c>
      <c r="V917" s="73"/>
      <c r="W917" s="73"/>
      <c r="X917" s="73"/>
      <c r="Y917" s="73"/>
      <c r="Z917" s="73"/>
      <c r="AA917" s="73"/>
      <c r="AB917" s="73"/>
      <c r="AC917" s="73"/>
      <c r="AD917" s="31"/>
      <c r="AE917" s="992">
        <f>AG917+AM917+AO917</f>
        <v>0</v>
      </c>
      <c r="AF917" s="497"/>
      <c r="AG917" s="968">
        <v>0</v>
      </c>
      <c r="AH917" s="106"/>
      <c r="AI917" s="140"/>
      <c r="AJ917" s="106"/>
      <c r="AK917" s="140"/>
      <c r="AL917" s="106"/>
      <c r="AM917" s="140">
        <v>0</v>
      </c>
      <c r="AN917" s="106"/>
      <c r="AO917" s="73">
        <v>0</v>
      </c>
      <c r="AP917" s="73"/>
      <c r="AQ917" s="31"/>
      <c r="AR917" s="140">
        <f>AT917+AZ917+BB917</f>
        <v>0</v>
      </c>
      <c r="AS917" s="106"/>
      <c r="AT917" s="968">
        <v>0</v>
      </c>
      <c r="AU917" s="106"/>
      <c r="AV917" s="140"/>
      <c r="AW917" s="106"/>
      <c r="AX917" s="968"/>
      <c r="AY917" s="106"/>
      <c r="AZ917" s="140">
        <v>0</v>
      </c>
      <c r="BA917" s="106"/>
      <c r="BB917" s="73">
        <v>0</v>
      </c>
      <c r="BC917" s="73"/>
      <c r="BD917" s="73"/>
      <c r="BE917" s="140">
        <f>BF917+BH917+BI917</f>
        <v>0</v>
      </c>
      <c r="BF917" s="140">
        <v>0</v>
      </c>
      <c r="BG917" s="140"/>
      <c r="BH917" s="140">
        <v>0</v>
      </c>
      <c r="BI917" s="73">
        <v>0</v>
      </c>
      <c r="BJ917" s="73"/>
      <c r="BK917" s="73"/>
      <c r="BL917" s="73"/>
      <c r="BM917" s="73"/>
      <c r="BN917" s="73"/>
      <c r="BO917" s="73"/>
      <c r="BP917" s="73"/>
      <c r="BQ917" s="73"/>
      <c r="BR917" s="73"/>
      <c r="BS917" s="73"/>
      <c r="BT917" s="73"/>
      <c r="BU917" s="73">
        <f>BV917+BY917+BZ917</f>
        <v>0</v>
      </c>
      <c r="BV917" s="73">
        <v>0</v>
      </c>
      <c r="BW917" s="140"/>
      <c r="BX917" s="140"/>
      <c r="BY917" s="140">
        <v>0</v>
      </c>
      <c r="BZ917" s="73">
        <v>0</v>
      </c>
      <c r="CE917" s="699" t="e">
        <f t="shared" si="1833"/>
        <v>#DIV/0!</v>
      </c>
    </row>
    <row r="918" spans="2:83" s="42" customFormat="1" ht="69.75" hidden="1" customHeight="1" x14ac:dyDescent="0.25">
      <c r="B918" s="226"/>
      <c r="C918" s="119" t="s">
        <v>170</v>
      </c>
      <c r="D918" s="106">
        <f>E918+H918+I918</f>
        <v>0</v>
      </c>
      <c r="E918" s="106">
        <v>0</v>
      </c>
      <c r="F918" s="106"/>
      <c r="G918" s="106"/>
      <c r="H918" s="106">
        <v>0</v>
      </c>
      <c r="I918" s="31">
        <v>0</v>
      </c>
      <c r="J918" s="106">
        <f>K918</f>
        <v>0</v>
      </c>
      <c r="K918" s="106">
        <f>M918+S918+U918</f>
        <v>0</v>
      </c>
      <c r="L918" s="106"/>
      <c r="M918" s="109">
        <v>0</v>
      </c>
      <c r="N918" s="106"/>
      <c r="O918" s="106"/>
      <c r="P918" s="106"/>
      <c r="Q918" s="106"/>
      <c r="R918" s="106"/>
      <c r="S918" s="106">
        <v>0</v>
      </c>
      <c r="T918" s="106"/>
      <c r="U918" s="31">
        <v>0</v>
      </c>
      <c r="V918" s="31"/>
      <c r="W918" s="31"/>
      <c r="X918" s="31"/>
      <c r="Y918" s="31"/>
      <c r="Z918" s="31"/>
      <c r="AA918" s="31"/>
      <c r="AB918" s="31"/>
      <c r="AC918" s="31"/>
      <c r="AD918" s="31"/>
      <c r="AE918" s="993">
        <f>AG918+AM918+AO918</f>
        <v>0</v>
      </c>
      <c r="AF918" s="497"/>
      <c r="AG918" s="109">
        <v>0</v>
      </c>
      <c r="AH918" s="106"/>
      <c r="AI918" s="106"/>
      <c r="AJ918" s="106"/>
      <c r="AK918" s="106"/>
      <c r="AL918" s="106"/>
      <c r="AM918" s="106">
        <v>0</v>
      </c>
      <c r="AN918" s="106"/>
      <c r="AO918" s="31">
        <v>0</v>
      </c>
      <c r="AP918" s="31"/>
      <c r="AQ918" s="31"/>
      <c r="AR918" s="106">
        <f>AT918+AZ918+BB918</f>
        <v>0</v>
      </c>
      <c r="AS918" s="106"/>
      <c r="AT918" s="109">
        <v>0</v>
      </c>
      <c r="AU918" s="106"/>
      <c r="AV918" s="106"/>
      <c r="AW918" s="106"/>
      <c r="AX918" s="109"/>
      <c r="AY918" s="106"/>
      <c r="AZ918" s="106">
        <v>0</v>
      </c>
      <c r="BA918" s="106"/>
      <c r="BB918" s="31">
        <v>0</v>
      </c>
      <c r="BC918" s="31"/>
      <c r="BD918" s="31"/>
      <c r="BE918" s="106">
        <f>BF918+BH918+BI918</f>
        <v>0</v>
      </c>
      <c r="BF918" s="106">
        <v>0</v>
      </c>
      <c r="BG918" s="106"/>
      <c r="BH918" s="106">
        <v>0</v>
      </c>
      <c r="BI918" s="31">
        <v>0</v>
      </c>
      <c r="BJ918" s="31"/>
      <c r="BK918" s="31"/>
      <c r="BL918" s="31"/>
      <c r="BM918" s="31"/>
      <c r="BN918" s="31"/>
      <c r="BO918" s="31"/>
      <c r="BP918" s="31"/>
      <c r="BQ918" s="31"/>
      <c r="BR918" s="31"/>
      <c r="BS918" s="31"/>
      <c r="BT918" s="31"/>
      <c r="BU918" s="31">
        <f>BV918+BY918+BZ918</f>
        <v>0</v>
      </c>
      <c r="BV918" s="31">
        <v>0</v>
      </c>
      <c r="BW918" s="106"/>
      <c r="BX918" s="106"/>
      <c r="BY918" s="106">
        <v>0</v>
      </c>
      <c r="BZ918" s="31">
        <v>0</v>
      </c>
      <c r="CE918" s="699" t="e">
        <f t="shared" si="1833"/>
        <v>#DIV/0!</v>
      </c>
    </row>
    <row r="919" spans="2:83" s="374" customFormat="1" ht="90.75" hidden="1" customHeight="1" x14ac:dyDescent="0.25">
      <c r="B919" s="410" t="s">
        <v>63</v>
      </c>
      <c r="C919" s="415" t="s">
        <v>353</v>
      </c>
      <c r="D919" s="376">
        <f t="shared" ref="D919:D921" si="1839">E919+H919+I919</f>
        <v>11277.275000000001</v>
      </c>
      <c r="E919" s="376">
        <f>E957+E958</f>
        <v>0</v>
      </c>
      <c r="F919" s="376"/>
      <c r="G919" s="376"/>
      <c r="H919" s="376">
        <f t="shared" ref="H919" si="1840">H957+H958</f>
        <v>0</v>
      </c>
      <c r="I919" s="376">
        <f>I920+I921</f>
        <v>11277.275000000001</v>
      </c>
      <c r="J919" s="376">
        <f>K919</f>
        <v>0</v>
      </c>
      <c r="K919" s="579">
        <f t="shared" ref="K919:K921" si="1841">M919+S919+U919</f>
        <v>0</v>
      </c>
      <c r="L919" s="687"/>
      <c r="M919" s="375">
        <f>M957+M958</f>
        <v>0</v>
      </c>
      <c r="N919" s="421"/>
      <c r="O919" s="376"/>
      <c r="P919" s="421"/>
      <c r="Q919" s="376"/>
      <c r="R919" s="421"/>
      <c r="S919" s="376">
        <f t="shared" ref="S919" si="1842">S957+S958</f>
        <v>0</v>
      </c>
      <c r="T919" s="421"/>
      <c r="U919" s="376">
        <f>U920+U921</f>
        <v>0</v>
      </c>
      <c r="V919" s="376">
        <f t="shared" ref="V919:V921" si="1843">W919+X919+Y919</f>
        <v>0</v>
      </c>
      <c r="W919" s="376">
        <f>W957+W958</f>
        <v>0</v>
      </c>
      <c r="X919" s="376"/>
      <c r="Y919" s="376">
        <f>Y920+Y921</f>
        <v>0</v>
      </c>
      <c r="Z919" s="376">
        <f t="shared" ref="Z919:Z921" si="1844">AA919+AB919+AC919</f>
        <v>71478.635000000009</v>
      </c>
      <c r="AA919" s="376">
        <f>AA957+AA958</f>
        <v>0</v>
      </c>
      <c r="AB919" s="376">
        <f t="shared" ref="AB919" si="1845">AB957+AB958</f>
        <v>0</v>
      </c>
      <c r="AC919" s="376">
        <f>AC920+AC921</f>
        <v>71478.635000000009</v>
      </c>
      <c r="AD919" s="421"/>
      <c r="AE919" s="910">
        <f>AG919</f>
        <v>0</v>
      </c>
      <c r="AF919" s="263"/>
      <c r="AG919" s="375">
        <f>AG957+AG958</f>
        <v>0</v>
      </c>
      <c r="AH919" s="421"/>
      <c r="AI919" s="376"/>
      <c r="AJ919" s="421"/>
      <c r="AK919" s="376"/>
      <c r="AL919" s="421"/>
      <c r="AM919" s="376"/>
      <c r="AN919" s="421"/>
      <c r="AO919" s="377"/>
      <c r="AP919" s="376">
        <f t="shared" ref="AP919:AP972" si="1846">AR919+AT919+AX919</f>
        <v>0</v>
      </c>
      <c r="AQ919" s="421"/>
      <c r="AR919" s="585">
        <f>AT919</f>
        <v>0</v>
      </c>
      <c r="AS919" s="687"/>
      <c r="AT919" s="168">
        <f>AT957+AT958</f>
        <v>0</v>
      </c>
      <c r="AU919" s="687"/>
      <c r="AV919" s="515"/>
      <c r="AW919" s="687"/>
      <c r="AX919" s="375"/>
      <c r="AY919" s="421"/>
      <c r="AZ919" s="376"/>
      <c r="BA919" s="421"/>
      <c r="BB919" s="377"/>
      <c r="BC919" s="376">
        <f t="shared" ref="BC919:BC1009" si="1847">AM919</f>
        <v>0</v>
      </c>
      <c r="BD919" s="377">
        <f t="shared" ref="BD919:BD1009" si="1848">AO919</f>
        <v>0</v>
      </c>
      <c r="BE919" s="447">
        <f>BF919</f>
        <v>0</v>
      </c>
      <c r="BF919" s="376">
        <f>BF957+BF958</f>
        <v>0</v>
      </c>
      <c r="BG919" s="376"/>
      <c r="BH919" s="376"/>
      <c r="BI919" s="377"/>
      <c r="BJ919" s="376">
        <f t="shared" ref="BJ919" si="1849">BK919+BL919+BM919</f>
        <v>0</v>
      </c>
      <c r="BK919" s="376"/>
      <c r="BL919" s="376"/>
      <c r="BM919" s="377"/>
      <c r="BN919" s="376">
        <f t="shared" ref="BN919" si="1850">BO919+BR919+BS919</f>
        <v>0</v>
      </c>
      <c r="BO919" s="376">
        <f t="shared" ref="BO919" si="1851">BF919</f>
        <v>0</v>
      </c>
      <c r="BP919" s="376"/>
      <c r="BQ919" s="376"/>
      <c r="BR919" s="376">
        <f t="shared" ref="BR919" si="1852">BH919</f>
        <v>0</v>
      </c>
      <c r="BS919" s="377">
        <f t="shared" ref="BS919" si="1853">BI919</f>
        <v>0</v>
      </c>
      <c r="BT919" s="376"/>
      <c r="BU919" s="376">
        <f>BV919</f>
        <v>0</v>
      </c>
      <c r="BV919" s="376">
        <f>BV957+BV958</f>
        <v>0</v>
      </c>
      <c r="BW919" s="571"/>
      <c r="BX919" s="376"/>
      <c r="BY919" s="376"/>
      <c r="BZ919" s="377"/>
      <c r="CE919" s="699">
        <f t="shared" si="1833"/>
        <v>0</v>
      </c>
    </row>
    <row r="920" spans="2:83" s="61" customFormat="1" ht="57" hidden="1" customHeight="1" x14ac:dyDescent="0.25">
      <c r="B920" s="416"/>
      <c r="C920" s="469" t="s">
        <v>32</v>
      </c>
      <c r="D920" s="391">
        <f t="shared" si="1839"/>
        <v>7555.7000000000007</v>
      </c>
      <c r="E920" s="489">
        <f>E957</f>
        <v>0</v>
      </c>
      <c r="F920" s="508"/>
      <c r="G920" s="489"/>
      <c r="H920" s="488"/>
      <c r="I920" s="489">
        <f>I937+I949+I952+I955</f>
        <v>7555.7000000000007</v>
      </c>
      <c r="J920" s="393"/>
      <c r="K920" s="579">
        <f t="shared" si="1841"/>
        <v>0</v>
      </c>
      <c r="L920" s="687"/>
      <c r="M920" s="176">
        <f>M957</f>
        <v>0</v>
      </c>
      <c r="N920" s="687"/>
      <c r="O920" s="520"/>
      <c r="P920" s="687"/>
      <c r="Q920" s="436"/>
      <c r="R920" s="687"/>
      <c r="S920" s="438"/>
      <c r="T920" s="687"/>
      <c r="U920" s="436">
        <f>U937+U949+U952+U955</f>
        <v>0</v>
      </c>
      <c r="V920" s="391">
        <f t="shared" si="1843"/>
        <v>0</v>
      </c>
      <c r="W920" s="469">
        <f>W937+W957</f>
        <v>0</v>
      </c>
      <c r="X920" s="469">
        <f t="shared" ref="X920" si="1854">X937+X957</f>
        <v>0</v>
      </c>
      <c r="Y920" s="469">
        <f>Y937+Y949+Y952+Y955</f>
        <v>0</v>
      </c>
      <c r="Z920" s="469">
        <f t="shared" si="1844"/>
        <v>47890.600000000006</v>
      </c>
      <c r="AA920" s="391">
        <f>AA957</f>
        <v>0</v>
      </c>
      <c r="AB920" s="394"/>
      <c r="AC920" s="391">
        <f>AC937+AC949+AC952+AC955</f>
        <v>47890.600000000006</v>
      </c>
      <c r="AD920" s="687"/>
      <c r="AE920" s="910"/>
      <c r="AF920" s="263"/>
      <c r="AG920" s="168"/>
      <c r="AH920" s="687"/>
      <c r="AI920" s="515"/>
      <c r="AJ920" s="687"/>
      <c r="AK920" s="487"/>
      <c r="AL920" s="687"/>
      <c r="AM920" s="487"/>
      <c r="AN920" s="687"/>
      <c r="AO920" s="89"/>
      <c r="AP920" s="393"/>
      <c r="AQ920" s="687"/>
      <c r="AR920" s="585"/>
      <c r="AS920" s="687"/>
      <c r="AT920" s="168"/>
      <c r="AU920" s="687"/>
      <c r="AV920" s="515"/>
      <c r="AW920" s="687"/>
      <c r="AX920" s="168"/>
      <c r="AY920" s="687"/>
      <c r="AZ920" s="439"/>
      <c r="BA920" s="687"/>
      <c r="BB920" s="89"/>
      <c r="BC920" s="393"/>
      <c r="BD920" s="89"/>
      <c r="BE920" s="447"/>
      <c r="BF920" s="393"/>
      <c r="BG920" s="393"/>
      <c r="BH920" s="393"/>
      <c r="BI920" s="89"/>
      <c r="BJ920" s="393"/>
      <c r="BK920" s="393"/>
      <c r="BL920" s="393"/>
      <c r="BM920" s="89"/>
      <c r="BN920" s="393"/>
      <c r="BO920" s="393"/>
      <c r="BP920" s="515"/>
      <c r="BQ920" s="476"/>
      <c r="BR920" s="393"/>
      <c r="BS920" s="89"/>
      <c r="BT920" s="439"/>
      <c r="BU920" s="615"/>
      <c r="BV920" s="571"/>
      <c r="BW920" s="571"/>
      <c r="BX920" s="439"/>
      <c r="BY920" s="439"/>
      <c r="BZ920" s="89"/>
      <c r="CE920" s="699">
        <f t="shared" si="1833"/>
        <v>0</v>
      </c>
    </row>
    <row r="921" spans="2:83" s="61" customFormat="1" ht="52.5" hidden="1" customHeight="1" x14ac:dyDescent="0.25">
      <c r="B921" s="416"/>
      <c r="C921" s="470" t="s">
        <v>290</v>
      </c>
      <c r="D921" s="389">
        <f t="shared" si="1839"/>
        <v>3721.5749999999998</v>
      </c>
      <c r="E921" s="491">
        <f>E958</f>
        <v>0</v>
      </c>
      <c r="F921" s="507"/>
      <c r="G921" s="491"/>
      <c r="H921" s="488"/>
      <c r="I921" s="491">
        <f>I938+I950+I953+I956</f>
        <v>3721.5749999999998</v>
      </c>
      <c r="J921" s="393"/>
      <c r="K921" s="579">
        <f t="shared" si="1841"/>
        <v>0</v>
      </c>
      <c r="L921" s="687"/>
      <c r="M921" s="166">
        <f>M958</f>
        <v>0</v>
      </c>
      <c r="N921" s="687"/>
      <c r="O921" s="522"/>
      <c r="P921" s="687"/>
      <c r="Q921" s="435"/>
      <c r="R921" s="687"/>
      <c r="S921" s="438"/>
      <c r="T921" s="687"/>
      <c r="U921" s="435">
        <f>U938+U950+U953+U956</f>
        <v>0</v>
      </c>
      <c r="V921" s="389">
        <f t="shared" si="1843"/>
        <v>0</v>
      </c>
      <c r="W921" s="470">
        <f>W958</f>
        <v>0</v>
      </c>
      <c r="X921" s="470">
        <f t="shared" ref="X921" si="1855">X958</f>
        <v>0</v>
      </c>
      <c r="Y921" s="470">
        <f>Y938+Y950+Y953+Y956</f>
        <v>0</v>
      </c>
      <c r="Z921" s="470">
        <f t="shared" si="1844"/>
        <v>23588.035</v>
      </c>
      <c r="AA921" s="389">
        <f>AA958</f>
        <v>0</v>
      </c>
      <c r="AB921" s="394"/>
      <c r="AC921" s="389">
        <f>AC938+AC950+AC953+AC956</f>
        <v>23588.035</v>
      </c>
      <c r="AD921" s="687"/>
      <c r="AE921" s="910"/>
      <c r="AF921" s="263"/>
      <c r="AG921" s="168"/>
      <c r="AH921" s="687"/>
      <c r="AI921" s="515"/>
      <c r="AJ921" s="687"/>
      <c r="AK921" s="487"/>
      <c r="AL921" s="687"/>
      <c r="AM921" s="487"/>
      <c r="AN921" s="687"/>
      <c r="AO921" s="89"/>
      <c r="AP921" s="393"/>
      <c r="AQ921" s="687"/>
      <c r="AR921" s="585"/>
      <c r="AS921" s="687"/>
      <c r="AT921" s="168"/>
      <c r="AU921" s="687"/>
      <c r="AV921" s="515"/>
      <c r="AW921" s="687"/>
      <c r="AX921" s="168"/>
      <c r="AY921" s="687"/>
      <c r="AZ921" s="439"/>
      <c r="BA921" s="687"/>
      <c r="BB921" s="89"/>
      <c r="BC921" s="393"/>
      <c r="BD921" s="89"/>
      <c r="BE921" s="447"/>
      <c r="BF921" s="393"/>
      <c r="BG921" s="393"/>
      <c r="BH921" s="393"/>
      <c r="BI921" s="89"/>
      <c r="BJ921" s="393"/>
      <c r="BK921" s="393"/>
      <c r="BL921" s="393"/>
      <c r="BM921" s="89"/>
      <c r="BN921" s="393"/>
      <c r="BO921" s="393"/>
      <c r="BP921" s="515"/>
      <c r="BQ921" s="476"/>
      <c r="BR921" s="393"/>
      <c r="BS921" s="89"/>
      <c r="BT921" s="439"/>
      <c r="BU921" s="615"/>
      <c r="BV921" s="571"/>
      <c r="BW921" s="571"/>
      <c r="BX921" s="439"/>
      <c r="BY921" s="439"/>
      <c r="BZ921" s="89"/>
      <c r="CE921" s="699">
        <f t="shared" si="1833"/>
        <v>0</v>
      </c>
    </row>
    <row r="922" spans="2:83" s="61" customFormat="1" ht="143.25" hidden="1" customHeight="1" x14ac:dyDescent="0.25">
      <c r="B922" s="416">
        <v>1</v>
      </c>
      <c r="C922" s="119" t="s">
        <v>288</v>
      </c>
      <c r="D922" s="393"/>
      <c r="E922" s="487"/>
      <c r="F922" s="511"/>
      <c r="G922" s="487"/>
      <c r="H922" s="487"/>
      <c r="I922" s="89"/>
      <c r="J922" s="393"/>
      <c r="K922" s="579"/>
      <c r="L922" s="687"/>
      <c r="M922" s="168"/>
      <c r="N922" s="687"/>
      <c r="O922" s="515"/>
      <c r="P922" s="687"/>
      <c r="Q922" s="439"/>
      <c r="R922" s="687"/>
      <c r="S922" s="439"/>
      <c r="T922" s="687"/>
      <c r="U922" s="89"/>
      <c r="V922" s="394"/>
      <c r="W922" s="89"/>
      <c r="X922" s="89"/>
      <c r="Y922" s="89"/>
      <c r="Z922" s="474"/>
      <c r="AA922" s="394"/>
      <c r="AB922" s="394"/>
      <c r="AC922" s="394"/>
      <c r="AD922" s="687"/>
      <c r="AE922" s="910"/>
      <c r="AF922" s="263"/>
      <c r="AG922" s="168"/>
      <c r="AH922" s="687"/>
      <c r="AI922" s="515"/>
      <c r="AJ922" s="687"/>
      <c r="AK922" s="487"/>
      <c r="AL922" s="687"/>
      <c r="AM922" s="487"/>
      <c r="AN922" s="687"/>
      <c r="AO922" s="89"/>
      <c r="AP922" s="393"/>
      <c r="AQ922" s="687"/>
      <c r="AR922" s="585"/>
      <c r="AS922" s="687"/>
      <c r="AT922" s="168"/>
      <c r="AU922" s="687"/>
      <c r="AV922" s="515"/>
      <c r="AW922" s="687"/>
      <c r="AX922" s="168"/>
      <c r="AY922" s="687"/>
      <c r="AZ922" s="439"/>
      <c r="BA922" s="687"/>
      <c r="BB922" s="89"/>
      <c r="BC922" s="393"/>
      <c r="BD922" s="89"/>
      <c r="BE922" s="447"/>
      <c r="BF922" s="393"/>
      <c r="BG922" s="393"/>
      <c r="BH922" s="393"/>
      <c r="BI922" s="89"/>
      <c r="BJ922" s="393"/>
      <c r="BK922" s="393"/>
      <c r="BL922" s="393"/>
      <c r="BM922" s="89"/>
      <c r="BN922" s="393"/>
      <c r="BO922" s="393"/>
      <c r="BP922" s="515"/>
      <c r="BQ922" s="476"/>
      <c r="BR922" s="393"/>
      <c r="BS922" s="89"/>
      <c r="BT922" s="439"/>
      <c r="BU922" s="615"/>
      <c r="BV922" s="571"/>
      <c r="BW922" s="571"/>
      <c r="BX922" s="439"/>
      <c r="BY922" s="439"/>
      <c r="BZ922" s="89"/>
      <c r="CE922" s="699" t="e">
        <f t="shared" si="1833"/>
        <v>#DIV/0!</v>
      </c>
    </row>
    <row r="923" spans="2:83" s="23" customFormat="1" ht="46.5" hidden="1" customHeight="1" x14ac:dyDescent="0.25">
      <c r="B923" s="417"/>
      <c r="C923" s="469" t="s">
        <v>32</v>
      </c>
      <c r="D923" s="391"/>
      <c r="E923" s="489"/>
      <c r="F923" s="508"/>
      <c r="G923" s="489"/>
      <c r="H923" s="489"/>
      <c r="I923" s="279"/>
      <c r="J923" s="391"/>
      <c r="K923" s="579"/>
      <c r="L923" s="687"/>
      <c r="M923" s="176"/>
      <c r="N923" s="687"/>
      <c r="O923" s="520"/>
      <c r="P923" s="687"/>
      <c r="Q923" s="436"/>
      <c r="R923" s="687"/>
      <c r="S923" s="436"/>
      <c r="T923" s="687"/>
      <c r="U923" s="279"/>
      <c r="V923" s="391"/>
      <c r="W923" s="279"/>
      <c r="X923" s="279"/>
      <c r="Y923" s="279"/>
      <c r="Z923" s="469">
        <f>AC923</f>
        <v>0</v>
      </c>
      <c r="AA923" s="391"/>
      <c r="AB923" s="391"/>
      <c r="AC923" s="391">
        <f>'[14]Свод (краткий)'!$W$13</f>
        <v>0</v>
      </c>
      <c r="AD923" s="687"/>
      <c r="AE923" s="874"/>
      <c r="AF923" s="263"/>
      <c r="AG923" s="176"/>
      <c r="AH923" s="687"/>
      <c r="AI923" s="520"/>
      <c r="AJ923" s="687"/>
      <c r="AK923" s="489"/>
      <c r="AL923" s="687"/>
      <c r="AM923" s="489"/>
      <c r="AN923" s="687"/>
      <c r="AO923" s="279"/>
      <c r="AP923" s="391"/>
      <c r="AQ923" s="687"/>
      <c r="AR923" s="582"/>
      <c r="AS923" s="687"/>
      <c r="AT923" s="176"/>
      <c r="AU923" s="687"/>
      <c r="AV923" s="520"/>
      <c r="AW923" s="687"/>
      <c r="AX923" s="176"/>
      <c r="AY923" s="687"/>
      <c r="AZ923" s="436"/>
      <c r="BA923" s="687"/>
      <c r="BB923" s="279"/>
      <c r="BC923" s="391"/>
      <c r="BD923" s="279"/>
      <c r="BE923" s="443"/>
      <c r="BF923" s="391"/>
      <c r="BG923" s="391"/>
      <c r="BH923" s="391"/>
      <c r="BI923" s="279"/>
      <c r="BJ923" s="391"/>
      <c r="BK923" s="391"/>
      <c r="BL923" s="391"/>
      <c r="BM923" s="279"/>
      <c r="BN923" s="391"/>
      <c r="BO923" s="391"/>
      <c r="BP923" s="520"/>
      <c r="BQ923" s="469"/>
      <c r="BR923" s="391"/>
      <c r="BS923" s="279"/>
      <c r="BT923" s="436"/>
      <c r="BU923" s="613"/>
      <c r="BV923" s="569"/>
      <c r="BW923" s="569"/>
      <c r="BX923" s="436"/>
      <c r="BY923" s="436"/>
      <c r="BZ923" s="279"/>
      <c r="CE923" s="699" t="e">
        <f t="shared" si="1833"/>
        <v>#DIV/0!</v>
      </c>
    </row>
    <row r="924" spans="2:83" s="42" customFormat="1" ht="48" hidden="1" customHeight="1" x14ac:dyDescent="0.25">
      <c r="B924" s="134"/>
      <c r="C924" s="470" t="s">
        <v>290</v>
      </c>
      <c r="D924" s="389"/>
      <c r="E924" s="491"/>
      <c r="F924" s="507"/>
      <c r="G924" s="491"/>
      <c r="H924" s="491"/>
      <c r="I924" s="19"/>
      <c r="J924" s="389"/>
      <c r="K924" s="579"/>
      <c r="L924" s="687"/>
      <c r="M924" s="166"/>
      <c r="N924" s="687"/>
      <c r="O924" s="522"/>
      <c r="P924" s="687"/>
      <c r="Q924" s="435"/>
      <c r="R924" s="687"/>
      <c r="S924" s="435"/>
      <c r="T924" s="687"/>
      <c r="U924" s="19"/>
      <c r="V924" s="389"/>
      <c r="W924" s="19"/>
      <c r="X924" s="19"/>
      <c r="Y924" s="19"/>
      <c r="Z924" s="470"/>
      <c r="AA924" s="389"/>
      <c r="AB924" s="389"/>
      <c r="AC924" s="389"/>
      <c r="AD924" s="687"/>
      <c r="AE924" s="876"/>
      <c r="AF924" s="263"/>
      <c r="AG924" s="166"/>
      <c r="AH924" s="687"/>
      <c r="AI924" s="522"/>
      <c r="AJ924" s="687"/>
      <c r="AK924" s="491"/>
      <c r="AL924" s="687"/>
      <c r="AM924" s="491"/>
      <c r="AN924" s="687"/>
      <c r="AO924" s="19"/>
      <c r="AP924" s="389"/>
      <c r="AQ924" s="687"/>
      <c r="AR924" s="579"/>
      <c r="AS924" s="687"/>
      <c r="AT924" s="166"/>
      <c r="AU924" s="687"/>
      <c r="AV924" s="522"/>
      <c r="AW924" s="687"/>
      <c r="AX924" s="166"/>
      <c r="AY924" s="687"/>
      <c r="AZ924" s="435"/>
      <c r="BA924" s="687"/>
      <c r="BB924" s="19"/>
      <c r="BC924" s="389"/>
      <c r="BD924" s="19"/>
      <c r="BE924" s="444"/>
      <c r="BF924" s="389"/>
      <c r="BG924" s="389"/>
      <c r="BH924" s="389"/>
      <c r="BI924" s="19"/>
      <c r="BJ924" s="389"/>
      <c r="BK924" s="389"/>
      <c r="BL924" s="389"/>
      <c r="BM924" s="19"/>
      <c r="BN924" s="389"/>
      <c r="BO924" s="389"/>
      <c r="BP924" s="522"/>
      <c r="BQ924" s="470"/>
      <c r="BR924" s="389"/>
      <c r="BS924" s="19"/>
      <c r="BT924" s="435"/>
      <c r="BU924" s="612"/>
      <c r="BV924" s="568"/>
      <c r="BW924" s="568"/>
      <c r="BX924" s="435"/>
      <c r="BY924" s="435"/>
      <c r="BZ924" s="19"/>
      <c r="CE924" s="699" t="e">
        <f t="shared" si="1833"/>
        <v>#DIV/0!</v>
      </c>
    </row>
    <row r="925" spans="2:83" s="61" customFormat="1" ht="165.75" hidden="1" customHeight="1" x14ac:dyDescent="0.25">
      <c r="B925" s="416">
        <v>2</v>
      </c>
      <c r="C925" s="119" t="s">
        <v>289</v>
      </c>
      <c r="D925" s="393"/>
      <c r="E925" s="487"/>
      <c r="F925" s="511"/>
      <c r="G925" s="487"/>
      <c r="H925" s="487"/>
      <c r="I925" s="89"/>
      <c r="J925" s="393"/>
      <c r="K925" s="579"/>
      <c r="L925" s="687"/>
      <c r="M925" s="168"/>
      <c r="N925" s="687"/>
      <c r="O925" s="515"/>
      <c r="P925" s="687"/>
      <c r="Q925" s="439"/>
      <c r="R925" s="687"/>
      <c r="S925" s="439"/>
      <c r="T925" s="687"/>
      <c r="U925" s="89"/>
      <c r="V925" s="394"/>
      <c r="W925" s="89"/>
      <c r="X925" s="89"/>
      <c r="Y925" s="89"/>
      <c r="Z925" s="474"/>
      <c r="AA925" s="394"/>
      <c r="AB925" s="394"/>
      <c r="AC925" s="394"/>
      <c r="AD925" s="687"/>
      <c r="AE925" s="910"/>
      <c r="AF925" s="263"/>
      <c r="AG925" s="168"/>
      <c r="AH925" s="687"/>
      <c r="AI925" s="515"/>
      <c r="AJ925" s="687"/>
      <c r="AK925" s="487"/>
      <c r="AL925" s="687"/>
      <c r="AM925" s="487"/>
      <c r="AN925" s="687"/>
      <c r="AO925" s="89"/>
      <c r="AP925" s="393"/>
      <c r="AQ925" s="687"/>
      <c r="AR925" s="585"/>
      <c r="AS925" s="687"/>
      <c r="AT925" s="168"/>
      <c r="AU925" s="687"/>
      <c r="AV925" s="515"/>
      <c r="AW925" s="687"/>
      <c r="AX925" s="168"/>
      <c r="AY925" s="687"/>
      <c r="AZ925" s="439"/>
      <c r="BA925" s="687"/>
      <c r="BB925" s="89"/>
      <c r="BC925" s="393"/>
      <c r="BD925" s="89"/>
      <c r="BE925" s="447"/>
      <c r="BF925" s="393"/>
      <c r="BG925" s="393"/>
      <c r="BH925" s="393"/>
      <c r="BI925" s="89"/>
      <c r="BJ925" s="393"/>
      <c r="BK925" s="393"/>
      <c r="BL925" s="393"/>
      <c r="BM925" s="89"/>
      <c r="BN925" s="393"/>
      <c r="BO925" s="393"/>
      <c r="BP925" s="515"/>
      <c r="BQ925" s="476"/>
      <c r="BR925" s="393"/>
      <c r="BS925" s="89"/>
      <c r="BT925" s="439"/>
      <c r="BU925" s="615"/>
      <c r="BV925" s="571"/>
      <c r="BW925" s="571"/>
      <c r="BX925" s="439"/>
      <c r="BY925" s="439"/>
      <c r="BZ925" s="89"/>
      <c r="CE925" s="699" t="e">
        <f t="shared" si="1833"/>
        <v>#DIV/0!</v>
      </c>
    </row>
    <row r="926" spans="2:83" s="61" customFormat="1" ht="49.5" hidden="1" customHeight="1" x14ac:dyDescent="0.25">
      <c r="B926" s="416"/>
      <c r="C926" s="469" t="s">
        <v>32</v>
      </c>
      <c r="D926" s="393"/>
      <c r="E926" s="487"/>
      <c r="F926" s="511"/>
      <c r="G926" s="487"/>
      <c r="H926" s="487"/>
      <c r="I926" s="89"/>
      <c r="J926" s="393"/>
      <c r="K926" s="579"/>
      <c r="L926" s="687"/>
      <c r="M926" s="168"/>
      <c r="N926" s="687"/>
      <c r="O926" s="515"/>
      <c r="P926" s="687"/>
      <c r="Q926" s="439"/>
      <c r="R926" s="687"/>
      <c r="S926" s="439"/>
      <c r="T926" s="687"/>
      <c r="U926" s="89"/>
      <c r="V926" s="394"/>
      <c r="W926" s="89"/>
      <c r="X926" s="89"/>
      <c r="Y926" s="89"/>
      <c r="Z926" s="474"/>
      <c r="AA926" s="394"/>
      <c r="AB926" s="394"/>
      <c r="AC926" s="394"/>
      <c r="AD926" s="687"/>
      <c r="AE926" s="910"/>
      <c r="AF926" s="263"/>
      <c r="AG926" s="168"/>
      <c r="AH926" s="687"/>
      <c r="AI926" s="515"/>
      <c r="AJ926" s="687"/>
      <c r="AK926" s="487"/>
      <c r="AL926" s="687"/>
      <c r="AM926" s="487"/>
      <c r="AN926" s="687"/>
      <c r="AO926" s="89"/>
      <c r="AP926" s="393"/>
      <c r="AQ926" s="687"/>
      <c r="AR926" s="585"/>
      <c r="AS926" s="687"/>
      <c r="AT926" s="168"/>
      <c r="AU926" s="687"/>
      <c r="AV926" s="515"/>
      <c r="AW926" s="687"/>
      <c r="AX926" s="168"/>
      <c r="AY926" s="687"/>
      <c r="AZ926" s="439"/>
      <c r="BA926" s="687"/>
      <c r="BB926" s="89"/>
      <c r="BC926" s="393"/>
      <c r="BD926" s="89"/>
      <c r="BE926" s="447"/>
      <c r="BF926" s="393"/>
      <c r="BG926" s="393"/>
      <c r="BH926" s="393"/>
      <c r="BI926" s="89"/>
      <c r="BJ926" s="393"/>
      <c r="BK926" s="393"/>
      <c r="BL926" s="393"/>
      <c r="BM926" s="89"/>
      <c r="BN926" s="393"/>
      <c r="BO926" s="393"/>
      <c r="BP926" s="515"/>
      <c r="BQ926" s="476"/>
      <c r="BR926" s="393"/>
      <c r="BS926" s="89"/>
      <c r="BT926" s="439"/>
      <c r="BU926" s="615"/>
      <c r="BV926" s="571"/>
      <c r="BW926" s="571"/>
      <c r="BX926" s="439"/>
      <c r="BY926" s="439"/>
      <c r="BZ926" s="89"/>
      <c r="CE926" s="699" t="e">
        <f t="shared" si="1833"/>
        <v>#DIV/0!</v>
      </c>
    </row>
    <row r="927" spans="2:83" s="61" customFormat="1" ht="39" hidden="1" customHeight="1" x14ac:dyDescent="0.25">
      <c r="B927" s="416"/>
      <c r="C927" s="470" t="s">
        <v>290</v>
      </c>
      <c r="D927" s="393"/>
      <c r="E927" s="487"/>
      <c r="F927" s="511"/>
      <c r="G927" s="487"/>
      <c r="H927" s="487"/>
      <c r="I927" s="89"/>
      <c r="J927" s="393"/>
      <c r="K927" s="579"/>
      <c r="L927" s="687"/>
      <c r="M927" s="168"/>
      <c r="N927" s="687"/>
      <c r="O927" s="515"/>
      <c r="P927" s="687"/>
      <c r="Q927" s="439"/>
      <c r="R927" s="687"/>
      <c r="S927" s="439"/>
      <c r="T927" s="687"/>
      <c r="U927" s="89"/>
      <c r="V927" s="394"/>
      <c r="W927" s="89"/>
      <c r="X927" s="89"/>
      <c r="Y927" s="89"/>
      <c r="Z927" s="474"/>
      <c r="AA927" s="394"/>
      <c r="AB927" s="394"/>
      <c r="AC927" s="394"/>
      <c r="AD927" s="687"/>
      <c r="AE927" s="910"/>
      <c r="AF927" s="263"/>
      <c r="AG927" s="168"/>
      <c r="AH927" s="687"/>
      <c r="AI927" s="515"/>
      <c r="AJ927" s="687"/>
      <c r="AK927" s="487"/>
      <c r="AL927" s="687"/>
      <c r="AM927" s="487"/>
      <c r="AN927" s="687"/>
      <c r="AO927" s="89"/>
      <c r="AP927" s="393"/>
      <c r="AQ927" s="687"/>
      <c r="AR927" s="585"/>
      <c r="AS927" s="687"/>
      <c r="AT927" s="168"/>
      <c r="AU927" s="687"/>
      <c r="AV927" s="515"/>
      <c r="AW927" s="687"/>
      <c r="AX927" s="168"/>
      <c r="AY927" s="687"/>
      <c r="AZ927" s="439"/>
      <c r="BA927" s="687"/>
      <c r="BB927" s="89"/>
      <c r="BC927" s="393"/>
      <c r="BD927" s="89"/>
      <c r="BE927" s="447"/>
      <c r="BF927" s="393"/>
      <c r="BG927" s="393"/>
      <c r="BH927" s="393"/>
      <c r="BI927" s="89"/>
      <c r="BJ927" s="393"/>
      <c r="BK927" s="393"/>
      <c r="BL927" s="393"/>
      <c r="BM927" s="89"/>
      <c r="BN927" s="393"/>
      <c r="BO927" s="393"/>
      <c r="BP927" s="515"/>
      <c r="BQ927" s="476"/>
      <c r="BR927" s="393"/>
      <c r="BS927" s="89"/>
      <c r="BT927" s="439"/>
      <c r="BU927" s="615"/>
      <c r="BV927" s="571"/>
      <c r="BW927" s="571"/>
      <c r="BX927" s="439"/>
      <c r="BY927" s="439"/>
      <c r="BZ927" s="89"/>
      <c r="CE927" s="699" t="e">
        <f t="shared" si="1833"/>
        <v>#DIV/0!</v>
      </c>
    </row>
    <row r="928" spans="2:83" s="61" customFormat="1" ht="39" hidden="1" customHeight="1" x14ac:dyDescent="0.25">
      <c r="B928" s="206">
        <v>2</v>
      </c>
      <c r="C928" s="119" t="s">
        <v>429</v>
      </c>
      <c r="D928" s="477"/>
      <c r="E928" s="487"/>
      <c r="F928" s="511"/>
      <c r="G928" s="106">
        <v>0</v>
      </c>
      <c r="H928" s="487"/>
      <c r="I928" s="89"/>
      <c r="J928" s="106">
        <f>Q928-G928</f>
        <v>0</v>
      </c>
      <c r="K928" s="106">
        <f>Q928</f>
        <v>0</v>
      </c>
      <c r="L928" s="106"/>
      <c r="M928" s="109"/>
      <c r="N928" s="106"/>
      <c r="O928" s="106"/>
      <c r="P928" s="106"/>
      <c r="Q928" s="106"/>
      <c r="R928" s="106"/>
      <c r="S928" s="477"/>
      <c r="T928" s="687"/>
      <c r="U928" s="89"/>
      <c r="V928" s="480"/>
      <c r="W928" s="89"/>
      <c r="X928" s="89"/>
      <c r="Y928" s="89"/>
      <c r="Z928" s="480"/>
      <c r="AA928" s="480"/>
      <c r="AB928" s="480"/>
      <c r="AC928" s="480"/>
      <c r="AD928" s="687"/>
      <c r="AE928" s="910"/>
      <c r="AF928" s="263"/>
      <c r="AG928" s="168"/>
      <c r="AH928" s="687"/>
      <c r="AI928" s="515"/>
      <c r="AJ928" s="687"/>
      <c r="AK928" s="487"/>
      <c r="AL928" s="687"/>
      <c r="AM928" s="487"/>
      <c r="AN928" s="687"/>
      <c r="AO928" s="89"/>
      <c r="AP928" s="477"/>
      <c r="AQ928" s="687"/>
      <c r="AR928" s="585"/>
      <c r="AS928" s="687"/>
      <c r="AT928" s="168"/>
      <c r="AU928" s="687"/>
      <c r="AV928" s="515"/>
      <c r="AW928" s="687"/>
      <c r="AX928" s="168"/>
      <c r="AY928" s="687"/>
      <c r="AZ928" s="477"/>
      <c r="BA928" s="687"/>
      <c r="BB928" s="89"/>
      <c r="BC928" s="477"/>
      <c r="BD928" s="89"/>
      <c r="BE928" s="477"/>
      <c r="BF928" s="477"/>
      <c r="BG928" s="477"/>
      <c r="BH928" s="477"/>
      <c r="BI928" s="89"/>
      <c r="BJ928" s="477"/>
      <c r="BK928" s="477"/>
      <c r="BL928" s="477"/>
      <c r="BM928" s="89"/>
      <c r="BN928" s="477"/>
      <c r="BO928" s="477"/>
      <c r="BP928" s="515"/>
      <c r="BQ928" s="477"/>
      <c r="BR928" s="477"/>
      <c r="BS928" s="89"/>
      <c r="BT928" s="477"/>
      <c r="BU928" s="615"/>
      <c r="BV928" s="571"/>
      <c r="BW928" s="571"/>
      <c r="BX928" s="477"/>
      <c r="BY928" s="477"/>
      <c r="BZ928" s="89"/>
      <c r="CE928" s="699" t="e">
        <f t="shared" si="1833"/>
        <v>#DIV/0!</v>
      </c>
    </row>
    <row r="929" spans="2:83" s="61" customFormat="1" ht="105" hidden="1" customHeight="1" x14ac:dyDescent="0.25">
      <c r="B929" s="416"/>
      <c r="C929" s="119" t="s">
        <v>424</v>
      </c>
      <c r="D929" s="477"/>
      <c r="E929" s="487"/>
      <c r="F929" s="511"/>
      <c r="G929" s="106">
        <v>0</v>
      </c>
      <c r="H929" s="487"/>
      <c r="I929" s="89"/>
      <c r="J929" s="106">
        <f>Q929-G929</f>
        <v>0</v>
      </c>
      <c r="K929" s="106">
        <f>Q929</f>
        <v>0</v>
      </c>
      <c r="L929" s="106"/>
      <c r="M929" s="168"/>
      <c r="N929" s="687"/>
      <c r="O929" s="515"/>
      <c r="P929" s="687"/>
      <c r="Q929" s="106"/>
      <c r="R929" s="106"/>
      <c r="S929" s="477"/>
      <c r="T929" s="687"/>
      <c r="U929" s="89"/>
      <c r="V929" s="480"/>
      <c r="W929" s="89"/>
      <c r="X929" s="89"/>
      <c r="Y929" s="89"/>
      <c r="Z929" s="480"/>
      <c r="AA929" s="480"/>
      <c r="AB929" s="480"/>
      <c r="AC929" s="480"/>
      <c r="AD929" s="687"/>
      <c r="AE929" s="910"/>
      <c r="AF929" s="263"/>
      <c r="AG929" s="168"/>
      <c r="AH929" s="687"/>
      <c r="AI929" s="515"/>
      <c r="AJ929" s="687"/>
      <c r="AK929" s="487"/>
      <c r="AL929" s="687"/>
      <c r="AM929" s="487"/>
      <c r="AN929" s="687"/>
      <c r="AO929" s="89"/>
      <c r="AP929" s="477"/>
      <c r="AQ929" s="687"/>
      <c r="AR929" s="585"/>
      <c r="AS929" s="687"/>
      <c r="AT929" s="168"/>
      <c r="AU929" s="687"/>
      <c r="AV929" s="515"/>
      <c r="AW929" s="687"/>
      <c r="AX929" s="168"/>
      <c r="AY929" s="687"/>
      <c r="AZ929" s="477"/>
      <c r="BA929" s="687"/>
      <c r="BB929" s="89"/>
      <c r="BC929" s="477"/>
      <c r="BD929" s="89"/>
      <c r="BE929" s="477"/>
      <c r="BF929" s="477"/>
      <c r="BG929" s="477"/>
      <c r="BH929" s="477"/>
      <c r="BI929" s="89"/>
      <c r="BJ929" s="477"/>
      <c r="BK929" s="477"/>
      <c r="BL929" s="477"/>
      <c r="BM929" s="89"/>
      <c r="BN929" s="477"/>
      <c r="BO929" s="477"/>
      <c r="BP929" s="515"/>
      <c r="BQ929" s="477"/>
      <c r="BR929" s="477"/>
      <c r="BS929" s="89"/>
      <c r="BT929" s="477"/>
      <c r="BU929" s="615"/>
      <c r="BV929" s="571"/>
      <c r="BW929" s="571"/>
      <c r="BX929" s="477"/>
      <c r="BY929" s="477"/>
      <c r="BZ929" s="89"/>
      <c r="CE929" s="699" t="e">
        <f t="shared" si="1833"/>
        <v>#DIV/0!</v>
      </c>
    </row>
    <row r="930" spans="2:83" s="61" customFormat="1" ht="102.75" hidden="1" customHeight="1" x14ac:dyDescent="0.25">
      <c r="B930" s="416"/>
      <c r="C930" s="119" t="s">
        <v>425</v>
      </c>
      <c r="D930" s="477"/>
      <c r="E930" s="487"/>
      <c r="F930" s="511"/>
      <c r="G930" s="106">
        <v>0</v>
      </c>
      <c r="H930" s="487"/>
      <c r="I930" s="89"/>
      <c r="J930" s="106">
        <f t="shared" ref="J930:J932" si="1856">Q930-G930</f>
        <v>0</v>
      </c>
      <c r="K930" s="106">
        <f t="shared" ref="K930:K932" si="1857">Q930</f>
        <v>0</v>
      </c>
      <c r="L930" s="106"/>
      <c r="M930" s="168"/>
      <c r="N930" s="687"/>
      <c r="O930" s="515"/>
      <c r="P930" s="687"/>
      <c r="Q930" s="106"/>
      <c r="R930" s="106"/>
      <c r="S930" s="477"/>
      <c r="T930" s="687"/>
      <c r="U930" s="89"/>
      <c r="V930" s="480"/>
      <c r="W930" s="89"/>
      <c r="X930" s="89"/>
      <c r="Y930" s="89"/>
      <c r="Z930" s="480"/>
      <c r="AA930" s="480"/>
      <c r="AB930" s="480"/>
      <c r="AC930" s="480"/>
      <c r="AD930" s="687"/>
      <c r="AE930" s="910"/>
      <c r="AF930" s="263"/>
      <c r="AG930" s="168"/>
      <c r="AH930" s="687"/>
      <c r="AI930" s="515"/>
      <c r="AJ930" s="687"/>
      <c r="AK930" s="487"/>
      <c r="AL930" s="687"/>
      <c r="AM930" s="487"/>
      <c r="AN930" s="687"/>
      <c r="AO930" s="89"/>
      <c r="AP930" s="477"/>
      <c r="AQ930" s="687"/>
      <c r="AR930" s="585"/>
      <c r="AS930" s="687"/>
      <c r="AT930" s="168"/>
      <c r="AU930" s="687"/>
      <c r="AV930" s="515"/>
      <c r="AW930" s="687"/>
      <c r="AX930" s="168"/>
      <c r="AY930" s="687"/>
      <c r="AZ930" s="477"/>
      <c r="BA930" s="687"/>
      <c r="BB930" s="89"/>
      <c r="BC930" s="477"/>
      <c r="BD930" s="89"/>
      <c r="BE930" s="477"/>
      <c r="BF930" s="477"/>
      <c r="BG930" s="477"/>
      <c r="BH930" s="477"/>
      <c r="BI930" s="89"/>
      <c r="BJ930" s="477"/>
      <c r="BK930" s="477"/>
      <c r="BL930" s="477"/>
      <c r="BM930" s="89"/>
      <c r="BN930" s="477"/>
      <c r="BO930" s="477"/>
      <c r="BP930" s="515"/>
      <c r="BQ930" s="477"/>
      <c r="BR930" s="477"/>
      <c r="BS930" s="89"/>
      <c r="BT930" s="477"/>
      <c r="BU930" s="615"/>
      <c r="BV930" s="571"/>
      <c r="BW930" s="571"/>
      <c r="BX930" s="477"/>
      <c r="BY930" s="477"/>
      <c r="BZ930" s="89"/>
      <c r="CE930" s="699" t="e">
        <f t="shared" si="1833"/>
        <v>#DIV/0!</v>
      </c>
    </row>
    <row r="931" spans="2:83" s="61" customFormat="1" ht="100.5" hidden="1" customHeight="1" x14ac:dyDescent="0.25">
      <c r="B931" s="416"/>
      <c r="C931" s="119" t="s">
        <v>426</v>
      </c>
      <c r="D931" s="477"/>
      <c r="E931" s="487"/>
      <c r="F931" s="511"/>
      <c r="G931" s="106">
        <v>0</v>
      </c>
      <c r="H931" s="487"/>
      <c r="I931" s="89"/>
      <c r="J931" s="106">
        <f t="shared" si="1856"/>
        <v>0</v>
      </c>
      <c r="K931" s="106">
        <f t="shared" si="1857"/>
        <v>0</v>
      </c>
      <c r="L931" s="106"/>
      <c r="M931" s="168"/>
      <c r="N931" s="687"/>
      <c r="O931" s="515"/>
      <c r="P931" s="687"/>
      <c r="Q931" s="106"/>
      <c r="R931" s="106"/>
      <c r="S931" s="477"/>
      <c r="T931" s="687"/>
      <c r="U931" s="89"/>
      <c r="V931" s="480"/>
      <c r="W931" s="89"/>
      <c r="X931" s="89"/>
      <c r="Y931" s="89"/>
      <c r="Z931" s="480"/>
      <c r="AA931" s="480"/>
      <c r="AB931" s="480"/>
      <c r="AC931" s="480"/>
      <c r="AD931" s="687"/>
      <c r="AE931" s="910"/>
      <c r="AF931" s="263"/>
      <c r="AG931" s="168"/>
      <c r="AH931" s="687"/>
      <c r="AI931" s="515"/>
      <c r="AJ931" s="687"/>
      <c r="AK931" s="487"/>
      <c r="AL931" s="687"/>
      <c r="AM931" s="487"/>
      <c r="AN931" s="687"/>
      <c r="AO931" s="89"/>
      <c r="AP931" s="477"/>
      <c r="AQ931" s="687"/>
      <c r="AR931" s="585"/>
      <c r="AS931" s="687"/>
      <c r="AT931" s="168"/>
      <c r="AU931" s="687"/>
      <c r="AV931" s="515"/>
      <c r="AW931" s="687"/>
      <c r="AX931" s="168"/>
      <c r="AY931" s="687"/>
      <c r="AZ931" s="477"/>
      <c r="BA931" s="687"/>
      <c r="BB931" s="89"/>
      <c r="BC931" s="477"/>
      <c r="BD931" s="89"/>
      <c r="BE931" s="477"/>
      <c r="BF931" s="477"/>
      <c r="BG931" s="477"/>
      <c r="BH931" s="477"/>
      <c r="BI931" s="89"/>
      <c r="BJ931" s="477"/>
      <c r="BK931" s="477"/>
      <c r="BL931" s="477"/>
      <c r="BM931" s="89"/>
      <c r="BN931" s="477"/>
      <c r="BO931" s="477"/>
      <c r="BP931" s="515"/>
      <c r="BQ931" s="477"/>
      <c r="BR931" s="477"/>
      <c r="BS931" s="89"/>
      <c r="BT931" s="477"/>
      <c r="BU931" s="615"/>
      <c r="BV931" s="571"/>
      <c r="BW931" s="571"/>
      <c r="BX931" s="477"/>
      <c r="BY931" s="477"/>
      <c r="BZ931" s="89"/>
      <c r="CE931" s="699" t="e">
        <f t="shared" si="1833"/>
        <v>#DIV/0!</v>
      </c>
    </row>
    <row r="932" spans="2:83" s="61" customFormat="1" ht="114" hidden="1" customHeight="1" x14ac:dyDescent="0.25">
      <c r="B932" s="416"/>
      <c r="C932" s="119" t="s">
        <v>427</v>
      </c>
      <c r="D932" s="477"/>
      <c r="E932" s="487"/>
      <c r="F932" s="511"/>
      <c r="G932" s="106">
        <v>0</v>
      </c>
      <c r="H932" s="487"/>
      <c r="I932" s="89"/>
      <c r="J932" s="106">
        <f t="shared" si="1856"/>
        <v>0</v>
      </c>
      <c r="K932" s="106">
        <f t="shared" si="1857"/>
        <v>0</v>
      </c>
      <c r="L932" s="106"/>
      <c r="M932" s="168"/>
      <c r="N932" s="687"/>
      <c r="O932" s="515"/>
      <c r="P932" s="687"/>
      <c r="Q932" s="106"/>
      <c r="R932" s="106"/>
      <c r="S932" s="477"/>
      <c r="T932" s="687"/>
      <c r="U932" s="89"/>
      <c r="V932" s="480"/>
      <c r="W932" s="89"/>
      <c r="X932" s="89"/>
      <c r="Y932" s="89"/>
      <c r="Z932" s="480"/>
      <c r="AA932" s="480"/>
      <c r="AB932" s="480"/>
      <c r="AC932" s="480"/>
      <c r="AD932" s="687"/>
      <c r="AE932" s="910"/>
      <c r="AF932" s="263"/>
      <c r="AG932" s="168"/>
      <c r="AH932" s="687"/>
      <c r="AI932" s="515"/>
      <c r="AJ932" s="687"/>
      <c r="AK932" s="487"/>
      <c r="AL932" s="687"/>
      <c r="AM932" s="487"/>
      <c r="AN932" s="687"/>
      <c r="AO932" s="89"/>
      <c r="AP932" s="477"/>
      <c r="AQ932" s="687"/>
      <c r="AR932" s="585"/>
      <c r="AS932" s="687"/>
      <c r="AT932" s="168"/>
      <c r="AU932" s="687"/>
      <c r="AV932" s="515"/>
      <c r="AW932" s="687"/>
      <c r="AX932" s="168"/>
      <c r="AY932" s="687"/>
      <c r="AZ932" s="477"/>
      <c r="BA932" s="687"/>
      <c r="BB932" s="89"/>
      <c r="BC932" s="477"/>
      <c r="BD932" s="89"/>
      <c r="BE932" s="477"/>
      <c r="BF932" s="477"/>
      <c r="BG932" s="477"/>
      <c r="BH932" s="477"/>
      <c r="BI932" s="89"/>
      <c r="BJ932" s="477"/>
      <c r="BK932" s="477"/>
      <c r="BL932" s="477"/>
      <c r="BM932" s="89"/>
      <c r="BN932" s="477"/>
      <c r="BO932" s="477"/>
      <c r="BP932" s="515"/>
      <c r="BQ932" s="477"/>
      <c r="BR932" s="477"/>
      <c r="BS932" s="89"/>
      <c r="BT932" s="477"/>
      <c r="BU932" s="615"/>
      <c r="BV932" s="571"/>
      <c r="BW932" s="571"/>
      <c r="BX932" s="477"/>
      <c r="BY932" s="477"/>
      <c r="BZ932" s="89"/>
      <c r="CE932" s="699" t="e">
        <f t="shared" si="1833"/>
        <v>#DIV/0!</v>
      </c>
    </row>
    <row r="933" spans="2:83" s="423" customFormat="1" ht="64.5" hidden="1" customHeight="1" x14ac:dyDescent="0.25">
      <c r="B933" s="426">
        <v>1</v>
      </c>
      <c r="C933" s="424" t="s">
        <v>409</v>
      </c>
      <c r="D933" s="421">
        <f>I933</f>
        <v>0</v>
      </c>
      <c r="E933" s="421">
        <v>0</v>
      </c>
      <c r="F933" s="421"/>
      <c r="G933" s="421"/>
      <c r="H933" s="421"/>
      <c r="I933" s="421">
        <f>I934+I935</f>
        <v>0</v>
      </c>
      <c r="J933" s="421">
        <f>J934+J935</f>
        <v>0</v>
      </c>
      <c r="K933" s="421">
        <f>U933</f>
        <v>0</v>
      </c>
      <c r="L933" s="699" t="e">
        <f t="shared" ref="L933:L996" si="1858">K933/D933</f>
        <v>#DIV/0!</v>
      </c>
      <c r="M933" s="407">
        <v>0</v>
      </c>
      <c r="N933" s="421"/>
      <c r="O933" s="421"/>
      <c r="P933" s="421"/>
      <c r="Q933" s="421"/>
      <c r="R933" s="421"/>
      <c r="S933" s="421"/>
      <c r="T933" s="421"/>
      <c r="U933" s="421">
        <f>U934+U935</f>
        <v>0</v>
      </c>
      <c r="V933" s="421"/>
      <c r="W933" s="421"/>
      <c r="X933" s="421"/>
      <c r="Y933" s="421"/>
      <c r="Z933" s="421"/>
      <c r="AA933" s="421"/>
      <c r="AB933" s="421"/>
      <c r="AC933" s="421"/>
      <c r="AD933" s="421"/>
      <c r="AE933" s="407">
        <f>AO933</f>
        <v>0</v>
      </c>
      <c r="AF933" s="699" t="e">
        <f t="shared" ref="AF933:AF996" si="1859">AE933/D933</f>
        <v>#DIV/0!</v>
      </c>
      <c r="AG933" s="407"/>
      <c r="AH933" s="421"/>
      <c r="AI933" s="421"/>
      <c r="AJ933" s="421"/>
      <c r="AK933" s="421"/>
      <c r="AL933" s="421"/>
      <c r="AM933" s="421"/>
      <c r="AN933" s="421"/>
      <c r="AO933" s="421">
        <f>AO934+AO935</f>
        <v>0</v>
      </c>
      <c r="AP933" s="421">
        <f>AP934+AP935</f>
        <v>0</v>
      </c>
      <c r="AQ933" s="421"/>
      <c r="AR933" s="421">
        <f>BB933</f>
        <v>0</v>
      </c>
      <c r="AS933" s="699" t="e">
        <f t="shared" ref="AS933:AS996" si="1860">AR933/D933</f>
        <v>#DIV/0!</v>
      </c>
      <c r="AT933" s="407"/>
      <c r="AU933" s="699"/>
      <c r="AV933" s="421"/>
      <c r="AW933" s="699"/>
      <c r="AX933" s="407"/>
      <c r="AY933" s="421"/>
      <c r="AZ933" s="421"/>
      <c r="BA933" s="699"/>
      <c r="BB933" s="421">
        <f>BB934+BB935</f>
        <v>0</v>
      </c>
      <c r="BC933" s="421"/>
      <c r="BD933" s="421"/>
      <c r="BE933" s="421"/>
      <c r="BF933" s="421"/>
      <c r="BG933" s="421"/>
      <c r="BH933" s="421"/>
      <c r="BI933" s="421"/>
      <c r="BJ933" s="421"/>
      <c r="BK933" s="421"/>
      <c r="BL933" s="421"/>
      <c r="BM933" s="421"/>
      <c r="BN933" s="421">
        <f>BS933</f>
        <v>35034</v>
      </c>
      <c r="BO933" s="421"/>
      <c r="BP933" s="421"/>
      <c r="BQ933" s="421"/>
      <c r="BR933" s="421"/>
      <c r="BS933" s="421">
        <f>BS934+BS935</f>
        <v>35034</v>
      </c>
      <c r="BT933" s="421"/>
      <c r="BU933" s="421">
        <f>BZ933</f>
        <v>35034</v>
      </c>
      <c r="BV933" s="421"/>
      <c r="BW933" s="421"/>
      <c r="BX933" s="421"/>
      <c r="BY933" s="421"/>
      <c r="BZ933" s="421">
        <f>BZ934+BZ935</f>
        <v>35034</v>
      </c>
      <c r="CE933" s="699" t="e">
        <f t="shared" si="1833"/>
        <v>#DIV/0!</v>
      </c>
    </row>
    <row r="934" spans="2:83" s="61" customFormat="1" ht="57" hidden="1" customHeight="1" x14ac:dyDescent="0.25">
      <c r="B934" s="416"/>
      <c r="C934" s="469" t="s">
        <v>32</v>
      </c>
      <c r="D934" s="391">
        <f t="shared" ref="D934:D935" si="1861">E934+H934+I934</f>
        <v>0</v>
      </c>
      <c r="E934" s="489">
        <f>E966</f>
        <v>0</v>
      </c>
      <c r="F934" s="508"/>
      <c r="G934" s="489"/>
      <c r="H934" s="488"/>
      <c r="I934" s="489">
        <f>I974</f>
        <v>0</v>
      </c>
      <c r="J934" s="436">
        <f>U934-I934</f>
        <v>0</v>
      </c>
      <c r="K934" s="582">
        <f t="shared" ref="K934:K935" si="1862">M934+S934+U934</f>
        <v>0</v>
      </c>
      <c r="L934" s="699" t="e">
        <f t="shared" si="1858"/>
        <v>#DIV/0!</v>
      </c>
      <c r="M934" s="176">
        <f>M966</f>
        <v>0</v>
      </c>
      <c r="N934" s="687"/>
      <c r="O934" s="520"/>
      <c r="P934" s="687"/>
      <c r="Q934" s="443"/>
      <c r="R934" s="687"/>
      <c r="S934" s="443"/>
      <c r="T934" s="687"/>
      <c r="U934" s="489">
        <v>0</v>
      </c>
      <c r="V934" s="443">
        <f t="shared" ref="V934:V935" si="1863">W934+X934+Y934</f>
        <v>0</v>
      </c>
      <c r="W934" s="469">
        <f>W946+W966</f>
        <v>0</v>
      </c>
      <c r="X934" s="469">
        <f t="shared" ref="X934" si="1864">X946+X966</f>
        <v>0</v>
      </c>
      <c r="Y934" s="469">
        <f>Y946+Y958+Y961+Y964</f>
        <v>0</v>
      </c>
      <c r="Z934" s="469">
        <f t="shared" ref="Z934:Z935" si="1865">AA934+AB934+AC934</f>
        <v>0</v>
      </c>
      <c r="AA934" s="443">
        <f>AA966</f>
        <v>0</v>
      </c>
      <c r="AB934" s="443"/>
      <c r="AC934" s="443">
        <f>AC946+AC958+AC961+AC964</f>
        <v>0</v>
      </c>
      <c r="AD934" s="687"/>
      <c r="AE934" s="176">
        <f>AO934</f>
        <v>0</v>
      </c>
      <c r="AF934" s="699" t="e">
        <f t="shared" si="1859"/>
        <v>#DIV/0!</v>
      </c>
      <c r="AG934" s="168"/>
      <c r="AH934" s="687"/>
      <c r="AI934" s="515"/>
      <c r="AJ934" s="687"/>
      <c r="AK934" s="487"/>
      <c r="AL934" s="687"/>
      <c r="AM934" s="487"/>
      <c r="AN934" s="687"/>
      <c r="AO934" s="681">
        <f>AO974</f>
        <v>0</v>
      </c>
      <c r="AP934" s="436">
        <f>BB934-AO934</f>
        <v>0</v>
      </c>
      <c r="AQ934" s="687"/>
      <c r="AR934" s="676">
        <f>BB934</f>
        <v>0</v>
      </c>
      <c r="AS934" s="699" t="e">
        <f t="shared" si="1860"/>
        <v>#DIV/0!</v>
      </c>
      <c r="AT934" s="176"/>
      <c r="AU934" s="699"/>
      <c r="AV934" s="520"/>
      <c r="AW934" s="699"/>
      <c r="AX934" s="176"/>
      <c r="AY934" s="687"/>
      <c r="AZ934" s="436"/>
      <c r="BA934" s="699"/>
      <c r="BB934" s="577">
        <f>BB974</f>
        <v>0</v>
      </c>
      <c r="BC934" s="650"/>
      <c r="BD934" s="89"/>
      <c r="BE934" s="447"/>
      <c r="BF934" s="393"/>
      <c r="BG934" s="393"/>
      <c r="BH934" s="393"/>
      <c r="BI934" s="89"/>
      <c r="BJ934" s="393"/>
      <c r="BK934" s="393"/>
      <c r="BL934" s="393"/>
      <c r="BM934" s="89"/>
      <c r="BN934" s="478">
        <f>BS934</f>
        <v>19619</v>
      </c>
      <c r="BO934" s="393"/>
      <c r="BP934" s="515"/>
      <c r="BQ934" s="476"/>
      <c r="BR934" s="393"/>
      <c r="BS934" s="681">
        <f>BS974</f>
        <v>19619</v>
      </c>
      <c r="BT934" s="436"/>
      <c r="BU934" s="582">
        <f>BZ934</f>
        <v>19619</v>
      </c>
      <c r="BV934" s="436"/>
      <c r="BW934" s="520"/>
      <c r="BX934" s="436"/>
      <c r="BY934" s="436"/>
      <c r="BZ934" s="577">
        <f>BZ974</f>
        <v>19619</v>
      </c>
      <c r="CE934" s="699" t="e">
        <f t="shared" si="1833"/>
        <v>#DIV/0!</v>
      </c>
    </row>
    <row r="935" spans="2:83" s="61" customFormat="1" ht="52.5" hidden="1" customHeight="1" x14ac:dyDescent="0.25">
      <c r="B935" s="416"/>
      <c r="C935" s="470" t="s">
        <v>290</v>
      </c>
      <c r="D935" s="389">
        <f t="shared" si="1861"/>
        <v>0</v>
      </c>
      <c r="E935" s="491">
        <v>0</v>
      </c>
      <c r="F935" s="507"/>
      <c r="G935" s="491"/>
      <c r="H935" s="488"/>
      <c r="I935" s="491">
        <f>I975</f>
        <v>0</v>
      </c>
      <c r="J935" s="435">
        <f>U935-I935</f>
        <v>0</v>
      </c>
      <c r="K935" s="579">
        <f t="shared" si="1862"/>
        <v>0</v>
      </c>
      <c r="L935" s="699" t="e">
        <f t="shared" si="1858"/>
        <v>#DIV/0!</v>
      </c>
      <c r="M935" s="166">
        <v>0</v>
      </c>
      <c r="N935" s="687"/>
      <c r="O935" s="522"/>
      <c r="P935" s="687"/>
      <c r="Q935" s="435"/>
      <c r="R935" s="687"/>
      <c r="S935" s="438"/>
      <c r="T935" s="687"/>
      <c r="U935" s="491">
        <v>0</v>
      </c>
      <c r="V935" s="389">
        <f t="shared" si="1863"/>
        <v>0</v>
      </c>
      <c r="W935" s="470">
        <f>W967</f>
        <v>0</v>
      </c>
      <c r="X935" s="470">
        <f t="shared" ref="X935" si="1866">X967</f>
        <v>0</v>
      </c>
      <c r="Y935" s="470">
        <f>Y947+Y959+Y962+Y965</f>
        <v>0</v>
      </c>
      <c r="Z935" s="470" t="e">
        <f t="shared" si="1865"/>
        <v>#REF!</v>
      </c>
      <c r="AA935" s="389" t="e">
        <f>AA967</f>
        <v>#REF!</v>
      </c>
      <c r="AB935" s="394"/>
      <c r="AC935" s="389">
        <f>AC947+AC959+AC962+AC965</f>
        <v>0</v>
      </c>
      <c r="AD935" s="687"/>
      <c r="AE935" s="166">
        <f>AO935</f>
        <v>0</v>
      </c>
      <c r="AF935" s="699" t="e">
        <f t="shared" si="1859"/>
        <v>#DIV/0!</v>
      </c>
      <c r="AG935" s="168"/>
      <c r="AH935" s="687"/>
      <c r="AI935" s="515"/>
      <c r="AJ935" s="687"/>
      <c r="AK935" s="487"/>
      <c r="AL935" s="687"/>
      <c r="AM935" s="487"/>
      <c r="AN935" s="687"/>
      <c r="AO935" s="678">
        <f>AO975</f>
        <v>0</v>
      </c>
      <c r="AP935" s="435">
        <f>BB935-AO935</f>
        <v>0</v>
      </c>
      <c r="AQ935" s="687"/>
      <c r="AR935" s="675">
        <f>BB935</f>
        <v>0</v>
      </c>
      <c r="AS935" s="699" t="e">
        <f t="shared" si="1860"/>
        <v>#DIV/0!</v>
      </c>
      <c r="AT935" s="166"/>
      <c r="AU935" s="699"/>
      <c r="AV935" s="522"/>
      <c r="AW935" s="699"/>
      <c r="AX935" s="166"/>
      <c r="AY935" s="687"/>
      <c r="AZ935" s="435"/>
      <c r="BA935" s="699"/>
      <c r="BB935" s="578">
        <f>BB975</f>
        <v>0</v>
      </c>
      <c r="BC935" s="650"/>
      <c r="BD935" s="89"/>
      <c r="BE935" s="447"/>
      <c r="BF935" s="393"/>
      <c r="BG935" s="393"/>
      <c r="BH935" s="393"/>
      <c r="BI935" s="89"/>
      <c r="BJ935" s="393"/>
      <c r="BK935" s="393"/>
      <c r="BL935" s="393"/>
      <c r="BM935" s="89"/>
      <c r="BN935" s="393">
        <f>BS935</f>
        <v>15415</v>
      </c>
      <c r="BO935" s="393"/>
      <c r="BP935" s="515"/>
      <c r="BQ935" s="476"/>
      <c r="BR935" s="393"/>
      <c r="BS935" s="678">
        <f>BS975</f>
        <v>15415</v>
      </c>
      <c r="BT935" s="435"/>
      <c r="BU935" s="579">
        <f>BZ935</f>
        <v>15415</v>
      </c>
      <c r="BV935" s="435"/>
      <c r="BW935" s="522"/>
      <c r="BX935" s="435"/>
      <c r="BY935" s="435"/>
      <c r="BZ935" s="578">
        <f>BZ975</f>
        <v>15415</v>
      </c>
      <c r="CE935" s="699" t="e">
        <f t="shared" si="1833"/>
        <v>#DIV/0!</v>
      </c>
    </row>
    <row r="936" spans="2:83" s="61" customFormat="1" ht="138.75" hidden="1" customHeight="1" x14ac:dyDescent="0.25">
      <c r="B936" s="416" t="s">
        <v>34</v>
      </c>
      <c r="C936" s="119" t="s">
        <v>379</v>
      </c>
      <c r="D936" s="393">
        <f>E936+H936+I936</f>
        <v>0</v>
      </c>
      <c r="E936" s="487">
        <f>E937+E938</f>
        <v>0</v>
      </c>
      <c r="F936" s="511"/>
      <c r="G936" s="487"/>
      <c r="H936" s="487"/>
      <c r="I936" s="487">
        <f>I937+I938</f>
        <v>0</v>
      </c>
      <c r="J936" s="393"/>
      <c r="K936" s="579">
        <f>M936+S936+U936</f>
        <v>0</v>
      </c>
      <c r="L936" s="699" t="e">
        <f t="shared" si="1858"/>
        <v>#DIV/0!</v>
      </c>
      <c r="M936" s="168">
        <f>M937+M938</f>
        <v>0</v>
      </c>
      <c r="N936" s="687"/>
      <c r="O936" s="515"/>
      <c r="P936" s="687"/>
      <c r="Q936" s="439"/>
      <c r="R936" s="687"/>
      <c r="S936" s="439"/>
      <c r="T936" s="687"/>
      <c r="U936" s="439">
        <f>U937+U938</f>
        <v>0</v>
      </c>
      <c r="V936" s="393">
        <f>W936+X936+Y936</f>
        <v>0</v>
      </c>
      <c r="W936" s="476"/>
      <c r="X936" s="476"/>
      <c r="Y936" s="476">
        <f>Y937+Y938</f>
        <v>0</v>
      </c>
      <c r="Z936" s="476">
        <f>AC936</f>
        <v>60201.36</v>
      </c>
      <c r="AA936" s="393"/>
      <c r="AB936" s="393"/>
      <c r="AC936" s="393">
        <f>AC937+AC938</f>
        <v>60201.36</v>
      </c>
      <c r="AD936" s="687"/>
      <c r="AE936" s="168"/>
      <c r="AF936" s="699" t="e">
        <f t="shared" si="1859"/>
        <v>#DIV/0!</v>
      </c>
      <c r="AG936" s="168"/>
      <c r="AH936" s="687"/>
      <c r="AI936" s="515"/>
      <c r="AJ936" s="687"/>
      <c r="AK936" s="487"/>
      <c r="AL936" s="687"/>
      <c r="AM936" s="487"/>
      <c r="AN936" s="687"/>
      <c r="AO936" s="683"/>
      <c r="AP936" s="393"/>
      <c r="AQ936" s="687"/>
      <c r="AR936" s="674"/>
      <c r="AS936" s="699" t="e">
        <f t="shared" si="1860"/>
        <v>#DIV/0!</v>
      </c>
      <c r="AT936" s="168"/>
      <c r="AU936" s="699"/>
      <c r="AV936" s="515"/>
      <c r="AW936" s="699"/>
      <c r="AX936" s="168"/>
      <c r="AY936" s="687"/>
      <c r="AZ936" s="439"/>
      <c r="BA936" s="699" t="e">
        <f t="shared" ref="BA936:BA996" si="1867">AZ936/H936</f>
        <v>#DIV/0!</v>
      </c>
      <c r="BB936" s="439"/>
      <c r="BC936" s="89"/>
      <c r="BD936" s="393"/>
      <c r="BE936" s="447"/>
      <c r="BF936" s="393"/>
      <c r="BG936" s="393"/>
      <c r="BH936" s="393"/>
      <c r="BI936" s="393"/>
      <c r="BJ936" s="393"/>
      <c r="BK936" s="393"/>
      <c r="BL936" s="393"/>
      <c r="BM936" s="89"/>
      <c r="BN936" s="89"/>
      <c r="BO936" s="89"/>
      <c r="BP936" s="89"/>
      <c r="BQ936" s="89"/>
      <c r="BR936" s="89"/>
      <c r="BS936" s="683"/>
      <c r="BT936" s="439"/>
      <c r="BU936" s="585"/>
      <c r="BV936" s="439"/>
      <c r="BW936" s="515"/>
      <c r="BX936" s="439"/>
      <c r="BY936" s="439"/>
      <c r="BZ936" s="439"/>
      <c r="CE936" s="699" t="e">
        <f t="shared" si="1833"/>
        <v>#DIV/0!</v>
      </c>
    </row>
    <row r="937" spans="2:83" s="61" customFormat="1" ht="52.5" hidden="1" customHeight="1" x14ac:dyDescent="0.25">
      <c r="B937" s="416"/>
      <c r="C937" s="469" t="s">
        <v>32</v>
      </c>
      <c r="D937" s="391">
        <f>E937+H937+I937</f>
        <v>0</v>
      </c>
      <c r="E937" s="489"/>
      <c r="F937" s="508"/>
      <c r="G937" s="489"/>
      <c r="H937" s="489"/>
      <c r="I937" s="489">
        <v>0</v>
      </c>
      <c r="J937" s="393"/>
      <c r="K937" s="582">
        <f>M937+S937+U937</f>
        <v>0</v>
      </c>
      <c r="L937" s="699" t="e">
        <f t="shared" si="1858"/>
        <v>#DIV/0!</v>
      </c>
      <c r="M937" s="176"/>
      <c r="N937" s="687"/>
      <c r="O937" s="520"/>
      <c r="P937" s="687"/>
      <c r="Q937" s="436"/>
      <c r="R937" s="687"/>
      <c r="S937" s="436"/>
      <c r="T937" s="687"/>
      <c r="U937" s="436"/>
      <c r="V937" s="391">
        <f>W937+X937+Y937</f>
        <v>0</v>
      </c>
      <c r="W937" s="469"/>
      <c r="X937" s="469"/>
      <c r="Y937" s="469"/>
      <c r="Z937" s="469">
        <f>AC937</f>
        <v>40334.9</v>
      </c>
      <c r="AA937" s="391"/>
      <c r="AB937" s="391"/>
      <c r="AC937" s="391">
        <v>40334.9</v>
      </c>
      <c r="AD937" s="687"/>
      <c r="AE937" s="168"/>
      <c r="AF937" s="699" t="e">
        <f t="shared" si="1859"/>
        <v>#DIV/0!</v>
      </c>
      <c r="AG937" s="168"/>
      <c r="AH937" s="687"/>
      <c r="AI937" s="515"/>
      <c r="AJ937" s="687"/>
      <c r="AK937" s="487"/>
      <c r="AL937" s="687"/>
      <c r="AM937" s="487"/>
      <c r="AN937" s="687"/>
      <c r="AO937" s="683"/>
      <c r="AP937" s="393"/>
      <c r="AQ937" s="687"/>
      <c r="AR937" s="674"/>
      <c r="AS937" s="699" t="e">
        <f t="shared" si="1860"/>
        <v>#DIV/0!</v>
      </c>
      <c r="AT937" s="168"/>
      <c r="AU937" s="699"/>
      <c r="AV937" s="515"/>
      <c r="AW937" s="699"/>
      <c r="AX937" s="168"/>
      <c r="AY937" s="687"/>
      <c r="AZ937" s="439"/>
      <c r="BA937" s="699" t="e">
        <f t="shared" si="1867"/>
        <v>#DIV/0!</v>
      </c>
      <c r="BB937" s="439"/>
      <c r="BC937" s="89"/>
      <c r="BD937" s="391"/>
      <c r="BE937" s="447"/>
      <c r="BF937" s="393"/>
      <c r="BG937" s="393"/>
      <c r="BH937" s="393"/>
      <c r="BI937" s="393"/>
      <c r="BJ937" s="393"/>
      <c r="BK937" s="393"/>
      <c r="BL937" s="393"/>
      <c r="BM937" s="89"/>
      <c r="BN937" s="89"/>
      <c r="BO937" s="89"/>
      <c r="BP937" s="89"/>
      <c r="BQ937" s="89"/>
      <c r="BR937" s="89"/>
      <c r="BS937" s="683"/>
      <c r="BT937" s="439"/>
      <c r="BU937" s="585"/>
      <c r="BV937" s="439"/>
      <c r="BW937" s="515"/>
      <c r="BX937" s="439"/>
      <c r="BY937" s="439"/>
      <c r="BZ937" s="439"/>
      <c r="CE937" s="699" t="e">
        <f t="shared" si="1833"/>
        <v>#DIV/0!</v>
      </c>
    </row>
    <row r="938" spans="2:83" s="61" customFormat="1" ht="55.5" hidden="1" customHeight="1" x14ac:dyDescent="0.25">
      <c r="B938" s="416"/>
      <c r="C938" s="470" t="s">
        <v>290</v>
      </c>
      <c r="D938" s="389">
        <f>I938</f>
        <v>0</v>
      </c>
      <c r="E938" s="491"/>
      <c r="F938" s="507"/>
      <c r="G938" s="491"/>
      <c r="H938" s="491"/>
      <c r="I938" s="491">
        <v>0</v>
      </c>
      <c r="J938" s="393"/>
      <c r="K938" s="579">
        <f>U938</f>
        <v>0</v>
      </c>
      <c r="L938" s="699" t="e">
        <f t="shared" si="1858"/>
        <v>#DIV/0!</v>
      </c>
      <c r="M938" s="166"/>
      <c r="N938" s="687"/>
      <c r="O938" s="522"/>
      <c r="P938" s="687"/>
      <c r="Q938" s="435"/>
      <c r="R938" s="687"/>
      <c r="S938" s="435"/>
      <c r="T938" s="687"/>
      <c r="U938" s="435"/>
      <c r="V938" s="389">
        <f>Y938</f>
        <v>0</v>
      </c>
      <c r="W938" s="470"/>
      <c r="X938" s="470"/>
      <c r="Y938" s="470"/>
      <c r="Z938" s="470">
        <f>AC938</f>
        <v>19866.46</v>
      </c>
      <c r="AA938" s="389"/>
      <c r="AB938" s="389"/>
      <c r="AC938" s="389">
        <v>19866.46</v>
      </c>
      <c r="AD938" s="687"/>
      <c r="AE938" s="168"/>
      <c r="AF938" s="699" t="e">
        <f t="shared" si="1859"/>
        <v>#DIV/0!</v>
      </c>
      <c r="AG938" s="168"/>
      <c r="AH938" s="687"/>
      <c r="AI938" s="515"/>
      <c r="AJ938" s="687"/>
      <c r="AK938" s="487"/>
      <c r="AL938" s="687"/>
      <c r="AM938" s="487"/>
      <c r="AN938" s="687"/>
      <c r="AO938" s="683"/>
      <c r="AP938" s="393"/>
      <c r="AQ938" s="687"/>
      <c r="AR938" s="674"/>
      <c r="AS938" s="699" t="e">
        <f t="shared" si="1860"/>
        <v>#DIV/0!</v>
      </c>
      <c r="AT938" s="168"/>
      <c r="AU938" s="699"/>
      <c r="AV938" s="515"/>
      <c r="AW938" s="699"/>
      <c r="AX938" s="168"/>
      <c r="AY938" s="687"/>
      <c r="AZ938" s="439"/>
      <c r="BA938" s="699" t="e">
        <f t="shared" si="1867"/>
        <v>#DIV/0!</v>
      </c>
      <c r="BB938" s="439"/>
      <c r="BC938" s="89"/>
      <c r="BD938" s="389"/>
      <c r="BE938" s="447"/>
      <c r="BF938" s="393"/>
      <c r="BG938" s="393"/>
      <c r="BH938" s="393"/>
      <c r="BI938" s="393"/>
      <c r="BJ938" s="393"/>
      <c r="BK938" s="393"/>
      <c r="BL938" s="393"/>
      <c r="BM938" s="89"/>
      <c r="BN938" s="89"/>
      <c r="BO938" s="89"/>
      <c r="BP938" s="89"/>
      <c r="BQ938" s="89"/>
      <c r="BR938" s="89"/>
      <c r="BS938" s="683"/>
      <c r="BT938" s="439"/>
      <c r="BU938" s="585"/>
      <c r="BV938" s="439"/>
      <c r="BW938" s="515"/>
      <c r="BX938" s="439"/>
      <c r="BY938" s="439"/>
      <c r="BZ938" s="439"/>
      <c r="CE938" s="699" t="e">
        <f t="shared" si="1833"/>
        <v>#DIV/0!</v>
      </c>
    </row>
    <row r="939" spans="2:83" s="61" customFormat="1" ht="138.75" hidden="1" customHeight="1" x14ac:dyDescent="0.25">
      <c r="B939" s="416">
        <v>4</v>
      </c>
      <c r="C939" s="119" t="s">
        <v>293</v>
      </c>
      <c r="D939" s="393"/>
      <c r="E939" s="487"/>
      <c r="F939" s="511"/>
      <c r="G939" s="487"/>
      <c r="H939" s="487"/>
      <c r="I939" s="89"/>
      <c r="J939" s="393"/>
      <c r="K939" s="579"/>
      <c r="L939" s="699" t="e">
        <f t="shared" si="1858"/>
        <v>#DIV/0!</v>
      </c>
      <c r="M939" s="168"/>
      <c r="N939" s="687"/>
      <c r="O939" s="515"/>
      <c r="P939" s="687"/>
      <c r="Q939" s="439"/>
      <c r="R939" s="687"/>
      <c r="S939" s="439"/>
      <c r="T939" s="687"/>
      <c r="U939" s="89"/>
      <c r="V939" s="394"/>
      <c r="W939" s="89"/>
      <c r="X939" s="89"/>
      <c r="Y939" s="89"/>
      <c r="Z939" s="474"/>
      <c r="AA939" s="394"/>
      <c r="AB939" s="394"/>
      <c r="AC939" s="394"/>
      <c r="AD939" s="687"/>
      <c r="AE939" s="33"/>
      <c r="AF939" s="699" t="e">
        <f t="shared" si="1859"/>
        <v>#DIV/0!</v>
      </c>
      <c r="AG939" s="168"/>
      <c r="AH939" s="687"/>
      <c r="AI939" s="515"/>
      <c r="AJ939" s="687"/>
      <c r="AK939" s="487"/>
      <c r="AL939" s="687"/>
      <c r="AM939" s="487"/>
      <c r="AN939" s="687"/>
      <c r="AO939" s="89"/>
      <c r="AP939" s="393"/>
      <c r="AQ939" s="687"/>
      <c r="AR939" s="674"/>
      <c r="AS939" s="699" t="e">
        <f t="shared" si="1860"/>
        <v>#DIV/0!</v>
      </c>
      <c r="AT939" s="168"/>
      <c r="AU939" s="699"/>
      <c r="AV939" s="515"/>
      <c r="AW939" s="699"/>
      <c r="AX939" s="168"/>
      <c r="AY939" s="687"/>
      <c r="AZ939" s="439"/>
      <c r="BA939" s="699" t="e">
        <f t="shared" si="1867"/>
        <v>#DIV/0!</v>
      </c>
      <c r="BB939" s="89"/>
      <c r="BC939" s="393"/>
      <c r="BD939" s="89"/>
      <c r="BE939" s="447"/>
      <c r="BF939" s="393"/>
      <c r="BG939" s="393"/>
      <c r="BH939" s="393"/>
      <c r="BI939" s="89"/>
      <c r="BJ939" s="393"/>
      <c r="BK939" s="393"/>
      <c r="BL939" s="393"/>
      <c r="BM939" s="89"/>
      <c r="BN939" s="393"/>
      <c r="BO939" s="393"/>
      <c r="BP939" s="515"/>
      <c r="BQ939" s="476"/>
      <c r="BR939" s="393"/>
      <c r="BS939" s="89"/>
      <c r="BT939" s="439"/>
      <c r="BU939" s="585"/>
      <c r="BV939" s="439"/>
      <c r="BW939" s="515"/>
      <c r="BX939" s="439"/>
      <c r="BY939" s="439"/>
      <c r="BZ939" s="89"/>
      <c r="CE939" s="699" t="e">
        <f t="shared" si="1833"/>
        <v>#DIV/0!</v>
      </c>
    </row>
    <row r="940" spans="2:83" s="61" customFormat="1" ht="42" hidden="1" customHeight="1" x14ac:dyDescent="0.25">
      <c r="B940" s="416"/>
      <c r="C940" s="469" t="s">
        <v>32</v>
      </c>
      <c r="D940" s="393"/>
      <c r="E940" s="487"/>
      <c r="F940" s="511"/>
      <c r="G940" s="487"/>
      <c r="H940" s="487"/>
      <c r="I940" s="89"/>
      <c r="J940" s="393"/>
      <c r="K940" s="579"/>
      <c r="L940" s="699" t="e">
        <f t="shared" si="1858"/>
        <v>#DIV/0!</v>
      </c>
      <c r="M940" s="168"/>
      <c r="N940" s="687"/>
      <c r="O940" s="515"/>
      <c r="P940" s="687"/>
      <c r="Q940" s="439"/>
      <c r="R940" s="687"/>
      <c r="S940" s="439"/>
      <c r="T940" s="687"/>
      <c r="U940" s="89"/>
      <c r="V940" s="394"/>
      <c r="W940" s="89"/>
      <c r="X940" s="89"/>
      <c r="Y940" s="89"/>
      <c r="Z940" s="474"/>
      <c r="AA940" s="394"/>
      <c r="AB940" s="394"/>
      <c r="AC940" s="394"/>
      <c r="AD940" s="687"/>
      <c r="AE940" s="33"/>
      <c r="AF940" s="699" t="e">
        <f t="shared" si="1859"/>
        <v>#DIV/0!</v>
      </c>
      <c r="AG940" s="168"/>
      <c r="AH940" s="687"/>
      <c r="AI940" s="515"/>
      <c r="AJ940" s="687"/>
      <c r="AK940" s="487"/>
      <c r="AL940" s="687"/>
      <c r="AM940" s="487"/>
      <c r="AN940" s="687"/>
      <c r="AO940" s="89"/>
      <c r="AP940" s="393"/>
      <c r="AQ940" s="687"/>
      <c r="AR940" s="674"/>
      <c r="AS940" s="699" t="e">
        <f t="shared" si="1860"/>
        <v>#DIV/0!</v>
      </c>
      <c r="AT940" s="168"/>
      <c r="AU940" s="699"/>
      <c r="AV940" s="515"/>
      <c r="AW940" s="699"/>
      <c r="AX940" s="168"/>
      <c r="AY940" s="687"/>
      <c r="AZ940" s="439"/>
      <c r="BA940" s="699" t="e">
        <f t="shared" si="1867"/>
        <v>#DIV/0!</v>
      </c>
      <c r="BB940" s="89"/>
      <c r="BC940" s="393"/>
      <c r="BD940" s="89"/>
      <c r="BE940" s="447"/>
      <c r="BF940" s="393"/>
      <c r="BG940" s="393"/>
      <c r="BH940" s="393"/>
      <c r="BI940" s="89"/>
      <c r="BJ940" s="393"/>
      <c r="BK940" s="393"/>
      <c r="BL940" s="393"/>
      <c r="BM940" s="89"/>
      <c r="BN940" s="393"/>
      <c r="BO940" s="393"/>
      <c r="BP940" s="515"/>
      <c r="BQ940" s="476"/>
      <c r="BR940" s="393"/>
      <c r="BS940" s="89"/>
      <c r="BT940" s="439"/>
      <c r="BU940" s="585"/>
      <c r="BV940" s="439"/>
      <c r="BW940" s="515"/>
      <c r="BX940" s="439"/>
      <c r="BY940" s="439"/>
      <c r="BZ940" s="89"/>
      <c r="CE940" s="699" t="e">
        <f t="shared" si="1833"/>
        <v>#DIV/0!</v>
      </c>
    </row>
    <row r="941" spans="2:83" s="61" customFormat="1" ht="43.5" hidden="1" customHeight="1" x14ac:dyDescent="0.25">
      <c r="B941" s="416"/>
      <c r="C941" s="470" t="s">
        <v>290</v>
      </c>
      <c r="D941" s="393"/>
      <c r="E941" s="487"/>
      <c r="F941" s="511"/>
      <c r="G941" s="487"/>
      <c r="H941" s="487"/>
      <c r="I941" s="89"/>
      <c r="J941" s="393"/>
      <c r="K941" s="579"/>
      <c r="L941" s="699" t="e">
        <f t="shared" si="1858"/>
        <v>#DIV/0!</v>
      </c>
      <c r="M941" s="168"/>
      <c r="N941" s="687"/>
      <c r="O941" s="515"/>
      <c r="P941" s="687"/>
      <c r="Q941" s="439"/>
      <c r="R941" s="687"/>
      <c r="S941" s="439"/>
      <c r="T941" s="687"/>
      <c r="U941" s="89"/>
      <c r="V941" s="394"/>
      <c r="W941" s="89"/>
      <c r="X941" s="89"/>
      <c r="Y941" s="89"/>
      <c r="Z941" s="474"/>
      <c r="AA941" s="394"/>
      <c r="AB941" s="394"/>
      <c r="AC941" s="394"/>
      <c r="AD941" s="687"/>
      <c r="AE941" s="33"/>
      <c r="AF941" s="699" t="e">
        <f t="shared" si="1859"/>
        <v>#DIV/0!</v>
      </c>
      <c r="AG941" s="168"/>
      <c r="AH941" s="687"/>
      <c r="AI941" s="515"/>
      <c r="AJ941" s="687"/>
      <c r="AK941" s="487"/>
      <c r="AL941" s="687"/>
      <c r="AM941" s="487"/>
      <c r="AN941" s="687"/>
      <c r="AO941" s="89"/>
      <c r="AP941" s="393"/>
      <c r="AQ941" s="687"/>
      <c r="AR941" s="674"/>
      <c r="AS941" s="699" t="e">
        <f t="shared" si="1860"/>
        <v>#DIV/0!</v>
      </c>
      <c r="AT941" s="168"/>
      <c r="AU941" s="699"/>
      <c r="AV941" s="515"/>
      <c r="AW941" s="699"/>
      <c r="AX941" s="168"/>
      <c r="AY941" s="687"/>
      <c r="AZ941" s="439"/>
      <c r="BA941" s="699" t="e">
        <f t="shared" si="1867"/>
        <v>#DIV/0!</v>
      </c>
      <c r="BB941" s="89"/>
      <c r="BC941" s="393"/>
      <c r="BD941" s="89"/>
      <c r="BE941" s="447"/>
      <c r="BF941" s="393"/>
      <c r="BG941" s="393"/>
      <c r="BH941" s="393"/>
      <c r="BI941" s="89"/>
      <c r="BJ941" s="393"/>
      <c r="BK941" s="393"/>
      <c r="BL941" s="393"/>
      <c r="BM941" s="89"/>
      <c r="BN941" s="393"/>
      <c r="BO941" s="393"/>
      <c r="BP941" s="515"/>
      <c r="BQ941" s="476"/>
      <c r="BR941" s="393"/>
      <c r="BS941" s="89"/>
      <c r="BT941" s="439"/>
      <c r="BU941" s="585"/>
      <c r="BV941" s="439"/>
      <c r="BW941" s="515"/>
      <c r="BX941" s="439"/>
      <c r="BY941" s="439"/>
      <c r="BZ941" s="89"/>
      <c r="CE941" s="699" t="e">
        <f t="shared" si="1833"/>
        <v>#DIV/0!</v>
      </c>
    </row>
    <row r="942" spans="2:83" s="61" customFormat="1" ht="107.25" hidden="1" customHeight="1" x14ac:dyDescent="0.25">
      <c r="B942" s="416">
        <v>5</v>
      </c>
      <c r="C942" s="119" t="s">
        <v>294</v>
      </c>
      <c r="D942" s="393"/>
      <c r="E942" s="487"/>
      <c r="F942" s="511"/>
      <c r="G942" s="487"/>
      <c r="H942" s="487"/>
      <c r="I942" s="89"/>
      <c r="J942" s="393"/>
      <c r="K942" s="579"/>
      <c r="L942" s="699" t="e">
        <f t="shared" si="1858"/>
        <v>#DIV/0!</v>
      </c>
      <c r="M942" s="168"/>
      <c r="N942" s="687"/>
      <c r="O942" s="515"/>
      <c r="P942" s="687"/>
      <c r="Q942" s="439"/>
      <c r="R942" s="687"/>
      <c r="S942" s="439"/>
      <c r="T942" s="687"/>
      <c r="U942" s="89"/>
      <c r="V942" s="394"/>
      <c r="W942" s="89"/>
      <c r="X942" s="89"/>
      <c r="Y942" s="89"/>
      <c r="Z942" s="474"/>
      <c r="AA942" s="394"/>
      <c r="AB942" s="394"/>
      <c r="AC942" s="394"/>
      <c r="AD942" s="687"/>
      <c r="AE942" s="33"/>
      <c r="AF942" s="699" t="e">
        <f t="shared" si="1859"/>
        <v>#DIV/0!</v>
      </c>
      <c r="AG942" s="168"/>
      <c r="AH942" s="687"/>
      <c r="AI942" s="515"/>
      <c r="AJ942" s="687"/>
      <c r="AK942" s="487"/>
      <c r="AL942" s="687"/>
      <c r="AM942" s="487"/>
      <c r="AN942" s="687"/>
      <c r="AO942" s="89"/>
      <c r="AP942" s="393"/>
      <c r="AQ942" s="687"/>
      <c r="AR942" s="674"/>
      <c r="AS942" s="699" t="e">
        <f t="shared" si="1860"/>
        <v>#DIV/0!</v>
      </c>
      <c r="AT942" s="168"/>
      <c r="AU942" s="699"/>
      <c r="AV942" s="515"/>
      <c r="AW942" s="699"/>
      <c r="AX942" s="168"/>
      <c r="AY942" s="687"/>
      <c r="AZ942" s="439"/>
      <c r="BA942" s="699" t="e">
        <f t="shared" si="1867"/>
        <v>#DIV/0!</v>
      </c>
      <c r="BB942" s="89"/>
      <c r="BC942" s="393"/>
      <c r="BD942" s="89"/>
      <c r="BE942" s="447"/>
      <c r="BF942" s="393"/>
      <c r="BG942" s="393"/>
      <c r="BH942" s="393"/>
      <c r="BI942" s="89"/>
      <c r="BJ942" s="393"/>
      <c r="BK942" s="393"/>
      <c r="BL942" s="393"/>
      <c r="BM942" s="89"/>
      <c r="BN942" s="393"/>
      <c r="BO942" s="393"/>
      <c r="BP942" s="515"/>
      <c r="BQ942" s="476"/>
      <c r="BR942" s="393"/>
      <c r="BS942" s="89"/>
      <c r="BT942" s="439"/>
      <c r="BU942" s="585"/>
      <c r="BV942" s="439"/>
      <c r="BW942" s="515"/>
      <c r="BX942" s="439"/>
      <c r="BY942" s="439"/>
      <c r="BZ942" s="89"/>
      <c r="CE942" s="699" t="e">
        <f t="shared" si="1833"/>
        <v>#DIV/0!</v>
      </c>
    </row>
    <row r="943" spans="2:83" s="61" customFormat="1" ht="51.75" hidden="1" customHeight="1" x14ac:dyDescent="0.25">
      <c r="B943" s="416"/>
      <c r="C943" s="469" t="s">
        <v>32</v>
      </c>
      <c r="D943" s="393"/>
      <c r="E943" s="487"/>
      <c r="F943" s="511"/>
      <c r="G943" s="487"/>
      <c r="H943" s="487"/>
      <c r="I943" s="89"/>
      <c r="J943" s="393"/>
      <c r="K943" s="579"/>
      <c r="L943" s="699" t="e">
        <f t="shared" si="1858"/>
        <v>#DIV/0!</v>
      </c>
      <c r="M943" s="168"/>
      <c r="N943" s="687"/>
      <c r="O943" s="515"/>
      <c r="P943" s="687"/>
      <c r="Q943" s="439"/>
      <c r="R943" s="687"/>
      <c r="S943" s="439"/>
      <c r="T943" s="687"/>
      <c r="U943" s="89"/>
      <c r="V943" s="394"/>
      <c r="W943" s="89"/>
      <c r="X943" s="89"/>
      <c r="Y943" s="89"/>
      <c r="Z943" s="474"/>
      <c r="AA943" s="394"/>
      <c r="AB943" s="394"/>
      <c r="AC943" s="394"/>
      <c r="AD943" s="687"/>
      <c r="AE943" s="33"/>
      <c r="AF943" s="699" t="e">
        <f t="shared" si="1859"/>
        <v>#DIV/0!</v>
      </c>
      <c r="AG943" s="168"/>
      <c r="AH943" s="687"/>
      <c r="AI943" s="515"/>
      <c r="AJ943" s="687"/>
      <c r="AK943" s="487"/>
      <c r="AL943" s="687"/>
      <c r="AM943" s="487"/>
      <c r="AN943" s="687"/>
      <c r="AO943" s="89"/>
      <c r="AP943" s="393"/>
      <c r="AQ943" s="687"/>
      <c r="AR943" s="674"/>
      <c r="AS943" s="699" t="e">
        <f t="shared" si="1860"/>
        <v>#DIV/0!</v>
      </c>
      <c r="AT943" s="168"/>
      <c r="AU943" s="699"/>
      <c r="AV943" s="515"/>
      <c r="AW943" s="699"/>
      <c r="AX943" s="168"/>
      <c r="AY943" s="687"/>
      <c r="AZ943" s="439"/>
      <c r="BA943" s="699" t="e">
        <f t="shared" si="1867"/>
        <v>#DIV/0!</v>
      </c>
      <c r="BB943" s="89"/>
      <c r="BC943" s="393"/>
      <c r="BD943" s="89"/>
      <c r="BE943" s="447"/>
      <c r="BF943" s="393"/>
      <c r="BG943" s="393"/>
      <c r="BH943" s="393"/>
      <c r="BI943" s="89"/>
      <c r="BJ943" s="393"/>
      <c r="BK943" s="393"/>
      <c r="BL943" s="393"/>
      <c r="BM943" s="89"/>
      <c r="BN943" s="393"/>
      <c r="BO943" s="393"/>
      <c r="BP943" s="515"/>
      <c r="BQ943" s="476"/>
      <c r="BR943" s="393"/>
      <c r="BS943" s="89"/>
      <c r="BT943" s="439"/>
      <c r="BU943" s="585"/>
      <c r="BV943" s="439"/>
      <c r="BW943" s="515"/>
      <c r="BX943" s="439"/>
      <c r="BY943" s="439"/>
      <c r="BZ943" s="89"/>
      <c r="CE943" s="699" t="e">
        <f t="shared" si="1833"/>
        <v>#DIV/0!</v>
      </c>
    </row>
    <row r="944" spans="2:83" s="61" customFormat="1" ht="47.25" hidden="1" customHeight="1" x14ac:dyDescent="0.25">
      <c r="B944" s="416"/>
      <c r="C944" s="470" t="s">
        <v>290</v>
      </c>
      <c r="D944" s="393"/>
      <c r="E944" s="487"/>
      <c r="F944" s="511"/>
      <c r="G944" s="487"/>
      <c r="H944" s="487"/>
      <c r="I944" s="89"/>
      <c r="J944" s="393"/>
      <c r="K944" s="579"/>
      <c r="L944" s="699" t="e">
        <f t="shared" si="1858"/>
        <v>#DIV/0!</v>
      </c>
      <c r="M944" s="168"/>
      <c r="N944" s="687"/>
      <c r="O944" s="515"/>
      <c r="P944" s="687"/>
      <c r="Q944" s="439"/>
      <c r="R944" s="687"/>
      <c r="S944" s="439"/>
      <c r="T944" s="687"/>
      <c r="U944" s="89"/>
      <c r="V944" s="394"/>
      <c r="W944" s="89"/>
      <c r="X944" s="89"/>
      <c r="Y944" s="89"/>
      <c r="Z944" s="474"/>
      <c r="AA944" s="394"/>
      <c r="AB944" s="394"/>
      <c r="AC944" s="394"/>
      <c r="AD944" s="687"/>
      <c r="AE944" s="33"/>
      <c r="AF944" s="699" t="e">
        <f t="shared" si="1859"/>
        <v>#DIV/0!</v>
      </c>
      <c r="AG944" s="168"/>
      <c r="AH944" s="687"/>
      <c r="AI944" s="515"/>
      <c r="AJ944" s="687"/>
      <c r="AK944" s="487"/>
      <c r="AL944" s="687"/>
      <c r="AM944" s="487"/>
      <c r="AN944" s="687"/>
      <c r="AO944" s="89"/>
      <c r="AP944" s="393"/>
      <c r="AQ944" s="687"/>
      <c r="AR944" s="674"/>
      <c r="AS944" s="699" t="e">
        <f t="shared" si="1860"/>
        <v>#DIV/0!</v>
      </c>
      <c r="AT944" s="168"/>
      <c r="AU944" s="699"/>
      <c r="AV944" s="515"/>
      <c r="AW944" s="699"/>
      <c r="AX944" s="168"/>
      <c r="AY944" s="687"/>
      <c r="AZ944" s="439"/>
      <c r="BA944" s="699" t="e">
        <f t="shared" si="1867"/>
        <v>#DIV/0!</v>
      </c>
      <c r="BB944" s="89"/>
      <c r="BC944" s="393"/>
      <c r="BD944" s="89"/>
      <c r="BE944" s="447"/>
      <c r="BF944" s="393"/>
      <c r="BG944" s="393"/>
      <c r="BH944" s="393"/>
      <c r="BI944" s="89"/>
      <c r="BJ944" s="393"/>
      <c r="BK944" s="393"/>
      <c r="BL944" s="393"/>
      <c r="BM944" s="89"/>
      <c r="BN944" s="393"/>
      <c r="BO944" s="393"/>
      <c r="BP944" s="515"/>
      <c r="BQ944" s="476"/>
      <c r="BR944" s="393"/>
      <c r="BS944" s="89"/>
      <c r="BT944" s="439"/>
      <c r="BU944" s="585"/>
      <c r="BV944" s="439"/>
      <c r="BW944" s="515"/>
      <c r="BX944" s="439"/>
      <c r="BY944" s="439"/>
      <c r="BZ944" s="89"/>
      <c r="CE944" s="699" t="e">
        <f t="shared" si="1833"/>
        <v>#DIV/0!</v>
      </c>
    </row>
    <row r="945" spans="2:83" s="61" customFormat="1" ht="138.75" hidden="1" customHeight="1" x14ac:dyDescent="0.25">
      <c r="B945" s="416">
        <v>6</v>
      </c>
      <c r="C945" s="119" t="s">
        <v>295</v>
      </c>
      <c r="D945" s="393"/>
      <c r="E945" s="487"/>
      <c r="F945" s="511"/>
      <c r="G945" s="487"/>
      <c r="H945" s="487"/>
      <c r="I945" s="89"/>
      <c r="J945" s="393"/>
      <c r="K945" s="579"/>
      <c r="L945" s="699" t="e">
        <f t="shared" si="1858"/>
        <v>#DIV/0!</v>
      </c>
      <c r="M945" s="168"/>
      <c r="N945" s="687"/>
      <c r="O945" s="515"/>
      <c r="P945" s="687"/>
      <c r="Q945" s="439"/>
      <c r="R945" s="687"/>
      <c r="S945" s="439"/>
      <c r="T945" s="687"/>
      <c r="U945" s="89"/>
      <c r="V945" s="394"/>
      <c r="W945" s="89"/>
      <c r="X945" s="89"/>
      <c r="Y945" s="89"/>
      <c r="Z945" s="474"/>
      <c r="AA945" s="394"/>
      <c r="AB945" s="394"/>
      <c r="AC945" s="394"/>
      <c r="AD945" s="687"/>
      <c r="AE945" s="33"/>
      <c r="AF945" s="699" t="e">
        <f t="shared" si="1859"/>
        <v>#DIV/0!</v>
      </c>
      <c r="AG945" s="168"/>
      <c r="AH945" s="687"/>
      <c r="AI945" s="515"/>
      <c r="AJ945" s="687"/>
      <c r="AK945" s="487"/>
      <c r="AL945" s="687"/>
      <c r="AM945" s="487"/>
      <c r="AN945" s="687"/>
      <c r="AO945" s="89"/>
      <c r="AP945" s="393"/>
      <c r="AQ945" s="687"/>
      <c r="AR945" s="674"/>
      <c r="AS945" s="699" t="e">
        <f t="shared" si="1860"/>
        <v>#DIV/0!</v>
      </c>
      <c r="AT945" s="168"/>
      <c r="AU945" s="699"/>
      <c r="AV945" s="515"/>
      <c r="AW945" s="699"/>
      <c r="AX945" s="168"/>
      <c r="AY945" s="687"/>
      <c r="AZ945" s="439"/>
      <c r="BA945" s="699" t="e">
        <f t="shared" si="1867"/>
        <v>#DIV/0!</v>
      </c>
      <c r="BB945" s="89"/>
      <c r="BC945" s="393"/>
      <c r="BD945" s="89"/>
      <c r="BE945" s="447"/>
      <c r="BF945" s="393"/>
      <c r="BG945" s="393"/>
      <c r="BH945" s="393"/>
      <c r="BI945" s="89"/>
      <c r="BJ945" s="393"/>
      <c r="BK945" s="393"/>
      <c r="BL945" s="393"/>
      <c r="BM945" s="89"/>
      <c r="BN945" s="393"/>
      <c r="BO945" s="393"/>
      <c r="BP945" s="515"/>
      <c r="BQ945" s="476"/>
      <c r="BR945" s="393"/>
      <c r="BS945" s="89"/>
      <c r="BT945" s="439"/>
      <c r="BU945" s="585"/>
      <c r="BV945" s="439"/>
      <c r="BW945" s="515"/>
      <c r="BX945" s="439"/>
      <c r="BY945" s="439"/>
      <c r="BZ945" s="89"/>
      <c r="CE945" s="699" t="e">
        <f t="shared" si="1833"/>
        <v>#DIV/0!</v>
      </c>
    </row>
    <row r="946" spans="2:83" s="61" customFormat="1" ht="48.75" hidden="1" customHeight="1" x14ac:dyDescent="0.25">
      <c r="B946" s="416"/>
      <c r="C946" s="469" t="s">
        <v>32</v>
      </c>
      <c r="D946" s="393"/>
      <c r="E946" s="487"/>
      <c r="F946" s="511"/>
      <c r="G946" s="487"/>
      <c r="H946" s="487"/>
      <c r="I946" s="89"/>
      <c r="J946" s="393"/>
      <c r="K946" s="579"/>
      <c r="L946" s="699" t="e">
        <f t="shared" si="1858"/>
        <v>#DIV/0!</v>
      </c>
      <c r="M946" s="168"/>
      <c r="N946" s="687"/>
      <c r="O946" s="515"/>
      <c r="P946" s="687"/>
      <c r="Q946" s="439"/>
      <c r="R946" s="687"/>
      <c r="S946" s="439"/>
      <c r="T946" s="687"/>
      <c r="U946" s="89"/>
      <c r="V946" s="394"/>
      <c r="W946" s="89"/>
      <c r="X946" s="89"/>
      <c r="Y946" s="89"/>
      <c r="Z946" s="474"/>
      <c r="AA946" s="394"/>
      <c r="AB946" s="394"/>
      <c r="AC946" s="394"/>
      <c r="AD946" s="687"/>
      <c r="AE946" s="33"/>
      <c r="AF946" s="699" t="e">
        <f t="shared" si="1859"/>
        <v>#DIV/0!</v>
      </c>
      <c r="AG946" s="168"/>
      <c r="AH946" s="687"/>
      <c r="AI946" s="515"/>
      <c r="AJ946" s="687"/>
      <c r="AK946" s="487"/>
      <c r="AL946" s="687"/>
      <c r="AM946" s="487"/>
      <c r="AN946" s="687"/>
      <c r="AO946" s="89"/>
      <c r="AP946" s="393"/>
      <c r="AQ946" s="687"/>
      <c r="AR946" s="674"/>
      <c r="AS946" s="699" t="e">
        <f t="shared" si="1860"/>
        <v>#DIV/0!</v>
      </c>
      <c r="AT946" s="168"/>
      <c r="AU946" s="699"/>
      <c r="AV946" s="515"/>
      <c r="AW946" s="699"/>
      <c r="AX946" s="168"/>
      <c r="AY946" s="687"/>
      <c r="AZ946" s="439"/>
      <c r="BA946" s="699" t="e">
        <f t="shared" si="1867"/>
        <v>#DIV/0!</v>
      </c>
      <c r="BB946" s="89"/>
      <c r="BC946" s="393"/>
      <c r="BD946" s="89"/>
      <c r="BE946" s="447"/>
      <c r="BF946" s="393"/>
      <c r="BG946" s="393"/>
      <c r="BH946" s="393"/>
      <c r="BI946" s="89"/>
      <c r="BJ946" s="393"/>
      <c r="BK946" s="393"/>
      <c r="BL946" s="393"/>
      <c r="BM946" s="89"/>
      <c r="BN946" s="393"/>
      <c r="BO946" s="393"/>
      <c r="BP946" s="515"/>
      <c r="BQ946" s="476"/>
      <c r="BR946" s="393"/>
      <c r="BS946" s="89"/>
      <c r="BT946" s="439"/>
      <c r="BU946" s="585"/>
      <c r="BV946" s="439"/>
      <c r="BW946" s="515"/>
      <c r="BX946" s="439"/>
      <c r="BY946" s="439"/>
      <c r="BZ946" s="89"/>
      <c r="CE946" s="699" t="e">
        <f t="shared" si="1833"/>
        <v>#DIV/0!</v>
      </c>
    </row>
    <row r="947" spans="2:83" s="61" customFormat="1" ht="47.25" hidden="1" customHeight="1" x14ac:dyDescent="0.25">
      <c r="B947" s="416"/>
      <c r="C947" s="470" t="s">
        <v>290</v>
      </c>
      <c r="D947" s="393"/>
      <c r="E947" s="487"/>
      <c r="F947" s="511"/>
      <c r="G947" s="487"/>
      <c r="H947" s="487"/>
      <c r="I947" s="89"/>
      <c r="J947" s="393"/>
      <c r="K947" s="579"/>
      <c r="L947" s="699" t="e">
        <f t="shared" si="1858"/>
        <v>#DIV/0!</v>
      </c>
      <c r="M947" s="168"/>
      <c r="N947" s="687"/>
      <c r="O947" s="515"/>
      <c r="P947" s="687"/>
      <c r="Q947" s="439"/>
      <c r="R947" s="687"/>
      <c r="S947" s="439"/>
      <c r="T947" s="687"/>
      <c r="U947" s="89"/>
      <c r="V947" s="394"/>
      <c r="W947" s="89"/>
      <c r="X947" s="89"/>
      <c r="Y947" s="89"/>
      <c r="Z947" s="474"/>
      <c r="AA947" s="394"/>
      <c r="AB947" s="394"/>
      <c r="AC947" s="394"/>
      <c r="AD947" s="687"/>
      <c r="AE947" s="33"/>
      <c r="AF947" s="699" t="e">
        <f t="shared" si="1859"/>
        <v>#DIV/0!</v>
      </c>
      <c r="AG947" s="168"/>
      <c r="AH947" s="687"/>
      <c r="AI947" s="515"/>
      <c r="AJ947" s="687"/>
      <c r="AK947" s="487"/>
      <c r="AL947" s="687"/>
      <c r="AM947" s="487"/>
      <c r="AN947" s="687"/>
      <c r="AO947" s="89"/>
      <c r="AP947" s="393"/>
      <c r="AQ947" s="687"/>
      <c r="AR947" s="674"/>
      <c r="AS947" s="699" t="e">
        <f t="shared" si="1860"/>
        <v>#DIV/0!</v>
      </c>
      <c r="AT947" s="168"/>
      <c r="AU947" s="699"/>
      <c r="AV947" s="515"/>
      <c r="AW947" s="699"/>
      <c r="AX947" s="168"/>
      <c r="AY947" s="687"/>
      <c r="AZ947" s="439"/>
      <c r="BA947" s="699" t="e">
        <f t="shared" si="1867"/>
        <v>#DIV/0!</v>
      </c>
      <c r="BB947" s="89"/>
      <c r="BC947" s="393"/>
      <c r="BD947" s="89"/>
      <c r="BE947" s="447"/>
      <c r="BF947" s="393"/>
      <c r="BG947" s="393"/>
      <c r="BH947" s="393"/>
      <c r="BI947" s="89"/>
      <c r="BJ947" s="393"/>
      <c r="BK947" s="393"/>
      <c r="BL947" s="393"/>
      <c r="BM947" s="89"/>
      <c r="BN947" s="393"/>
      <c r="BO947" s="393"/>
      <c r="BP947" s="515"/>
      <c r="BQ947" s="476"/>
      <c r="BR947" s="393"/>
      <c r="BS947" s="89"/>
      <c r="BT947" s="439"/>
      <c r="BU947" s="585"/>
      <c r="BV947" s="439"/>
      <c r="BW947" s="515"/>
      <c r="BX947" s="439"/>
      <c r="BY947" s="439"/>
      <c r="BZ947" s="89"/>
      <c r="CE947" s="699" t="e">
        <f t="shared" si="1833"/>
        <v>#DIV/0!</v>
      </c>
    </row>
    <row r="948" spans="2:83" s="61" customFormat="1" ht="70.5" hidden="1" customHeight="1" x14ac:dyDescent="0.25">
      <c r="B948" s="416" t="s">
        <v>63</v>
      </c>
      <c r="C948" s="119" t="s">
        <v>300</v>
      </c>
      <c r="D948" s="393">
        <f>I948</f>
        <v>4299.8850000000002</v>
      </c>
      <c r="E948" s="487"/>
      <c r="F948" s="511"/>
      <c r="G948" s="487"/>
      <c r="H948" s="487"/>
      <c r="I948" s="487">
        <f>I949+I950</f>
        <v>4299.8850000000002</v>
      </c>
      <c r="J948" s="439">
        <f>J949+J950</f>
        <v>-4299.8850000000002</v>
      </c>
      <c r="K948" s="579">
        <f>U948</f>
        <v>0</v>
      </c>
      <c r="L948" s="699">
        <f t="shared" si="1858"/>
        <v>0</v>
      </c>
      <c r="M948" s="168"/>
      <c r="N948" s="687"/>
      <c r="O948" s="515"/>
      <c r="P948" s="687"/>
      <c r="Q948" s="439"/>
      <c r="R948" s="687"/>
      <c r="S948" s="439"/>
      <c r="T948" s="687"/>
      <c r="U948" s="439">
        <f>U949+U950</f>
        <v>0</v>
      </c>
      <c r="V948" s="393">
        <f>W948+X948+Y948</f>
        <v>0</v>
      </c>
      <c r="W948" s="476"/>
      <c r="X948" s="476"/>
      <c r="Y948" s="476">
        <f>Y949+Y950</f>
        <v>0</v>
      </c>
      <c r="Z948" s="476">
        <f t="shared" ref="Z948:Z956" si="1868">AC948</f>
        <v>4299.8850000000002</v>
      </c>
      <c r="AA948" s="393"/>
      <c r="AB948" s="393"/>
      <c r="AC948" s="393">
        <f>AC949+AC950</f>
        <v>4299.8850000000002</v>
      </c>
      <c r="AD948" s="687"/>
      <c r="AE948" s="33"/>
      <c r="AF948" s="699">
        <f t="shared" si="1859"/>
        <v>0</v>
      </c>
      <c r="AG948" s="168"/>
      <c r="AH948" s="687"/>
      <c r="AI948" s="515"/>
      <c r="AJ948" s="687"/>
      <c r="AK948" s="487"/>
      <c r="AL948" s="687"/>
      <c r="AM948" s="487"/>
      <c r="AN948" s="687"/>
      <c r="AO948" s="89"/>
      <c r="AP948" s="393"/>
      <c r="AQ948" s="687"/>
      <c r="AR948" s="674"/>
      <c r="AS948" s="699">
        <f t="shared" si="1860"/>
        <v>0</v>
      </c>
      <c r="AT948" s="168"/>
      <c r="AU948" s="699"/>
      <c r="AV948" s="515"/>
      <c r="AW948" s="699"/>
      <c r="AX948" s="168"/>
      <c r="AY948" s="687"/>
      <c r="AZ948" s="439"/>
      <c r="BA948" s="699" t="e">
        <f t="shared" si="1867"/>
        <v>#DIV/0!</v>
      </c>
      <c r="BB948" s="89"/>
      <c r="BC948" s="393"/>
      <c r="BD948" s="89"/>
      <c r="BE948" s="447"/>
      <c r="BF948" s="393"/>
      <c r="BG948" s="393"/>
      <c r="BH948" s="393"/>
      <c r="BI948" s="89"/>
      <c r="BJ948" s="393"/>
      <c r="BK948" s="393"/>
      <c r="BL948" s="393"/>
      <c r="BM948" s="89"/>
      <c r="BN948" s="393"/>
      <c r="BO948" s="393"/>
      <c r="BP948" s="515"/>
      <c r="BQ948" s="476"/>
      <c r="BR948" s="393"/>
      <c r="BS948" s="89"/>
      <c r="BT948" s="439"/>
      <c r="BU948" s="585"/>
      <c r="BV948" s="439"/>
      <c r="BW948" s="515"/>
      <c r="BX948" s="439"/>
      <c r="BY948" s="439"/>
      <c r="BZ948" s="89"/>
      <c r="CE948" s="699">
        <f t="shared" si="1833"/>
        <v>0</v>
      </c>
    </row>
    <row r="949" spans="2:83" s="61" customFormat="1" ht="48.75" hidden="1" customHeight="1" x14ac:dyDescent="0.25">
      <c r="B949" s="416"/>
      <c r="C949" s="469" t="s">
        <v>32</v>
      </c>
      <c r="D949" s="391">
        <f>I949</f>
        <v>2880.9</v>
      </c>
      <c r="E949" s="487"/>
      <c r="F949" s="511"/>
      <c r="G949" s="487"/>
      <c r="H949" s="487"/>
      <c r="I949" s="489">
        <v>2880.9</v>
      </c>
      <c r="J949" s="436">
        <f>U949-I949</f>
        <v>-2880.9</v>
      </c>
      <c r="K949" s="579">
        <f>U949</f>
        <v>0</v>
      </c>
      <c r="L949" s="699">
        <f t="shared" si="1858"/>
        <v>0</v>
      </c>
      <c r="M949" s="168"/>
      <c r="N949" s="687"/>
      <c r="O949" s="515"/>
      <c r="P949" s="687"/>
      <c r="Q949" s="439"/>
      <c r="R949" s="687"/>
      <c r="S949" s="439"/>
      <c r="T949" s="687"/>
      <c r="U949" s="436">
        <v>0</v>
      </c>
      <c r="V949" s="391">
        <f>W949+X949+Y949</f>
        <v>0</v>
      </c>
      <c r="W949" s="469"/>
      <c r="X949" s="469"/>
      <c r="Y949" s="469"/>
      <c r="Z949" s="469">
        <f t="shared" si="1868"/>
        <v>2880.9</v>
      </c>
      <c r="AA949" s="391"/>
      <c r="AB949" s="391"/>
      <c r="AC949" s="391">
        <v>2880.9</v>
      </c>
      <c r="AD949" s="687"/>
      <c r="AE949" s="33"/>
      <c r="AF949" s="699">
        <f t="shared" si="1859"/>
        <v>0</v>
      </c>
      <c r="AG949" s="168"/>
      <c r="AH949" s="687"/>
      <c r="AI949" s="515"/>
      <c r="AJ949" s="687"/>
      <c r="AK949" s="487"/>
      <c r="AL949" s="687"/>
      <c r="AM949" s="487"/>
      <c r="AN949" s="687"/>
      <c r="AO949" s="89"/>
      <c r="AP949" s="393"/>
      <c r="AQ949" s="687"/>
      <c r="AR949" s="674"/>
      <c r="AS949" s="699">
        <f t="shared" si="1860"/>
        <v>0</v>
      </c>
      <c r="AT949" s="168"/>
      <c r="AU949" s="699"/>
      <c r="AV949" s="515"/>
      <c r="AW949" s="699"/>
      <c r="AX949" s="168"/>
      <c r="AY949" s="687"/>
      <c r="AZ949" s="439"/>
      <c r="BA949" s="699" t="e">
        <f t="shared" si="1867"/>
        <v>#DIV/0!</v>
      </c>
      <c r="BB949" s="89"/>
      <c r="BC949" s="393"/>
      <c r="BD949" s="89"/>
      <c r="BE949" s="447"/>
      <c r="BF949" s="393"/>
      <c r="BG949" s="393"/>
      <c r="BH949" s="393"/>
      <c r="BI949" s="89"/>
      <c r="BJ949" s="393"/>
      <c r="BK949" s="393"/>
      <c r="BL949" s="393"/>
      <c r="BM949" s="89"/>
      <c r="BN949" s="393"/>
      <c r="BO949" s="393"/>
      <c r="BP949" s="515"/>
      <c r="BQ949" s="476"/>
      <c r="BR949" s="393"/>
      <c r="BS949" s="89"/>
      <c r="BT949" s="439"/>
      <c r="BU949" s="585"/>
      <c r="BV949" s="439"/>
      <c r="BW949" s="515"/>
      <c r="BX949" s="439"/>
      <c r="BY949" s="439"/>
      <c r="BZ949" s="89"/>
      <c r="CE949" s="699">
        <f t="shared" si="1833"/>
        <v>0</v>
      </c>
    </row>
    <row r="950" spans="2:83" s="61" customFormat="1" ht="47.25" hidden="1" customHeight="1" x14ac:dyDescent="0.25">
      <c r="B950" s="416"/>
      <c r="C950" s="470" t="s">
        <v>290</v>
      </c>
      <c r="D950" s="389">
        <f>I950</f>
        <v>1418.9849999999999</v>
      </c>
      <c r="E950" s="487"/>
      <c r="F950" s="511"/>
      <c r="G950" s="487"/>
      <c r="H950" s="487"/>
      <c r="I950" s="491">
        <v>1418.9849999999999</v>
      </c>
      <c r="J950" s="435">
        <f>U950-I950</f>
        <v>-1418.9849999999999</v>
      </c>
      <c r="K950" s="579">
        <f>U950</f>
        <v>0</v>
      </c>
      <c r="L950" s="699">
        <f t="shared" si="1858"/>
        <v>0</v>
      </c>
      <c r="M950" s="168"/>
      <c r="N950" s="687"/>
      <c r="O950" s="515"/>
      <c r="P950" s="687"/>
      <c r="Q950" s="439"/>
      <c r="R950" s="687"/>
      <c r="S950" s="439"/>
      <c r="T950" s="687"/>
      <c r="U950" s="435">
        <v>0</v>
      </c>
      <c r="V950" s="389">
        <f>Y950</f>
        <v>0</v>
      </c>
      <c r="W950" s="470"/>
      <c r="X950" s="470"/>
      <c r="Y950" s="470"/>
      <c r="Z950" s="470">
        <f t="shared" si="1868"/>
        <v>1418.9849999999999</v>
      </c>
      <c r="AA950" s="389"/>
      <c r="AB950" s="389"/>
      <c r="AC950" s="389">
        <v>1418.9849999999999</v>
      </c>
      <c r="AD950" s="687"/>
      <c r="AE950" s="33"/>
      <c r="AF950" s="699">
        <f t="shared" si="1859"/>
        <v>0</v>
      </c>
      <c r="AG950" s="168"/>
      <c r="AH950" s="687"/>
      <c r="AI950" s="515"/>
      <c r="AJ950" s="687"/>
      <c r="AK950" s="487"/>
      <c r="AL950" s="687"/>
      <c r="AM950" s="487"/>
      <c r="AN950" s="687"/>
      <c r="AO950" s="89"/>
      <c r="AP950" s="393"/>
      <c r="AQ950" s="687"/>
      <c r="AR950" s="674"/>
      <c r="AS950" s="699">
        <f t="shared" si="1860"/>
        <v>0</v>
      </c>
      <c r="AT950" s="168"/>
      <c r="AU950" s="699"/>
      <c r="AV950" s="515"/>
      <c r="AW950" s="699"/>
      <c r="AX950" s="168"/>
      <c r="AY950" s="687"/>
      <c r="AZ950" s="439"/>
      <c r="BA950" s="699" t="e">
        <f t="shared" si="1867"/>
        <v>#DIV/0!</v>
      </c>
      <c r="BB950" s="89"/>
      <c r="BC950" s="393"/>
      <c r="BD950" s="89"/>
      <c r="BE950" s="447"/>
      <c r="BF950" s="393"/>
      <c r="BG950" s="393"/>
      <c r="BH950" s="393"/>
      <c r="BI950" s="89"/>
      <c r="BJ950" s="393"/>
      <c r="BK950" s="393"/>
      <c r="BL950" s="393"/>
      <c r="BM950" s="89"/>
      <c r="BN950" s="393"/>
      <c r="BO950" s="393"/>
      <c r="BP950" s="515"/>
      <c r="BQ950" s="476"/>
      <c r="BR950" s="393"/>
      <c r="BS950" s="89"/>
      <c r="BT950" s="439"/>
      <c r="BU950" s="585"/>
      <c r="BV950" s="439"/>
      <c r="BW950" s="515"/>
      <c r="BX950" s="439"/>
      <c r="BY950" s="439"/>
      <c r="BZ950" s="89"/>
      <c r="CE950" s="699">
        <f t="shared" si="1833"/>
        <v>0</v>
      </c>
    </row>
    <row r="951" spans="2:83" s="61" customFormat="1" ht="138.75" hidden="1" customHeight="1" x14ac:dyDescent="0.25">
      <c r="B951" s="416" t="s">
        <v>7</v>
      </c>
      <c r="C951" s="119" t="s">
        <v>302</v>
      </c>
      <c r="D951" s="393">
        <f t="shared" ref="D951:D956" si="1869">I951</f>
        <v>4344.6620000000003</v>
      </c>
      <c r="E951" s="487"/>
      <c r="F951" s="511"/>
      <c r="G951" s="487"/>
      <c r="H951" s="487"/>
      <c r="I951" s="487">
        <f>I952+I953</f>
        <v>4344.6620000000003</v>
      </c>
      <c r="J951" s="439">
        <f>J952+J953</f>
        <v>-4344.6620000000003</v>
      </c>
      <c r="K951" s="579">
        <f t="shared" ref="K951:K956" si="1870">U951</f>
        <v>0</v>
      </c>
      <c r="L951" s="699">
        <f t="shared" si="1858"/>
        <v>0</v>
      </c>
      <c r="M951" s="168"/>
      <c r="N951" s="687"/>
      <c r="O951" s="515"/>
      <c r="P951" s="687"/>
      <c r="Q951" s="439"/>
      <c r="R951" s="687"/>
      <c r="S951" s="439"/>
      <c r="T951" s="687"/>
      <c r="U951" s="439">
        <f>U952+U953</f>
        <v>0</v>
      </c>
      <c r="V951" s="393">
        <f>W951+X951+Y951</f>
        <v>0</v>
      </c>
      <c r="W951" s="476"/>
      <c r="X951" s="476"/>
      <c r="Y951" s="476">
        <f>Y952+Y953</f>
        <v>0</v>
      </c>
      <c r="Z951" s="476">
        <f t="shared" si="1868"/>
        <v>4344.6620000000003</v>
      </c>
      <c r="AA951" s="393"/>
      <c r="AB951" s="393"/>
      <c r="AC951" s="393">
        <f>AC952+AC953</f>
        <v>4344.6620000000003</v>
      </c>
      <c r="AD951" s="687"/>
      <c r="AE951" s="33"/>
      <c r="AF951" s="699">
        <f t="shared" si="1859"/>
        <v>0</v>
      </c>
      <c r="AG951" s="168"/>
      <c r="AH951" s="687"/>
      <c r="AI951" s="515"/>
      <c r="AJ951" s="687"/>
      <c r="AK951" s="487"/>
      <c r="AL951" s="687"/>
      <c r="AM951" s="487"/>
      <c r="AN951" s="687"/>
      <c r="AO951" s="89"/>
      <c r="AP951" s="393"/>
      <c r="AQ951" s="687"/>
      <c r="AR951" s="674"/>
      <c r="AS951" s="699">
        <f t="shared" si="1860"/>
        <v>0</v>
      </c>
      <c r="AT951" s="168"/>
      <c r="AU951" s="699"/>
      <c r="AV951" s="515"/>
      <c r="AW951" s="699"/>
      <c r="AX951" s="168"/>
      <c r="AY951" s="687"/>
      <c r="AZ951" s="439"/>
      <c r="BA951" s="699" t="e">
        <f t="shared" si="1867"/>
        <v>#DIV/0!</v>
      </c>
      <c r="BB951" s="89"/>
      <c r="BC951" s="393"/>
      <c r="BD951" s="89"/>
      <c r="BE951" s="447"/>
      <c r="BF951" s="393"/>
      <c r="BG951" s="393"/>
      <c r="BH951" s="393"/>
      <c r="BI951" s="89"/>
      <c r="BJ951" s="393"/>
      <c r="BK951" s="393"/>
      <c r="BL951" s="393"/>
      <c r="BM951" s="89"/>
      <c r="BN951" s="393"/>
      <c r="BO951" s="393"/>
      <c r="BP951" s="515"/>
      <c r="BQ951" s="476"/>
      <c r="BR951" s="393"/>
      <c r="BS951" s="89"/>
      <c r="BT951" s="439"/>
      <c r="BU951" s="585"/>
      <c r="BV951" s="439"/>
      <c r="BW951" s="515"/>
      <c r="BX951" s="439"/>
      <c r="BY951" s="439"/>
      <c r="BZ951" s="89"/>
      <c r="CE951" s="699">
        <f t="shared" si="1833"/>
        <v>0</v>
      </c>
    </row>
    <row r="952" spans="2:83" s="61" customFormat="1" ht="48.75" hidden="1" customHeight="1" x14ac:dyDescent="0.25">
      <c r="B952" s="416"/>
      <c r="C952" s="469" t="s">
        <v>32</v>
      </c>
      <c r="D952" s="391">
        <f t="shared" si="1869"/>
        <v>2910.9</v>
      </c>
      <c r="E952" s="487"/>
      <c r="F952" s="511"/>
      <c r="G952" s="487"/>
      <c r="H952" s="487"/>
      <c r="I952" s="489">
        <v>2910.9</v>
      </c>
      <c r="J952" s="436">
        <f>U952-I952</f>
        <v>-2910.9</v>
      </c>
      <c r="K952" s="579">
        <f t="shared" si="1870"/>
        <v>0</v>
      </c>
      <c r="L952" s="699">
        <f t="shared" si="1858"/>
        <v>0</v>
      </c>
      <c r="M952" s="168"/>
      <c r="N952" s="687"/>
      <c r="O952" s="515"/>
      <c r="P952" s="687"/>
      <c r="Q952" s="439"/>
      <c r="R952" s="687"/>
      <c r="S952" s="439"/>
      <c r="T952" s="687"/>
      <c r="U952" s="436">
        <v>0</v>
      </c>
      <c r="V952" s="391">
        <f>W952+X952+Y952</f>
        <v>0</v>
      </c>
      <c r="W952" s="469"/>
      <c r="X952" s="469"/>
      <c r="Y952" s="469"/>
      <c r="Z952" s="469">
        <f t="shared" si="1868"/>
        <v>2910.9</v>
      </c>
      <c r="AA952" s="391"/>
      <c r="AB952" s="391"/>
      <c r="AC952" s="391">
        <v>2910.9</v>
      </c>
      <c r="AD952" s="687"/>
      <c r="AE952" s="33"/>
      <c r="AF952" s="699">
        <f t="shared" si="1859"/>
        <v>0</v>
      </c>
      <c r="AG952" s="168"/>
      <c r="AH952" s="687"/>
      <c r="AI952" s="515"/>
      <c r="AJ952" s="687"/>
      <c r="AK952" s="487"/>
      <c r="AL952" s="687"/>
      <c r="AM952" s="487"/>
      <c r="AN952" s="687"/>
      <c r="AO952" s="89"/>
      <c r="AP952" s="393"/>
      <c r="AQ952" s="687"/>
      <c r="AR952" s="674"/>
      <c r="AS952" s="699">
        <f t="shared" si="1860"/>
        <v>0</v>
      </c>
      <c r="AT952" s="168"/>
      <c r="AU952" s="699"/>
      <c r="AV952" s="515"/>
      <c r="AW952" s="699"/>
      <c r="AX952" s="168"/>
      <c r="AY952" s="687"/>
      <c r="AZ952" s="439"/>
      <c r="BA952" s="699" t="e">
        <f t="shared" si="1867"/>
        <v>#DIV/0!</v>
      </c>
      <c r="BB952" s="89"/>
      <c r="BC952" s="393"/>
      <c r="BD952" s="89"/>
      <c r="BE952" s="447"/>
      <c r="BF952" s="393"/>
      <c r="BG952" s="393"/>
      <c r="BH952" s="393"/>
      <c r="BI952" s="89"/>
      <c r="BJ952" s="393"/>
      <c r="BK952" s="393"/>
      <c r="BL952" s="393"/>
      <c r="BM952" s="89"/>
      <c r="BN952" s="393"/>
      <c r="BO952" s="393"/>
      <c r="BP952" s="515"/>
      <c r="BQ952" s="476"/>
      <c r="BR952" s="393"/>
      <c r="BS952" s="89"/>
      <c r="BT952" s="439"/>
      <c r="BU952" s="585"/>
      <c r="BV952" s="439"/>
      <c r="BW952" s="515"/>
      <c r="BX952" s="439"/>
      <c r="BY952" s="439"/>
      <c r="BZ952" s="89"/>
      <c r="CE952" s="699">
        <f t="shared" si="1833"/>
        <v>0</v>
      </c>
    </row>
    <row r="953" spans="2:83" s="61" customFormat="1" ht="47.25" hidden="1" customHeight="1" x14ac:dyDescent="0.25">
      <c r="B953" s="416"/>
      <c r="C953" s="470" t="s">
        <v>290</v>
      </c>
      <c r="D953" s="389">
        <f t="shared" si="1869"/>
        <v>1433.7619999999999</v>
      </c>
      <c r="E953" s="487"/>
      <c r="F953" s="511"/>
      <c r="G953" s="487"/>
      <c r="H953" s="487"/>
      <c r="I953" s="491">
        <v>1433.7619999999999</v>
      </c>
      <c r="J953" s="435">
        <f>U953-I953</f>
        <v>-1433.7619999999999</v>
      </c>
      <c r="K953" s="579">
        <f t="shared" si="1870"/>
        <v>0</v>
      </c>
      <c r="L953" s="699">
        <f t="shared" si="1858"/>
        <v>0</v>
      </c>
      <c r="M953" s="168"/>
      <c r="N953" s="687"/>
      <c r="O953" s="515"/>
      <c r="P953" s="687"/>
      <c r="Q953" s="439"/>
      <c r="R953" s="687"/>
      <c r="S953" s="439"/>
      <c r="T953" s="687"/>
      <c r="U953" s="435">
        <v>0</v>
      </c>
      <c r="V953" s="389">
        <f>Y953</f>
        <v>0</v>
      </c>
      <c r="W953" s="470"/>
      <c r="X953" s="470"/>
      <c r="Y953" s="470"/>
      <c r="Z953" s="470">
        <f t="shared" si="1868"/>
        <v>1433.7619999999999</v>
      </c>
      <c r="AA953" s="389"/>
      <c r="AB953" s="389"/>
      <c r="AC953" s="389">
        <v>1433.7619999999999</v>
      </c>
      <c r="AD953" s="687"/>
      <c r="AE953" s="33"/>
      <c r="AF953" s="699">
        <f t="shared" si="1859"/>
        <v>0</v>
      </c>
      <c r="AG953" s="168"/>
      <c r="AH953" s="687"/>
      <c r="AI953" s="515"/>
      <c r="AJ953" s="687"/>
      <c r="AK953" s="487"/>
      <c r="AL953" s="687"/>
      <c r="AM953" s="487"/>
      <c r="AN953" s="687"/>
      <c r="AO953" s="89"/>
      <c r="AP953" s="393"/>
      <c r="AQ953" s="687"/>
      <c r="AR953" s="674"/>
      <c r="AS953" s="699">
        <f t="shared" si="1860"/>
        <v>0</v>
      </c>
      <c r="AT953" s="168"/>
      <c r="AU953" s="699"/>
      <c r="AV953" s="515"/>
      <c r="AW953" s="699"/>
      <c r="AX953" s="168"/>
      <c r="AY953" s="687"/>
      <c r="AZ953" s="439"/>
      <c r="BA953" s="699" t="e">
        <f t="shared" si="1867"/>
        <v>#DIV/0!</v>
      </c>
      <c r="BB953" s="89"/>
      <c r="BC953" s="393"/>
      <c r="BD953" s="89"/>
      <c r="BE953" s="447"/>
      <c r="BF953" s="393"/>
      <c r="BG953" s="393"/>
      <c r="BH953" s="393"/>
      <c r="BI953" s="89"/>
      <c r="BJ953" s="393"/>
      <c r="BK953" s="393"/>
      <c r="BL953" s="393"/>
      <c r="BM953" s="89"/>
      <c r="BN953" s="393"/>
      <c r="BO953" s="393"/>
      <c r="BP953" s="515"/>
      <c r="BQ953" s="476"/>
      <c r="BR953" s="393"/>
      <c r="BS953" s="89"/>
      <c r="BT953" s="439"/>
      <c r="BU953" s="585"/>
      <c r="BV953" s="439"/>
      <c r="BW953" s="515"/>
      <c r="BX953" s="439"/>
      <c r="BY953" s="439"/>
      <c r="BZ953" s="89"/>
      <c r="CE953" s="699">
        <f t="shared" si="1833"/>
        <v>0</v>
      </c>
    </row>
    <row r="954" spans="2:83" s="61" customFormat="1" ht="138.75" hidden="1" customHeight="1" x14ac:dyDescent="0.25">
      <c r="B954" s="416" t="s">
        <v>8</v>
      </c>
      <c r="C954" s="119" t="s">
        <v>301</v>
      </c>
      <c r="D954" s="393">
        <f t="shared" si="1869"/>
        <v>2632.7280000000001</v>
      </c>
      <c r="E954" s="487"/>
      <c r="F954" s="511"/>
      <c r="G954" s="487"/>
      <c r="H954" s="487"/>
      <c r="I954" s="487">
        <f>I955+I956</f>
        <v>2632.7280000000001</v>
      </c>
      <c r="J954" s="393">
        <f>J955+J956</f>
        <v>-2632.7280000000001</v>
      </c>
      <c r="K954" s="579">
        <f t="shared" si="1870"/>
        <v>0</v>
      </c>
      <c r="L954" s="699">
        <f t="shared" si="1858"/>
        <v>0</v>
      </c>
      <c r="M954" s="168"/>
      <c r="N954" s="687"/>
      <c r="O954" s="515"/>
      <c r="P954" s="687"/>
      <c r="Q954" s="439"/>
      <c r="R954" s="687"/>
      <c r="S954" s="439"/>
      <c r="T954" s="687"/>
      <c r="U954" s="439">
        <f>U955+U956</f>
        <v>0</v>
      </c>
      <c r="V954" s="393">
        <f>W954+X954+Y954</f>
        <v>0</v>
      </c>
      <c r="W954" s="476"/>
      <c r="X954" s="476"/>
      <c r="Y954" s="476">
        <f>Y955+Y956</f>
        <v>0</v>
      </c>
      <c r="Z954" s="476">
        <f t="shared" si="1868"/>
        <v>2632.7280000000001</v>
      </c>
      <c r="AA954" s="393"/>
      <c r="AB954" s="393"/>
      <c r="AC954" s="393">
        <f>AC955+AC956</f>
        <v>2632.7280000000001</v>
      </c>
      <c r="AD954" s="687"/>
      <c r="AE954" s="33"/>
      <c r="AF954" s="699">
        <f t="shared" si="1859"/>
        <v>0</v>
      </c>
      <c r="AG954" s="168"/>
      <c r="AH954" s="687"/>
      <c r="AI954" s="515"/>
      <c r="AJ954" s="687"/>
      <c r="AK954" s="487"/>
      <c r="AL954" s="687"/>
      <c r="AM954" s="487"/>
      <c r="AN954" s="687"/>
      <c r="AO954" s="89"/>
      <c r="AP954" s="393"/>
      <c r="AQ954" s="687"/>
      <c r="AR954" s="674"/>
      <c r="AS954" s="699">
        <f t="shared" si="1860"/>
        <v>0</v>
      </c>
      <c r="AT954" s="168"/>
      <c r="AU954" s="699"/>
      <c r="AV954" s="515"/>
      <c r="AW954" s="699"/>
      <c r="AX954" s="168"/>
      <c r="AY954" s="687"/>
      <c r="AZ954" s="439"/>
      <c r="BA954" s="699" t="e">
        <f t="shared" si="1867"/>
        <v>#DIV/0!</v>
      </c>
      <c r="BB954" s="89"/>
      <c r="BC954" s="393"/>
      <c r="BD954" s="89"/>
      <c r="BE954" s="447"/>
      <c r="BF954" s="393"/>
      <c r="BG954" s="393"/>
      <c r="BH954" s="393"/>
      <c r="BI954" s="89"/>
      <c r="BJ954" s="393"/>
      <c r="BK954" s="393"/>
      <c r="BL954" s="393"/>
      <c r="BM954" s="89"/>
      <c r="BN954" s="393"/>
      <c r="BO954" s="393"/>
      <c r="BP954" s="515"/>
      <c r="BQ954" s="476"/>
      <c r="BR954" s="393"/>
      <c r="BS954" s="89"/>
      <c r="BT954" s="439"/>
      <c r="BU954" s="585"/>
      <c r="BV954" s="439"/>
      <c r="BW954" s="515"/>
      <c r="BX954" s="439"/>
      <c r="BY954" s="439"/>
      <c r="BZ954" s="89"/>
      <c r="CE954" s="699">
        <f t="shared" si="1833"/>
        <v>0</v>
      </c>
    </row>
    <row r="955" spans="2:83" s="61" customFormat="1" ht="64.5" hidden="1" customHeight="1" x14ac:dyDescent="0.25">
      <c r="B955" s="416"/>
      <c r="C955" s="469" t="s">
        <v>32</v>
      </c>
      <c r="D955" s="391">
        <f t="shared" si="1869"/>
        <v>1763.9</v>
      </c>
      <c r="E955" s="487"/>
      <c r="F955" s="511"/>
      <c r="G955" s="487"/>
      <c r="H955" s="487"/>
      <c r="I955" s="489">
        <v>1763.9</v>
      </c>
      <c r="J955" s="436">
        <f>U955-I955</f>
        <v>-1763.9</v>
      </c>
      <c r="K955" s="579">
        <f t="shared" si="1870"/>
        <v>0</v>
      </c>
      <c r="L955" s="699">
        <f t="shared" si="1858"/>
        <v>0</v>
      </c>
      <c r="M955" s="168"/>
      <c r="N955" s="687"/>
      <c r="O955" s="515"/>
      <c r="P955" s="687"/>
      <c r="Q955" s="439"/>
      <c r="R955" s="687"/>
      <c r="S955" s="439"/>
      <c r="T955" s="687"/>
      <c r="U955" s="436">
        <v>0</v>
      </c>
      <c r="V955" s="391">
        <f>W955+X955+Y955</f>
        <v>0</v>
      </c>
      <c r="W955" s="469"/>
      <c r="X955" s="469"/>
      <c r="Y955" s="469"/>
      <c r="Z955" s="469">
        <f t="shared" si="1868"/>
        <v>1763.9</v>
      </c>
      <c r="AA955" s="391"/>
      <c r="AB955" s="391"/>
      <c r="AC955" s="391">
        <v>1763.9</v>
      </c>
      <c r="AD955" s="687"/>
      <c r="AE955" s="33"/>
      <c r="AF955" s="699">
        <f t="shared" si="1859"/>
        <v>0</v>
      </c>
      <c r="AG955" s="168"/>
      <c r="AH955" s="687"/>
      <c r="AI955" s="515"/>
      <c r="AJ955" s="687"/>
      <c r="AK955" s="487"/>
      <c r="AL955" s="687"/>
      <c r="AM955" s="487"/>
      <c r="AN955" s="687"/>
      <c r="AO955" s="89"/>
      <c r="AP955" s="393"/>
      <c r="AQ955" s="687"/>
      <c r="AR955" s="674"/>
      <c r="AS955" s="699">
        <f t="shared" si="1860"/>
        <v>0</v>
      </c>
      <c r="AT955" s="168"/>
      <c r="AU955" s="699"/>
      <c r="AV955" s="515"/>
      <c r="AW955" s="699"/>
      <c r="AX955" s="168"/>
      <c r="AY955" s="687"/>
      <c r="AZ955" s="439"/>
      <c r="BA955" s="699" t="e">
        <f t="shared" si="1867"/>
        <v>#DIV/0!</v>
      </c>
      <c r="BB955" s="89"/>
      <c r="BC955" s="393"/>
      <c r="BD955" s="89"/>
      <c r="BE955" s="447"/>
      <c r="BF955" s="393"/>
      <c r="BG955" s="393"/>
      <c r="BH955" s="393"/>
      <c r="BI955" s="89"/>
      <c r="BJ955" s="393"/>
      <c r="BK955" s="393"/>
      <c r="BL955" s="393"/>
      <c r="BM955" s="89"/>
      <c r="BN955" s="393"/>
      <c r="BO955" s="393"/>
      <c r="BP955" s="515"/>
      <c r="BQ955" s="476"/>
      <c r="BR955" s="393"/>
      <c r="BS955" s="89"/>
      <c r="BT955" s="439"/>
      <c r="BU955" s="585"/>
      <c r="BV955" s="439"/>
      <c r="BW955" s="515"/>
      <c r="BX955" s="439"/>
      <c r="BY955" s="439"/>
      <c r="BZ955" s="89"/>
      <c r="CE955" s="699">
        <f t="shared" si="1833"/>
        <v>0</v>
      </c>
    </row>
    <row r="956" spans="2:83" s="61" customFormat="1" ht="56.25" hidden="1" customHeight="1" x14ac:dyDescent="0.25">
      <c r="B956" s="416"/>
      <c r="C956" s="470" t="s">
        <v>290</v>
      </c>
      <c r="D956" s="389">
        <f t="shared" si="1869"/>
        <v>868.82799999999997</v>
      </c>
      <c r="E956" s="487"/>
      <c r="F956" s="511"/>
      <c r="G956" s="487"/>
      <c r="H956" s="487"/>
      <c r="I956" s="491">
        <v>868.82799999999997</v>
      </c>
      <c r="J956" s="435">
        <f>U956-I956</f>
        <v>-868.82799999999997</v>
      </c>
      <c r="K956" s="579">
        <f t="shared" si="1870"/>
        <v>0</v>
      </c>
      <c r="L956" s="699">
        <f t="shared" si="1858"/>
        <v>0</v>
      </c>
      <c r="M956" s="168"/>
      <c r="N956" s="687"/>
      <c r="O956" s="515"/>
      <c r="P956" s="687"/>
      <c r="Q956" s="439"/>
      <c r="R956" s="687"/>
      <c r="S956" s="439"/>
      <c r="T956" s="687"/>
      <c r="U956" s="435">
        <v>0</v>
      </c>
      <c r="V956" s="389">
        <f>Y956</f>
        <v>0</v>
      </c>
      <c r="W956" s="470"/>
      <c r="X956" s="470"/>
      <c r="Y956" s="470"/>
      <c r="Z956" s="470">
        <f t="shared" si="1868"/>
        <v>868.82799999999997</v>
      </c>
      <c r="AA956" s="389"/>
      <c r="AB956" s="389"/>
      <c r="AC956" s="389">
        <v>868.82799999999997</v>
      </c>
      <c r="AD956" s="687"/>
      <c r="AE956" s="33"/>
      <c r="AF956" s="699">
        <f t="shared" si="1859"/>
        <v>0</v>
      </c>
      <c r="AG956" s="168"/>
      <c r="AH956" s="687"/>
      <c r="AI956" s="515"/>
      <c r="AJ956" s="687"/>
      <c r="AK956" s="487"/>
      <c r="AL956" s="687"/>
      <c r="AM956" s="487"/>
      <c r="AN956" s="687"/>
      <c r="AO956" s="89"/>
      <c r="AP956" s="393"/>
      <c r="AQ956" s="687"/>
      <c r="AR956" s="674"/>
      <c r="AS956" s="699">
        <f t="shared" si="1860"/>
        <v>0</v>
      </c>
      <c r="AT956" s="168"/>
      <c r="AU956" s="699"/>
      <c r="AV956" s="515"/>
      <c r="AW956" s="699"/>
      <c r="AX956" s="168"/>
      <c r="AY956" s="687"/>
      <c r="AZ956" s="439"/>
      <c r="BA956" s="699" t="e">
        <f t="shared" si="1867"/>
        <v>#DIV/0!</v>
      </c>
      <c r="BB956" s="89"/>
      <c r="BC956" s="393"/>
      <c r="BD956" s="89"/>
      <c r="BE956" s="447"/>
      <c r="BF956" s="393"/>
      <c r="BG956" s="393"/>
      <c r="BH956" s="393"/>
      <c r="BI956" s="89"/>
      <c r="BJ956" s="393"/>
      <c r="BK956" s="393"/>
      <c r="BL956" s="393"/>
      <c r="BM956" s="89"/>
      <c r="BN956" s="393"/>
      <c r="BO956" s="393"/>
      <c r="BP956" s="515"/>
      <c r="BQ956" s="476"/>
      <c r="BR956" s="393"/>
      <c r="BS956" s="89"/>
      <c r="BT956" s="439"/>
      <c r="BU956" s="585"/>
      <c r="BV956" s="439"/>
      <c r="BW956" s="515"/>
      <c r="BX956" s="439"/>
      <c r="BY956" s="439"/>
      <c r="BZ956" s="89"/>
      <c r="CE956" s="699">
        <f t="shared" si="1833"/>
        <v>0</v>
      </c>
    </row>
    <row r="957" spans="2:83" s="42" customFormat="1" ht="69.75" hidden="1" customHeight="1" x14ac:dyDescent="0.25">
      <c r="B957" s="416" t="s">
        <v>14</v>
      </c>
      <c r="C957" s="139" t="s">
        <v>169</v>
      </c>
      <c r="D957" s="140">
        <f>E957+H957+I957</f>
        <v>0</v>
      </c>
      <c r="E957" s="140">
        <v>0</v>
      </c>
      <c r="F957" s="140"/>
      <c r="G957" s="140"/>
      <c r="H957" s="140">
        <v>0</v>
      </c>
      <c r="I957" s="140">
        <v>0</v>
      </c>
      <c r="J957" s="140">
        <f>K957</f>
        <v>0</v>
      </c>
      <c r="K957" s="106">
        <f>M957+S957+U957</f>
        <v>0</v>
      </c>
      <c r="L957" s="699" t="e">
        <f t="shared" si="1858"/>
        <v>#DIV/0!</v>
      </c>
      <c r="M957" s="968">
        <v>0</v>
      </c>
      <c r="N957" s="106"/>
      <c r="O957" s="140"/>
      <c r="P957" s="106"/>
      <c r="Q957" s="140"/>
      <c r="R957" s="106"/>
      <c r="S957" s="140">
        <v>0</v>
      </c>
      <c r="T957" s="106"/>
      <c r="U957" s="140">
        <v>0</v>
      </c>
      <c r="V957" s="140">
        <f t="shared" ref="V957:V972" si="1871">W957+X957+Y957</f>
        <v>0</v>
      </c>
      <c r="W957" s="140">
        <f>AA957-E957</f>
        <v>0</v>
      </c>
      <c r="X957" s="140"/>
      <c r="Y957" s="140"/>
      <c r="Z957" s="140">
        <f t="shared" ref="Z957:Z1011" si="1872">AA957+AB957+AC957</f>
        <v>0</v>
      </c>
      <c r="AA957" s="140">
        <v>0</v>
      </c>
      <c r="AB957" s="394">
        <f t="shared" ref="AB957:AB972" si="1873">H957</f>
        <v>0</v>
      </c>
      <c r="AC957" s="394">
        <f t="shared" ref="AC957:AC972" si="1874">I957</f>
        <v>0</v>
      </c>
      <c r="AD957" s="687"/>
      <c r="AE957" s="968">
        <f>AG957+AM957+AO957</f>
        <v>0</v>
      </c>
      <c r="AF957" s="699" t="e">
        <f t="shared" si="1859"/>
        <v>#DIV/0!</v>
      </c>
      <c r="AG957" s="968">
        <v>0</v>
      </c>
      <c r="AH957" s="106"/>
      <c r="AI957" s="140"/>
      <c r="AJ957" s="106"/>
      <c r="AK957" s="140"/>
      <c r="AL957" s="106"/>
      <c r="AM957" s="140">
        <v>0</v>
      </c>
      <c r="AN957" s="106"/>
      <c r="AO957" s="140">
        <v>0</v>
      </c>
      <c r="AP957" s="140">
        <f t="shared" si="1846"/>
        <v>0</v>
      </c>
      <c r="AQ957" s="106"/>
      <c r="AR957" s="140">
        <f>AT957+AZ957+BB957</f>
        <v>0</v>
      </c>
      <c r="AS957" s="699" t="e">
        <f t="shared" si="1860"/>
        <v>#DIV/0!</v>
      </c>
      <c r="AT957" s="968">
        <v>0</v>
      </c>
      <c r="AU957" s="699"/>
      <c r="AV957" s="140"/>
      <c r="AW957" s="699"/>
      <c r="AX957" s="968"/>
      <c r="AY957" s="106"/>
      <c r="AZ957" s="140">
        <v>0</v>
      </c>
      <c r="BA957" s="699" t="e">
        <f t="shared" si="1867"/>
        <v>#DIV/0!</v>
      </c>
      <c r="BB957" s="140">
        <v>0</v>
      </c>
      <c r="BC957" s="140">
        <f t="shared" si="1847"/>
        <v>0</v>
      </c>
      <c r="BD957" s="140">
        <f t="shared" si="1848"/>
        <v>0</v>
      </c>
      <c r="BE957" s="140">
        <f>BF957+BH957+BI957</f>
        <v>0</v>
      </c>
      <c r="BF957" s="140">
        <v>0</v>
      </c>
      <c r="BG957" s="140"/>
      <c r="BH957" s="140">
        <v>0</v>
      </c>
      <c r="BI957" s="140">
        <v>0</v>
      </c>
      <c r="BJ957" s="140">
        <f t="shared" ref="BJ957:BJ1009" si="1875">BK957+BL957+BM957</f>
        <v>0</v>
      </c>
      <c r="BK957" s="140"/>
      <c r="BL957" s="140"/>
      <c r="BM957" s="140"/>
      <c r="BN957" s="140">
        <f t="shared" ref="BN957:BN972" si="1876">BO957+BR957+BS957</f>
        <v>0</v>
      </c>
      <c r="BO957" s="140">
        <f t="shared" ref="BO957:BO972" si="1877">BF957</f>
        <v>0</v>
      </c>
      <c r="BP957" s="140"/>
      <c r="BQ957" s="140"/>
      <c r="BR957" s="140">
        <f t="shared" ref="BR957:BR972" si="1878">BH957</f>
        <v>0</v>
      </c>
      <c r="BS957" s="140">
        <v>0</v>
      </c>
      <c r="BT957" s="140"/>
      <c r="BU957" s="140">
        <f>BV957+BY957+BZ957</f>
        <v>0</v>
      </c>
      <c r="BV957" s="140">
        <v>0</v>
      </c>
      <c r="BW957" s="140"/>
      <c r="BX957" s="140"/>
      <c r="BY957" s="140">
        <v>0</v>
      </c>
      <c r="BZ957" s="140">
        <v>0</v>
      </c>
      <c r="CE957" s="699" t="e">
        <f t="shared" si="1833"/>
        <v>#DIV/0!</v>
      </c>
    </row>
    <row r="958" spans="2:83" s="42" customFormat="1" ht="66" hidden="1" customHeight="1" x14ac:dyDescent="0.25">
      <c r="B958" s="416" t="s">
        <v>287</v>
      </c>
      <c r="C958" s="119" t="s">
        <v>170</v>
      </c>
      <c r="D958" s="106">
        <f>E958+H958+I958</f>
        <v>0</v>
      </c>
      <c r="E958" s="106">
        <v>0</v>
      </c>
      <c r="F958" s="106"/>
      <c r="G958" s="106"/>
      <c r="H958" s="106"/>
      <c r="I958" s="106">
        <v>0</v>
      </c>
      <c r="J958" s="106">
        <f>K958</f>
        <v>0</v>
      </c>
      <c r="K958" s="106">
        <f>M958+S958+U958</f>
        <v>0</v>
      </c>
      <c r="L958" s="699" t="e">
        <f t="shared" si="1858"/>
        <v>#DIV/0!</v>
      </c>
      <c r="M958" s="109">
        <v>0</v>
      </c>
      <c r="N958" s="106"/>
      <c r="O958" s="106"/>
      <c r="P958" s="106"/>
      <c r="Q958" s="106"/>
      <c r="R958" s="106"/>
      <c r="S958" s="106"/>
      <c r="T958" s="106"/>
      <c r="U958" s="106">
        <v>0</v>
      </c>
      <c r="V958" s="106">
        <f t="shared" si="1871"/>
        <v>0</v>
      </c>
      <c r="W958" s="106">
        <f>AA958-E958</f>
        <v>0</v>
      </c>
      <c r="X958" s="106"/>
      <c r="Y958" s="106"/>
      <c r="Z958" s="106">
        <f t="shared" si="1872"/>
        <v>0</v>
      </c>
      <c r="AA958" s="106">
        <v>0</v>
      </c>
      <c r="AB958" s="394">
        <f t="shared" si="1873"/>
        <v>0</v>
      </c>
      <c r="AC958" s="394">
        <f t="shared" si="1874"/>
        <v>0</v>
      </c>
      <c r="AD958" s="687"/>
      <c r="AE958" s="109">
        <f>AG958+AM958+AO958</f>
        <v>0</v>
      </c>
      <c r="AF958" s="699" t="e">
        <f t="shared" si="1859"/>
        <v>#DIV/0!</v>
      </c>
      <c r="AG958" s="109">
        <v>0</v>
      </c>
      <c r="AH958" s="106"/>
      <c r="AI958" s="106"/>
      <c r="AJ958" s="106"/>
      <c r="AK958" s="106"/>
      <c r="AL958" s="106"/>
      <c r="AM958" s="106"/>
      <c r="AN958" s="106"/>
      <c r="AO958" s="106">
        <v>0</v>
      </c>
      <c r="AP958" s="106">
        <f t="shared" si="1846"/>
        <v>0</v>
      </c>
      <c r="AQ958" s="106"/>
      <c r="AR958" s="106">
        <f>AT958+AZ958+BB958</f>
        <v>0</v>
      </c>
      <c r="AS958" s="699" t="e">
        <f t="shared" si="1860"/>
        <v>#DIV/0!</v>
      </c>
      <c r="AT958" s="109">
        <v>0</v>
      </c>
      <c r="AU958" s="699"/>
      <c r="AV958" s="106"/>
      <c r="AW958" s="699"/>
      <c r="AX958" s="109"/>
      <c r="AY958" s="106"/>
      <c r="AZ958" s="106"/>
      <c r="BA958" s="699" t="e">
        <f t="shared" si="1867"/>
        <v>#DIV/0!</v>
      </c>
      <c r="BB958" s="106">
        <v>0</v>
      </c>
      <c r="BC958" s="106">
        <f t="shared" si="1847"/>
        <v>0</v>
      </c>
      <c r="BD958" s="106">
        <f t="shared" si="1848"/>
        <v>0</v>
      </c>
      <c r="BE958" s="106">
        <f>BF958+BH958+BI958</f>
        <v>0</v>
      </c>
      <c r="BF958" s="106">
        <v>0</v>
      </c>
      <c r="BG958" s="106"/>
      <c r="BH958" s="106"/>
      <c r="BI958" s="106">
        <v>0</v>
      </c>
      <c r="BJ958" s="106">
        <f t="shared" si="1875"/>
        <v>0</v>
      </c>
      <c r="BK958" s="106"/>
      <c r="BL958" s="106"/>
      <c r="BM958" s="106"/>
      <c r="BN958" s="106">
        <f t="shared" si="1876"/>
        <v>0</v>
      </c>
      <c r="BO958" s="106">
        <f t="shared" si="1877"/>
        <v>0</v>
      </c>
      <c r="BP958" s="106"/>
      <c r="BQ958" s="106"/>
      <c r="BR958" s="106">
        <f t="shared" si="1878"/>
        <v>0</v>
      </c>
      <c r="BS958" s="106">
        <v>0</v>
      </c>
      <c r="BT958" s="106"/>
      <c r="BU958" s="106">
        <f>BV958+BY958+BZ958</f>
        <v>0</v>
      </c>
      <c r="BV958" s="106">
        <v>0</v>
      </c>
      <c r="BW958" s="106"/>
      <c r="BX958" s="106"/>
      <c r="BY958" s="106"/>
      <c r="BZ958" s="106">
        <v>0</v>
      </c>
      <c r="CE958" s="699" t="e">
        <f t="shared" si="1833"/>
        <v>#DIV/0!</v>
      </c>
    </row>
    <row r="959" spans="2:83" s="61" customFormat="1" ht="105" hidden="1" customHeight="1" x14ac:dyDescent="0.25">
      <c r="B959" s="226" t="s">
        <v>63</v>
      </c>
      <c r="C959" s="113" t="s">
        <v>149</v>
      </c>
      <c r="D959" s="89"/>
      <c r="E959" s="43"/>
      <c r="F959" s="43"/>
      <c r="G959" s="43"/>
      <c r="H959" s="43"/>
      <c r="I959" s="89"/>
      <c r="J959" s="393"/>
      <c r="K959" s="19"/>
      <c r="L959" s="699" t="e">
        <f t="shared" si="1858"/>
        <v>#DIV/0!</v>
      </c>
      <c r="M959" s="241"/>
      <c r="N959" s="41"/>
      <c r="O959" s="43"/>
      <c r="P959" s="41"/>
      <c r="Q959" s="43"/>
      <c r="R959" s="41"/>
      <c r="S959" s="43"/>
      <c r="T959" s="41"/>
      <c r="U959" s="89"/>
      <c r="V959" s="394">
        <f t="shared" si="1871"/>
        <v>0</v>
      </c>
      <c r="W959" s="31"/>
      <c r="X959" s="31"/>
      <c r="Y959" s="31"/>
      <c r="Z959" s="474">
        <f t="shared" si="1872"/>
        <v>0</v>
      </c>
      <c r="AA959" s="394">
        <f t="shared" ref="AA959:AA972" si="1879">E959</f>
        <v>0</v>
      </c>
      <c r="AB959" s="394">
        <f t="shared" si="1873"/>
        <v>0</v>
      </c>
      <c r="AC959" s="394">
        <f t="shared" si="1874"/>
        <v>0</v>
      </c>
      <c r="AD959" s="687"/>
      <c r="AE959" s="33"/>
      <c r="AF959" s="699" t="e">
        <f t="shared" si="1859"/>
        <v>#DIV/0!</v>
      </c>
      <c r="AG959" s="241"/>
      <c r="AH959" s="41"/>
      <c r="AI959" s="43"/>
      <c r="AJ959" s="41"/>
      <c r="AK959" s="43"/>
      <c r="AL959" s="41"/>
      <c r="AM959" s="43"/>
      <c r="AN959" s="41"/>
      <c r="AO959" s="89"/>
      <c r="AP959" s="89">
        <f t="shared" si="1846"/>
        <v>0</v>
      </c>
      <c r="AQ959" s="19"/>
      <c r="AR959" s="89"/>
      <c r="AS959" s="699" t="e">
        <f t="shared" si="1860"/>
        <v>#DIV/0!</v>
      </c>
      <c r="AT959" s="241"/>
      <c r="AU959" s="699"/>
      <c r="AV959" s="43"/>
      <c r="AW959" s="699"/>
      <c r="AX959" s="241"/>
      <c r="AY959" s="41"/>
      <c r="AZ959" s="43"/>
      <c r="BA959" s="699" t="e">
        <f t="shared" si="1867"/>
        <v>#DIV/0!</v>
      </c>
      <c r="BB959" s="89"/>
      <c r="BC959" s="43">
        <f t="shared" si="1847"/>
        <v>0</v>
      </c>
      <c r="BD959" s="89">
        <f t="shared" si="1848"/>
        <v>0</v>
      </c>
      <c r="BE959" s="89"/>
      <c r="BF959" s="43"/>
      <c r="BG959" s="43"/>
      <c r="BH959" s="43"/>
      <c r="BI959" s="89"/>
      <c r="BJ959" s="89">
        <f t="shared" si="1875"/>
        <v>0</v>
      </c>
      <c r="BK959" s="43"/>
      <c r="BL959" s="43"/>
      <c r="BM959" s="89"/>
      <c r="BN959" s="89">
        <f t="shared" si="1876"/>
        <v>0</v>
      </c>
      <c r="BO959" s="43">
        <f t="shared" si="1877"/>
        <v>0</v>
      </c>
      <c r="BP959" s="43"/>
      <c r="BQ959" s="43"/>
      <c r="BR959" s="43">
        <f t="shared" si="1878"/>
        <v>0</v>
      </c>
      <c r="BS959" s="89"/>
      <c r="BT959" s="89"/>
      <c r="BU959" s="89"/>
      <c r="BV959" s="43"/>
      <c r="BW959" s="43"/>
      <c r="BX959" s="43"/>
      <c r="BY959" s="43"/>
      <c r="BZ959" s="89"/>
      <c r="CE959" s="699" t="e">
        <f t="shared" si="1833"/>
        <v>#DIV/0!</v>
      </c>
    </row>
    <row r="960" spans="2:83" s="74" customFormat="1" ht="46.5" hidden="1" customHeight="1" x14ac:dyDescent="0.25">
      <c r="B960" s="418"/>
      <c r="C960" s="139" t="s">
        <v>32</v>
      </c>
      <c r="D960" s="140">
        <f>E960+H960+I960</f>
        <v>0</v>
      </c>
      <c r="E960" s="140">
        <v>0</v>
      </c>
      <c r="F960" s="140"/>
      <c r="G960" s="140"/>
      <c r="H960" s="140"/>
      <c r="I960" s="140">
        <v>0</v>
      </c>
      <c r="J960" s="140">
        <f>K960+M960+Q960</f>
        <v>0</v>
      </c>
      <c r="K960" s="106">
        <f>M960+S960+U960</f>
        <v>0</v>
      </c>
      <c r="L960" s="699" t="e">
        <f t="shared" si="1858"/>
        <v>#DIV/0!</v>
      </c>
      <c r="M960" s="968">
        <v>0</v>
      </c>
      <c r="N960" s="106"/>
      <c r="O960" s="140"/>
      <c r="P960" s="106"/>
      <c r="Q960" s="140"/>
      <c r="R960" s="106"/>
      <c r="S960" s="140"/>
      <c r="T960" s="106"/>
      <c r="U960" s="140">
        <v>0</v>
      </c>
      <c r="V960" s="394">
        <f t="shared" si="1871"/>
        <v>0</v>
      </c>
      <c r="W960" s="140"/>
      <c r="X960" s="140"/>
      <c r="Y960" s="140"/>
      <c r="Z960" s="474">
        <f t="shared" si="1872"/>
        <v>0</v>
      </c>
      <c r="AA960" s="394">
        <f t="shared" si="1879"/>
        <v>0</v>
      </c>
      <c r="AB960" s="394">
        <f t="shared" si="1873"/>
        <v>0</v>
      </c>
      <c r="AC960" s="394">
        <f t="shared" si="1874"/>
        <v>0</v>
      </c>
      <c r="AD960" s="687"/>
      <c r="AE960" s="968">
        <f>AG960+AM960+AO960</f>
        <v>0</v>
      </c>
      <c r="AF960" s="699" t="e">
        <f t="shared" si="1859"/>
        <v>#DIV/0!</v>
      </c>
      <c r="AG960" s="968">
        <v>0</v>
      </c>
      <c r="AH960" s="106"/>
      <c r="AI960" s="140"/>
      <c r="AJ960" s="106"/>
      <c r="AK960" s="140"/>
      <c r="AL960" s="106"/>
      <c r="AM960" s="140"/>
      <c r="AN960" s="106"/>
      <c r="AO960" s="140">
        <v>0</v>
      </c>
      <c r="AP960" s="140">
        <f t="shared" si="1846"/>
        <v>0</v>
      </c>
      <c r="AQ960" s="106"/>
      <c r="AR960" s="140">
        <f>AT960+AZ960+BB960</f>
        <v>0</v>
      </c>
      <c r="AS960" s="699" t="e">
        <f t="shared" si="1860"/>
        <v>#DIV/0!</v>
      </c>
      <c r="AT960" s="968">
        <v>0</v>
      </c>
      <c r="AU960" s="699"/>
      <c r="AV960" s="140"/>
      <c r="AW960" s="699"/>
      <c r="AX960" s="968"/>
      <c r="AY960" s="106"/>
      <c r="AZ960" s="140"/>
      <c r="BA960" s="699" t="e">
        <f t="shared" si="1867"/>
        <v>#DIV/0!</v>
      </c>
      <c r="BB960" s="140">
        <v>0</v>
      </c>
      <c r="BC960" s="140">
        <f t="shared" si="1847"/>
        <v>0</v>
      </c>
      <c r="BD960" s="140">
        <f t="shared" si="1848"/>
        <v>0</v>
      </c>
      <c r="BE960" s="140">
        <f>BF960+BH960+BI960</f>
        <v>0</v>
      </c>
      <c r="BF960" s="140">
        <v>0</v>
      </c>
      <c r="BG960" s="140"/>
      <c r="BH960" s="140"/>
      <c r="BI960" s="140">
        <v>0</v>
      </c>
      <c r="BJ960" s="140">
        <f t="shared" si="1875"/>
        <v>0</v>
      </c>
      <c r="BK960" s="140"/>
      <c r="BL960" s="140"/>
      <c r="BM960" s="140"/>
      <c r="BN960" s="140">
        <f t="shared" si="1876"/>
        <v>0</v>
      </c>
      <c r="BO960" s="140">
        <f t="shared" si="1877"/>
        <v>0</v>
      </c>
      <c r="BP960" s="140"/>
      <c r="BQ960" s="140"/>
      <c r="BR960" s="140">
        <f t="shared" si="1878"/>
        <v>0</v>
      </c>
      <c r="BS960" s="140">
        <v>0</v>
      </c>
      <c r="BT960" s="140"/>
      <c r="BU960" s="140">
        <f>BV960+BY960+BZ960</f>
        <v>0</v>
      </c>
      <c r="BV960" s="140">
        <v>0</v>
      </c>
      <c r="BW960" s="140"/>
      <c r="BX960" s="140"/>
      <c r="BY960" s="140"/>
      <c r="BZ960" s="140">
        <v>0</v>
      </c>
      <c r="CE960" s="699" t="e">
        <f t="shared" si="1833"/>
        <v>#DIV/0!</v>
      </c>
    </row>
    <row r="961" spans="2:83" s="25" customFormat="1" ht="52.5" hidden="1" customHeight="1" x14ac:dyDescent="0.25">
      <c r="B961" s="152"/>
      <c r="C961" s="119" t="s">
        <v>31</v>
      </c>
      <c r="D961" s="106">
        <f>E961+H961+I961</f>
        <v>0</v>
      </c>
      <c r="E961" s="106">
        <v>0</v>
      </c>
      <c r="F961" s="106"/>
      <c r="G961" s="106"/>
      <c r="H961" s="106"/>
      <c r="I961" s="106">
        <v>0</v>
      </c>
      <c r="J961" s="106">
        <f>K961+M961+Q961</f>
        <v>0</v>
      </c>
      <c r="K961" s="106">
        <f>M961+S961+U961</f>
        <v>0</v>
      </c>
      <c r="L961" s="699" t="e">
        <f t="shared" si="1858"/>
        <v>#DIV/0!</v>
      </c>
      <c r="M961" s="109">
        <v>0</v>
      </c>
      <c r="N961" s="106"/>
      <c r="O961" s="106"/>
      <c r="P961" s="106"/>
      <c r="Q961" s="106"/>
      <c r="R961" s="106"/>
      <c r="S961" s="106"/>
      <c r="T961" s="106"/>
      <c r="U961" s="106">
        <v>0</v>
      </c>
      <c r="V961" s="394">
        <f t="shared" si="1871"/>
        <v>0</v>
      </c>
      <c r="W961" s="106"/>
      <c r="X961" s="106"/>
      <c r="Y961" s="106"/>
      <c r="Z961" s="474">
        <f t="shared" si="1872"/>
        <v>0</v>
      </c>
      <c r="AA961" s="394">
        <f t="shared" si="1879"/>
        <v>0</v>
      </c>
      <c r="AB961" s="394">
        <f t="shared" si="1873"/>
        <v>0</v>
      </c>
      <c r="AC961" s="394">
        <f t="shared" si="1874"/>
        <v>0</v>
      </c>
      <c r="AD961" s="687"/>
      <c r="AE961" s="109">
        <f>AG961+AM961+AO961</f>
        <v>0</v>
      </c>
      <c r="AF961" s="699" t="e">
        <f t="shared" si="1859"/>
        <v>#DIV/0!</v>
      </c>
      <c r="AG961" s="109">
        <v>0</v>
      </c>
      <c r="AH961" s="106"/>
      <c r="AI961" s="106"/>
      <c r="AJ961" s="106"/>
      <c r="AK961" s="106"/>
      <c r="AL961" s="106"/>
      <c r="AM961" s="106"/>
      <c r="AN961" s="106"/>
      <c r="AO961" s="106">
        <v>0</v>
      </c>
      <c r="AP961" s="106">
        <f t="shared" si="1846"/>
        <v>0</v>
      </c>
      <c r="AQ961" s="106"/>
      <c r="AR961" s="106">
        <f>AT961+AZ961+BB961</f>
        <v>0</v>
      </c>
      <c r="AS961" s="699" t="e">
        <f t="shared" si="1860"/>
        <v>#DIV/0!</v>
      </c>
      <c r="AT961" s="109">
        <v>0</v>
      </c>
      <c r="AU961" s="699"/>
      <c r="AV961" s="106"/>
      <c r="AW961" s="699"/>
      <c r="AX961" s="109"/>
      <c r="AY961" s="106"/>
      <c r="AZ961" s="106"/>
      <c r="BA961" s="699" t="e">
        <f t="shared" si="1867"/>
        <v>#DIV/0!</v>
      </c>
      <c r="BB961" s="106">
        <v>0</v>
      </c>
      <c r="BC961" s="106">
        <f t="shared" si="1847"/>
        <v>0</v>
      </c>
      <c r="BD961" s="106">
        <f t="shared" si="1848"/>
        <v>0</v>
      </c>
      <c r="BE961" s="106">
        <f>BF961+BH961+BI961</f>
        <v>0</v>
      </c>
      <c r="BF961" s="106">
        <v>0</v>
      </c>
      <c r="BG961" s="106"/>
      <c r="BH961" s="106"/>
      <c r="BI961" s="106">
        <v>0</v>
      </c>
      <c r="BJ961" s="106">
        <f t="shared" si="1875"/>
        <v>0</v>
      </c>
      <c r="BK961" s="106"/>
      <c r="BL961" s="106"/>
      <c r="BM961" s="106"/>
      <c r="BN961" s="106">
        <f t="shared" si="1876"/>
        <v>0</v>
      </c>
      <c r="BO961" s="106">
        <f t="shared" si="1877"/>
        <v>0</v>
      </c>
      <c r="BP961" s="106"/>
      <c r="BQ961" s="106"/>
      <c r="BR961" s="106">
        <f t="shared" si="1878"/>
        <v>0</v>
      </c>
      <c r="BS961" s="106">
        <v>0</v>
      </c>
      <c r="BT961" s="106"/>
      <c r="BU961" s="106">
        <f>BV961+BY961+BZ961</f>
        <v>0</v>
      </c>
      <c r="BV961" s="106">
        <v>0</v>
      </c>
      <c r="BW961" s="106"/>
      <c r="BX961" s="106"/>
      <c r="BY961" s="106"/>
      <c r="BZ961" s="106">
        <v>0</v>
      </c>
      <c r="CE961" s="699" t="e">
        <f t="shared" si="1833"/>
        <v>#DIV/0!</v>
      </c>
    </row>
    <row r="962" spans="2:83" s="25" customFormat="1" ht="106.5" hidden="1" customHeight="1" x14ac:dyDescent="0.25">
      <c r="B962" s="152"/>
      <c r="C962" s="119"/>
      <c r="D962" s="31"/>
      <c r="E962" s="31"/>
      <c r="F962" s="31"/>
      <c r="G962" s="31"/>
      <c r="H962" s="35"/>
      <c r="I962" s="31"/>
      <c r="J962" s="106"/>
      <c r="K962" s="31"/>
      <c r="L962" s="699" t="e">
        <f t="shared" si="1858"/>
        <v>#DIV/0!</v>
      </c>
      <c r="M962" s="236"/>
      <c r="N962" s="31"/>
      <c r="O962" s="31"/>
      <c r="P962" s="31"/>
      <c r="Q962" s="31"/>
      <c r="R962" s="31"/>
      <c r="S962" s="35"/>
      <c r="T962" s="35"/>
      <c r="U962" s="31"/>
      <c r="V962" s="394">
        <f t="shared" si="1871"/>
        <v>0</v>
      </c>
      <c r="W962" s="31"/>
      <c r="X962" s="31"/>
      <c r="Y962" s="31"/>
      <c r="Z962" s="474">
        <f t="shared" si="1872"/>
        <v>0</v>
      </c>
      <c r="AA962" s="394">
        <f t="shared" si="1879"/>
        <v>0</v>
      </c>
      <c r="AB962" s="394">
        <f t="shared" si="1873"/>
        <v>0</v>
      </c>
      <c r="AC962" s="394">
        <f t="shared" si="1874"/>
        <v>0</v>
      </c>
      <c r="AD962" s="687"/>
      <c r="AE962" s="236"/>
      <c r="AF962" s="699" t="e">
        <f t="shared" si="1859"/>
        <v>#DIV/0!</v>
      </c>
      <c r="AG962" s="236"/>
      <c r="AH962" s="31"/>
      <c r="AI962" s="31"/>
      <c r="AJ962" s="31"/>
      <c r="AK962" s="31"/>
      <c r="AL962" s="31"/>
      <c r="AM962" s="35"/>
      <c r="AN962" s="35"/>
      <c r="AO962" s="31"/>
      <c r="AP962" s="31">
        <f t="shared" si="1846"/>
        <v>0</v>
      </c>
      <c r="AQ962" s="31"/>
      <c r="AR962" s="31"/>
      <c r="AS962" s="699" t="e">
        <f t="shared" si="1860"/>
        <v>#DIV/0!</v>
      </c>
      <c r="AT962" s="236"/>
      <c r="AU962" s="699"/>
      <c r="AV962" s="31"/>
      <c r="AW962" s="699"/>
      <c r="AX962" s="236"/>
      <c r="AY962" s="31"/>
      <c r="AZ962" s="35"/>
      <c r="BA962" s="699" t="e">
        <f t="shared" si="1867"/>
        <v>#DIV/0!</v>
      </c>
      <c r="BB962" s="31"/>
      <c r="BC962" s="35">
        <f t="shared" si="1847"/>
        <v>0</v>
      </c>
      <c r="BD962" s="31">
        <f t="shared" si="1848"/>
        <v>0</v>
      </c>
      <c r="BE962" s="31"/>
      <c r="BF962" s="31"/>
      <c r="BG962" s="31"/>
      <c r="BH962" s="35"/>
      <c r="BI962" s="31"/>
      <c r="BJ962" s="31">
        <f t="shared" si="1875"/>
        <v>0</v>
      </c>
      <c r="BK962" s="31"/>
      <c r="BL962" s="35"/>
      <c r="BM962" s="31"/>
      <c r="BN962" s="31">
        <f t="shared" si="1876"/>
        <v>0</v>
      </c>
      <c r="BO962" s="31">
        <f t="shared" si="1877"/>
        <v>0</v>
      </c>
      <c r="BP962" s="31"/>
      <c r="BQ962" s="31"/>
      <c r="BR962" s="35">
        <f t="shared" si="1878"/>
        <v>0</v>
      </c>
      <c r="BS962" s="31"/>
      <c r="BT962" s="31"/>
      <c r="BU962" s="31"/>
      <c r="BV962" s="31"/>
      <c r="BW962" s="31"/>
      <c r="BX962" s="31"/>
      <c r="BY962" s="35"/>
      <c r="BZ962" s="31"/>
      <c r="CE962" s="699" t="e">
        <f t="shared" si="1833"/>
        <v>#DIV/0!</v>
      </c>
    </row>
    <row r="963" spans="2:83" s="25" customFormat="1" ht="51.75" hidden="1" customHeight="1" x14ac:dyDescent="0.25">
      <c r="B963" s="1010" t="s">
        <v>199</v>
      </c>
      <c r="C963" s="1010"/>
      <c r="D963" s="1010"/>
      <c r="E963" s="1010"/>
      <c r="F963" s="1010"/>
      <c r="G963" s="1010"/>
      <c r="H963" s="1010"/>
      <c r="I963" s="1010"/>
      <c r="J963" s="392"/>
      <c r="K963" s="594"/>
      <c r="L963" s="699" t="e">
        <f t="shared" si="1858"/>
        <v>#DIV/0!</v>
      </c>
      <c r="M963" s="340"/>
      <c r="N963" s="660"/>
      <c r="O963" s="514"/>
      <c r="P963" s="660"/>
      <c r="Q963" s="440"/>
      <c r="R963" s="660"/>
      <c r="S963" s="440"/>
      <c r="T963" s="660"/>
      <c r="U963" s="440"/>
      <c r="V963" s="394">
        <f t="shared" si="1871"/>
        <v>0</v>
      </c>
      <c r="W963" s="472"/>
      <c r="X963" s="472"/>
      <c r="Y963" s="472"/>
      <c r="Z963" s="474">
        <f t="shared" si="1872"/>
        <v>0</v>
      </c>
      <c r="AA963" s="394">
        <f t="shared" si="1879"/>
        <v>0</v>
      </c>
      <c r="AB963" s="394">
        <f t="shared" si="1873"/>
        <v>0</v>
      </c>
      <c r="AC963" s="394">
        <f t="shared" si="1874"/>
        <v>0</v>
      </c>
      <c r="AD963" s="687"/>
      <c r="AE963" s="340"/>
      <c r="AF963" s="699" t="e">
        <f t="shared" si="1859"/>
        <v>#DIV/0!</v>
      </c>
      <c r="AG963" s="340"/>
      <c r="AH963" s="660"/>
      <c r="AI963" s="514"/>
      <c r="AJ963" s="660"/>
      <c r="AK963" s="486"/>
      <c r="AL963" s="660"/>
      <c r="AM963" s="486"/>
      <c r="AN963" s="660"/>
      <c r="AO963" s="682"/>
      <c r="AP963" s="392">
        <f t="shared" si="1846"/>
        <v>0</v>
      </c>
      <c r="AQ963" s="660"/>
      <c r="AR963" s="673"/>
      <c r="AS963" s="699" t="e">
        <f t="shared" si="1860"/>
        <v>#DIV/0!</v>
      </c>
      <c r="AT963" s="962"/>
      <c r="AU963" s="699"/>
      <c r="AV963" s="523"/>
      <c r="AW963" s="699"/>
      <c r="AX963" s="340"/>
      <c r="AY963" s="660"/>
      <c r="AZ963" s="440"/>
      <c r="BA963" s="699" t="e">
        <f t="shared" si="1867"/>
        <v>#DIV/0!</v>
      </c>
      <c r="BB963" s="440"/>
      <c r="BC963" s="392">
        <f t="shared" si="1847"/>
        <v>0</v>
      </c>
      <c r="BD963" s="392">
        <f t="shared" si="1848"/>
        <v>0</v>
      </c>
      <c r="BE963" s="445"/>
      <c r="BF963" s="392"/>
      <c r="BG963" s="392"/>
      <c r="BH963" s="392"/>
      <c r="BI963" s="392"/>
      <c r="BJ963" s="392">
        <f t="shared" si="1875"/>
        <v>0</v>
      </c>
      <c r="BK963" s="392"/>
      <c r="BL963" s="392"/>
      <c r="BM963" s="392"/>
      <c r="BN963" s="392">
        <f t="shared" si="1876"/>
        <v>0</v>
      </c>
      <c r="BO963" s="392">
        <f t="shared" si="1877"/>
        <v>0</v>
      </c>
      <c r="BP963" s="514"/>
      <c r="BQ963" s="472"/>
      <c r="BR963" s="392">
        <f t="shared" si="1878"/>
        <v>0</v>
      </c>
      <c r="BS963" s="682"/>
      <c r="BT963" s="440"/>
      <c r="BU963" s="580"/>
      <c r="BV963" s="440"/>
      <c r="BW963" s="514"/>
      <c r="BX963" s="440"/>
      <c r="BY963" s="440"/>
      <c r="BZ963" s="440"/>
      <c r="CE963" s="699" t="e">
        <f t="shared" si="1833"/>
        <v>#DIV/0!</v>
      </c>
    </row>
    <row r="964" spans="2:83" s="61" customFormat="1" ht="198" hidden="1" customHeight="1" x14ac:dyDescent="0.25">
      <c r="B964" s="226">
        <v>1</v>
      </c>
      <c r="C964" s="141" t="s">
        <v>153</v>
      </c>
      <c r="D964" s="89" t="e">
        <f>E964</f>
        <v>#REF!</v>
      </c>
      <c r="E964" s="43" t="e">
        <f>SUM(E965:E970)</f>
        <v>#REF!</v>
      </c>
      <c r="F964" s="43"/>
      <c r="G964" s="43"/>
      <c r="H964" s="43"/>
      <c r="I964" s="43"/>
      <c r="J964" s="393" t="e">
        <f>K964</f>
        <v>#REF!</v>
      </c>
      <c r="K964" s="19" t="e">
        <f>M964</f>
        <v>#REF!</v>
      </c>
      <c r="L964" s="699" t="e">
        <f t="shared" si="1858"/>
        <v>#REF!</v>
      </c>
      <c r="M964" s="241" t="e">
        <f>SUM(M965:M970)</f>
        <v>#REF!</v>
      </c>
      <c r="N964" s="41"/>
      <c r="O964" s="43"/>
      <c r="P964" s="41"/>
      <c r="Q964" s="43"/>
      <c r="R964" s="41"/>
      <c r="S964" s="43"/>
      <c r="T964" s="41"/>
      <c r="U964" s="43"/>
      <c r="V964" s="394">
        <f t="shared" si="1871"/>
        <v>0</v>
      </c>
      <c r="W964" s="43"/>
      <c r="X964" s="43"/>
      <c r="Y964" s="43"/>
      <c r="Z964" s="474" t="e">
        <f t="shared" si="1872"/>
        <v>#REF!</v>
      </c>
      <c r="AA964" s="394" t="e">
        <f t="shared" si="1879"/>
        <v>#REF!</v>
      </c>
      <c r="AB964" s="394">
        <f t="shared" si="1873"/>
        <v>0</v>
      </c>
      <c r="AC964" s="394">
        <f t="shared" si="1874"/>
        <v>0</v>
      </c>
      <c r="AD964" s="687"/>
      <c r="AE964" s="241" t="e">
        <f>AG964</f>
        <v>#REF!</v>
      </c>
      <c r="AF964" s="699" t="e">
        <f t="shared" si="1859"/>
        <v>#REF!</v>
      </c>
      <c r="AG964" s="241" t="e">
        <f>SUM(AG965:AG970)</f>
        <v>#REF!</v>
      </c>
      <c r="AH964" s="41"/>
      <c r="AI964" s="43"/>
      <c r="AJ964" s="41"/>
      <c r="AK964" s="43"/>
      <c r="AL964" s="41"/>
      <c r="AM964" s="43"/>
      <c r="AN964" s="41"/>
      <c r="AO964" s="43"/>
      <c r="AP964" s="89" t="e">
        <f t="shared" si="1846"/>
        <v>#REF!</v>
      </c>
      <c r="AQ964" s="19"/>
      <c r="AR964" s="89" t="e">
        <f>AT964</f>
        <v>#REF!</v>
      </c>
      <c r="AS964" s="699" t="e">
        <f t="shared" si="1860"/>
        <v>#REF!</v>
      </c>
      <c r="AT964" s="241" t="e">
        <f>SUM(AT965:AT970)</f>
        <v>#REF!</v>
      </c>
      <c r="AU964" s="699"/>
      <c r="AV964" s="43"/>
      <c r="AW964" s="699"/>
      <c r="AX964" s="241"/>
      <c r="AY964" s="41"/>
      <c r="AZ964" s="43"/>
      <c r="BA964" s="699" t="e">
        <f t="shared" si="1867"/>
        <v>#DIV/0!</v>
      </c>
      <c r="BB964" s="43"/>
      <c r="BC964" s="43">
        <f t="shared" si="1847"/>
        <v>0</v>
      </c>
      <c r="BD964" s="43">
        <f t="shared" si="1848"/>
        <v>0</v>
      </c>
      <c r="BE964" s="89">
        <f>BF964</f>
        <v>0</v>
      </c>
      <c r="BF964" s="43">
        <f>SUM(BF965:BF970)</f>
        <v>0</v>
      </c>
      <c r="BG964" s="43"/>
      <c r="BH964" s="43"/>
      <c r="BI964" s="43"/>
      <c r="BJ964" s="89">
        <f t="shared" si="1875"/>
        <v>0</v>
      </c>
      <c r="BK964" s="43"/>
      <c r="BL964" s="43"/>
      <c r="BM964" s="43"/>
      <c r="BN964" s="89">
        <f t="shared" si="1876"/>
        <v>0</v>
      </c>
      <c r="BO964" s="43">
        <f t="shared" si="1877"/>
        <v>0</v>
      </c>
      <c r="BP964" s="43"/>
      <c r="BQ964" s="43"/>
      <c r="BR964" s="43">
        <f t="shared" si="1878"/>
        <v>0</v>
      </c>
      <c r="BS964" s="43"/>
      <c r="BT964" s="89"/>
      <c r="BU964" s="89">
        <f>BV964</f>
        <v>0</v>
      </c>
      <c r="BV964" s="43">
        <f>SUM(BV965:BV970)</f>
        <v>0</v>
      </c>
      <c r="BW964" s="43"/>
      <c r="BX964" s="43"/>
      <c r="BY964" s="43"/>
      <c r="BZ964" s="43"/>
      <c r="CE964" s="699" t="e">
        <f t="shared" si="1833"/>
        <v>#DIV/0!</v>
      </c>
    </row>
    <row r="965" spans="2:83" s="37" customFormat="1" ht="75" hidden="1" customHeight="1" x14ac:dyDescent="0.25">
      <c r="B965" s="152"/>
      <c r="C965" s="119" t="s">
        <v>154</v>
      </c>
      <c r="D965" s="31"/>
      <c r="E965" s="35"/>
      <c r="F965" s="35"/>
      <c r="G965" s="35"/>
      <c r="H965" s="35"/>
      <c r="I965" s="35"/>
      <c r="J965" s="106"/>
      <c r="K965" s="31"/>
      <c r="L965" s="699" t="e">
        <f t="shared" si="1858"/>
        <v>#DIV/0!</v>
      </c>
      <c r="M965" s="172"/>
      <c r="N965" s="35"/>
      <c r="O965" s="35"/>
      <c r="P965" s="35"/>
      <c r="Q965" s="35"/>
      <c r="R965" s="35"/>
      <c r="S965" s="35"/>
      <c r="T965" s="35"/>
      <c r="U965" s="35"/>
      <c r="V965" s="394">
        <f t="shared" si="1871"/>
        <v>0</v>
      </c>
      <c r="W965" s="35"/>
      <c r="X965" s="35"/>
      <c r="Y965" s="35"/>
      <c r="Z965" s="474">
        <f t="shared" si="1872"/>
        <v>0</v>
      </c>
      <c r="AA965" s="394">
        <f t="shared" si="1879"/>
        <v>0</v>
      </c>
      <c r="AB965" s="394">
        <f t="shared" si="1873"/>
        <v>0</v>
      </c>
      <c r="AC965" s="394">
        <f t="shared" si="1874"/>
        <v>0</v>
      </c>
      <c r="AD965" s="687"/>
      <c r="AE965" s="172"/>
      <c r="AF965" s="699" t="e">
        <f t="shared" si="1859"/>
        <v>#DIV/0!</v>
      </c>
      <c r="AG965" s="172"/>
      <c r="AH965" s="35"/>
      <c r="AI965" s="35"/>
      <c r="AJ965" s="35"/>
      <c r="AK965" s="35"/>
      <c r="AL965" s="35"/>
      <c r="AM965" s="35"/>
      <c r="AN965" s="35"/>
      <c r="AO965" s="35"/>
      <c r="AP965" s="31">
        <f t="shared" si="1846"/>
        <v>0</v>
      </c>
      <c r="AQ965" s="31"/>
      <c r="AR965" s="31"/>
      <c r="AS965" s="699" t="e">
        <f t="shared" si="1860"/>
        <v>#DIV/0!</v>
      </c>
      <c r="AT965" s="172"/>
      <c r="AU965" s="699"/>
      <c r="AV965" s="35"/>
      <c r="AW965" s="699"/>
      <c r="AX965" s="172"/>
      <c r="AY965" s="35"/>
      <c r="AZ965" s="35"/>
      <c r="BA965" s="699" t="e">
        <f t="shared" si="1867"/>
        <v>#DIV/0!</v>
      </c>
      <c r="BB965" s="35"/>
      <c r="BC965" s="35">
        <f t="shared" si="1847"/>
        <v>0</v>
      </c>
      <c r="BD965" s="35">
        <f t="shared" si="1848"/>
        <v>0</v>
      </c>
      <c r="BE965" s="31"/>
      <c r="BF965" s="35"/>
      <c r="BG965" s="35"/>
      <c r="BH965" s="35"/>
      <c r="BI965" s="35"/>
      <c r="BJ965" s="31">
        <f t="shared" si="1875"/>
        <v>0</v>
      </c>
      <c r="BK965" s="35"/>
      <c r="BL965" s="35"/>
      <c r="BM965" s="35"/>
      <c r="BN965" s="31">
        <f t="shared" si="1876"/>
        <v>0</v>
      </c>
      <c r="BO965" s="35">
        <f t="shared" si="1877"/>
        <v>0</v>
      </c>
      <c r="BP965" s="35"/>
      <c r="BQ965" s="35"/>
      <c r="BR965" s="35">
        <f t="shared" si="1878"/>
        <v>0</v>
      </c>
      <c r="BS965" s="35"/>
      <c r="BT965" s="31"/>
      <c r="BU965" s="31"/>
      <c r="BV965" s="35"/>
      <c r="BW965" s="35"/>
      <c r="BX965" s="35"/>
      <c r="BY965" s="35"/>
      <c r="BZ965" s="35"/>
      <c r="CE965" s="699" t="e">
        <f t="shared" si="1833"/>
        <v>#DIV/0!</v>
      </c>
    </row>
    <row r="966" spans="2:83" s="49" customFormat="1" ht="102.75" hidden="1" customHeight="1" x14ac:dyDescent="0.25">
      <c r="B966" s="227" t="s">
        <v>34</v>
      </c>
      <c r="C966" s="119" t="s">
        <v>155</v>
      </c>
      <c r="D966" s="35">
        <f>E966</f>
        <v>0</v>
      </c>
      <c r="E966" s="35">
        <v>0</v>
      </c>
      <c r="F966" s="35"/>
      <c r="G966" s="35"/>
      <c r="H966" s="41"/>
      <c r="I966" s="41"/>
      <c r="J966" s="116">
        <f t="shared" ref="J966:J970" si="1880">K966</f>
        <v>0</v>
      </c>
      <c r="K966" s="35">
        <f>M966</f>
        <v>0</v>
      </c>
      <c r="L966" s="699" t="e">
        <f t="shared" si="1858"/>
        <v>#DIV/0!</v>
      </c>
      <c r="M966" s="172">
        <v>0</v>
      </c>
      <c r="N966" s="35"/>
      <c r="O966" s="35"/>
      <c r="P966" s="35"/>
      <c r="Q966" s="35"/>
      <c r="R966" s="35"/>
      <c r="S966" s="41"/>
      <c r="T966" s="41"/>
      <c r="U966" s="41"/>
      <c r="V966" s="394">
        <f t="shared" si="1871"/>
        <v>0</v>
      </c>
      <c r="W966" s="35"/>
      <c r="X966" s="35"/>
      <c r="Y966" s="35"/>
      <c r="Z966" s="474">
        <f t="shared" si="1872"/>
        <v>0</v>
      </c>
      <c r="AA966" s="394">
        <f t="shared" si="1879"/>
        <v>0</v>
      </c>
      <c r="AB966" s="394">
        <f t="shared" si="1873"/>
        <v>0</v>
      </c>
      <c r="AC966" s="394">
        <f t="shared" si="1874"/>
        <v>0</v>
      </c>
      <c r="AD966" s="687"/>
      <c r="AE966" s="258">
        <f>AG966</f>
        <v>0</v>
      </c>
      <c r="AF966" s="699" t="e">
        <f t="shared" si="1859"/>
        <v>#DIV/0!</v>
      </c>
      <c r="AG966" s="172">
        <v>0</v>
      </c>
      <c r="AH966" s="35"/>
      <c r="AI966" s="35"/>
      <c r="AJ966" s="35"/>
      <c r="AK966" s="35"/>
      <c r="AL966" s="35"/>
      <c r="AM966" s="41"/>
      <c r="AN966" s="41"/>
      <c r="AO966" s="41"/>
      <c r="AP966" s="35">
        <f t="shared" si="1846"/>
        <v>0</v>
      </c>
      <c r="AQ966" s="35"/>
      <c r="AR966" s="35">
        <f>AT966</f>
        <v>0</v>
      </c>
      <c r="AS966" s="699" t="e">
        <f t="shared" si="1860"/>
        <v>#DIV/0!</v>
      </c>
      <c r="AT966" s="172">
        <v>0</v>
      </c>
      <c r="AU966" s="699"/>
      <c r="AV966" s="35"/>
      <c r="AW966" s="699"/>
      <c r="AX966" s="172"/>
      <c r="AY966" s="35"/>
      <c r="AZ966" s="41"/>
      <c r="BA966" s="699" t="e">
        <f t="shared" si="1867"/>
        <v>#DIV/0!</v>
      </c>
      <c r="BB966" s="41"/>
      <c r="BC966" s="41">
        <f t="shared" si="1847"/>
        <v>0</v>
      </c>
      <c r="BD966" s="41">
        <f t="shared" si="1848"/>
        <v>0</v>
      </c>
      <c r="BE966" s="35">
        <f>BF966</f>
        <v>0</v>
      </c>
      <c r="BF966" s="35">
        <v>0</v>
      </c>
      <c r="BG966" s="35"/>
      <c r="BH966" s="41"/>
      <c r="BI966" s="41"/>
      <c r="BJ966" s="35">
        <f t="shared" si="1875"/>
        <v>0</v>
      </c>
      <c r="BK966" s="35"/>
      <c r="BL966" s="41"/>
      <c r="BM966" s="41"/>
      <c r="BN966" s="35">
        <f t="shared" si="1876"/>
        <v>0</v>
      </c>
      <c r="BO966" s="35">
        <f t="shared" si="1877"/>
        <v>0</v>
      </c>
      <c r="BP966" s="35"/>
      <c r="BQ966" s="35"/>
      <c r="BR966" s="41">
        <f t="shared" si="1878"/>
        <v>0</v>
      </c>
      <c r="BS966" s="41"/>
      <c r="BT966" s="35"/>
      <c r="BU966" s="35">
        <f>BV966</f>
        <v>0</v>
      </c>
      <c r="BV966" s="35">
        <v>0</v>
      </c>
      <c r="BW966" s="35"/>
      <c r="BX966" s="35"/>
      <c r="BY966" s="41"/>
      <c r="BZ966" s="41"/>
      <c r="CE966" s="699" t="e">
        <f t="shared" si="1833"/>
        <v>#DIV/0!</v>
      </c>
    </row>
    <row r="967" spans="2:83" s="49" customFormat="1" ht="98.25" hidden="1" customHeight="1" x14ac:dyDescent="0.25">
      <c r="B967" s="227" t="s">
        <v>63</v>
      </c>
      <c r="C967" s="119" t="s">
        <v>156</v>
      </c>
      <c r="D967" s="35" t="e">
        <f>E967</f>
        <v>#REF!</v>
      </c>
      <c r="E967" s="41" t="e">
        <f>#REF!</f>
        <v>#REF!</v>
      </c>
      <c r="F967" s="41"/>
      <c r="G967" s="41"/>
      <c r="H967" s="41"/>
      <c r="I967" s="41"/>
      <c r="J967" s="116" t="e">
        <f t="shared" si="1880"/>
        <v>#REF!</v>
      </c>
      <c r="K967" s="35" t="e">
        <f>M967</f>
        <v>#REF!</v>
      </c>
      <c r="L967" s="699" t="e">
        <f t="shared" si="1858"/>
        <v>#REF!</v>
      </c>
      <c r="M967" s="258" t="e">
        <f>#REF!</f>
        <v>#REF!</v>
      </c>
      <c r="N967" s="41"/>
      <c r="O967" s="41"/>
      <c r="P967" s="41"/>
      <c r="Q967" s="41"/>
      <c r="R967" s="41"/>
      <c r="S967" s="41"/>
      <c r="T967" s="41"/>
      <c r="U967" s="41"/>
      <c r="V967" s="394">
        <f t="shared" si="1871"/>
        <v>0</v>
      </c>
      <c r="W967" s="35"/>
      <c r="X967" s="35"/>
      <c r="Y967" s="35"/>
      <c r="Z967" s="474" t="e">
        <f t="shared" si="1872"/>
        <v>#REF!</v>
      </c>
      <c r="AA967" s="394" t="e">
        <f t="shared" si="1879"/>
        <v>#REF!</v>
      </c>
      <c r="AB967" s="394">
        <f t="shared" si="1873"/>
        <v>0</v>
      </c>
      <c r="AC967" s="394">
        <f t="shared" si="1874"/>
        <v>0</v>
      </c>
      <c r="AD967" s="687"/>
      <c r="AE967" s="258" t="e">
        <f>AG967</f>
        <v>#REF!</v>
      </c>
      <c r="AF967" s="699" t="e">
        <f t="shared" si="1859"/>
        <v>#REF!</v>
      </c>
      <c r="AG967" s="258" t="e">
        <f>K967</f>
        <v>#REF!</v>
      </c>
      <c r="AH967" s="41"/>
      <c r="AI967" s="41"/>
      <c r="AJ967" s="41"/>
      <c r="AK967" s="41"/>
      <c r="AL967" s="41"/>
      <c r="AM967" s="41"/>
      <c r="AN967" s="41"/>
      <c r="AO967" s="41"/>
      <c r="AP967" s="35" t="e">
        <f t="shared" si="1846"/>
        <v>#REF!</v>
      </c>
      <c r="AQ967" s="35"/>
      <c r="AR967" s="35" t="e">
        <f>AT967</f>
        <v>#REF!</v>
      </c>
      <c r="AS967" s="699" t="e">
        <f t="shared" si="1860"/>
        <v>#REF!</v>
      </c>
      <c r="AT967" s="258" t="e">
        <f>#REF!</f>
        <v>#REF!</v>
      </c>
      <c r="AU967" s="699"/>
      <c r="AV967" s="41"/>
      <c r="AW967" s="699"/>
      <c r="AX967" s="258"/>
      <c r="AY967" s="41"/>
      <c r="AZ967" s="41"/>
      <c r="BA967" s="699" t="e">
        <f t="shared" si="1867"/>
        <v>#DIV/0!</v>
      </c>
      <c r="BB967" s="41"/>
      <c r="BC967" s="41">
        <f t="shared" si="1847"/>
        <v>0</v>
      </c>
      <c r="BD967" s="41">
        <f t="shared" si="1848"/>
        <v>0</v>
      </c>
      <c r="BE967" s="35">
        <f>BF967</f>
        <v>0</v>
      </c>
      <c r="BF967" s="41">
        <f>X967</f>
        <v>0</v>
      </c>
      <c r="BG967" s="41"/>
      <c r="BH967" s="41"/>
      <c r="BI967" s="41"/>
      <c r="BJ967" s="35">
        <f t="shared" si="1875"/>
        <v>0</v>
      </c>
      <c r="BK967" s="41"/>
      <c r="BL967" s="41"/>
      <c r="BM967" s="41"/>
      <c r="BN967" s="35">
        <f t="shared" si="1876"/>
        <v>0</v>
      </c>
      <c r="BO967" s="41">
        <f t="shared" si="1877"/>
        <v>0</v>
      </c>
      <c r="BP967" s="41"/>
      <c r="BQ967" s="41"/>
      <c r="BR967" s="41">
        <f t="shared" si="1878"/>
        <v>0</v>
      </c>
      <c r="BS967" s="41"/>
      <c r="BT967" s="35"/>
      <c r="BU967" s="35">
        <f>BV967</f>
        <v>0</v>
      </c>
      <c r="BV967" s="41">
        <f>BH967</f>
        <v>0</v>
      </c>
      <c r="BW967" s="41"/>
      <c r="BX967" s="41"/>
      <c r="BY967" s="41"/>
      <c r="BZ967" s="41"/>
      <c r="CE967" s="699" t="e">
        <f t="shared" si="1833"/>
        <v>#DIV/0!</v>
      </c>
    </row>
    <row r="968" spans="2:83" s="49" customFormat="1" ht="100.5" hidden="1" customHeight="1" x14ac:dyDescent="0.25">
      <c r="B968" s="227" t="s">
        <v>7</v>
      </c>
      <c r="C968" s="119" t="s">
        <v>157</v>
      </c>
      <c r="D968" s="35" t="e">
        <f>E968</f>
        <v>#REF!</v>
      </c>
      <c r="E968" s="41" t="e">
        <f>#REF!</f>
        <v>#REF!</v>
      </c>
      <c r="F968" s="41"/>
      <c r="G968" s="41"/>
      <c r="H968" s="41"/>
      <c r="I968" s="41"/>
      <c r="J968" s="116" t="e">
        <f t="shared" si="1880"/>
        <v>#REF!</v>
      </c>
      <c r="K968" s="35" t="e">
        <f>M968</f>
        <v>#REF!</v>
      </c>
      <c r="L968" s="699" t="e">
        <f t="shared" si="1858"/>
        <v>#REF!</v>
      </c>
      <c r="M968" s="258" t="e">
        <f>#REF!</f>
        <v>#REF!</v>
      </c>
      <c r="N968" s="41"/>
      <c r="O968" s="41"/>
      <c r="P968" s="41"/>
      <c r="Q968" s="41"/>
      <c r="R968" s="41"/>
      <c r="S968" s="41"/>
      <c r="T968" s="41"/>
      <c r="U968" s="41"/>
      <c r="V968" s="394">
        <f t="shared" si="1871"/>
        <v>0</v>
      </c>
      <c r="W968" s="35"/>
      <c r="X968" s="35"/>
      <c r="Y968" s="35"/>
      <c r="Z968" s="474" t="e">
        <f t="shared" si="1872"/>
        <v>#REF!</v>
      </c>
      <c r="AA968" s="394" t="e">
        <f t="shared" si="1879"/>
        <v>#REF!</v>
      </c>
      <c r="AB968" s="394">
        <f t="shared" si="1873"/>
        <v>0</v>
      </c>
      <c r="AC968" s="394">
        <f t="shared" si="1874"/>
        <v>0</v>
      </c>
      <c r="AD968" s="687"/>
      <c r="AE968" s="258" t="e">
        <f>AG968</f>
        <v>#REF!</v>
      </c>
      <c r="AF968" s="699" t="e">
        <f t="shared" si="1859"/>
        <v>#REF!</v>
      </c>
      <c r="AG968" s="258" t="e">
        <f>K968</f>
        <v>#REF!</v>
      </c>
      <c r="AH968" s="41"/>
      <c r="AI968" s="41"/>
      <c r="AJ968" s="41"/>
      <c r="AK968" s="41"/>
      <c r="AL968" s="41"/>
      <c r="AM968" s="41"/>
      <c r="AN968" s="41"/>
      <c r="AO968" s="41"/>
      <c r="AP968" s="35" t="e">
        <f t="shared" si="1846"/>
        <v>#REF!</v>
      </c>
      <c r="AQ968" s="35"/>
      <c r="AR968" s="35" t="e">
        <f>AT968</f>
        <v>#REF!</v>
      </c>
      <c r="AS968" s="699" t="e">
        <f t="shared" si="1860"/>
        <v>#REF!</v>
      </c>
      <c r="AT968" s="258" t="e">
        <f>#REF!</f>
        <v>#REF!</v>
      </c>
      <c r="AU968" s="699"/>
      <c r="AV968" s="41"/>
      <c r="AW968" s="699"/>
      <c r="AX968" s="258"/>
      <c r="AY968" s="41"/>
      <c r="AZ968" s="41"/>
      <c r="BA968" s="699" t="e">
        <f t="shared" si="1867"/>
        <v>#DIV/0!</v>
      </c>
      <c r="BB968" s="41"/>
      <c r="BC968" s="41">
        <f t="shared" si="1847"/>
        <v>0</v>
      </c>
      <c r="BD968" s="41">
        <f t="shared" si="1848"/>
        <v>0</v>
      </c>
      <c r="BE968" s="35">
        <f>BF968</f>
        <v>0</v>
      </c>
      <c r="BF968" s="41">
        <f>X968</f>
        <v>0</v>
      </c>
      <c r="BG968" s="41"/>
      <c r="BH968" s="41"/>
      <c r="BI968" s="41"/>
      <c r="BJ968" s="35">
        <f t="shared" si="1875"/>
        <v>0</v>
      </c>
      <c r="BK968" s="41"/>
      <c r="BL968" s="41"/>
      <c r="BM968" s="41"/>
      <c r="BN968" s="35">
        <f t="shared" si="1876"/>
        <v>0</v>
      </c>
      <c r="BO968" s="41">
        <f t="shared" si="1877"/>
        <v>0</v>
      </c>
      <c r="BP968" s="41"/>
      <c r="BQ968" s="41"/>
      <c r="BR968" s="41">
        <f t="shared" si="1878"/>
        <v>0</v>
      </c>
      <c r="BS968" s="41"/>
      <c r="BT968" s="35"/>
      <c r="BU968" s="35">
        <f>BV968</f>
        <v>0</v>
      </c>
      <c r="BV968" s="41">
        <f>BH968</f>
        <v>0</v>
      </c>
      <c r="BW968" s="41"/>
      <c r="BX968" s="41"/>
      <c r="BY968" s="41"/>
      <c r="BZ968" s="41"/>
      <c r="CE968" s="699" t="e">
        <f t="shared" si="1833"/>
        <v>#DIV/0!</v>
      </c>
    </row>
    <row r="969" spans="2:83" s="49" customFormat="1" ht="99" hidden="1" customHeight="1" x14ac:dyDescent="0.25">
      <c r="B969" s="227" t="s">
        <v>8</v>
      </c>
      <c r="C969" s="119" t="s">
        <v>158</v>
      </c>
      <c r="D969" s="35" t="e">
        <f>E969</f>
        <v>#REF!</v>
      </c>
      <c r="E969" s="41" t="e">
        <f>#REF!</f>
        <v>#REF!</v>
      </c>
      <c r="F969" s="41"/>
      <c r="G969" s="41"/>
      <c r="H969" s="41"/>
      <c r="I969" s="41"/>
      <c r="J969" s="116" t="e">
        <f t="shared" si="1880"/>
        <v>#REF!</v>
      </c>
      <c r="K969" s="35" t="e">
        <f>M969</f>
        <v>#REF!</v>
      </c>
      <c r="L969" s="699" t="e">
        <f t="shared" si="1858"/>
        <v>#REF!</v>
      </c>
      <c r="M969" s="258" t="e">
        <f>#REF!</f>
        <v>#REF!</v>
      </c>
      <c r="N969" s="41"/>
      <c r="O969" s="41"/>
      <c r="P969" s="41"/>
      <c r="Q969" s="41"/>
      <c r="R969" s="41"/>
      <c r="S969" s="41"/>
      <c r="T969" s="41"/>
      <c r="U969" s="41"/>
      <c r="V969" s="394">
        <f t="shared" si="1871"/>
        <v>0</v>
      </c>
      <c r="W969" s="35"/>
      <c r="X969" s="35"/>
      <c r="Y969" s="35"/>
      <c r="Z969" s="474" t="e">
        <f t="shared" si="1872"/>
        <v>#REF!</v>
      </c>
      <c r="AA969" s="394" t="e">
        <f t="shared" si="1879"/>
        <v>#REF!</v>
      </c>
      <c r="AB969" s="394">
        <f t="shared" si="1873"/>
        <v>0</v>
      </c>
      <c r="AC969" s="394">
        <f t="shared" si="1874"/>
        <v>0</v>
      </c>
      <c r="AD969" s="687"/>
      <c r="AE969" s="258" t="e">
        <f>AG969</f>
        <v>#REF!</v>
      </c>
      <c r="AF969" s="699" t="e">
        <f t="shared" si="1859"/>
        <v>#REF!</v>
      </c>
      <c r="AG969" s="258" t="e">
        <f>K969</f>
        <v>#REF!</v>
      </c>
      <c r="AH969" s="41"/>
      <c r="AI969" s="41"/>
      <c r="AJ969" s="41"/>
      <c r="AK969" s="41"/>
      <c r="AL969" s="41"/>
      <c r="AM969" s="41"/>
      <c r="AN969" s="41"/>
      <c r="AO969" s="41"/>
      <c r="AP969" s="35" t="e">
        <f t="shared" si="1846"/>
        <v>#REF!</v>
      </c>
      <c r="AQ969" s="35"/>
      <c r="AR969" s="35" t="e">
        <f>AT969</f>
        <v>#REF!</v>
      </c>
      <c r="AS969" s="699" t="e">
        <f t="shared" si="1860"/>
        <v>#REF!</v>
      </c>
      <c r="AT969" s="258" t="e">
        <f>#REF!</f>
        <v>#REF!</v>
      </c>
      <c r="AU969" s="699"/>
      <c r="AV969" s="41"/>
      <c r="AW969" s="699"/>
      <c r="AX969" s="258"/>
      <c r="AY969" s="41"/>
      <c r="AZ969" s="41"/>
      <c r="BA969" s="699" t="e">
        <f t="shared" si="1867"/>
        <v>#DIV/0!</v>
      </c>
      <c r="BB969" s="41"/>
      <c r="BC969" s="41">
        <f t="shared" si="1847"/>
        <v>0</v>
      </c>
      <c r="BD969" s="41">
        <f t="shared" si="1848"/>
        <v>0</v>
      </c>
      <c r="BE969" s="35">
        <f>BF969</f>
        <v>0</v>
      </c>
      <c r="BF969" s="41">
        <f>X969</f>
        <v>0</v>
      </c>
      <c r="BG969" s="41"/>
      <c r="BH969" s="41"/>
      <c r="BI969" s="41"/>
      <c r="BJ969" s="35">
        <f t="shared" si="1875"/>
        <v>0</v>
      </c>
      <c r="BK969" s="41"/>
      <c r="BL969" s="41"/>
      <c r="BM969" s="41"/>
      <c r="BN969" s="35">
        <f t="shared" si="1876"/>
        <v>0</v>
      </c>
      <c r="BO969" s="41">
        <f t="shared" si="1877"/>
        <v>0</v>
      </c>
      <c r="BP969" s="41"/>
      <c r="BQ969" s="41"/>
      <c r="BR969" s="41">
        <f t="shared" si="1878"/>
        <v>0</v>
      </c>
      <c r="BS969" s="41"/>
      <c r="BT969" s="35"/>
      <c r="BU969" s="35">
        <f>BV969</f>
        <v>0</v>
      </c>
      <c r="BV969" s="41">
        <f>BH969</f>
        <v>0</v>
      </c>
      <c r="BW969" s="41"/>
      <c r="BX969" s="41"/>
      <c r="BY969" s="41"/>
      <c r="BZ969" s="41"/>
      <c r="CE969" s="699" t="e">
        <f t="shared" si="1833"/>
        <v>#DIV/0!</v>
      </c>
    </row>
    <row r="970" spans="2:83" s="49" customFormat="1" ht="125.25" hidden="1" customHeight="1" x14ac:dyDescent="0.25">
      <c r="B970" s="227" t="s">
        <v>10</v>
      </c>
      <c r="C970" s="119" t="s">
        <v>159</v>
      </c>
      <c r="D970" s="35" t="e">
        <f>E970</f>
        <v>#REF!</v>
      </c>
      <c r="E970" s="41" t="e">
        <f>#REF!</f>
        <v>#REF!</v>
      </c>
      <c r="F970" s="41"/>
      <c r="G970" s="41"/>
      <c r="H970" s="41"/>
      <c r="I970" s="41"/>
      <c r="J970" s="116" t="e">
        <f t="shared" si="1880"/>
        <v>#REF!</v>
      </c>
      <c r="K970" s="35" t="e">
        <f>M970</f>
        <v>#REF!</v>
      </c>
      <c r="L970" s="699" t="e">
        <f t="shared" si="1858"/>
        <v>#REF!</v>
      </c>
      <c r="M970" s="258" t="e">
        <f>#REF!</f>
        <v>#REF!</v>
      </c>
      <c r="N970" s="41"/>
      <c r="O970" s="41"/>
      <c r="P970" s="41"/>
      <c r="Q970" s="41"/>
      <c r="R970" s="41"/>
      <c r="S970" s="41"/>
      <c r="T970" s="41"/>
      <c r="U970" s="41"/>
      <c r="V970" s="394">
        <f t="shared" si="1871"/>
        <v>0</v>
      </c>
      <c r="W970" s="35"/>
      <c r="X970" s="35"/>
      <c r="Y970" s="35"/>
      <c r="Z970" s="474" t="e">
        <f t="shared" si="1872"/>
        <v>#REF!</v>
      </c>
      <c r="AA970" s="394" t="e">
        <f t="shared" si="1879"/>
        <v>#REF!</v>
      </c>
      <c r="AB970" s="394">
        <f t="shared" si="1873"/>
        <v>0</v>
      </c>
      <c r="AC970" s="394">
        <f t="shared" si="1874"/>
        <v>0</v>
      </c>
      <c r="AD970" s="687"/>
      <c r="AE970" s="258" t="e">
        <f>AG970</f>
        <v>#REF!</v>
      </c>
      <c r="AF970" s="699" t="e">
        <f t="shared" si="1859"/>
        <v>#REF!</v>
      </c>
      <c r="AG970" s="258" t="e">
        <f>K970</f>
        <v>#REF!</v>
      </c>
      <c r="AH970" s="41"/>
      <c r="AI970" s="41"/>
      <c r="AJ970" s="41"/>
      <c r="AK970" s="41"/>
      <c r="AL970" s="41"/>
      <c r="AM970" s="41"/>
      <c r="AN970" s="41"/>
      <c r="AO970" s="41"/>
      <c r="AP970" s="35" t="e">
        <f t="shared" si="1846"/>
        <v>#REF!</v>
      </c>
      <c r="AQ970" s="35"/>
      <c r="AR970" s="35" t="e">
        <f>AT970</f>
        <v>#REF!</v>
      </c>
      <c r="AS970" s="699" t="e">
        <f t="shared" si="1860"/>
        <v>#REF!</v>
      </c>
      <c r="AT970" s="258" t="e">
        <f>#REF!</f>
        <v>#REF!</v>
      </c>
      <c r="AU970" s="699"/>
      <c r="AV970" s="41"/>
      <c r="AW970" s="699"/>
      <c r="AX970" s="258"/>
      <c r="AY970" s="41"/>
      <c r="AZ970" s="41"/>
      <c r="BA970" s="699" t="e">
        <f t="shared" si="1867"/>
        <v>#DIV/0!</v>
      </c>
      <c r="BB970" s="41"/>
      <c r="BC970" s="41">
        <f t="shared" si="1847"/>
        <v>0</v>
      </c>
      <c r="BD970" s="41">
        <f t="shared" si="1848"/>
        <v>0</v>
      </c>
      <c r="BE970" s="35">
        <f>BF970</f>
        <v>0</v>
      </c>
      <c r="BF970" s="41">
        <f>X970</f>
        <v>0</v>
      </c>
      <c r="BG970" s="41"/>
      <c r="BH970" s="41"/>
      <c r="BI970" s="41"/>
      <c r="BJ970" s="35">
        <f t="shared" si="1875"/>
        <v>0</v>
      </c>
      <c r="BK970" s="41"/>
      <c r="BL970" s="41"/>
      <c r="BM970" s="41"/>
      <c r="BN970" s="35">
        <f t="shared" si="1876"/>
        <v>0</v>
      </c>
      <c r="BO970" s="41">
        <f t="shared" si="1877"/>
        <v>0</v>
      </c>
      <c r="BP970" s="41"/>
      <c r="BQ970" s="41"/>
      <c r="BR970" s="41">
        <f t="shared" si="1878"/>
        <v>0</v>
      </c>
      <c r="BS970" s="41"/>
      <c r="BT970" s="35"/>
      <c r="BU970" s="35">
        <f>BV970</f>
        <v>0</v>
      </c>
      <c r="BV970" s="41">
        <f>BH970</f>
        <v>0</v>
      </c>
      <c r="BW970" s="41"/>
      <c r="BX970" s="41"/>
      <c r="BY970" s="41"/>
      <c r="BZ970" s="41"/>
      <c r="CE970" s="699" t="e">
        <f t="shared" si="1833"/>
        <v>#DIV/0!</v>
      </c>
    </row>
    <row r="971" spans="2:83" s="49" customFormat="1" ht="61.5" hidden="1" customHeight="1" x14ac:dyDescent="0.25">
      <c r="B971" s="1039" t="s">
        <v>160</v>
      </c>
      <c r="C971" s="1039"/>
      <c r="D971" s="296"/>
      <c r="E971" s="296"/>
      <c r="F971" s="296"/>
      <c r="G971" s="296"/>
      <c r="H971" s="296"/>
      <c r="I971" s="296"/>
      <c r="J971" s="390"/>
      <c r="K971" s="593"/>
      <c r="L971" s="699" t="e">
        <f t="shared" si="1858"/>
        <v>#DIV/0!</v>
      </c>
      <c r="M971" s="969"/>
      <c r="N971" s="593"/>
      <c r="O971" s="296"/>
      <c r="P971" s="593"/>
      <c r="Q971" s="296"/>
      <c r="R971" s="593"/>
      <c r="S971" s="296"/>
      <c r="T971" s="593"/>
      <c r="U971" s="296"/>
      <c r="V971" s="394">
        <f t="shared" si="1871"/>
        <v>0</v>
      </c>
      <c r="W971" s="296"/>
      <c r="X971" s="296"/>
      <c r="Y971" s="296"/>
      <c r="Z971" s="474">
        <f t="shared" si="1872"/>
        <v>0</v>
      </c>
      <c r="AA971" s="394">
        <f t="shared" si="1879"/>
        <v>0</v>
      </c>
      <c r="AB971" s="394">
        <f t="shared" si="1873"/>
        <v>0</v>
      </c>
      <c r="AC971" s="394">
        <f t="shared" si="1874"/>
        <v>0</v>
      </c>
      <c r="AD971" s="687"/>
      <c r="AE971" s="969"/>
      <c r="AF971" s="699" t="e">
        <f t="shared" si="1859"/>
        <v>#DIV/0!</v>
      </c>
      <c r="AG971" s="969"/>
      <c r="AH971" s="593"/>
      <c r="AI971" s="296"/>
      <c r="AJ971" s="593"/>
      <c r="AK971" s="296"/>
      <c r="AL971" s="593"/>
      <c r="AM971" s="296"/>
      <c r="AN971" s="593"/>
      <c r="AO971" s="296"/>
      <c r="AP971" s="296">
        <f t="shared" si="1846"/>
        <v>0</v>
      </c>
      <c r="AQ971" s="593"/>
      <c r="AR971" s="296"/>
      <c r="AS971" s="699" t="e">
        <f t="shared" si="1860"/>
        <v>#DIV/0!</v>
      </c>
      <c r="AT971" s="969"/>
      <c r="AU971" s="699"/>
      <c r="AV971" s="296"/>
      <c r="AW971" s="699"/>
      <c r="AX971" s="969"/>
      <c r="AY971" s="593"/>
      <c r="AZ971" s="296"/>
      <c r="BA971" s="699" t="e">
        <f t="shared" si="1867"/>
        <v>#DIV/0!</v>
      </c>
      <c r="BB971" s="296"/>
      <c r="BC971" s="296">
        <f t="shared" si="1847"/>
        <v>0</v>
      </c>
      <c r="BD971" s="296">
        <f t="shared" si="1848"/>
        <v>0</v>
      </c>
      <c r="BE971" s="296"/>
      <c r="BF971" s="296"/>
      <c r="BG971" s="296"/>
      <c r="BH971" s="296"/>
      <c r="BI971" s="296"/>
      <c r="BJ971" s="296">
        <f t="shared" si="1875"/>
        <v>0</v>
      </c>
      <c r="BK971" s="296"/>
      <c r="BL971" s="296"/>
      <c r="BM971" s="296"/>
      <c r="BN971" s="296">
        <f t="shared" si="1876"/>
        <v>0</v>
      </c>
      <c r="BO971" s="296">
        <f t="shared" si="1877"/>
        <v>0</v>
      </c>
      <c r="BP971" s="296"/>
      <c r="BQ971" s="296"/>
      <c r="BR971" s="296">
        <f t="shared" si="1878"/>
        <v>0</v>
      </c>
      <c r="BS971" s="296"/>
      <c r="BT971" s="296"/>
      <c r="BU971" s="296"/>
      <c r="BV971" s="296"/>
      <c r="BW971" s="296"/>
      <c r="BX971" s="296"/>
      <c r="BY971" s="296"/>
      <c r="BZ971" s="296"/>
      <c r="CE971" s="699" t="e">
        <f t="shared" si="1833"/>
        <v>#DIV/0!</v>
      </c>
    </row>
    <row r="972" spans="2:83" s="76" customFormat="1" ht="86.25" hidden="1" customHeight="1" x14ac:dyDescent="0.25">
      <c r="B972" s="419" t="s">
        <v>34</v>
      </c>
      <c r="C972" s="420" t="s">
        <v>161</v>
      </c>
      <c r="D972" s="62">
        <v>0</v>
      </c>
      <c r="E972" s="62">
        <v>0</v>
      </c>
      <c r="F972" s="62"/>
      <c r="G972" s="62"/>
      <c r="H972" s="62">
        <v>0</v>
      </c>
      <c r="I972" s="62">
        <v>0</v>
      </c>
      <c r="J972" s="292">
        <v>0</v>
      </c>
      <c r="K972" s="41">
        <v>0</v>
      </c>
      <c r="L972" s="699" t="e">
        <f t="shared" si="1858"/>
        <v>#DIV/0!</v>
      </c>
      <c r="M972" s="871">
        <v>0</v>
      </c>
      <c r="N972" s="41"/>
      <c r="O972" s="62"/>
      <c r="P972" s="41"/>
      <c r="Q972" s="62"/>
      <c r="R972" s="41"/>
      <c r="S972" s="62">
        <v>0</v>
      </c>
      <c r="T972" s="41"/>
      <c r="U972" s="62">
        <v>0</v>
      </c>
      <c r="V972" s="394">
        <f t="shared" si="1871"/>
        <v>0</v>
      </c>
      <c r="W972" s="62"/>
      <c r="X972" s="62"/>
      <c r="Y972" s="62"/>
      <c r="Z972" s="474">
        <f t="shared" si="1872"/>
        <v>0</v>
      </c>
      <c r="AA972" s="394">
        <f t="shared" si="1879"/>
        <v>0</v>
      </c>
      <c r="AB972" s="394">
        <f t="shared" si="1873"/>
        <v>0</v>
      </c>
      <c r="AC972" s="394">
        <f t="shared" si="1874"/>
        <v>0</v>
      </c>
      <c r="AD972" s="687"/>
      <c r="AE972" s="871">
        <v>0</v>
      </c>
      <c r="AF972" s="699" t="e">
        <f t="shared" si="1859"/>
        <v>#DIV/0!</v>
      </c>
      <c r="AG972" s="871">
        <v>0</v>
      </c>
      <c r="AH972" s="41"/>
      <c r="AI972" s="62"/>
      <c r="AJ972" s="41"/>
      <c r="AK972" s="62"/>
      <c r="AL972" s="41"/>
      <c r="AM972" s="62">
        <v>0</v>
      </c>
      <c r="AN972" s="41"/>
      <c r="AO972" s="62">
        <v>0</v>
      </c>
      <c r="AP972" s="62">
        <f t="shared" si="1846"/>
        <v>0</v>
      </c>
      <c r="AQ972" s="41"/>
      <c r="AR972" s="62">
        <v>0</v>
      </c>
      <c r="AS972" s="699" t="e">
        <f t="shared" si="1860"/>
        <v>#DIV/0!</v>
      </c>
      <c r="AT972" s="871">
        <v>0</v>
      </c>
      <c r="AU972" s="699"/>
      <c r="AV972" s="62"/>
      <c r="AW972" s="699"/>
      <c r="AX972" s="871"/>
      <c r="AY972" s="41"/>
      <c r="AZ972" s="62">
        <v>0</v>
      </c>
      <c r="BA972" s="699" t="e">
        <f t="shared" si="1867"/>
        <v>#DIV/0!</v>
      </c>
      <c r="BB972" s="62">
        <v>0</v>
      </c>
      <c r="BC972" s="62">
        <f t="shared" si="1847"/>
        <v>0</v>
      </c>
      <c r="BD972" s="62">
        <f t="shared" si="1848"/>
        <v>0</v>
      </c>
      <c r="BE972" s="62">
        <v>0</v>
      </c>
      <c r="BF972" s="62">
        <v>0</v>
      </c>
      <c r="BG972" s="62"/>
      <c r="BH972" s="62">
        <v>0</v>
      </c>
      <c r="BI972" s="62">
        <v>0</v>
      </c>
      <c r="BJ972" s="62">
        <f t="shared" si="1875"/>
        <v>0</v>
      </c>
      <c r="BK972" s="62"/>
      <c r="BL972" s="62"/>
      <c r="BM972" s="62"/>
      <c r="BN972" s="62">
        <f t="shared" si="1876"/>
        <v>0</v>
      </c>
      <c r="BO972" s="62">
        <f t="shared" si="1877"/>
        <v>0</v>
      </c>
      <c r="BP972" s="62"/>
      <c r="BQ972" s="62"/>
      <c r="BR972" s="62">
        <f t="shared" si="1878"/>
        <v>0</v>
      </c>
      <c r="BS972" s="62">
        <v>0</v>
      </c>
      <c r="BT972" s="62"/>
      <c r="BU972" s="62">
        <v>0</v>
      </c>
      <c r="BV972" s="62">
        <v>0</v>
      </c>
      <c r="BW972" s="62"/>
      <c r="BX972" s="62"/>
      <c r="BY972" s="62">
        <v>0</v>
      </c>
      <c r="BZ972" s="62">
        <v>0</v>
      </c>
      <c r="CE972" s="699" t="e">
        <f t="shared" si="1833"/>
        <v>#DIV/0!</v>
      </c>
    </row>
    <row r="973" spans="2:83" s="454" customFormat="1" ht="75.75" hidden="1" customHeight="1" x14ac:dyDescent="0.35">
      <c r="B973" s="452" t="s">
        <v>34</v>
      </c>
      <c r="C973" s="453" t="s">
        <v>471</v>
      </c>
      <c r="D973" s="414">
        <f>I973</f>
        <v>0</v>
      </c>
      <c r="E973" s="414"/>
      <c r="F973" s="414"/>
      <c r="G973" s="414"/>
      <c r="H973" s="414"/>
      <c r="I973" s="414">
        <f>I974+I975</f>
        <v>0</v>
      </c>
      <c r="J973" s="414">
        <f>J974+J975</f>
        <v>0</v>
      </c>
      <c r="K973" s="114">
        <v>0</v>
      </c>
      <c r="L973" s="699" t="e">
        <f t="shared" si="1858"/>
        <v>#DIV/0!</v>
      </c>
      <c r="M973" s="970"/>
      <c r="N973" s="114"/>
      <c r="O973" s="414"/>
      <c r="P973" s="114"/>
      <c r="Q973" s="414"/>
      <c r="R973" s="114"/>
      <c r="S973" s="414"/>
      <c r="T973" s="114"/>
      <c r="U973" s="414">
        <f>U974+U975</f>
        <v>0</v>
      </c>
      <c r="V973" s="438"/>
      <c r="W973" s="414"/>
      <c r="X973" s="414"/>
      <c r="Y973" s="414"/>
      <c r="Z973" s="474"/>
      <c r="AA973" s="438"/>
      <c r="AB973" s="438"/>
      <c r="AC973" s="438"/>
      <c r="AD973" s="687"/>
      <c r="AE973" s="970">
        <f>AO973</f>
        <v>0</v>
      </c>
      <c r="AF973" s="699" t="e">
        <f t="shared" si="1859"/>
        <v>#DIV/0!</v>
      </c>
      <c r="AG973" s="970"/>
      <c r="AH973" s="114"/>
      <c r="AI973" s="414"/>
      <c r="AJ973" s="114"/>
      <c r="AK973" s="414"/>
      <c r="AL973" s="114"/>
      <c r="AM973" s="414"/>
      <c r="AN973" s="114"/>
      <c r="AO973" s="414">
        <f>AO974+AO975</f>
        <v>0</v>
      </c>
      <c r="AP973" s="414">
        <f>AP974+AP975</f>
        <v>0</v>
      </c>
      <c r="AQ973" s="114"/>
      <c r="AR973" s="414">
        <f>BB973</f>
        <v>0</v>
      </c>
      <c r="AS973" s="699" t="e">
        <f t="shared" si="1860"/>
        <v>#DIV/0!</v>
      </c>
      <c r="AT973" s="970"/>
      <c r="AU973" s="699"/>
      <c r="AV973" s="414"/>
      <c r="AW973" s="699"/>
      <c r="AX973" s="970"/>
      <c r="AY973" s="114"/>
      <c r="AZ973" s="414"/>
      <c r="BA973" s="699"/>
      <c r="BB973" s="414">
        <f>BB974+BB975</f>
        <v>0</v>
      </c>
      <c r="BC973" s="414"/>
      <c r="BD973" s="414"/>
      <c r="BE973" s="414">
        <v>0</v>
      </c>
      <c r="BF973" s="414"/>
      <c r="BG973" s="414"/>
      <c r="BH973" s="414"/>
      <c r="BI973" s="414"/>
      <c r="BJ973" s="414"/>
      <c r="BK973" s="414"/>
      <c r="BL973" s="414"/>
      <c r="BM973" s="414"/>
      <c r="BN973" s="414">
        <f>BS973</f>
        <v>35034</v>
      </c>
      <c r="BO973" s="414"/>
      <c r="BP973" s="414"/>
      <c r="BQ973" s="414"/>
      <c r="BR973" s="414"/>
      <c r="BS973" s="414">
        <f>BS974+BS975</f>
        <v>35034</v>
      </c>
      <c r="BT973" s="414"/>
      <c r="BU973" s="414">
        <f t="shared" ref="BU973:BU978" si="1881">BZ973</f>
        <v>35034</v>
      </c>
      <c r="BV973" s="414"/>
      <c r="BW973" s="414"/>
      <c r="BX973" s="414"/>
      <c r="BY973" s="414"/>
      <c r="BZ973" s="414">
        <f>BZ974+BZ975</f>
        <v>35034</v>
      </c>
      <c r="CE973" s="699" t="e">
        <f t="shared" si="1833"/>
        <v>#DIV/0!</v>
      </c>
    </row>
    <row r="974" spans="2:83" s="455" customFormat="1" ht="48" hidden="1" customHeight="1" x14ac:dyDescent="0.35">
      <c r="B974" s="417"/>
      <c r="C974" s="569" t="s">
        <v>32</v>
      </c>
      <c r="D974" s="569">
        <f t="shared" ref="D974:D975" si="1882">I974</f>
        <v>0</v>
      </c>
      <c r="E974" s="569"/>
      <c r="F974" s="569"/>
      <c r="G974" s="569"/>
      <c r="H974" s="569"/>
      <c r="I974" s="569">
        <v>0</v>
      </c>
      <c r="J974" s="569">
        <f>U974-I974</f>
        <v>0</v>
      </c>
      <c r="K974" s="582">
        <f t="shared" ref="K974:K975" si="1883">U974</f>
        <v>0</v>
      </c>
      <c r="L974" s="699" t="e">
        <f t="shared" si="1858"/>
        <v>#DIV/0!</v>
      </c>
      <c r="M974" s="176"/>
      <c r="N974" s="687"/>
      <c r="O974" s="569"/>
      <c r="P974" s="687"/>
      <c r="Q974" s="569"/>
      <c r="R974" s="687"/>
      <c r="S974" s="569"/>
      <c r="T974" s="687"/>
      <c r="U974" s="569">
        <v>0</v>
      </c>
      <c r="V974" s="569">
        <f>W974+X974+Y974</f>
        <v>0</v>
      </c>
      <c r="W974" s="569"/>
      <c r="X974" s="569"/>
      <c r="Y974" s="569"/>
      <c r="Z974" s="569">
        <f t="shared" ref="Z974:Z975" si="1884">AC974</f>
        <v>1763.9</v>
      </c>
      <c r="AA974" s="569"/>
      <c r="AB974" s="569"/>
      <c r="AC974" s="569">
        <v>1763.9</v>
      </c>
      <c r="AD974" s="687"/>
      <c r="AE974" s="176">
        <f>AE934</f>
        <v>0</v>
      </c>
      <c r="AF974" s="699" t="e">
        <f t="shared" si="1859"/>
        <v>#DIV/0!</v>
      </c>
      <c r="AG974" s="176"/>
      <c r="AH974" s="687"/>
      <c r="AI974" s="569"/>
      <c r="AJ974" s="687"/>
      <c r="AK974" s="569"/>
      <c r="AL974" s="687"/>
      <c r="AM974" s="569"/>
      <c r="AN974" s="687"/>
      <c r="AO974" s="681"/>
      <c r="AP974" s="569">
        <f>BB974-AO974</f>
        <v>0</v>
      </c>
      <c r="AQ974" s="687"/>
      <c r="AR974" s="676">
        <f>BB974</f>
        <v>0</v>
      </c>
      <c r="AS974" s="699" t="e">
        <f t="shared" si="1860"/>
        <v>#DIV/0!</v>
      </c>
      <c r="AT974" s="176"/>
      <c r="AU974" s="699"/>
      <c r="AV974" s="569"/>
      <c r="AW974" s="699"/>
      <c r="AX974" s="176"/>
      <c r="AY974" s="687"/>
      <c r="AZ974" s="569"/>
      <c r="BA974" s="699"/>
      <c r="BB974" s="577"/>
      <c r="BC974" s="569"/>
      <c r="BD974" s="569"/>
      <c r="BE974" s="569"/>
      <c r="BF974" s="569"/>
      <c r="BG974" s="569"/>
      <c r="BH974" s="569"/>
      <c r="BI974" s="569"/>
      <c r="BJ974" s="569"/>
      <c r="BK974" s="569"/>
      <c r="BL974" s="569"/>
      <c r="BM974" s="569"/>
      <c r="BN974" s="569">
        <f>BS974</f>
        <v>19619</v>
      </c>
      <c r="BO974" s="569"/>
      <c r="BP974" s="569"/>
      <c r="BQ974" s="569"/>
      <c r="BR974" s="569"/>
      <c r="BS974" s="681">
        <f>BS977+BS980+BS983+BS986+BS989+BS992+BS995+BS998+BS1001+BS1004</f>
        <v>19619</v>
      </c>
      <c r="BT974" s="577"/>
      <c r="BU974" s="582">
        <f t="shared" si="1881"/>
        <v>19619</v>
      </c>
      <c r="BV974" s="569"/>
      <c r="BW974" s="569"/>
      <c r="BX974" s="569"/>
      <c r="BY974" s="569"/>
      <c r="BZ974" s="649">
        <f>BZ977+BZ980+BZ983+BZ986+BZ989+BZ992+BZ995+BZ998+BZ1001+BZ1004</f>
        <v>19619</v>
      </c>
      <c r="CE974" s="699" t="e">
        <f t="shared" si="1833"/>
        <v>#DIV/0!</v>
      </c>
    </row>
    <row r="975" spans="2:83" s="456" customFormat="1" ht="63" hidden="1" customHeight="1" x14ac:dyDescent="0.35">
      <c r="B975" s="416"/>
      <c r="C975" s="470" t="s">
        <v>290</v>
      </c>
      <c r="D975" s="435">
        <f t="shared" si="1882"/>
        <v>0</v>
      </c>
      <c r="E975" s="491"/>
      <c r="F975" s="507"/>
      <c r="G975" s="491"/>
      <c r="H975" s="491"/>
      <c r="I975" s="491">
        <v>0</v>
      </c>
      <c r="J975" s="435">
        <f>U975-I975</f>
        <v>0</v>
      </c>
      <c r="K975" s="579">
        <f t="shared" si="1883"/>
        <v>0</v>
      </c>
      <c r="L975" s="699" t="e">
        <f t="shared" si="1858"/>
        <v>#DIV/0!</v>
      </c>
      <c r="M975" s="166"/>
      <c r="N975" s="687"/>
      <c r="O975" s="522"/>
      <c r="P975" s="687"/>
      <c r="Q975" s="435"/>
      <c r="R975" s="687"/>
      <c r="S975" s="435"/>
      <c r="T975" s="687"/>
      <c r="U975" s="491">
        <v>0</v>
      </c>
      <c r="V975" s="435">
        <f>Y975</f>
        <v>0</v>
      </c>
      <c r="W975" s="470"/>
      <c r="X975" s="470"/>
      <c r="Y975" s="470"/>
      <c r="Z975" s="470">
        <f t="shared" si="1884"/>
        <v>868.82799999999997</v>
      </c>
      <c r="AA975" s="435"/>
      <c r="AB975" s="435"/>
      <c r="AC975" s="435">
        <v>868.82799999999997</v>
      </c>
      <c r="AD975" s="687"/>
      <c r="AE975" s="166">
        <f>AE935</f>
        <v>0</v>
      </c>
      <c r="AF975" s="699" t="e">
        <f t="shared" si="1859"/>
        <v>#DIV/0!</v>
      </c>
      <c r="AG975" s="166"/>
      <c r="AH975" s="687"/>
      <c r="AI975" s="522"/>
      <c r="AJ975" s="687"/>
      <c r="AK975" s="491"/>
      <c r="AL975" s="687"/>
      <c r="AM975" s="491"/>
      <c r="AN975" s="687"/>
      <c r="AO975" s="678"/>
      <c r="AP975" s="435">
        <f>BB975-AO975</f>
        <v>0</v>
      </c>
      <c r="AQ975" s="687"/>
      <c r="AR975" s="579">
        <f>BB975</f>
        <v>0</v>
      </c>
      <c r="AS975" s="699" t="e">
        <f t="shared" si="1860"/>
        <v>#DIV/0!</v>
      </c>
      <c r="AT975" s="166"/>
      <c r="AU975" s="699"/>
      <c r="AV975" s="522"/>
      <c r="AW975" s="699"/>
      <c r="AX975" s="166"/>
      <c r="AY975" s="687"/>
      <c r="AZ975" s="435"/>
      <c r="BA975" s="699"/>
      <c r="BB975" s="578"/>
      <c r="BC975" s="435"/>
      <c r="BD975" s="435"/>
      <c r="BE975" s="444"/>
      <c r="BF975" s="435"/>
      <c r="BG975" s="435"/>
      <c r="BH975" s="435"/>
      <c r="BI975" s="435"/>
      <c r="BJ975" s="435"/>
      <c r="BK975" s="435"/>
      <c r="BL975" s="435"/>
      <c r="BM975" s="435"/>
      <c r="BN975" s="435">
        <f>BS975</f>
        <v>15415</v>
      </c>
      <c r="BO975" s="435"/>
      <c r="BP975" s="522"/>
      <c r="BQ975" s="470"/>
      <c r="BR975" s="435"/>
      <c r="BS975" s="678">
        <f>BS978+BS981+BS984+BS987+BS990+BS993+BS996+BS999+BS1002+BS1005</f>
        <v>15415</v>
      </c>
      <c r="BT975" s="578"/>
      <c r="BU975" s="579">
        <f t="shared" si="1881"/>
        <v>15415</v>
      </c>
      <c r="BV975" s="435"/>
      <c r="BW975" s="522"/>
      <c r="BX975" s="435"/>
      <c r="BY975" s="435"/>
      <c r="BZ975" s="435">
        <f>BZ978+BZ981+BZ984+BZ987+BZ990+BZ993+BZ996+BZ999+BZ1002+BZ1005</f>
        <v>15415</v>
      </c>
      <c r="CE975" s="699" t="e">
        <f t="shared" si="1833"/>
        <v>#DIV/0!</v>
      </c>
    </row>
    <row r="976" spans="2:83" s="456" customFormat="1" ht="93" hidden="1" customHeight="1" x14ac:dyDescent="0.35">
      <c r="B976" s="206">
        <v>1</v>
      </c>
      <c r="C976" s="568" t="s">
        <v>472</v>
      </c>
      <c r="D976" s="568"/>
      <c r="E976" s="568"/>
      <c r="F976" s="568"/>
      <c r="G976" s="568"/>
      <c r="H976" s="568"/>
      <c r="I976" s="568"/>
      <c r="J976" s="568"/>
      <c r="K976" s="579"/>
      <c r="L976" s="699" t="e">
        <f t="shared" si="1858"/>
        <v>#DIV/0!</v>
      </c>
      <c r="M976" s="166"/>
      <c r="N976" s="687"/>
      <c r="O976" s="568"/>
      <c r="P976" s="687"/>
      <c r="Q976" s="568"/>
      <c r="R976" s="687"/>
      <c r="S976" s="568"/>
      <c r="T976" s="687"/>
      <c r="U976" s="568"/>
      <c r="V976" s="568"/>
      <c r="W976" s="568"/>
      <c r="X976" s="568"/>
      <c r="Y976" s="568"/>
      <c r="Z976" s="568"/>
      <c r="AA976" s="568"/>
      <c r="AB976" s="568"/>
      <c r="AC976" s="568"/>
      <c r="AD976" s="687"/>
      <c r="AE976" s="166"/>
      <c r="AF976" s="699" t="e">
        <f t="shared" si="1859"/>
        <v>#DIV/0!</v>
      </c>
      <c r="AG976" s="166"/>
      <c r="AH976" s="687"/>
      <c r="AI976" s="568"/>
      <c r="AJ976" s="687"/>
      <c r="AK976" s="568"/>
      <c r="AL976" s="687"/>
      <c r="AM976" s="568"/>
      <c r="AN976" s="687"/>
      <c r="AO976" s="678">
        <f>AO977+AO978</f>
        <v>4575.8999999999996</v>
      </c>
      <c r="AP976" s="568">
        <f>AP977+AP978</f>
        <v>0</v>
      </c>
      <c r="AQ976" s="687"/>
      <c r="AR976" s="579">
        <f>AR977+AR978</f>
        <v>4575.8999999999996</v>
      </c>
      <c r="AS976" s="699" t="e">
        <f t="shared" si="1860"/>
        <v>#DIV/0!</v>
      </c>
      <c r="AT976" s="166"/>
      <c r="AU976" s="699" t="e">
        <f t="shared" ref="AU976:AU996" si="1885">AT976/E976</f>
        <v>#DIV/0!</v>
      </c>
      <c r="AV976" s="568"/>
      <c r="AW976" s="699" t="e">
        <f t="shared" ref="AW976:AW996" si="1886">AV976/F976</f>
        <v>#DIV/0!</v>
      </c>
      <c r="AX976" s="166"/>
      <c r="AY976" s="687"/>
      <c r="AZ976" s="568"/>
      <c r="BA976" s="699" t="e">
        <f t="shared" si="1867"/>
        <v>#DIV/0!</v>
      </c>
      <c r="BB976" s="568">
        <f>BB977+BB978</f>
        <v>4575.8999999999996</v>
      </c>
      <c r="BC976" s="568"/>
      <c r="BD976" s="568"/>
      <c r="BE976" s="568"/>
      <c r="BF976" s="568"/>
      <c r="BG976" s="568"/>
      <c r="BH976" s="568"/>
      <c r="BI976" s="568"/>
      <c r="BJ976" s="568"/>
      <c r="BK976" s="568"/>
      <c r="BL976" s="568"/>
      <c r="BM976" s="568"/>
      <c r="BN976" s="568">
        <v>0</v>
      </c>
      <c r="BO976" s="568"/>
      <c r="BP976" s="568"/>
      <c r="BQ976" s="568"/>
      <c r="BR976" s="568"/>
      <c r="BS976" s="678">
        <v>0</v>
      </c>
      <c r="BT976" s="568"/>
      <c r="BU976" s="579">
        <f t="shared" si="1881"/>
        <v>0</v>
      </c>
      <c r="BV976" s="568"/>
      <c r="BW976" s="568"/>
      <c r="BX976" s="568"/>
      <c r="BY976" s="568"/>
      <c r="BZ976" s="568">
        <v>0</v>
      </c>
      <c r="CE976" s="699" t="e">
        <f t="shared" si="1833"/>
        <v>#DIV/0!</v>
      </c>
    </row>
    <row r="977" spans="2:83" s="455" customFormat="1" ht="48" hidden="1" customHeight="1" x14ac:dyDescent="0.35">
      <c r="B977" s="417"/>
      <c r="C977" s="569" t="s">
        <v>32</v>
      </c>
      <c r="D977" s="569"/>
      <c r="E977" s="569"/>
      <c r="F977" s="569"/>
      <c r="G977" s="569"/>
      <c r="H977" s="569"/>
      <c r="I977" s="569"/>
      <c r="J977" s="569"/>
      <c r="K977" s="582"/>
      <c r="L977" s="699" t="e">
        <f t="shared" si="1858"/>
        <v>#DIV/0!</v>
      </c>
      <c r="M977" s="176"/>
      <c r="N977" s="687"/>
      <c r="O977" s="569"/>
      <c r="P977" s="687"/>
      <c r="Q977" s="569"/>
      <c r="R977" s="687"/>
      <c r="S977" s="569"/>
      <c r="T977" s="687"/>
      <c r="U977" s="569"/>
      <c r="V977" s="569">
        <f>W977+X977+Y977</f>
        <v>0</v>
      </c>
      <c r="W977" s="569"/>
      <c r="X977" s="569"/>
      <c r="Y977" s="569"/>
      <c r="Z977" s="569">
        <f t="shared" ref="Z977:Z978" si="1887">AC977</f>
        <v>1763.9</v>
      </c>
      <c r="AA977" s="569"/>
      <c r="AB977" s="569"/>
      <c r="AC977" s="569">
        <v>1763.9</v>
      </c>
      <c r="AD977" s="687"/>
      <c r="AE977" s="176"/>
      <c r="AF977" s="699" t="e">
        <f t="shared" si="1859"/>
        <v>#DIV/0!</v>
      </c>
      <c r="AG977" s="176"/>
      <c r="AH977" s="687"/>
      <c r="AI977" s="569"/>
      <c r="AJ977" s="687"/>
      <c r="AK977" s="569"/>
      <c r="AL977" s="687"/>
      <c r="AM977" s="569"/>
      <c r="AN977" s="687"/>
      <c r="AO977" s="681">
        <f>2791.3</f>
        <v>2791.3</v>
      </c>
      <c r="AP977" s="569">
        <f>BB977-AO977</f>
        <v>0</v>
      </c>
      <c r="AQ977" s="687"/>
      <c r="AR977" s="582">
        <f>BB977</f>
        <v>2791.3</v>
      </c>
      <c r="AS977" s="699" t="e">
        <f t="shared" si="1860"/>
        <v>#DIV/0!</v>
      </c>
      <c r="AT977" s="176"/>
      <c r="AU977" s="699" t="e">
        <f t="shared" si="1885"/>
        <v>#DIV/0!</v>
      </c>
      <c r="AV977" s="569"/>
      <c r="AW977" s="699" t="e">
        <f t="shared" si="1886"/>
        <v>#DIV/0!</v>
      </c>
      <c r="AX977" s="176"/>
      <c r="AY977" s="687"/>
      <c r="AZ977" s="569"/>
      <c r="BA977" s="699" t="e">
        <f t="shared" si="1867"/>
        <v>#DIV/0!</v>
      </c>
      <c r="BB977" s="569">
        <f>2791.3</f>
        <v>2791.3</v>
      </c>
      <c r="BC977" s="569"/>
      <c r="BD977" s="569"/>
      <c r="BE977" s="569"/>
      <c r="BF977" s="569"/>
      <c r="BG977" s="569"/>
      <c r="BH977" s="569"/>
      <c r="BI977" s="569"/>
      <c r="BJ977" s="569"/>
      <c r="BK977" s="569"/>
      <c r="BL977" s="569"/>
      <c r="BM977" s="569"/>
      <c r="BN977" s="569">
        <f>BS977</f>
        <v>0</v>
      </c>
      <c r="BO977" s="569"/>
      <c r="BP977" s="569"/>
      <c r="BQ977" s="569"/>
      <c r="BR977" s="569"/>
      <c r="BS977" s="681">
        <v>0</v>
      </c>
      <c r="BT977" s="569"/>
      <c r="BU977" s="582">
        <f t="shared" si="1881"/>
        <v>0</v>
      </c>
      <c r="BV977" s="569"/>
      <c r="BW977" s="569"/>
      <c r="BX977" s="569"/>
      <c r="BY977" s="569"/>
      <c r="BZ977" s="569">
        <v>0</v>
      </c>
      <c r="CE977" s="699" t="e">
        <f t="shared" ref="CE977:CE1040" si="1888">BB977/I977</f>
        <v>#DIV/0!</v>
      </c>
    </row>
    <row r="978" spans="2:83" s="456" customFormat="1" ht="63" hidden="1" customHeight="1" x14ac:dyDescent="0.35">
      <c r="B978" s="416"/>
      <c r="C978" s="568" t="s">
        <v>290</v>
      </c>
      <c r="D978" s="568"/>
      <c r="E978" s="568"/>
      <c r="F978" s="568"/>
      <c r="G978" s="568"/>
      <c r="H978" s="568"/>
      <c r="I978" s="568"/>
      <c r="J978" s="568"/>
      <c r="K978" s="579"/>
      <c r="L978" s="699" t="e">
        <f t="shared" si="1858"/>
        <v>#DIV/0!</v>
      </c>
      <c r="M978" s="166"/>
      <c r="N978" s="687"/>
      <c r="O978" s="568"/>
      <c r="P978" s="687"/>
      <c r="Q978" s="568"/>
      <c r="R978" s="687"/>
      <c r="S978" s="568"/>
      <c r="T978" s="687"/>
      <c r="U978" s="568"/>
      <c r="V978" s="568">
        <f>Y978</f>
        <v>0</v>
      </c>
      <c r="W978" s="568"/>
      <c r="X978" s="568"/>
      <c r="Y978" s="568"/>
      <c r="Z978" s="568">
        <f t="shared" si="1887"/>
        <v>868.82799999999997</v>
      </c>
      <c r="AA978" s="568"/>
      <c r="AB978" s="568"/>
      <c r="AC978" s="568">
        <v>868.82799999999997</v>
      </c>
      <c r="AD978" s="687"/>
      <c r="AE978" s="166"/>
      <c r="AF978" s="699" t="e">
        <f t="shared" si="1859"/>
        <v>#DIV/0!</v>
      </c>
      <c r="AG978" s="166"/>
      <c r="AH978" s="687"/>
      <c r="AI978" s="568"/>
      <c r="AJ978" s="687"/>
      <c r="AK978" s="568"/>
      <c r="AL978" s="687"/>
      <c r="AM978" s="568"/>
      <c r="AN978" s="687"/>
      <c r="AO978" s="678">
        <f>1784.6</f>
        <v>1784.6</v>
      </c>
      <c r="AP978" s="568">
        <f>BB978-AO978</f>
        <v>0</v>
      </c>
      <c r="AQ978" s="687"/>
      <c r="AR978" s="579">
        <f>BB978</f>
        <v>1784.6</v>
      </c>
      <c r="AS978" s="699" t="e">
        <f t="shared" si="1860"/>
        <v>#DIV/0!</v>
      </c>
      <c r="AT978" s="166"/>
      <c r="AU978" s="699" t="e">
        <f t="shared" si="1885"/>
        <v>#DIV/0!</v>
      </c>
      <c r="AV978" s="568"/>
      <c r="AW978" s="699" t="e">
        <f t="shared" si="1886"/>
        <v>#DIV/0!</v>
      </c>
      <c r="AX978" s="166"/>
      <c r="AY978" s="687"/>
      <c r="AZ978" s="568"/>
      <c r="BA978" s="699" t="e">
        <f t="shared" si="1867"/>
        <v>#DIV/0!</v>
      </c>
      <c r="BB978" s="568">
        <f>1784.6</f>
        <v>1784.6</v>
      </c>
      <c r="BC978" s="568"/>
      <c r="BD978" s="568"/>
      <c r="BE978" s="568"/>
      <c r="BF978" s="568"/>
      <c r="BG978" s="568"/>
      <c r="BH978" s="568"/>
      <c r="BI978" s="568"/>
      <c r="BJ978" s="568"/>
      <c r="BK978" s="568"/>
      <c r="BL978" s="568"/>
      <c r="BM978" s="568"/>
      <c r="BN978" s="568">
        <f>BS978</f>
        <v>0</v>
      </c>
      <c r="BO978" s="568"/>
      <c r="BP978" s="568"/>
      <c r="BQ978" s="568"/>
      <c r="BR978" s="568"/>
      <c r="BS978" s="678">
        <v>0</v>
      </c>
      <c r="BT978" s="568"/>
      <c r="BU978" s="579">
        <f t="shared" si="1881"/>
        <v>0</v>
      </c>
      <c r="BV978" s="568"/>
      <c r="BW978" s="568"/>
      <c r="BX978" s="568"/>
      <c r="BY978" s="568"/>
      <c r="BZ978" s="568">
        <v>0</v>
      </c>
      <c r="CE978" s="699" t="e">
        <f t="shared" si="1888"/>
        <v>#DIV/0!</v>
      </c>
    </row>
    <row r="979" spans="2:83" s="456" customFormat="1" ht="110.25" hidden="1" customHeight="1" x14ac:dyDescent="0.35">
      <c r="B979" s="206">
        <v>2</v>
      </c>
      <c r="C979" s="568" t="s">
        <v>473</v>
      </c>
      <c r="D979" s="568"/>
      <c r="E979" s="568"/>
      <c r="F979" s="568"/>
      <c r="G979" s="568"/>
      <c r="H979" s="568"/>
      <c r="I979" s="568"/>
      <c r="J979" s="568"/>
      <c r="K979" s="579"/>
      <c r="L979" s="699" t="e">
        <f t="shared" si="1858"/>
        <v>#DIV/0!</v>
      </c>
      <c r="M979" s="166"/>
      <c r="N979" s="687"/>
      <c r="O979" s="568"/>
      <c r="P979" s="687"/>
      <c r="Q979" s="568"/>
      <c r="R979" s="687"/>
      <c r="S979" s="568"/>
      <c r="T979" s="687"/>
      <c r="U979" s="568"/>
      <c r="V979" s="568"/>
      <c r="W979" s="568"/>
      <c r="X979" s="568"/>
      <c r="Y979" s="568"/>
      <c r="Z979" s="568"/>
      <c r="AA979" s="568"/>
      <c r="AB979" s="568"/>
      <c r="AC979" s="568"/>
      <c r="AD979" s="687"/>
      <c r="AE979" s="166"/>
      <c r="AF979" s="699" t="e">
        <f t="shared" si="1859"/>
        <v>#DIV/0!</v>
      </c>
      <c r="AG979" s="166"/>
      <c r="AH979" s="687"/>
      <c r="AI979" s="568"/>
      <c r="AJ979" s="687"/>
      <c r="AK979" s="568"/>
      <c r="AL979" s="687"/>
      <c r="AM979" s="568"/>
      <c r="AN979" s="687"/>
      <c r="AO979" s="678">
        <f>AO980+AO981</f>
        <v>5834.5</v>
      </c>
      <c r="AP979" s="657">
        <f>AP980+AP981</f>
        <v>0</v>
      </c>
      <c r="AQ979" s="687"/>
      <c r="AR979" s="579">
        <f>BB979</f>
        <v>5834.5</v>
      </c>
      <c r="AS979" s="699" t="e">
        <f t="shared" si="1860"/>
        <v>#DIV/0!</v>
      </c>
      <c r="AT979" s="166"/>
      <c r="AU979" s="699" t="e">
        <f t="shared" si="1885"/>
        <v>#DIV/0!</v>
      </c>
      <c r="AV979" s="568"/>
      <c r="AW979" s="699" t="e">
        <f t="shared" si="1886"/>
        <v>#DIV/0!</v>
      </c>
      <c r="AX979" s="166"/>
      <c r="AY979" s="687"/>
      <c r="AZ979" s="568"/>
      <c r="BA979" s="699" t="e">
        <f t="shared" si="1867"/>
        <v>#DIV/0!</v>
      </c>
      <c r="BB979" s="568">
        <f>BB980+BB981</f>
        <v>5834.5</v>
      </c>
      <c r="BC979" s="568"/>
      <c r="BD979" s="568"/>
      <c r="BE979" s="568"/>
      <c r="BF979" s="568"/>
      <c r="BG979" s="568"/>
      <c r="BH979" s="568"/>
      <c r="BI979" s="568"/>
      <c r="BJ979" s="568"/>
      <c r="BK979" s="568"/>
      <c r="BL979" s="568"/>
      <c r="BM979" s="568"/>
      <c r="BN979" s="666"/>
      <c r="BO979" s="666"/>
      <c r="BP979" s="666"/>
      <c r="BQ979" s="666"/>
      <c r="BR979" s="666"/>
      <c r="BS979" s="678">
        <v>0</v>
      </c>
      <c r="BT979" s="666"/>
      <c r="BU979" s="666"/>
      <c r="BV979" s="568"/>
      <c r="BW979" s="568"/>
      <c r="BX979" s="568"/>
      <c r="BY979" s="568"/>
      <c r="BZ979" s="568">
        <v>0</v>
      </c>
      <c r="CE979" s="699" t="e">
        <f t="shared" si="1888"/>
        <v>#DIV/0!</v>
      </c>
    </row>
    <row r="980" spans="2:83" s="455" customFormat="1" ht="63" hidden="1" customHeight="1" x14ac:dyDescent="0.35">
      <c r="B980" s="417"/>
      <c r="C980" s="569" t="s">
        <v>32</v>
      </c>
      <c r="D980" s="569"/>
      <c r="E980" s="569"/>
      <c r="F980" s="569"/>
      <c r="G980" s="569"/>
      <c r="H980" s="569"/>
      <c r="I980" s="569"/>
      <c r="J980" s="569"/>
      <c r="K980" s="582"/>
      <c r="L980" s="699" t="e">
        <f t="shared" si="1858"/>
        <v>#DIV/0!</v>
      </c>
      <c r="M980" s="176"/>
      <c r="N980" s="687"/>
      <c r="O980" s="569"/>
      <c r="P980" s="687"/>
      <c r="Q980" s="569"/>
      <c r="R980" s="687"/>
      <c r="S980" s="569"/>
      <c r="T980" s="687"/>
      <c r="U980" s="569"/>
      <c r="V980" s="569"/>
      <c r="W980" s="569"/>
      <c r="X980" s="569"/>
      <c r="Y980" s="569"/>
      <c r="Z980" s="569"/>
      <c r="AA980" s="569"/>
      <c r="AB980" s="569"/>
      <c r="AC980" s="569"/>
      <c r="AD980" s="687"/>
      <c r="AE980" s="176"/>
      <c r="AF980" s="699" t="e">
        <f t="shared" si="1859"/>
        <v>#DIV/0!</v>
      </c>
      <c r="AG980" s="176"/>
      <c r="AH980" s="687"/>
      <c r="AI980" s="569"/>
      <c r="AJ980" s="687"/>
      <c r="AK980" s="569"/>
      <c r="AL980" s="687"/>
      <c r="AM980" s="569"/>
      <c r="AN980" s="687"/>
      <c r="AO980" s="681">
        <v>3559</v>
      </c>
      <c r="AP980" s="658">
        <f>BB980-AO980</f>
        <v>0</v>
      </c>
      <c r="AQ980" s="687"/>
      <c r="AR980" s="582">
        <f>BB980</f>
        <v>3559</v>
      </c>
      <c r="AS980" s="699" t="e">
        <f t="shared" si="1860"/>
        <v>#DIV/0!</v>
      </c>
      <c r="AT980" s="176"/>
      <c r="AU980" s="699" t="e">
        <f t="shared" si="1885"/>
        <v>#DIV/0!</v>
      </c>
      <c r="AV980" s="569"/>
      <c r="AW980" s="699" t="e">
        <f t="shared" si="1886"/>
        <v>#DIV/0!</v>
      </c>
      <c r="AX980" s="176"/>
      <c r="AY980" s="687"/>
      <c r="AZ980" s="569"/>
      <c r="BA980" s="699" t="e">
        <f t="shared" si="1867"/>
        <v>#DIV/0!</v>
      </c>
      <c r="BB980" s="569">
        <v>3559</v>
      </c>
      <c r="BC980" s="569"/>
      <c r="BD980" s="569"/>
      <c r="BE980" s="569"/>
      <c r="BF980" s="569"/>
      <c r="BG980" s="569"/>
      <c r="BH980" s="569"/>
      <c r="BI980" s="569"/>
      <c r="BJ980" s="569"/>
      <c r="BK980" s="569"/>
      <c r="BL980" s="569"/>
      <c r="BM980" s="569"/>
      <c r="BN980" s="667"/>
      <c r="BO980" s="667"/>
      <c r="BP980" s="667"/>
      <c r="BQ980" s="667"/>
      <c r="BR980" s="667"/>
      <c r="BS980" s="681">
        <v>0</v>
      </c>
      <c r="BT980" s="667"/>
      <c r="BU980" s="667"/>
      <c r="BV980" s="569"/>
      <c r="BW980" s="569"/>
      <c r="BX980" s="569"/>
      <c r="BY980" s="569"/>
      <c r="BZ980" s="569">
        <v>0</v>
      </c>
      <c r="CE980" s="699" t="e">
        <f t="shared" si="1888"/>
        <v>#DIV/0!</v>
      </c>
    </row>
    <row r="981" spans="2:83" s="456" customFormat="1" ht="63" hidden="1" customHeight="1" x14ac:dyDescent="0.35">
      <c r="B981" s="416"/>
      <c r="C981" s="568" t="s">
        <v>290</v>
      </c>
      <c r="D981" s="568"/>
      <c r="E981" s="568"/>
      <c r="F981" s="568"/>
      <c r="G981" s="568"/>
      <c r="H981" s="568"/>
      <c r="I981" s="568"/>
      <c r="J981" s="568"/>
      <c r="K981" s="579"/>
      <c r="L981" s="699" t="e">
        <f t="shared" si="1858"/>
        <v>#DIV/0!</v>
      </c>
      <c r="M981" s="166"/>
      <c r="N981" s="687"/>
      <c r="O981" s="568"/>
      <c r="P981" s="687"/>
      <c r="Q981" s="568"/>
      <c r="R981" s="687"/>
      <c r="S981" s="568"/>
      <c r="T981" s="687"/>
      <c r="U981" s="568"/>
      <c r="V981" s="568"/>
      <c r="W981" s="568"/>
      <c r="X981" s="568"/>
      <c r="Y981" s="568"/>
      <c r="Z981" s="568"/>
      <c r="AA981" s="568"/>
      <c r="AB981" s="568"/>
      <c r="AC981" s="568"/>
      <c r="AD981" s="687"/>
      <c r="AE981" s="166"/>
      <c r="AF981" s="699" t="e">
        <f t="shared" si="1859"/>
        <v>#DIV/0!</v>
      </c>
      <c r="AG981" s="166"/>
      <c r="AH981" s="687"/>
      <c r="AI981" s="568"/>
      <c r="AJ981" s="687"/>
      <c r="AK981" s="568"/>
      <c r="AL981" s="687"/>
      <c r="AM981" s="568"/>
      <c r="AN981" s="687"/>
      <c r="AO981" s="678">
        <v>2275.5</v>
      </c>
      <c r="AP981" s="657">
        <f>BB981-AO981</f>
        <v>0</v>
      </c>
      <c r="AQ981" s="687"/>
      <c r="AR981" s="579">
        <f>BB981</f>
        <v>2275.5</v>
      </c>
      <c r="AS981" s="699" t="e">
        <f t="shared" si="1860"/>
        <v>#DIV/0!</v>
      </c>
      <c r="AT981" s="166"/>
      <c r="AU981" s="699" t="e">
        <f t="shared" si="1885"/>
        <v>#DIV/0!</v>
      </c>
      <c r="AV981" s="568"/>
      <c r="AW981" s="699" t="e">
        <f t="shared" si="1886"/>
        <v>#DIV/0!</v>
      </c>
      <c r="AX981" s="166"/>
      <c r="AY981" s="687"/>
      <c r="AZ981" s="568"/>
      <c r="BA981" s="699" t="e">
        <f t="shared" si="1867"/>
        <v>#DIV/0!</v>
      </c>
      <c r="BB981" s="568">
        <v>2275.5</v>
      </c>
      <c r="BC981" s="568"/>
      <c r="BD981" s="568"/>
      <c r="BE981" s="568"/>
      <c r="BF981" s="568"/>
      <c r="BG981" s="568"/>
      <c r="BH981" s="568"/>
      <c r="BI981" s="568"/>
      <c r="BJ981" s="568"/>
      <c r="BK981" s="568"/>
      <c r="BL981" s="568"/>
      <c r="BM981" s="568"/>
      <c r="BN981" s="666"/>
      <c r="BO981" s="666"/>
      <c r="BP981" s="666"/>
      <c r="BQ981" s="666"/>
      <c r="BR981" s="666"/>
      <c r="BS981" s="678">
        <v>0</v>
      </c>
      <c r="BT981" s="666"/>
      <c r="BU981" s="666"/>
      <c r="BV981" s="568"/>
      <c r="BW981" s="568"/>
      <c r="BX981" s="568"/>
      <c r="BY981" s="568"/>
      <c r="BZ981" s="568">
        <v>0</v>
      </c>
      <c r="CE981" s="699" t="e">
        <f t="shared" si="1888"/>
        <v>#DIV/0!</v>
      </c>
    </row>
    <row r="982" spans="2:83" s="456" customFormat="1" ht="96.75" hidden="1" customHeight="1" x14ac:dyDescent="0.35">
      <c r="B982" s="206">
        <v>3</v>
      </c>
      <c r="C982" s="568" t="s">
        <v>474</v>
      </c>
      <c r="D982" s="568"/>
      <c r="E982" s="568"/>
      <c r="F982" s="568"/>
      <c r="G982" s="568"/>
      <c r="H982" s="568"/>
      <c r="I982" s="568"/>
      <c r="J982" s="568"/>
      <c r="K982" s="579"/>
      <c r="L982" s="699" t="e">
        <f t="shared" si="1858"/>
        <v>#DIV/0!</v>
      </c>
      <c r="M982" s="166"/>
      <c r="N982" s="687"/>
      <c r="O982" s="568"/>
      <c r="P982" s="687"/>
      <c r="Q982" s="568"/>
      <c r="R982" s="687"/>
      <c r="S982" s="568"/>
      <c r="T982" s="687"/>
      <c r="U982" s="568"/>
      <c r="V982" s="568"/>
      <c r="W982" s="568"/>
      <c r="X982" s="568"/>
      <c r="Y982" s="568"/>
      <c r="Z982" s="568"/>
      <c r="AA982" s="568"/>
      <c r="AB982" s="568"/>
      <c r="AC982" s="568"/>
      <c r="AD982" s="687"/>
      <c r="AE982" s="166"/>
      <c r="AF982" s="699" t="e">
        <f t="shared" si="1859"/>
        <v>#DIV/0!</v>
      </c>
      <c r="AG982" s="166"/>
      <c r="AH982" s="687"/>
      <c r="AI982" s="568"/>
      <c r="AJ982" s="687"/>
      <c r="AK982" s="568"/>
      <c r="AL982" s="687"/>
      <c r="AM982" s="568"/>
      <c r="AN982" s="687"/>
      <c r="AO982" s="678"/>
      <c r="AP982" s="568"/>
      <c r="AQ982" s="687"/>
      <c r="AR982" s="579"/>
      <c r="AS982" s="699" t="e">
        <f t="shared" si="1860"/>
        <v>#DIV/0!</v>
      </c>
      <c r="AT982" s="166"/>
      <c r="AU982" s="699" t="e">
        <f t="shared" si="1885"/>
        <v>#DIV/0!</v>
      </c>
      <c r="AV982" s="568"/>
      <c r="AW982" s="699" t="e">
        <f t="shared" si="1886"/>
        <v>#DIV/0!</v>
      </c>
      <c r="AX982" s="166"/>
      <c r="AY982" s="687"/>
      <c r="AZ982" s="568"/>
      <c r="BA982" s="699" t="e">
        <f t="shared" si="1867"/>
        <v>#DIV/0!</v>
      </c>
      <c r="BB982" s="568"/>
      <c r="BC982" s="568"/>
      <c r="BD982" s="568"/>
      <c r="BE982" s="568"/>
      <c r="BF982" s="568"/>
      <c r="BG982" s="568"/>
      <c r="BH982" s="568"/>
      <c r="BI982" s="568"/>
      <c r="BJ982" s="568"/>
      <c r="BK982" s="568"/>
      <c r="BL982" s="568"/>
      <c r="BM982" s="568"/>
      <c r="BN982" s="568"/>
      <c r="BO982" s="568"/>
      <c r="BP982" s="568"/>
      <c r="BQ982" s="568"/>
      <c r="BR982" s="568"/>
      <c r="BS982" s="678">
        <f>BS983+BS984</f>
        <v>1935.4</v>
      </c>
      <c r="BT982" s="568"/>
      <c r="BU982" s="579">
        <f t="shared" ref="BU982:BU1002" si="1889">BZ982</f>
        <v>1935.4</v>
      </c>
      <c r="BV982" s="568"/>
      <c r="BW982" s="568"/>
      <c r="BX982" s="568"/>
      <c r="BY982" s="568"/>
      <c r="BZ982" s="568">
        <f>BZ983+BZ984</f>
        <v>1935.4</v>
      </c>
      <c r="CE982" s="699" t="e">
        <f t="shared" si="1888"/>
        <v>#DIV/0!</v>
      </c>
    </row>
    <row r="983" spans="2:83" s="455" customFormat="1" ht="63" hidden="1" customHeight="1" x14ac:dyDescent="0.35">
      <c r="B983" s="417"/>
      <c r="C983" s="569" t="s">
        <v>32</v>
      </c>
      <c r="D983" s="569"/>
      <c r="E983" s="569"/>
      <c r="F983" s="569"/>
      <c r="G983" s="569"/>
      <c r="H983" s="569"/>
      <c r="I983" s="569"/>
      <c r="J983" s="569"/>
      <c r="K983" s="582"/>
      <c r="L983" s="699" t="e">
        <f t="shared" si="1858"/>
        <v>#DIV/0!</v>
      </c>
      <c r="M983" s="176"/>
      <c r="N983" s="687"/>
      <c r="O983" s="569"/>
      <c r="P983" s="687"/>
      <c r="Q983" s="569"/>
      <c r="R983" s="687"/>
      <c r="S983" s="569"/>
      <c r="T983" s="687"/>
      <c r="U983" s="569"/>
      <c r="V983" s="569"/>
      <c r="W983" s="569"/>
      <c r="X983" s="569"/>
      <c r="Y983" s="569"/>
      <c r="Z983" s="569"/>
      <c r="AA983" s="569"/>
      <c r="AB983" s="569"/>
      <c r="AC983" s="569"/>
      <c r="AD983" s="687"/>
      <c r="AE983" s="176"/>
      <c r="AF983" s="699" t="e">
        <f t="shared" si="1859"/>
        <v>#DIV/0!</v>
      </c>
      <c r="AG983" s="176"/>
      <c r="AH983" s="687"/>
      <c r="AI983" s="569"/>
      <c r="AJ983" s="687"/>
      <c r="AK983" s="569"/>
      <c r="AL983" s="687"/>
      <c r="AM983" s="569"/>
      <c r="AN983" s="687"/>
      <c r="AO983" s="681"/>
      <c r="AP983" s="569"/>
      <c r="AQ983" s="687"/>
      <c r="AR983" s="582"/>
      <c r="AS983" s="699" t="e">
        <f t="shared" si="1860"/>
        <v>#DIV/0!</v>
      </c>
      <c r="AT983" s="176"/>
      <c r="AU983" s="699" t="e">
        <f t="shared" si="1885"/>
        <v>#DIV/0!</v>
      </c>
      <c r="AV983" s="569"/>
      <c r="AW983" s="699" t="e">
        <f t="shared" si="1886"/>
        <v>#DIV/0!</v>
      </c>
      <c r="AX983" s="176"/>
      <c r="AY983" s="687"/>
      <c r="AZ983" s="569"/>
      <c r="BA983" s="699" t="e">
        <f t="shared" si="1867"/>
        <v>#DIV/0!</v>
      </c>
      <c r="BB983" s="569"/>
      <c r="BC983" s="569"/>
      <c r="BD983" s="569"/>
      <c r="BE983" s="569"/>
      <c r="BF983" s="569"/>
      <c r="BG983" s="569"/>
      <c r="BH983" s="569"/>
      <c r="BI983" s="569"/>
      <c r="BJ983" s="569"/>
      <c r="BK983" s="569"/>
      <c r="BL983" s="569"/>
      <c r="BM983" s="569"/>
      <c r="BN983" s="569"/>
      <c r="BO983" s="569"/>
      <c r="BP983" s="569"/>
      <c r="BQ983" s="569"/>
      <c r="BR983" s="569"/>
      <c r="BS983" s="681">
        <f>[15]TDSheet!$K$12</f>
        <v>1083.8</v>
      </c>
      <c r="BT983" s="569"/>
      <c r="BU983" s="582">
        <f t="shared" si="1889"/>
        <v>1083.8</v>
      </c>
      <c r="BV983" s="569"/>
      <c r="BW983" s="569"/>
      <c r="BX983" s="569"/>
      <c r="BY983" s="569"/>
      <c r="BZ983" s="569">
        <f>[15]TDSheet!$K$12</f>
        <v>1083.8</v>
      </c>
      <c r="CE983" s="699" t="e">
        <f t="shared" si="1888"/>
        <v>#DIV/0!</v>
      </c>
    </row>
    <row r="984" spans="2:83" s="456" customFormat="1" ht="63" hidden="1" customHeight="1" x14ac:dyDescent="0.35">
      <c r="B984" s="416"/>
      <c r="C984" s="568" t="s">
        <v>290</v>
      </c>
      <c r="D984" s="568"/>
      <c r="E984" s="568"/>
      <c r="F984" s="568"/>
      <c r="G984" s="568"/>
      <c r="H984" s="568"/>
      <c r="I984" s="568"/>
      <c r="J984" s="568"/>
      <c r="K984" s="579"/>
      <c r="L984" s="699" t="e">
        <f t="shared" si="1858"/>
        <v>#DIV/0!</v>
      </c>
      <c r="M984" s="166"/>
      <c r="N984" s="687"/>
      <c r="O984" s="568"/>
      <c r="P984" s="687"/>
      <c r="Q984" s="568"/>
      <c r="R984" s="687"/>
      <c r="S984" s="568"/>
      <c r="T984" s="687"/>
      <c r="U984" s="568"/>
      <c r="V984" s="568"/>
      <c r="W984" s="568"/>
      <c r="X984" s="568"/>
      <c r="Y984" s="568"/>
      <c r="Z984" s="568"/>
      <c r="AA984" s="568"/>
      <c r="AB984" s="568"/>
      <c r="AC984" s="568"/>
      <c r="AD984" s="687"/>
      <c r="AE984" s="166"/>
      <c r="AF984" s="699" t="e">
        <f t="shared" si="1859"/>
        <v>#DIV/0!</v>
      </c>
      <c r="AG984" s="166"/>
      <c r="AH984" s="687"/>
      <c r="AI984" s="568"/>
      <c r="AJ984" s="687"/>
      <c r="AK984" s="568"/>
      <c r="AL984" s="687"/>
      <c r="AM984" s="568"/>
      <c r="AN984" s="687"/>
      <c r="AO984" s="678"/>
      <c r="AP984" s="568"/>
      <c r="AQ984" s="687"/>
      <c r="AR984" s="579"/>
      <c r="AS984" s="699" t="e">
        <f t="shared" si="1860"/>
        <v>#DIV/0!</v>
      </c>
      <c r="AT984" s="166"/>
      <c r="AU984" s="699" t="e">
        <f t="shared" si="1885"/>
        <v>#DIV/0!</v>
      </c>
      <c r="AV984" s="568"/>
      <c r="AW984" s="699" t="e">
        <f t="shared" si="1886"/>
        <v>#DIV/0!</v>
      </c>
      <c r="AX984" s="166"/>
      <c r="AY984" s="687"/>
      <c r="AZ984" s="568"/>
      <c r="BA984" s="699" t="e">
        <f t="shared" si="1867"/>
        <v>#DIV/0!</v>
      </c>
      <c r="BB984" s="568"/>
      <c r="BC984" s="568"/>
      <c r="BD984" s="568"/>
      <c r="BE984" s="568"/>
      <c r="BF984" s="568"/>
      <c r="BG984" s="568"/>
      <c r="BH984" s="568"/>
      <c r="BI984" s="568"/>
      <c r="BJ984" s="568"/>
      <c r="BK984" s="568"/>
      <c r="BL984" s="568"/>
      <c r="BM984" s="568"/>
      <c r="BN984" s="568"/>
      <c r="BO984" s="568"/>
      <c r="BP984" s="568"/>
      <c r="BQ984" s="568"/>
      <c r="BR984" s="568"/>
      <c r="BS984" s="678">
        <v>851.6</v>
      </c>
      <c r="BT984" s="568"/>
      <c r="BU984" s="579">
        <f t="shared" si="1889"/>
        <v>851.6</v>
      </c>
      <c r="BV984" s="568"/>
      <c r="BW984" s="568"/>
      <c r="BX984" s="568"/>
      <c r="BY984" s="568"/>
      <c r="BZ984" s="568">
        <v>851.6</v>
      </c>
      <c r="CE984" s="699" t="e">
        <f t="shared" si="1888"/>
        <v>#DIV/0!</v>
      </c>
    </row>
    <row r="985" spans="2:83" s="455" customFormat="1" ht="175.5" hidden="1" customHeight="1" x14ac:dyDescent="0.35">
      <c r="B985" s="206">
        <v>4</v>
      </c>
      <c r="C985" s="568" t="s">
        <v>475</v>
      </c>
      <c r="D985" s="569"/>
      <c r="E985" s="569"/>
      <c r="F985" s="569"/>
      <c r="G985" s="569"/>
      <c r="H985" s="569"/>
      <c r="I985" s="569"/>
      <c r="J985" s="569"/>
      <c r="K985" s="582"/>
      <c r="L985" s="699" t="e">
        <f t="shared" si="1858"/>
        <v>#DIV/0!</v>
      </c>
      <c r="M985" s="176"/>
      <c r="N985" s="687"/>
      <c r="O985" s="569"/>
      <c r="P985" s="687"/>
      <c r="Q985" s="569"/>
      <c r="R985" s="687"/>
      <c r="S985" s="569"/>
      <c r="T985" s="687"/>
      <c r="U985" s="569"/>
      <c r="V985" s="569"/>
      <c r="W985" s="569"/>
      <c r="X985" s="569"/>
      <c r="Y985" s="569"/>
      <c r="Z985" s="569"/>
      <c r="AA985" s="569"/>
      <c r="AB985" s="569"/>
      <c r="AC985" s="569"/>
      <c r="AD985" s="687"/>
      <c r="AE985" s="176"/>
      <c r="AF985" s="699" t="e">
        <f t="shared" si="1859"/>
        <v>#DIV/0!</v>
      </c>
      <c r="AG985" s="176"/>
      <c r="AH985" s="687"/>
      <c r="AI985" s="569"/>
      <c r="AJ985" s="687"/>
      <c r="AK985" s="569"/>
      <c r="AL985" s="687"/>
      <c r="AM985" s="569"/>
      <c r="AN985" s="687"/>
      <c r="AO985" s="681"/>
      <c r="AP985" s="569"/>
      <c r="AQ985" s="687"/>
      <c r="AR985" s="582"/>
      <c r="AS985" s="699" t="e">
        <f t="shared" si="1860"/>
        <v>#DIV/0!</v>
      </c>
      <c r="AT985" s="176"/>
      <c r="AU985" s="699" t="e">
        <f t="shared" si="1885"/>
        <v>#DIV/0!</v>
      </c>
      <c r="AV985" s="569"/>
      <c r="AW985" s="699" t="e">
        <f t="shared" si="1886"/>
        <v>#DIV/0!</v>
      </c>
      <c r="AX985" s="176"/>
      <c r="AY985" s="687"/>
      <c r="AZ985" s="569"/>
      <c r="BA985" s="699" t="e">
        <f t="shared" si="1867"/>
        <v>#DIV/0!</v>
      </c>
      <c r="BB985" s="569"/>
      <c r="BC985" s="569"/>
      <c r="BD985" s="569"/>
      <c r="BE985" s="569"/>
      <c r="BF985" s="569"/>
      <c r="BG985" s="569"/>
      <c r="BH985" s="569"/>
      <c r="BI985" s="569"/>
      <c r="BJ985" s="569"/>
      <c r="BK985" s="569"/>
      <c r="BL985" s="569"/>
      <c r="BM985" s="569"/>
      <c r="BN985" s="569"/>
      <c r="BO985" s="569"/>
      <c r="BP985" s="569"/>
      <c r="BQ985" s="569"/>
      <c r="BR985" s="569"/>
      <c r="BS985" s="678">
        <f>BS986+BS987</f>
        <v>1767</v>
      </c>
      <c r="BT985" s="568"/>
      <c r="BU985" s="579">
        <f t="shared" si="1889"/>
        <v>1767</v>
      </c>
      <c r="BV985" s="569"/>
      <c r="BW985" s="569"/>
      <c r="BX985" s="569"/>
      <c r="BY985" s="569"/>
      <c r="BZ985" s="568">
        <f>BZ986+BZ987</f>
        <v>1767</v>
      </c>
      <c r="CE985" s="699" t="e">
        <f t="shared" si="1888"/>
        <v>#DIV/0!</v>
      </c>
    </row>
    <row r="986" spans="2:83" s="455" customFormat="1" ht="63" hidden="1" customHeight="1" x14ac:dyDescent="0.35">
      <c r="B986" s="417"/>
      <c r="C986" s="569" t="s">
        <v>32</v>
      </c>
      <c r="D986" s="569"/>
      <c r="E986" s="569"/>
      <c r="F986" s="569"/>
      <c r="G986" s="569"/>
      <c r="H986" s="569"/>
      <c r="I986" s="569"/>
      <c r="J986" s="569"/>
      <c r="K986" s="582"/>
      <c r="L986" s="699" t="e">
        <f t="shared" si="1858"/>
        <v>#DIV/0!</v>
      </c>
      <c r="M986" s="176"/>
      <c r="N986" s="687"/>
      <c r="O986" s="569"/>
      <c r="P986" s="687"/>
      <c r="Q986" s="569"/>
      <c r="R986" s="687"/>
      <c r="S986" s="569"/>
      <c r="T986" s="687"/>
      <c r="U986" s="569"/>
      <c r="V986" s="569"/>
      <c r="W986" s="569"/>
      <c r="X986" s="569"/>
      <c r="Y986" s="569"/>
      <c r="Z986" s="569"/>
      <c r="AA986" s="569"/>
      <c r="AB986" s="569"/>
      <c r="AC986" s="569"/>
      <c r="AD986" s="687"/>
      <c r="AE986" s="176"/>
      <c r="AF986" s="699" t="e">
        <f t="shared" si="1859"/>
        <v>#DIV/0!</v>
      </c>
      <c r="AG986" s="176"/>
      <c r="AH986" s="687"/>
      <c r="AI986" s="569"/>
      <c r="AJ986" s="687"/>
      <c r="AK986" s="569"/>
      <c r="AL986" s="687"/>
      <c r="AM986" s="569"/>
      <c r="AN986" s="687"/>
      <c r="AO986" s="572"/>
      <c r="AP986" s="569"/>
      <c r="AQ986" s="687"/>
      <c r="AR986" s="582"/>
      <c r="AS986" s="699" t="e">
        <f t="shared" si="1860"/>
        <v>#DIV/0!</v>
      </c>
      <c r="AT986" s="176"/>
      <c r="AU986" s="699" t="e">
        <f t="shared" si="1885"/>
        <v>#DIV/0!</v>
      </c>
      <c r="AV986" s="569"/>
      <c r="AW986" s="699" t="e">
        <f t="shared" si="1886"/>
        <v>#DIV/0!</v>
      </c>
      <c r="AX986" s="176"/>
      <c r="AY986" s="687"/>
      <c r="AZ986" s="569"/>
      <c r="BA986" s="699" t="e">
        <f t="shared" si="1867"/>
        <v>#DIV/0!</v>
      </c>
      <c r="BB986" s="569"/>
      <c r="BC986" s="569"/>
      <c r="BD986" s="569"/>
      <c r="BE986" s="569"/>
      <c r="BF986" s="569"/>
      <c r="BG986" s="569"/>
      <c r="BH986" s="569"/>
      <c r="BI986" s="569"/>
      <c r="BJ986" s="569"/>
      <c r="BK986" s="569"/>
      <c r="BL986" s="569"/>
      <c r="BM986" s="569"/>
      <c r="BN986" s="569"/>
      <c r="BO986" s="569"/>
      <c r="BP986" s="569"/>
      <c r="BQ986" s="569"/>
      <c r="BR986" s="569"/>
      <c r="BS986" s="681">
        <f>[15]TDSheet!$K$13</f>
        <v>989.5</v>
      </c>
      <c r="BT986" s="569"/>
      <c r="BU986" s="582">
        <f t="shared" si="1889"/>
        <v>989.5</v>
      </c>
      <c r="BV986" s="569"/>
      <c r="BW986" s="569"/>
      <c r="BX986" s="569"/>
      <c r="BY986" s="569"/>
      <c r="BZ986" s="569">
        <f>[15]TDSheet!$K$13</f>
        <v>989.5</v>
      </c>
      <c r="CE986" s="699" t="e">
        <f t="shared" si="1888"/>
        <v>#DIV/0!</v>
      </c>
    </row>
    <row r="987" spans="2:83" s="455" customFormat="1" ht="63" hidden="1" customHeight="1" x14ac:dyDescent="0.35">
      <c r="B987" s="417"/>
      <c r="C987" s="568" t="s">
        <v>290</v>
      </c>
      <c r="D987" s="569"/>
      <c r="E987" s="569"/>
      <c r="F987" s="569"/>
      <c r="G987" s="569"/>
      <c r="H987" s="569"/>
      <c r="I987" s="569"/>
      <c r="J987" s="569"/>
      <c r="K987" s="582"/>
      <c r="L987" s="699" t="e">
        <f t="shared" si="1858"/>
        <v>#DIV/0!</v>
      </c>
      <c r="M987" s="176"/>
      <c r="N987" s="687"/>
      <c r="O987" s="569"/>
      <c r="P987" s="687"/>
      <c r="Q987" s="569"/>
      <c r="R987" s="687"/>
      <c r="S987" s="569"/>
      <c r="T987" s="687"/>
      <c r="U987" s="569"/>
      <c r="V987" s="569"/>
      <c r="W987" s="569"/>
      <c r="X987" s="569"/>
      <c r="Y987" s="569"/>
      <c r="Z987" s="569"/>
      <c r="AA987" s="569"/>
      <c r="AB987" s="569"/>
      <c r="AC987" s="569"/>
      <c r="AD987" s="687"/>
      <c r="AE987" s="176"/>
      <c r="AF987" s="699" t="e">
        <f t="shared" si="1859"/>
        <v>#DIV/0!</v>
      </c>
      <c r="AG987" s="176"/>
      <c r="AH987" s="687"/>
      <c r="AI987" s="569"/>
      <c r="AJ987" s="687"/>
      <c r="AK987" s="569"/>
      <c r="AL987" s="687"/>
      <c r="AM987" s="569"/>
      <c r="AN987" s="687"/>
      <c r="AO987" s="572"/>
      <c r="AP987" s="569"/>
      <c r="AQ987" s="687"/>
      <c r="AR987" s="582"/>
      <c r="AS987" s="699" t="e">
        <f t="shared" si="1860"/>
        <v>#DIV/0!</v>
      </c>
      <c r="AT987" s="176"/>
      <c r="AU987" s="699" t="e">
        <f t="shared" si="1885"/>
        <v>#DIV/0!</v>
      </c>
      <c r="AV987" s="569"/>
      <c r="AW987" s="699" t="e">
        <f t="shared" si="1886"/>
        <v>#DIV/0!</v>
      </c>
      <c r="AX987" s="176"/>
      <c r="AY987" s="687"/>
      <c r="AZ987" s="569"/>
      <c r="BA987" s="699" t="e">
        <f t="shared" si="1867"/>
        <v>#DIV/0!</v>
      </c>
      <c r="BB987" s="569"/>
      <c r="BC987" s="569"/>
      <c r="BD987" s="569"/>
      <c r="BE987" s="569"/>
      <c r="BF987" s="569"/>
      <c r="BG987" s="569"/>
      <c r="BH987" s="569"/>
      <c r="BI987" s="569"/>
      <c r="BJ987" s="569"/>
      <c r="BK987" s="569"/>
      <c r="BL987" s="569"/>
      <c r="BM987" s="569"/>
      <c r="BN987" s="569"/>
      <c r="BO987" s="569"/>
      <c r="BP987" s="569"/>
      <c r="BQ987" s="569"/>
      <c r="BR987" s="569"/>
      <c r="BS987" s="678">
        <v>777.5</v>
      </c>
      <c r="BT987" s="568"/>
      <c r="BU987" s="579">
        <f t="shared" si="1889"/>
        <v>777.5</v>
      </c>
      <c r="BV987" s="569"/>
      <c r="BW987" s="569"/>
      <c r="BX987" s="569"/>
      <c r="BY987" s="569"/>
      <c r="BZ987" s="568">
        <v>777.5</v>
      </c>
      <c r="CE987" s="699" t="e">
        <f t="shared" si="1888"/>
        <v>#DIV/0!</v>
      </c>
    </row>
    <row r="988" spans="2:83" s="455" customFormat="1" ht="130.5" hidden="1" customHeight="1" x14ac:dyDescent="0.35">
      <c r="B988" s="206">
        <v>5</v>
      </c>
      <c r="C988" s="568" t="s">
        <v>476</v>
      </c>
      <c r="D988" s="569"/>
      <c r="E988" s="569"/>
      <c r="F988" s="569"/>
      <c r="G988" s="569"/>
      <c r="H988" s="569"/>
      <c r="I988" s="569"/>
      <c r="J988" s="569"/>
      <c r="K988" s="582"/>
      <c r="L988" s="699" t="e">
        <f t="shared" si="1858"/>
        <v>#DIV/0!</v>
      </c>
      <c r="M988" s="176"/>
      <c r="N988" s="687"/>
      <c r="O988" s="569"/>
      <c r="P988" s="687"/>
      <c r="Q988" s="569"/>
      <c r="R988" s="687"/>
      <c r="S988" s="569"/>
      <c r="T988" s="687"/>
      <c r="U988" s="569"/>
      <c r="V988" s="569"/>
      <c r="W988" s="569"/>
      <c r="X988" s="569"/>
      <c r="Y988" s="569"/>
      <c r="Z988" s="569"/>
      <c r="AA988" s="569"/>
      <c r="AB988" s="569"/>
      <c r="AC988" s="569"/>
      <c r="AD988" s="687"/>
      <c r="AE988" s="176"/>
      <c r="AF988" s="699" t="e">
        <f t="shared" si="1859"/>
        <v>#DIV/0!</v>
      </c>
      <c r="AG988" s="176"/>
      <c r="AH988" s="687"/>
      <c r="AI988" s="569"/>
      <c r="AJ988" s="687"/>
      <c r="AK988" s="569"/>
      <c r="AL988" s="687"/>
      <c r="AM988" s="569"/>
      <c r="AN988" s="687"/>
      <c r="AO988" s="572"/>
      <c r="AP988" s="569"/>
      <c r="AQ988" s="687"/>
      <c r="AR988" s="582"/>
      <c r="AS988" s="699" t="e">
        <f t="shared" si="1860"/>
        <v>#DIV/0!</v>
      </c>
      <c r="AT988" s="176"/>
      <c r="AU988" s="699" t="e">
        <f t="shared" si="1885"/>
        <v>#DIV/0!</v>
      </c>
      <c r="AV988" s="569"/>
      <c r="AW988" s="699" t="e">
        <f t="shared" si="1886"/>
        <v>#DIV/0!</v>
      </c>
      <c r="AX988" s="176"/>
      <c r="AY988" s="687"/>
      <c r="AZ988" s="569"/>
      <c r="BA988" s="699" t="e">
        <f t="shared" si="1867"/>
        <v>#DIV/0!</v>
      </c>
      <c r="BB988" s="569"/>
      <c r="BC988" s="569"/>
      <c r="BD988" s="569"/>
      <c r="BE988" s="569"/>
      <c r="BF988" s="569"/>
      <c r="BG988" s="569"/>
      <c r="BH988" s="569"/>
      <c r="BI988" s="569"/>
      <c r="BJ988" s="569"/>
      <c r="BK988" s="569"/>
      <c r="BL988" s="569"/>
      <c r="BM988" s="569"/>
      <c r="BN988" s="569"/>
      <c r="BO988" s="569"/>
      <c r="BP988" s="569"/>
      <c r="BQ988" s="569"/>
      <c r="BR988" s="569"/>
      <c r="BS988" s="678">
        <f>BS989+BS990</f>
        <v>2478.4</v>
      </c>
      <c r="BT988" s="568"/>
      <c r="BU988" s="579">
        <f t="shared" si="1889"/>
        <v>2478.4</v>
      </c>
      <c r="BV988" s="569"/>
      <c r="BW988" s="569"/>
      <c r="BX988" s="569"/>
      <c r="BY988" s="569"/>
      <c r="BZ988" s="568">
        <f>BZ989+BZ990</f>
        <v>2478.4</v>
      </c>
      <c r="CE988" s="699" t="e">
        <f t="shared" si="1888"/>
        <v>#DIV/0!</v>
      </c>
    </row>
    <row r="989" spans="2:83" s="455" customFormat="1" ht="63" hidden="1" customHeight="1" x14ac:dyDescent="0.35">
      <c r="B989" s="417"/>
      <c r="C989" s="569" t="s">
        <v>32</v>
      </c>
      <c r="D989" s="569"/>
      <c r="E989" s="569"/>
      <c r="F989" s="569"/>
      <c r="G989" s="569"/>
      <c r="H989" s="569"/>
      <c r="I989" s="569"/>
      <c r="J989" s="569"/>
      <c r="K989" s="582"/>
      <c r="L989" s="699" t="e">
        <f t="shared" si="1858"/>
        <v>#DIV/0!</v>
      </c>
      <c r="M989" s="176"/>
      <c r="N989" s="687"/>
      <c r="O989" s="569"/>
      <c r="P989" s="687"/>
      <c r="Q989" s="569"/>
      <c r="R989" s="687"/>
      <c r="S989" s="569"/>
      <c r="T989" s="687"/>
      <c r="U989" s="569"/>
      <c r="V989" s="569"/>
      <c r="W989" s="569"/>
      <c r="X989" s="569"/>
      <c r="Y989" s="569"/>
      <c r="Z989" s="569"/>
      <c r="AA989" s="569"/>
      <c r="AB989" s="569"/>
      <c r="AC989" s="569"/>
      <c r="AD989" s="687"/>
      <c r="AE989" s="176"/>
      <c r="AF989" s="699" t="e">
        <f t="shared" si="1859"/>
        <v>#DIV/0!</v>
      </c>
      <c r="AG989" s="176"/>
      <c r="AH989" s="687"/>
      <c r="AI989" s="569"/>
      <c r="AJ989" s="687"/>
      <c r="AK989" s="569"/>
      <c r="AL989" s="687"/>
      <c r="AM989" s="569"/>
      <c r="AN989" s="687"/>
      <c r="AO989" s="572"/>
      <c r="AP989" s="569"/>
      <c r="AQ989" s="687"/>
      <c r="AR989" s="582"/>
      <c r="AS989" s="699" t="e">
        <f t="shared" si="1860"/>
        <v>#DIV/0!</v>
      </c>
      <c r="AT989" s="176"/>
      <c r="AU989" s="699" t="e">
        <f t="shared" si="1885"/>
        <v>#DIV/0!</v>
      </c>
      <c r="AV989" s="569"/>
      <c r="AW989" s="699" t="e">
        <f t="shared" si="1886"/>
        <v>#DIV/0!</v>
      </c>
      <c r="AX989" s="176"/>
      <c r="AY989" s="687"/>
      <c r="AZ989" s="569"/>
      <c r="BA989" s="699" t="e">
        <f t="shared" si="1867"/>
        <v>#DIV/0!</v>
      </c>
      <c r="BB989" s="569"/>
      <c r="BC989" s="569"/>
      <c r="BD989" s="569"/>
      <c r="BE989" s="569"/>
      <c r="BF989" s="569"/>
      <c r="BG989" s="569"/>
      <c r="BH989" s="569"/>
      <c r="BI989" s="569"/>
      <c r="BJ989" s="569"/>
      <c r="BK989" s="569"/>
      <c r="BL989" s="569"/>
      <c r="BM989" s="569"/>
      <c r="BN989" s="569"/>
      <c r="BO989" s="569"/>
      <c r="BP989" s="569"/>
      <c r="BQ989" s="569"/>
      <c r="BR989" s="569"/>
      <c r="BS989" s="681">
        <f>[15]TDSheet!$K$14</f>
        <v>1387.9</v>
      </c>
      <c r="BT989" s="569"/>
      <c r="BU989" s="582">
        <f t="shared" si="1889"/>
        <v>1387.9</v>
      </c>
      <c r="BV989" s="569"/>
      <c r="BW989" s="569"/>
      <c r="BX989" s="569"/>
      <c r="BY989" s="569"/>
      <c r="BZ989" s="569">
        <f>[15]TDSheet!$K$14</f>
        <v>1387.9</v>
      </c>
      <c r="CE989" s="699" t="e">
        <f t="shared" si="1888"/>
        <v>#DIV/0!</v>
      </c>
    </row>
    <row r="990" spans="2:83" s="455" customFormat="1" ht="63" hidden="1" customHeight="1" x14ac:dyDescent="0.35">
      <c r="B990" s="417"/>
      <c r="C990" s="568" t="s">
        <v>290</v>
      </c>
      <c r="D990" s="569"/>
      <c r="E990" s="569"/>
      <c r="F990" s="569"/>
      <c r="G990" s="569"/>
      <c r="H990" s="569"/>
      <c r="I990" s="569"/>
      <c r="J990" s="569"/>
      <c r="K990" s="582"/>
      <c r="L990" s="699" t="e">
        <f t="shared" si="1858"/>
        <v>#DIV/0!</v>
      </c>
      <c r="M990" s="176"/>
      <c r="N990" s="687"/>
      <c r="O990" s="569"/>
      <c r="P990" s="687"/>
      <c r="Q990" s="569"/>
      <c r="R990" s="687"/>
      <c r="S990" s="569"/>
      <c r="T990" s="687"/>
      <c r="U990" s="569"/>
      <c r="V990" s="569"/>
      <c r="W990" s="569"/>
      <c r="X990" s="569"/>
      <c r="Y990" s="569"/>
      <c r="Z990" s="569"/>
      <c r="AA990" s="569"/>
      <c r="AB990" s="569"/>
      <c r="AC990" s="569"/>
      <c r="AD990" s="687"/>
      <c r="AE990" s="176"/>
      <c r="AF990" s="699" t="e">
        <f t="shared" si="1859"/>
        <v>#DIV/0!</v>
      </c>
      <c r="AG990" s="176"/>
      <c r="AH990" s="687"/>
      <c r="AI990" s="569"/>
      <c r="AJ990" s="687"/>
      <c r="AK990" s="569"/>
      <c r="AL990" s="687"/>
      <c r="AM990" s="569"/>
      <c r="AN990" s="687"/>
      <c r="AO990" s="572"/>
      <c r="AP990" s="569"/>
      <c r="AQ990" s="687"/>
      <c r="AR990" s="582"/>
      <c r="AS990" s="699" t="e">
        <f t="shared" si="1860"/>
        <v>#DIV/0!</v>
      </c>
      <c r="AT990" s="176"/>
      <c r="AU990" s="699" t="e">
        <f t="shared" si="1885"/>
        <v>#DIV/0!</v>
      </c>
      <c r="AV990" s="569"/>
      <c r="AW990" s="699" t="e">
        <f t="shared" si="1886"/>
        <v>#DIV/0!</v>
      </c>
      <c r="AX990" s="176"/>
      <c r="AY990" s="687"/>
      <c r="AZ990" s="569"/>
      <c r="BA990" s="699" t="e">
        <f t="shared" si="1867"/>
        <v>#DIV/0!</v>
      </c>
      <c r="BB990" s="569"/>
      <c r="BC990" s="569"/>
      <c r="BD990" s="569"/>
      <c r="BE990" s="569"/>
      <c r="BF990" s="569"/>
      <c r="BG990" s="569"/>
      <c r="BH990" s="569"/>
      <c r="BI990" s="569"/>
      <c r="BJ990" s="569"/>
      <c r="BK990" s="569"/>
      <c r="BL990" s="569"/>
      <c r="BM990" s="569"/>
      <c r="BN990" s="569"/>
      <c r="BO990" s="569"/>
      <c r="BP990" s="569"/>
      <c r="BQ990" s="569"/>
      <c r="BR990" s="569"/>
      <c r="BS990" s="678">
        <v>1090.5</v>
      </c>
      <c r="BT990" s="568"/>
      <c r="BU990" s="579">
        <f t="shared" si="1889"/>
        <v>1090.5</v>
      </c>
      <c r="BV990" s="569"/>
      <c r="BW990" s="569"/>
      <c r="BX990" s="569"/>
      <c r="BY990" s="569"/>
      <c r="BZ990" s="568">
        <v>1090.5</v>
      </c>
      <c r="CE990" s="699" t="e">
        <f t="shared" si="1888"/>
        <v>#DIV/0!</v>
      </c>
    </row>
    <row r="991" spans="2:83" s="455" customFormat="1" ht="158.25" hidden="1" customHeight="1" x14ac:dyDescent="0.35">
      <c r="B991" s="206">
        <v>6</v>
      </c>
      <c r="C991" s="568" t="s">
        <v>477</v>
      </c>
      <c r="D991" s="569"/>
      <c r="E991" s="569"/>
      <c r="F991" s="569"/>
      <c r="G991" s="569"/>
      <c r="H991" s="569"/>
      <c r="I991" s="569"/>
      <c r="J991" s="569"/>
      <c r="K991" s="582"/>
      <c r="L991" s="699" t="e">
        <f t="shared" si="1858"/>
        <v>#DIV/0!</v>
      </c>
      <c r="M991" s="176"/>
      <c r="N991" s="687"/>
      <c r="O991" s="569"/>
      <c r="P991" s="687"/>
      <c r="Q991" s="569"/>
      <c r="R991" s="687"/>
      <c r="S991" s="569"/>
      <c r="T991" s="687"/>
      <c r="U991" s="569"/>
      <c r="V991" s="569"/>
      <c r="W991" s="569"/>
      <c r="X991" s="569"/>
      <c r="Y991" s="569"/>
      <c r="Z991" s="569"/>
      <c r="AA991" s="569"/>
      <c r="AB991" s="569"/>
      <c r="AC991" s="569"/>
      <c r="AD991" s="687"/>
      <c r="AE991" s="176"/>
      <c r="AF991" s="699" t="e">
        <f t="shared" si="1859"/>
        <v>#DIV/0!</v>
      </c>
      <c r="AG991" s="176"/>
      <c r="AH991" s="687"/>
      <c r="AI991" s="569"/>
      <c r="AJ991" s="687"/>
      <c r="AK991" s="569"/>
      <c r="AL991" s="687"/>
      <c r="AM991" s="569"/>
      <c r="AN991" s="687"/>
      <c r="AO991" s="572"/>
      <c r="AP991" s="569"/>
      <c r="AQ991" s="687"/>
      <c r="AR991" s="582"/>
      <c r="AS991" s="699" t="e">
        <f t="shared" si="1860"/>
        <v>#DIV/0!</v>
      </c>
      <c r="AT991" s="176"/>
      <c r="AU991" s="699" t="e">
        <f t="shared" si="1885"/>
        <v>#DIV/0!</v>
      </c>
      <c r="AV991" s="569"/>
      <c r="AW991" s="699" t="e">
        <f t="shared" si="1886"/>
        <v>#DIV/0!</v>
      </c>
      <c r="AX991" s="176"/>
      <c r="AY991" s="687"/>
      <c r="AZ991" s="569"/>
      <c r="BA991" s="699" t="e">
        <f t="shared" si="1867"/>
        <v>#DIV/0!</v>
      </c>
      <c r="BB991" s="569"/>
      <c r="BC991" s="569"/>
      <c r="BD991" s="569"/>
      <c r="BE991" s="569"/>
      <c r="BF991" s="569"/>
      <c r="BG991" s="569"/>
      <c r="BH991" s="569"/>
      <c r="BI991" s="569"/>
      <c r="BJ991" s="569"/>
      <c r="BK991" s="569"/>
      <c r="BL991" s="569"/>
      <c r="BM991" s="569"/>
      <c r="BN991" s="569"/>
      <c r="BO991" s="569"/>
      <c r="BP991" s="569"/>
      <c r="BQ991" s="569"/>
      <c r="BR991" s="569"/>
      <c r="BS991" s="678">
        <f>BS992+BS993</f>
        <v>1253.4000000000001</v>
      </c>
      <c r="BT991" s="568"/>
      <c r="BU991" s="579">
        <f t="shared" si="1889"/>
        <v>1253.4000000000001</v>
      </c>
      <c r="BV991" s="569"/>
      <c r="BW991" s="569"/>
      <c r="BX991" s="569"/>
      <c r="BY991" s="569"/>
      <c r="BZ991" s="568">
        <f>BZ992+BZ993</f>
        <v>1253.4000000000001</v>
      </c>
      <c r="CE991" s="699" t="e">
        <f t="shared" si="1888"/>
        <v>#DIV/0!</v>
      </c>
    </row>
    <row r="992" spans="2:83" s="455" customFormat="1" ht="63" hidden="1" customHeight="1" x14ac:dyDescent="0.35">
      <c r="B992" s="417"/>
      <c r="C992" s="569" t="s">
        <v>32</v>
      </c>
      <c r="D992" s="569"/>
      <c r="E992" s="569"/>
      <c r="F992" s="569"/>
      <c r="G992" s="569"/>
      <c r="H992" s="569"/>
      <c r="I992" s="569"/>
      <c r="J992" s="569"/>
      <c r="K992" s="582"/>
      <c r="L992" s="699" t="e">
        <f t="shared" si="1858"/>
        <v>#DIV/0!</v>
      </c>
      <c r="M992" s="176"/>
      <c r="N992" s="687"/>
      <c r="O992" s="569"/>
      <c r="P992" s="687"/>
      <c r="Q992" s="569"/>
      <c r="R992" s="687"/>
      <c r="S992" s="569"/>
      <c r="T992" s="687"/>
      <c r="U992" s="569"/>
      <c r="V992" s="569"/>
      <c r="W992" s="569"/>
      <c r="X992" s="569"/>
      <c r="Y992" s="569"/>
      <c r="Z992" s="569"/>
      <c r="AA992" s="569"/>
      <c r="AB992" s="569"/>
      <c r="AC992" s="569"/>
      <c r="AD992" s="687"/>
      <c r="AE992" s="176"/>
      <c r="AF992" s="699" t="e">
        <f t="shared" si="1859"/>
        <v>#DIV/0!</v>
      </c>
      <c r="AG992" s="176"/>
      <c r="AH992" s="687"/>
      <c r="AI992" s="569"/>
      <c r="AJ992" s="687"/>
      <c r="AK992" s="569"/>
      <c r="AL992" s="687"/>
      <c r="AM992" s="569"/>
      <c r="AN992" s="687"/>
      <c r="AO992" s="572"/>
      <c r="AP992" s="569"/>
      <c r="AQ992" s="687"/>
      <c r="AR992" s="582"/>
      <c r="AS992" s="699" t="e">
        <f t="shared" si="1860"/>
        <v>#DIV/0!</v>
      </c>
      <c r="AT992" s="176"/>
      <c r="AU992" s="699" t="e">
        <f t="shared" si="1885"/>
        <v>#DIV/0!</v>
      </c>
      <c r="AV992" s="569"/>
      <c r="AW992" s="699" t="e">
        <f t="shared" si="1886"/>
        <v>#DIV/0!</v>
      </c>
      <c r="AX992" s="176"/>
      <c r="AY992" s="687"/>
      <c r="AZ992" s="569"/>
      <c r="BA992" s="699" t="e">
        <f t="shared" si="1867"/>
        <v>#DIV/0!</v>
      </c>
      <c r="BB992" s="569"/>
      <c r="BC992" s="569"/>
      <c r="BD992" s="569"/>
      <c r="BE992" s="569"/>
      <c r="BF992" s="569"/>
      <c r="BG992" s="569"/>
      <c r="BH992" s="569"/>
      <c r="BI992" s="569"/>
      <c r="BJ992" s="569"/>
      <c r="BK992" s="569"/>
      <c r="BL992" s="569"/>
      <c r="BM992" s="569"/>
      <c r="BN992" s="569"/>
      <c r="BO992" s="569"/>
      <c r="BP992" s="569"/>
      <c r="BQ992" s="569"/>
      <c r="BR992" s="569"/>
      <c r="BS992" s="681">
        <f>[15]TDSheet!$K$15</f>
        <v>701.9</v>
      </c>
      <c r="BT992" s="569"/>
      <c r="BU992" s="582">
        <f t="shared" si="1889"/>
        <v>701.9</v>
      </c>
      <c r="BV992" s="569"/>
      <c r="BW992" s="569"/>
      <c r="BX992" s="569"/>
      <c r="BY992" s="569"/>
      <c r="BZ992" s="569">
        <f>[15]TDSheet!$K$15</f>
        <v>701.9</v>
      </c>
      <c r="CE992" s="699" t="e">
        <f t="shared" si="1888"/>
        <v>#DIV/0!</v>
      </c>
    </row>
    <row r="993" spans="2:83" s="455" customFormat="1" ht="63" hidden="1" customHeight="1" x14ac:dyDescent="0.35">
      <c r="B993" s="417"/>
      <c r="C993" s="568" t="s">
        <v>290</v>
      </c>
      <c r="D993" s="569"/>
      <c r="E993" s="569"/>
      <c r="F993" s="569"/>
      <c r="G993" s="569"/>
      <c r="H993" s="569"/>
      <c r="I993" s="569"/>
      <c r="J993" s="569"/>
      <c r="K993" s="582"/>
      <c r="L993" s="699" t="e">
        <f t="shared" si="1858"/>
        <v>#DIV/0!</v>
      </c>
      <c r="M993" s="176"/>
      <c r="N993" s="687"/>
      <c r="O993" s="569"/>
      <c r="P993" s="687"/>
      <c r="Q993" s="569"/>
      <c r="R993" s="687"/>
      <c r="S993" s="569"/>
      <c r="T993" s="687"/>
      <c r="U993" s="569"/>
      <c r="V993" s="569"/>
      <c r="W993" s="569"/>
      <c r="X993" s="569"/>
      <c r="Y993" s="569"/>
      <c r="Z993" s="569"/>
      <c r="AA993" s="569"/>
      <c r="AB993" s="569"/>
      <c r="AC993" s="569"/>
      <c r="AD993" s="687"/>
      <c r="AE993" s="176"/>
      <c r="AF993" s="699" t="e">
        <f t="shared" si="1859"/>
        <v>#DIV/0!</v>
      </c>
      <c r="AG993" s="176"/>
      <c r="AH993" s="687"/>
      <c r="AI993" s="569"/>
      <c r="AJ993" s="687"/>
      <c r="AK993" s="569"/>
      <c r="AL993" s="687"/>
      <c r="AM993" s="569"/>
      <c r="AN993" s="687"/>
      <c r="AO993" s="572"/>
      <c r="AP993" s="569"/>
      <c r="AQ993" s="687"/>
      <c r="AR993" s="582"/>
      <c r="AS993" s="699" t="e">
        <f t="shared" si="1860"/>
        <v>#DIV/0!</v>
      </c>
      <c r="AT993" s="176"/>
      <c r="AU993" s="699" t="e">
        <f t="shared" si="1885"/>
        <v>#DIV/0!</v>
      </c>
      <c r="AV993" s="569"/>
      <c r="AW993" s="699" t="e">
        <f t="shared" si="1886"/>
        <v>#DIV/0!</v>
      </c>
      <c r="AX993" s="176"/>
      <c r="AY993" s="687"/>
      <c r="AZ993" s="569"/>
      <c r="BA993" s="699" t="e">
        <f t="shared" si="1867"/>
        <v>#DIV/0!</v>
      </c>
      <c r="BB993" s="569"/>
      <c r="BC993" s="569"/>
      <c r="BD993" s="569"/>
      <c r="BE993" s="569"/>
      <c r="BF993" s="569"/>
      <c r="BG993" s="569"/>
      <c r="BH993" s="569"/>
      <c r="BI993" s="569"/>
      <c r="BJ993" s="569"/>
      <c r="BK993" s="569"/>
      <c r="BL993" s="569"/>
      <c r="BM993" s="569"/>
      <c r="BN993" s="569"/>
      <c r="BO993" s="569"/>
      <c r="BP993" s="569"/>
      <c r="BQ993" s="569"/>
      <c r="BR993" s="569"/>
      <c r="BS993" s="678">
        <v>551.5</v>
      </c>
      <c r="BT993" s="568"/>
      <c r="BU993" s="579">
        <f t="shared" si="1889"/>
        <v>551.5</v>
      </c>
      <c r="BV993" s="569"/>
      <c r="BW993" s="569"/>
      <c r="BX993" s="569"/>
      <c r="BY993" s="569"/>
      <c r="BZ993" s="568">
        <v>551.5</v>
      </c>
      <c r="CE993" s="699" t="e">
        <f t="shared" si="1888"/>
        <v>#DIV/0!</v>
      </c>
    </row>
    <row r="994" spans="2:83" s="455" customFormat="1" ht="121.5" hidden="1" customHeight="1" x14ac:dyDescent="0.35">
      <c r="B994" s="206">
        <v>7</v>
      </c>
      <c r="C994" s="568" t="s">
        <v>478</v>
      </c>
      <c r="D994" s="569"/>
      <c r="E994" s="569"/>
      <c r="F994" s="569"/>
      <c r="G994" s="569"/>
      <c r="H994" s="569"/>
      <c r="I994" s="569"/>
      <c r="J994" s="569"/>
      <c r="K994" s="582"/>
      <c r="L994" s="699" t="e">
        <f t="shared" si="1858"/>
        <v>#DIV/0!</v>
      </c>
      <c r="M994" s="176"/>
      <c r="N994" s="687"/>
      <c r="O994" s="569"/>
      <c r="P994" s="687"/>
      <c r="Q994" s="569"/>
      <c r="R994" s="687"/>
      <c r="S994" s="569"/>
      <c r="T994" s="687"/>
      <c r="U994" s="569"/>
      <c r="V994" s="569"/>
      <c r="W994" s="569"/>
      <c r="X994" s="569"/>
      <c r="Y994" s="569"/>
      <c r="Z994" s="569"/>
      <c r="AA994" s="569"/>
      <c r="AB994" s="569"/>
      <c r="AC994" s="569"/>
      <c r="AD994" s="687"/>
      <c r="AE994" s="176"/>
      <c r="AF994" s="699" t="e">
        <f t="shared" si="1859"/>
        <v>#DIV/0!</v>
      </c>
      <c r="AG994" s="176"/>
      <c r="AH994" s="687"/>
      <c r="AI994" s="569"/>
      <c r="AJ994" s="687"/>
      <c r="AK994" s="569"/>
      <c r="AL994" s="687"/>
      <c r="AM994" s="569"/>
      <c r="AN994" s="687"/>
      <c r="AO994" s="572"/>
      <c r="AP994" s="569"/>
      <c r="AQ994" s="687"/>
      <c r="AR994" s="582"/>
      <c r="AS994" s="699" t="e">
        <f t="shared" si="1860"/>
        <v>#DIV/0!</v>
      </c>
      <c r="AT994" s="176"/>
      <c r="AU994" s="699" t="e">
        <f t="shared" si="1885"/>
        <v>#DIV/0!</v>
      </c>
      <c r="AV994" s="569"/>
      <c r="AW994" s="699" t="e">
        <f t="shared" si="1886"/>
        <v>#DIV/0!</v>
      </c>
      <c r="AX994" s="176"/>
      <c r="AY994" s="687"/>
      <c r="AZ994" s="569"/>
      <c r="BA994" s="699" t="e">
        <f t="shared" si="1867"/>
        <v>#DIV/0!</v>
      </c>
      <c r="BB994" s="569"/>
      <c r="BC994" s="569"/>
      <c r="BD994" s="569"/>
      <c r="BE994" s="569"/>
      <c r="BF994" s="569"/>
      <c r="BG994" s="569"/>
      <c r="BH994" s="569"/>
      <c r="BI994" s="569"/>
      <c r="BJ994" s="569"/>
      <c r="BK994" s="569"/>
      <c r="BL994" s="569"/>
      <c r="BM994" s="569"/>
      <c r="BN994" s="569"/>
      <c r="BO994" s="569"/>
      <c r="BP994" s="569"/>
      <c r="BQ994" s="569"/>
      <c r="BR994" s="569"/>
      <c r="BS994" s="678">
        <f>BS995+BS996</f>
        <v>4692.1000000000004</v>
      </c>
      <c r="BT994" s="568"/>
      <c r="BU994" s="579">
        <f t="shared" si="1889"/>
        <v>4692.1000000000004</v>
      </c>
      <c r="BV994" s="569"/>
      <c r="BW994" s="569"/>
      <c r="BX994" s="569"/>
      <c r="BY994" s="569"/>
      <c r="BZ994" s="568">
        <f>BZ995+BZ996</f>
        <v>4692.1000000000004</v>
      </c>
      <c r="CE994" s="699" t="e">
        <f t="shared" si="1888"/>
        <v>#DIV/0!</v>
      </c>
    </row>
    <row r="995" spans="2:83" s="455" customFormat="1" ht="60" hidden="1" customHeight="1" x14ac:dyDescent="0.35">
      <c r="B995" s="206"/>
      <c r="C995" s="569" t="s">
        <v>32</v>
      </c>
      <c r="D995" s="569"/>
      <c r="E995" s="569"/>
      <c r="F995" s="569"/>
      <c r="G995" s="569"/>
      <c r="H995" s="569"/>
      <c r="I995" s="569"/>
      <c r="J995" s="569"/>
      <c r="K995" s="582"/>
      <c r="L995" s="699" t="e">
        <f t="shared" si="1858"/>
        <v>#DIV/0!</v>
      </c>
      <c r="M995" s="176"/>
      <c r="N995" s="687"/>
      <c r="O995" s="569"/>
      <c r="P995" s="687"/>
      <c r="Q995" s="569"/>
      <c r="R995" s="687"/>
      <c r="S995" s="569"/>
      <c r="T995" s="687"/>
      <c r="U995" s="569"/>
      <c r="V995" s="569"/>
      <c r="W995" s="569"/>
      <c r="X995" s="569"/>
      <c r="Y995" s="569"/>
      <c r="Z995" s="569"/>
      <c r="AA995" s="569"/>
      <c r="AB995" s="569"/>
      <c r="AC995" s="569"/>
      <c r="AD995" s="687"/>
      <c r="AE995" s="176"/>
      <c r="AF995" s="699" t="e">
        <f t="shared" si="1859"/>
        <v>#DIV/0!</v>
      </c>
      <c r="AG995" s="176"/>
      <c r="AH995" s="687"/>
      <c r="AI995" s="569"/>
      <c r="AJ995" s="687"/>
      <c r="AK995" s="569"/>
      <c r="AL995" s="687"/>
      <c r="AM995" s="569"/>
      <c r="AN995" s="687"/>
      <c r="AO995" s="572"/>
      <c r="AP995" s="569"/>
      <c r="AQ995" s="687"/>
      <c r="AR995" s="582"/>
      <c r="AS995" s="699" t="e">
        <f t="shared" si="1860"/>
        <v>#DIV/0!</v>
      </c>
      <c r="AT995" s="176"/>
      <c r="AU995" s="699" t="e">
        <f t="shared" si="1885"/>
        <v>#DIV/0!</v>
      </c>
      <c r="AV995" s="569"/>
      <c r="AW995" s="699" t="e">
        <f t="shared" si="1886"/>
        <v>#DIV/0!</v>
      </c>
      <c r="AX995" s="176"/>
      <c r="AY995" s="687"/>
      <c r="AZ995" s="569"/>
      <c r="BA995" s="699" t="e">
        <f t="shared" si="1867"/>
        <v>#DIV/0!</v>
      </c>
      <c r="BB995" s="569"/>
      <c r="BC995" s="569"/>
      <c r="BD995" s="569"/>
      <c r="BE995" s="569"/>
      <c r="BF995" s="569"/>
      <c r="BG995" s="569"/>
      <c r="BH995" s="569"/>
      <c r="BI995" s="569"/>
      <c r="BJ995" s="569"/>
      <c r="BK995" s="569"/>
      <c r="BL995" s="569"/>
      <c r="BM995" s="569"/>
      <c r="BN995" s="569"/>
      <c r="BO995" s="569"/>
      <c r="BP995" s="569"/>
      <c r="BQ995" s="569"/>
      <c r="BR995" s="569"/>
      <c r="BS995" s="681">
        <f>[15]TDSheet!$K$16</f>
        <v>2627.6</v>
      </c>
      <c r="BT995" s="569"/>
      <c r="BU995" s="582">
        <f t="shared" si="1889"/>
        <v>2627.6</v>
      </c>
      <c r="BV995" s="569"/>
      <c r="BW995" s="569"/>
      <c r="BX995" s="569"/>
      <c r="BY995" s="569"/>
      <c r="BZ995" s="569">
        <f>[15]TDSheet!$K$16</f>
        <v>2627.6</v>
      </c>
      <c r="CE995" s="699" t="e">
        <f t="shared" si="1888"/>
        <v>#DIV/0!</v>
      </c>
    </row>
    <row r="996" spans="2:83" s="455" customFormat="1" ht="54" hidden="1" customHeight="1" x14ac:dyDescent="0.35">
      <c r="B996" s="206"/>
      <c r="C996" s="568" t="s">
        <v>290</v>
      </c>
      <c r="D996" s="569"/>
      <c r="E996" s="569"/>
      <c r="F996" s="569"/>
      <c r="G996" s="569"/>
      <c r="H996" s="569"/>
      <c r="I996" s="569"/>
      <c r="J996" s="569"/>
      <c r="K996" s="582"/>
      <c r="L996" s="699" t="e">
        <f t="shared" si="1858"/>
        <v>#DIV/0!</v>
      </c>
      <c r="M996" s="176"/>
      <c r="N996" s="687"/>
      <c r="O996" s="569"/>
      <c r="P996" s="687"/>
      <c r="Q996" s="569"/>
      <c r="R996" s="687"/>
      <c r="S996" s="569"/>
      <c r="T996" s="687"/>
      <c r="U996" s="569"/>
      <c r="V996" s="569"/>
      <c r="W996" s="569"/>
      <c r="X996" s="569"/>
      <c r="Y996" s="569"/>
      <c r="Z996" s="569"/>
      <c r="AA996" s="569"/>
      <c r="AB996" s="569"/>
      <c r="AC996" s="569"/>
      <c r="AD996" s="687"/>
      <c r="AE996" s="176"/>
      <c r="AF996" s="699" t="e">
        <f t="shared" si="1859"/>
        <v>#DIV/0!</v>
      </c>
      <c r="AG996" s="176"/>
      <c r="AH996" s="687"/>
      <c r="AI996" s="569"/>
      <c r="AJ996" s="687"/>
      <c r="AK996" s="569"/>
      <c r="AL996" s="687"/>
      <c r="AM996" s="569"/>
      <c r="AN996" s="687"/>
      <c r="AO996" s="572"/>
      <c r="AP996" s="569"/>
      <c r="AQ996" s="687"/>
      <c r="AR996" s="582"/>
      <c r="AS996" s="699" t="e">
        <f t="shared" si="1860"/>
        <v>#DIV/0!</v>
      </c>
      <c r="AT996" s="176"/>
      <c r="AU996" s="699" t="e">
        <f t="shared" si="1885"/>
        <v>#DIV/0!</v>
      </c>
      <c r="AV996" s="569"/>
      <c r="AW996" s="699" t="e">
        <f t="shared" si="1886"/>
        <v>#DIV/0!</v>
      </c>
      <c r="AX996" s="176"/>
      <c r="AY996" s="687"/>
      <c r="AZ996" s="569"/>
      <c r="BA996" s="699" t="e">
        <f t="shared" si="1867"/>
        <v>#DIV/0!</v>
      </c>
      <c r="BB996" s="569"/>
      <c r="BC996" s="569"/>
      <c r="BD996" s="569"/>
      <c r="BE996" s="569"/>
      <c r="BF996" s="569"/>
      <c r="BG996" s="569"/>
      <c r="BH996" s="569"/>
      <c r="BI996" s="569"/>
      <c r="BJ996" s="569"/>
      <c r="BK996" s="569"/>
      <c r="BL996" s="569"/>
      <c r="BM996" s="569"/>
      <c r="BN996" s="569"/>
      <c r="BO996" s="569"/>
      <c r="BP996" s="569"/>
      <c r="BQ996" s="569"/>
      <c r="BR996" s="569"/>
      <c r="BS996" s="678">
        <v>2064.5</v>
      </c>
      <c r="BT996" s="568"/>
      <c r="BU996" s="579">
        <f t="shared" si="1889"/>
        <v>2064.5</v>
      </c>
      <c r="BV996" s="569"/>
      <c r="BW996" s="569"/>
      <c r="BX996" s="569"/>
      <c r="BY996" s="569"/>
      <c r="BZ996" s="568">
        <v>2064.5</v>
      </c>
      <c r="CE996" s="699" t="e">
        <f t="shared" si="1888"/>
        <v>#DIV/0!</v>
      </c>
    </row>
    <row r="997" spans="2:83" s="455" customFormat="1" ht="165.75" hidden="1" customHeight="1" x14ac:dyDescent="0.35">
      <c r="B997" s="206" t="s">
        <v>12</v>
      </c>
      <c r="C997" s="568" t="s">
        <v>479</v>
      </c>
      <c r="D997" s="569"/>
      <c r="E997" s="569"/>
      <c r="F997" s="569"/>
      <c r="G997" s="569"/>
      <c r="H997" s="569"/>
      <c r="I997" s="569"/>
      <c r="J997" s="569"/>
      <c r="K997" s="582"/>
      <c r="L997" s="699" t="e">
        <f t="shared" ref="L997:L1009" si="1890">K997/D997</f>
        <v>#DIV/0!</v>
      </c>
      <c r="M997" s="176"/>
      <c r="N997" s="687"/>
      <c r="O997" s="569"/>
      <c r="P997" s="687"/>
      <c r="Q997" s="569"/>
      <c r="R997" s="687"/>
      <c r="S997" s="569"/>
      <c r="T997" s="687"/>
      <c r="U997" s="569"/>
      <c r="V997" s="569"/>
      <c r="W997" s="569"/>
      <c r="X997" s="569"/>
      <c r="Y997" s="569"/>
      <c r="Z997" s="569"/>
      <c r="AA997" s="569"/>
      <c r="AB997" s="569"/>
      <c r="AC997" s="569"/>
      <c r="AD997" s="687"/>
      <c r="AE997" s="176"/>
      <c r="AF997" s="699" t="e">
        <f t="shared" ref="AF997:AF1009" si="1891">AE997/D997</f>
        <v>#DIV/0!</v>
      </c>
      <c r="AG997" s="176"/>
      <c r="AH997" s="687"/>
      <c r="AI997" s="569"/>
      <c r="AJ997" s="687"/>
      <c r="AK997" s="569"/>
      <c r="AL997" s="687"/>
      <c r="AM997" s="569"/>
      <c r="AN997" s="687"/>
      <c r="AO997" s="572"/>
      <c r="AP997" s="569"/>
      <c r="AQ997" s="687"/>
      <c r="AR997" s="582"/>
      <c r="AS997" s="699" t="e">
        <f t="shared" ref="AS997:AS1009" si="1892">AR997/D997</f>
        <v>#DIV/0!</v>
      </c>
      <c r="AT997" s="176"/>
      <c r="AU997" s="699" t="e">
        <f t="shared" ref="AU997:AU1009" si="1893">AT997/E997</f>
        <v>#DIV/0!</v>
      </c>
      <c r="AV997" s="569"/>
      <c r="AW997" s="699" t="e">
        <f t="shared" ref="AW997:AW1009" si="1894">AV997/F997</f>
        <v>#DIV/0!</v>
      </c>
      <c r="AX997" s="176"/>
      <c r="AY997" s="687"/>
      <c r="AZ997" s="569"/>
      <c r="BA997" s="699" t="e">
        <f t="shared" ref="BA997:BA1009" si="1895">AZ997/H997</f>
        <v>#DIV/0!</v>
      </c>
      <c r="BB997" s="569"/>
      <c r="BC997" s="569"/>
      <c r="BD997" s="569"/>
      <c r="BE997" s="569"/>
      <c r="BF997" s="569"/>
      <c r="BG997" s="569"/>
      <c r="BH997" s="569"/>
      <c r="BI997" s="569"/>
      <c r="BJ997" s="569"/>
      <c r="BK997" s="569"/>
      <c r="BL997" s="569"/>
      <c r="BM997" s="569"/>
      <c r="BN997" s="569"/>
      <c r="BO997" s="569"/>
      <c r="BP997" s="569"/>
      <c r="BQ997" s="569"/>
      <c r="BR997" s="569"/>
      <c r="BS997" s="678">
        <f>BS998+BS999</f>
        <v>10798.599999999999</v>
      </c>
      <c r="BT997" s="568"/>
      <c r="BU997" s="579">
        <f t="shared" si="1889"/>
        <v>10798.599999999999</v>
      </c>
      <c r="BV997" s="569"/>
      <c r="BW997" s="569"/>
      <c r="BX997" s="569"/>
      <c r="BY997" s="569"/>
      <c r="BZ997" s="568">
        <f>BZ998+BZ999</f>
        <v>10798.599999999999</v>
      </c>
      <c r="CE997" s="699" t="e">
        <f t="shared" si="1888"/>
        <v>#DIV/0!</v>
      </c>
    </row>
    <row r="998" spans="2:83" s="455" customFormat="1" ht="62.25" hidden="1" customHeight="1" x14ac:dyDescent="0.35">
      <c r="B998" s="206"/>
      <c r="C998" s="569" t="s">
        <v>32</v>
      </c>
      <c r="D998" s="569"/>
      <c r="E998" s="569"/>
      <c r="F998" s="569"/>
      <c r="G998" s="569"/>
      <c r="H998" s="569"/>
      <c r="I998" s="569"/>
      <c r="J998" s="569"/>
      <c r="K998" s="582"/>
      <c r="L998" s="699" t="e">
        <f t="shared" si="1890"/>
        <v>#DIV/0!</v>
      </c>
      <c r="M998" s="176"/>
      <c r="N998" s="687"/>
      <c r="O998" s="569"/>
      <c r="P998" s="687"/>
      <c r="Q998" s="569"/>
      <c r="R998" s="687"/>
      <c r="S998" s="569"/>
      <c r="T998" s="687"/>
      <c r="U998" s="569"/>
      <c r="V998" s="569"/>
      <c r="W998" s="569"/>
      <c r="X998" s="569"/>
      <c r="Y998" s="569"/>
      <c r="Z998" s="569"/>
      <c r="AA998" s="569"/>
      <c r="AB998" s="569"/>
      <c r="AC998" s="569"/>
      <c r="AD998" s="687"/>
      <c r="AE998" s="176"/>
      <c r="AF998" s="699" t="e">
        <f t="shared" si="1891"/>
        <v>#DIV/0!</v>
      </c>
      <c r="AG998" s="176"/>
      <c r="AH998" s="687"/>
      <c r="AI998" s="569"/>
      <c r="AJ998" s="687"/>
      <c r="AK998" s="569"/>
      <c r="AL998" s="687"/>
      <c r="AM998" s="569"/>
      <c r="AN998" s="687"/>
      <c r="AO998" s="572"/>
      <c r="AP998" s="569"/>
      <c r="AQ998" s="687"/>
      <c r="AR998" s="582"/>
      <c r="AS998" s="699" t="e">
        <f t="shared" si="1892"/>
        <v>#DIV/0!</v>
      </c>
      <c r="AT998" s="176"/>
      <c r="AU998" s="699" t="e">
        <f t="shared" si="1893"/>
        <v>#DIV/0!</v>
      </c>
      <c r="AV998" s="569"/>
      <c r="AW998" s="699" t="e">
        <f t="shared" si="1894"/>
        <v>#DIV/0!</v>
      </c>
      <c r="AX998" s="176"/>
      <c r="AY998" s="687"/>
      <c r="AZ998" s="569"/>
      <c r="BA998" s="699" t="e">
        <f t="shared" si="1895"/>
        <v>#DIV/0!</v>
      </c>
      <c r="BB998" s="569"/>
      <c r="BC998" s="569"/>
      <c r="BD998" s="569"/>
      <c r="BE998" s="569"/>
      <c r="BF998" s="569"/>
      <c r="BG998" s="569"/>
      <c r="BH998" s="569"/>
      <c r="BI998" s="569"/>
      <c r="BJ998" s="569"/>
      <c r="BK998" s="569"/>
      <c r="BL998" s="569"/>
      <c r="BM998" s="569"/>
      <c r="BN998" s="569"/>
      <c r="BO998" s="569"/>
      <c r="BP998" s="569"/>
      <c r="BQ998" s="569"/>
      <c r="BR998" s="569"/>
      <c r="BS998" s="681">
        <f>[15]TDSheet!$K$17</f>
        <v>6047.2</v>
      </c>
      <c r="BT998" s="569"/>
      <c r="BU998" s="582">
        <f t="shared" si="1889"/>
        <v>6047.2</v>
      </c>
      <c r="BV998" s="569"/>
      <c r="BW998" s="569"/>
      <c r="BX998" s="569"/>
      <c r="BY998" s="569"/>
      <c r="BZ998" s="569">
        <f>[15]TDSheet!$K$17</f>
        <v>6047.2</v>
      </c>
      <c r="CE998" s="699" t="e">
        <f t="shared" si="1888"/>
        <v>#DIV/0!</v>
      </c>
    </row>
    <row r="999" spans="2:83" s="455" customFormat="1" ht="48" hidden="1" customHeight="1" x14ac:dyDescent="0.35">
      <c r="B999" s="206"/>
      <c r="C999" s="568" t="s">
        <v>290</v>
      </c>
      <c r="D999" s="569"/>
      <c r="E999" s="569"/>
      <c r="F999" s="569"/>
      <c r="G999" s="569"/>
      <c r="H999" s="569"/>
      <c r="I999" s="569"/>
      <c r="J999" s="569"/>
      <c r="K999" s="582"/>
      <c r="L999" s="699" t="e">
        <f t="shared" si="1890"/>
        <v>#DIV/0!</v>
      </c>
      <c r="M999" s="176"/>
      <c r="N999" s="687"/>
      <c r="O999" s="569"/>
      <c r="P999" s="687"/>
      <c r="Q999" s="569"/>
      <c r="R999" s="687"/>
      <c r="S999" s="569"/>
      <c r="T999" s="687"/>
      <c r="U999" s="569"/>
      <c r="V999" s="569"/>
      <c r="W999" s="569"/>
      <c r="X999" s="569"/>
      <c r="Y999" s="569"/>
      <c r="Z999" s="569"/>
      <c r="AA999" s="569"/>
      <c r="AB999" s="569"/>
      <c r="AC999" s="569"/>
      <c r="AD999" s="687"/>
      <c r="AE999" s="176"/>
      <c r="AF999" s="699" t="e">
        <f t="shared" si="1891"/>
        <v>#DIV/0!</v>
      </c>
      <c r="AG999" s="176"/>
      <c r="AH999" s="687"/>
      <c r="AI999" s="569"/>
      <c r="AJ999" s="687"/>
      <c r="AK999" s="569"/>
      <c r="AL999" s="687"/>
      <c r="AM999" s="569"/>
      <c r="AN999" s="687"/>
      <c r="AO999" s="572"/>
      <c r="AP999" s="569"/>
      <c r="AQ999" s="687"/>
      <c r="AR999" s="582"/>
      <c r="AS999" s="699" t="e">
        <f t="shared" si="1892"/>
        <v>#DIV/0!</v>
      </c>
      <c r="AT999" s="176"/>
      <c r="AU999" s="699" t="e">
        <f t="shared" si="1893"/>
        <v>#DIV/0!</v>
      </c>
      <c r="AV999" s="569"/>
      <c r="AW999" s="699" t="e">
        <f t="shared" si="1894"/>
        <v>#DIV/0!</v>
      </c>
      <c r="AX999" s="176"/>
      <c r="AY999" s="687"/>
      <c r="AZ999" s="569"/>
      <c r="BA999" s="699" t="e">
        <f t="shared" si="1895"/>
        <v>#DIV/0!</v>
      </c>
      <c r="BB999" s="569"/>
      <c r="BC999" s="569"/>
      <c r="BD999" s="569"/>
      <c r="BE999" s="569"/>
      <c r="BF999" s="569"/>
      <c r="BG999" s="569"/>
      <c r="BH999" s="569"/>
      <c r="BI999" s="569"/>
      <c r="BJ999" s="569"/>
      <c r="BK999" s="569"/>
      <c r="BL999" s="569"/>
      <c r="BM999" s="569"/>
      <c r="BN999" s="569"/>
      <c r="BO999" s="569"/>
      <c r="BP999" s="569"/>
      <c r="BQ999" s="569"/>
      <c r="BR999" s="569"/>
      <c r="BS999" s="678">
        <v>4751.3999999999996</v>
      </c>
      <c r="BT999" s="568"/>
      <c r="BU999" s="579">
        <f t="shared" si="1889"/>
        <v>4751.3999999999996</v>
      </c>
      <c r="BV999" s="569"/>
      <c r="BW999" s="569"/>
      <c r="BX999" s="569"/>
      <c r="BY999" s="569"/>
      <c r="BZ999" s="568">
        <v>4751.3999999999996</v>
      </c>
      <c r="CE999" s="699" t="e">
        <f t="shared" si="1888"/>
        <v>#DIV/0!</v>
      </c>
    </row>
    <row r="1000" spans="2:83" s="455" customFormat="1" ht="198.75" hidden="1" customHeight="1" x14ac:dyDescent="0.35">
      <c r="B1000" s="206" t="s">
        <v>13</v>
      </c>
      <c r="C1000" s="568" t="s">
        <v>480</v>
      </c>
      <c r="D1000" s="569"/>
      <c r="E1000" s="569"/>
      <c r="F1000" s="569"/>
      <c r="G1000" s="569"/>
      <c r="H1000" s="569"/>
      <c r="I1000" s="569"/>
      <c r="J1000" s="569"/>
      <c r="K1000" s="582"/>
      <c r="L1000" s="699" t="e">
        <f t="shared" si="1890"/>
        <v>#DIV/0!</v>
      </c>
      <c r="M1000" s="176"/>
      <c r="N1000" s="687"/>
      <c r="O1000" s="569"/>
      <c r="P1000" s="687"/>
      <c r="Q1000" s="569"/>
      <c r="R1000" s="687"/>
      <c r="S1000" s="569"/>
      <c r="T1000" s="687"/>
      <c r="U1000" s="569"/>
      <c r="V1000" s="569"/>
      <c r="W1000" s="569"/>
      <c r="X1000" s="569"/>
      <c r="Y1000" s="569"/>
      <c r="Z1000" s="569"/>
      <c r="AA1000" s="569"/>
      <c r="AB1000" s="569"/>
      <c r="AC1000" s="569"/>
      <c r="AD1000" s="687"/>
      <c r="AE1000" s="176"/>
      <c r="AF1000" s="699" t="e">
        <f t="shared" si="1891"/>
        <v>#DIV/0!</v>
      </c>
      <c r="AG1000" s="176"/>
      <c r="AH1000" s="687"/>
      <c r="AI1000" s="569"/>
      <c r="AJ1000" s="687"/>
      <c r="AK1000" s="569"/>
      <c r="AL1000" s="687"/>
      <c r="AM1000" s="569"/>
      <c r="AN1000" s="687"/>
      <c r="AO1000" s="572"/>
      <c r="AP1000" s="569"/>
      <c r="AQ1000" s="687"/>
      <c r="AR1000" s="582"/>
      <c r="AS1000" s="699" t="e">
        <f t="shared" si="1892"/>
        <v>#DIV/0!</v>
      </c>
      <c r="AT1000" s="176"/>
      <c r="AU1000" s="699" t="e">
        <f t="shared" si="1893"/>
        <v>#DIV/0!</v>
      </c>
      <c r="AV1000" s="569"/>
      <c r="AW1000" s="699" t="e">
        <f t="shared" si="1894"/>
        <v>#DIV/0!</v>
      </c>
      <c r="AX1000" s="176"/>
      <c r="AY1000" s="687"/>
      <c r="AZ1000" s="569"/>
      <c r="BA1000" s="699" t="e">
        <f t="shared" si="1895"/>
        <v>#DIV/0!</v>
      </c>
      <c r="BB1000" s="569"/>
      <c r="BC1000" s="569"/>
      <c r="BD1000" s="569"/>
      <c r="BE1000" s="569"/>
      <c r="BF1000" s="569"/>
      <c r="BG1000" s="569"/>
      <c r="BH1000" s="569"/>
      <c r="BI1000" s="569"/>
      <c r="BJ1000" s="569"/>
      <c r="BK1000" s="569"/>
      <c r="BL1000" s="569"/>
      <c r="BM1000" s="569"/>
      <c r="BN1000" s="569"/>
      <c r="BO1000" s="569"/>
      <c r="BP1000" s="569"/>
      <c r="BQ1000" s="569"/>
      <c r="BR1000" s="569"/>
      <c r="BS1000" s="678">
        <f>BS1001+BS1002</f>
        <v>12109.1</v>
      </c>
      <c r="BT1000" s="568"/>
      <c r="BU1000" s="579">
        <f t="shared" si="1889"/>
        <v>12109.1</v>
      </c>
      <c r="BV1000" s="569"/>
      <c r="BW1000" s="569"/>
      <c r="BX1000" s="569"/>
      <c r="BY1000" s="569"/>
      <c r="BZ1000" s="568">
        <f>BZ1001+BZ1002</f>
        <v>12109.1</v>
      </c>
      <c r="CE1000" s="699" t="e">
        <f t="shared" si="1888"/>
        <v>#DIV/0!</v>
      </c>
    </row>
    <row r="1001" spans="2:83" s="455" customFormat="1" ht="70.5" hidden="1" customHeight="1" x14ac:dyDescent="0.35">
      <c r="B1001" s="206"/>
      <c r="C1001" s="569" t="s">
        <v>32</v>
      </c>
      <c r="D1001" s="569"/>
      <c r="E1001" s="569"/>
      <c r="F1001" s="569"/>
      <c r="G1001" s="569"/>
      <c r="H1001" s="569"/>
      <c r="I1001" s="569"/>
      <c r="J1001" s="569"/>
      <c r="K1001" s="582"/>
      <c r="L1001" s="699" t="e">
        <f t="shared" si="1890"/>
        <v>#DIV/0!</v>
      </c>
      <c r="M1001" s="176"/>
      <c r="N1001" s="687"/>
      <c r="O1001" s="569"/>
      <c r="P1001" s="687"/>
      <c r="Q1001" s="569"/>
      <c r="R1001" s="687"/>
      <c r="S1001" s="569"/>
      <c r="T1001" s="687"/>
      <c r="U1001" s="569"/>
      <c r="V1001" s="569"/>
      <c r="W1001" s="569"/>
      <c r="X1001" s="569"/>
      <c r="Y1001" s="569"/>
      <c r="Z1001" s="569"/>
      <c r="AA1001" s="569"/>
      <c r="AB1001" s="569"/>
      <c r="AC1001" s="569"/>
      <c r="AD1001" s="687"/>
      <c r="AE1001" s="176"/>
      <c r="AF1001" s="699" t="e">
        <f t="shared" si="1891"/>
        <v>#DIV/0!</v>
      </c>
      <c r="AG1001" s="176"/>
      <c r="AH1001" s="687"/>
      <c r="AI1001" s="569"/>
      <c r="AJ1001" s="687"/>
      <c r="AK1001" s="569"/>
      <c r="AL1001" s="687"/>
      <c r="AM1001" s="569"/>
      <c r="AN1001" s="687"/>
      <c r="AO1001" s="572"/>
      <c r="AP1001" s="569"/>
      <c r="AQ1001" s="687"/>
      <c r="AR1001" s="582"/>
      <c r="AS1001" s="699" t="e">
        <f t="shared" si="1892"/>
        <v>#DIV/0!</v>
      </c>
      <c r="AT1001" s="176"/>
      <c r="AU1001" s="699" t="e">
        <f t="shared" si="1893"/>
        <v>#DIV/0!</v>
      </c>
      <c r="AV1001" s="569"/>
      <c r="AW1001" s="699" t="e">
        <f t="shared" si="1894"/>
        <v>#DIV/0!</v>
      </c>
      <c r="AX1001" s="176"/>
      <c r="AY1001" s="687"/>
      <c r="AZ1001" s="569"/>
      <c r="BA1001" s="699" t="e">
        <f t="shared" si="1895"/>
        <v>#DIV/0!</v>
      </c>
      <c r="BB1001" s="569"/>
      <c r="BC1001" s="569"/>
      <c r="BD1001" s="569"/>
      <c r="BE1001" s="569"/>
      <c r="BF1001" s="569"/>
      <c r="BG1001" s="569"/>
      <c r="BH1001" s="569"/>
      <c r="BI1001" s="569"/>
      <c r="BJ1001" s="569"/>
      <c r="BK1001" s="569"/>
      <c r="BL1001" s="569"/>
      <c r="BM1001" s="569"/>
      <c r="BN1001" s="569"/>
      <c r="BO1001" s="569"/>
      <c r="BP1001" s="569"/>
      <c r="BQ1001" s="569"/>
      <c r="BR1001" s="569"/>
      <c r="BS1001" s="681">
        <f>[15]TDSheet!$K$18</f>
        <v>6781.1</v>
      </c>
      <c r="BT1001" s="569"/>
      <c r="BU1001" s="582">
        <f t="shared" si="1889"/>
        <v>6781.1</v>
      </c>
      <c r="BV1001" s="569"/>
      <c r="BW1001" s="569"/>
      <c r="BX1001" s="569"/>
      <c r="BY1001" s="569"/>
      <c r="BZ1001" s="569">
        <f>[15]TDSheet!$K$18</f>
        <v>6781.1</v>
      </c>
      <c r="CE1001" s="699" t="e">
        <f t="shared" si="1888"/>
        <v>#DIV/0!</v>
      </c>
    </row>
    <row r="1002" spans="2:83" s="455" customFormat="1" ht="85.5" hidden="1" customHeight="1" x14ac:dyDescent="0.35">
      <c r="B1002" s="206"/>
      <c r="C1002" s="568" t="s">
        <v>290</v>
      </c>
      <c r="D1002" s="569"/>
      <c r="E1002" s="569"/>
      <c r="F1002" s="569"/>
      <c r="G1002" s="569"/>
      <c r="H1002" s="569"/>
      <c r="I1002" s="569"/>
      <c r="J1002" s="569"/>
      <c r="K1002" s="582"/>
      <c r="L1002" s="699" t="e">
        <f t="shared" si="1890"/>
        <v>#DIV/0!</v>
      </c>
      <c r="M1002" s="176"/>
      <c r="N1002" s="687"/>
      <c r="O1002" s="569"/>
      <c r="P1002" s="687"/>
      <c r="Q1002" s="569"/>
      <c r="R1002" s="687"/>
      <c r="S1002" s="569"/>
      <c r="T1002" s="687"/>
      <c r="U1002" s="569"/>
      <c r="V1002" s="569"/>
      <c r="W1002" s="569"/>
      <c r="X1002" s="569"/>
      <c r="Y1002" s="569"/>
      <c r="Z1002" s="569"/>
      <c r="AA1002" s="569"/>
      <c r="AB1002" s="569"/>
      <c r="AC1002" s="569"/>
      <c r="AD1002" s="687"/>
      <c r="AE1002" s="176"/>
      <c r="AF1002" s="699" t="e">
        <f t="shared" si="1891"/>
        <v>#DIV/0!</v>
      </c>
      <c r="AG1002" s="176"/>
      <c r="AH1002" s="687"/>
      <c r="AI1002" s="569"/>
      <c r="AJ1002" s="687"/>
      <c r="AK1002" s="569"/>
      <c r="AL1002" s="687"/>
      <c r="AM1002" s="569"/>
      <c r="AN1002" s="687"/>
      <c r="AO1002" s="572"/>
      <c r="AP1002" s="569"/>
      <c r="AQ1002" s="687"/>
      <c r="AR1002" s="582"/>
      <c r="AS1002" s="699" t="e">
        <f t="shared" si="1892"/>
        <v>#DIV/0!</v>
      </c>
      <c r="AT1002" s="176"/>
      <c r="AU1002" s="699" t="e">
        <f t="shared" si="1893"/>
        <v>#DIV/0!</v>
      </c>
      <c r="AV1002" s="569"/>
      <c r="AW1002" s="699" t="e">
        <f t="shared" si="1894"/>
        <v>#DIV/0!</v>
      </c>
      <c r="AX1002" s="176"/>
      <c r="AY1002" s="687"/>
      <c r="AZ1002" s="569"/>
      <c r="BA1002" s="699" t="e">
        <f t="shared" si="1895"/>
        <v>#DIV/0!</v>
      </c>
      <c r="BB1002" s="569"/>
      <c r="BC1002" s="569"/>
      <c r="BD1002" s="569"/>
      <c r="BE1002" s="569"/>
      <c r="BF1002" s="569"/>
      <c r="BG1002" s="569"/>
      <c r="BH1002" s="569"/>
      <c r="BI1002" s="569"/>
      <c r="BJ1002" s="569"/>
      <c r="BK1002" s="569"/>
      <c r="BL1002" s="569"/>
      <c r="BM1002" s="569"/>
      <c r="BN1002" s="569"/>
      <c r="BO1002" s="569"/>
      <c r="BP1002" s="569"/>
      <c r="BQ1002" s="569"/>
      <c r="BR1002" s="569"/>
      <c r="BS1002" s="678">
        <v>5328</v>
      </c>
      <c r="BT1002" s="568"/>
      <c r="BU1002" s="579">
        <f t="shared" si="1889"/>
        <v>5328</v>
      </c>
      <c r="BV1002" s="569"/>
      <c r="BW1002" s="569"/>
      <c r="BX1002" s="569"/>
      <c r="BY1002" s="569"/>
      <c r="BZ1002" s="568">
        <v>5328</v>
      </c>
      <c r="CE1002" s="699" t="e">
        <f t="shared" si="1888"/>
        <v>#DIV/0!</v>
      </c>
    </row>
    <row r="1003" spans="2:83" s="587" customFormat="1" ht="59.25" hidden="1" customHeight="1" x14ac:dyDescent="0.35">
      <c r="B1003" s="588" t="s">
        <v>14</v>
      </c>
      <c r="C1003" s="576" t="s">
        <v>482</v>
      </c>
      <c r="D1003" s="576"/>
      <c r="E1003" s="576"/>
      <c r="F1003" s="576"/>
      <c r="G1003" s="576"/>
      <c r="H1003" s="576"/>
      <c r="I1003" s="576"/>
      <c r="J1003" s="576"/>
      <c r="K1003" s="585"/>
      <c r="L1003" s="699" t="e">
        <f t="shared" si="1890"/>
        <v>#DIV/0!</v>
      </c>
      <c r="M1003" s="168"/>
      <c r="N1003" s="687"/>
      <c r="O1003" s="576"/>
      <c r="P1003" s="687"/>
      <c r="Q1003" s="576"/>
      <c r="R1003" s="687"/>
      <c r="S1003" s="576"/>
      <c r="T1003" s="687"/>
      <c r="U1003" s="576"/>
      <c r="V1003" s="576"/>
      <c r="W1003" s="576"/>
      <c r="X1003" s="576"/>
      <c r="Y1003" s="576"/>
      <c r="Z1003" s="576"/>
      <c r="AA1003" s="576"/>
      <c r="AB1003" s="576"/>
      <c r="AC1003" s="576"/>
      <c r="AD1003" s="687"/>
      <c r="AE1003" s="168"/>
      <c r="AF1003" s="699" t="e">
        <f t="shared" si="1891"/>
        <v>#DIV/0!</v>
      </c>
      <c r="AG1003" s="168"/>
      <c r="AH1003" s="687"/>
      <c r="AI1003" s="576"/>
      <c r="AJ1003" s="687"/>
      <c r="AK1003" s="576"/>
      <c r="AL1003" s="687"/>
      <c r="AM1003" s="576"/>
      <c r="AN1003" s="687"/>
      <c r="AO1003" s="589"/>
      <c r="AP1003" s="576"/>
      <c r="AQ1003" s="687"/>
      <c r="AR1003" s="585"/>
      <c r="AS1003" s="699" t="e">
        <f t="shared" si="1892"/>
        <v>#DIV/0!</v>
      </c>
      <c r="AT1003" s="168"/>
      <c r="AU1003" s="699" t="e">
        <f t="shared" si="1893"/>
        <v>#DIV/0!</v>
      </c>
      <c r="AV1003" s="576"/>
      <c r="AW1003" s="699" t="e">
        <f t="shared" si="1894"/>
        <v>#DIV/0!</v>
      </c>
      <c r="AX1003" s="168"/>
      <c r="AY1003" s="687"/>
      <c r="AZ1003" s="576"/>
      <c r="BA1003" s="699" t="e">
        <f t="shared" si="1895"/>
        <v>#DIV/0!</v>
      </c>
      <c r="BB1003" s="111">
        <f>BB1004+BB1005</f>
        <v>0</v>
      </c>
      <c r="BC1003" s="576"/>
      <c r="BD1003" s="576"/>
      <c r="BE1003" s="576"/>
      <c r="BF1003" s="576"/>
      <c r="BG1003" s="576"/>
      <c r="BH1003" s="576"/>
      <c r="BI1003" s="576"/>
      <c r="BJ1003" s="576"/>
      <c r="BK1003" s="576"/>
      <c r="BL1003" s="576"/>
      <c r="BM1003" s="576"/>
      <c r="BN1003" s="576"/>
      <c r="BO1003" s="576"/>
      <c r="BP1003" s="576"/>
      <c r="BQ1003" s="576"/>
      <c r="BR1003" s="576"/>
      <c r="BS1003" s="683">
        <f>BS1004+BS1005</f>
        <v>0</v>
      </c>
      <c r="BT1003" s="576">
        <f t="shared" ref="BT1003" si="1896">BU1003</f>
        <v>0</v>
      </c>
      <c r="BU1003" s="585">
        <f>BU1004+BU1005</f>
        <v>0</v>
      </c>
      <c r="BV1003" s="576"/>
      <c r="BW1003" s="576"/>
      <c r="BX1003" s="576"/>
      <c r="BY1003" s="576"/>
      <c r="BZ1003" s="576">
        <f>BZ1004+BZ1005</f>
        <v>0</v>
      </c>
      <c r="CE1003" s="699" t="e">
        <f t="shared" si="1888"/>
        <v>#DIV/0!</v>
      </c>
    </row>
    <row r="1004" spans="2:83" s="455" customFormat="1" ht="59.25" hidden="1" customHeight="1" x14ac:dyDescent="0.35">
      <c r="B1004" s="586"/>
      <c r="C1004" s="577" t="s">
        <v>32</v>
      </c>
      <c r="D1004" s="577"/>
      <c r="E1004" s="577"/>
      <c r="F1004" s="577"/>
      <c r="G1004" s="577"/>
      <c r="H1004" s="577"/>
      <c r="I1004" s="577"/>
      <c r="J1004" s="577"/>
      <c r="K1004" s="582"/>
      <c r="L1004" s="699" t="e">
        <f t="shared" si="1890"/>
        <v>#DIV/0!</v>
      </c>
      <c r="M1004" s="176"/>
      <c r="N1004" s="687"/>
      <c r="O1004" s="577"/>
      <c r="P1004" s="687"/>
      <c r="Q1004" s="577"/>
      <c r="R1004" s="687"/>
      <c r="S1004" s="577"/>
      <c r="T1004" s="687"/>
      <c r="U1004" s="577"/>
      <c r="V1004" s="577"/>
      <c r="W1004" s="577"/>
      <c r="X1004" s="577"/>
      <c r="Y1004" s="577"/>
      <c r="Z1004" s="577"/>
      <c r="AA1004" s="577"/>
      <c r="AB1004" s="577"/>
      <c r="AC1004" s="577"/>
      <c r="AD1004" s="687"/>
      <c r="AE1004" s="176"/>
      <c r="AF1004" s="699" t="e">
        <f t="shared" si="1891"/>
        <v>#DIV/0!</v>
      </c>
      <c r="AG1004" s="176"/>
      <c r="AH1004" s="687"/>
      <c r="AI1004" s="577"/>
      <c r="AJ1004" s="687"/>
      <c r="AK1004" s="577"/>
      <c r="AL1004" s="687"/>
      <c r="AM1004" s="577"/>
      <c r="AN1004" s="687"/>
      <c r="AO1004" s="572"/>
      <c r="AP1004" s="577"/>
      <c r="AQ1004" s="687"/>
      <c r="AR1004" s="582"/>
      <c r="AS1004" s="699" t="e">
        <f t="shared" si="1892"/>
        <v>#DIV/0!</v>
      </c>
      <c r="AT1004" s="176"/>
      <c r="AU1004" s="699" t="e">
        <f t="shared" si="1893"/>
        <v>#DIV/0!</v>
      </c>
      <c r="AV1004" s="577"/>
      <c r="AW1004" s="699" t="e">
        <f t="shared" si="1894"/>
        <v>#DIV/0!</v>
      </c>
      <c r="AX1004" s="176"/>
      <c r="AY1004" s="687"/>
      <c r="AZ1004" s="577"/>
      <c r="BA1004" s="699" t="e">
        <f t="shared" si="1895"/>
        <v>#DIV/0!</v>
      </c>
      <c r="BB1004" s="577">
        <v>0</v>
      </c>
      <c r="BC1004" s="577"/>
      <c r="BD1004" s="577"/>
      <c r="BE1004" s="577"/>
      <c r="BF1004" s="577"/>
      <c r="BG1004" s="577"/>
      <c r="BH1004" s="577"/>
      <c r="BI1004" s="577"/>
      <c r="BJ1004" s="577"/>
      <c r="BK1004" s="577"/>
      <c r="BL1004" s="577"/>
      <c r="BM1004" s="577"/>
      <c r="BN1004" s="577"/>
      <c r="BO1004" s="577"/>
      <c r="BP1004" s="577"/>
      <c r="BQ1004" s="577"/>
      <c r="BR1004" s="577"/>
      <c r="BS1004" s="681"/>
      <c r="BT1004" s="577">
        <f>BU1004</f>
        <v>0</v>
      </c>
      <c r="BU1004" s="582">
        <v>0</v>
      </c>
      <c r="BV1004" s="577"/>
      <c r="BW1004" s="577"/>
      <c r="BX1004" s="577"/>
      <c r="BY1004" s="577"/>
      <c r="BZ1004" s="577"/>
      <c r="CE1004" s="699" t="e">
        <f t="shared" si="1888"/>
        <v>#DIV/0!</v>
      </c>
    </row>
    <row r="1005" spans="2:83" s="455" customFormat="1" ht="59.25" hidden="1" customHeight="1" x14ac:dyDescent="0.35">
      <c r="B1005" s="206"/>
      <c r="C1005" s="578" t="s">
        <v>290</v>
      </c>
      <c r="D1005" s="577"/>
      <c r="E1005" s="577"/>
      <c r="F1005" s="577"/>
      <c r="G1005" s="577"/>
      <c r="H1005" s="577"/>
      <c r="I1005" s="577"/>
      <c r="J1005" s="577"/>
      <c r="K1005" s="582"/>
      <c r="L1005" s="699" t="e">
        <f t="shared" si="1890"/>
        <v>#DIV/0!</v>
      </c>
      <c r="M1005" s="176"/>
      <c r="N1005" s="687"/>
      <c r="O1005" s="577"/>
      <c r="P1005" s="687"/>
      <c r="Q1005" s="577"/>
      <c r="R1005" s="687"/>
      <c r="S1005" s="577"/>
      <c r="T1005" s="687"/>
      <c r="U1005" s="577"/>
      <c r="V1005" s="577"/>
      <c r="W1005" s="577"/>
      <c r="X1005" s="577"/>
      <c r="Y1005" s="577"/>
      <c r="Z1005" s="577"/>
      <c r="AA1005" s="577"/>
      <c r="AB1005" s="577"/>
      <c r="AC1005" s="577"/>
      <c r="AD1005" s="687"/>
      <c r="AE1005" s="176"/>
      <c r="AF1005" s="699" t="e">
        <f t="shared" si="1891"/>
        <v>#DIV/0!</v>
      </c>
      <c r="AG1005" s="176"/>
      <c r="AH1005" s="687"/>
      <c r="AI1005" s="577"/>
      <c r="AJ1005" s="687"/>
      <c r="AK1005" s="577"/>
      <c r="AL1005" s="687"/>
      <c r="AM1005" s="577"/>
      <c r="AN1005" s="687"/>
      <c r="AO1005" s="572"/>
      <c r="AP1005" s="577"/>
      <c r="AQ1005" s="687"/>
      <c r="AR1005" s="582"/>
      <c r="AS1005" s="699" t="e">
        <f t="shared" si="1892"/>
        <v>#DIV/0!</v>
      </c>
      <c r="AT1005" s="176"/>
      <c r="AU1005" s="699" t="e">
        <f t="shared" si="1893"/>
        <v>#DIV/0!</v>
      </c>
      <c r="AV1005" s="577"/>
      <c r="AW1005" s="699" t="e">
        <f t="shared" si="1894"/>
        <v>#DIV/0!</v>
      </c>
      <c r="AX1005" s="176"/>
      <c r="AY1005" s="687"/>
      <c r="AZ1005" s="577"/>
      <c r="BA1005" s="699" t="e">
        <f t="shared" si="1895"/>
        <v>#DIV/0!</v>
      </c>
      <c r="BB1005" s="578">
        <v>0</v>
      </c>
      <c r="BC1005" s="577"/>
      <c r="BD1005" s="577"/>
      <c r="BE1005" s="577"/>
      <c r="BF1005" s="577"/>
      <c r="BG1005" s="577"/>
      <c r="BH1005" s="577"/>
      <c r="BI1005" s="577"/>
      <c r="BJ1005" s="577"/>
      <c r="BK1005" s="577"/>
      <c r="BL1005" s="577"/>
      <c r="BM1005" s="577"/>
      <c r="BN1005" s="577"/>
      <c r="BO1005" s="577"/>
      <c r="BP1005" s="577"/>
      <c r="BQ1005" s="577"/>
      <c r="BR1005" s="577"/>
      <c r="BS1005" s="678"/>
      <c r="BT1005" s="578">
        <f>BU1005</f>
        <v>0</v>
      </c>
      <c r="BU1005" s="579">
        <v>0</v>
      </c>
      <c r="BV1005" s="577"/>
      <c r="BW1005" s="577"/>
      <c r="BX1005" s="577"/>
      <c r="BY1005" s="577"/>
      <c r="BZ1005" s="578"/>
      <c r="CE1005" s="699" t="e">
        <f t="shared" si="1888"/>
        <v>#DIV/0!</v>
      </c>
    </row>
    <row r="1006" spans="2:83" s="379" customFormat="1" ht="82.5" hidden="1" customHeight="1" x14ac:dyDescent="0.25">
      <c r="B1006" s="1067" t="s">
        <v>194</v>
      </c>
      <c r="C1006" s="1067"/>
      <c r="D1006" s="378">
        <f>SUM(E1006:I1006)</f>
        <v>0</v>
      </c>
      <c r="E1006" s="378">
        <f>E1007+E1008</f>
        <v>0</v>
      </c>
      <c r="F1006" s="378"/>
      <c r="G1006" s="378">
        <f>G1007+G1008</f>
        <v>0</v>
      </c>
      <c r="H1006" s="378">
        <f t="shared" ref="H1006" si="1897">H1007+H1008</f>
        <v>0</v>
      </c>
      <c r="I1006" s="378">
        <f>I1007+I1008</f>
        <v>0</v>
      </c>
      <c r="J1006" s="378">
        <f>K1006-D1006</f>
        <v>0</v>
      </c>
      <c r="K1006" s="378">
        <f>SUM(M1006:U1006)</f>
        <v>0</v>
      </c>
      <c r="L1006" s="699" t="e">
        <f t="shared" si="1890"/>
        <v>#DIV/0!</v>
      </c>
      <c r="M1006" s="971">
        <f>M1007+M1008</f>
        <v>0</v>
      </c>
      <c r="N1006" s="702"/>
      <c r="O1006" s="378"/>
      <c r="P1006" s="702"/>
      <c r="Q1006" s="378">
        <f>Q1007+Q1008</f>
        <v>0</v>
      </c>
      <c r="R1006" s="702"/>
      <c r="S1006" s="378">
        <f t="shared" ref="S1006" si="1898">S1007+S1008</f>
        <v>0</v>
      </c>
      <c r="T1006" s="702"/>
      <c r="U1006" s="378">
        <f>U1007+U1008</f>
        <v>0</v>
      </c>
      <c r="V1006" s="378">
        <f>W1006+X1006+Y1006</f>
        <v>0</v>
      </c>
      <c r="W1006" s="378">
        <f>W1007+W1008</f>
        <v>0</v>
      </c>
      <c r="X1006" s="378">
        <f t="shared" ref="X1006" si="1899">X1007+X1008</f>
        <v>0</v>
      </c>
      <c r="Y1006" s="378">
        <f>Y1007+Y1008</f>
        <v>0</v>
      </c>
      <c r="Z1006" s="378" t="e">
        <f>AA1006+AB1006+AC1006</f>
        <v>#REF!</v>
      </c>
      <c r="AA1006" s="378" t="e">
        <f>AA1007+AA1008</f>
        <v>#REF!</v>
      </c>
      <c r="AB1006" s="378">
        <f>H1006</f>
        <v>0</v>
      </c>
      <c r="AC1006" s="378">
        <f>AC1007+AC1008</f>
        <v>0</v>
      </c>
      <c r="AD1006" s="702"/>
      <c r="AE1006" s="971">
        <f>SUM(AG1006:AO1006)</f>
        <v>0</v>
      </c>
      <c r="AF1006" s="699" t="e">
        <f t="shared" si="1891"/>
        <v>#DIV/0!</v>
      </c>
      <c r="AG1006" s="971">
        <f>AG1007+AG1008</f>
        <v>0</v>
      </c>
      <c r="AH1006" s="702"/>
      <c r="AI1006" s="378"/>
      <c r="AJ1006" s="702"/>
      <c r="AK1006" s="378">
        <f>AK1007+AK1008</f>
        <v>0</v>
      </c>
      <c r="AL1006" s="702"/>
      <c r="AM1006" s="378">
        <f t="shared" ref="AM1006" si="1900">AM1007+AM1008</f>
        <v>0</v>
      </c>
      <c r="AN1006" s="702"/>
      <c r="AO1006" s="378">
        <f>AO1007+AO1008</f>
        <v>0</v>
      </c>
      <c r="AP1006" s="378">
        <f>AP1007+AP1008</f>
        <v>0</v>
      </c>
      <c r="AQ1006" s="702"/>
      <c r="AR1006" s="378" t="e">
        <f>SUM(AT1006:BB1006)</f>
        <v>#DIV/0!</v>
      </c>
      <c r="AS1006" s="699" t="e">
        <f t="shared" si="1892"/>
        <v>#DIV/0!</v>
      </c>
      <c r="AT1006" s="971">
        <f>AT1007+AT1008</f>
        <v>0</v>
      </c>
      <c r="AU1006" s="699">
        <v>0</v>
      </c>
      <c r="AV1006" s="378"/>
      <c r="AW1006" s="699">
        <v>0</v>
      </c>
      <c r="AX1006" s="971">
        <f>AX1007+AX1008</f>
        <v>0</v>
      </c>
      <c r="AY1006" s="702"/>
      <c r="AZ1006" s="378">
        <f t="shared" ref="AZ1006" si="1901">AZ1007+AZ1008</f>
        <v>0</v>
      </c>
      <c r="BA1006" s="699" t="e">
        <f t="shared" si="1895"/>
        <v>#DIV/0!</v>
      </c>
      <c r="BB1006" s="378">
        <f>BB1007+BB1008</f>
        <v>0</v>
      </c>
      <c r="BC1006" s="378">
        <f t="shared" si="1847"/>
        <v>0</v>
      </c>
      <c r="BD1006" s="378">
        <f t="shared" si="1848"/>
        <v>0</v>
      </c>
      <c r="BE1006" s="378">
        <f>SUM(BF1006:BI1006)</f>
        <v>0</v>
      </c>
      <c r="BF1006" s="378">
        <f>BF1007+BF1008</f>
        <v>0</v>
      </c>
      <c r="BG1006" s="378">
        <f>BG1007+BG1008</f>
        <v>0</v>
      </c>
      <c r="BH1006" s="378">
        <f t="shared" ref="BH1006" si="1902">BH1007+BH1008</f>
        <v>0</v>
      </c>
      <c r="BI1006" s="378">
        <f>BI1007+BI1008</f>
        <v>0</v>
      </c>
      <c r="BJ1006" s="378">
        <f t="shared" si="1875"/>
        <v>0</v>
      </c>
      <c r="BK1006" s="378"/>
      <c r="BL1006" s="378"/>
      <c r="BM1006" s="378"/>
      <c r="BN1006" s="378">
        <f>SUM(BO1006:BS1006)</f>
        <v>35034</v>
      </c>
      <c r="BO1006" s="378">
        <f>BO1007+BO1008</f>
        <v>0</v>
      </c>
      <c r="BP1006" s="378"/>
      <c r="BQ1006" s="378">
        <f>BQ1007+BQ1008</f>
        <v>0</v>
      </c>
      <c r="BR1006" s="378">
        <f t="shared" ref="BR1006" si="1903">BR1007+BR1008</f>
        <v>0</v>
      </c>
      <c r="BS1006" s="378">
        <f>BS1007+BS1008</f>
        <v>35034</v>
      </c>
      <c r="BT1006" s="378">
        <f>BT1007+BT1008</f>
        <v>0</v>
      </c>
      <c r="BU1006" s="378">
        <f>SUM(BV1006:BZ1006)</f>
        <v>35034</v>
      </c>
      <c r="BV1006" s="378">
        <f>BV1007+BV1008</f>
        <v>0</v>
      </c>
      <c r="BW1006" s="378"/>
      <c r="BX1006" s="378">
        <f>BX1007+BX1008</f>
        <v>0</v>
      </c>
      <c r="BY1006" s="378">
        <f t="shared" ref="BY1006" si="1904">BY1007+BY1008</f>
        <v>0</v>
      </c>
      <c r="BZ1006" s="378">
        <f>BZ1007+BZ1008</f>
        <v>35034</v>
      </c>
      <c r="CE1006" s="699" t="e">
        <f t="shared" si="1888"/>
        <v>#DIV/0!</v>
      </c>
    </row>
    <row r="1007" spans="2:83" s="50" customFormat="1" ht="58.5" hidden="1" customHeight="1" x14ac:dyDescent="0.25">
      <c r="B1007" s="134"/>
      <c r="C1007" s="113" t="s">
        <v>31</v>
      </c>
      <c r="D1007" s="389">
        <f>E1007+G1007+H1007+I1007</f>
        <v>0</v>
      </c>
      <c r="E1007" s="491">
        <v>0</v>
      </c>
      <c r="F1007" s="507"/>
      <c r="G1007" s="491">
        <f>G905</f>
        <v>0</v>
      </c>
      <c r="H1007" s="491">
        <f>H905</f>
        <v>0</v>
      </c>
      <c r="I1007" s="491">
        <f>I905</f>
        <v>0</v>
      </c>
      <c r="J1007" s="389">
        <f>K1007-D1007</f>
        <v>0</v>
      </c>
      <c r="K1007" s="579">
        <f>M1007+Q1007+S1007+U1007</f>
        <v>0</v>
      </c>
      <c r="L1007" s="699" t="e">
        <f t="shared" si="1890"/>
        <v>#DIV/0!</v>
      </c>
      <c r="M1007" s="166">
        <f>M905</f>
        <v>0</v>
      </c>
      <c r="N1007" s="687"/>
      <c r="O1007" s="522"/>
      <c r="P1007" s="687"/>
      <c r="Q1007" s="435">
        <f>Q905</f>
        <v>0</v>
      </c>
      <c r="R1007" s="687"/>
      <c r="S1007" s="435">
        <f>S905</f>
        <v>0</v>
      </c>
      <c r="T1007" s="687"/>
      <c r="U1007" s="435">
        <f>U905</f>
        <v>0</v>
      </c>
      <c r="V1007" s="389">
        <f t="shared" ref="V1007:AC1007" si="1905">V905+V935</f>
        <v>0</v>
      </c>
      <c r="W1007" s="470">
        <f t="shared" si="1905"/>
        <v>0</v>
      </c>
      <c r="X1007" s="470">
        <f t="shared" si="1905"/>
        <v>0</v>
      </c>
      <c r="Y1007" s="470">
        <f t="shared" si="1905"/>
        <v>0</v>
      </c>
      <c r="Z1007" s="470" t="e">
        <f t="shared" si="1905"/>
        <v>#REF!</v>
      </c>
      <c r="AA1007" s="389" t="e">
        <f t="shared" si="1905"/>
        <v>#REF!</v>
      </c>
      <c r="AB1007" s="389">
        <f t="shared" si="1905"/>
        <v>0</v>
      </c>
      <c r="AC1007" s="389">
        <f t="shared" si="1905"/>
        <v>0</v>
      </c>
      <c r="AD1007" s="687"/>
      <c r="AE1007" s="166">
        <f>AG1007+AK1007+AM1007+AO1007</f>
        <v>0</v>
      </c>
      <c r="AF1007" s="699" t="e">
        <f t="shared" si="1891"/>
        <v>#DIV/0!</v>
      </c>
      <c r="AG1007" s="166">
        <f>AG905</f>
        <v>0</v>
      </c>
      <c r="AH1007" s="687"/>
      <c r="AI1007" s="522"/>
      <c r="AJ1007" s="687"/>
      <c r="AK1007" s="491">
        <f>AK905</f>
        <v>0</v>
      </c>
      <c r="AL1007" s="687"/>
      <c r="AM1007" s="491">
        <f>AM905</f>
        <v>0</v>
      </c>
      <c r="AN1007" s="687"/>
      <c r="AO1007" s="491">
        <f>AO975</f>
        <v>0</v>
      </c>
      <c r="AP1007" s="435">
        <f>AP935</f>
        <v>0</v>
      </c>
      <c r="AQ1007" s="687"/>
      <c r="AR1007" s="579">
        <f>AT1007+AX1007+AZ1007+BB1007</f>
        <v>0</v>
      </c>
      <c r="AS1007" s="699" t="e">
        <f t="shared" si="1892"/>
        <v>#DIV/0!</v>
      </c>
      <c r="AT1007" s="166">
        <f>AT905</f>
        <v>0</v>
      </c>
      <c r="AU1007" s="699" t="e">
        <f t="shared" si="1893"/>
        <v>#DIV/0!</v>
      </c>
      <c r="AV1007" s="522"/>
      <c r="AW1007" s="699" t="e">
        <f t="shared" si="1894"/>
        <v>#DIV/0!</v>
      </c>
      <c r="AX1007" s="166">
        <f>AX905</f>
        <v>0</v>
      </c>
      <c r="AY1007" s="687"/>
      <c r="AZ1007" s="435">
        <f>AZ905</f>
        <v>0</v>
      </c>
      <c r="BA1007" s="699" t="e">
        <f t="shared" si="1895"/>
        <v>#DIV/0!</v>
      </c>
      <c r="BB1007" s="435">
        <f>BB975</f>
        <v>0</v>
      </c>
      <c r="BC1007" s="389">
        <f t="shared" si="1847"/>
        <v>0</v>
      </c>
      <c r="BD1007" s="389">
        <f t="shared" si="1848"/>
        <v>0</v>
      </c>
      <c r="BE1007" s="444">
        <f>BF1007+BG1007+BH1007+BI1007</f>
        <v>0</v>
      </c>
      <c r="BF1007" s="389">
        <f>BF905</f>
        <v>0</v>
      </c>
      <c r="BG1007" s="389">
        <f>BG905</f>
        <v>0</v>
      </c>
      <c r="BH1007" s="389">
        <f>BH905</f>
        <v>0</v>
      </c>
      <c r="BI1007" s="389">
        <f>BI938+BI950+BI953+BI956</f>
        <v>0</v>
      </c>
      <c r="BJ1007" s="389">
        <f t="shared" si="1875"/>
        <v>0</v>
      </c>
      <c r="BK1007" s="389"/>
      <c r="BL1007" s="389"/>
      <c r="BM1007" s="389"/>
      <c r="BN1007" s="479">
        <f>BO1007+BQ1007+BR1007+BS1007</f>
        <v>15415</v>
      </c>
      <c r="BO1007" s="479">
        <f>BO905</f>
        <v>0</v>
      </c>
      <c r="BP1007" s="522"/>
      <c r="BQ1007" s="479">
        <f>BQ905</f>
        <v>0</v>
      </c>
      <c r="BR1007" s="479">
        <f>BR905</f>
        <v>0</v>
      </c>
      <c r="BS1007" s="678">
        <f>BS975</f>
        <v>15415</v>
      </c>
      <c r="BT1007" s="435">
        <f>BT935</f>
        <v>0</v>
      </c>
      <c r="BU1007" s="612">
        <f>BV1007+BX1007+BY1007+BZ1007</f>
        <v>15415</v>
      </c>
      <c r="BV1007" s="435">
        <f>BV905</f>
        <v>0</v>
      </c>
      <c r="BW1007" s="522"/>
      <c r="BX1007" s="435">
        <f>BX905</f>
        <v>0</v>
      </c>
      <c r="BY1007" s="435">
        <f>BY905</f>
        <v>0</v>
      </c>
      <c r="BZ1007" s="435">
        <f>BZ975</f>
        <v>15415</v>
      </c>
      <c r="CE1007" s="699" t="e">
        <f t="shared" si="1888"/>
        <v>#DIV/0!</v>
      </c>
    </row>
    <row r="1008" spans="2:83" s="23" customFormat="1" ht="66.75" hidden="1" customHeight="1" x14ac:dyDescent="0.25">
      <c r="B1008" s="135"/>
      <c r="C1008" s="112" t="s">
        <v>32</v>
      </c>
      <c r="D1008" s="102">
        <f t="shared" ref="D1008:D1009" si="1906">E1008+G1008+H1008+I1008</f>
        <v>0</v>
      </c>
      <c r="E1008" s="102">
        <f>E904</f>
        <v>0</v>
      </c>
      <c r="F1008" s="102"/>
      <c r="G1008" s="102">
        <f>G904</f>
        <v>0</v>
      </c>
      <c r="H1008" s="102">
        <f>H904</f>
        <v>0</v>
      </c>
      <c r="I1008" s="102">
        <f>I904</f>
        <v>0</v>
      </c>
      <c r="J1008" s="102">
        <f>J934</f>
        <v>0</v>
      </c>
      <c r="K1008" s="102">
        <f t="shared" ref="K1008:K1009" si="1907">M1008+Q1008+S1008+U1008</f>
        <v>0</v>
      </c>
      <c r="L1008" s="699" t="e">
        <f t="shared" si="1890"/>
        <v>#DIV/0!</v>
      </c>
      <c r="M1008" s="167">
        <f>M904</f>
        <v>0</v>
      </c>
      <c r="N1008" s="114"/>
      <c r="O1008" s="102"/>
      <c r="P1008" s="114"/>
      <c r="Q1008" s="102">
        <f>Q904</f>
        <v>0</v>
      </c>
      <c r="R1008" s="114"/>
      <c r="S1008" s="102">
        <f>S904</f>
        <v>0</v>
      </c>
      <c r="T1008" s="114"/>
      <c r="U1008" s="102">
        <f>U904</f>
        <v>0</v>
      </c>
      <c r="V1008" s="102">
        <f t="shared" ref="V1008:AC1008" si="1908">V904+V934</f>
        <v>0</v>
      </c>
      <c r="W1008" s="102">
        <f t="shared" si="1908"/>
        <v>0</v>
      </c>
      <c r="X1008" s="102">
        <f t="shared" si="1908"/>
        <v>0</v>
      </c>
      <c r="Y1008" s="102">
        <f t="shared" si="1908"/>
        <v>0</v>
      </c>
      <c r="Z1008" s="102">
        <f t="shared" si="1908"/>
        <v>0</v>
      </c>
      <c r="AA1008" s="102">
        <f t="shared" si="1908"/>
        <v>0</v>
      </c>
      <c r="AB1008" s="102">
        <f t="shared" si="1908"/>
        <v>0</v>
      </c>
      <c r="AC1008" s="102">
        <f t="shared" si="1908"/>
        <v>0</v>
      </c>
      <c r="AD1008" s="114"/>
      <c r="AE1008" s="167">
        <f t="shared" ref="AE1008:AE1009" si="1909">AG1008+AK1008+AM1008+AO1008</f>
        <v>0</v>
      </c>
      <c r="AF1008" s="699" t="e">
        <f t="shared" si="1891"/>
        <v>#DIV/0!</v>
      </c>
      <c r="AG1008" s="167">
        <f>AG937+AG949+AG952+AG955</f>
        <v>0</v>
      </c>
      <c r="AH1008" s="114"/>
      <c r="AI1008" s="102"/>
      <c r="AJ1008" s="114"/>
      <c r="AK1008" s="102">
        <f>AK937+AK949+AK952+AK955</f>
        <v>0</v>
      </c>
      <c r="AL1008" s="114"/>
      <c r="AM1008" s="489">
        <v>0</v>
      </c>
      <c r="AN1008" s="687"/>
      <c r="AO1008" s="102">
        <f>AO974</f>
        <v>0</v>
      </c>
      <c r="AP1008" s="102">
        <f>AP934</f>
        <v>0</v>
      </c>
      <c r="AQ1008" s="114"/>
      <c r="AR1008" s="102">
        <f t="shared" ref="AR1008:AR1009" si="1910">AT1008+AX1008+AZ1008+BB1008</f>
        <v>0</v>
      </c>
      <c r="AS1008" s="699" t="e">
        <f t="shared" si="1892"/>
        <v>#DIV/0!</v>
      </c>
      <c r="AT1008" s="167">
        <f>AT937+AT949+AT952+AT955</f>
        <v>0</v>
      </c>
      <c r="AU1008" s="699" t="e">
        <f t="shared" si="1893"/>
        <v>#DIV/0!</v>
      </c>
      <c r="AV1008" s="102"/>
      <c r="AW1008" s="699" t="e">
        <f t="shared" si="1894"/>
        <v>#DIV/0!</v>
      </c>
      <c r="AX1008" s="167">
        <f>AX937+AX949+AX952+AX955</f>
        <v>0</v>
      </c>
      <c r="AY1008" s="114"/>
      <c r="AZ1008" s="436">
        <v>0</v>
      </c>
      <c r="BA1008" s="699" t="e">
        <f t="shared" si="1895"/>
        <v>#DIV/0!</v>
      </c>
      <c r="BB1008" s="102">
        <f>BB974</f>
        <v>0</v>
      </c>
      <c r="BC1008" s="102">
        <f t="shared" si="1847"/>
        <v>0</v>
      </c>
      <c r="BD1008" s="102">
        <f t="shared" si="1848"/>
        <v>0</v>
      </c>
      <c r="BE1008" s="102">
        <f t="shared" ref="BE1008:BE1009" si="1911">BF1008+BG1008+BH1008+BI1008</f>
        <v>0</v>
      </c>
      <c r="BF1008" s="102">
        <f>BF937+BF949+BF952+BF955</f>
        <v>0</v>
      </c>
      <c r="BG1008" s="102">
        <f>BG937+BG949+BG952+BG955</f>
        <v>0</v>
      </c>
      <c r="BH1008" s="391">
        <v>0</v>
      </c>
      <c r="BI1008" s="102">
        <f>BI937+BI949+BI952+BI955</f>
        <v>0</v>
      </c>
      <c r="BJ1008" s="102">
        <f t="shared" si="1875"/>
        <v>0</v>
      </c>
      <c r="BK1008" s="102"/>
      <c r="BL1008" s="102"/>
      <c r="BM1008" s="102"/>
      <c r="BN1008" s="102">
        <f t="shared" ref="BN1008:BN1009" si="1912">BO1008+BQ1008+BR1008+BS1008</f>
        <v>19619</v>
      </c>
      <c r="BO1008" s="102">
        <f>BO937+BO949+BO952+BO955</f>
        <v>0</v>
      </c>
      <c r="BP1008" s="102"/>
      <c r="BQ1008" s="102">
        <f>BQ937+BQ949+BQ952+BQ955</f>
        <v>0</v>
      </c>
      <c r="BR1008" s="102">
        <f>BR937+BR949+BR952+BR955</f>
        <v>0</v>
      </c>
      <c r="BS1008" s="102">
        <f>BS974</f>
        <v>19619</v>
      </c>
      <c r="BT1008" s="102">
        <f>BT934</f>
        <v>0</v>
      </c>
      <c r="BU1008" s="102">
        <f t="shared" ref="BU1008:BU1009" si="1913">BV1008+BX1008+BY1008+BZ1008</f>
        <v>19619</v>
      </c>
      <c r="BV1008" s="102">
        <f>BV937+BV949+BV952+BV955</f>
        <v>0</v>
      </c>
      <c r="BW1008" s="102"/>
      <c r="BX1008" s="102">
        <f>BX937+BX949+BX952+BX955</f>
        <v>0</v>
      </c>
      <c r="BY1008" s="436">
        <f>BJ1008</f>
        <v>0</v>
      </c>
      <c r="BZ1008" s="102">
        <f>BZ974</f>
        <v>19619</v>
      </c>
      <c r="CE1008" s="699" t="e">
        <f t="shared" si="1888"/>
        <v>#DIV/0!</v>
      </c>
    </row>
    <row r="1009" spans="2:83" s="71" customFormat="1" ht="63" hidden="1" customHeight="1" x14ac:dyDescent="0.25">
      <c r="B1009" s="1015" t="s">
        <v>200</v>
      </c>
      <c r="C1009" s="1015"/>
      <c r="D1009" s="118">
        <f t="shared" si="1906"/>
        <v>0</v>
      </c>
      <c r="E1009" s="118">
        <f>E919</f>
        <v>0</v>
      </c>
      <c r="F1009" s="118"/>
      <c r="G1009" s="118">
        <f>G919</f>
        <v>0</v>
      </c>
      <c r="H1009" s="118">
        <v>0</v>
      </c>
      <c r="I1009" s="118">
        <f>I1006</f>
        <v>0</v>
      </c>
      <c r="J1009" s="118">
        <f>U1009-I1009</f>
        <v>0</v>
      </c>
      <c r="K1009" s="118">
        <f t="shared" si="1907"/>
        <v>0</v>
      </c>
      <c r="L1009" s="699" t="e">
        <f t="shared" si="1890"/>
        <v>#DIV/0!</v>
      </c>
      <c r="M1009" s="894">
        <f>M919</f>
        <v>0</v>
      </c>
      <c r="N1009" s="114"/>
      <c r="O1009" s="118"/>
      <c r="P1009" s="114"/>
      <c r="Q1009" s="118">
        <f>Q919</f>
        <v>0</v>
      </c>
      <c r="R1009" s="114"/>
      <c r="S1009" s="118">
        <v>0</v>
      </c>
      <c r="T1009" s="114"/>
      <c r="U1009" s="118">
        <f>U1006</f>
        <v>0</v>
      </c>
      <c r="V1009" s="118" t="e">
        <f>W1009+X1009+Y1009</f>
        <v>#REF!</v>
      </c>
      <c r="W1009" s="118">
        <v>0</v>
      </c>
      <c r="X1009" s="118"/>
      <c r="Y1009" s="118" t="e">
        <f>#REF!+#REF!</f>
        <v>#REF!</v>
      </c>
      <c r="Z1009" s="118" t="e">
        <f t="shared" si="1872"/>
        <v>#REF!</v>
      </c>
      <c r="AA1009" s="118">
        <v>0</v>
      </c>
      <c r="AB1009" s="118">
        <v>0</v>
      </c>
      <c r="AC1009" s="118" t="e">
        <f>#REF!+#REF!</f>
        <v>#REF!</v>
      </c>
      <c r="AD1009" s="114"/>
      <c r="AE1009" s="894">
        <f t="shared" si="1909"/>
        <v>0</v>
      </c>
      <c r="AF1009" s="699" t="e">
        <f t="shared" si="1891"/>
        <v>#DIV/0!</v>
      </c>
      <c r="AG1009" s="894">
        <f>AG919</f>
        <v>0</v>
      </c>
      <c r="AH1009" s="114"/>
      <c r="AI1009" s="118"/>
      <c r="AJ1009" s="114"/>
      <c r="AK1009" s="118">
        <f>AK919</f>
        <v>0</v>
      </c>
      <c r="AL1009" s="114"/>
      <c r="AM1009" s="118">
        <v>0</v>
      </c>
      <c r="AN1009" s="114"/>
      <c r="AO1009" s="118">
        <f>AO973</f>
        <v>0</v>
      </c>
      <c r="AP1009" s="118">
        <f>BB1009-AO1009</f>
        <v>0</v>
      </c>
      <c r="AQ1009" s="114"/>
      <c r="AR1009" s="118">
        <f t="shared" si="1910"/>
        <v>0</v>
      </c>
      <c r="AS1009" s="699" t="e">
        <f t="shared" si="1892"/>
        <v>#DIV/0!</v>
      </c>
      <c r="AT1009" s="894">
        <f>AT919</f>
        <v>0</v>
      </c>
      <c r="AU1009" s="699" t="e">
        <f t="shared" si="1893"/>
        <v>#DIV/0!</v>
      </c>
      <c r="AV1009" s="118"/>
      <c r="AW1009" s="699" t="e">
        <f t="shared" si="1894"/>
        <v>#DIV/0!</v>
      </c>
      <c r="AX1009" s="894">
        <f>AX919</f>
        <v>0</v>
      </c>
      <c r="AY1009" s="114"/>
      <c r="AZ1009" s="118">
        <v>0</v>
      </c>
      <c r="BA1009" s="699" t="e">
        <f t="shared" si="1895"/>
        <v>#DIV/0!</v>
      </c>
      <c r="BB1009" s="118">
        <f>BB973</f>
        <v>0</v>
      </c>
      <c r="BC1009" s="118">
        <f t="shared" si="1847"/>
        <v>0</v>
      </c>
      <c r="BD1009" s="118">
        <f t="shared" si="1848"/>
        <v>0</v>
      </c>
      <c r="BE1009" s="118">
        <f t="shared" si="1911"/>
        <v>0</v>
      </c>
      <c r="BF1009" s="118">
        <f>BF919</f>
        <v>0</v>
      </c>
      <c r="BG1009" s="118">
        <f>BG919</f>
        <v>0</v>
      </c>
      <c r="BH1009" s="118">
        <v>0</v>
      </c>
      <c r="BI1009" s="118">
        <f>BI919</f>
        <v>0</v>
      </c>
      <c r="BJ1009" s="118">
        <f t="shared" si="1875"/>
        <v>0</v>
      </c>
      <c r="BK1009" s="118"/>
      <c r="BL1009" s="118"/>
      <c r="BM1009" s="118"/>
      <c r="BN1009" s="118">
        <f t="shared" si="1912"/>
        <v>35034</v>
      </c>
      <c r="BO1009" s="118">
        <f>BO919</f>
        <v>0</v>
      </c>
      <c r="BP1009" s="118"/>
      <c r="BQ1009" s="118">
        <f>BQ919</f>
        <v>0</v>
      </c>
      <c r="BR1009" s="118">
        <v>0</v>
      </c>
      <c r="BS1009" s="118">
        <f>BS973</f>
        <v>35034</v>
      </c>
      <c r="BT1009" s="118">
        <v>0</v>
      </c>
      <c r="BU1009" s="118">
        <f t="shared" si="1913"/>
        <v>35034</v>
      </c>
      <c r="BV1009" s="118">
        <f>BV919</f>
        <v>0</v>
      </c>
      <c r="BW1009" s="118"/>
      <c r="BX1009" s="118">
        <f>BX919</f>
        <v>0</v>
      </c>
      <c r="BY1009" s="118">
        <v>0</v>
      </c>
      <c r="BZ1009" s="118">
        <f>BZ973</f>
        <v>35034</v>
      </c>
      <c r="CE1009" s="699" t="e">
        <f t="shared" si="1888"/>
        <v>#DIV/0!</v>
      </c>
    </row>
    <row r="1010" spans="2:83" s="76" customFormat="1" ht="86.25" hidden="1" customHeight="1" x14ac:dyDescent="0.25">
      <c r="B1010" s="159"/>
      <c r="C1010" s="160"/>
      <c r="D1010" s="161"/>
      <c r="E1010" s="62"/>
      <c r="F1010" s="62"/>
      <c r="G1010" s="62"/>
      <c r="H1010" s="62"/>
      <c r="I1010" s="62"/>
      <c r="J1010" s="161"/>
      <c r="K1010" s="597"/>
      <c r="L1010" s="597"/>
      <c r="M1010" s="871"/>
      <c r="N1010" s="41"/>
      <c r="O1010" s="62"/>
      <c r="P1010" s="41"/>
      <c r="Q1010" s="62"/>
      <c r="R1010" s="41"/>
      <c r="S1010" s="62"/>
      <c r="T1010" s="41"/>
      <c r="U1010" s="62"/>
      <c r="V1010" s="161"/>
      <c r="W1010" s="161"/>
      <c r="X1010" s="161"/>
      <c r="Y1010" s="161"/>
      <c r="Z1010" s="474">
        <f t="shared" si="1872"/>
        <v>0</v>
      </c>
      <c r="AA1010" s="161"/>
      <c r="AB1010" s="161"/>
      <c r="AC1010" s="161"/>
      <c r="AD1010" s="597"/>
      <c r="AE1010" s="994"/>
      <c r="AF1010" s="726"/>
      <c r="AG1010" s="871"/>
      <c r="AH1010" s="41"/>
      <c r="AI1010" s="62"/>
      <c r="AJ1010" s="41"/>
      <c r="AK1010" s="62"/>
      <c r="AL1010" s="41"/>
      <c r="AM1010" s="62"/>
      <c r="AN1010" s="41"/>
      <c r="AO1010" s="62"/>
      <c r="AP1010" s="161"/>
      <c r="AQ1010" s="597"/>
      <c r="AR1010" s="161"/>
      <c r="AS1010" s="597"/>
      <c r="AT1010" s="871"/>
      <c r="AU1010" s="41"/>
      <c r="AV1010" s="62"/>
      <c r="AW1010" s="41"/>
      <c r="AX1010" s="871"/>
      <c r="AY1010" s="41"/>
      <c r="AZ1010" s="62"/>
      <c r="BA1010" s="41"/>
      <c r="BB1010" s="62"/>
      <c r="BC1010" s="161"/>
      <c r="BD1010" s="161"/>
      <c r="BE1010" s="161"/>
      <c r="BF1010" s="62"/>
      <c r="BG1010" s="62"/>
      <c r="BH1010" s="62"/>
      <c r="BI1010" s="62"/>
      <c r="BJ1010" s="161"/>
      <c r="BK1010" s="161"/>
      <c r="BL1010" s="161"/>
      <c r="BM1010" s="161"/>
      <c r="BN1010" s="161"/>
      <c r="BO1010" s="161"/>
      <c r="BP1010" s="161"/>
      <c r="BQ1010" s="161"/>
      <c r="BR1010" s="161"/>
      <c r="BS1010" s="161"/>
      <c r="BT1010" s="161"/>
      <c r="BU1010" s="161"/>
      <c r="BV1010" s="62"/>
      <c r="BW1010" s="62"/>
      <c r="BX1010" s="62"/>
      <c r="BY1010" s="62"/>
      <c r="BZ1010" s="62"/>
      <c r="CE1010" s="699" t="e">
        <f t="shared" si="1888"/>
        <v>#DIV/0!</v>
      </c>
    </row>
    <row r="1011" spans="2:83" s="76" customFormat="1" ht="86.25" hidden="1" customHeight="1" x14ac:dyDescent="0.25">
      <c r="B1011" s="159"/>
      <c r="C1011" s="160"/>
      <c r="D1011" s="161"/>
      <c r="E1011" s="62"/>
      <c r="F1011" s="62"/>
      <c r="G1011" s="62"/>
      <c r="H1011" s="62"/>
      <c r="I1011" s="62"/>
      <c r="J1011" s="161"/>
      <c r="K1011" s="597"/>
      <c r="L1011" s="597"/>
      <c r="M1011" s="871"/>
      <c r="N1011" s="41"/>
      <c r="O1011" s="62"/>
      <c r="P1011" s="41"/>
      <c r="Q1011" s="62"/>
      <c r="R1011" s="41"/>
      <c r="S1011" s="62"/>
      <c r="T1011" s="41"/>
      <c r="U1011" s="62"/>
      <c r="V1011" s="161"/>
      <c r="W1011" s="161"/>
      <c r="X1011" s="161"/>
      <c r="Y1011" s="161"/>
      <c r="Z1011" s="474">
        <f t="shared" si="1872"/>
        <v>0</v>
      </c>
      <c r="AA1011" s="161"/>
      <c r="AB1011" s="161"/>
      <c r="AC1011" s="161"/>
      <c r="AD1011" s="597"/>
      <c r="AE1011" s="994"/>
      <c r="AF1011" s="726"/>
      <c r="AG1011" s="871"/>
      <c r="AH1011" s="41"/>
      <c r="AI1011" s="62"/>
      <c r="AJ1011" s="41"/>
      <c r="AK1011" s="62"/>
      <c r="AL1011" s="41"/>
      <c r="AM1011" s="62"/>
      <c r="AN1011" s="41"/>
      <c r="AO1011" s="62"/>
      <c r="AP1011" s="161"/>
      <c r="AQ1011" s="597"/>
      <c r="AR1011" s="161"/>
      <c r="AS1011" s="597"/>
      <c r="AT1011" s="871"/>
      <c r="AU1011" s="41"/>
      <c r="AV1011" s="62"/>
      <c r="AW1011" s="41"/>
      <c r="AX1011" s="871"/>
      <c r="AY1011" s="41"/>
      <c r="AZ1011" s="62"/>
      <c r="BA1011" s="41"/>
      <c r="BB1011" s="62"/>
      <c r="BC1011" s="161"/>
      <c r="BD1011" s="161"/>
      <c r="BE1011" s="161"/>
      <c r="BF1011" s="62"/>
      <c r="BG1011" s="62"/>
      <c r="BH1011" s="62"/>
      <c r="BI1011" s="62"/>
      <c r="BJ1011" s="161"/>
      <c r="BK1011" s="161"/>
      <c r="BL1011" s="161"/>
      <c r="BM1011" s="161"/>
      <c r="BN1011" s="161"/>
      <c r="BO1011" s="161"/>
      <c r="BP1011" s="161"/>
      <c r="BQ1011" s="161"/>
      <c r="BR1011" s="161"/>
      <c r="BS1011" s="161"/>
      <c r="BT1011" s="161"/>
      <c r="BU1011" s="161"/>
      <c r="BV1011" s="62"/>
      <c r="BW1011" s="62"/>
      <c r="BX1011" s="62"/>
      <c r="BY1011" s="62"/>
      <c r="BZ1011" s="62"/>
      <c r="CE1011" s="699" t="e">
        <f t="shared" si="1888"/>
        <v>#DIV/0!</v>
      </c>
    </row>
    <row r="1012" spans="2:83" s="76" customFormat="1" ht="53.25" customHeight="1" x14ac:dyDescent="0.25">
      <c r="B1012" s="1073" t="s">
        <v>520</v>
      </c>
      <c r="C1012" s="1074"/>
      <c r="D1012" s="1074"/>
      <c r="E1012" s="1074"/>
      <c r="F1012" s="1074"/>
      <c r="G1012" s="1074"/>
      <c r="H1012" s="1074"/>
      <c r="I1012" s="1074"/>
      <c r="J1012" s="1074"/>
      <c r="K1012" s="1074"/>
      <c r="L1012" s="1074"/>
      <c r="M1012" s="1074"/>
      <c r="N1012" s="1074"/>
      <c r="O1012" s="1074"/>
      <c r="P1012" s="1074"/>
      <c r="Q1012" s="1074"/>
      <c r="R1012" s="1074"/>
      <c r="S1012" s="1074"/>
      <c r="T1012" s="1074"/>
      <c r="U1012" s="1074"/>
      <c r="V1012" s="1074"/>
      <c r="W1012" s="1074"/>
      <c r="X1012" s="1074"/>
      <c r="Y1012" s="1074"/>
      <c r="Z1012" s="1074"/>
      <c r="AA1012" s="1074"/>
      <c r="AB1012" s="1074"/>
      <c r="AC1012" s="1074"/>
      <c r="AD1012" s="1074"/>
      <c r="AE1012" s="1074"/>
      <c r="AF1012" s="1074"/>
      <c r="AG1012" s="1074"/>
      <c r="AH1012" s="1074"/>
      <c r="AI1012" s="1074"/>
      <c r="AJ1012" s="1074"/>
      <c r="AK1012" s="1074"/>
      <c r="AL1012" s="1074"/>
      <c r="AM1012" s="1074"/>
      <c r="AN1012" s="1074"/>
      <c r="AO1012" s="1074"/>
      <c r="AP1012" s="1074"/>
      <c r="AQ1012" s="1074"/>
      <c r="AR1012" s="1074"/>
      <c r="AS1012" s="1074"/>
      <c r="AT1012" s="1074"/>
      <c r="AU1012" s="1074"/>
      <c r="AV1012" s="1074"/>
      <c r="AW1012" s="1074"/>
      <c r="AX1012" s="1074"/>
      <c r="AY1012" s="1074"/>
      <c r="AZ1012" s="1074"/>
      <c r="BA1012" s="1074"/>
      <c r="BB1012" s="1074"/>
      <c r="BC1012" s="1074"/>
      <c r="BD1012" s="1074"/>
      <c r="BE1012" s="1074"/>
      <c r="BF1012" s="1074"/>
      <c r="BG1012" s="1074"/>
      <c r="BH1012" s="1074"/>
      <c r="BI1012" s="1074"/>
      <c r="BJ1012" s="1074"/>
      <c r="BK1012" s="1074"/>
      <c r="BL1012" s="1074"/>
      <c r="BM1012" s="1074"/>
      <c r="BN1012" s="1074"/>
      <c r="BO1012" s="1074"/>
      <c r="BP1012" s="1074"/>
      <c r="BQ1012" s="1074"/>
      <c r="BR1012" s="1074"/>
      <c r="BS1012" s="1074"/>
      <c r="BT1012" s="1074"/>
      <c r="BU1012" s="1074"/>
      <c r="BV1012" s="1074"/>
      <c r="BW1012" s="1074"/>
      <c r="BX1012" s="1074"/>
      <c r="BY1012" s="1074"/>
      <c r="BZ1012" s="1074"/>
      <c r="CE1012" s="699"/>
    </row>
    <row r="1013" spans="2:83" s="76" customFormat="1" ht="48" hidden="1" customHeight="1" x14ac:dyDescent="0.25">
      <c r="B1013" s="1017" t="s">
        <v>186</v>
      </c>
      <c r="C1013" s="1017"/>
      <c r="D1013" s="1017"/>
      <c r="E1013" s="1017"/>
      <c r="F1013" s="1017"/>
      <c r="G1013" s="1017"/>
      <c r="H1013" s="1017"/>
      <c r="I1013" s="1017"/>
      <c r="J1013" s="1017"/>
      <c r="K1013" s="1017"/>
      <c r="L1013" s="1017"/>
      <c r="M1013" s="1017"/>
      <c r="N1013" s="1017"/>
      <c r="O1013" s="1017"/>
      <c r="P1013" s="1017"/>
      <c r="Q1013" s="1017"/>
      <c r="R1013" s="1017"/>
      <c r="S1013" s="1017"/>
      <c r="T1013" s="1017"/>
      <c r="U1013" s="1017"/>
      <c r="V1013" s="1017"/>
      <c r="W1013" s="1017"/>
      <c r="X1013" s="1017"/>
      <c r="Y1013" s="1017"/>
      <c r="Z1013" s="1017"/>
      <c r="AA1013" s="1017"/>
      <c r="AB1013" s="1017"/>
      <c r="AC1013" s="1017"/>
      <c r="AD1013" s="1017"/>
      <c r="AE1013" s="1017"/>
      <c r="AF1013" s="1017"/>
      <c r="AG1013" s="1017"/>
      <c r="AH1013" s="1017"/>
      <c r="AI1013" s="1017"/>
      <c r="AJ1013" s="1017"/>
      <c r="AK1013" s="1017"/>
      <c r="AL1013" s="1017"/>
      <c r="AM1013" s="1017"/>
      <c r="AN1013" s="1017"/>
      <c r="AO1013" s="1017"/>
      <c r="AP1013" s="1017"/>
      <c r="AQ1013" s="1017"/>
      <c r="AR1013" s="1017"/>
      <c r="AS1013" s="1017"/>
      <c r="AT1013" s="1017"/>
      <c r="AU1013" s="1017"/>
      <c r="AV1013" s="1017"/>
      <c r="AW1013" s="1017"/>
      <c r="AX1013" s="1017"/>
      <c r="AY1013" s="1017"/>
      <c r="AZ1013" s="1017"/>
      <c r="BA1013" s="1017"/>
      <c r="BB1013" s="1017"/>
      <c r="BC1013" s="1017"/>
      <c r="BD1013" s="1017"/>
      <c r="BE1013" s="1017"/>
      <c r="BF1013" s="1017"/>
      <c r="BG1013" s="1017"/>
      <c r="BH1013" s="1017"/>
      <c r="BI1013" s="1017"/>
      <c r="BJ1013" s="1017"/>
      <c r="BK1013" s="1017"/>
      <c r="BL1013" s="1017"/>
      <c r="BM1013" s="1017"/>
      <c r="BN1013" s="1017"/>
      <c r="BO1013" s="1017"/>
      <c r="BP1013" s="1017"/>
      <c r="BQ1013" s="1017"/>
      <c r="BR1013" s="1017"/>
      <c r="BS1013" s="1017"/>
      <c r="BT1013" s="75"/>
      <c r="BU1013" s="75"/>
      <c r="CE1013" s="699" t="e">
        <f t="shared" si="1888"/>
        <v>#DIV/0!</v>
      </c>
    </row>
    <row r="1014" spans="2:83" s="76" customFormat="1" ht="48" hidden="1" customHeight="1" x14ac:dyDescent="0.25">
      <c r="B1014" s="1062" t="s">
        <v>188</v>
      </c>
      <c r="C1014" s="1063"/>
      <c r="D1014" s="1063"/>
      <c r="E1014" s="1063"/>
      <c r="F1014" s="1063"/>
      <c r="G1014" s="1063"/>
      <c r="H1014" s="1063"/>
      <c r="I1014" s="1063"/>
      <c r="J1014" s="1063"/>
      <c r="K1014" s="1063"/>
      <c r="L1014" s="1063"/>
      <c r="M1014" s="1063"/>
      <c r="N1014" s="1063"/>
      <c r="O1014" s="1063"/>
      <c r="P1014" s="1063"/>
      <c r="Q1014" s="1063"/>
      <c r="R1014" s="1063"/>
      <c r="S1014" s="1063"/>
      <c r="T1014" s="1063"/>
      <c r="U1014" s="1063"/>
      <c r="V1014" s="1063"/>
      <c r="W1014" s="1063"/>
      <c r="X1014" s="1063"/>
      <c r="Y1014" s="1063"/>
      <c r="Z1014" s="1063"/>
      <c r="AA1014" s="1063"/>
      <c r="AB1014" s="1063"/>
      <c r="AC1014" s="1063"/>
      <c r="AD1014" s="1063"/>
      <c r="AE1014" s="1063"/>
      <c r="AF1014" s="1063"/>
      <c r="AG1014" s="1063"/>
      <c r="AH1014" s="1063"/>
      <c r="AI1014" s="1063"/>
      <c r="AJ1014" s="1063"/>
      <c r="AK1014" s="1063"/>
      <c r="AL1014" s="1063"/>
      <c r="AM1014" s="1063"/>
      <c r="AN1014" s="1063"/>
      <c r="AO1014" s="1063"/>
      <c r="AP1014" s="1063"/>
      <c r="AQ1014" s="1063"/>
      <c r="AR1014" s="1063"/>
      <c r="AS1014" s="1063"/>
      <c r="AT1014" s="1063"/>
      <c r="AU1014" s="1063"/>
      <c r="AV1014" s="1063"/>
      <c r="AW1014" s="1063"/>
      <c r="AX1014" s="1063"/>
      <c r="AY1014" s="1063"/>
      <c r="AZ1014" s="1063"/>
      <c r="BA1014" s="1063"/>
      <c r="BB1014" s="1063"/>
      <c r="BC1014" s="1063"/>
      <c r="BD1014" s="1063"/>
      <c r="BE1014" s="1063"/>
      <c r="BF1014" s="1063"/>
      <c r="BG1014" s="1063"/>
      <c r="BH1014" s="1063"/>
      <c r="BI1014" s="1063"/>
      <c r="BJ1014" s="1063"/>
      <c r="BK1014" s="1063"/>
      <c r="BL1014" s="1063"/>
      <c r="BM1014" s="1063"/>
      <c r="BN1014" s="1063"/>
      <c r="BO1014" s="1063"/>
      <c r="BP1014" s="1063"/>
      <c r="BQ1014" s="1063"/>
      <c r="BR1014" s="1063"/>
      <c r="BS1014" s="1063"/>
      <c r="BT1014" s="75"/>
      <c r="BU1014" s="75"/>
      <c r="CE1014" s="699" t="e">
        <f t="shared" si="1888"/>
        <v>#DIV/0!</v>
      </c>
    </row>
    <row r="1015" spans="2:83" s="383" customFormat="1" ht="96" hidden="1" customHeight="1" x14ac:dyDescent="0.25">
      <c r="B1015" s="360">
        <v>1</v>
      </c>
      <c r="C1015" s="380" t="s">
        <v>213</v>
      </c>
      <c r="D1015" s="381">
        <f t="shared" ref="D1015:S1015" si="1914">D1016</f>
        <v>0</v>
      </c>
      <c r="E1015" s="381">
        <f t="shared" si="1914"/>
        <v>0</v>
      </c>
      <c r="F1015" s="381"/>
      <c r="G1015" s="381"/>
      <c r="H1015" s="381">
        <f t="shared" si="1914"/>
        <v>0</v>
      </c>
      <c r="I1015" s="381">
        <f t="shared" si="1914"/>
        <v>0</v>
      </c>
      <c r="J1015" s="381">
        <f t="shared" si="1914"/>
        <v>0</v>
      </c>
      <c r="K1015" s="594">
        <f t="shared" si="1914"/>
        <v>0</v>
      </c>
      <c r="L1015" s="594"/>
      <c r="M1015" s="382">
        <f t="shared" si="1914"/>
        <v>0</v>
      </c>
      <c r="N1015" s="708"/>
      <c r="O1015" s="381"/>
      <c r="P1015" s="708"/>
      <c r="Q1015" s="381"/>
      <c r="R1015" s="708"/>
      <c r="S1015" s="381">
        <f t="shared" si="1914"/>
        <v>0</v>
      </c>
      <c r="T1015" s="708"/>
      <c r="U1015" s="381">
        <f t="shared" ref="U1015" si="1915">U1016</f>
        <v>0</v>
      </c>
      <c r="V1015" s="381">
        <f>W1015+X1015+Y1015</f>
        <v>0</v>
      </c>
      <c r="W1015" s="381"/>
      <c r="X1015" s="381"/>
      <c r="Y1015" s="381"/>
      <c r="Z1015" s="381">
        <f>AA1015+AB1015+AC1015</f>
        <v>0</v>
      </c>
      <c r="AA1015" s="381">
        <f t="shared" ref="AA1015:AA1021" si="1916">E1015</f>
        <v>0</v>
      </c>
      <c r="AB1015" s="381">
        <f t="shared" ref="AB1015:AC1021" si="1917">H1015</f>
        <v>0</v>
      </c>
      <c r="AC1015" s="381">
        <f t="shared" si="1917"/>
        <v>0</v>
      </c>
      <c r="AD1015" s="708"/>
      <c r="AE1015" s="995">
        <f t="shared" ref="AE1015:BB1015" si="1918">AE1016</f>
        <v>0</v>
      </c>
      <c r="AF1015" s="723"/>
      <c r="AG1015" s="382">
        <f t="shared" si="1918"/>
        <v>0</v>
      </c>
      <c r="AH1015" s="736"/>
      <c r="AI1015" s="382"/>
      <c r="AJ1015" s="736"/>
      <c r="AK1015" s="382"/>
      <c r="AL1015" s="736"/>
      <c r="AM1015" s="382">
        <f t="shared" si="1918"/>
        <v>0</v>
      </c>
      <c r="AN1015" s="736"/>
      <c r="AO1015" s="382">
        <f t="shared" si="1918"/>
        <v>0</v>
      </c>
      <c r="AP1015" s="381">
        <f>AR1015+AT1015+AX1015</f>
        <v>0</v>
      </c>
      <c r="AQ1015" s="708"/>
      <c r="AR1015" s="462">
        <f t="shared" si="1918"/>
        <v>0</v>
      </c>
      <c r="AS1015" s="594"/>
      <c r="AT1015" s="450">
        <f t="shared" si="1918"/>
        <v>0</v>
      </c>
      <c r="AU1015" s="691"/>
      <c r="AV1015" s="450"/>
      <c r="AW1015" s="691"/>
      <c r="AX1015" s="382"/>
      <c r="AY1015" s="736"/>
      <c r="AZ1015" s="382">
        <f t="shared" si="1918"/>
        <v>0</v>
      </c>
      <c r="BA1015" s="736"/>
      <c r="BB1015" s="382">
        <f t="shared" si="1918"/>
        <v>0</v>
      </c>
      <c r="BC1015" s="382">
        <f>AM1015</f>
        <v>0</v>
      </c>
      <c r="BD1015" s="382">
        <f>AO1015</f>
        <v>0</v>
      </c>
      <c r="BE1015" s="462">
        <f t="shared" ref="BE1015:BI1015" si="1919">BE1016</f>
        <v>0</v>
      </c>
      <c r="BF1015" s="382">
        <f t="shared" si="1919"/>
        <v>0</v>
      </c>
      <c r="BG1015" s="382"/>
      <c r="BH1015" s="382">
        <f t="shared" si="1919"/>
        <v>0</v>
      </c>
      <c r="BI1015" s="382">
        <f t="shared" si="1919"/>
        <v>0</v>
      </c>
      <c r="BJ1015" s="381">
        <f>BK1015+BL1015+BM1015</f>
        <v>0</v>
      </c>
      <c r="BK1015" s="382"/>
      <c r="BL1015" s="382"/>
      <c r="BM1015" s="382"/>
      <c r="BN1015" s="381">
        <f>BO1015+BR1015+BS1015</f>
        <v>0</v>
      </c>
      <c r="BO1015" s="382">
        <f>BF1015</f>
        <v>0</v>
      </c>
      <c r="BP1015" s="382"/>
      <c r="BQ1015" s="382"/>
      <c r="BR1015" s="382">
        <f t="shared" ref="BR1015:BR1021" si="1920">BH1015</f>
        <v>0</v>
      </c>
      <c r="BS1015" s="382">
        <f t="shared" ref="BS1015:BS1021" si="1921">BI1015</f>
        <v>0</v>
      </c>
      <c r="BT1015" s="381"/>
      <c r="BU1015" s="462">
        <f t="shared" ref="BU1015" si="1922">BU1016</f>
        <v>135932</v>
      </c>
      <c r="BV1015" s="382">
        <f t="shared" ref="BV1015:BZ1015" si="1923">BV1016</f>
        <v>0</v>
      </c>
      <c r="BW1015" s="382"/>
      <c r="BX1015" s="382"/>
      <c r="BY1015" s="382">
        <f t="shared" si="1923"/>
        <v>0</v>
      </c>
      <c r="BZ1015" s="382">
        <f t="shared" si="1923"/>
        <v>135932</v>
      </c>
      <c r="CE1015" s="699" t="e">
        <f t="shared" si="1888"/>
        <v>#DIV/0!</v>
      </c>
    </row>
    <row r="1016" spans="2:83" s="153" customFormat="1" ht="86.25" hidden="1" customHeight="1" x14ac:dyDescent="0.3">
      <c r="B1016" s="323" t="s">
        <v>354</v>
      </c>
      <c r="C1016" s="155" t="s">
        <v>215</v>
      </c>
      <c r="D1016" s="276">
        <f>E1016+H1016+I1016</f>
        <v>0</v>
      </c>
      <c r="E1016" s="487">
        <f t="shared" ref="E1016:I1016" si="1924">E1017+E1018</f>
        <v>0</v>
      </c>
      <c r="F1016" s="511"/>
      <c r="G1016" s="487"/>
      <c r="H1016" s="487">
        <f t="shared" si="1924"/>
        <v>0</v>
      </c>
      <c r="I1016" s="487">
        <f t="shared" si="1924"/>
        <v>0</v>
      </c>
      <c r="J1016" s="276">
        <f t="shared" ref="J1016" si="1925">J1017+J1018</f>
        <v>0</v>
      </c>
      <c r="K1016" s="579">
        <f>M1016+S1016+U1016</f>
        <v>0</v>
      </c>
      <c r="L1016" s="687"/>
      <c r="M1016" s="168">
        <f t="shared" ref="M1016" si="1926">M1017+M1018</f>
        <v>0</v>
      </c>
      <c r="N1016" s="687"/>
      <c r="O1016" s="515"/>
      <c r="P1016" s="687"/>
      <c r="Q1016" s="439"/>
      <c r="R1016" s="687"/>
      <c r="S1016" s="439">
        <f t="shared" ref="S1016:U1016" si="1927">S1017+S1018</f>
        <v>0</v>
      </c>
      <c r="T1016" s="687"/>
      <c r="U1016" s="439">
        <f t="shared" si="1927"/>
        <v>0</v>
      </c>
      <c r="V1016" s="154">
        <f t="shared" ref="V1016:V1028" si="1928">W1016+X1016+Y1016</f>
        <v>0</v>
      </c>
      <c r="W1016" s="476"/>
      <c r="X1016" s="476"/>
      <c r="Y1016" s="476"/>
      <c r="Z1016" s="476">
        <f t="shared" ref="Z1016:Z1021" si="1929">AA1016+AB1016+AC1016</f>
        <v>0</v>
      </c>
      <c r="AA1016" s="321">
        <f t="shared" si="1916"/>
        <v>0</v>
      </c>
      <c r="AB1016" s="321">
        <f t="shared" si="1917"/>
        <v>0</v>
      </c>
      <c r="AC1016" s="321">
        <f t="shared" si="1917"/>
        <v>0</v>
      </c>
      <c r="AD1016" s="687"/>
      <c r="AE1016" s="910">
        <f>AG1016+AM1016+AO1016</f>
        <v>0</v>
      </c>
      <c r="AF1016" s="263"/>
      <c r="AG1016" s="168">
        <f t="shared" ref="AG1016:AO1016" si="1930">AG1017+AG1018</f>
        <v>0</v>
      </c>
      <c r="AH1016" s="166"/>
      <c r="AI1016" s="168"/>
      <c r="AJ1016" s="166"/>
      <c r="AK1016" s="168"/>
      <c r="AL1016" s="166"/>
      <c r="AM1016" s="168">
        <f t="shared" si="1930"/>
        <v>0</v>
      </c>
      <c r="AN1016" s="166"/>
      <c r="AO1016" s="168">
        <f t="shared" si="1930"/>
        <v>0</v>
      </c>
      <c r="AP1016" s="308">
        <f t="shared" ref="AP1016:AP1021" si="1931">AR1016+AT1016+AX1016</f>
        <v>0</v>
      </c>
      <c r="AQ1016" s="687"/>
      <c r="AR1016" s="585">
        <f>AT1016+AZ1016+BB1016</f>
        <v>0</v>
      </c>
      <c r="AS1016" s="687"/>
      <c r="AT1016" s="168">
        <f t="shared" ref="AT1016" si="1932">AT1017+AT1018</f>
        <v>0</v>
      </c>
      <c r="AU1016" s="166"/>
      <c r="AV1016" s="168"/>
      <c r="AW1016" s="166"/>
      <c r="AX1016" s="168"/>
      <c r="AY1016" s="166"/>
      <c r="AZ1016" s="168">
        <f t="shared" ref="AZ1016:BB1016" si="1933">AZ1017+AZ1018</f>
        <v>0</v>
      </c>
      <c r="BA1016" s="166"/>
      <c r="BB1016" s="168">
        <f t="shared" si="1933"/>
        <v>0</v>
      </c>
      <c r="BC1016" s="168">
        <f t="shared" ref="BC1016:BC1021" si="1934">AM1016</f>
        <v>0</v>
      </c>
      <c r="BD1016" s="168">
        <f t="shared" ref="BD1016:BD1021" si="1935">AO1016</f>
        <v>0</v>
      </c>
      <c r="BE1016" s="447">
        <f>BF1016+BH1016+BI1016</f>
        <v>0</v>
      </c>
      <c r="BF1016" s="168">
        <f t="shared" ref="BF1016:BI1016" si="1936">BF1017+BF1018</f>
        <v>0</v>
      </c>
      <c r="BG1016" s="168"/>
      <c r="BH1016" s="168">
        <f t="shared" si="1936"/>
        <v>0</v>
      </c>
      <c r="BI1016" s="168">
        <f t="shared" si="1936"/>
        <v>0</v>
      </c>
      <c r="BJ1016" s="331">
        <f t="shared" ref="BJ1016:BJ1021" si="1937">BK1016+BL1016+BM1016</f>
        <v>0</v>
      </c>
      <c r="BK1016" s="168"/>
      <c r="BL1016" s="168"/>
      <c r="BM1016" s="168"/>
      <c r="BN1016" s="331">
        <f t="shared" ref="BN1016:BN1028" si="1938">BO1016+BR1016+BS1016</f>
        <v>0</v>
      </c>
      <c r="BO1016" s="168">
        <f t="shared" ref="BO1016:BO1021" si="1939">BF1016</f>
        <v>0</v>
      </c>
      <c r="BP1016" s="168"/>
      <c r="BQ1016" s="168"/>
      <c r="BR1016" s="168">
        <f t="shared" si="1920"/>
        <v>0</v>
      </c>
      <c r="BS1016" s="168">
        <f t="shared" si="1921"/>
        <v>0</v>
      </c>
      <c r="BT1016" s="439"/>
      <c r="BU1016" s="585">
        <f>BV1016+BY1016+BZ1016</f>
        <v>135932</v>
      </c>
      <c r="BV1016" s="168">
        <f t="shared" ref="BV1016" si="1940">BV1017+BV1018</f>
        <v>0</v>
      </c>
      <c r="BW1016" s="168"/>
      <c r="BX1016" s="168"/>
      <c r="BY1016" s="168">
        <f t="shared" ref="BY1016:BZ1016" si="1941">BY1017+BY1018</f>
        <v>0</v>
      </c>
      <c r="BZ1016" s="168">
        <f t="shared" si="1941"/>
        <v>135932</v>
      </c>
      <c r="CE1016" s="699" t="e">
        <f t="shared" si="1888"/>
        <v>#DIV/0!</v>
      </c>
    </row>
    <row r="1017" spans="2:83" s="50" customFormat="1" ht="45.75" hidden="1" customHeight="1" x14ac:dyDescent="0.25">
      <c r="B1017" s="134"/>
      <c r="C1017" s="113" t="s">
        <v>31</v>
      </c>
      <c r="D1017" s="275">
        <v>0</v>
      </c>
      <c r="E1017" s="491">
        <f t="shared" ref="E1017:I1017" si="1942">E1020+E1023</f>
        <v>0</v>
      </c>
      <c r="F1017" s="507"/>
      <c r="G1017" s="491"/>
      <c r="H1017" s="491">
        <f t="shared" si="1942"/>
        <v>0</v>
      </c>
      <c r="I1017" s="491">
        <f t="shared" si="1942"/>
        <v>0</v>
      </c>
      <c r="J1017" s="275">
        <f>J1020+J1023</f>
        <v>0</v>
      </c>
      <c r="K1017" s="579">
        <v>0</v>
      </c>
      <c r="L1017" s="687"/>
      <c r="M1017" s="166">
        <f t="shared" ref="M1017" si="1943">M1020+M1023</f>
        <v>0</v>
      </c>
      <c r="N1017" s="687"/>
      <c r="O1017" s="522"/>
      <c r="P1017" s="687"/>
      <c r="Q1017" s="435"/>
      <c r="R1017" s="687"/>
      <c r="S1017" s="435">
        <f t="shared" ref="S1017:U1017" si="1944">S1020+S1023</f>
        <v>0</v>
      </c>
      <c r="T1017" s="687"/>
      <c r="U1017" s="435">
        <f t="shared" si="1944"/>
        <v>0</v>
      </c>
      <c r="V1017" s="154">
        <f t="shared" si="1928"/>
        <v>0</v>
      </c>
      <c r="W1017" s="470"/>
      <c r="X1017" s="470"/>
      <c r="Y1017" s="470"/>
      <c r="Z1017" s="470">
        <f t="shared" si="1929"/>
        <v>0</v>
      </c>
      <c r="AA1017" s="320">
        <f t="shared" si="1916"/>
        <v>0</v>
      </c>
      <c r="AB1017" s="320">
        <f t="shared" si="1917"/>
        <v>0</v>
      </c>
      <c r="AC1017" s="320">
        <f t="shared" si="1917"/>
        <v>0</v>
      </c>
      <c r="AD1017" s="687"/>
      <c r="AE1017" s="876">
        <v>0</v>
      </c>
      <c r="AF1017" s="263"/>
      <c r="AG1017" s="166">
        <f t="shared" ref="AG1017:AO1017" si="1945">AG1020+AG1023</f>
        <v>0</v>
      </c>
      <c r="AH1017" s="166"/>
      <c r="AI1017" s="166"/>
      <c r="AJ1017" s="166"/>
      <c r="AK1017" s="166"/>
      <c r="AL1017" s="166"/>
      <c r="AM1017" s="166">
        <f t="shared" si="1945"/>
        <v>0</v>
      </c>
      <c r="AN1017" s="166"/>
      <c r="AO1017" s="166">
        <f t="shared" si="1945"/>
        <v>0</v>
      </c>
      <c r="AP1017" s="307">
        <f t="shared" si="1931"/>
        <v>0</v>
      </c>
      <c r="AQ1017" s="687"/>
      <c r="AR1017" s="579">
        <v>0</v>
      </c>
      <c r="AS1017" s="687"/>
      <c r="AT1017" s="166">
        <f t="shared" ref="AT1017" si="1946">AT1020+AT1023</f>
        <v>0</v>
      </c>
      <c r="AU1017" s="166"/>
      <c r="AV1017" s="166"/>
      <c r="AW1017" s="166"/>
      <c r="AX1017" s="166"/>
      <c r="AY1017" s="166"/>
      <c r="AZ1017" s="166">
        <f t="shared" ref="AZ1017:BB1017" si="1947">AZ1020+AZ1023</f>
        <v>0</v>
      </c>
      <c r="BA1017" s="166"/>
      <c r="BB1017" s="166">
        <f t="shared" si="1947"/>
        <v>0</v>
      </c>
      <c r="BC1017" s="166">
        <f t="shared" si="1934"/>
        <v>0</v>
      </c>
      <c r="BD1017" s="166">
        <f t="shared" si="1935"/>
        <v>0</v>
      </c>
      <c r="BE1017" s="444">
        <v>0</v>
      </c>
      <c r="BF1017" s="166">
        <f t="shared" ref="BF1017:BI1017" si="1948">BF1020+BF1023</f>
        <v>0</v>
      </c>
      <c r="BG1017" s="166"/>
      <c r="BH1017" s="166">
        <f t="shared" si="1948"/>
        <v>0</v>
      </c>
      <c r="BI1017" s="166">
        <f t="shared" si="1948"/>
        <v>0</v>
      </c>
      <c r="BJ1017" s="329">
        <f t="shared" si="1937"/>
        <v>0</v>
      </c>
      <c r="BK1017" s="166"/>
      <c r="BL1017" s="166"/>
      <c r="BM1017" s="166"/>
      <c r="BN1017" s="329">
        <f t="shared" si="1938"/>
        <v>0</v>
      </c>
      <c r="BO1017" s="166">
        <f t="shared" si="1939"/>
        <v>0</v>
      </c>
      <c r="BP1017" s="166"/>
      <c r="BQ1017" s="166"/>
      <c r="BR1017" s="166">
        <f t="shared" si="1920"/>
        <v>0</v>
      </c>
      <c r="BS1017" s="166">
        <f t="shared" si="1921"/>
        <v>0</v>
      </c>
      <c r="BT1017" s="435"/>
      <c r="BU1017" s="579">
        <v>0</v>
      </c>
      <c r="BV1017" s="166">
        <f t="shared" ref="BV1017" si="1949">BV1020+BV1023</f>
        <v>0</v>
      </c>
      <c r="BW1017" s="166"/>
      <c r="BX1017" s="166"/>
      <c r="BY1017" s="166">
        <f t="shared" ref="BY1017:BZ1017" si="1950">BY1020+BY1023</f>
        <v>0</v>
      </c>
      <c r="BZ1017" s="166">
        <f t="shared" si="1950"/>
        <v>30830</v>
      </c>
      <c r="CE1017" s="699" t="e">
        <f t="shared" si="1888"/>
        <v>#DIV/0!</v>
      </c>
    </row>
    <row r="1018" spans="2:83" s="23" customFormat="1" ht="46.5" hidden="1" customHeight="1" x14ac:dyDescent="0.25">
      <c r="B1018" s="135"/>
      <c r="C1018" s="112" t="s">
        <v>32</v>
      </c>
      <c r="D1018" s="102">
        <v>0</v>
      </c>
      <c r="E1018" s="102">
        <f t="shared" ref="E1018:I1018" si="1951">E1021+E1024</f>
        <v>0</v>
      </c>
      <c r="F1018" s="102"/>
      <c r="G1018" s="102"/>
      <c r="H1018" s="102">
        <f t="shared" si="1951"/>
        <v>0</v>
      </c>
      <c r="I1018" s="102">
        <f t="shared" si="1951"/>
        <v>0</v>
      </c>
      <c r="J1018" s="102">
        <f t="shared" ref="J1018" si="1952">J1021+J1024</f>
        <v>0</v>
      </c>
      <c r="K1018" s="114">
        <v>0</v>
      </c>
      <c r="L1018" s="114"/>
      <c r="M1018" s="167">
        <f t="shared" ref="M1018" si="1953">M1021+M1024</f>
        <v>0</v>
      </c>
      <c r="N1018" s="114"/>
      <c r="O1018" s="102"/>
      <c r="P1018" s="114"/>
      <c r="Q1018" s="102"/>
      <c r="R1018" s="114"/>
      <c r="S1018" s="102">
        <f t="shared" ref="S1018:U1018" si="1954">S1021+S1024</f>
        <v>0</v>
      </c>
      <c r="T1018" s="114"/>
      <c r="U1018" s="102">
        <f t="shared" si="1954"/>
        <v>0</v>
      </c>
      <c r="V1018" s="154">
        <f t="shared" si="1928"/>
        <v>0</v>
      </c>
      <c r="W1018" s="102"/>
      <c r="X1018" s="102"/>
      <c r="Y1018" s="102"/>
      <c r="Z1018" s="102">
        <f t="shared" si="1929"/>
        <v>0</v>
      </c>
      <c r="AA1018" s="102">
        <f t="shared" si="1916"/>
        <v>0</v>
      </c>
      <c r="AB1018" s="102">
        <f t="shared" si="1917"/>
        <v>0</v>
      </c>
      <c r="AC1018" s="102">
        <f t="shared" si="1917"/>
        <v>0</v>
      </c>
      <c r="AD1018" s="114"/>
      <c r="AE1018" s="913">
        <v>0</v>
      </c>
      <c r="AF1018" s="495"/>
      <c r="AG1018" s="167">
        <f t="shared" ref="AG1018:AO1018" si="1955">AG1021+AG1024</f>
        <v>0</v>
      </c>
      <c r="AH1018" s="689"/>
      <c r="AI1018" s="167"/>
      <c r="AJ1018" s="689"/>
      <c r="AK1018" s="167"/>
      <c r="AL1018" s="689"/>
      <c r="AM1018" s="167">
        <f t="shared" si="1955"/>
        <v>0</v>
      </c>
      <c r="AN1018" s="689"/>
      <c r="AO1018" s="167">
        <f t="shared" si="1955"/>
        <v>0</v>
      </c>
      <c r="AP1018" s="102">
        <f t="shared" si="1931"/>
        <v>0</v>
      </c>
      <c r="AQ1018" s="114"/>
      <c r="AR1018" s="102">
        <v>0</v>
      </c>
      <c r="AS1018" s="114"/>
      <c r="AT1018" s="167">
        <f t="shared" ref="AT1018" si="1956">AT1021+AT1024</f>
        <v>0</v>
      </c>
      <c r="AU1018" s="689"/>
      <c r="AV1018" s="167"/>
      <c r="AW1018" s="689"/>
      <c r="AX1018" s="167"/>
      <c r="AY1018" s="689"/>
      <c r="AZ1018" s="167">
        <f t="shared" ref="AZ1018:BB1018" si="1957">AZ1021+AZ1024</f>
        <v>0</v>
      </c>
      <c r="BA1018" s="689"/>
      <c r="BB1018" s="167">
        <f t="shared" si="1957"/>
        <v>0</v>
      </c>
      <c r="BC1018" s="167">
        <f t="shared" si="1934"/>
        <v>0</v>
      </c>
      <c r="BD1018" s="167">
        <f t="shared" si="1935"/>
        <v>0</v>
      </c>
      <c r="BE1018" s="102">
        <v>0</v>
      </c>
      <c r="BF1018" s="167">
        <f t="shared" ref="BF1018:BI1018" si="1958">BF1021+BF1024</f>
        <v>0</v>
      </c>
      <c r="BG1018" s="167"/>
      <c r="BH1018" s="167">
        <f t="shared" si="1958"/>
        <v>0</v>
      </c>
      <c r="BI1018" s="167">
        <f t="shared" si="1958"/>
        <v>0</v>
      </c>
      <c r="BJ1018" s="102">
        <f t="shared" si="1937"/>
        <v>0</v>
      </c>
      <c r="BK1018" s="167"/>
      <c r="BL1018" s="167"/>
      <c r="BM1018" s="167"/>
      <c r="BN1018" s="102">
        <f t="shared" si="1938"/>
        <v>0</v>
      </c>
      <c r="BO1018" s="167">
        <f t="shared" si="1939"/>
        <v>0</v>
      </c>
      <c r="BP1018" s="167"/>
      <c r="BQ1018" s="167"/>
      <c r="BR1018" s="167">
        <f t="shared" si="1920"/>
        <v>0</v>
      </c>
      <c r="BS1018" s="167">
        <f t="shared" si="1921"/>
        <v>0</v>
      </c>
      <c r="BT1018" s="102"/>
      <c r="BU1018" s="102">
        <v>0</v>
      </c>
      <c r="BV1018" s="167">
        <f t="shared" ref="BV1018" si="1959">BV1021+BV1024</f>
        <v>0</v>
      </c>
      <c r="BW1018" s="167"/>
      <c r="BX1018" s="167"/>
      <c r="BY1018" s="167">
        <f t="shared" ref="BY1018:BZ1018" si="1960">BY1021+BY1024</f>
        <v>0</v>
      </c>
      <c r="BZ1018" s="167">
        <f t="shared" si="1960"/>
        <v>105102</v>
      </c>
      <c r="CE1018" s="699" t="e">
        <f t="shared" si="1888"/>
        <v>#DIV/0!</v>
      </c>
    </row>
    <row r="1019" spans="2:83" s="76" customFormat="1" ht="172.5" hidden="1" customHeight="1" x14ac:dyDescent="0.25">
      <c r="B1019" s="156" t="s">
        <v>34</v>
      </c>
      <c r="C1019" s="157" t="s">
        <v>214</v>
      </c>
      <c r="D1019" s="275">
        <f t="shared" ref="D1019:D1024" si="1961">E1019</f>
        <v>0</v>
      </c>
      <c r="E1019" s="491">
        <f>E1020+E1021</f>
        <v>0</v>
      </c>
      <c r="F1019" s="507"/>
      <c r="G1019" s="491"/>
      <c r="H1019" s="158"/>
      <c r="I1019" s="491">
        <f>I1020+I1021</f>
        <v>0</v>
      </c>
      <c r="J1019" s="275">
        <f>J1020+J1021</f>
        <v>0</v>
      </c>
      <c r="K1019" s="579">
        <f t="shared" ref="K1019:K1027" si="1962">M1019</f>
        <v>0</v>
      </c>
      <c r="L1019" s="687"/>
      <c r="M1019" s="166">
        <f>M1020+M1021</f>
        <v>0</v>
      </c>
      <c r="N1019" s="687"/>
      <c r="O1019" s="522"/>
      <c r="P1019" s="687"/>
      <c r="Q1019" s="435"/>
      <c r="R1019" s="687"/>
      <c r="S1019" s="158"/>
      <c r="T1019" s="35"/>
      <c r="U1019" s="435">
        <f>U1020+U1021</f>
        <v>0</v>
      </c>
      <c r="V1019" s="154">
        <f t="shared" si="1928"/>
        <v>0</v>
      </c>
      <c r="W1019" s="470"/>
      <c r="X1019" s="470"/>
      <c r="Y1019" s="470"/>
      <c r="Z1019" s="470">
        <f t="shared" si="1929"/>
        <v>0</v>
      </c>
      <c r="AA1019" s="320">
        <f t="shared" si="1916"/>
        <v>0</v>
      </c>
      <c r="AB1019" s="158">
        <f t="shared" si="1917"/>
        <v>0</v>
      </c>
      <c r="AC1019" s="320">
        <f t="shared" si="1917"/>
        <v>0</v>
      </c>
      <c r="AD1019" s="687"/>
      <c r="AE1019" s="876">
        <f t="shared" ref="AE1019:AE1024" si="1963">AG1019</f>
        <v>0</v>
      </c>
      <c r="AF1019" s="263"/>
      <c r="AG1019" s="166">
        <f>AG1020+AG1021</f>
        <v>0</v>
      </c>
      <c r="AH1019" s="166"/>
      <c r="AI1019" s="166"/>
      <c r="AJ1019" s="166"/>
      <c r="AK1019" s="166"/>
      <c r="AL1019" s="166"/>
      <c r="AM1019" s="252"/>
      <c r="AN1019" s="172"/>
      <c r="AO1019" s="166">
        <f>AO1020+AO1021</f>
        <v>0</v>
      </c>
      <c r="AP1019" s="307">
        <f t="shared" si="1931"/>
        <v>0</v>
      </c>
      <c r="AQ1019" s="687"/>
      <c r="AR1019" s="579">
        <f t="shared" ref="AR1019:AR1027" si="1964">AT1019</f>
        <v>0</v>
      </c>
      <c r="AS1019" s="687"/>
      <c r="AT1019" s="166">
        <f>AT1020+AT1021</f>
        <v>0</v>
      </c>
      <c r="AU1019" s="166"/>
      <c r="AV1019" s="166"/>
      <c r="AW1019" s="166"/>
      <c r="AX1019" s="166"/>
      <c r="AY1019" s="166"/>
      <c r="AZ1019" s="252"/>
      <c r="BA1019" s="172"/>
      <c r="BB1019" s="166">
        <f>BB1020+BB1021</f>
        <v>0</v>
      </c>
      <c r="BC1019" s="252">
        <f t="shared" si="1934"/>
        <v>0</v>
      </c>
      <c r="BD1019" s="166">
        <f t="shared" si="1935"/>
        <v>0</v>
      </c>
      <c r="BE1019" s="444">
        <f t="shared" ref="BE1019:BE1027" si="1965">BF1019</f>
        <v>0</v>
      </c>
      <c r="BF1019" s="166">
        <f>BF1020+BF1021</f>
        <v>0</v>
      </c>
      <c r="BG1019" s="166"/>
      <c r="BH1019" s="252"/>
      <c r="BI1019" s="166">
        <f>BI1020+BI1021</f>
        <v>0</v>
      </c>
      <c r="BJ1019" s="329">
        <f t="shared" si="1937"/>
        <v>0</v>
      </c>
      <c r="BK1019" s="166"/>
      <c r="BL1019" s="252"/>
      <c r="BM1019" s="166"/>
      <c r="BN1019" s="329">
        <f t="shared" si="1938"/>
        <v>0</v>
      </c>
      <c r="BO1019" s="166">
        <f t="shared" si="1939"/>
        <v>0</v>
      </c>
      <c r="BP1019" s="166"/>
      <c r="BQ1019" s="166"/>
      <c r="BR1019" s="252">
        <f t="shared" si="1920"/>
        <v>0</v>
      </c>
      <c r="BS1019" s="166">
        <f t="shared" si="1921"/>
        <v>0</v>
      </c>
      <c r="BT1019" s="435"/>
      <c r="BU1019" s="579">
        <f t="shared" ref="BU1019:BU1027" si="1966">BV1019</f>
        <v>0</v>
      </c>
      <c r="BV1019" s="166">
        <f>BV1020+BV1021</f>
        <v>0</v>
      </c>
      <c r="BW1019" s="166"/>
      <c r="BX1019" s="166"/>
      <c r="BY1019" s="252"/>
      <c r="BZ1019" s="166">
        <f>BZ1020+BZ1021</f>
        <v>50449</v>
      </c>
      <c r="CE1019" s="699" t="e">
        <f t="shared" si="1888"/>
        <v>#DIV/0!</v>
      </c>
    </row>
    <row r="1020" spans="2:83" s="50" customFormat="1" ht="45.75" hidden="1" customHeight="1" x14ac:dyDescent="0.25">
      <c r="B1020" s="134"/>
      <c r="C1020" s="113" t="s">
        <v>31</v>
      </c>
      <c r="D1020" s="106">
        <f t="shared" si="1961"/>
        <v>0</v>
      </c>
      <c r="E1020" s="106">
        <v>0</v>
      </c>
      <c r="F1020" s="106"/>
      <c r="G1020" s="106"/>
      <c r="H1020" s="106">
        <f>H963+H967+H971+H1007+H1011</f>
        <v>0</v>
      </c>
      <c r="I1020" s="106"/>
      <c r="J1020" s="106">
        <v>0</v>
      </c>
      <c r="K1020" s="106">
        <f t="shared" si="1962"/>
        <v>0</v>
      </c>
      <c r="L1020" s="106"/>
      <c r="M1020" s="109">
        <v>0</v>
      </c>
      <c r="N1020" s="106"/>
      <c r="O1020" s="106"/>
      <c r="P1020" s="106"/>
      <c r="Q1020" s="106"/>
      <c r="R1020" s="106"/>
      <c r="S1020" s="106">
        <f>S963+S967+S971+S1007+S1011</f>
        <v>0</v>
      </c>
      <c r="T1020" s="106"/>
      <c r="U1020" s="106"/>
      <c r="V1020" s="154">
        <f t="shared" si="1928"/>
        <v>0</v>
      </c>
      <c r="W1020" s="106"/>
      <c r="X1020" s="106"/>
      <c r="Y1020" s="106"/>
      <c r="Z1020" s="106">
        <f t="shared" si="1929"/>
        <v>0</v>
      </c>
      <c r="AA1020" s="106">
        <f t="shared" si="1916"/>
        <v>0</v>
      </c>
      <c r="AB1020" s="106">
        <f t="shared" si="1917"/>
        <v>0</v>
      </c>
      <c r="AC1020" s="106">
        <f t="shared" si="1917"/>
        <v>0</v>
      </c>
      <c r="AD1020" s="106"/>
      <c r="AE1020" s="993">
        <f t="shared" si="1963"/>
        <v>0</v>
      </c>
      <c r="AF1020" s="497"/>
      <c r="AG1020" s="109">
        <v>0</v>
      </c>
      <c r="AH1020" s="109"/>
      <c r="AI1020" s="109"/>
      <c r="AJ1020" s="109"/>
      <c r="AK1020" s="109"/>
      <c r="AL1020" s="109"/>
      <c r="AM1020" s="109">
        <f>AM963+AM967+AM971+AM1007+AM1011</f>
        <v>0</v>
      </c>
      <c r="AN1020" s="109"/>
      <c r="AO1020" s="109">
        <f>AO963+AO967+AO971+AO1007+AO1011</f>
        <v>0</v>
      </c>
      <c r="AP1020" s="106">
        <f t="shared" si="1931"/>
        <v>0</v>
      </c>
      <c r="AQ1020" s="106"/>
      <c r="AR1020" s="106">
        <f t="shared" si="1964"/>
        <v>0</v>
      </c>
      <c r="AS1020" s="106"/>
      <c r="AT1020" s="109">
        <v>0</v>
      </c>
      <c r="AU1020" s="109"/>
      <c r="AV1020" s="109"/>
      <c r="AW1020" s="109"/>
      <c r="AX1020" s="109"/>
      <c r="AY1020" s="109"/>
      <c r="AZ1020" s="109">
        <f>AZ963+AZ967+AZ971+AZ1007+AZ1011</f>
        <v>0</v>
      </c>
      <c r="BA1020" s="109"/>
      <c r="BB1020" s="109">
        <f>BB963+BB967+BB971+BB1007+BB1011</f>
        <v>0</v>
      </c>
      <c r="BC1020" s="109">
        <f t="shared" si="1934"/>
        <v>0</v>
      </c>
      <c r="BD1020" s="109">
        <f t="shared" si="1935"/>
        <v>0</v>
      </c>
      <c r="BE1020" s="106">
        <f t="shared" si="1965"/>
        <v>0</v>
      </c>
      <c r="BF1020" s="109">
        <v>0</v>
      </c>
      <c r="BG1020" s="109"/>
      <c r="BH1020" s="109">
        <f>BH963+BH967+BH971+BH1007+BH1011</f>
        <v>0</v>
      </c>
      <c r="BI1020" s="109">
        <f>BI963+BI967+BI971+BI1007+BI1011</f>
        <v>0</v>
      </c>
      <c r="BJ1020" s="106">
        <f t="shared" si="1937"/>
        <v>0</v>
      </c>
      <c r="BK1020" s="109"/>
      <c r="BL1020" s="109"/>
      <c r="BM1020" s="109"/>
      <c r="BN1020" s="106">
        <f t="shared" si="1938"/>
        <v>0</v>
      </c>
      <c r="BO1020" s="109">
        <f t="shared" si="1939"/>
        <v>0</v>
      </c>
      <c r="BP1020" s="109"/>
      <c r="BQ1020" s="109"/>
      <c r="BR1020" s="109">
        <f t="shared" si="1920"/>
        <v>0</v>
      </c>
      <c r="BS1020" s="109">
        <f t="shared" si="1921"/>
        <v>0</v>
      </c>
      <c r="BT1020" s="106"/>
      <c r="BU1020" s="106">
        <f t="shared" si="1966"/>
        <v>0</v>
      </c>
      <c r="BV1020" s="109">
        <v>0</v>
      </c>
      <c r="BW1020" s="109"/>
      <c r="BX1020" s="109"/>
      <c r="BY1020" s="109">
        <f>BY963+BY967+BY971+BY1007+BY1011</f>
        <v>0</v>
      </c>
      <c r="BZ1020" s="109">
        <f>BZ963+BZ967+BZ971+BZ1007+BZ1011</f>
        <v>15415</v>
      </c>
      <c r="CE1020" s="699" t="e">
        <f t="shared" si="1888"/>
        <v>#DIV/0!</v>
      </c>
    </row>
    <row r="1021" spans="2:83" s="23" customFormat="1" ht="46.5" hidden="1" customHeight="1" x14ac:dyDescent="0.25">
      <c r="B1021" s="135"/>
      <c r="C1021" s="112" t="s">
        <v>32</v>
      </c>
      <c r="D1021" s="102">
        <f t="shared" si="1961"/>
        <v>0</v>
      </c>
      <c r="E1021" s="102">
        <v>0</v>
      </c>
      <c r="F1021" s="102"/>
      <c r="G1021" s="102"/>
      <c r="H1021" s="102">
        <f>H966+H970+H1006</f>
        <v>0</v>
      </c>
      <c r="I1021" s="102"/>
      <c r="J1021" s="102">
        <v>0</v>
      </c>
      <c r="K1021" s="114">
        <f t="shared" si="1962"/>
        <v>0</v>
      </c>
      <c r="L1021" s="114"/>
      <c r="M1021" s="167">
        <v>0</v>
      </c>
      <c r="N1021" s="114"/>
      <c r="O1021" s="102"/>
      <c r="P1021" s="114"/>
      <c r="Q1021" s="102"/>
      <c r="R1021" s="114"/>
      <c r="S1021" s="102">
        <f>S966+S970+S1006</f>
        <v>0</v>
      </c>
      <c r="T1021" s="114"/>
      <c r="U1021" s="102"/>
      <c r="V1021" s="154">
        <f t="shared" si="1928"/>
        <v>0</v>
      </c>
      <c r="W1021" s="102"/>
      <c r="X1021" s="102"/>
      <c r="Y1021" s="102"/>
      <c r="Z1021" s="102">
        <f t="shared" si="1929"/>
        <v>0</v>
      </c>
      <c r="AA1021" s="102">
        <f t="shared" si="1916"/>
        <v>0</v>
      </c>
      <c r="AB1021" s="102">
        <f t="shared" si="1917"/>
        <v>0</v>
      </c>
      <c r="AC1021" s="102">
        <f t="shared" si="1917"/>
        <v>0</v>
      </c>
      <c r="AD1021" s="114"/>
      <c r="AE1021" s="913">
        <f t="shared" si="1963"/>
        <v>0</v>
      </c>
      <c r="AF1021" s="495"/>
      <c r="AG1021" s="167">
        <v>0</v>
      </c>
      <c r="AH1021" s="689"/>
      <c r="AI1021" s="167"/>
      <c r="AJ1021" s="689"/>
      <c r="AK1021" s="167"/>
      <c r="AL1021" s="689"/>
      <c r="AM1021" s="167">
        <f>AM966+AM970+AM1006</f>
        <v>0</v>
      </c>
      <c r="AN1021" s="689"/>
      <c r="AO1021" s="167">
        <f>AO966+AO970+AO1006</f>
        <v>0</v>
      </c>
      <c r="AP1021" s="102">
        <f t="shared" si="1931"/>
        <v>0</v>
      </c>
      <c r="AQ1021" s="114"/>
      <c r="AR1021" s="102">
        <f t="shared" si="1964"/>
        <v>0</v>
      </c>
      <c r="AS1021" s="114"/>
      <c r="AT1021" s="167">
        <v>0</v>
      </c>
      <c r="AU1021" s="689"/>
      <c r="AV1021" s="167"/>
      <c r="AW1021" s="689"/>
      <c r="AX1021" s="167"/>
      <c r="AY1021" s="689"/>
      <c r="AZ1021" s="167">
        <f>AZ966+AZ970+AZ1006</f>
        <v>0</v>
      </c>
      <c r="BA1021" s="689"/>
      <c r="BB1021" s="167">
        <f>BB966+BB970+BB1006</f>
        <v>0</v>
      </c>
      <c r="BC1021" s="167">
        <f t="shared" si="1934"/>
        <v>0</v>
      </c>
      <c r="BD1021" s="167">
        <f t="shared" si="1935"/>
        <v>0</v>
      </c>
      <c r="BE1021" s="102">
        <f t="shared" si="1965"/>
        <v>0</v>
      </c>
      <c r="BF1021" s="167">
        <v>0</v>
      </c>
      <c r="BG1021" s="167"/>
      <c r="BH1021" s="167">
        <f>BH966+BH970+BH1006</f>
        <v>0</v>
      </c>
      <c r="BI1021" s="167">
        <f>BI966+BI970+BI1006</f>
        <v>0</v>
      </c>
      <c r="BJ1021" s="102">
        <f t="shared" si="1937"/>
        <v>0</v>
      </c>
      <c r="BK1021" s="167"/>
      <c r="BL1021" s="167"/>
      <c r="BM1021" s="167"/>
      <c r="BN1021" s="102">
        <f t="shared" si="1938"/>
        <v>0</v>
      </c>
      <c r="BO1021" s="167">
        <f t="shared" si="1939"/>
        <v>0</v>
      </c>
      <c r="BP1021" s="167"/>
      <c r="BQ1021" s="167"/>
      <c r="BR1021" s="167">
        <f t="shared" si="1920"/>
        <v>0</v>
      </c>
      <c r="BS1021" s="167">
        <f t="shared" si="1921"/>
        <v>0</v>
      </c>
      <c r="BT1021" s="102"/>
      <c r="BU1021" s="102">
        <f t="shared" si="1966"/>
        <v>0</v>
      </c>
      <c r="BV1021" s="167">
        <v>0</v>
      </c>
      <c r="BW1021" s="167"/>
      <c r="BX1021" s="167"/>
      <c r="BY1021" s="167">
        <f>BY966+BY970+BY1006</f>
        <v>0</v>
      </c>
      <c r="BZ1021" s="167">
        <f>BZ966+BZ970+BZ1006</f>
        <v>35034</v>
      </c>
      <c r="CE1021" s="699" t="e">
        <f t="shared" si="1888"/>
        <v>#DIV/0!</v>
      </c>
    </row>
    <row r="1022" spans="2:83" s="74" customFormat="1" ht="99" hidden="1" customHeight="1" x14ac:dyDescent="0.25">
      <c r="B1022" s="156">
        <v>2</v>
      </c>
      <c r="C1022" s="157" t="s">
        <v>303</v>
      </c>
      <c r="D1022" s="326">
        <f t="shared" si="1961"/>
        <v>0</v>
      </c>
      <c r="E1022" s="166">
        <f>E1023+E1024</f>
        <v>0</v>
      </c>
      <c r="F1022" s="166"/>
      <c r="G1022" s="166"/>
      <c r="H1022" s="250"/>
      <c r="I1022" s="166">
        <f>I1023+I1024</f>
        <v>0</v>
      </c>
      <c r="J1022" s="166">
        <f>J1023+J1024</f>
        <v>0</v>
      </c>
      <c r="K1022" s="579">
        <f t="shared" si="1962"/>
        <v>0</v>
      </c>
      <c r="L1022" s="687"/>
      <c r="M1022" s="166">
        <f>M1023+M1024</f>
        <v>0</v>
      </c>
      <c r="N1022" s="166"/>
      <c r="O1022" s="166"/>
      <c r="P1022" s="166"/>
      <c r="Q1022" s="166"/>
      <c r="R1022" s="166"/>
      <c r="S1022" s="250"/>
      <c r="T1022" s="171"/>
      <c r="U1022" s="166">
        <f>U1023+U1024</f>
        <v>0</v>
      </c>
      <c r="V1022" s="154">
        <f t="shared" si="1928"/>
        <v>0</v>
      </c>
      <c r="W1022" s="166"/>
      <c r="X1022" s="166"/>
      <c r="Y1022" s="166"/>
      <c r="Z1022" s="470">
        <f t="shared" ref="Z1022:Z1027" si="1967">AA1022+AB1022+AC1022</f>
        <v>0</v>
      </c>
      <c r="AA1022" s="326"/>
      <c r="AB1022" s="326"/>
      <c r="AC1022" s="326">
        <f>AC1023+AC1024</f>
        <v>0</v>
      </c>
      <c r="AD1022" s="687"/>
      <c r="AE1022" s="876">
        <f t="shared" si="1963"/>
        <v>0</v>
      </c>
      <c r="AF1022" s="263"/>
      <c r="AG1022" s="166">
        <f>AG1023+AG1024</f>
        <v>0</v>
      </c>
      <c r="AH1022" s="166"/>
      <c r="AI1022" s="166"/>
      <c r="AJ1022" s="166"/>
      <c r="AK1022" s="166"/>
      <c r="AL1022" s="166"/>
      <c r="AM1022" s="250"/>
      <c r="AN1022" s="171"/>
      <c r="AO1022" s="166">
        <f>AO1023+AO1024</f>
        <v>0</v>
      </c>
      <c r="AP1022" s="166"/>
      <c r="AQ1022" s="166"/>
      <c r="AR1022" s="579">
        <f t="shared" si="1964"/>
        <v>0</v>
      </c>
      <c r="AS1022" s="687"/>
      <c r="AT1022" s="166">
        <f>AT1023+AT1024</f>
        <v>0</v>
      </c>
      <c r="AU1022" s="166"/>
      <c r="AV1022" s="166"/>
      <c r="AW1022" s="166"/>
      <c r="AX1022" s="166"/>
      <c r="AY1022" s="166"/>
      <c r="AZ1022" s="250"/>
      <c r="BA1022" s="171"/>
      <c r="BB1022" s="166">
        <f>BB1023+BB1024</f>
        <v>0</v>
      </c>
      <c r="BC1022" s="166"/>
      <c r="BD1022" s="166"/>
      <c r="BE1022" s="444">
        <f t="shared" si="1965"/>
        <v>0</v>
      </c>
      <c r="BF1022" s="166">
        <f>BF1023+BF1024</f>
        <v>0</v>
      </c>
      <c r="BG1022" s="166"/>
      <c r="BH1022" s="250"/>
      <c r="BI1022" s="166">
        <f>BI1023+BI1024</f>
        <v>0</v>
      </c>
      <c r="BJ1022" s="166"/>
      <c r="BK1022" s="166"/>
      <c r="BL1022" s="166"/>
      <c r="BM1022" s="166"/>
      <c r="BN1022" s="154">
        <f t="shared" si="1938"/>
        <v>0</v>
      </c>
      <c r="BO1022" s="166"/>
      <c r="BP1022" s="166"/>
      <c r="BQ1022" s="166"/>
      <c r="BR1022" s="166"/>
      <c r="BS1022" s="166"/>
      <c r="BT1022" s="166"/>
      <c r="BU1022" s="579">
        <f t="shared" si="1966"/>
        <v>0</v>
      </c>
      <c r="BV1022" s="166">
        <f>BV1023+BV1024</f>
        <v>0</v>
      </c>
      <c r="BW1022" s="166"/>
      <c r="BX1022" s="166"/>
      <c r="BY1022" s="250"/>
      <c r="BZ1022" s="166">
        <f>BZ1023+BZ1024</f>
        <v>85483</v>
      </c>
      <c r="CE1022" s="699" t="e">
        <f t="shared" si="1888"/>
        <v>#DIV/0!</v>
      </c>
    </row>
    <row r="1023" spans="2:83" s="50" customFormat="1" ht="45.75" hidden="1" customHeight="1" x14ac:dyDescent="0.25">
      <c r="B1023" s="134"/>
      <c r="C1023" s="113" t="s">
        <v>31</v>
      </c>
      <c r="D1023" s="106">
        <f t="shared" si="1961"/>
        <v>0</v>
      </c>
      <c r="E1023" s="106">
        <v>0</v>
      </c>
      <c r="F1023" s="106"/>
      <c r="G1023" s="106"/>
      <c r="H1023" s="106">
        <f>H966+H970+H1007+H1010+H1014</f>
        <v>0</v>
      </c>
      <c r="I1023" s="106"/>
      <c r="J1023" s="106">
        <v>0</v>
      </c>
      <c r="K1023" s="106">
        <f t="shared" si="1962"/>
        <v>0</v>
      </c>
      <c r="L1023" s="106"/>
      <c r="M1023" s="109">
        <v>0</v>
      </c>
      <c r="N1023" s="106"/>
      <c r="O1023" s="106"/>
      <c r="P1023" s="106"/>
      <c r="Q1023" s="106"/>
      <c r="R1023" s="106"/>
      <c r="S1023" s="106">
        <f>S966+S970+S1007+S1010+S1014</f>
        <v>0</v>
      </c>
      <c r="T1023" s="106"/>
      <c r="U1023" s="106"/>
      <c r="V1023" s="154">
        <f t="shared" si="1928"/>
        <v>0</v>
      </c>
      <c r="W1023" s="106"/>
      <c r="X1023" s="106"/>
      <c r="Y1023" s="106"/>
      <c r="Z1023" s="106">
        <f t="shared" si="1967"/>
        <v>0</v>
      </c>
      <c r="AA1023" s="106"/>
      <c r="AB1023" s="106"/>
      <c r="AC1023" s="106"/>
      <c r="AD1023" s="106"/>
      <c r="AE1023" s="993">
        <f t="shared" si="1963"/>
        <v>0</v>
      </c>
      <c r="AF1023" s="497"/>
      <c r="AG1023" s="109">
        <v>0</v>
      </c>
      <c r="AH1023" s="109"/>
      <c r="AI1023" s="109"/>
      <c r="AJ1023" s="109"/>
      <c r="AK1023" s="109"/>
      <c r="AL1023" s="109"/>
      <c r="AM1023" s="109">
        <f>AM966+AM970+AM1007+AM1010+AM1014</f>
        <v>0</v>
      </c>
      <c r="AN1023" s="109"/>
      <c r="AO1023" s="109">
        <f>AO966+AO970+AO1007+AO1010+AO1014</f>
        <v>0</v>
      </c>
      <c r="AP1023" s="106"/>
      <c r="AQ1023" s="106"/>
      <c r="AR1023" s="106">
        <f t="shared" si="1964"/>
        <v>0</v>
      </c>
      <c r="AS1023" s="106"/>
      <c r="AT1023" s="109">
        <v>0</v>
      </c>
      <c r="AU1023" s="109"/>
      <c r="AV1023" s="109"/>
      <c r="AW1023" s="109"/>
      <c r="AX1023" s="109"/>
      <c r="AY1023" s="109"/>
      <c r="AZ1023" s="109">
        <f>AZ966+AZ970+AZ1007+AZ1010+AZ1014</f>
        <v>0</v>
      </c>
      <c r="BA1023" s="109"/>
      <c r="BB1023" s="109">
        <f>BB966+BB970+BB1007+BB1010+BB1014</f>
        <v>0</v>
      </c>
      <c r="BC1023" s="109"/>
      <c r="BD1023" s="109"/>
      <c r="BE1023" s="106">
        <f t="shared" si="1965"/>
        <v>0</v>
      </c>
      <c r="BF1023" s="109">
        <v>0</v>
      </c>
      <c r="BG1023" s="109"/>
      <c r="BH1023" s="109">
        <f>BH966+BH970+BH1007+BH1010+BH1014</f>
        <v>0</v>
      </c>
      <c r="BI1023" s="109">
        <f>BI966+BI970+BI1007+BI1010+BI1014</f>
        <v>0</v>
      </c>
      <c r="BJ1023" s="106"/>
      <c r="BK1023" s="109"/>
      <c r="BL1023" s="109"/>
      <c r="BM1023" s="109"/>
      <c r="BN1023" s="106">
        <f t="shared" si="1938"/>
        <v>0</v>
      </c>
      <c r="BO1023" s="109"/>
      <c r="BP1023" s="109"/>
      <c r="BQ1023" s="109"/>
      <c r="BR1023" s="109"/>
      <c r="BS1023" s="109"/>
      <c r="BT1023" s="106"/>
      <c r="BU1023" s="106">
        <f t="shared" si="1966"/>
        <v>0</v>
      </c>
      <c r="BV1023" s="109">
        <v>0</v>
      </c>
      <c r="BW1023" s="109"/>
      <c r="BX1023" s="109"/>
      <c r="BY1023" s="109">
        <f>BY966+BY970+BY1007+BY1010+BY1014</f>
        <v>0</v>
      </c>
      <c r="BZ1023" s="109">
        <f>BZ966+BZ970+BZ1007+BZ1010+BZ1014</f>
        <v>15415</v>
      </c>
      <c r="CE1023" s="699" t="e">
        <f t="shared" si="1888"/>
        <v>#DIV/0!</v>
      </c>
    </row>
    <row r="1024" spans="2:83" s="23" customFormat="1" ht="46.5" hidden="1" customHeight="1" x14ac:dyDescent="0.25">
      <c r="B1024" s="135"/>
      <c r="C1024" s="112" t="s">
        <v>32</v>
      </c>
      <c r="D1024" s="102">
        <f t="shared" si="1961"/>
        <v>0</v>
      </c>
      <c r="E1024" s="102">
        <v>0</v>
      </c>
      <c r="F1024" s="102"/>
      <c r="G1024" s="102"/>
      <c r="H1024" s="102"/>
      <c r="I1024" s="102"/>
      <c r="J1024" s="102">
        <v>0</v>
      </c>
      <c r="K1024" s="114">
        <f t="shared" si="1962"/>
        <v>0</v>
      </c>
      <c r="L1024" s="114"/>
      <c r="M1024" s="167">
        <v>0</v>
      </c>
      <c r="N1024" s="114"/>
      <c r="O1024" s="102"/>
      <c r="P1024" s="114"/>
      <c r="Q1024" s="102"/>
      <c r="R1024" s="114"/>
      <c r="S1024" s="102"/>
      <c r="T1024" s="114"/>
      <c r="U1024" s="102"/>
      <c r="V1024" s="154">
        <f t="shared" si="1928"/>
        <v>0</v>
      </c>
      <c r="W1024" s="102"/>
      <c r="X1024" s="102"/>
      <c r="Y1024" s="102"/>
      <c r="Z1024" s="106">
        <f t="shared" si="1967"/>
        <v>0</v>
      </c>
      <c r="AA1024" s="102"/>
      <c r="AB1024" s="102"/>
      <c r="AC1024" s="102">
        <v>0</v>
      </c>
      <c r="AD1024" s="114"/>
      <c r="AE1024" s="913">
        <f t="shared" si="1963"/>
        <v>0</v>
      </c>
      <c r="AF1024" s="495"/>
      <c r="AG1024" s="167">
        <v>0</v>
      </c>
      <c r="AH1024" s="689"/>
      <c r="AI1024" s="167"/>
      <c r="AJ1024" s="689"/>
      <c r="AK1024" s="167"/>
      <c r="AL1024" s="689"/>
      <c r="AM1024" s="167">
        <f>AM969+AM1006+AM1009</f>
        <v>0</v>
      </c>
      <c r="AN1024" s="689"/>
      <c r="AO1024" s="167">
        <f>AO969+AO1006+AO1009</f>
        <v>0</v>
      </c>
      <c r="AP1024" s="102"/>
      <c r="AQ1024" s="114"/>
      <c r="AR1024" s="102">
        <f t="shared" si="1964"/>
        <v>0</v>
      </c>
      <c r="AS1024" s="114"/>
      <c r="AT1024" s="167">
        <v>0</v>
      </c>
      <c r="AU1024" s="689"/>
      <c r="AV1024" s="167"/>
      <c r="AW1024" s="689"/>
      <c r="AX1024" s="167"/>
      <c r="AY1024" s="689"/>
      <c r="AZ1024" s="167">
        <f>AZ969+AZ1006+AZ1009</f>
        <v>0</v>
      </c>
      <c r="BA1024" s="689"/>
      <c r="BB1024" s="167">
        <f>BB969+BB1006+BB1009</f>
        <v>0</v>
      </c>
      <c r="BC1024" s="167"/>
      <c r="BD1024" s="167"/>
      <c r="BE1024" s="102">
        <f t="shared" si="1965"/>
        <v>0</v>
      </c>
      <c r="BF1024" s="167">
        <v>0</v>
      </c>
      <c r="BG1024" s="167"/>
      <c r="BH1024" s="167">
        <f>BH969+BH1006+BH1009</f>
        <v>0</v>
      </c>
      <c r="BI1024" s="167">
        <f>BI969+BI1006+BI1009</f>
        <v>0</v>
      </c>
      <c r="BJ1024" s="102"/>
      <c r="BK1024" s="167"/>
      <c r="BL1024" s="167"/>
      <c r="BM1024" s="167"/>
      <c r="BN1024" s="102">
        <f t="shared" si="1938"/>
        <v>0</v>
      </c>
      <c r="BO1024" s="167"/>
      <c r="BP1024" s="167"/>
      <c r="BQ1024" s="167"/>
      <c r="BR1024" s="167"/>
      <c r="BS1024" s="167"/>
      <c r="BT1024" s="102"/>
      <c r="BU1024" s="102">
        <f t="shared" si="1966"/>
        <v>0</v>
      </c>
      <c r="BV1024" s="167">
        <v>0</v>
      </c>
      <c r="BW1024" s="167"/>
      <c r="BX1024" s="167"/>
      <c r="BY1024" s="167">
        <f>BY969+BY1006+BY1009</f>
        <v>0</v>
      </c>
      <c r="BZ1024" s="167">
        <f>BZ969+BZ1006+BZ1009</f>
        <v>70068</v>
      </c>
      <c r="CE1024" s="699" t="e">
        <f t="shared" si="1888"/>
        <v>#DIV/0!</v>
      </c>
    </row>
    <row r="1025" spans="2:83" s="74" customFormat="1" ht="99" hidden="1" customHeight="1" x14ac:dyDescent="0.25">
      <c r="B1025" s="156" t="s">
        <v>7</v>
      </c>
      <c r="C1025" s="157" t="s">
        <v>304</v>
      </c>
      <c r="D1025" s="326">
        <f t="shared" ref="D1025:D1027" si="1968">E1025</f>
        <v>0</v>
      </c>
      <c r="E1025" s="166">
        <f>E1026+E1027</f>
        <v>0</v>
      </c>
      <c r="F1025" s="166"/>
      <c r="G1025" s="166"/>
      <c r="H1025" s="250"/>
      <c r="I1025" s="166">
        <f>I1026+I1027</f>
        <v>0</v>
      </c>
      <c r="J1025" s="166">
        <f>J1026+J1027</f>
        <v>0</v>
      </c>
      <c r="K1025" s="579">
        <f t="shared" si="1962"/>
        <v>0</v>
      </c>
      <c r="L1025" s="687"/>
      <c r="M1025" s="166">
        <f>M1026+M1027</f>
        <v>0</v>
      </c>
      <c r="N1025" s="166"/>
      <c r="O1025" s="166"/>
      <c r="P1025" s="166"/>
      <c r="Q1025" s="166"/>
      <c r="R1025" s="166"/>
      <c r="S1025" s="250"/>
      <c r="T1025" s="171"/>
      <c r="U1025" s="166">
        <f>U1026+U1027</f>
        <v>0</v>
      </c>
      <c r="V1025" s="154">
        <f t="shared" ref="V1025:V1027" si="1969">W1025+X1025+Y1025</f>
        <v>0</v>
      </c>
      <c r="W1025" s="166"/>
      <c r="X1025" s="166"/>
      <c r="Y1025" s="166"/>
      <c r="Z1025" s="470">
        <f t="shared" si="1967"/>
        <v>0</v>
      </c>
      <c r="AA1025" s="326"/>
      <c r="AB1025" s="326"/>
      <c r="AC1025" s="326">
        <f>AC1026+AC1027</f>
        <v>0</v>
      </c>
      <c r="AD1025" s="687"/>
      <c r="AE1025" s="876">
        <f t="shared" ref="AE1025:AE1027" si="1970">AG1025</f>
        <v>0</v>
      </c>
      <c r="AF1025" s="263"/>
      <c r="AG1025" s="166">
        <f>AG1026+AG1027</f>
        <v>0</v>
      </c>
      <c r="AH1025" s="166"/>
      <c r="AI1025" s="166"/>
      <c r="AJ1025" s="166"/>
      <c r="AK1025" s="166"/>
      <c r="AL1025" s="166"/>
      <c r="AM1025" s="250"/>
      <c r="AN1025" s="171"/>
      <c r="AO1025" s="166">
        <f>AO1026+AO1027</f>
        <v>0</v>
      </c>
      <c r="AP1025" s="166"/>
      <c r="AQ1025" s="166"/>
      <c r="AR1025" s="579">
        <f t="shared" si="1964"/>
        <v>0</v>
      </c>
      <c r="AS1025" s="687"/>
      <c r="AT1025" s="166">
        <f>AT1026+AT1027</f>
        <v>0</v>
      </c>
      <c r="AU1025" s="166"/>
      <c r="AV1025" s="166"/>
      <c r="AW1025" s="166"/>
      <c r="AX1025" s="166"/>
      <c r="AY1025" s="166"/>
      <c r="AZ1025" s="250"/>
      <c r="BA1025" s="171"/>
      <c r="BB1025" s="166">
        <f>BB1026+BB1027</f>
        <v>0</v>
      </c>
      <c r="BC1025" s="166"/>
      <c r="BD1025" s="166"/>
      <c r="BE1025" s="444">
        <f t="shared" si="1965"/>
        <v>0</v>
      </c>
      <c r="BF1025" s="166">
        <f>BF1026+BF1027</f>
        <v>0</v>
      </c>
      <c r="BG1025" s="166"/>
      <c r="BH1025" s="250"/>
      <c r="BI1025" s="166">
        <f>BI1026+BI1027</f>
        <v>0</v>
      </c>
      <c r="BJ1025" s="166"/>
      <c r="BK1025" s="166"/>
      <c r="BL1025" s="166"/>
      <c r="BM1025" s="166"/>
      <c r="BN1025" s="154">
        <f t="shared" si="1938"/>
        <v>0</v>
      </c>
      <c r="BO1025" s="166"/>
      <c r="BP1025" s="166"/>
      <c r="BQ1025" s="166"/>
      <c r="BR1025" s="166"/>
      <c r="BS1025" s="166"/>
      <c r="BT1025" s="166"/>
      <c r="BU1025" s="579">
        <f t="shared" si="1966"/>
        <v>0</v>
      </c>
      <c r="BV1025" s="166">
        <f>BV1026+BV1027</f>
        <v>0</v>
      </c>
      <c r="BW1025" s="166"/>
      <c r="BX1025" s="166"/>
      <c r="BY1025" s="250"/>
      <c r="BZ1025" s="166">
        <f>BZ1026+BZ1027</f>
        <v>100898</v>
      </c>
      <c r="CE1025" s="699" t="e">
        <f t="shared" si="1888"/>
        <v>#DIV/0!</v>
      </c>
    </row>
    <row r="1026" spans="2:83" s="50" customFormat="1" ht="45.75" hidden="1" customHeight="1" x14ac:dyDescent="0.25">
      <c r="B1026" s="134"/>
      <c r="C1026" s="113" t="s">
        <v>31</v>
      </c>
      <c r="D1026" s="106">
        <f t="shared" si="1968"/>
        <v>0</v>
      </c>
      <c r="E1026" s="106">
        <v>0</v>
      </c>
      <c r="F1026" s="106"/>
      <c r="G1026" s="106"/>
      <c r="H1026" s="106">
        <f>H969+H1006+H1010+H1013+H1017</f>
        <v>0</v>
      </c>
      <c r="I1026" s="106"/>
      <c r="J1026" s="106">
        <v>0</v>
      </c>
      <c r="K1026" s="106">
        <f t="shared" si="1962"/>
        <v>0</v>
      </c>
      <c r="L1026" s="106"/>
      <c r="M1026" s="109">
        <v>0</v>
      </c>
      <c r="N1026" s="106"/>
      <c r="O1026" s="106"/>
      <c r="P1026" s="106"/>
      <c r="Q1026" s="106"/>
      <c r="R1026" s="106"/>
      <c r="S1026" s="106">
        <f>S969+S1006+S1010+S1013+S1017</f>
        <v>0</v>
      </c>
      <c r="T1026" s="106"/>
      <c r="U1026" s="106"/>
      <c r="V1026" s="154">
        <f t="shared" si="1969"/>
        <v>0</v>
      </c>
      <c r="W1026" s="106"/>
      <c r="X1026" s="106"/>
      <c r="Y1026" s="106"/>
      <c r="Z1026" s="106">
        <f t="shared" si="1967"/>
        <v>0</v>
      </c>
      <c r="AA1026" s="106"/>
      <c r="AB1026" s="106"/>
      <c r="AC1026" s="106"/>
      <c r="AD1026" s="106"/>
      <c r="AE1026" s="993">
        <f t="shared" si="1970"/>
        <v>0</v>
      </c>
      <c r="AF1026" s="497"/>
      <c r="AG1026" s="109">
        <v>0</v>
      </c>
      <c r="AH1026" s="109"/>
      <c r="AI1026" s="109"/>
      <c r="AJ1026" s="109"/>
      <c r="AK1026" s="109"/>
      <c r="AL1026" s="109"/>
      <c r="AM1026" s="109">
        <f>AM969+AM1006+AM1010+AM1013+AM1017</f>
        <v>0</v>
      </c>
      <c r="AN1026" s="109"/>
      <c r="AO1026" s="109">
        <f>AO969+AO1006+AO1010+AO1013+AO1017</f>
        <v>0</v>
      </c>
      <c r="AP1026" s="106"/>
      <c r="AQ1026" s="106"/>
      <c r="AR1026" s="106">
        <f t="shared" si="1964"/>
        <v>0</v>
      </c>
      <c r="AS1026" s="106"/>
      <c r="AT1026" s="109">
        <v>0</v>
      </c>
      <c r="AU1026" s="109"/>
      <c r="AV1026" s="109"/>
      <c r="AW1026" s="109"/>
      <c r="AX1026" s="109"/>
      <c r="AY1026" s="109"/>
      <c r="AZ1026" s="109">
        <f>AZ969+AZ1006+AZ1010+AZ1013+AZ1017</f>
        <v>0</v>
      </c>
      <c r="BA1026" s="109"/>
      <c r="BB1026" s="109">
        <f>BB969+BB1006+BB1010+BB1013+BB1017</f>
        <v>0</v>
      </c>
      <c r="BC1026" s="109"/>
      <c r="BD1026" s="109"/>
      <c r="BE1026" s="106">
        <f t="shared" si="1965"/>
        <v>0</v>
      </c>
      <c r="BF1026" s="109">
        <v>0</v>
      </c>
      <c r="BG1026" s="109"/>
      <c r="BH1026" s="109">
        <f>BH969+BH1006+BH1010+BH1013+BH1017</f>
        <v>0</v>
      </c>
      <c r="BI1026" s="109">
        <f>BI969+BI1006+BI1010+BI1013+BI1017</f>
        <v>0</v>
      </c>
      <c r="BJ1026" s="106"/>
      <c r="BK1026" s="109"/>
      <c r="BL1026" s="109"/>
      <c r="BM1026" s="109"/>
      <c r="BN1026" s="106">
        <f t="shared" si="1938"/>
        <v>0</v>
      </c>
      <c r="BO1026" s="109"/>
      <c r="BP1026" s="109"/>
      <c r="BQ1026" s="109"/>
      <c r="BR1026" s="109"/>
      <c r="BS1026" s="109"/>
      <c r="BT1026" s="106"/>
      <c r="BU1026" s="106">
        <f t="shared" si="1966"/>
        <v>0</v>
      </c>
      <c r="BV1026" s="109">
        <v>0</v>
      </c>
      <c r="BW1026" s="109"/>
      <c r="BX1026" s="109"/>
      <c r="BY1026" s="109">
        <f>BY969+BY1006+BY1010+BY1013+BY1017</f>
        <v>0</v>
      </c>
      <c r="BZ1026" s="109">
        <f>BZ969+BZ1006+BZ1010+BZ1013+BZ1017</f>
        <v>65864</v>
      </c>
      <c r="CE1026" s="699" t="e">
        <f t="shared" si="1888"/>
        <v>#DIV/0!</v>
      </c>
    </row>
    <row r="1027" spans="2:83" s="23" customFormat="1" ht="46.5" hidden="1" customHeight="1" x14ac:dyDescent="0.25">
      <c r="B1027" s="135"/>
      <c r="C1027" s="112" t="s">
        <v>32</v>
      </c>
      <c r="D1027" s="102">
        <f t="shared" si="1968"/>
        <v>0</v>
      </c>
      <c r="E1027" s="102">
        <v>0</v>
      </c>
      <c r="F1027" s="102"/>
      <c r="G1027" s="102"/>
      <c r="H1027" s="102"/>
      <c r="I1027" s="102"/>
      <c r="J1027" s="102">
        <v>0</v>
      </c>
      <c r="K1027" s="114">
        <f t="shared" si="1962"/>
        <v>0</v>
      </c>
      <c r="L1027" s="114"/>
      <c r="M1027" s="167">
        <v>0</v>
      </c>
      <c r="N1027" s="114"/>
      <c r="O1027" s="102"/>
      <c r="P1027" s="114"/>
      <c r="Q1027" s="102"/>
      <c r="R1027" s="114"/>
      <c r="S1027" s="102"/>
      <c r="T1027" s="114"/>
      <c r="U1027" s="102"/>
      <c r="V1027" s="154">
        <f t="shared" si="1969"/>
        <v>0</v>
      </c>
      <c r="W1027" s="102"/>
      <c r="X1027" s="102"/>
      <c r="Y1027" s="102"/>
      <c r="Z1027" s="106">
        <f t="shared" si="1967"/>
        <v>0</v>
      </c>
      <c r="AA1027" s="102"/>
      <c r="AB1027" s="102"/>
      <c r="AC1027" s="102"/>
      <c r="AD1027" s="114"/>
      <c r="AE1027" s="913">
        <f t="shared" si="1970"/>
        <v>0</v>
      </c>
      <c r="AF1027" s="495"/>
      <c r="AG1027" s="167">
        <v>0</v>
      </c>
      <c r="AH1027" s="689"/>
      <c r="AI1027" s="167"/>
      <c r="AJ1027" s="689"/>
      <c r="AK1027" s="167"/>
      <c r="AL1027" s="689"/>
      <c r="AM1027" s="167">
        <f>AM972+AM1009+AM1012</f>
        <v>0</v>
      </c>
      <c r="AN1027" s="689"/>
      <c r="AO1027" s="167">
        <f>AO972+AO1009+AO1012</f>
        <v>0</v>
      </c>
      <c r="AP1027" s="102"/>
      <c r="AQ1027" s="114"/>
      <c r="AR1027" s="102">
        <f t="shared" si="1964"/>
        <v>0</v>
      </c>
      <c r="AS1027" s="114"/>
      <c r="AT1027" s="167">
        <v>0</v>
      </c>
      <c r="AU1027" s="689"/>
      <c r="AV1027" s="167"/>
      <c r="AW1027" s="689"/>
      <c r="AX1027" s="167"/>
      <c r="AY1027" s="689"/>
      <c r="AZ1027" s="167">
        <f>AZ972+AZ1009+AZ1012</f>
        <v>0</v>
      </c>
      <c r="BA1027" s="689"/>
      <c r="BB1027" s="167">
        <f>BB972+BB1009+BB1012</f>
        <v>0</v>
      </c>
      <c r="BC1027" s="167"/>
      <c r="BD1027" s="167"/>
      <c r="BE1027" s="102">
        <f t="shared" si="1965"/>
        <v>0</v>
      </c>
      <c r="BF1027" s="167">
        <v>0</v>
      </c>
      <c r="BG1027" s="167"/>
      <c r="BH1027" s="167">
        <f>BH972+BH1009+BH1012</f>
        <v>0</v>
      </c>
      <c r="BI1027" s="167">
        <f>BI972+BI1009+BI1012</f>
        <v>0</v>
      </c>
      <c r="BJ1027" s="102"/>
      <c r="BK1027" s="167"/>
      <c r="BL1027" s="167"/>
      <c r="BM1027" s="167"/>
      <c r="BN1027" s="102">
        <f t="shared" si="1938"/>
        <v>0</v>
      </c>
      <c r="BO1027" s="167"/>
      <c r="BP1027" s="167"/>
      <c r="BQ1027" s="167"/>
      <c r="BR1027" s="167"/>
      <c r="BS1027" s="167"/>
      <c r="BT1027" s="102"/>
      <c r="BU1027" s="102">
        <f t="shared" si="1966"/>
        <v>0</v>
      </c>
      <c r="BV1027" s="167">
        <v>0</v>
      </c>
      <c r="BW1027" s="167"/>
      <c r="BX1027" s="167"/>
      <c r="BY1027" s="167">
        <f>BY972+BY1009+BY1012</f>
        <v>0</v>
      </c>
      <c r="BZ1027" s="167">
        <f>BZ972+BZ1009+BZ1012</f>
        <v>35034</v>
      </c>
      <c r="CE1027" s="699" t="e">
        <f t="shared" si="1888"/>
        <v>#DIV/0!</v>
      </c>
    </row>
    <row r="1028" spans="2:83" s="76" customFormat="1" ht="86.25" hidden="1" customHeight="1" x14ac:dyDescent="0.25">
      <c r="B1028" s="159"/>
      <c r="C1028" s="160"/>
      <c r="D1028" s="161"/>
      <c r="E1028" s="62"/>
      <c r="F1028" s="62"/>
      <c r="G1028" s="62"/>
      <c r="H1028" s="62"/>
      <c r="I1028" s="62"/>
      <c r="J1028" s="161"/>
      <c r="K1028" s="597"/>
      <c r="L1028" s="597"/>
      <c r="M1028" s="871"/>
      <c r="N1028" s="41"/>
      <c r="O1028" s="62"/>
      <c r="P1028" s="41"/>
      <c r="Q1028" s="62"/>
      <c r="R1028" s="41"/>
      <c r="S1028" s="62"/>
      <c r="T1028" s="41"/>
      <c r="U1028" s="62"/>
      <c r="V1028" s="154">
        <f t="shared" si="1928"/>
        <v>0</v>
      </c>
      <c r="W1028" s="161"/>
      <c r="X1028" s="161"/>
      <c r="Y1028" s="161"/>
      <c r="Z1028" s="161"/>
      <c r="AA1028" s="161"/>
      <c r="AB1028" s="161"/>
      <c r="AC1028" s="161"/>
      <c r="AD1028" s="597"/>
      <c r="AE1028" s="994"/>
      <c r="AF1028" s="726"/>
      <c r="AG1028" s="871"/>
      <c r="AH1028" s="41"/>
      <c r="AI1028" s="62"/>
      <c r="AJ1028" s="41"/>
      <c r="AK1028" s="62"/>
      <c r="AL1028" s="41"/>
      <c r="AM1028" s="62"/>
      <c r="AN1028" s="41"/>
      <c r="AO1028" s="62"/>
      <c r="AP1028" s="161"/>
      <c r="AQ1028" s="597"/>
      <c r="AR1028" s="161"/>
      <c r="AS1028" s="597"/>
      <c r="AT1028" s="871"/>
      <c r="AU1028" s="41"/>
      <c r="AV1028" s="62"/>
      <c r="AW1028" s="41"/>
      <c r="AX1028" s="871"/>
      <c r="AY1028" s="41"/>
      <c r="AZ1028" s="62"/>
      <c r="BA1028" s="41"/>
      <c r="BB1028" s="62"/>
      <c r="BC1028" s="161"/>
      <c r="BD1028" s="161"/>
      <c r="BE1028" s="161"/>
      <c r="BF1028" s="62"/>
      <c r="BG1028" s="62"/>
      <c r="BH1028" s="62"/>
      <c r="BI1028" s="62"/>
      <c r="BJ1028" s="161"/>
      <c r="BK1028" s="161"/>
      <c r="BL1028" s="161"/>
      <c r="BM1028" s="161"/>
      <c r="BN1028" s="154">
        <f t="shared" si="1938"/>
        <v>0</v>
      </c>
      <c r="BO1028" s="161"/>
      <c r="BP1028" s="161"/>
      <c r="BQ1028" s="161"/>
      <c r="BR1028" s="161"/>
      <c r="BS1028" s="161"/>
      <c r="BT1028" s="161"/>
      <c r="BU1028" s="161"/>
      <c r="BV1028" s="62"/>
      <c r="BW1028" s="62"/>
      <c r="BX1028" s="62"/>
      <c r="BY1028" s="62"/>
      <c r="BZ1028" s="62"/>
      <c r="CE1028" s="699" t="e">
        <f t="shared" si="1888"/>
        <v>#DIV/0!</v>
      </c>
    </row>
    <row r="1029" spans="2:83" s="76" customFormat="1" ht="59.25" hidden="1" customHeight="1" x14ac:dyDescent="0.25">
      <c r="B1029" s="1062" t="s">
        <v>192</v>
      </c>
      <c r="C1029" s="1063"/>
      <c r="D1029" s="1063"/>
      <c r="E1029" s="1063"/>
      <c r="F1029" s="1063"/>
      <c r="G1029" s="1063"/>
      <c r="H1029" s="1063"/>
      <c r="I1029" s="1063"/>
      <c r="J1029" s="1063"/>
      <c r="K1029" s="1063"/>
      <c r="L1029" s="1063"/>
      <c r="M1029" s="1063"/>
      <c r="N1029" s="1063"/>
      <c r="O1029" s="1063"/>
      <c r="P1029" s="1063"/>
      <c r="Q1029" s="1063"/>
      <c r="R1029" s="1063"/>
      <c r="S1029" s="1063"/>
      <c r="T1029" s="1063"/>
      <c r="U1029" s="1063"/>
      <c r="V1029" s="1063"/>
      <c r="W1029" s="1063"/>
      <c r="X1029" s="1063"/>
      <c r="Y1029" s="1063"/>
      <c r="Z1029" s="1063"/>
      <c r="AA1029" s="1063"/>
      <c r="AB1029" s="1063"/>
      <c r="AC1029" s="1063"/>
      <c r="AD1029" s="1063"/>
      <c r="AE1029" s="1063"/>
      <c r="AF1029" s="1063"/>
      <c r="AG1029" s="1063"/>
      <c r="AH1029" s="1063"/>
      <c r="AI1029" s="1063"/>
      <c r="AJ1029" s="1063"/>
      <c r="AK1029" s="1063"/>
      <c r="AL1029" s="1063"/>
      <c r="AM1029" s="1063"/>
      <c r="AN1029" s="1063"/>
      <c r="AO1029" s="1063"/>
      <c r="AP1029" s="1063"/>
      <c r="AQ1029" s="1063"/>
      <c r="AR1029" s="1063"/>
      <c r="AS1029" s="1063"/>
      <c r="AT1029" s="1063"/>
      <c r="AU1029" s="1063"/>
      <c r="AV1029" s="1063"/>
      <c r="AW1029" s="1063"/>
      <c r="AX1029" s="1063"/>
      <c r="AY1029" s="1063"/>
      <c r="AZ1029" s="1063"/>
      <c r="BA1029" s="1063"/>
      <c r="BB1029" s="1063"/>
      <c r="BC1029" s="1063"/>
      <c r="BD1029" s="1063"/>
      <c r="BE1029" s="1063"/>
      <c r="BF1029" s="1063"/>
      <c r="BG1029" s="1063"/>
      <c r="BH1029" s="1063"/>
      <c r="BI1029" s="1063"/>
      <c r="BJ1029" s="1063"/>
      <c r="BK1029" s="1063"/>
      <c r="BL1029" s="1063"/>
      <c r="BM1029" s="1063"/>
      <c r="BN1029" s="1063"/>
      <c r="BO1029" s="1063"/>
      <c r="BP1029" s="1063"/>
      <c r="BQ1029" s="1063"/>
      <c r="BR1029" s="1063"/>
      <c r="BS1029" s="1063"/>
      <c r="BT1029" s="75"/>
      <c r="BU1029" s="75"/>
      <c r="CE1029" s="699" t="e">
        <f t="shared" si="1888"/>
        <v>#DIV/0!</v>
      </c>
    </row>
    <row r="1030" spans="2:83" s="384" customFormat="1" ht="86.25" customHeight="1" x14ac:dyDescent="0.25">
      <c r="B1030" s="819" t="s">
        <v>34</v>
      </c>
      <c r="C1030" s="811" t="s">
        <v>452</v>
      </c>
      <c r="D1030" s="901">
        <f>E1030+G1030+H1030+I1030</f>
        <v>16888.287369999998</v>
      </c>
      <c r="E1030" s="902"/>
      <c r="F1030" s="902"/>
      <c r="G1030" s="902"/>
      <c r="H1030" s="902"/>
      <c r="I1030" s="901">
        <f>I1031</f>
        <v>16888.287369999998</v>
      </c>
      <c r="J1030" s="901">
        <f>J1037</f>
        <v>-2236.2666699999991</v>
      </c>
      <c r="K1030" s="901">
        <f>M1030+Q1030+S1030+U1030</f>
        <v>14652.020699999999</v>
      </c>
      <c r="L1030" s="772">
        <f t="shared" ref="L1030:L1044" si="1971">K1030/D1030</f>
        <v>0.86758475735245622</v>
      </c>
      <c r="M1030" s="901"/>
      <c r="N1030" s="700"/>
      <c r="O1030" s="777"/>
      <c r="P1030" s="700"/>
      <c r="Q1030" s="777"/>
      <c r="R1030" s="700"/>
      <c r="S1030" s="777"/>
      <c r="T1030" s="700"/>
      <c r="U1030" s="777">
        <f>U1031</f>
        <v>14652.020699999999</v>
      </c>
      <c r="V1030" s="777">
        <f>Y1030</f>
        <v>31456.046699999999</v>
      </c>
      <c r="W1030" s="777"/>
      <c r="X1030" s="777"/>
      <c r="Y1030" s="777">
        <f>Y1039</f>
        <v>31456.046699999999</v>
      </c>
      <c r="Z1030" s="777">
        <f>AC1030</f>
        <v>48344.334069999997</v>
      </c>
      <c r="AA1030" s="777"/>
      <c r="AB1030" s="777"/>
      <c r="AC1030" s="777">
        <f>AC1039</f>
        <v>48344.334069999997</v>
      </c>
      <c r="AD1030" s="772">
        <f>U1030/D1030</f>
        <v>0.86758475735245622</v>
      </c>
      <c r="AE1030" s="901">
        <f>AG1030+AK1030+AM1030+AO1030</f>
        <v>14652.020699999999</v>
      </c>
      <c r="AF1030" s="772">
        <f t="shared" ref="AF1030:AF1044" si="1972">AE1030/D1030</f>
        <v>0.86758475735245622</v>
      </c>
      <c r="AG1030" s="901"/>
      <c r="AH1030" s="700"/>
      <c r="AI1030" s="777"/>
      <c r="AJ1030" s="700"/>
      <c r="AK1030" s="777"/>
      <c r="AL1030" s="700"/>
      <c r="AM1030" s="777"/>
      <c r="AN1030" s="700"/>
      <c r="AO1030" s="777">
        <f>AO1031</f>
        <v>14652.020699999999</v>
      </c>
      <c r="AP1030" s="777">
        <f>AX1030</f>
        <v>0</v>
      </c>
      <c r="AQ1030" s="772">
        <f>AO1030/D1030</f>
        <v>0.86758475735245622</v>
      </c>
      <c r="AR1030" s="901">
        <f>AT1030+AX1030+AZ1030+BB1030</f>
        <v>16888.287369999998</v>
      </c>
      <c r="AS1030" s="772">
        <f t="shared" ref="AS1030:AS1044" si="1973">AR1030/D1030</f>
        <v>1</v>
      </c>
      <c r="AT1030" s="901"/>
      <c r="AU1030" s="772"/>
      <c r="AV1030" s="777"/>
      <c r="AW1030" s="772"/>
      <c r="AX1030" s="901"/>
      <c r="AY1030" s="700"/>
      <c r="AZ1030" s="777"/>
      <c r="BA1030" s="700"/>
      <c r="BB1030" s="777">
        <f>BB1031</f>
        <v>16888.287369999998</v>
      </c>
      <c r="BC1030" s="777"/>
      <c r="BD1030" s="777">
        <f>BD1032</f>
        <v>16888.287369999998</v>
      </c>
      <c r="BE1030" s="777">
        <f>BF1030+BG1030+BH1030+BI1030</f>
        <v>0</v>
      </c>
      <c r="BF1030" s="777"/>
      <c r="BG1030" s="777"/>
      <c r="BH1030" s="777"/>
      <c r="BI1030" s="777">
        <f>BI1031</f>
        <v>0</v>
      </c>
      <c r="BJ1030" s="777">
        <f>BM1030</f>
        <v>0</v>
      </c>
      <c r="BK1030" s="777"/>
      <c r="BL1030" s="777"/>
      <c r="BM1030" s="777">
        <f>BM1032</f>
        <v>0</v>
      </c>
      <c r="BN1030" s="777">
        <f>BS1030</f>
        <v>0</v>
      </c>
      <c r="BO1030" s="777"/>
      <c r="BP1030" s="777"/>
      <c r="BQ1030" s="777"/>
      <c r="BR1030" s="777"/>
      <c r="BS1030" s="777">
        <f>BS1032</f>
        <v>0</v>
      </c>
      <c r="BT1030" s="777"/>
      <c r="BU1030" s="777">
        <f>BV1030+BX1030+BY1030+BZ1030</f>
        <v>0</v>
      </c>
      <c r="BV1030" s="812"/>
      <c r="BW1030" s="812"/>
      <c r="BX1030" s="812"/>
      <c r="BY1030" s="812"/>
      <c r="BZ1030" s="378">
        <f>BZ1031</f>
        <v>0</v>
      </c>
      <c r="CE1030" s="818">
        <f t="shared" si="1888"/>
        <v>1</v>
      </c>
    </row>
    <row r="1031" spans="2:83" s="402" customFormat="1" ht="86.25" hidden="1" customHeight="1" x14ac:dyDescent="0.25">
      <c r="B1031" s="403" t="s">
        <v>34</v>
      </c>
      <c r="C1031" s="404" t="s">
        <v>364</v>
      </c>
      <c r="D1031" s="375">
        <f>E1031+G1031+H1031+I1031</f>
        <v>16888.287369999998</v>
      </c>
      <c r="E1031" s="903"/>
      <c r="F1031" s="903"/>
      <c r="G1031" s="903"/>
      <c r="H1031" s="903"/>
      <c r="I1031" s="375">
        <f>I1032</f>
        <v>16888.287369999998</v>
      </c>
      <c r="J1031" s="375"/>
      <c r="K1031" s="166">
        <f>M1031+Q1031+S1031+U1031</f>
        <v>14652.020699999999</v>
      </c>
      <c r="L1031" s="699">
        <f t="shared" si="1971"/>
        <v>0.86758475735245622</v>
      </c>
      <c r="M1031" s="903"/>
      <c r="N1031" s="709"/>
      <c r="O1031" s="406"/>
      <c r="P1031" s="709"/>
      <c r="Q1031" s="406"/>
      <c r="R1031" s="709"/>
      <c r="S1031" s="406"/>
      <c r="T1031" s="709"/>
      <c r="U1031" s="376">
        <f>U1032</f>
        <v>14652.020699999999</v>
      </c>
      <c r="V1031" s="376"/>
      <c r="W1031" s="376"/>
      <c r="X1031" s="376"/>
      <c r="Y1031" s="376"/>
      <c r="Z1031" s="376"/>
      <c r="AA1031" s="376"/>
      <c r="AB1031" s="376"/>
      <c r="AC1031" s="376"/>
      <c r="AD1031" s="772">
        <f t="shared" ref="AD1031:AD1044" si="1974">U1031/D1031</f>
        <v>0.86758475735245622</v>
      </c>
      <c r="AE1031" s="375">
        <f>AG1031+AK1031+AM1031+AO1031</f>
        <v>14652.020699999999</v>
      </c>
      <c r="AF1031" s="699">
        <f t="shared" si="1972"/>
        <v>0.86758475735245622</v>
      </c>
      <c r="AG1031" s="903"/>
      <c r="AH1031" s="709"/>
      <c r="AI1031" s="406"/>
      <c r="AJ1031" s="709"/>
      <c r="AK1031" s="406"/>
      <c r="AL1031" s="709"/>
      <c r="AM1031" s="406"/>
      <c r="AN1031" s="709"/>
      <c r="AO1031" s="376">
        <f>AO1032</f>
        <v>14652.020699999999</v>
      </c>
      <c r="AP1031" s="376"/>
      <c r="AQ1031" s="772">
        <f t="shared" ref="AQ1031:AQ1044" si="1975">AO1031/D1031</f>
        <v>0.86758475735245622</v>
      </c>
      <c r="AR1031" s="168">
        <f>AT1031+AX1031+AZ1031+BB1031</f>
        <v>16888.287369999998</v>
      </c>
      <c r="AS1031" s="699">
        <f t="shared" si="1973"/>
        <v>1</v>
      </c>
      <c r="AT1031" s="903"/>
      <c r="AU1031" s="699"/>
      <c r="AV1031" s="406"/>
      <c r="AW1031" s="699"/>
      <c r="AX1031" s="903"/>
      <c r="AY1031" s="709"/>
      <c r="AZ1031" s="406"/>
      <c r="BA1031" s="709"/>
      <c r="BB1031" s="376">
        <f>BB1032</f>
        <v>16888.287369999998</v>
      </c>
      <c r="BC1031" s="371"/>
      <c r="BD1031" s="421"/>
      <c r="BE1031" s="447">
        <f>BF1031+BG1031+BH1031+BI1031</f>
        <v>0</v>
      </c>
      <c r="BF1031" s="406"/>
      <c r="BG1031" s="406"/>
      <c r="BH1031" s="406"/>
      <c r="BI1031" s="376">
        <f>BI1032</f>
        <v>0</v>
      </c>
      <c r="BJ1031" s="376"/>
      <c r="BK1031" s="376"/>
      <c r="BL1031" s="376"/>
      <c r="BM1031" s="376"/>
      <c r="BN1031" s="376"/>
      <c r="BO1031" s="405"/>
      <c r="BP1031" s="405"/>
      <c r="BQ1031" s="405"/>
      <c r="BR1031" s="405"/>
      <c r="BS1031" s="407"/>
      <c r="BT1031" s="376"/>
      <c r="BU1031" s="376">
        <f>BV1031+BX1031+BY1031+BZ1031</f>
        <v>0</v>
      </c>
      <c r="BV1031" s="406"/>
      <c r="BW1031" s="406"/>
      <c r="BX1031" s="406"/>
      <c r="BY1031" s="406"/>
      <c r="BZ1031" s="376">
        <f>BZ1032</f>
        <v>0</v>
      </c>
      <c r="CE1031" s="699">
        <f t="shared" si="1888"/>
        <v>1</v>
      </c>
    </row>
    <row r="1032" spans="2:83" s="322" customFormat="1" ht="86.25" hidden="1" customHeight="1" x14ac:dyDescent="0.25">
      <c r="B1032" s="159"/>
      <c r="C1032" s="113" t="s">
        <v>31</v>
      </c>
      <c r="D1032" s="109">
        <f>I1032</f>
        <v>16888.287369999998</v>
      </c>
      <c r="E1032" s="109"/>
      <c r="F1032" s="109"/>
      <c r="G1032" s="109"/>
      <c r="H1032" s="109"/>
      <c r="I1032" s="109">
        <f>I1039</f>
        <v>16888.287369999998</v>
      </c>
      <c r="J1032" s="109"/>
      <c r="K1032" s="109">
        <f>U1032</f>
        <v>14652.020699999999</v>
      </c>
      <c r="L1032" s="699">
        <f t="shared" si="1971"/>
        <v>0.86758475735245622</v>
      </c>
      <c r="M1032" s="109"/>
      <c r="N1032" s="106"/>
      <c r="O1032" s="106"/>
      <c r="P1032" s="106"/>
      <c r="Q1032" s="106"/>
      <c r="R1032" s="106"/>
      <c r="S1032" s="106"/>
      <c r="T1032" s="106"/>
      <c r="U1032" s="106">
        <f>U1039</f>
        <v>14652.020699999999</v>
      </c>
      <c r="V1032" s="106">
        <f>Y1032</f>
        <v>31456.046699999999</v>
      </c>
      <c r="W1032" s="106"/>
      <c r="X1032" s="106"/>
      <c r="Y1032" s="106">
        <f>Y1040</f>
        <v>31456.046699999999</v>
      </c>
      <c r="Z1032" s="106">
        <f>AC1032</f>
        <v>48344.334069999997</v>
      </c>
      <c r="AA1032" s="106"/>
      <c r="AB1032" s="106"/>
      <c r="AC1032" s="106">
        <f>AC1040</f>
        <v>48344.334069999997</v>
      </c>
      <c r="AD1032" s="772">
        <f t="shared" si="1974"/>
        <v>0.86758475735245622</v>
      </c>
      <c r="AE1032" s="109">
        <f>AO1032</f>
        <v>14652.020699999999</v>
      </c>
      <c r="AF1032" s="699">
        <f t="shared" si="1972"/>
        <v>0.86758475735245622</v>
      </c>
      <c r="AG1032" s="871"/>
      <c r="AH1032" s="41"/>
      <c r="AI1032" s="62"/>
      <c r="AJ1032" s="41"/>
      <c r="AK1032" s="62"/>
      <c r="AL1032" s="41"/>
      <c r="AM1032" s="62"/>
      <c r="AN1032" s="41"/>
      <c r="AO1032" s="106">
        <f>AO1039</f>
        <v>14652.020699999999</v>
      </c>
      <c r="AP1032" s="106">
        <f>AX1032</f>
        <v>0</v>
      </c>
      <c r="AQ1032" s="772">
        <f t="shared" si="1975"/>
        <v>0.86758475735245622</v>
      </c>
      <c r="AR1032" s="109">
        <f>BB1032</f>
        <v>16888.287369999998</v>
      </c>
      <c r="AS1032" s="699">
        <f t="shared" si="1973"/>
        <v>1</v>
      </c>
      <c r="AT1032" s="871"/>
      <c r="AU1032" s="699"/>
      <c r="AV1032" s="62"/>
      <c r="AW1032" s="699"/>
      <c r="AX1032" s="871"/>
      <c r="AY1032" s="41"/>
      <c r="AZ1032" s="62"/>
      <c r="BA1032" s="41"/>
      <c r="BB1032" s="106">
        <f>BB1039</f>
        <v>16888.287369999998</v>
      </c>
      <c r="BC1032" s="62"/>
      <c r="BD1032" s="106">
        <f>BD1039</f>
        <v>16888.287369999998</v>
      </c>
      <c r="BE1032" s="106">
        <f>BI1032</f>
        <v>0</v>
      </c>
      <c r="BF1032" s="62"/>
      <c r="BG1032" s="62"/>
      <c r="BH1032" s="62"/>
      <c r="BI1032" s="106">
        <f>BI1039</f>
        <v>0</v>
      </c>
      <c r="BJ1032" s="106">
        <f>BM1032</f>
        <v>0</v>
      </c>
      <c r="BK1032" s="161"/>
      <c r="BL1032" s="161"/>
      <c r="BM1032" s="106">
        <f>BM1039</f>
        <v>0</v>
      </c>
      <c r="BN1032" s="106">
        <f>BS1032</f>
        <v>0</v>
      </c>
      <c r="BO1032" s="161"/>
      <c r="BP1032" s="161"/>
      <c r="BQ1032" s="161"/>
      <c r="BR1032" s="161"/>
      <c r="BS1032" s="106">
        <f>BS1039</f>
        <v>0</v>
      </c>
      <c r="BT1032" s="106"/>
      <c r="BU1032" s="106">
        <f>BZ1032</f>
        <v>0</v>
      </c>
      <c r="BV1032" s="62"/>
      <c r="BW1032" s="62"/>
      <c r="BX1032" s="62"/>
      <c r="BY1032" s="62"/>
      <c r="BZ1032" s="106">
        <f>BZ1039</f>
        <v>0</v>
      </c>
      <c r="CE1032" s="699">
        <f t="shared" si="1888"/>
        <v>1</v>
      </c>
    </row>
    <row r="1033" spans="2:83" s="76" customFormat="1" ht="127.5" hidden="1" customHeight="1" x14ac:dyDescent="0.25">
      <c r="B1033" s="159" t="s">
        <v>34</v>
      </c>
      <c r="C1033" s="157" t="s">
        <v>313</v>
      </c>
      <c r="D1033" s="871"/>
      <c r="E1033" s="871"/>
      <c r="F1033" s="871"/>
      <c r="G1033" s="871"/>
      <c r="H1033" s="871"/>
      <c r="I1033" s="871"/>
      <c r="J1033" s="871"/>
      <c r="K1033" s="258"/>
      <c r="L1033" s="699" t="e">
        <f t="shared" si="1971"/>
        <v>#DIV/0!</v>
      </c>
      <c r="M1033" s="871"/>
      <c r="N1033" s="41"/>
      <c r="O1033" s="62"/>
      <c r="P1033" s="41"/>
      <c r="Q1033" s="62"/>
      <c r="R1033" s="41"/>
      <c r="S1033" s="62"/>
      <c r="T1033" s="41"/>
      <c r="U1033" s="62"/>
      <c r="V1033" s="154"/>
      <c r="W1033" s="62"/>
      <c r="X1033" s="62"/>
      <c r="Y1033" s="62"/>
      <c r="Z1033" s="62"/>
      <c r="AA1033" s="62"/>
      <c r="AB1033" s="62"/>
      <c r="AC1033" s="62"/>
      <c r="AD1033" s="772" t="e">
        <f t="shared" si="1974"/>
        <v>#DIV/0!</v>
      </c>
      <c r="AE1033" s="871"/>
      <c r="AF1033" s="699" t="e">
        <f t="shared" si="1972"/>
        <v>#DIV/0!</v>
      </c>
      <c r="AG1033" s="871"/>
      <c r="AH1033" s="41"/>
      <c r="AI1033" s="62"/>
      <c r="AJ1033" s="41"/>
      <c r="AK1033" s="62"/>
      <c r="AL1033" s="41"/>
      <c r="AM1033" s="62"/>
      <c r="AN1033" s="41"/>
      <c r="AO1033" s="62"/>
      <c r="AP1033" s="62"/>
      <c r="AQ1033" s="772" t="e">
        <f t="shared" si="1975"/>
        <v>#DIV/0!</v>
      </c>
      <c r="AR1033" s="871"/>
      <c r="AS1033" s="699" t="e">
        <f t="shared" si="1973"/>
        <v>#DIV/0!</v>
      </c>
      <c r="AT1033" s="871"/>
      <c r="AU1033" s="699"/>
      <c r="AV1033" s="62"/>
      <c r="AW1033" s="699"/>
      <c r="AX1033" s="871"/>
      <c r="AY1033" s="41"/>
      <c r="AZ1033" s="62"/>
      <c r="BA1033" s="41"/>
      <c r="BB1033" s="62"/>
      <c r="BC1033" s="62"/>
      <c r="BD1033" s="62"/>
      <c r="BE1033" s="62"/>
      <c r="BF1033" s="62"/>
      <c r="BG1033" s="62"/>
      <c r="BH1033" s="62"/>
      <c r="BI1033" s="62"/>
      <c r="BJ1033" s="161"/>
      <c r="BK1033" s="161"/>
      <c r="BL1033" s="161"/>
      <c r="BM1033" s="161"/>
      <c r="BN1033" s="154"/>
      <c r="BO1033" s="161"/>
      <c r="BP1033" s="161"/>
      <c r="BQ1033" s="161"/>
      <c r="BR1033" s="161"/>
      <c r="BS1033" s="161"/>
      <c r="BT1033" s="62"/>
      <c r="BU1033" s="62"/>
      <c r="BV1033" s="62"/>
      <c r="BW1033" s="62"/>
      <c r="BX1033" s="62"/>
      <c r="BY1033" s="62"/>
      <c r="BZ1033" s="62"/>
      <c r="CE1033" s="699" t="e">
        <f t="shared" si="1888"/>
        <v>#DIV/0!</v>
      </c>
    </row>
    <row r="1034" spans="2:83" s="76" customFormat="1" ht="55.5" hidden="1" customHeight="1" x14ac:dyDescent="0.25">
      <c r="B1034" s="159"/>
      <c r="C1034" s="113" t="s">
        <v>31</v>
      </c>
      <c r="D1034" s="871"/>
      <c r="E1034" s="871"/>
      <c r="F1034" s="871"/>
      <c r="G1034" s="871"/>
      <c r="H1034" s="871"/>
      <c r="I1034" s="871"/>
      <c r="J1034" s="871"/>
      <c r="K1034" s="258"/>
      <c r="L1034" s="699" t="e">
        <f t="shared" si="1971"/>
        <v>#DIV/0!</v>
      </c>
      <c r="M1034" s="871"/>
      <c r="N1034" s="41"/>
      <c r="O1034" s="62"/>
      <c r="P1034" s="41"/>
      <c r="Q1034" s="62"/>
      <c r="R1034" s="41"/>
      <c r="S1034" s="62"/>
      <c r="T1034" s="41"/>
      <c r="U1034" s="62"/>
      <c r="V1034" s="154"/>
      <c r="W1034" s="62"/>
      <c r="X1034" s="62"/>
      <c r="Y1034" s="62"/>
      <c r="Z1034" s="62"/>
      <c r="AA1034" s="62"/>
      <c r="AB1034" s="62"/>
      <c r="AC1034" s="62"/>
      <c r="AD1034" s="772" t="e">
        <f t="shared" si="1974"/>
        <v>#DIV/0!</v>
      </c>
      <c r="AE1034" s="871"/>
      <c r="AF1034" s="699" t="e">
        <f t="shared" si="1972"/>
        <v>#DIV/0!</v>
      </c>
      <c r="AG1034" s="871"/>
      <c r="AH1034" s="41"/>
      <c r="AI1034" s="62"/>
      <c r="AJ1034" s="41"/>
      <c r="AK1034" s="62"/>
      <c r="AL1034" s="41"/>
      <c r="AM1034" s="62"/>
      <c r="AN1034" s="41"/>
      <c r="AO1034" s="62"/>
      <c r="AP1034" s="62"/>
      <c r="AQ1034" s="772" t="e">
        <f t="shared" si="1975"/>
        <v>#DIV/0!</v>
      </c>
      <c r="AR1034" s="871"/>
      <c r="AS1034" s="699" t="e">
        <f t="shared" si="1973"/>
        <v>#DIV/0!</v>
      </c>
      <c r="AT1034" s="871"/>
      <c r="AU1034" s="699"/>
      <c r="AV1034" s="62"/>
      <c r="AW1034" s="699"/>
      <c r="AX1034" s="871"/>
      <c r="AY1034" s="41"/>
      <c r="AZ1034" s="62"/>
      <c r="BA1034" s="41"/>
      <c r="BB1034" s="62"/>
      <c r="BC1034" s="62"/>
      <c r="BD1034" s="62"/>
      <c r="BE1034" s="62"/>
      <c r="BF1034" s="62"/>
      <c r="BG1034" s="62"/>
      <c r="BH1034" s="62"/>
      <c r="BI1034" s="62"/>
      <c r="BJ1034" s="161"/>
      <c r="BK1034" s="161"/>
      <c r="BL1034" s="161"/>
      <c r="BM1034" s="161"/>
      <c r="BN1034" s="154"/>
      <c r="BO1034" s="161"/>
      <c r="BP1034" s="161"/>
      <c r="BQ1034" s="161"/>
      <c r="BR1034" s="161"/>
      <c r="BS1034" s="161"/>
      <c r="BT1034" s="62"/>
      <c r="BU1034" s="62"/>
      <c r="BV1034" s="62"/>
      <c r="BW1034" s="62"/>
      <c r="BX1034" s="62"/>
      <c r="BY1034" s="62"/>
      <c r="BZ1034" s="62"/>
      <c r="CE1034" s="699" t="e">
        <f t="shared" si="1888"/>
        <v>#DIV/0!</v>
      </c>
    </row>
    <row r="1035" spans="2:83" s="76" customFormat="1" ht="195.75" hidden="1" customHeight="1" x14ac:dyDescent="0.25">
      <c r="B1035" s="159" t="s">
        <v>63</v>
      </c>
      <c r="C1035" s="157" t="s">
        <v>214</v>
      </c>
      <c r="D1035" s="871"/>
      <c r="E1035" s="871"/>
      <c r="F1035" s="871"/>
      <c r="G1035" s="871"/>
      <c r="H1035" s="871"/>
      <c r="I1035" s="871"/>
      <c r="J1035" s="871"/>
      <c r="K1035" s="258"/>
      <c r="L1035" s="699" t="e">
        <f t="shared" si="1971"/>
        <v>#DIV/0!</v>
      </c>
      <c r="M1035" s="871"/>
      <c r="N1035" s="41"/>
      <c r="O1035" s="62"/>
      <c r="P1035" s="41"/>
      <c r="Q1035" s="62"/>
      <c r="R1035" s="41"/>
      <c r="S1035" s="62"/>
      <c r="T1035" s="41"/>
      <c r="U1035" s="62"/>
      <c r="V1035" s="154"/>
      <c r="W1035" s="62"/>
      <c r="X1035" s="62"/>
      <c r="Y1035" s="62"/>
      <c r="Z1035" s="62"/>
      <c r="AA1035" s="62"/>
      <c r="AB1035" s="62"/>
      <c r="AC1035" s="62"/>
      <c r="AD1035" s="772" t="e">
        <f t="shared" si="1974"/>
        <v>#DIV/0!</v>
      </c>
      <c r="AE1035" s="871"/>
      <c r="AF1035" s="699" t="e">
        <f t="shared" si="1972"/>
        <v>#DIV/0!</v>
      </c>
      <c r="AG1035" s="871"/>
      <c r="AH1035" s="41"/>
      <c r="AI1035" s="62"/>
      <c r="AJ1035" s="41"/>
      <c r="AK1035" s="62"/>
      <c r="AL1035" s="41"/>
      <c r="AM1035" s="62"/>
      <c r="AN1035" s="41"/>
      <c r="AO1035" s="62"/>
      <c r="AP1035" s="62"/>
      <c r="AQ1035" s="772" t="e">
        <f t="shared" si="1975"/>
        <v>#DIV/0!</v>
      </c>
      <c r="AR1035" s="871"/>
      <c r="AS1035" s="699" t="e">
        <f t="shared" si="1973"/>
        <v>#DIV/0!</v>
      </c>
      <c r="AT1035" s="871"/>
      <c r="AU1035" s="699"/>
      <c r="AV1035" s="62"/>
      <c r="AW1035" s="699"/>
      <c r="AX1035" s="871"/>
      <c r="AY1035" s="41"/>
      <c r="AZ1035" s="62"/>
      <c r="BA1035" s="41"/>
      <c r="BB1035" s="62"/>
      <c r="BC1035" s="62"/>
      <c r="BD1035" s="62"/>
      <c r="BE1035" s="62"/>
      <c r="BF1035" s="62"/>
      <c r="BG1035" s="62"/>
      <c r="BH1035" s="62"/>
      <c r="BI1035" s="62"/>
      <c r="BJ1035" s="161"/>
      <c r="BK1035" s="161"/>
      <c r="BL1035" s="161"/>
      <c r="BM1035" s="161"/>
      <c r="BN1035" s="154"/>
      <c r="BO1035" s="161"/>
      <c r="BP1035" s="161"/>
      <c r="BQ1035" s="161"/>
      <c r="BR1035" s="161"/>
      <c r="BS1035" s="161"/>
      <c r="BT1035" s="62"/>
      <c r="BU1035" s="62"/>
      <c r="BV1035" s="62"/>
      <c r="BW1035" s="62"/>
      <c r="BX1035" s="62"/>
      <c r="BY1035" s="62"/>
      <c r="BZ1035" s="62"/>
      <c r="CE1035" s="699" t="e">
        <f t="shared" si="1888"/>
        <v>#DIV/0!</v>
      </c>
    </row>
    <row r="1036" spans="2:83" s="76" customFormat="1" ht="55.5" hidden="1" customHeight="1" x14ac:dyDescent="0.25">
      <c r="B1036" s="159"/>
      <c r="C1036" s="113" t="s">
        <v>31</v>
      </c>
      <c r="D1036" s="871"/>
      <c r="E1036" s="871"/>
      <c r="F1036" s="871"/>
      <c r="G1036" s="871"/>
      <c r="H1036" s="871"/>
      <c r="I1036" s="871"/>
      <c r="J1036" s="871"/>
      <c r="K1036" s="258"/>
      <c r="L1036" s="699" t="e">
        <f t="shared" si="1971"/>
        <v>#DIV/0!</v>
      </c>
      <c r="M1036" s="871"/>
      <c r="N1036" s="41"/>
      <c r="O1036" s="62"/>
      <c r="P1036" s="41"/>
      <c r="Q1036" s="62"/>
      <c r="R1036" s="41"/>
      <c r="S1036" s="62"/>
      <c r="T1036" s="41"/>
      <c r="U1036" s="62"/>
      <c r="V1036" s="154"/>
      <c r="W1036" s="62"/>
      <c r="X1036" s="62"/>
      <c r="Y1036" s="62"/>
      <c r="Z1036" s="62"/>
      <c r="AA1036" s="62"/>
      <c r="AB1036" s="62"/>
      <c r="AC1036" s="62"/>
      <c r="AD1036" s="772" t="e">
        <f t="shared" si="1974"/>
        <v>#DIV/0!</v>
      </c>
      <c r="AE1036" s="871"/>
      <c r="AF1036" s="699" t="e">
        <f t="shared" si="1972"/>
        <v>#DIV/0!</v>
      </c>
      <c r="AG1036" s="871"/>
      <c r="AH1036" s="41"/>
      <c r="AI1036" s="62"/>
      <c r="AJ1036" s="41"/>
      <c r="AK1036" s="62"/>
      <c r="AL1036" s="41"/>
      <c r="AM1036" s="62"/>
      <c r="AN1036" s="41"/>
      <c r="AO1036" s="62"/>
      <c r="AP1036" s="62"/>
      <c r="AQ1036" s="772" t="e">
        <f t="shared" si="1975"/>
        <v>#DIV/0!</v>
      </c>
      <c r="AR1036" s="871"/>
      <c r="AS1036" s="699" t="e">
        <f t="shared" si="1973"/>
        <v>#DIV/0!</v>
      </c>
      <c r="AT1036" s="871"/>
      <c r="AU1036" s="699"/>
      <c r="AV1036" s="62"/>
      <c r="AW1036" s="699"/>
      <c r="AX1036" s="871"/>
      <c r="AY1036" s="41"/>
      <c r="AZ1036" s="62"/>
      <c r="BA1036" s="41"/>
      <c r="BB1036" s="62"/>
      <c r="BC1036" s="62"/>
      <c r="BD1036" s="62"/>
      <c r="BE1036" s="62"/>
      <c r="BF1036" s="62"/>
      <c r="BG1036" s="62"/>
      <c r="BH1036" s="62"/>
      <c r="BI1036" s="62"/>
      <c r="BJ1036" s="161"/>
      <c r="BK1036" s="161"/>
      <c r="BL1036" s="161"/>
      <c r="BM1036" s="161"/>
      <c r="BN1036" s="154"/>
      <c r="BO1036" s="161"/>
      <c r="BP1036" s="161"/>
      <c r="BQ1036" s="161"/>
      <c r="BR1036" s="161"/>
      <c r="BS1036" s="161"/>
      <c r="BT1036" s="62"/>
      <c r="BU1036" s="62"/>
      <c r="BV1036" s="62"/>
      <c r="BW1036" s="62"/>
      <c r="BX1036" s="62"/>
      <c r="BY1036" s="62"/>
      <c r="BZ1036" s="62"/>
      <c r="CE1036" s="699" t="e">
        <f t="shared" si="1888"/>
        <v>#DIV/0!</v>
      </c>
    </row>
    <row r="1037" spans="2:83" s="402" customFormat="1" ht="86.25" customHeight="1" x14ac:dyDescent="0.25">
      <c r="B1037" s="403" t="s">
        <v>34</v>
      </c>
      <c r="C1037" s="404" t="s">
        <v>215</v>
      </c>
      <c r="D1037" s="375">
        <f t="shared" ref="D1037:D1042" si="1976">I1037</f>
        <v>16888.287369999998</v>
      </c>
      <c r="E1037" s="903"/>
      <c r="F1037" s="903"/>
      <c r="G1037" s="903"/>
      <c r="H1037" s="903"/>
      <c r="I1037" s="375">
        <f>I1038</f>
        <v>16888.287369999998</v>
      </c>
      <c r="J1037" s="375">
        <f>K1037-I1037</f>
        <v>-2236.2666699999991</v>
      </c>
      <c r="K1037" s="375">
        <f>U1037</f>
        <v>14652.020699999999</v>
      </c>
      <c r="L1037" s="745">
        <f t="shared" si="1971"/>
        <v>0.86758475735245622</v>
      </c>
      <c r="M1037" s="375"/>
      <c r="N1037" s="421"/>
      <c r="O1037" s="376"/>
      <c r="P1037" s="421"/>
      <c r="Q1037" s="376"/>
      <c r="R1037" s="421"/>
      <c r="S1037" s="376"/>
      <c r="T1037" s="421"/>
      <c r="U1037" s="376">
        <f>U1038</f>
        <v>14652.020699999999</v>
      </c>
      <c r="V1037" s="376"/>
      <c r="W1037" s="376"/>
      <c r="X1037" s="376"/>
      <c r="Y1037" s="376"/>
      <c r="Z1037" s="376"/>
      <c r="AA1037" s="376"/>
      <c r="AB1037" s="376"/>
      <c r="AC1037" s="376"/>
      <c r="AD1037" s="772">
        <f t="shared" si="1974"/>
        <v>0.86758475735245622</v>
      </c>
      <c r="AE1037" s="375">
        <f>AO1037</f>
        <v>14652.020699999999</v>
      </c>
      <c r="AF1037" s="745">
        <f t="shared" si="1972"/>
        <v>0.86758475735245622</v>
      </c>
      <c r="AG1037" s="375"/>
      <c r="AH1037" s="421"/>
      <c r="AI1037" s="376"/>
      <c r="AJ1037" s="421"/>
      <c r="AK1037" s="376"/>
      <c r="AL1037" s="421"/>
      <c r="AM1037" s="376"/>
      <c r="AN1037" s="421"/>
      <c r="AO1037" s="376">
        <f>AO1038</f>
        <v>14652.020699999999</v>
      </c>
      <c r="AP1037" s="376"/>
      <c r="AQ1037" s="772">
        <f t="shared" si="1975"/>
        <v>0.86758475735245622</v>
      </c>
      <c r="AR1037" s="375">
        <f>BB1037</f>
        <v>16888.287369999998</v>
      </c>
      <c r="AS1037" s="745">
        <f t="shared" si="1973"/>
        <v>1</v>
      </c>
      <c r="AT1037" s="375"/>
      <c r="AU1037" s="745"/>
      <c r="AV1037" s="376"/>
      <c r="AW1037" s="745"/>
      <c r="AX1037" s="375"/>
      <c r="AY1037" s="421"/>
      <c r="AZ1037" s="376"/>
      <c r="BA1037" s="421"/>
      <c r="BB1037" s="376">
        <f>BB1038</f>
        <v>16888.287369999998</v>
      </c>
      <c r="BC1037" s="376"/>
      <c r="BD1037" s="376"/>
      <c r="BE1037" s="376"/>
      <c r="BF1037" s="376"/>
      <c r="BG1037" s="376"/>
      <c r="BH1037" s="376"/>
      <c r="BI1037" s="376"/>
      <c r="BJ1037" s="376"/>
      <c r="BK1037" s="376"/>
      <c r="BL1037" s="376"/>
      <c r="BM1037" s="376"/>
      <c r="BN1037" s="376"/>
      <c r="BO1037" s="376"/>
      <c r="BP1037" s="376"/>
      <c r="BQ1037" s="376"/>
      <c r="BR1037" s="376"/>
      <c r="BS1037" s="376"/>
      <c r="BT1037" s="376"/>
      <c r="BU1037" s="376"/>
      <c r="BV1037" s="406"/>
      <c r="BW1037" s="406"/>
      <c r="BX1037" s="406"/>
      <c r="BY1037" s="406"/>
      <c r="BZ1037" s="376"/>
      <c r="CE1037" s="745">
        <f t="shared" si="1888"/>
        <v>1</v>
      </c>
    </row>
    <row r="1038" spans="2:83" s="322" customFormat="1" ht="63" hidden="1" customHeight="1" x14ac:dyDescent="0.25">
      <c r="B1038" s="159"/>
      <c r="C1038" s="113" t="s">
        <v>31</v>
      </c>
      <c r="D1038" s="109">
        <f t="shared" si="1976"/>
        <v>16888.287369999998</v>
      </c>
      <c r="E1038" s="109"/>
      <c r="F1038" s="109"/>
      <c r="G1038" s="109"/>
      <c r="H1038" s="109"/>
      <c r="I1038" s="109">
        <f>I1040</f>
        <v>16888.287369999998</v>
      </c>
      <c r="J1038" s="109">
        <f>K1038-I1038</f>
        <v>-2236.2666699999991</v>
      </c>
      <c r="K1038" s="109">
        <f>U1038</f>
        <v>14652.020699999999</v>
      </c>
      <c r="L1038" s="699">
        <f t="shared" si="1971"/>
        <v>0.86758475735245622</v>
      </c>
      <c r="M1038" s="109"/>
      <c r="N1038" s="106"/>
      <c r="O1038" s="106"/>
      <c r="P1038" s="106"/>
      <c r="Q1038" s="106"/>
      <c r="R1038" s="106"/>
      <c r="S1038" s="106"/>
      <c r="T1038" s="106"/>
      <c r="U1038" s="106">
        <f>U1040</f>
        <v>14652.020699999999</v>
      </c>
      <c r="V1038" s="106">
        <f>Y1038</f>
        <v>0</v>
      </c>
      <c r="W1038" s="106"/>
      <c r="X1038" s="106"/>
      <c r="Y1038" s="106">
        <f>Y1095</f>
        <v>0</v>
      </c>
      <c r="Z1038" s="106">
        <f>AC1038</f>
        <v>0</v>
      </c>
      <c r="AA1038" s="106"/>
      <c r="AB1038" s="106"/>
      <c r="AC1038" s="106">
        <f>AC1095</f>
        <v>0</v>
      </c>
      <c r="AD1038" s="772">
        <f t="shared" si="1974"/>
        <v>0.86758475735245622</v>
      </c>
      <c r="AE1038" s="109">
        <f>AO1038</f>
        <v>14652.020699999999</v>
      </c>
      <c r="AF1038" s="699">
        <f t="shared" si="1972"/>
        <v>0.86758475735245622</v>
      </c>
      <c r="AG1038" s="109"/>
      <c r="AH1038" s="106"/>
      <c r="AI1038" s="106"/>
      <c r="AJ1038" s="106"/>
      <c r="AK1038" s="106"/>
      <c r="AL1038" s="106"/>
      <c r="AM1038" s="106"/>
      <c r="AN1038" s="106"/>
      <c r="AO1038" s="106">
        <f>AO1040</f>
        <v>14652.020699999999</v>
      </c>
      <c r="AP1038" s="106">
        <f>AX1038</f>
        <v>0</v>
      </c>
      <c r="AQ1038" s="772">
        <f t="shared" si="1975"/>
        <v>0.86758475735245622</v>
      </c>
      <c r="AR1038" s="109">
        <f>BB1038</f>
        <v>16888.287369999998</v>
      </c>
      <c r="AS1038" s="699">
        <f t="shared" si="1973"/>
        <v>1</v>
      </c>
      <c r="AT1038" s="109"/>
      <c r="AU1038" s="699"/>
      <c r="AV1038" s="106"/>
      <c r="AW1038" s="699"/>
      <c r="AX1038" s="109"/>
      <c r="AY1038" s="106"/>
      <c r="AZ1038" s="106"/>
      <c r="BA1038" s="106"/>
      <c r="BB1038" s="106">
        <f>BB1040</f>
        <v>16888.287369999998</v>
      </c>
      <c r="BC1038" s="62"/>
      <c r="BD1038" s="106">
        <f>BD1094</f>
        <v>0</v>
      </c>
      <c r="BE1038" s="106">
        <f>BI1038</f>
        <v>0</v>
      </c>
      <c r="BF1038" s="62"/>
      <c r="BG1038" s="62"/>
      <c r="BH1038" s="62"/>
      <c r="BI1038" s="106">
        <f>BI1094</f>
        <v>0</v>
      </c>
      <c r="BJ1038" s="106">
        <f>BM1038</f>
        <v>0</v>
      </c>
      <c r="BK1038" s="161"/>
      <c r="BL1038" s="161"/>
      <c r="BM1038" s="106">
        <f>BM1094</f>
        <v>0</v>
      </c>
      <c r="BN1038" s="106">
        <f>BS1038</f>
        <v>0</v>
      </c>
      <c r="BO1038" s="161"/>
      <c r="BP1038" s="161"/>
      <c r="BQ1038" s="161"/>
      <c r="BR1038" s="161"/>
      <c r="BS1038" s="106">
        <f>BS1094</f>
        <v>0</v>
      </c>
      <c r="BT1038" s="106"/>
      <c r="BU1038" s="106">
        <f>BZ1038</f>
        <v>0</v>
      </c>
      <c r="BV1038" s="62"/>
      <c r="BW1038" s="62"/>
      <c r="BX1038" s="62"/>
      <c r="BY1038" s="62"/>
      <c r="BZ1038" s="106">
        <f>BZ1094</f>
        <v>0</v>
      </c>
      <c r="CE1038" s="699">
        <f t="shared" si="1888"/>
        <v>1</v>
      </c>
    </row>
    <row r="1039" spans="2:83" s="76" customFormat="1" ht="198" customHeight="1" x14ac:dyDescent="0.25">
      <c r="B1039" s="156" t="s">
        <v>34</v>
      </c>
      <c r="C1039" s="157" t="s">
        <v>380</v>
      </c>
      <c r="D1039" s="166">
        <f t="shared" si="1976"/>
        <v>16888.287369999998</v>
      </c>
      <c r="E1039" s="166"/>
      <c r="F1039" s="166"/>
      <c r="G1039" s="166"/>
      <c r="H1039" s="166"/>
      <c r="I1039" s="166">
        <f>I1040</f>
        <v>16888.287369999998</v>
      </c>
      <c r="J1039" s="166"/>
      <c r="K1039" s="166">
        <f>U1039</f>
        <v>14652.020699999999</v>
      </c>
      <c r="L1039" s="699">
        <f t="shared" si="1971"/>
        <v>0.86758475735245622</v>
      </c>
      <c r="M1039" s="166"/>
      <c r="N1039" s="687"/>
      <c r="O1039" s="522"/>
      <c r="P1039" s="687"/>
      <c r="Q1039" s="435"/>
      <c r="R1039" s="687"/>
      <c r="S1039" s="435"/>
      <c r="T1039" s="687"/>
      <c r="U1039" s="491">
        <f>U1040</f>
        <v>14652.020699999999</v>
      </c>
      <c r="V1039" s="389">
        <f>Y1039</f>
        <v>31456.046699999999</v>
      </c>
      <c r="W1039" s="470"/>
      <c r="X1039" s="470"/>
      <c r="Y1039" s="470">
        <f>Y1040</f>
        <v>31456.046699999999</v>
      </c>
      <c r="Z1039" s="470">
        <f>AC1039</f>
        <v>48344.334069999997</v>
      </c>
      <c r="AA1039" s="389"/>
      <c r="AB1039" s="389"/>
      <c r="AC1039" s="389">
        <f>AC1040</f>
        <v>48344.334069999997</v>
      </c>
      <c r="AD1039" s="772">
        <f t="shared" si="1974"/>
        <v>0.86758475735245622</v>
      </c>
      <c r="AE1039" s="166">
        <f>AO1039</f>
        <v>14652.020699999999</v>
      </c>
      <c r="AF1039" s="699">
        <f t="shared" si="1972"/>
        <v>0.86758475735245622</v>
      </c>
      <c r="AG1039" s="166"/>
      <c r="AH1039" s="687"/>
      <c r="AI1039" s="522"/>
      <c r="AJ1039" s="687"/>
      <c r="AK1039" s="491"/>
      <c r="AL1039" s="687"/>
      <c r="AM1039" s="491"/>
      <c r="AN1039" s="687"/>
      <c r="AO1039" s="491">
        <f>AO1040</f>
        <v>14652.020699999999</v>
      </c>
      <c r="AP1039" s="389">
        <f>AX1039</f>
        <v>0</v>
      </c>
      <c r="AQ1039" s="772">
        <f t="shared" si="1975"/>
        <v>0.86758475735245622</v>
      </c>
      <c r="AR1039" s="166">
        <f>BB1039</f>
        <v>16888.287369999998</v>
      </c>
      <c r="AS1039" s="699">
        <f t="shared" si="1973"/>
        <v>1</v>
      </c>
      <c r="AT1039" s="166"/>
      <c r="AU1039" s="699"/>
      <c r="AV1039" s="522"/>
      <c r="AW1039" s="699"/>
      <c r="AX1039" s="166"/>
      <c r="AY1039" s="687"/>
      <c r="AZ1039" s="479"/>
      <c r="BA1039" s="687"/>
      <c r="BB1039" s="479">
        <f>BB1040</f>
        <v>16888.287369999998</v>
      </c>
      <c r="BC1039" s="130"/>
      <c r="BD1039" s="389">
        <f>BD1040</f>
        <v>16888.287369999998</v>
      </c>
      <c r="BE1039" s="444">
        <f>BI1039</f>
        <v>0</v>
      </c>
      <c r="BF1039" s="389"/>
      <c r="BG1039" s="389"/>
      <c r="BH1039" s="389"/>
      <c r="BI1039" s="389">
        <f>BI1040</f>
        <v>0</v>
      </c>
      <c r="BJ1039" s="329">
        <f>BM1039</f>
        <v>0</v>
      </c>
      <c r="BK1039" s="329"/>
      <c r="BL1039" s="329"/>
      <c r="BM1039" s="329">
        <f>BM1040</f>
        <v>0</v>
      </c>
      <c r="BN1039" s="329">
        <f>BS1039</f>
        <v>0</v>
      </c>
      <c r="BO1039" s="250"/>
      <c r="BP1039" s="250"/>
      <c r="BQ1039" s="250"/>
      <c r="BR1039" s="250"/>
      <c r="BS1039" s="166">
        <f>BS1040</f>
        <v>0</v>
      </c>
      <c r="BT1039" s="435"/>
      <c r="BU1039" s="612">
        <f>BZ1039</f>
        <v>0</v>
      </c>
      <c r="BV1039" s="435"/>
      <c r="BW1039" s="522"/>
      <c r="BX1039" s="435"/>
      <c r="BY1039" s="435"/>
      <c r="BZ1039" s="435">
        <f>BZ1040</f>
        <v>0</v>
      </c>
      <c r="CE1039" s="699">
        <f t="shared" si="1888"/>
        <v>1</v>
      </c>
    </row>
    <row r="1040" spans="2:83" s="76" customFormat="1" ht="42" customHeight="1" x14ac:dyDescent="0.25">
      <c r="B1040" s="159"/>
      <c r="C1040" s="113" t="s">
        <v>31</v>
      </c>
      <c r="D1040" s="109">
        <f t="shared" si="1976"/>
        <v>16888.287369999998</v>
      </c>
      <c r="E1040" s="109"/>
      <c r="F1040" s="109"/>
      <c r="G1040" s="109"/>
      <c r="H1040" s="109"/>
      <c r="I1040" s="109">
        <v>16888.287369999998</v>
      </c>
      <c r="J1040" s="871"/>
      <c r="K1040" s="109">
        <f>U1040</f>
        <v>14652.020699999999</v>
      </c>
      <c r="L1040" s="699">
        <f t="shared" si="1971"/>
        <v>0.86758475735245622</v>
      </c>
      <c r="M1040" s="109"/>
      <c r="N1040" s="106"/>
      <c r="O1040" s="106"/>
      <c r="P1040" s="106"/>
      <c r="Q1040" s="106"/>
      <c r="R1040" s="106"/>
      <c r="S1040" s="106"/>
      <c r="T1040" s="106"/>
      <c r="U1040" s="106">
        <v>14652.020699999999</v>
      </c>
      <c r="V1040" s="106">
        <f>Y1040</f>
        <v>31456.046699999999</v>
      </c>
      <c r="W1040" s="106"/>
      <c r="X1040" s="106"/>
      <c r="Y1040" s="106">
        <f>AC1040-I1040</f>
        <v>31456.046699999999</v>
      </c>
      <c r="Z1040" s="106">
        <f>AC1040</f>
        <v>48344.334069999997</v>
      </c>
      <c r="AA1040" s="106"/>
      <c r="AB1040" s="106"/>
      <c r="AC1040" s="106">
        <f>48344.33407</f>
        <v>48344.334069999997</v>
      </c>
      <c r="AD1040" s="772">
        <f t="shared" si="1974"/>
        <v>0.86758475735245622</v>
      </c>
      <c r="AE1040" s="109">
        <f>AO1040</f>
        <v>14652.020699999999</v>
      </c>
      <c r="AF1040" s="699">
        <f t="shared" si="1972"/>
        <v>0.86758475735245622</v>
      </c>
      <c r="AG1040" s="109"/>
      <c r="AH1040" s="106"/>
      <c r="AI1040" s="106"/>
      <c r="AJ1040" s="106"/>
      <c r="AK1040" s="106"/>
      <c r="AL1040" s="106"/>
      <c r="AM1040" s="106"/>
      <c r="AN1040" s="106"/>
      <c r="AO1040" s="106">
        <f>U1040</f>
        <v>14652.020699999999</v>
      </c>
      <c r="AP1040" s="106">
        <f>AX1040</f>
        <v>0</v>
      </c>
      <c r="AQ1040" s="772">
        <f t="shared" si="1975"/>
        <v>0.86758475735245622</v>
      </c>
      <c r="AR1040" s="109">
        <f>BB1040</f>
        <v>16888.287369999998</v>
      </c>
      <c r="AS1040" s="699">
        <f t="shared" si="1973"/>
        <v>1</v>
      </c>
      <c r="AT1040" s="109"/>
      <c r="AU1040" s="699"/>
      <c r="AV1040" s="106"/>
      <c r="AW1040" s="699"/>
      <c r="AX1040" s="109"/>
      <c r="AY1040" s="106"/>
      <c r="AZ1040" s="106"/>
      <c r="BA1040" s="106"/>
      <c r="BB1040" s="106">
        <f>D1040</f>
        <v>16888.287369999998</v>
      </c>
      <c r="BC1040" s="106"/>
      <c r="BD1040" s="106">
        <f>16888.28737</f>
        <v>16888.287369999998</v>
      </c>
      <c r="BE1040" s="106">
        <f>BI1040</f>
        <v>0</v>
      </c>
      <c r="BF1040" s="106"/>
      <c r="BG1040" s="106"/>
      <c r="BH1040" s="106"/>
      <c r="BI1040" s="106">
        <v>0</v>
      </c>
      <c r="BJ1040" s="106">
        <f>BM1040</f>
        <v>0</v>
      </c>
      <c r="BK1040" s="106"/>
      <c r="BL1040" s="106"/>
      <c r="BM1040" s="106">
        <f>BS1040-BI1040</f>
        <v>0</v>
      </c>
      <c r="BN1040" s="106">
        <f>BS1040</f>
        <v>0</v>
      </c>
      <c r="BO1040" s="106"/>
      <c r="BP1040" s="106"/>
      <c r="BQ1040" s="106"/>
      <c r="BR1040" s="106"/>
      <c r="BS1040" s="106">
        <v>0</v>
      </c>
      <c r="BT1040" s="106"/>
      <c r="BU1040" s="106">
        <f>BZ1040</f>
        <v>0</v>
      </c>
      <c r="BV1040" s="106"/>
      <c r="BW1040" s="106"/>
      <c r="BX1040" s="106"/>
      <c r="BY1040" s="106"/>
      <c r="BZ1040" s="106">
        <v>0</v>
      </c>
      <c r="CE1040" s="699">
        <f t="shared" si="1888"/>
        <v>1</v>
      </c>
    </row>
    <row r="1041" spans="2:83" s="76" customFormat="1" ht="186.75" hidden="1" customHeight="1" x14ac:dyDescent="0.25">
      <c r="B1041" s="156" t="s">
        <v>63</v>
      </c>
      <c r="C1041" s="157" t="s">
        <v>430</v>
      </c>
      <c r="D1041" s="166">
        <f t="shared" si="1976"/>
        <v>0</v>
      </c>
      <c r="E1041" s="166"/>
      <c r="F1041" s="166"/>
      <c r="G1041" s="166"/>
      <c r="H1041" s="166"/>
      <c r="I1041" s="109"/>
      <c r="J1041" s="166">
        <f>K1041-I1041</f>
        <v>0</v>
      </c>
      <c r="K1041" s="166">
        <f>K1042</f>
        <v>0</v>
      </c>
      <c r="L1041" s="699" t="e">
        <f t="shared" si="1971"/>
        <v>#DIV/0!</v>
      </c>
      <c r="M1041" s="166"/>
      <c r="N1041" s="687"/>
      <c r="O1041" s="522"/>
      <c r="P1041" s="687"/>
      <c r="Q1041" s="479"/>
      <c r="R1041" s="687"/>
      <c r="S1041" s="479"/>
      <c r="T1041" s="687"/>
      <c r="U1041" s="106"/>
      <c r="V1041" s="106"/>
      <c r="W1041" s="106"/>
      <c r="X1041" s="106"/>
      <c r="Y1041" s="106"/>
      <c r="Z1041" s="106"/>
      <c r="AA1041" s="106"/>
      <c r="AB1041" s="106"/>
      <c r="AC1041" s="106"/>
      <c r="AD1041" s="772" t="e">
        <f t="shared" si="1974"/>
        <v>#DIV/0!</v>
      </c>
      <c r="AE1041" s="109"/>
      <c r="AF1041" s="699" t="e">
        <f t="shared" si="1972"/>
        <v>#DIV/0!</v>
      </c>
      <c r="AG1041" s="109"/>
      <c r="AH1041" s="106"/>
      <c r="AI1041" s="106"/>
      <c r="AJ1041" s="106"/>
      <c r="AK1041" s="106"/>
      <c r="AL1041" s="106"/>
      <c r="AM1041" s="106"/>
      <c r="AN1041" s="106"/>
      <c r="AO1041" s="106"/>
      <c r="AP1041" s="106"/>
      <c r="AQ1041" s="772" t="e">
        <f t="shared" si="1975"/>
        <v>#DIV/0!</v>
      </c>
      <c r="AR1041" s="109"/>
      <c r="AS1041" s="699" t="e">
        <f t="shared" si="1973"/>
        <v>#DIV/0!</v>
      </c>
      <c r="AT1041" s="109"/>
      <c r="AU1041" s="699"/>
      <c r="AV1041" s="106"/>
      <c r="AW1041" s="699"/>
      <c r="AX1041" s="109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  <c r="BY1041" s="106"/>
      <c r="BZ1041" s="106"/>
      <c r="CE1041" s="699" t="e">
        <f t="shared" ref="CE1041:CE1107" si="1977">BB1041/I1041</f>
        <v>#DIV/0!</v>
      </c>
    </row>
    <row r="1042" spans="2:83" s="76" customFormat="1" ht="55.5" hidden="1" customHeight="1" x14ac:dyDescent="0.25">
      <c r="B1042" s="159"/>
      <c r="C1042" s="113" t="s">
        <v>31</v>
      </c>
      <c r="D1042" s="109">
        <f t="shared" si="1976"/>
        <v>0</v>
      </c>
      <c r="E1042" s="109"/>
      <c r="F1042" s="109"/>
      <c r="G1042" s="109"/>
      <c r="H1042" s="109"/>
      <c r="I1042" s="109"/>
      <c r="J1042" s="109">
        <f>K1042-D1042</f>
        <v>0</v>
      </c>
      <c r="K1042" s="109">
        <f>U1042</f>
        <v>0</v>
      </c>
      <c r="L1042" s="699" t="e">
        <f t="shared" si="1971"/>
        <v>#DIV/0!</v>
      </c>
      <c r="M1042" s="109"/>
      <c r="N1042" s="106"/>
      <c r="O1042" s="106"/>
      <c r="P1042" s="106"/>
      <c r="Q1042" s="106"/>
      <c r="R1042" s="106"/>
      <c r="S1042" s="106"/>
      <c r="T1042" s="106"/>
      <c r="U1042" s="106"/>
      <c r="V1042" s="106">
        <f>Y1042</f>
        <v>48344.334069999997</v>
      </c>
      <c r="W1042" s="106"/>
      <c r="X1042" s="106"/>
      <c r="Y1042" s="106">
        <f>AC1042-I1042</f>
        <v>48344.334069999997</v>
      </c>
      <c r="Z1042" s="106">
        <f>AC1042</f>
        <v>48344.334069999997</v>
      </c>
      <c r="AA1042" s="106"/>
      <c r="AB1042" s="106"/>
      <c r="AC1042" s="106">
        <f>48344.33407</f>
        <v>48344.334069999997</v>
      </c>
      <c r="AD1042" s="772" t="e">
        <f t="shared" si="1974"/>
        <v>#DIV/0!</v>
      </c>
      <c r="AE1042" s="109">
        <f>AO1042</f>
        <v>0</v>
      </c>
      <c r="AF1042" s="699" t="e">
        <f t="shared" si="1972"/>
        <v>#DIV/0!</v>
      </c>
      <c r="AG1042" s="109"/>
      <c r="AH1042" s="106"/>
      <c r="AI1042" s="106"/>
      <c r="AJ1042" s="106"/>
      <c r="AK1042" s="106"/>
      <c r="AL1042" s="106"/>
      <c r="AM1042" s="106"/>
      <c r="AN1042" s="106"/>
      <c r="AO1042" s="106"/>
      <c r="AP1042" s="106">
        <f>AX1042</f>
        <v>0</v>
      </c>
      <c r="AQ1042" s="772" t="e">
        <f t="shared" si="1975"/>
        <v>#DIV/0!</v>
      </c>
      <c r="AR1042" s="109">
        <f>BB1042</f>
        <v>0</v>
      </c>
      <c r="AS1042" s="699" t="e">
        <f t="shared" si="1973"/>
        <v>#DIV/0!</v>
      </c>
      <c r="AT1042" s="109"/>
      <c r="AU1042" s="699"/>
      <c r="AV1042" s="106"/>
      <c r="AW1042" s="699"/>
      <c r="AX1042" s="109"/>
      <c r="AY1042" s="106"/>
      <c r="AZ1042" s="106"/>
      <c r="BA1042" s="106"/>
      <c r="BB1042" s="106"/>
      <c r="BC1042" s="106"/>
      <c r="BD1042" s="106">
        <f>16888.28737</f>
        <v>16888.287369999998</v>
      </c>
      <c r="BE1042" s="106">
        <f>BI1042</f>
        <v>0</v>
      </c>
      <c r="BF1042" s="106"/>
      <c r="BG1042" s="106"/>
      <c r="BH1042" s="106"/>
      <c r="BI1042" s="106">
        <v>0</v>
      </c>
      <c r="BJ1042" s="106">
        <f>BM1042</f>
        <v>0</v>
      </c>
      <c r="BK1042" s="106"/>
      <c r="BL1042" s="106"/>
      <c r="BM1042" s="106">
        <f>BS1042-BI1042</f>
        <v>0</v>
      </c>
      <c r="BN1042" s="106">
        <f>BS1042</f>
        <v>0</v>
      </c>
      <c r="BO1042" s="106"/>
      <c r="BP1042" s="106"/>
      <c r="BQ1042" s="106"/>
      <c r="BR1042" s="106"/>
      <c r="BS1042" s="106">
        <v>0</v>
      </c>
      <c r="BT1042" s="106"/>
      <c r="BU1042" s="106">
        <f>BZ1042</f>
        <v>0</v>
      </c>
      <c r="BV1042" s="106"/>
      <c r="BW1042" s="106"/>
      <c r="BX1042" s="106"/>
      <c r="BY1042" s="106"/>
      <c r="BZ1042" s="106">
        <v>0</v>
      </c>
      <c r="CE1042" s="699" t="e">
        <f t="shared" si="1977"/>
        <v>#DIV/0!</v>
      </c>
    </row>
    <row r="1043" spans="2:83" s="385" customFormat="1" ht="130.5" customHeight="1" x14ac:dyDescent="0.25">
      <c r="B1043" s="775"/>
      <c r="C1043" s="776" t="s">
        <v>489</v>
      </c>
      <c r="D1043" s="901">
        <f>E1043+G1043+H1043+I1043</f>
        <v>16888.287369999998</v>
      </c>
      <c r="E1043" s="901">
        <f>E1044+E1045</f>
        <v>0</v>
      </c>
      <c r="F1043" s="901"/>
      <c r="G1043" s="901">
        <f t="shared" ref="G1043:I1043" si="1978">G1044+G1045</f>
        <v>0</v>
      </c>
      <c r="H1043" s="901">
        <f t="shared" si="1978"/>
        <v>0</v>
      </c>
      <c r="I1043" s="901">
        <f t="shared" si="1978"/>
        <v>16888.287369999998</v>
      </c>
      <c r="J1043" s="901">
        <f>K1043-I1043</f>
        <v>-2236.2666699999991</v>
      </c>
      <c r="K1043" s="901">
        <f>M1043+Q1043+S1043+U1043</f>
        <v>14652.020699999999</v>
      </c>
      <c r="L1043" s="772">
        <f t="shared" si="1971"/>
        <v>0.86758475735245622</v>
      </c>
      <c r="M1043" s="901">
        <f>M1044+M1045</f>
        <v>0</v>
      </c>
      <c r="N1043" s="700"/>
      <c r="O1043" s="777"/>
      <c r="P1043" s="700"/>
      <c r="Q1043" s="777">
        <f t="shared" ref="Q1043:U1043" si="1979">Q1044+Q1045</f>
        <v>0</v>
      </c>
      <c r="R1043" s="700"/>
      <c r="S1043" s="777">
        <f t="shared" si="1979"/>
        <v>0</v>
      </c>
      <c r="T1043" s="700"/>
      <c r="U1043" s="777">
        <f t="shared" si="1979"/>
        <v>14652.020699999999</v>
      </c>
      <c r="V1043" s="777"/>
      <c r="W1043" s="777"/>
      <c r="X1043" s="777"/>
      <c r="Y1043" s="777"/>
      <c r="Z1043" s="777"/>
      <c r="AA1043" s="777"/>
      <c r="AB1043" s="777"/>
      <c r="AC1043" s="777"/>
      <c r="AD1043" s="772">
        <f t="shared" si="1974"/>
        <v>0.86758475735245622</v>
      </c>
      <c r="AE1043" s="901">
        <f>AG1043+AK1043+AM1043+AO1043</f>
        <v>14652.020699999999</v>
      </c>
      <c r="AF1043" s="772">
        <f t="shared" si="1972"/>
        <v>0.86758475735245622</v>
      </c>
      <c r="AG1043" s="901">
        <f>AG1044+AG1045</f>
        <v>0</v>
      </c>
      <c r="AH1043" s="700"/>
      <c r="AI1043" s="777"/>
      <c r="AJ1043" s="700"/>
      <c r="AK1043" s="777">
        <f t="shared" ref="AK1043" si="1980">AK1044+AK1045</f>
        <v>0</v>
      </c>
      <c r="AL1043" s="700"/>
      <c r="AM1043" s="777">
        <f t="shared" ref="AM1043" si="1981">AM1044+AM1045</f>
        <v>0</v>
      </c>
      <c r="AN1043" s="700"/>
      <c r="AO1043" s="777">
        <f t="shared" ref="AO1043" si="1982">AO1044+AO1045</f>
        <v>14652.020699999999</v>
      </c>
      <c r="AP1043" s="777"/>
      <c r="AQ1043" s="772">
        <f t="shared" si="1975"/>
        <v>0.86758475735245622</v>
      </c>
      <c r="AR1043" s="901">
        <f>AT1043+AX1043+AZ1043+BB1043</f>
        <v>16888.287369999998</v>
      </c>
      <c r="AS1043" s="772">
        <f t="shared" si="1973"/>
        <v>1</v>
      </c>
      <c r="AT1043" s="901">
        <f>AT1044+AT1045</f>
        <v>0</v>
      </c>
      <c r="AU1043" s="772"/>
      <c r="AV1043" s="777"/>
      <c r="AW1043" s="772"/>
      <c r="AX1043" s="901">
        <f t="shared" ref="AX1043:AZ1043" si="1983">AX1044+AX1045</f>
        <v>0</v>
      </c>
      <c r="AY1043" s="700"/>
      <c r="AZ1043" s="777">
        <f t="shared" si="1983"/>
        <v>0</v>
      </c>
      <c r="BA1043" s="700"/>
      <c r="BB1043" s="777">
        <f>BB1044</f>
        <v>16888.287369999998</v>
      </c>
      <c r="BC1043" s="777"/>
      <c r="BD1043" s="777"/>
      <c r="BE1043" s="777">
        <f>BF1043+BG1043+BH1043+BI1043</f>
        <v>0</v>
      </c>
      <c r="BF1043" s="777">
        <f>BF1044+BF1045</f>
        <v>0</v>
      </c>
      <c r="BG1043" s="777">
        <f t="shared" ref="BG1043" si="1984">BG1044+BG1045</f>
        <v>0</v>
      </c>
      <c r="BH1043" s="777">
        <f t="shared" ref="BH1043" si="1985">BH1044+BH1045</f>
        <v>0</v>
      </c>
      <c r="BI1043" s="777">
        <f t="shared" ref="BI1043" si="1986">BI1044+BI1045</f>
        <v>0</v>
      </c>
      <c r="BJ1043" s="777"/>
      <c r="BK1043" s="777"/>
      <c r="BL1043" s="777"/>
      <c r="BM1043" s="777"/>
      <c r="BN1043" s="777"/>
      <c r="BO1043" s="777"/>
      <c r="BP1043" s="777"/>
      <c r="BQ1043" s="777"/>
      <c r="BR1043" s="777"/>
      <c r="BS1043" s="777"/>
      <c r="BT1043" s="777"/>
      <c r="BU1043" s="777">
        <f>BV1043+BX1043+BY1043+BZ1043</f>
        <v>0</v>
      </c>
      <c r="BV1043" s="777">
        <f>BV1044+BV1045</f>
        <v>0</v>
      </c>
      <c r="BW1043" s="777"/>
      <c r="BX1043" s="777">
        <f t="shared" ref="BX1043:BY1043" si="1987">BX1044+BX1045</f>
        <v>0</v>
      </c>
      <c r="BY1043" s="777">
        <f t="shared" si="1987"/>
        <v>0</v>
      </c>
      <c r="BZ1043" s="777">
        <v>0</v>
      </c>
      <c r="CE1043" s="818">
        <f t="shared" si="1977"/>
        <v>1</v>
      </c>
    </row>
    <row r="1044" spans="2:83" s="76" customFormat="1" ht="55.5" customHeight="1" x14ac:dyDescent="0.25">
      <c r="B1044" s="159"/>
      <c r="C1044" s="249" t="s">
        <v>31</v>
      </c>
      <c r="D1044" s="166">
        <f>E1044+G1044+H1044+I1044</f>
        <v>16888.287369999998</v>
      </c>
      <c r="E1044" s="166">
        <f>E1017+E1032</f>
        <v>0</v>
      </c>
      <c r="F1044" s="166"/>
      <c r="G1044" s="166">
        <f>G1017+G1032</f>
        <v>0</v>
      </c>
      <c r="H1044" s="166">
        <f>H1017+H1032</f>
        <v>0</v>
      </c>
      <c r="I1044" s="166">
        <f>I1017+I1032</f>
        <v>16888.287369999998</v>
      </c>
      <c r="J1044" s="166">
        <f>K1044-I1044</f>
        <v>-2236.2666699999991</v>
      </c>
      <c r="K1044" s="166">
        <f>M1044+Q1044+S1044+U1044</f>
        <v>14652.020699999999</v>
      </c>
      <c r="L1044" s="699">
        <f t="shared" si="1971"/>
        <v>0.86758475735245622</v>
      </c>
      <c r="M1044" s="166">
        <f>M1017+M1032</f>
        <v>0</v>
      </c>
      <c r="N1044" s="687"/>
      <c r="O1044" s="522"/>
      <c r="P1044" s="687"/>
      <c r="Q1044" s="435">
        <f>Q1017+Q1032</f>
        <v>0</v>
      </c>
      <c r="R1044" s="687"/>
      <c r="S1044" s="435">
        <f>S1017+S1032</f>
        <v>0</v>
      </c>
      <c r="T1044" s="687"/>
      <c r="U1044" s="491">
        <f>U1017+U1032</f>
        <v>14652.020699999999</v>
      </c>
      <c r="V1044" s="106"/>
      <c r="W1044" s="106"/>
      <c r="X1044" s="106"/>
      <c r="Y1044" s="106"/>
      <c r="Z1044" s="106"/>
      <c r="AA1044" s="106"/>
      <c r="AB1044" s="106"/>
      <c r="AC1044" s="106"/>
      <c r="AD1044" s="772">
        <f t="shared" si="1974"/>
        <v>0.86758475735245622</v>
      </c>
      <c r="AE1044" s="166">
        <f>AG1044+AK1044+AM1044+AO1044</f>
        <v>14652.020699999999</v>
      </c>
      <c r="AF1044" s="699">
        <f t="shared" si="1972"/>
        <v>0.86758475735245622</v>
      </c>
      <c r="AG1044" s="166">
        <f>AG1017+AG1032</f>
        <v>0</v>
      </c>
      <c r="AH1044" s="687"/>
      <c r="AI1044" s="522"/>
      <c r="AJ1044" s="687"/>
      <c r="AK1044" s="491">
        <f>AK1017+AK1032</f>
        <v>0</v>
      </c>
      <c r="AL1044" s="687"/>
      <c r="AM1044" s="491">
        <f>AM1017+AM1032</f>
        <v>0</v>
      </c>
      <c r="AN1044" s="687"/>
      <c r="AO1044" s="491">
        <f>AO1030</f>
        <v>14652.020699999999</v>
      </c>
      <c r="AP1044" s="106"/>
      <c r="AQ1044" s="772">
        <f t="shared" si="1975"/>
        <v>0.86758475735245622</v>
      </c>
      <c r="AR1044" s="166">
        <f>AT1044+AX1044+AZ1044+BB1044</f>
        <v>16888.287369999998</v>
      </c>
      <c r="AS1044" s="699">
        <f t="shared" si="1973"/>
        <v>1</v>
      </c>
      <c r="AT1044" s="166">
        <f>AT1017+AT1032</f>
        <v>0</v>
      </c>
      <c r="AU1044" s="699"/>
      <c r="AV1044" s="522"/>
      <c r="AW1044" s="699"/>
      <c r="AX1044" s="166">
        <f>AX1017+AX1032</f>
        <v>0</v>
      </c>
      <c r="AY1044" s="687"/>
      <c r="AZ1044" s="435">
        <f>AZ1017+AZ1032</f>
        <v>0</v>
      </c>
      <c r="BA1044" s="687"/>
      <c r="BB1044" s="435">
        <f>BB1030</f>
        <v>16888.287369999998</v>
      </c>
      <c r="BC1044" s="106"/>
      <c r="BD1044" s="106"/>
      <c r="BE1044" s="444">
        <f>BF1044+BG1044+BH1044+BI1044</f>
        <v>0</v>
      </c>
      <c r="BF1044" s="389">
        <f>BF1017+BF1032</f>
        <v>0</v>
      </c>
      <c r="BG1044" s="389">
        <f>BG1017+BG1032</f>
        <v>0</v>
      </c>
      <c r="BH1044" s="389">
        <f>BH1017+BH1032</f>
        <v>0</v>
      </c>
      <c r="BI1044" s="389">
        <f>BI1017+BI1032</f>
        <v>0</v>
      </c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579">
        <f>BV1044+BX1044+BY1044+BZ1044</f>
        <v>0</v>
      </c>
      <c r="BV1044" s="435">
        <f>BV1017+BV1032</f>
        <v>0</v>
      </c>
      <c r="BW1044" s="522"/>
      <c r="BX1044" s="435">
        <f>BX1017+BX1032</f>
        <v>0</v>
      </c>
      <c r="BY1044" s="435">
        <f>BY1017+BY1032</f>
        <v>0</v>
      </c>
      <c r="BZ1044" s="435">
        <v>0</v>
      </c>
      <c r="CE1044" s="699">
        <f t="shared" si="1977"/>
        <v>1</v>
      </c>
    </row>
    <row r="1045" spans="2:83" s="74" customFormat="1" ht="55.5" hidden="1" customHeight="1" x14ac:dyDescent="0.25">
      <c r="B1045" s="464"/>
      <c r="C1045" s="251" t="s">
        <v>32</v>
      </c>
      <c r="D1045" s="443">
        <f>E1045+G1045+H1045+I1045</f>
        <v>0</v>
      </c>
      <c r="E1045" s="489">
        <f>E1018</f>
        <v>0</v>
      </c>
      <c r="F1045" s="508"/>
      <c r="G1045" s="489">
        <f>G1018</f>
        <v>0</v>
      </c>
      <c r="H1045" s="489">
        <f>H1018</f>
        <v>0</v>
      </c>
      <c r="I1045" s="489">
        <f>I1018</f>
        <v>0</v>
      </c>
      <c r="J1045" s="22">
        <v>0</v>
      </c>
      <c r="K1045" s="582">
        <f>M1045+Q1045+S1045+U1045</f>
        <v>0</v>
      </c>
      <c r="L1045" s="687"/>
      <c r="M1045" s="176">
        <f>M1018</f>
        <v>0</v>
      </c>
      <c r="N1045" s="687"/>
      <c r="O1045" s="520"/>
      <c r="P1045" s="687"/>
      <c r="Q1045" s="443">
        <f>Q1018</f>
        <v>0</v>
      </c>
      <c r="R1045" s="687"/>
      <c r="S1045" s="443">
        <f>S1018</f>
        <v>0</v>
      </c>
      <c r="T1045" s="687"/>
      <c r="U1045" s="489">
        <f>U1018</f>
        <v>0</v>
      </c>
      <c r="V1045" s="466"/>
      <c r="W1045" s="22"/>
      <c r="X1045" s="22"/>
      <c r="Y1045" s="22"/>
      <c r="Z1045" s="22"/>
      <c r="AA1045" s="22"/>
      <c r="AB1045" s="22"/>
      <c r="AC1045" s="22"/>
      <c r="AD1045" s="41"/>
      <c r="AE1045" s="176">
        <f>AG1045+AK1045+AM1045+AO1045</f>
        <v>0</v>
      </c>
      <c r="AF1045" s="687"/>
      <c r="AG1045" s="176">
        <f>AG1018</f>
        <v>0</v>
      </c>
      <c r="AH1045" s="687"/>
      <c r="AI1045" s="520"/>
      <c r="AJ1045" s="687"/>
      <c r="AK1045" s="489">
        <f>AK1018</f>
        <v>0</v>
      </c>
      <c r="AL1045" s="687"/>
      <c r="AM1045" s="489">
        <f>AM1018</f>
        <v>0</v>
      </c>
      <c r="AN1045" s="687"/>
      <c r="AO1045" s="489"/>
      <c r="AP1045" s="22"/>
      <c r="AQ1045" s="41"/>
      <c r="AR1045" s="582">
        <f>AT1045+AX1045+AZ1045+BB1045</f>
        <v>0</v>
      </c>
      <c r="AS1045" s="687"/>
      <c r="AT1045" s="176">
        <f>AT1018</f>
        <v>0</v>
      </c>
      <c r="AU1045" s="687"/>
      <c r="AV1045" s="520"/>
      <c r="AW1045" s="687"/>
      <c r="AX1045" s="176">
        <f>AX1018</f>
        <v>0</v>
      </c>
      <c r="AY1045" s="687"/>
      <c r="AZ1045" s="443">
        <f>AZ1018</f>
        <v>0</v>
      </c>
      <c r="BA1045" s="687"/>
      <c r="BB1045" s="443"/>
      <c r="BC1045" s="22"/>
      <c r="BD1045" s="22"/>
      <c r="BE1045" s="443">
        <f>BF1045+BG1045+BH1045+BI1045</f>
        <v>0</v>
      </c>
      <c r="BF1045" s="443">
        <f>BF1018</f>
        <v>0</v>
      </c>
      <c r="BG1045" s="443">
        <f>BG1018</f>
        <v>0</v>
      </c>
      <c r="BH1045" s="443">
        <f>BH1018</f>
        <v>0</v>
      </c>
      <c r="BI1045" s="443">
        <f>BI1018</f>
        <v>0</v>
      </c>
      <c r="BJ1045" s="465"/>
      <c r="BK1045" s="465"/>
      <c r="BL1045" s="465"/>
      <c r="BM1045" s="465"/>
      <c r="BN1045" s="466"/>
      <c r="BO1045" s="465"/>
      <c r="BP1045" s="465"/>
      <c r="BQ1045" s="465"/>
      <c r="BR1045" s="465"/>
      <c r="BS1045" s="465"/>
      <c r="BT1045" s="22"/>
      <c r="BU1045" s="582">
        <f>BV1045+BX1045+BY1045+BZ1045</f>
        <v>0</v>
      </c>
      <c r="BV1045" s="443">
        <f>BV1018</f>
        <v>0</v>
      </c>
      <c r="BW1045" s="520"/>
      <c r="BX1045" s="443">
        <f>BX1018</f>
        <v>0</v>
      </c>
      <c r="BY1045" s="443">
        <f>BY1018</f>
        <v>0</v>
      </c>
      <c r="BZ1045" s="443"/>
      <c r="CE1045" s="699" t="e">
        <f t="shared" si="1977"/>
        <v>#DIV/0!</v>
      </c>
    </row>
    <row r="1046" spans="2:83" s="76" customFormat="1" ht="55.5" hidden="1" customHeight="1" x14ac:dyDescent="0.25">
      <c r="B1046" s="159"/>
      <c r="C1046" s="113"/>
      <c r="D1046" s="161"/>
      <c r="E1046" s="62"/>
      <c r="F1046" s="62"/>
      <c r="G1046" s="62"/>
      <c r="H1046" s="62"/>
      <c r="I1046" s="62"/>
      <c r="J1046" s="161"/>
      <c r="K1046" s="597"/>
      <c r="L1046" s="597"/>
      <c r="M1046" s="871"/>
      <c r="N1046" s="41"/>
      <c r="O1046" s="62"/>
      <c r="P1046" s="41"/>
      <c r="Q1046" s="62"/>
      <c r="R1046" s="41"/>
      <c r="S1046" s="62"/>
      <c r="T1046" s="41"/>
      <c r="U1046" s="62"/>
      <c r="V1046" s="154"/>
      <c r="W1046" s="161"/>
      <c r="X1046" s="161"/>
      <c r="Y1046" s="161"/>
      <c r="Z1046" s="161"/>
      <c r="AA1046" s="161"/>
      <c r="AB1046" s="161"/>
      <c r="AC1046" s="161"/>
      <c r="AD1046" s="597"/>
      <c r="AE1046" s="994"/>
      <c r="AF1046" s="726"/>
      <c r="AG1046" s="871"/>
      <c r="AH1046" s="41"/>
      <c r="AI1046" s="62"/>
      <c r="AJ1046" s="41"/>
      <c r="AK1046" s="62"/>
      <c r="AL1046" s="41"/>
      <c r="AM1046" s="62"/>
      <c r="AN1046" s="41"/>
      <c r="AO1046" s="62"/>
      <c r="AP1046" s="161"/>
      <c r="AQ1046" s="597"/>
      <c r="AR1046" s="161"/>
      <c r="AS1046" s="597"/>
      <c r="AT1046" s="871"/>
      <c r="AU1046" s="41"/>
      <c r="AV1046" s="62"/>
      <c r="AW1046" s="41"/>
      <c r="AX1046" s="871"/>
      <c r="AY1046" s="41"/>
      <c r="AZ1046" s="62"/>
      <c r="BA1046" s="41"/>
      <c r="BB1046" s="62"/>
      <c r="BC1046" s="161"/>
      <c r="BD1046" s="161"/>
      <c r="BE1046" s="161"/>
      <c r="BF1046" s="62"/>
      <c r="BG1046" s="62"/>
      <c r="BH1046" s="62"/>
      <c r="BI1046" s="62"/>
      <c r="BJ1046" s="161"/>
      <c r="BK1046" s="161"/>
      <c r="BL1046" s="161"/>
      <c r="BM1046" s="161"/>
      <c r="BN1046" s="154"/>
      <c r="BO1046" s="161"/>
      <c r="BP1046" s="161"/>
      <c r="BQ1046" s="161"/>
      <c r="BR1046" s="161"/>
      <c r="BS1046" s="161"/>
      <c r="BT1046" s="161"/>
      <c r="BU1046" s="161"/>
      <c r="BV1046" s="62"/>
      <c r="BW1046" s="62"/>
      <c r="BX1046" s="62"/>
      <c r="BY1046" s="62"/>
      <c r="BZ1046" s="62"/>
      <c r="CE1046" s="699" t="e">
        <f t="shared" si="1977"/>
        <v>#DIV/0!</v>
      </c>
    </row>
    <row r="1047" spans="2:83" s="76" customFormat="1" ht="55.5" customHeight="1" x14ac:dyDescent="0.25">
      <c r="B1047" s="1062" t="s">
        <v>484</v>
      </c>
      <c r="C1047" s="1063"/>
      <c r="D1047" s="1063"/>
      <c r="E1047" s="1063"/>
      <c r="F1047" s="1063"/>
      <c r="G1047" s="1063"/>
      <c r="H1047" s="1063"/>
      <c r="I1047" s="1063"/>
      <c r="J1047" s="1063"/>
      <c r="K1047" s="1063"/>
      <c r="L1047" s="1063"/>
      <c r="M1047" s="1063"/>
      <c r="N1047" s="1063"/>
      <c r="O1047" s="1063"/>
      <c r="P1047" s="1063"/>
      <c r="Q1047" s="1063"/>
      <c r="R1047" s="1063"/>
      <c r="S1047" s="1063"/>
      <c r="T1047" s="1063"/>
      <c r="U1047" s="1063"/>
      <c r="V1047" s="1063"/>
      <c r="W1047" s="1063"/>
      <c r="X1047" s="1063"/>
      <c r="Y1047" s="1063"/>
      <c r="Z1047" s="1063"/>
      <c r="AA1047" s="1063"/>
      <c r="AB1047" s="1063"/>
      <c r="AC1047" s="1063"/>
      <c r="AD1047" s="1063"/>
      <c r="AE1047" s="1063"/>
      <c r="AF1047" s="1063"/>
      <c r="AG1047" s="1063"/>
      <c r="AH1047" s="1063"/>
      <c r="AI1047" s="1063"/>
      <c r="AJ1047" s="1063"/>
      <c r="AK1047" s="1063"/>
      <c r="AL1047" s="1063"/>
      <c r="AM1047" s="1063"/>
      <c r="AN1047" s="1063"/>
      <c r="AO1047" s="1063"/>
      <c r="AP1047" s="1063"/>
      <c r="AQ1047" s="1063"/>
      <c r="AR1047" s="1063"/>
      <c r="AS1047" s="1063"/>
      <c r="AT1047" s="1063"/>
      <c r="AU1047" s="1063"/>
      <c r="AV1047" s="1063"/>
      <c r="AW1047" s="1063"/>
      <c r="AX1047" s="1063"/>
      <c r="AY1047" s="1063"/>
      <c r="AZ1047" s="1063"/>
      <c r="BA1047" s="1063"/>
      <c r="BB1047" s="1063"/>
      <c r="BC1047" s="1063"/>
      <c r="BD1047" s="1063"/>
      <c r="BE1047" s="1063"/>
      <c r="BF1047" s="1063"/>
      <c r="BG1047" s="1063"/>
      <c r="BH1047" s="1063"/>
      <c r="BI1047" s="1063"/>
      <c r="BJ1047" s="1063"/>
      <c r="BK1047" s="1063"/>
      <c r="BL1047" s="1063"/>
      <c r="BM1047" s="1063"/>
      <c r="BN1047" s="1063"/>
      <c r="BO1047" s="1063"/>
      <c r="BP1047" s="1063"/>
      <c r="BQ1047" s="1063"/>
      <c r="BR1047" s="1063"/>
      <c r="BS1047" s="1063"/>
      <c r="BT1047" s="1063"/>
      <c r="BU1047" s="1063"/>
      <c r="BV1047" s="1063"/>
      <c r="BW1047" s="1063"/>
      <c r="BX1047" s="1063"/>
      <c r="BY1047" s="1063"/>
      <c r="BZ1047" s="1072"/>
      <c r="CE1047" s="699"/>
    </row>
    <row r="1048" spans="2:83" s="76" customFormat="1" ht="63" customHeight="1" x14ac:dyDescent="0.25">
      <c r="B1048" s="775" t="s">
        <v>34</v>
      </c>
      <c r="C1048" s="811" t="s">
        <v>485</v>
      </c>
      <c r="D1048" s="901">
        <f>E1048+G1048+H1048+I1048</f>
        <v>231000</v>
      </c>
      <c r="E1048" s="901">
        <f>E1049+E1050</f>
        <v>109000</v>
      </c>
      <c r="F1048" s="902"/>
      <c r="G1048" s="901">
        <f t="shared" ref="G1048" si="1988">G1049+G1050</f>
        <v>122000</v>
      </c>
      <c r="H1048" s="902"/>
      <c r="I1048" s="901">
        <f>I1051</f>
        <v>0</v>
      </c>
      <c r="J1048" s="901">
        <f>J1049+J1050</f>
        <v>-163700</v>
      </c>
      <c r="K1048" s="901">
        <f>M1048+Q1048+S1048+U1048</f>
        <v>67300</v>
      </c>
      <c r="L1048" s="772">
        <f t="shared" ref="L1048:L1092" si="1989">K1048/D1048</f>
        <v>0.29134199134199135</v>
      </c>
      <c r="M1048" s="901">
        <f>M1049+M1050</f>
        <v>67300</v>
      </c>
      <c r="N1048" s="772">
        <f>M1048/E1048</f>
        <v>0.61743119266055047</v>
      </c>
      <c r="O1048" s="777"/>
      <c r="P1048" s="700"/>
      <c r="Q1048" s="777">
        <f t="shared" ref="Q1048" si="1990">Q1049+Q1050</f>
        <v>0</v>
      </c>
      <c r="R1048" s="700"/>
      <c r="S1048" s="813"/>
      <c r="T1048" s="814"/>
      <c r="U1048" s="813"/>
      <c r="V1048" s="815"/>
      <c r="W1048" s="816"/>
      <c r="X1048" s="816"/>
      <c r="Y1048" s="816"/>
      <c r="Z1048" s="816"/>
      <c r="AA1048" s="816"/>
      <c r="AB1048" s="816"/>
      <c r="AC1048" s="816"/>
      <c r="AD1048" s="817"/>
      <c r="AE1048" s="901">
        <f>AG1048+AK1048+AM1048+AO1048</f>
        <v>43243.681750000003</v>
      </c>
      <c r="AF1048" s="772">
        <f t="shared" ref="AF1048:AF1092" si="1991">AE1048/D1048</f>
        <v>0.18720208549783551</v>
      </c>
      <c r="AG1048" s="901">
        <f>AG1049+AG1050</f>
        <v>43243.681750000003</v>
      </c>
      <c r="AH1048" s="772">
        <f t="shared" ref="AH1048:AH1092" si="1992">AG1048/E1048</f>
        <v>0.39673102522935783</v>
      </c>
      <c r="AI1048" s="814"/>
      <c r="AJ1048" s="814"/>
      <c r="AK1048" s="901">
        <f t="shared" ref="AK1048" si="1993">AK1049+AK1050</f>
        <v>0</v>
      </c>
      <c r="AL1048" s="700"/>
      <c r="AM1048" s="813"/>
      <c r="AN1048" s="814"/>
      <c r="AO1048" s="813"/>
      <c r="AP1048" s="777">
        <f>AP1049+AP1050</f>
        <v>187467.03648000001</v>
      </c>
      <c r="AQ1048" s="700"/>
      <c r="AR1048" s="901">
        <f>AT1048+AX1048+AZ1048+BB1048</f>
        <v>230710.71823</v>
      </c>
      <c r="AS1048" s="772">
        <f t="shared" ref="AS1048:AS1092" si="1994">AR1048/D1048</f>
        <v>0.998747697965368</v>
      </c>
      <c r="AT1048" s="901">
        <f>AT1049+AT1050</f>
        <v>109000</v>
      </c>
      <c r="AU1048" s="772">
        <f t="shared" ref="AU1048:AU1092" si="1995">AT1048/E1048</f>
        <v>1</v>
      </c>
      <c r="AV1048" s="777">
        <f t="shared" ref="AV1048" si="1996">AV1049+AV1050</f>
        <v>0</v>
      </c>
      <c r="AW1048" s="772"/>
      <c r="AX1048" s="901">
        <f t="shared" ref="AX1048" si="1997">AX1049+AX1050</f>
        <v>121710.71823</v>
      </c>
      <c r="AY1048" s="745">
        <f>AX1048/G1048</f>
        <v>0.99762883795081969</v>
      </c>
      <c r="AZ1048" s="813"/>
      <c r="BA1048" s="814"/>
      <c r="BB1048" s="813"/>
      <c r="BC1048" s="816"/>
      <c r="BD1048" s="816"/>
      <c r="BE1048" s="816"/>
      <c r="BF1048" s="813"/>
      <c r="BG1048" s="813"/>
      <c r="BH1048" s="813"/>
      <c r="BI1048" s="813"/>
      <c r="BJ1048" s="816"/>
      <c r="BK1048" s="816"/>
      <c r="BL1048" s="816"/>
      <c r="BM1048" s="816"/>
      <c r="BN1048" s="777">
        <f t="shared" ref="BN1048:BN1053" si="1998">BO1048</f>
        <v>0</v>
      </c>
      <c r="BO1048" s="777">
        <f>BO1049+BO1050</f>
        <v>0</v>
      </c>
      <c r="BP1048" s="816"/>
      <c r="BQ1048" s="816"/>
      <c r="BR1048" s="816"/>
      <c r="BS1048" s="816"/>
      <c r="BT1048" s="777" t="e">
        <f>BT1049+BT1050</f>
        <v>#REF!</v>
      </c>
      <c r="BU1048" s="777" t="e">
        <f>BV1048+BX1048+BY1048+BZ1048</f>
        <v>#REF!</v>
      </c>
      <c r="BV1048" s="777">
        <f>BV1049+BV1050</f>
        <v>0</v>
      </c>
      <c r="BW1048" s="777">
        <f t="shared" ref="BW1048" si="1999">BW1049+BW1050</f>
        <v>0</v>
      </c>
      <c r="BX1048" s="777" t="e">
        <f t="shared" ref="BX1048" si="2000">BX1049+BX1050</f>
        <v>#REF!</v>
      </c>
      <c r="BY1048" s="777"/>
      <c r="BZ1048" s="777"/>
      <c r="CA1048" s="778"/>
      <c r="CB1048" s="778"/>
      <c r="CE1048" s="813"/>
    </row>
    <row r="1049" spans="2:83" s="42" customFormat="1" ht="55.5" customHeight="1" x14ac:dyDescent="0.25">
      <c r="B1049" s="659"/>
      <c r="C1049" s="249" t="s">
        <v>31</v>
      </c>
      <c r="D1049" s="166">
        <f>E1049+G1049</f>
        <v>115500</v>
      </c>
      <c r="E1049" s="166">
        <f>E1052</f>
        <v>54500</v>
      </c>
      <c r="F1049" s="844"/>
      <c r="G1049" s="166">
        <f t="shared" ref="G1049" si="2001">G1052</f>
        <v>61000</v>
      </c>
      <c r="H1049" s="844"/>
      <c r="I1049" s="166"/>
      <c r="J1049" s="166">
        <f t="shared" ref="J1049:J1054" si="2002">K1049-D1049</f>
        <v>-81850</v>
      </c>
      <c r="K1049" s="166">
        <f>M1049+Q1049</f>
        <v>33650</v>
      </c>
      <c r="L1049" s="699">
        <f t="shared" si="1989"/>
        <v>0.29134199134199135</v>
      </c>
      <c r="M1049" s="166">
        <f>M1052</f>
        <v>33650</v>
      </c>
      <c r="N1049" s="699">
        <f t="shared" ref="N1049:N1053" si="2003">M1049/E1049</f>
        <v>0.61743119266055047</v>
      </c>
      <c r="O1049" s="652"/>
      <c r="P1049" s="687"/>
      <c r="Q1049" s="687">
        <f t="shared" ref="Q1049:Q1050" si="2004">Q1052</f>
        <v>0</v>
      </c>
      <c r="R1049" s="687"/>
      <c r="S1049" s="41"/>
      <c r="T1049" s="41"/>
      <c r="U1049" s="41"/>
      <c r="V1049" s="660"/>
      <c r="W1049" s="597"/>
      <c r="X1049" s="597"/>
      <c r="Y1049" s="597"/>
      <c r="Z1049" s="597"/>
      <c r="AA1049" s="597"/>
      <c r="AB1049" s="597"/>
      <c r="AC1049" s="597"/>
      <c r="AD1049" s="597"/>
      <c r="AE1049" s="166">
        <f>AG1049+AK1049</f>
        <v>21621.84087</v>
      </c>
      <c r="AF1049" s="699">
        <f t="shared" si="1991"/>
        <v>0.18720208545454545</v>
      </c>
      <c r="AG1049" s="166">
        <f>AG1052</f>
        <v>21621.84087</v>
      </c>
      <c r="AH1049" s="699">
        <f t="shared" si="1992"/>
        <v>0.39673102513761466</v>
      </c>
      <c r="AI1049" s="41"/>
      <c r="AJ1049" s="41"/>
      <c r="AK1049" s="166">
        <f t="shared" ref="AK1049:AK1050" si="2005">AK1052</f>
        <v>0</v>
      </c>
      <c r="AL1049" s="687"/>
      <c r="AM1049" s="41"/>
      <c r="AN1049" s="41"/>
      <c r="AO1049" s="41"/>
      <c r="AP1049" s="652">
        <f>AR1049-AE1049</f>
        <v>93733.518250000008</v>
      </c>
      <c r="AQ1049" s="687"/>
      <c r="AR1049" s="166">
        <f>AT1049+AX1049</f>
        <v>115355.35912000001</v>
      </c>
      <c r="AS1049" s="699">
        <f t="shared" si="1994"/>
        <v>0.99874769800865804</v>
      </c>
      <c r="AT1049" s="166">
        <f>AT1052</f>
        <v>54500</v>
      </c>
      <c r="AU1049" s="699">
        <f t="shared" si="1995"/>
        <v>1</v>
      </c>
      <c r="AV1049" s="652">
        <f t="shared" ref="AV1049" si="2006">AV1052</f>
        <v>0</v>
      </c>
      <c r="AW1049" s="699"/>
      <c r="AX1049" s="166">
        <f t="shared" ref="AX1049:AX1050" si="2007">AX1052</f>
        <v>60855.359120000001</v>
      </c>
      <c r="AY1049" s="699">
        <f t="shared" ref="AY1049:AY1050" si="2008">AX1049/G1049</f>
        <v>0.9976288380327869</v>
      </c>
      <c r="AZ1049" s="41"/>
      <c r="BA1049" s="41"/>
      <c r="BB1049" s="41"/>
      <c r="BC1049" s="597"/>
      <c r="BD1049" s="597"/>
      <c r="BE1049" s="597"/>
      <c r="BF1049" s="41"/>
      <c r="BG1049" s="41"/>
      <c r="BH1049" s="41"/>
      <c r="BI1049" s="41"/>
      <c r="BJ1049" s="597"/>
      <c r="BK1049" s="597"/>
      <c r="BL1049" s="597"/>
      <c r="BM1049" s="597"/>
      <c r="BN1049" s="660">
        <f t="shared" si="1998"/>
        <v>0</v>
      </c>
      <c r="BO1049" s="678">
        <f>BO1052</f>
        <v>0</v>
      </c>
      <c r="BP1049" s="597"/>
      <c r="BQ1049" s="597"/>
      <c r="BR1049" s="597"/>
      <c r="BS1049" s="597"/>
      <c r="BT1049" s="652">
        <f>BU1049-BN1049</f>
        <v>0</v>
      </c>
      <c r="BU1049" s="652">
        <f>BV1049+BX1049</f>
        <v>0</v>
      </c>
      <c r="BV1049" s="652">
        <f>BV1052</f>
        <v>0</v>
      </c>
      <c r="BW1049" s="652">
        <f t="shared" ref="BW1049:BX1049" si="2009">BW1052</f>
        <v>0</v>
      </c>
      <c r="BX1049" s="652">
        <f t="shared" si="2009"/>
        <v>0</v>
      </c>
      <c r="BY1049" s="652"/>
      <c r="BZ1049" s="652"/>
      <c r="CE1049" s="699"/>
    </row>
    <row r="1050" spans="2:83" s="23" customFormat="1" ht="55.5" customHeight="1" x14ac:dyDescent="0.25">
      <c r="B1050" s="464"/>
      <c r="C1050" s="251" t="s">
        <v>32</v>
      </c>
      <c r="D1050" s="176">
        <f>E1050+G1050</f>
        <v>115500</v>
      </c>
      <c r="E1050" s="176">
        <f>E1053</f>
        <v>54500</v>
      </c>
      <c r="F1050" s="167"/>
      <c r="G1050" s="176">
        <f t="shared" ref="G1050" si="2010">G1053</f>
        <v>61000</v>
      </c>
      <c r="H1050" s="167"/>
      <c r="I1050" s="176"/>
      <c r="J1050" s="176">
        <f t="shared" si="2002"/>
        <v>-81850</v>
      </c>
      <c r="K1050" s="176">
        <f>M1050+Q1050</f>
        <v>33650</v>
      </c>
      <c r="L1050" s="699">
        <f t="shared" si="1989"/>
        <v>0.29134199134199135</v>
      </c>
      <c r="M1050" s="176">
        <f>M1053</f>
        <v>33650</v>
      </c>
      <c r="N1050" s="699">
        <f t="shared" si="2003"/>
        <v>0.61743119266055047</v>
      </c>
      <c r="O1050" s="653"/>
      <c r="P1050" s="687"/>
      <c r="Q1050" s="688">
        <f t="shared" si="2004"/>
        <v>0</v>
      </c>
      <c r="R1050" s="687"/>
      <c r="S1050" s="22"/>
      <c r="T1050" s="41"/>
      <c r="U1050" s="22"/>
      <c r="V1050" s="466"/>
      <c r="W1050" s="465"/>
      <c r="X1050" s="465"/>
      <c r="Y1050" s="465"/>
      <c r="Z1050" s="465"/>
      <c r="AA1050" s="465"/>
      <c r="AB1050" s="465"/>
      <c r="AC1050" s="465"/>
      <c r="AD1050" s="597"/>
      <c r="AE1050" s="176">
        <f>AG1050+AK1050</f>
        <v>21621.84088</v>
      </c>
      <c r="AF1050" s="699">
        <f t="shared" si="1991"/>
        <v>0.18720208554112555</v>
      </c>
      <c r="AG1050" s="176">
        <f>AG1053</f>
        <v>21621.84088</v>
      </c>
      <c r="AH1050" s="699">
        <f t="shared" si="1992"/>
        <v>0.39673102532110094</v>
      </c>
      <c r="AI1050" s="22"/>
      <c r="AJ1050" s="41"/>
      <c r="AK1050" s="176">
        <f t="shared" si="2005"/>
        <v>0</v>
      </c>
      <c r="AL1050" s="687"/>
      <c r="AM1050" s="22"/>
      <c r="AN1050" s="41"/>
      <c r="AO1050" s="22"/>
      <c r="AP1050" s="653">
        <f>AR1050-AE1050</f>
        <v>93733.518230000001</v>
      </c>
      <c r="AQ1050" s="687"/>
      <c r="AR1050" s="176">
        <f>AT1050+AX1050</f>
        <v>115355.35911</v>
      </c>
      <c r="AS1050" s="699">
        <f t="shared" si="1994"/>
        <v>0.99874769792207796</v>
      </c>
      <c r="AT1050" s="176">
        <f>AT1053</f>
        <v>54500</v>
      </c>
      <c r="AU1050" s="699">
        <f t="shared" si="1995"/>
        <v>1</v>
      </c>
      <c r="AV1050" s="653">
        <f t="shared" ref="AV1050" si="2011">AV1053</f>
        <v>0</v>
      </c>
      <c r="AW1050" s="699"/>
      <c r="AX1050" s="176">
        <f t="shared" si="2007"/>
        <v>60855.359110000005</v>
      </c>
      <c r="AY1050" s="699">
        <f t="shared" si="2008"/>
        <v>0.99762883786885259</v>
      </c>
      <c r="AZ1050" s="22"/>
      <c r="BA1050" s="41"/>
      <c r="BB1050" s="22"/>
      <c r="BC1050" s="465"/>
      <c r="BD1050" s="465"/>
      <c r="BE1050" s="465"/>
      <c r="BF1050" s="22"/>
      <c r="BG1050" s="22"/>
      <c r="BH1050" s="22"/>
      <c r="BI1050" s="22"/>
      <c r="BJ1050" s="465"/>
      <c r="BK1050" s="465"/>
      <c r="BL1050" s="465"/>
      <c r="BM1050" s="465"/>
      <c r="BN1050" s="466">
        <f t="shared" si="1998"/>
        <v>0</v>
      </c>
      <c r="BO1050" s="681">
        <f>BO1053</f>
        <v>0</v>
      </c>
      <c r="BP1050" s="465"/>
      <c r="BQ1050" s="465"/>
      <c r="BR1050" s="465"/>
      <c r="BS1050" s="465"/>
      <c r="BT1050" s="653" t="e">
        <f>BU1050-BN1050</f>
        <v>#REF!</v>
      </c>
      <c r="BU1050" s="653" t="e">
        <f>BV1050+BX1050</f>
        <v>#REF!</v>
      </c>
      <c r="BV1050" s="653">
        <f>BV1053</f>
        <v>0</v>
      </c>
      <c r="BW1050" s="653">
        <f t="shared" ref="BW1050:BX1050" si="2012">BW1053</f>
        <v>0</v>
      </c>
      <c r="BX1050" s="653" t="e">
        <f t="shared" si="2012"/>
        <v>#REF!</v>
      </c>
      <c r="BY1050" s="653"/>
      <c r="BZ1050" s="653"/>
      <c r="CE1050" s="699"/>
    </row>
    <row r="1051" spans="2:83" s="60" customFormat="1" ht="55.5" customHeight="1" x14ac:dyDescent="0.25">
      <c r="B1051" s="403" t="s">
        <v>36</v>
      </c>
      <c r="C1051" s="404" t="s">
        <v>486</v>
      </c>
      <c r="D1051" s="375">
        <f>E1051+G1051+H1051+I1051</f>
        <v>231000</v>
      </c>
      <c r="E1051" s="375">
        <f>E1052+E1053</f>
        <v>109000</v>
      </c>
      <c r="F1051" s="375">
        <f t="shared" ref="F1051:G1051" si="2013">F1052+F1053</f>
        <v>0</v>
      </c>
      <c r="G1051" s="375">
        <f t="shared" si="2013"/>
        <v>122000</v>
      </c>
      <c r="H1051" s="903"/>
      <c r="I1051" s="375">
        <f>I1054</f>
        <v>0</v>
      </c>
      <c r="J1051" s="375">
        <f t="shared" si="2002"/>
        <v>-163700</v>
      </c>
      <c r="K1051" s="375">
        <f>M1051+Q1051+S1051+U1051</f>
        <v>67300</v>
      </c>
      <c r="L1051" s="745">
        <f t="shared" si="1989"/>
        <v>0.29134199134199135</v>
      </c>
      <c r="M1051" s="375">
        <f>M1052+M1053</f>
        <v>67300</v>
      </c>
      <c r="N1051" s="745">
        <f t="shared" si="2003"/>
        <v>0.61743119266055047</v>
      </c>
      <c r="O1051" s="376"/>
      <c r="P1051" s="421"/>
      <c r="Q1051" s="376">
        <f t="shared" ref="Q1051" si="2014">Q1052+Q1053</f>
        <v>0</v>
      </c>
      <c r="R1051" s="421"/>
      <c r="S1051" s="371"/>
      <c r="T1051" s="712"/>
      <c r="U1051" s="371"/>
      <c r="V1051" s="765"/>
      <c r="W1051" s="405"/>
      <c r="X1051" s="405"/>
      <c r="Y1051" s="405"/>
      <c r="Z1051" s="405"/>
      <c r="AA1051" s="405"/>
      <c r="AB1051" s="405"/>
      <c r="AC1051" s="405"/>
      <c r="AD1051" s="719"/>
      <c r="AE1051" s="375">
        <f>AG1051+AK1051+AM1051+AO1051</f>
        <v>43243.681750000003</v>
      </c>
      <c r="AF1051" s="745">
        <f t="shared" si="1991"/>
        <v>0.18720208549783551</v>
      </c>
      <c r="AG1051" s="375">
        <f>AG1052+AG1053</f>
        <v>43243.681750000003</v>
      </c>
      <c r="AH1051" s="745">
        <f t="shared" si="1992"/>
        <v>0.39673102522935783</v>
      </c>
      <c r="AI1051" s="371"/>
      <c r="AJ1051" s="712"/>
      <c r="AK1051" s="375">
        <f t="shared" ref="AK1051" si="2015">AK1052+AK1053</f>
        <v>0</v>
      </c>
      <c r="AL1051" s="421"/>
      <c r="AM1051" s="371"/>
      <c r="AN1051" s="712"/>
      <c r="AO1051" s="371"/>
      <c r="AP1051" s="376">
        <f>AR1051-AE1051</f>
        <v>187467.03648000001</v>
      </c>
      <c r="AQ1051" s="421"/>
      <c r="AR1051" s="375">
        <f>AT1051+AX1051+AZ1051+BB1051</f>
        <v>230710.71823</v>
      </c>
      <c r="AS1051" s="745">
        <f t="shared" si="1994"/>
        <v>0.998747697965368</v>
      </c>
      <c r="AT1051" s="375">
        <f>AT1052+AT1053</f>
        <v>109000</v>
      </c>
      <c r="AU1051" s="745">
        <f t="shared" si="1995"/>
        <v>1</v>
      </c>
      <c r="AV1051" s="376">
        <f t="shared" ref="AV1051" si="2016">AV1052+AV1053</f>
        <v>0</v>
      </c>
      <c r="AW1051" s="745"/>
      <c r="AX1051" s="375">
        <f t="shared" ref="AX1051" si="2017">AX1052+AX1053</f>
        <v>121710.71823</v>
      </c>
      <c r="AY1051" s="745">
        <f>AX1051/G1051</f>
        <v>0.99762883795081969</v>
      </c>
      <c r="AZ1051" s="371"/>
      <c r="BA1051" s="712"/>
      <c r="BB1051" s="371"/>
      <c r="BC1051" s="405"/>
      <c r="BD1051" s="405"/>
      <c r="BE1051" s="405"/>
      <c r="BF1051" s="371"/>
      <c r="BG1051" s="371"/>
      <c r="BH1051" s="371"/>
      <c r="BI1051" s="371"/>
      <c r="BJ1051" s="405"/>
      <c r="BK1051" s="405"/>
      <c r="BL1051" s="405"/>
      <c r="BM1051" s="405"/>
      <c r="BN1051" s="765">
        <f t="shared" si="1998"/>
        <v>0</v>
      </c>
      <c r="BO1051" s="376">
        <f>BO1052+BO1053</f>
        <v>0</v>
      </c>
      <c r="BP1051" s="405"/>
      <c r="BQ1051" s="405"/>
      <c r="BR1051" s="405"/>
      <c r="BS1051" s="405"/>
      <c r="BT1051" s="376" t="e">
        <f>BU1051-BN1051</f>
        <v>#REF!</v>
      </c>
      <c r="BU1051" s="376" t="e">
        <f>BV1051+BX1051+BY1051+BZ1051</f>
        <v>#REF!</v>
      </c>
      <c r="BV1051" s="376">
        <f>BV1052+BV1053</f>
        <v>0</v>
      </c>
      <c r="BW1051" s="376">
        <f t="shared" ref="BW1051" si="2018">BW1052+BW1053</f>
        <v>0</v>
      </c>
      <c r="BX1051" s="376" t="e">
        <f t="shared" ref="BX1051" si="2019">BX1052+BX1053</f>
        <v>#REF!</v>
      </c>
      <c r="BY1051" s="376"/>
      <c r="BZ1051" s="376"/>
      <c r="CE1051" s="371"/>
    </row>
    <row r="1052" spans="2:83" s="42" customFormat="1" ht="55.5" customHeight="1" x14ac:dyDescent="0.25">
      <c r="B1052" s="659"/>
      <c r="C1052" s="249" t="s">
        <v>31</v>
      </c>
      <c r="D1052" s="166">
        <f>E1052+G1052</f>
        <v>115500</v>
      </c>
      <c r="E1052" s="166">
        <f>E1055+E1058</f>
        <v>54500</v>
      </c>
      <c r="F1052" s="844"/>
      <c r="G1052" s="166">
        <f>G1064+G1073+G1082</f>
        <v>61000</v>
      </c>
      <c r="H1052" s="844"/>
      <c r="I1052" s="166"/>
      <c r="J1052" s="166">
        <f t="shared" si="2002"/>
        <v>-81850</v>
      </c>
      <c r="K1052" s="166">
        <f>M1052+Q1052</f>
        <v>33650</v>
      </c>
      <c r="L1052" s="699">
        <f t="shared" si="1989"/>
        <v>0.29134199134199135</v>
      </c>
      <c r="M1052" s="166">
        <f>M1055+M1058</f>
        <v>33650</v>
      </c>
      <c r="N1052" s="699">
        <f t="shared" si="2003"/>
        <v>0.61743119266055047</v>
      </c>
      <c r="O1052" s="652"/>
      <c r="P1052" s="687"/>
      <c r="Q1052" s="687">
        <f>Q1065+Q1077+Q1080+Q1089</f>
        <v>0</v>
      </c>
      <c r="R1052" s="687"/>
      <c r="S1052" s="41"/>
      <c r="T1052" s="41"/>
      <c r="U1052" s="41"/>
      <c r="V1052" s="660"/>
      <c r="W1052" s="597"/>
      <c r="X1052" s="597"/>
      <c r="Y1052" s="597"/>
      <c r="Z1052" s="597"/>
      <c r="AA1052" s="597"/>
      <c r="AB1052" s="597"/>
      <c r="AC1052" s="597"/>
      <c r="AD1052" s="597"/>
      <c r="AE1052" s="166">
        <f>AG1052+AK1052</f>
        <v>21621.84087</v>
      </c>
      <c r="AF1052" s="699">
        <f t="shared" si="1991"/>
        <v>0.18720208545454545</v>
      </c>
      <c r="AG1052" s="166">
        <f>AG1055+AG1058</f>
        <v>21621.84087</v>
      </c>
      <c r="AH1052" s="699">
        <f t="shared" si="1992"/>
        <v>0.39673102513761466</v>
      </c>
      <c r="AI1052" s="41"/>
      <c r="AJ1052" s="41"/>
      <c r="AK1052" s="166">
        <f>AK1064+AK1073+AK1082</f>
        <v>0</v>
      </c>
      <c r="AL1052" s="687"/>
      <c r="AM1052" s="41"/>
      <c r="AN1052" s="41"/>
      <c r="AO1052" s="41"/>
      <c r="AP1052" s="652">
        <f>AR1052-AE1052</f>
        <v>39233.518250000001</v>
      </c>
      <c r="AQ1052" s="687"/>
      <c r="AR1052" s="166">
        <f>AX1052</f>
        <v>60855.359120000001</v>
      </c>
      <c r="AS1052" s="699">
        <f t="shared" si="1994"/>
        <v>0.52688622614718617</v>
      </c>
      <c r="AT1052" s="166">
        <f>AT1055+AT1058</f>
        <v>54500</v>
      </c>
      <c r="AU1052" s="699">
        <f t="shared" si="1995"/>
        <v>1</v>
      </c>
      <c r="AV1052" s="652">
        <f>AV1054+AV1057+AV1060+AV1063+AV1072+AV1081</f>
        <v>0</v>
      </c>
      <c r="AW1052" s="699"/>
      <c r="AX1052" s="166">
        <f>AX1064+AX1073+AX1082</f>
        <v>60855.359120000001</v>
      </c>
      <c r="AY1052" s="699">
        <f t="shared" ref="AY1052:AY1053" si="2020">AX1052/G1052</f>
        <v>0.9976288380327869</v>
      </c>
      <c r="AZ1052" s="41"/>
      <c r="BA1052" s="41"/>
      <c r="BB1052" s="41"/>
      <c r="BC1052" s="597"/>
      <c r="BD1052" s="597"/>
      <c r="BE1052" s="597"/>
      <c r="BF1052" s="41"/>
      <c r="BG1052" s="41"/>
      <c r="BH1052" s="41"/>
      <c r="BI1052" s="41"/>
      <c r="BJ1052" s="597"/>
      <c r="BK1052" s="597"/>
      <c r="BL1052" s="597"/>
      <c r="BM1052" s="597"/>
      <c r="BN1052" s="660">
        <f t="shared" si="1998"/>
        <v>0</v>
      </c>
      <c r="BO1052" s="678">
        <f>BO1061</f>
        <v>0</v>
      </c>
      <c r="BP1052" s="597"/>
      <c r="BQ1052" s="597"/>
      <c r="BR1052" s="597"/>
      <c r="BS1052" s="597"/>
      <c r="BT1052" s="652">
        <f>BU1052-BN1052</f>
        <v>0</v>
      </c>
      <c r="BU1052" s="652">
        <f>BV1052</f>
        <v>0</v>
      </c>
      <c r="BV1052" s="652">
        <f>BV1061</f>
        <v>0</v>
      </c>
      <c r="BW1052" s="652">
        <f>BW1054+BW1057+BW1060+BW1063+BW1072+BW1081</f>
        <v>0</v>
      </c>
      <c r="BX1052" s="652">
        <f>BX1070+BX1080+BX1088</f>
        <v>0</v>
      </c>
      <c r="BY1052" s="41"/>
      <c r="BZ1052" s="41"/>
      <c r="CE1052" s="699"/>
    </row>
    <row r="1053" spans="2:83" s="23" customFormat="1" ht="55.5" customHeight="1" x14ac:dyDescent="0.25">
      <c r="B1053" s="464"/>
      <c r="C1053" s="251" t="s">
        <v>32</v>
      </c>
      <c r="D1053" s="176">
        <f t="shared" ref="D1053:D1059" si="2021">E1053+G1053</f>
        <v>115500</v>
      </c>
      <c r="E1053" s="176">
        <f>E1056+E1059</f>
        <v>54500</v>
      </c>
      <c r="F1053" s="167"/>
      <c r="G1053" s="176">
        <f>G1065+G1074+G1083</f>
        <v>61000</v>
      </c>
      <c r="H1053" s="167"/>
      <c r="I1053" s="176"/>
      <c r="J1053" s="176">
        <f t="shared" si="2002"/>
        <v>-81850</v>
      </c>
      <c r="K1053" s="176">
        <f>M1053+Q1053</f>
        <v>33650</v>
      </c>
      <c r="L1053" s="699">
        <f t="shared" si="1989"/>
        <v>0.29134199134199135</v>
      </c>
      <c r="M1053" s="176">
        <f>M1056+M1059</f>
        <v>33650</v>
      </c>
      <c r="N1053" s="699">
        <f t="shared" si="2003"/>
        <v>0.61743119266055047</v>
      </c>
      <c r="O1053" s="681"/>
      <c r="P1053" s="687"/>
      <c r="Q1053" s="688">
        <f>Q1065+Q1077+Q1080+Q1089</f>
        <v>0</v>
      </c>
      <c r="R1053" s="687"/>
      <c r="S1053" s="22"/>
      <c r="T1053" s="41"/>
      <c r="U1053" s="22"/>
      <c r="V1053" s="466"/>
      <c r="W1053" s="465"/>
      <c r="X1053" s="465"/>
      <c r="Y1053" s="465"/>
      <c r="Z1053" s="465"/>
      <c r="AA1053" s="465"/>
      <c r="AB1053" s="465"/>
      <c r="AC1053" s="465"/>
      <c r="AD1053" s="597"/>
      <c r="AE1053" s="176">
        <f>AG1053+AK1053</f>
        <v>21621.84088</v>
      </c>
      <c r="AF1053" s="699">
        <f t="shared" si="1991"/>
        <v>0.18720208554112555</v>
      </c>
      <c r="AG1053" s="176">
        <f>AG1056+AG1059</f>
        <v>21621.84088</v>
      </c>
      <c r="AH1053" s="699">
        <f t="shared" si="1992"/>
        <v>0.39673102532110094</v>
      </c>
      <c r="AI1053" s="22"/>
      <c r="AJ1053" s="41"/>
      <c r="AK1053" s="176">
        <f>AK1065+AK1074+AK1083</f>
        <v>0</v>
      </c>
      <c r="AL1053" s="687"/>
      <c r="AM1053" s="22"/>
      <c r="AN1053" s="41"/>
      <c r="AO1053" s="22"/>
      <c r="AP1053" s="681">
        <f>AR1053-AE1053</f>
        <v>39233.518230000001</v>
      </c>
      <c r="AQ1053" s="687"/>
      <c r="AR1053" s="176">
        <f>AX1053</f>
        <v>60855.359110000005</v>
      </c>
      <c r="AS1053" s="699">
        <f t="shared" si="1994"/>
        <v>0.52688622606060609</v>
      </c>
      <c r="AT1053" s="176">
        <f>AT1056+AT1059</f>
        <v>54500</v>
      </c>
      <c r="AU1053" s="699">
        <f t="shared" si="1995"/>
        <v>1</v>
      </c>
      <c r="AV1053" s="681">
        <f>AV1055+AV1058+AV1061+AV1070+AV1080+AV1088</f>
        <v>0</v>
      </c>
      <c r="AW1053" s="699"/>
      <c r="AX1053" s="176">
        <f>AX1065+AX1074+AX1083</f>
        <v>60855.359110000005</v>
      </c>
      <c r="AY1053" s="699">
        <f t="shared" si="2020"/>
        <v>0.99762883786885259</v>
      </c>
      <c r="AZ1053" s="22"/>
      <c r="BA1053" s="41"/>
      <c r="BB1053" s="22"/>
      <c r="BC1053" s="465"/>
      <c r="BD1053" s="465"/>
      <c r="BE1053" s="465"/>
      <c r="BF1053" s="22"/>
      <c r="BG1053" s="22"/>
      <c r="BH1053" s="22"/>
      <c r="BI1053" s="22"/>
      <c r="BJ1053" s="465"/>
      <c r="BK1053" s="465"/>
      <c r="BL1053" s="465"/>
      <c r="BM1053" s="465"/>
      <c r="BN1053" s="466">
        <f t="shared" si="1998"/>
        <v>0</v>
      </c>
      <c r="BO1053" s="681">
        <f>BO1062</f>
        <v>0</v>
      </c>
      <c r="BP1053" s="465"/>
      <c r="BQ1053" s="465"/>
      <c r="BR1053" s="465"/>
      <c r="BS1053" s="465"/>
      <c r="BT1053" s="681">
        <f>BU1053-BN1053</f>
        <v>0</v>
      </c>
      <c r="BU1053" s="681">
        <f>BV1053</f>
        <v>0</v>
      </c>
      <c r="BV1053" s="681">
        <f>BV1062</f>
        <v>0</v>
      </c>
      <c r="BW1053" s="681">
        <f>BW1055+BW1058+BW1061+BW1070+BW1080+BW1088</f>
        <v>0</v>
      </c>
      <c r="BX1053" s="681" t="e">
        <f>BX1071+#REF!+BX1089</f>
        <v>#REF!</v>
      </c>
      <c r="BY1053" s="22"/>
      <c r="BZ1053" s="22"/>
      <c r="CE1053" s="699"/>
    </row>
    <row r="1054" spans="2:83" s="322" customFormat="1" ht="189.75" customHeight="1" x14ac:dyDescent="0.25">
      <c r="B1054" s="659" t="s">
        <v>34</v>
      </c>
      <c r="C1054" s="113" t="s">
        <v>540</v>
      </c>
      <c r="D1054" s="166">
        <f t="shared" si="2021"/>
        <v>109000</v>
      </c>
      <c r="E1054" s="166">
        <f>E1055+E1056</f>
        <v>109000</v>
      </c>
      <c r="F1054" s="166"/>
      <c r="G1054" s="166"/>
      <c r="H1054" s="166"/>
      <c r="I1054" s="166"/>
      <c r="J1054" s="166">
        <f t="shared" si="2002"/>
        <v>-41700</v>
      </c>
      <c r="K1054" s="166">
        <f t="shared" ref="K1054:K1062" si="2022">M1054</f>
        <v>67300</v>
      </c>
      <c r="L1054" s="699">
        <f t="shared" si="1989"/>
        <v>0.61743119266055047</v>
      </c>
      <c r="M1054" s="166">
        <f>M1055+M1056</f>
        <v>67300</v>
      </c>
      <c r="N1054" s="699">
        <f>M1054/E1054</f>
        <v>0.61743119266055047</v>
      </c>
      <c r="O1054" s="62"/>
      <c r="P1054" s="41"/>
      <c r="Q1054" s="62"/>
      <c r="R1054" s="41"/>
      <c r="S1054" s="62"/>
      <c r="T1054" s="41"/>
      <c r="U1054" s="62"/>
      <c r="V1054" s="154"/>
      <c r="W1054" s="161"/>
      <c r="X1054" s="161"/>
      <c r="Y1054" s="161"/>
      <c r="Z1054" s="161"/>
      <c r="AA1054" s="161"/>
      <c r="AB1054" s="161"/>
      <c r="AC1054" s="161"/>
      <c r="AD1054" s="597"/>
      <c r="AE1054" s="166">
        <f>AG1054</f>
        <v>43243.681750000003</v>
      </c>
      <c r="AF1054" s="699">
        <f t="shared" si="1991"/>
        <v>0.39673102522935783</v>
      </c>
      <c r="AG1054" s="166">
        <f>AG1055+AG1056</f>
        <v>43243.681750000003</v>
      </c>
      <c r="AH1054" s="699">
        <f t="shared" si="1992"/>
        <v>0.39673102522935783</v>
      </c>
      <c r="AI1054" s="62"/>
      <c r="AJ1054" s="41"/>
      <c r="AK1054" s="62"/>
      <c r="AL1054" s="41"/>
      <c r="AM1054" s="62"/>
      <c r="AN1054" s="41"/>
      <c r="AO1054" s="62"/>
      <c r="AP1054" s="161"/>
      <c r="AQ1054" s="597"/>
      <c r="AR1054" s="166">
        <f>AT1054</f>
        <v>109000</v>
      </c>
      <c r="AS1054" s="699">
        <f t="shared" si="1994"/>
        <v>1</v>
      </c>
      <c r="AT1054" s="166">
        <f>AT1055+AT1056</f>
        <v>109000</v>
      </c>
      <c r="AU1054" s="699">
        <f t="shared" si="1995"/>
        <v>1</v>
      </c>
      <c r="AV1054" s="62"/>
      <c r="AW1054" s="699"/>
      <c r="AX1054" s="871"/>
      <c r="AY1054" s="699"/>
      <c r="AZ1054" s="62"/>
      <c r="BA1054" s="41"/>
      <c r="BB1054" s="62"/>
      <c r="BC1054" s="161"/>
      <c r="BD1054" s="161"/>
      <c r="BE1054" s="161"/>
      <c r="BF1054" s="62"/>
      <c r="BG1054" s="62"/>
      <c r="BH1054" s="62"/>
      <c r="BI1054" s="62"/>
      <c r="BJ1054" s="161"/>
      <c r="BK1054" s="161"/>
      <c r="BL1054" s="161"/>
      <c r="BM1054" s="161"/>
      <c r="BN1054" s="154"/>
      <c r="BO1054" s="161"/>
      <c r="BP1054" s="161"/>
      <c r="BQ1054" s="161"/>
      <c r="BR1054" s="161"/>
      <c r="BS1054" s="161"/>
      <c r="BT1054" s="161"/>
      <c r="BU1054" s="161"/>
      <c r="BV1054" s="62"/>
      <c r="BW1054" s="62"/>
      <c r="BX1054" s="62"/>
      <c r="BY1054" s="62"/>
      <c r="BZ1054" s="62"/>
      <c r="CE1054" s="699"/>
    </row>
    <row r="1055" spans="2:83" s="42" customFormat="1" ht="55.5" customHeight="1" x14ac:dyDescent="0.25">
      <c r="B1055" s="659"/>
      <c r="C1055" s="249" t="s">
        <v>31</v>
      </c>
      <c r="D1055" s="166">
        <f t="shared" si="2021"/>
        <v>54500</v>
      </c>
      <c r="E1055" s="166">
        <v>54500</v>
      </c>
      <c r="F1055" s="844"/>
      <c r="G1055" s="844"/>
      <c r="H1055" s="844"/>
      <c r="I1055" s="166"/>
      <c r="J1055" s="166">
        <f t="shared" ref="J1055:J1089" si="2023">K1055-D1055</f>
        <v>-20850</v>
      </c>
      <c r="K1055" s="166">
        <f t="shared" si="2022"/>
        <v>33650</v>
      </c>
      <c r="L1055" s="699">
        <f t="shared" si="1989"/>
        <v>0.61743119266055047</v>
      </c>
      <c r="M1055" s="166">
        <v>33650</v>
      </c>
      <c r="N1055" s="699">
        <f t="shared" ref="N1055:N1062" si="2024">M1055/E1055</f>
        <v>0.61743119266055047</v>
      </c>
      <c r="O1055" s="657"/>
      <c r="P1055" s="687"/>
      <c r="Q1055" s="657"/>
      <c r="R1055" s="687"/>
      <c r="S1055" s="41"/>
      <c r="T1055" s="41"/>
      <c r="U1055" s="41"/>
      <c r="V1055" s="660"/>
      <c r="W1055" s="597"/>
      <c r="X1055" s="597"/>
      <c r="Y1055" s="597"/>
      <c r="Z1055" s="597"/>
      <c r="AA1055" s="597"/>
      <c r="AB1055" s="597"/>
      <c r="AC1055" s="597"/>
      <c r="AD1055" s="597"/>
      <c r="AE1055" s="166">
        <f>AG1055</f>
        <v>21621.84087</v>
      </c>
      <c r="AF1055" s="699">
        <f t="shared" si="1991"/>
        <v>0.39673102513761466</v>
      </c>
      <c r="AG1055" s="166">
        <f>21621.84087</f>
        <v>21621.84087</v>
      </c>
      <c r="AH1055" s="699">
        <f t="shared" si="1992"/>
        <v>0.39673102513761466</v>
      </c>
      <c r="AI1055" s="41"/>
      <c r="AJ1055" s="41"/>
      <c r="AK1055" s="41"/>
      <c r="AL1055" s="41"/>
      <c r="AM1055" s="41"/>
      <c r="AN1055" s="41"/>
      <c r="AO1055" s="41"/>
      <c r="AP1055" s="657"/>
      <c r="AQ1055" s="687"/>
      <c r="AR1055" s="166">
        <f t="shared" ref="AR1055:AR1089" si="2025">AT1055</f>
        <v>54500</v>
      </c>
      <c r="AS1055" s="699">
        <f t="shared" si="1994"/>
        <v>1</v>
      </c>
      <c r="AT1055" s="166">
        <f>D1055</f>
        <v>54500</v>
      </c>
      <c r="AU1055" s="699">
        <f t="shared" si="1995"/>
        <v>1</v>
      </c>
      <c r="AV1055" s="657"/>
      <c r="AW1055" s="699"/>
      <c r="AX1055" s="166"/>
      <c r="AY1055" s="699"/>
      <c r="AZ1055" s="41"/>
      <c r="BA1055" s="41"/>
      <c r="BB1055" s="41"/>
      <c r="BC1055" s="597"/>
      <c r="BD1055" s="597"/>
      <c r="BE1055" s="597"/>
      <c r="BF1055" s="41"/>
      <c r="BG1055" s="41"/>
      <c r="BH1055" s="41"/>
      <c r="BI1055" s="41"/>
      <c r="BJ1055" s="597"/>
      <c r="BK1055" s="597"/>
      <c r="BL1055" s="597"/>
      <c r="BM1055" s="597"/>
      <c r="BN1055" s="660"/>
      <c r="BO1055" s="597"/>
      <c r="BP1055" s="597"/>
      <c r="BQ1055" s="597"/>
      <c r="BR1055" s="597"/>
      <c r="BS1055" s="597"/>
      <c r="BT1055" s="657"/>
      <c r="BU1055" s="657"/>
      <c r="BV1055" s="657"/>
      <c r="BW1055" s="657"/>
      <c r="BX1055" s="657"/>
      <c r="BY1055" s="41"/>
      <c r="BZ1055" s="41"/>
      <c r="CE1055" s="699"/>
    </row>
    <row r="1056" spans="2:83" s="23" customFormat="1" ht="55.5" customHeight="1" x14ac:dyDescent="0.25">
      <c r="B1056" s="464"/>
      <c r="C1056" s="251" t="s">
        <v>32</v>
      </c>
      <c r="D1056" s="176">
        <f t="shared" si="2021"/>
        <v>54500</v>
      </c>
      <c r="E1056" s="176">
        <v>54500</v>
      </c>
      <c r="F1056" s="167"/>
      <c r="G1056" s="167"/>
      <c r="H1056" s="167"/>
      <c r="I1056" s="176"/>
      <c r="J1056" s="176">
        <f t="shared" si="2023"/>
        <v>-20850</v>
      </c>
      <c r="K1056" s="176">
        <f t="shared" si="2022"/>
        <v>33650</v>
      </c>
      <c r="L1056" s="739">
        <f t="shared" si="1989"/>
        <v>0.61743119266055047</v>
      </c>
      <c r="M1056" s="176">
        <v>33650</v>
      </c>
      <c r="N1056" s="739">
        <f t="shared" si="2024"/>
        <v>0.61743119266055047</v>
      </c>
      <c r="O1056" s="1006"/>
      <c r="P1056" s="1006"/>
      <c r="Q1056" s="1006"/>
      <c r="R1056" s="1006"/>
      <c r="S1056" s="22"/>
      <c r="T1056" s="22"/>
      <c r="U1056" s="22"/>
      <c r="V1056" s="466"/>
      <c r="W1056" s="465"/>
      <c r="X1056" s="465"/>
      <c r="Y1056" s="465"/>
      <c r="Z1056" s="465"/>
      <c r="AA1056" s="465"/>
      <c r="AB1056" s="465"/>
      <c r="AC1056" s="465"/>
      <c r="AD1056" s="465"/>
      <c r="AE1056" s="176">
        <f>AG1056</f>
        <v>21621.84088</v>
      </c>
      <c r="AF1056" s="739">
        <f t="shared" si="1991"/>
        <v>0.39673102532110094</v>
      </c>
      <c r="AG1056" s="176">
        <f>21621.84088</f>
        <v>21621.84088</v>
      </c>
      <c r="AH1056" s="739">
        <f t="shared" si="1992"/>
        <v>0.39673102532110094</v>
      </c>
      <c r="AI1056" s="22"/>
      <c r="AJ1056" s="22"/>
      <c r="AK1056" s="22"/>
      <c r="AL1056" s="22"/>
      <c r="AM1056" s="22"/>
      <c r="AN1056" s="22"/>
      <c r="AO1056" s="22"/>
      <c r="AP1056" s="1006"/>
      <c r="AQ1056" s="1006"/>
      <c r="AR1056" s="176">
        <f t="shared" si="2025"/>
        <v>54500</v>
      </c>
      <c r="AS1056" s="739">
        <f t="shared" si="1994"/>
        <v>1</v>
      </c>
      <c r="AT1056" s="176">
        <f>D1056</f>
        <v>54500</v>
      </c>
      <c r="AU1056" s="739">
        <f t="shared" si="1995"/>
        <v>1</v>
      </c>
      <c r="AV1056" s="1006"/>
      <c r="AW1056" s="739"/>
      <c r="AX1056" s="176"/>
      <c r="AY1056" s="739"/>
      <c r="AZ1056" s="22"/>
      <c r="BA1056" s="22"/>
      <c r="BB1056" s="22"/>
      <c r="BC1056" s="465"/>
      <c r="BD1056" s="465"/>
      <c r="BE1056" s="465"/>
      <c r="BF1056" s="22"/>
      <c r="BG1056" s="22"/>
      <c r="BH1056" s="22"/>
      <c r="BI1056" s="22"/>
      <c r="BJ1056" s="465"/>
      <c r="BK1056" s="465"/>
      <c r="BL1056" s="465"/>
      <c r="BM1056" s="465"/>
      <c r="BN1056" s="466"/>
      <c r="BO1056" s="465"/>
      <c r="BP1056" s="465"/>
      <c r="BQ1056" s="465"/>
      <c r="BR1056" s="465"/>
      <c r="BS1056" s="465"/>
      <c r="BT1056" s="1006"/>
      <c r="BU1056" s="1006"/>
      <c r="BV1056" s="1006"/>
      <c r="BW1056" s="1006"/>
      <c r="BX1056" s="1006"/>
      <c r="BY1056" s="22"/>
      <c r="BZ1056" s="22"/>
      <c r="CE1056" s="739"/>
    </row>
    <row r="1057" spans="2:83" s="322" customFormat="1" ht="117" hidden="1" customHeight="1" x14ac:dyDescent="0.25">
      <c r="B1057" s="659" t="s">
        <v>63</v>
      </c>
      <c r="C1057" s="113" t="s">
        <v>534</v>
      </c>
      <c r="D1057" s="166">
        <f t="shared" si="2021"/>
        <v>0</v>
      </c>
      <c r="E1057" s="166">
        <f>E1058+E1059</f>
        <v>0</v>
      </c>
      <c r="F1057" s="871"/>
      <c r="G1057" s="871"/>
      <c r="H1057" s="871"/>
      <c r="I1057" s="871"/>
      <c r="J1057" s="166">
        <f t="shared" si="2023"/>
        <v>0</v>
      </c>
      <c r="K1057" s="166">
        <f t="shared" si="2022"/>
        <v>0</v>
      </c>
      <c r="L1057" s="699" t="e">
        <f t="shared" si="1989"/>
        <v>#DIV/0!</v>
      </c>
      <c r="M1057" s="166">
        <f>M1058+M1059</f>
        <v>0</v>
      </c>
      <c r="N1057" s="699" t="e">
        <f t="shared" si="2024"/>
        <v>#DIV/0!</v>
      </c>
      <c r="O1057" s="62"/>
      <c r="P1057" s="41"/>
      <c r="Q1057" s="62"/>
      <c r="R1057" s="41"/>
      <c r="S1057" s="62"/>
      <c r="T1057" s="41"/>
      <c r="U1057" s="62"/>
      <c r="V1057" s="154"/>
      <c r="W1057" s="161"/>
      <c r="X1057" s="161"/>
      <c r="Y1057" s="161"/>
      <c r="Z1057" s="161"/>
      <c r="AA1057" s="161"/>
      <c r="AB1057" s="161"/>
      <c r="AC1057" s="161"/>
      <c r="AD1057" s="597"/>
      <c r="AE1057" s="871"/>
      <c r="AF1057" s="699" t="e">
        <f t="shared" si="1991"/>
        <v>#DIV/0!</v>
      </c>
      <c r="AG1057" s="871"/>
      <c r="AH1057" s="772" t="e">
        <f t="shared" si="1992"/>
        <v>#DIV/0!</v>
      </c>
      <c r="AI1057" s="62"/>
      <c r="AJ1057" s="41"/>
      <c r="AK1057" s="62"/>
      <c r="AL1057" s="41"/>
      <c r="AM1057" s="62"/>
      <c r="AN1057" s="41"/>
      <c r="AO1057" s="62"/>
      <c r="AP1057" s="161"/>
      <c r="AQ1057" s="597"/>
      <c r="AR1057" s="166">
        <f t="shared" si="2025"/>
        <v>0</v>
      </c>
      <c r="AS1057" s="699" t="e">
        <f t="shared" si="1994"/>
        <v>#DIV/0!</v>
      </c>
      <c r="AT1057" s="166">
        <f>AT1058+AT1059</f>
        <v>0</v>
      </c>
      <c r="AU1057" s="699" t="e">
        <f t="shared" si="1995"/>
        <v>#DIV/0!</v>
      </c>
      <c r="AV1057" s="62"/>
      <c r="AW1057" s="699"/>
      <c r="AX1057" s="871"/>
      <c r="AY1057" s="699"/>
      <c r="AZ1057" s="62"/>
      <c r="BA1057" s="41"/>
      <c r="BB1057" s="62"/>
      <c r="BC1057" s="161"/>
      <c r="BD1057" s="161"/>
      <c r="BE1057" s="161"/>
      <c r="BF1057" s="62"/>
      <c r="BG1057" s="62"/>
      <c r="BH1057" s="62"/>
      <c r="BI1057" s="62"/>
      <c r="BJ1057" s="161"/>
      <c r="BK1057" s="161"/>
      <c r="BL1057" s="161"/>
      <c r="BM1057" s="161"/>
      <c r="BN1057" s="154"/>
      <c r="BO1057" s="161"/>
      <c r="BP1057" s="161"/>
      <c r="BQ1057" s="161"/>
      <c r="BR1057" s="161"/>
      <c r="BS1057" s="161"/>
      <c r="BT1057" s="161"/>
      <c r="BU1057" s="161"/>
      <c r="BV1057" s="62"/>
      <c r="BW1057" s="62"/>
      <c r="BX1057" s="62"/>
      <c r="BY1057" s="62"/>
      <c r="BZ1057" s="62"/>
      <c r="CE1057" s="699"/>
    </row>
    <row r="1058" spans="2:83" s="42" customFormat="1" ht="61.5" hidden="1" customHeight="1" x14ac:dyDescent="0.25">
      <c r="B1058" s="659"/>
      <c r="C1058" s="249" t="s">
        <v>31</v>
      </c>
      <c r="D1058" s="166">
        <f t="shared" si="2021"/>
        <v>0</v>
      </c>
      <c r="E1058" s="166"/>
      <c r="F1058" s="844"/>
      <c r="G1058" s="844"/>
      <c r="H1058" s="844"/>
      <c r="I1058" s="166"/>
      <c r="J1058" s="166">
        <f t="shared" si="2023"/>
        <v>0</v>
      </c>
      <c r="K1058" s="166">
        <f t="shared" si="2022"/>
        <v>0</v>
      </c>
      <c r="L1058" s="699" t="e">
        <f t="shared" si="1989"/>
        <v>#DIV/0!</v>
      </c>
      <c r="M1058" s="166"/>
      <c r="N1058" s="699" t="e">
        <f t="shared" si="2024"/>
        <v>#DIV/0!</v>
      </c>
      <c r="O1058" s="657"/>
      <c r="P1058" s="687"/>
      <c r="Q1058" s="657"/>
      <c r="R1058" s="687"/>
      <c r="S1058" s="41"/>
      <c r="T1058" s="41"/>
      <c r="U1058" s="41"/>
      <c r="V1058" s="660"/>
      <c r="W1058" s="597"/>
      <c r="X1058" s="597"/>
      <c r="Y1058" s="597"/>
      <c r="Z1058" s="597"/>
      <c r="AA1058" s="597"/>
      <c r="AB1058" s="597"/>
      <c r="AC1058" s="597"/>
      <c r="AD1058" s="597"/>
      <c r="AE1058" s="258"/>
      <c r="AF1058" s="699" t="e">
        <f t="shared" si="1991"/>
        <v>#DIV/0!</v>
      </c>
      <c r="AG1058" s="258"/>
      <c r="AH1058" s="772" t="e">
        <f t="shared" si="1992"/>
        <v>#DIV/0!</v>
      </c>
      <c r="AI1058" s="41"/>
      <c r="AJ1058" s="41"/>
      <c r="AK1058" s="41"/>
      <c r="AL1058" s="41"/>
      <c r="AM1058" s="41"/>
      <c r="AN1058" s="41"/>
      <c r="AO1058" s="41"/>
      <c r="AP1058" s="657"/>
      <c r="AQ1058" s="687"/>
      <c r="AR1058" s="166">
        <f t="shared" si="2025"/>
        <v>0</v>
      </c>
      <c r="AS1058" s="699" t="e">
        <f t="shared" si="1994"/>
        <v>#DIV/0!</v>
      </c>
      <c r="AT1058" s="166">
        <f>D1058</f>
        <v>0</v>
      </c>
      <c r="AU1058" s="699" t="e">
        <f t="shared" si="1995"/>
        <v>#DIV/0!</v>
      </c>
      <c r="AV1058" s="657"/>
      <c r="AW1058" s="699"/>
      <c r="AX1058" s="166"/>
      <c r="AY1058" s="699"/>
      <c r="AZ1058" s="41"/>
      <c r="BA1058" s="41"/>
      <c r="BB1058" s="41"/>
      <c r="BC1058" s="597"/>
      <c r="BD1058" s="597"/>
      <c r="BE1058" s="597"/>
      <c r="BF1058" s="41"/>
      <c r="BG1058" s="41"/>
      <c r="BH1058" s="41"/>
      <c r="BI1058" s="41"/>
      <c r="BJ1058" s="597"/>
      <c r="BK1058" s="597"/>
      <c r="BL1058" s="597"/>
      <c r="BM1058" s="597"/>
      <c r="BN1058" s="660"/>
      <c r="BO1058" s="597"/>
      <c r="BP1058" s="597"/>
      <c r="BQ1058" s="597"/>
      <c r="BR1058" s="597"/>
      <c r="BS1058" s="597"/>
      <c r="BT1058" s="657"/>
      <c r="BU1058" s="657"/>
      <c r="BV1058" s="657"/>
      <c r="BW1058" s="657"/>
      <c r="BX1058" s="657"/>
      <c r="BY1058" s="41"/>
      <c r="BZ1058" s="41"/>
      <c r="CE1058" s="699"/>
    </row>
    <row r="1059" spans="2:83" s="23" customFormat="1" ht="51.75" hidden="1" customHeight="1" x14ac:dyDescent="0.25">
      <c r="B1059" s="464"/>
      <c r="C1059" s="251" t="s">
        <v>32</v>
      </c>
      <c r="D1059" s="176">
        <f t="shared" si="2021"/>
        <v>0</v>
      </c>
      <c r="E1059" s="176"/>
      <c r="F1059" s="167"/>
      <c r="G1059" s="167"/>
      <c r="H1059" s="167"/>
      <c r="I1059" s="176"/>
      <c r="J1059" s="176">
        <f t="shared" si="2023"/>
        <v>0</v>
      </c>
      <c r="K1059" s="176">
        <f t="shared" si="2022"/>
        <v>0</v>
      </c>
      <c r="L1059" s="699" t="e">
        <f t="shared" si="1989"/>
        <v>#DIV/0!</v>
      </c>
      <c r="M1059" s="176"/>
      <c r="N1059" s="699" t="e">
        <f t="shared" si="2024"/>
        <v>#DIV/0!</v>
      </c>
      <c r="O1059" s="681"/>
      <c r="P1059" s="687"/>
      <c r="Q1059" s="681"/>
      <c r="R1059" s="687"/>
      <c r="S1059" s="22"/>
      <c r="T1059" s="41"/>
      <c r="U1059" s="22"/>
      <c r="V1059" s="466"/>
      <c r="W1059" s="465"/>
      <c r="X1059" s="465"/>
      <c r="Y1059" s="465"/>
      <c r="Z1059" s="465"/>
      <c r="AA1059" s="465"/>
      <c r="AB1059" s="465"/>
      <c r="AC1059" s="465"/>
      <c r="AD1059" s="597"/>
      <c r="AE1059" s="187"/>
      <c r="AF1059" s="699" t="e">
        <f t="shared" si="1991"/>
        <v>#DIV/0!</v>
      </c>
      <c r="AG1059" s="187"/>
      <c r="AH1059" s="772" t="e">
        <f t="shared" si="1992"/>
        <v>#DIV/0!</v>
      </c>
      <c r="AI1059" s="22"/>
      <c r="AJ1059" s="41"/>
      <c r="AK1059" s="22"/>
      <c r="AL1059" s="41"/>
      <c r="AM1059" s="22"/>
      <c r="AN1059" s="41"/>
      <c r="AO1059" s="22"/>
      <c r="AP1059" s="681"/>
      <c r="AQ1059" s="687"/>
      <c r="AR1059" s="176">
        <f t="shared" si="2025"/>
        <v>0</v>
      </c>
      <c r="AS1059" s="699" t="e">
        <f t="shared" si="1994"/>
        <v>#DIV/0!</v>
      </c>
      <c r="AT1059" s="176">
        <f>D1059</f>
        <v>0</v>
      </c>
      <c r="AU1059" s="699" t="e">
        <f t="shared" si="1995"/>
        <v>#DIV/0!</v>
      </c>
      <c r="AV1059" s="681"/>
      <c r="AW1059" s="699"/>
      <c r="AX1059" s="176"/>
      <c r="AY1059" s="699"/>
      <c r="AZ1059" s="22"/>
      <c r="BA1059" s="41"/>
      <c r="BB1059" s="22"/>
      <c r="BC1059" s="465"/>
      <c r="BD1059" s="465"/>
      <c r="BE1059" s="465"/>
      <c r="BF1059" s="22"/>
      <c r="BG1059" s="22"/>
      <c r="BH1059" s="22"/>
      <c r="BI1059" s="22"/>
      <c r="BJ1059" s="465"/>
      <c r="BK1059" s="465"/>
      <c r="BL1059" s="465"/>
      <c r="BM1059" s="465"/>
      <c r="BN1059" s="466"/>
      <c r="BO1059" s="465"/>
      <c r="BP1059" s="465"/>
      <c r="BQ1059" s="465"/>
      <c r="BR1059" s="465"/>
      <c r="BS1059" s="465"/>
      <c r="BT1059" s="681"/>
      <c r="BU1059" s="681"/>
      <c r="BV1059" s="681"/>
      <c r="BW1059" s="681"/>
      <c r="BX1059" s="681"/>
      <c r="BY1059" s="22"/>
      <c r="BZ1059" s="22"/>
      <c r="CE1059" s="699"/>
    </row>
    <row r="1060" spans="2:83" s="322" customFormat="1" ht="86.25" hidden="1" customHeight="1" x14ac:dyDescent="0.25">
      <c r="B1060" s="659" t="s">
        <v>7</v>
      </c>
      <c r="C1060" s="113" t="s">
        <v>535</v>
      </c>
      <c r="D1060" s="166">
        <f t="shared" ref="D1060" si="2026">I1060</f>
        <v>0</v>
      </c>
      <c r="E1060" s="871"/>
      <c r="F1060" s="871"/>
      <c r="G1060" s="871"/>
      <c r="H1060" s="871"/>
      <c r="I1060" s="871"/>
      <c r="J1060" s="166">
        <f t="shared" si="2023"/>
        <v>0</v>
      </c>
      <c r="K1060" s="166">
        <f t="shared" si="2022"/>
        <v>0</v>
      </c>
      <c r="L1060" s="699" t="e">
        <f t="shared" si="1989"/>
        <v>#DIV/0!</v>
      </c>
      <c r="M1060" s="166">
        <v>0</v>
      </c>
      <c r="N1060" s="699" t="e">
        <f t="shared" si="2024"/>
        <v>#DIV/0!</v>
      </c>
      <c r="O1060" s="62"/>
      <c r="P1060" s="41"/>
      <c r="Q1060" s="62"/>
      <c r="R1060" s="41"/>
      <c r="S1060" s="62"/>
      <c r="T1060" s="41"/>
      <c r="U1060" s="62"/>
      <c r="V1060" s="154"/>
      <c r="W1060" s="161"/>
      <c r="X1060" s="161"/>
      <c r="Y1060" s="161"/>
      <c r="Z1060" s="161"/>
      <c r="AA1060" s="161"/>
      <c r="AB1060" s="161"/>
      <c r="AC1060" s="161"/>
      <c r="AD1060" s="597"/>
      <c r="AE1060" s="871"/>
      <c r="AF1060" s="699" t="e">
        <f t="shared" si="1991"/>
        <v>#DIV/0!</v>
      </c>
      <c r="AG1060" s="871"/>
      <c r="AH1060" s="772" t="e">
        <f t="shared" si="1992"/>
        <v>#DIV/0!</v>
      </c>
      <c r="AI1060" s="62"/>
      <c r="AJ1060" s="41"/>
      <c r="AK1060" s="62"/>
      <c r="AL1060" s="41"/>
      <c r="AM1060" s="62"/>
      <c r="AN1060" s="41"/>
      <c r="AO1060" s="62"/>
      <c r="AP1060" s="161"/>
      <c r="AQ1060" s="597"/>
      <c r="AR1060" s="166">
        <f t="shared" si="2025"/>
        <v>0</v>
      </c>
      <c r="AS1060" s="699"/>
      <c r="AT1060" s="166">
        <f>AT1061+AT1062</f>
        <v>0</v>
      </c>
      <c r="AU1060" s="699"/>
      <c r="AV1060" s="62"/>
      <c r="AW1060" s="699"/>
      <c r="AX1060" s="871"/>
      <c r="AY1060" s="699"/>
      <c r="AZ1060" s="62"/>
      <c r="BA1060" s="41"/>
      <c r="BB1060" s="62"/>
      <c r="BC1060" s="161"/>
      <c r="BD1060" s="161"/>
      <c r="BE1060" s="161"/>
      <c r="BF1060" s="62"/>
      <c r="BG1060" s="62"/>
      <c r="BH1060" s="62"/>
      <c r="BI1060" s="62"/>
      <c r="BJ1060" s="161"/>
      <c r="BK1060" s="161"/>
      <c r="BL1060" s="161"/>
      <c r="BM1060" s="161"/>
      <c r="BN1060" s="678">
        <f>BO1060</f>
        <v>0</v>
      </c>
      <c r="BO1060" s="678">
        <f>BO1061+BO1062</f>
        <v>0</v>
      </c>
      <c r="BP1060" s="161"/>
      <c r="BQ1060" s="161"/>
      <c r="BR1060" s="161"/>
      <c r="BS1060" s="161"/>
      <c r="BT1060" s="684">
        <f>BU1060-BN1060</f>
        <v>0</v>
      </c>
      <c r="BU1060" s="657">
        <f>BV1060</f>
        <v>0</v>
      </c>
      <c r="BV1060" s="657">
        <f>BV1061+BV1062</f>
        <v>0</v>
      </c>
      <c r="BW1060" s="62"/>
      <c r="BX1060" s="62"/>
      <c r="BY1060" s="62"/>
      <c r="BZ1060" s="62"/>
      <c r="CE1060" s="699"/>
    </row>
    <row r="1061" spans="2:83" s="42" customFormat="1" ht="55.5" hidden="1" customHeight="1" x14ac:dyDescent="0.25">
      <c r="B1061" s="659"/>
      <c r="C1061" s="249" t="s">
        <v>31</v>
      </c>
      <c r="D1061" s="166"/>
      <c r="E1061" s="844"/>
      <c r="F1061" s="844"/>
      <c r="G1061" s="844"/>
      <c r="H1061" s="844"/>
      <c r="I1061" s="166"/>
      <c r="J1061" s="166">
        <f t="shared" si="2023"/>
        <v>0</v>
      </c>
      <c r="K1061" s="166">
        <f t="shared" si="2022"/>
        <v>0</v>
      </c>
      <c r="L1061" s="699" t="e">
        <f t="shared" si="1989"/>
        <v>#DIV/0!</v>
      </c>
      <c r="M1061" s="166">
        <v>0</v>
      </c>
      <c r="N1061" s="699" t="e">
        <f t="shared" si="2024"/>
        <v>#DIV/0!</v>
      </c>
      <c r="O1061" s="657"/>
      <c r="P1061" s="687"/>
      <c r="Q1061" s="657"/>
      <c r="R1061" s="687"/>
      <c r="S1061" s="41"/>
      <c r="T1061" s="41"/>
      <c r="U1061" s="41"/>
      <c r="V1061" s="660"/>
      <c r="W1061" s="597"/>
      <c r="X1061" s="597"/>
      <c r="Y1061" s="597"/>
      <c r="Z1061" s="597"/>
      <c r="AA1061" s="597"/>
      <c r="AB1061" s="597"/>
      <c r="AC1061" s="597"/>
      <c r="AD1061" s="597"/>
      <c r="AE1061" s="258"/>
      <c r="AF1061" s="699" t="e">
        <f t="shared" si="1991"/>
        <v>#DIV/0!</v>
      </c>
      <c r="AG1061" s="258"/>
      <c r="AH1061" s="772" t="e">
        <f t="shared" si="1992"/>
        <v>#DIV/0!</v>
      </c>
      <c r="AI1061" s="41"/>
      <c r="AJ1061" s="41"/>
      <c r="AK1061" s="41"/>
      <c r="AL1061" s="41"/>
      <c r="AM1061" s="41"/>
      <c r="AN1061" s="41"/>
      <c r="AO1061" s="41"/>
      <c r="AP1061" s="657"/>
      <c r="AQ1061" s="687"/>
      <c r="AR1061" s="166">
        <f t="shared" si="2025"/>
        <v>0</v>
      </c>
      <c r="AS1061" s="699"/>
      <c r="AT1061" s="166">
        <f>D1061</f>
        <v>0</v>
      </c>
      <c r="AU1061" s="699"/>
      <c r="AV1061" s="657"/>
      <c r="AW1061" s="699"/>
      <c r="AX1061" s="166"/>
      <c r="AY1061" s="699"/>
      <c r="AZ1061" s="41"/>
      <c r="BA1061" s="41"/>
      <c r="BB1061" s="41"/>
      <c r="BC1061" s="597"/>
      <c r="BD1061" s="597"/>
      <c r="BE1061" s="597"/>
      <c r="BF1061" s="41"/>
      <c r="BG1061" s="41"/>
      <c r="BH1061" s="41"/>
      <c r="BI1061" s="41"/>
      <c r="BJ1061" s="597"/>
      <c r="BK1061" s="597"/>
      <c r="BL1061" s="597"/>
      <c r="BM1061" s="597"/>
      <c r="BN1061" s="678"/>
      <c r="BO1061" s="678"/>
      <c r="BP1061" s="597"/>
      <c r="BQ1061" s="597"/>
      <c r="BR1061" s="597"/>
      <c r="BS1061" s="597"/>
      <c r="BT1061" s="684"/>
      <c r="BU1061" s="657"/>
      <c r="BV1061" s="657"/>
      <c r="BW1061" s="657"/>
      <c r="BX1061" s="657"/>
      <c r="BY1061" s="41"/>
      <c r="BZ1061" s="41"/>
      <c r="CE1061" s="699"/>
    </row>
    <row r="1062" spans="2:83" s="23" customFormat="1" ht="55.5" hidden="1" customHeight="1" x14ac:dyDescent="0.25">
      <c r="B1062" s="464"/>
      <c r="C1062" s="251" t="s">
        <v>32</v>
      </c>
      <c r="D1062" s="176"/>
      <c r="E1062" s="167"/>
      <c r="F1062" s="167"/>
      <c r="G1062" s="167"/>
      <c r="H1062" s="167"/>
      <c r="I1062" s="176"/>
      <c r="J1062" s="176">
        <f t="shared" si="2023"/>
        <v>0</v>
      </c>
      <c r="K1062" s="176">
        <f t="shared" si="2022"/>
        <v>0</v>
      </c>
      <c r="L1062" s="699" t="e">
        <f t="shared" si="1989"/>
        <v>#DIV/0!</v>
      </c>
      <c r="M1062" s="176">
        <v>0</v>
      </c>
      <c r="N1062" s="699" t="e">
        <f t="shared" si="2024"/>
        <v>#DIV/0!</v>
      </c>
      <c r="O1062" s="658"/>
      <c r="P1062" s="687"/>
      <c r="Q1062" s="658"/>
      <c r="R1062" s="687"/>
      <c r="S1062" s="22"/>
      <c r="T1062" s="41"/>
      <c r="U1062" s="22"/>
      <c r="V1062" s="466"/>
      <c r="W1062" s="465"/>
      <c r="X1062" s="465"/>
      <c r="Y1062" s="465"/>
      <c r="Z1062" s="465"/>
      <c r="AA1062" s="465"/>
      <c r="AB1062" s="465"/>
      <c r="AC1062" s="465"/>
      <c r="AD1062" s="597"/>
      <c r="AE1062" s="187"/>
      <c r="AF1062" s="699" t="e">
        <f t="shared" si="1991"/>
        <v>#DIV/0!</v>
      </c>
      <c r="AG1062" s="187"/>
      <c r="AH1062" s="772" t="e">
        <f t="shared" si="1992"/>
        <v>#DIV/0!</v>
      </c>
      <c r="AI1062" s="22"/>
      <c r="AJ1062" s="41"/>
      <c r="AK1062" s="22"/>
      <c r="AL1062" s="41"/>
      <c r="AM1062" s="22"/>
      <c r="AN1062" s="41"/>
      <c r="AO1062" s="22"/>
      <c r="AP1062" s="658"/>
      <c r="AQ1062" s="687"/>
      <c r="AR1062" s="176">
        <f t="shared" si="2025"/>
        <v>0</v>
      </c>
      <c r="AS1062" s="699"/>
      <c r="AT1062" s="176">
        <f>D1062</f>
        <v>0</v>
      </c>
      <c r="AU1062" s="699"/>
      <c r="AV1062" s="658"/>
      <c r="AW1062" s="699"/>
      <c r="AX1062" s="176"/>
      <c r="AY1062" s="699"/>
      <c r="AZ1062" s="22"/>
      <c r="BA1062" s="41"/>
      <c r="BB1062" s="22"/>
      <c r="BC1062" s="465"/>
      <c r="BD1062" s="465"/>
      <c r="BE1062" s="465"/>
      <c r="BF1062" s="22"/>
      <c r="BG1062" s="22"/>
      <c r="BH1062" s="22"/>
      <c r="BI1062" s="22"/>
      <c r="BJ1062" s="465"/>
      <c r="BK1062" s="465"/>
      <c r="BL1062" s="465"/>
      <c r="BM1062" s="465"/>
      <c r="BN1062" s="681"/>
      <c r="BO1062" s="681"/>
      <c r="BP1062" s="465"/>
      <c r="BQ1062" s="465"/>
      <c r="BR1062" s="465"/>
      <c r="BS1062" s="465"/>
      <c r="BT1062" s="685"/>
      <c r="BU1062" s="658"/>
      <c r="BV1062" s="658"/>
      <c r="BW1062" s="658"/>
      <c r="BX1062" s="658"/>
      <c r="BY1062" s="22"/>
      <c r="BZ1062" s="22"/>
      <c r="CE1062" s="699"/>
    </row>
    <row r="1063" spans="2:83" s="322" customFormat="1" ht="122.25" customHeight="1" x14ac:dyDescent="0.25">
      <c r="B1063" s="659" t="s">
        <v>63</v>
      </c>
      <c r="C1063" s="113" t="s">
        <v>536</v>
      </c>
      <c r="D1063" s="166">
        <f t="shared" ref="D1063:D1089" si="2027">G1063</f>
        <v>44000</v>
      </c>
      <c r="E1063" s="871"/>
      <c r="F1063" s="871"/>
      <c r="G1063" s="166">
        <f>G1064+G1065</f>
        <v>44000</v>
      </c>
      <c r="H1063" s="871"/>
      <c r="I1063" s="871"/>
      <c r="J1063" s="166">
        <f t="shared" si="2023"/>
        <v>-44000</v>
      </c>
      <c r="K1063" s="166">
        <f>Q1063</f>
        <v>0</v>
      </c>
      <c r="L1063" s="699">
        <f t="shared" si="1989"/>
        <v>0</v>
      </c>
      <c r="M1063" s="166">
        <v>0</v>
      </c>
      <c r="N1063" s="687"/>
      <c r="O1063" s="657">
        <v>0</v>
      </c>
      <c r="P1063" s="687"/>
      <c r="Q1063" s="687">
        <f>Q1064+Q1065</f>
        <v>0</v>
      </c>
      <c r="R1063" s="687"/>
      <c r="S1063" s="62"/>
      <c r="T1063" s="41"/>
      <c r="U1063" s="62"/>
      <c r="V1063" s="154"/>
      <c r="W1063" s="161"/>
      <c r="X1063" s="161"/>
      <c r="Y1063" s="161"/>
      <c r="Z1063" s="161"/>
      <c r="AA1063" s="161"/>
      <c r="AB1063" s="161"/>
      <c r="AC1063" s="161"/>
      <c r="AD1063" s="597"/>
      <c r="AE1063" s="166">
        <f t="shared" ref="AE1063:AE1089" si="2028">AK1063</f>
        <v>0</v>
      </c>
      <c r="AF1063" s="699">
        <f t="shared" si="1991"/>
        <v>0</v>
      </c>
      <c r="AG1063" s="871"/>
      <c r="AH1063" s="699"/>
      <c r="AI1063" s="62"/>
      <c r="AJ1063" s="41"/>
      <c r="AK1063" s="678"/>
      <c r="AL1063" s="687"/>
      <c r="AM1063" s="62"/>
      <c r="AN1063" s="41"/>
      <c r="AO1063" s="62"/>
      <c r="AP1063" s="657">
        <f t="shared" ref="AP1063:AP1089" si="2029">AR1063-AE1063</f>
        <v>43710.718229999999</v>
      </c>
      <c r="AQ1063" s="687"/>
      <c r="AR1063" s="166">
        <f>AX1063</f>
        <v>43710.718229999999</v>
      </c>
      <c r="AS1063" s="699"/>
      <c r="AT1063" s="166">
        <f>AT1064+AT1065</f>
        <v>0</v>
      </c>
      <c r="AU1063" s="699"/>
      <c r="AV1063" s="657">
        <v>0</v>
      </c>
      <c r="AW1063" s="699"/>
      <c r="AX1063" s="166">
        <f>AX1064+AX1065</f>
        <v>43710.718229999999</v>
      </c>
      <c r="AY1063" s="699">
        <f t="shared" ref="AY1063:AY1065" si="2030">AX1063/G1063</f>
        <v>0.99342541431818177</v>
      </c>
      <c r="AZ1063" s="62"/>
      <c r="BA1063" s="41"/>
      <c r="BB1063" s="62"/>
      <c r="BC1063" s="161"/>
      <c r="BD1063" s="161"/>
      <c r="BE1063" s="161"/>
      <c r="BF1063" s="62"/>
      <c r="BG1063" s="62"/>
      <c r="BH1063" s="62"/>
      <c r="BI1063" s="62"/>
      <c r="BJ1063" s="161"/>
      <c r="BK1063" s="161"/>
      <c r="BL1063" s="161"/>
      <c r="BM1063" s="161"/>
      <c r="BN1063" s="154"/>
      <c r="BO1063" s="161"/>
      <c r="BP1063" s="161"/>
      <c r="BQ1063" s="161"/>
      <c r="BR1063" s="161"/>
      <c r="BS1063" s="161"/>
      <c r="BT1063" s="161"/>
      <c r="BU1063" s="657"/>
      <c r="BV1063" s="657"/>
      <c r="BW1063" s="62"/>
      <c r="BX1063" s="62"/>
      <c r="BY1063" s="62"/>
      <c r="BZ1063" s="62"/>
      <c r="CE1063" s="699"/>
    </row>
    <row r="1064" spans="2:83" s="322" customFormat="1" ht="51.75" customHeight="1" x14ac:dyDescent="0.25">
      <c r="B1064" s="659"/>
      <c r="C1064" s="249" t="s">
        <v>31</v>
      </c>
      <c r="D1064" s="166">
        <f t="shared" si="2027"/>
        <v>22000</v>
      </c>
      <c r="E1064" s="871"/>
      <c r="F1064" s="871"/>
      <c r="G1064" s="166">
        <f>G1067+G1070</f>
        <v>22000</v>
      </c>
      <c r="H1064" s="871"/>
      <c r="I1064" s="871"/>
      <c r="J1064" s="166"/>
      <c r="K1064" s="166">
        <f t="shared" ref="K1064:K1089" si="2031">Q1064</f>
        <v>0</v>
      </c>
      <c r="L1064" s="699">
        <f t="shared" si="1989"/>
        <v>0</v>
      </c>
      <c r="M1064" s="166"/>
      <c r="N1064" s="687"/>
      <c r="O1064" s="687"/>
      <c r="P1064" s="687"/>
      <c r="Q1064" s="687">
        <f>Q1067+Q1070</f>
        <v>0</v>
      </c>
      <c r="R1064" s="687"/>
      <c r="S1064" s="62"/>
      <c r="T1064" s="41"/>
      <c r="U1064" s="62"/>
      <c r="V1064" s="154"/>
      <c r="W1064" s="161"/>
      <c r="X1064" s="161"/>
      <c r="Y1064" s="161"/>
      <c r="Z1064" s="161"/>
      <c r="AA1064" s="161"/>
      <c r="AB1064" s="161"/>
      <c r="AC1064" s="161"/>
      <c r="AD1064" s="597"/>
      <c r="AE1064" s="166"/>
      <c r="AF1064" s="699"/>
      <c r="AG1064" s="871"/>
      <c r="AH1064" s="699"/>
      <c r="AI1064" s="62"/>
      <c r="AJ1064" s="41"/>
      <c r="AK1064" s="687"/>
      <c r="AL1064" s="687"/>
      <c r="AM1064" s="62"/>
      <c r="AN1064" s="41"/>
      <c r="AO1064" s="62"/>
      <c r="AP1064" s="687"/>
      <c r="AQ1064" s="687"/>
      <c r="AR1064" s="166">
        <f>AX1064</f>
        <v>21855.359120000001</v>
      </c>
      <c r="AS1064" s="699"/>
      <c r="AT1064" s="166">
        <v>0</v>
      </c>
      <c r="AU1064" s="699"/>
      <c r="AV1064" s="687"/>
      <c r="AW1064" s="699"/>
      <c r="AX1064" s="166">
        <f>AX1067+AX1070</f>
        <v>21855.359120000001</v>
      </c>
      <c r="AY1064" s="699">
        <f t="shared" si="2030"/>
        <v>0.99342541454545463</v>
      </c>
      <c r="AZ1064" s="62"/>
      <c r="BA1064" s="41"/>
      <c r="BB1064" s="62"/>
      <c r="BC1064" s="161"/>
      <c r="BD1064" s="161"/>
      <c r="BE1064" s="161"/>
      <c r="BF1064" s="62"/>
      <c r="BG1064" s="62"/>
      <c r="BH1064" s="62"/>
      <c r="BI1064" s="62"/>
      <c r="BJ1064" s="161"/>
      <c r="BK1064" s="161"/>
      <c r="BL1064" s="161"/>
      <c r="BM1064" s="161"/>
      <c r="BN1064" s="154"/>
      <c r="BO1064" s="161"/>
      <c r="BP1064" s="161"/>
      <c r="BQ1064" s="161"/>
      <c r="BR1064" s="161"/>
      <c r="BS1064" s="161"/>
      <c r="BT1064" s="161"/>
      <c r="BU1064" s="687"/>
      <c r="BV1064" s="687"/>
      <c r="BW1064" s="62"/>
      <c r="BX1064" s="62"/>
      <c r="BY1064" s="62"/>
      <c r="BZ1064" s="62"/>
      <c r="CE1064" s="699"/>
    </row>
    <row r="1065" spans="2:83" s="23" customFormat="1" ht="55.5" customHeight="1" x14ac:dyDescent="0.25">
      <c r="B1065" s="464"/>
      <c r="C1065" s="251" t="s">
        <v>32</v>
      </c>
      <c r="D1065" s="176">
        <f t="shared" si="2027"/>
        <v>22000</v>
      </c>
      <c r="E1065" s="187"/>
      <c r="F1065" s="187"/>
      <c r="G1065" s="176">
        <f>G1068+G1071</f>
        <v>22000</v>
      </c>
      <c r="H1065" s="187"/>
      <c r="I1065" s="187"/>
      <c r="J1065" s="176"/>
      <c r="K1065" s="176">
        <f t="shared" si="2031"/>
        <v>0</v>
      </c>
      <c r="L1065" s="739">
        <f t="shared" si="1989"/>
        <v>0</v>
      </c>
      <c r="M1065" s="176"/>
      <c r="N1065" s="955"/>
      <c r="O1065" s="955"/>
      <c r="P1065" s="955"/>
      <c r="Q1065" s="955">
        <f>Q1068+Q1071</f>
        <v>0</v>
      </c>
      <c r="R1065" s="955"/>
      <c r="S1065" s="22"/>
      <c r="T1065" s="22"/>
      <c r="U1065" s="22"/>
      <c r="V1065" s="466"/>
      <c r="W1065" s="465"/>
      <c r="X1065" s="465"/>
      <c r="Y1065" s="465"/>
      <c r="Z1065" s="465"/>
      <c r="AA1065" s="465"/>
      <c r="AB1065" s="465"/>
      <c r="AC1065" s="465"/>
      <c r="AD1065" s="465"/>
      <c r="AE1065" s="176"/>
      <c r="AF1065" s="739"/>
      <c r="AG1065" s="187"/>
      <c r="AH1065" s="739"/>
      <c r="AI1065" s="22"/>
      <c r="AJ1065" s="22"/>
      <c r="AK1065" s="955"/>
      <c r="AL1065" s="955"/>
      <c r="AM1065" s="22"/>
      <c r="AN1065" s="22"/>
      <c r="AO1065" s="22"/>
      <c r="AP1065" s="955"/>
      <c r="AQ1065" s="955"/>
      <c r="AR1065" s="176">
        <f>AX1065</f>
        <v>21855.359110000001</v>
      </c>
      <c r="AS1065" s="739"/>
      <c r="AT1065" s="176">
        <v>0</v>
      </c>
      <c r="AU1065" s="739"/>
      <c r="AV1065" s="955"/>
      <c r="AW1065" s="739"/>
      <c r="AX1065" s="176">
        <f>AX1068+AX1071</f>
        <v>21855.359110000001</v>
      </c>
      <c r="AY1065" s="699">
        <f t="shared" si="2030"/>
        <v>0.99342541409090912</v>
      </c>
      <c r="AZ1065" s="22"/>
      <c r="BA1065" s="22"/>
      <c r="BB1065" s="22"/>
      <c r="BC1065" s="465"/>
      <c r="BD1065" s="465"/>
      <c r="BE1065" s="465"/>
      <c r="BF1065" s="22"/>
      <c r="BG1065" s="22"/>
      <c r="BH1065" s="22"/>
      <c r="BI1065" s="22"/>
      <c r="BJ1065" s="465"/>
      <c r="BK1065" s="465"/>
      <c r="BL1065" s="465"/>
      <c r="BM1065" s="465"/>
      <c r="BN1065" s="466"/>
      <c r="BO1065" s="465"/>
      <c r="BP1065" s="465"/>
      <c r="BQ1065" s="465"/>
      <c r="BR1065" s="465"/>
      <c r="BS1065" s="465"/>
      <c r="BT1065" s="465"/>
      <c r="BU1065" s="955"/>
      <c r="BV1065" s="955"/>
      <c r="BW1065" s="22"/>
      <c r="BX1065" s="22"/>
      <c r="BY1065" s="22"/>
      <c r="BZ1065" s="22"/>
      <c r="CE1065" s="739"/>
    </row>
    <row r="1066" spans="2:83" s="322" customFormat="1" ht="48" customHeight="1" x14ac:dyDescent="0.25">
      <c r="B1066" s="659"/>
      <c r="C1066" s="113" t="s">
        <v>257</v>
      </c>
      <c r="D1066" s="166">
        <f t="shared" si="2027"/>
        <v>8091.1875099999997</v>
      </c>
      <c r="E1066" s="871"/>
      <c r="F1066" s="871"/>
      <c r="G1066" s="166">
        <f>G1067+G1068</f>
        <v>8091.1875099999997</v>
      </c>
      <c r="H1066" s="871"/>
      <c r="I1066" s="871"/>
      <c r="J1066" s="166"/>
      <c r="K1066" s="166">
        <f t="shared" si="2031"/>
        <v>0</v>
      </c>
      <c r="L1066" s="699">
        <f t="shared" si="1989"/>
        <v>0</v>
      </c>
      <c r="M1066" s="166"/>
      <c r="N1066" s="687"/>
      <c r="O1066" s="687"/>
      <c r="P1066" s="687"/>
      <c r="Q1066" s="687">
        <f>Q1067+Q1068</f>
        <v>0</v>
      </c>
      <c r="R1066" s="687"/>
      <c r="S1066" s="62"/>
      <c r="T1066" s="41"/>
      <c r="U1066" s="62"/>
      <c r="V1066" s="154"/>
      <c r="W1066" s="161"/>
      <c r="X1066" s="161"/>
      <c r="Y1066" s="161"/>
      <c r="Z1066" s="161"/>
      <c r="AA1066" s="161"/>
      <c r="AB1066" s="161"/>
      <c r="AC1066" s="161"/>
      <c r="AD1066" s="597"/>
      <c r="AE1066" s="166"/>
      <c r="AF1066" s="699"/>
      <c r="AG1066" s="871"/>
      <c r="AH1066" s="699"/>
      <c r="AI1066" s="62"/>
      <c r="AJ1066" s="41"/>
      <c r="AK1066" s="687"/>
      <c r="AL1066" s="687"/>
      <c r="AM1066" s="62"/>
      <c r="AN1066" s="41"/>
      <c r="AO1066" s="62"/>
      <c r="AP1066" s="687"/>
      <c r="AQ1066" s="687"/>
      <c r="AR1066" s="166">
        <f t="shared" si="2025"/>
        <v>0</v>
      </c>
      <c r="AS1066" s="699"/>
      <c r="AT1066" s="166"/>
      <c r="AU1066" s="699"/>
      <c r="AV1066" s="687"/>
      <c r="AW1066" s="699"/>
      <c r="AX1066" s="166">
        <f>AX1067+AX1068</f>
        <v>7801.9057400000002</v>
      </c>
      <c r="AY1066" s="699">
        <f>AX1066/D1066</f>
        <v>0.96424730366927314</v>
      </c>
      <c r="AZ1066" s="62"/>
      <c r="BA1066" s="41"/>
      <c r="BB1066" s="62"/>
      <c r="BC1066" s="161"/>
      <c r="BD1066" s="161"/>
      <c r="BE1066" s="161"/>
      <c r="BF1066" s="62"/>
      <c r="BG1066" s="62"/>
      <c r="BH1066" s="62"/>
      <c r="BI1066" s="62"/>
      <c r="BJ1066" s="161"/>
      <c r="BK1066" s="161"/>
      <c r="BL1066" s="161"/>
      <c r="BM1066" s="161"/>
      <c r="BN1066" s="154"/>
      <c r="BO1066" s="161"/>
      <c r="BP1066" s="161"/>
      <c r="BQ1066" s="161"/>
      <c r="BR1066" s="161"/>
      <c r="BS1066" s="161"/>
      <c r="BT1066" s="161"/>
      <c r="BU1066" s="687"/>
      <c r="BV1066" s="687"/>
      <c r="BW1066" s="62"/>
      <c r="BX1066" s="62"/>
      <c r="BY1066" s="62"/>
      <c r="BZ1066" s="62"/>
      <c r="CE1066" s="699"/>
    </row>
    <row r="1067" spans="2:83" s="322" customFormat="1" ht="44.25" customHeight="1" x14ac:dyDescent="0.25">
      <c r="B1067" s="659"/>
      <c r="C1067" s="249" t="s">
        <v>31</v>
      </c>
      <c r="D1067" s="166">
        <f t="shared" si="2027"/>
        <v>4045.59375</v>
      </c>
      <c r="E1067" s="871"/>
      <c r="F1067" s="871"/>
      <c r="G1067" s="166">
        <v>4045.59375</v>
      </c>
      <c r="H1067" s="871"/>
      <c r="I1067" s="871"/>
      <c r="J1067" s="166"/>
      <c r="K1067" s="166">
        <f t="shared" si="2031"/>
        <v>0</v>
      </c>
      <c r="L1067" s="699">
        <f t="shared" si="1989"/>
        <v>0</v>
      </c>
      <c r="M1067" s="166"/>
      <c r="N1067" s="687"/>
      <c r="O1067" s="687"/>
      <c r="P1067" s="687"/>
      <c r="Q1067" s="687">
        <v>0</v>
      </c>
      <c r="R1067" s="687"/>
      <c r="S1067" s="62"/>
      <c r="T1067" s="41"/>
      <c r="U1067" s="62"/>
      <c r="V1067" s="154"/>
      <c r="W1067" s="161"/>
      <c r="X1067" s="161"/>
      <c r="Y1067" s="161"/>
      <c r="Z1067" s="161"/>
      <c r="AA1067" s="161"/>
      <c r="AB1067" s="161"/>
      <c r="AC1067" s="161"/>
      <c r="AD1067" s="597"/>
      <c r="AE1067" s="166"/>
      <c r="AF1067" s="699"/>
      <c r="AG1067" s="871"/>
      <c r="AH1067" s="699"/>
      <c r="AI1067" s="62"/>
      <c r="AJ1067" s="41"/>
      <c r="AK1067" s="687"/>
      <c r="AL1067" s="687"/>
      <c r="AM1067" s="62"/>
      <c r="AN1067" s="41"/>
      <c r="AO1067" s="62"/>
      <c r="AP1067" s="687"/>
      <c r="AQ1067" s="687"/>
      <c r="AR1067" s="166">
        <f t="shared" si="2025"/>
        <v>0</v>
      </c>
      <c r="AS1067" s="699"/>
      <c r="AT1067" s="166"/>
      <c r="AU1067" s="699"/>
      <c r="AV1067" s="687"/>
      <c r="AW1067" s="699"/>
      <c r="AX1067" s="166">
        <v>3900.9528700000001</v>
      </c>
      <c r="AY1067" s="699">
        <f t="shared" ref="AY1067:AY1068" si="2032">AX1067/D1067</f>
        <v>0.96424730486099852</v>
      </c>
      <c r="AZ1067" s="62"/>
      <c r="BA1067" s="41"/>
      <c r="BB1067" s="62"/>
      <c r="BC1067" s="161"/>
      <c r="BD1067" s="161"/>
      <c r="BE1067" s="161"/>
      <c r="BF1067" s="62"/>
      <c r="BG1067" s="62"/>
      <c r="BH1067" s="62"/>
      <c r="BI1067" s="62"/>
      <c r="BJ1067" s="161"/>
      <c r="BK1067" s="161"/>
      <c r="BL1067" s="161"/>
      <c r="BM1067" s="161"/>
      <c r="BN1067" s="154"/>
      <c r="BO1067" s="161"/>
      <c r="BP1067" s="161"/>
      <c r="BQ1067" s="161"/>
      <c r="BR1067" s="161"/>
      <c r="BS1067" s="161"/>
      <c r="BT1067" s="161"/>
      <c r="BU1067" s="687"/>
      <c r="BV1067" s="687"/>
      <c r="BW1067" s="62"/>
      <c r="BX1067" s="62"/>
      <c r="BY1067" s="62"/>
      <c r="BZ1067" s="62"/>
      <c r="CE1067" s="699"/>
    </row>
    <row r="1068" spans="2:83" s="322" customFormat="1" ht="47.25" customHeight="1" x14ac:dyDescent="0.25">
      <c r="B1068" s="659"/>
      <c r="C1068" s="251" t="s">
        <v>32</v>
      </c>
      <c r="D1068" s="176">
        <f t="shared" si="2027"/>
        <v>4045.5937600000002</v>
      </c>
      <c r="E1068" s="871"/>
      <c r="F1068" s="871"/>
      <c r="G1068" s="176">
        <v>4045.5937600000002</v>
      </c>
      <c r="H1068" s="871"/>
      <c r="I1068" s="871"/>
      <c r="J1068" s="166"/>
      <c r="K1068" s="176">
        <f t="shared" si="2031"/>
        <v>0</v>
      </c>
      <c r="L1068" s="699">
        <f t="shared" si="1989"/>
        <v>0</v>
      </c>
      <c r="M1068" s="166"/>
      <c r="N1068" s="687"/>
      <c r="O1068" s="687"/>
      <c r="P1068" s="687"/>
      <c r="Q1068" s="688">
        <f>Q1067</f>
        <v>0</v>
      </c>
      <c r="R1068" s="687"/>
      <c r="S1068" s="62"/>
      <c r="T1068" s="41"/>
      <c r="U1068" s="62"/>
      <c r="V1068" s="154"/>
      <c r="W1068" s="161"/>
      <c r="X1068" s="161"/>
      <c r="Y1068" s="161"/>
      <c r="Z1068" s="161"/>
      <c r="AA1068" s="161"/>
      <c r="AB1068" s="161"/>
      <c r="AC1068" s="161"/>
      <c r="AD1068" s="597"/>
      <c r="AE1068" s="166"/>
      <c r="AF1068" s="699"/>
      <c r="AG1068" s="871"/>
      <c r="AH1068" s="699"/>
      <c r="AI1068" s="62"/>
      <c r="AJ1068" s="41"/>
      <c r="AK1068" s="687"/>
      <c r="AL1068" s="687"/>
      <c r="AM1068" s="62"/>
      <c r="AN1068" s="41"/>
      <c r="AO1068" s="62"/>
      <c r="AP1068" s="687"/>
      <c r="AQ1068" s="687"/>
      <c r="AR1068" s="166">
        <f t="shared" si="2025"/>
        <v>0</v>
      </c>
      <c r="AS1068" s="699"/>
      <c r="AT1068" s="166"/>
      <c r="AU1068" s="699"/>
      <c r="AV1068" s="687"/>
      <c r="AW1068" s="699"/>
      <c r="AX1068" s="176">
        <f>AX1067</f>
        <v>3900.9528700000001</v>
      </c>
      <c r="AY1068" s="699">
        <f t="shared" si="2032"/>
        <v>0.96424730247754775</v>
      </c>
      <c r="AZ1068" s="62"/>
      <c r="BA1068" s="41"/>
      <c r="BB1068" s="62"/>
      <c r="BC1068" s="161"/>
      <c r="BD1068" s="161"/>
      <c r="BE1068" s="161"/>
      <c r="BF1068" s="62"/>
      <c r="BG1068" s="62"/>
      <c r="BH1068" s="62"/>
      <c r="BI1068" s="62"/>
      <c r="BJ1068" s="161"/>
      <c r="BK1068" s="161"/>
      <c r="BL1068" s="161"/>
      <c r="BM1068" s="161"/>
      <c r="BN1068" s="154"/>
      <c r="BO1068" s="161"/>
      <c r="BP1068" s="161"/>
      <c r="BQ1068" s="161"/>
      <c r="BR1068" s="161"/>
      <c r="BS1068" s="161"/>
      <c r="BT1068" s="161"/>
      <c r="BU1068" s="687"/>
      <c r="BV1068" s="687"/>
      <c r="BW1068" s="62"/>
      <c r="BX1068" s="62"/>
      <c r="BY1068" s="62"/>
      <c r="BZ1068" s="62"/>
      <c r="CE1068" s="699"/>
    </row>
    <row r="1069" spans="2:83" s="322" customFormat="1" ht="49.5" customHeight="1" x14ac:dyDescent="0.25">
      <c r="B1069" s="659"/>
      <c r="C1069" s="113" t="s">
        <v>108</v>
      </c>
      <c r="D1069" s="166">
        <f t="shared" si="2027"/>
        <v>35908.812489999997</v>
      </c>
      <c r="E1069" s="871"/>
      <c r="F1069" s="871"/>
      <c r="G1069" s="166">
        <f>G1070+G1071</f>
        <v>35908.812489999997</v>
      </c>
      <c r="H1069" s="871"/>
      <c r="I1069" s="871"/>
      <c r="J1069" s="166"/>
      <c r="K1069" s="166">
        <f t="shared" si="2031"/>
        <v>0</v>
      </c>
      <c r="L1069" s="699">
        <f t="shared" si="1989"/>
        <v>0</v>
      </c>
      <c r="M1069" s="166"/>
      <c r="N1069" s="687"/>
      <c r="O1069" s="687"/>
      <c r="P1069" s="687"/>
      <c r="Q1069" s="687">
        <f>Q1070+Q1071</f>
        <v>0</v>
      </c>
      <c r="R1069" s="687"/>
      <c r="S1069" s="62"/>
      <c r="T1069" s="41"/>
      <c r="U1069" s="62"/>
      <c r="V1069" s="154"/>
      <c r="W1069" s="161"/>
      <c r="X1069" s="161"/>
      <c r="Y1069" s="161"/>
      <c r="Z1069" s="161"/>
      <c r="AA1069" s="161"/>
      <c r="AB1069" s="161"/>
      <c r="AC1069" s="161"/>
      <c r="AD1069" s="597"/>
      <c r="AE1069" s="166"/>
      <c r="AF1069" s="699"/>
      <c r="AG1069" s="871"/>
      <c r="AH1069" s="699"/>
      <c r="AI1069" s="62"/>
      <c r="AJ1069" s="41"/>
      <c r="AK1069" s="687"/>
      <c r="AL1069" s="687"/>
      <c r="AM1069" s="62"/>
      <c r="AN1069" s="41"/>
      <c r="AO1069" s="62"/>
      <c r="AP1069" s="687"/>
      <c r="AQ1069" s="687"/>
      <c r="AR1069" s="166">
        <f t="shared" si="2025"/>
        <v>0</v>
      </c>
      <c r="AS1069" s="699"/>
      <c r="AT1069" s="166"/>
      <c r="AU1069" s="699"/>
      <c r="AV1069" s="687"/>
      <c r="AW1069" s="699"/>
      <c r="AX1069" s="166">
        <f>AX1070+AX1071</f>
        <v>35908.812489999997</v>
      </c>
      <c r="AY1069" s="699">
        <f>AX1069/D1069</f>
        <v>1</v>
      </c>
      <c r="AZ1069" s="62"/>
      <c r="BA1069" s="41"/>
      <c r="BB1069" s="62"/>
      <c r="BC1069" s="161"/>
      <c r="BD1069" s="161"/>
      <c r="BE1069" s="161"/>
      <c r="BF1069" s="62"/>
      <c r="BG1069" s="62"/>
      <c r="BH1069" s="62"/>
      <c r="BI1069" s="62"/>
      <c r="BJ1069" s="161"/>
      <c r="BK1069" s="161"/>
      <c r="BL1069" s="161"/>
      <c r="BM1069" s="161"/>
      <c r="BN1069" s="154"/>
      <c r="BO1069" s="161"/>
      <c r="BP1069" s="161"/>
      <c r="BQ1069" s="161"/>
      <c r="BR1069" s="161"/>
      <c r="BS1069" s="161"/>
      <c r="BT1069" s="161"/>
      <c r="BU1069" s="687"/>
      <c r="BV1069" s="687"/>
      <c r="BW1069" s="62"/>
      <c r="BX1069" s="62"/>
      <c r="BY1069" s="62"/>
      <c r="BZ1069" s="62"/>
      <c r="CE1069" s="699"/>
    </row>
    <row r="1070" spans="2:83" s="42" customFormat="1" ht="55.5" customHeight="1" x14ac:dyDescent="0.25">
      <c r="B1070" s="659"/>
      <c r="C1070" s="249" t="s">
        <v>31</v>
      </c>
      <c r="D1070" s="166">
        <f t="shared" si="2027"/>
        <v>17954.40625</v>
      </c>
      <c r="E1070" s="844"/>
      <c r="F1070" s="844"/>
      <c r="G1070" s="166">
        <v>17954.40625</v>
      </c>
      <c r="H1070" s="844"/>
      <c r="I1070" s="166"/>
      <c r="J1070" s="166">
        <f t="shared" si="2023"/>
        <v>-17954.40625</v>
      </c>
      <c r="K1070" s="166">
        <f t="shared" si="2031"/>
        <v>0</v>
      </c>
      <c r="L1070" s="699">
        <f t="shared" si="1989"/>
        <v>0</v>
      </c>
      <c r="M1070" s="166"/>
      <c r="N1070" s="687"/>
      <c r="O1070" s="657"/>
      <c r="P1070" s="687"/>
      <c r="Q1070" s="687">
        <v>0</v>
      </c>
      <c r="R1070" s="687"/>
      <c r="S1070" s="41"/>
      <c r="T1070" s="41"/>
      <c r="U1070" s="41"/>
      <c r="V1070" s="660"/>
      <c r="W1070" s="597"/>
      <c r="X1070" s="597"/>
      <c r="Y1070" s="597"/>
      <c r="Z1070" s="597"/>
      <c r="AA1070" s="597"/>
      <c r="AB1070" s="597"/>
      <c r="AC1070" s="597"/>
      <c r="AD1070" s="597"/>
      <c r="AE1070" s="166">
        <f t="shared" si="2028"/>
        <v>0</v>
      </c>
      <c r="AF1070" s="699">
        <f t="shared" si="1991"/>
        <v>0</v>
      </c>
      <c r="AG1070" s="258"/>
      <c r="AH1070" s="699"/>
      <c r="AI1070" s="41"/>
      <c r="AJ1070" s="41"/>
      <c r="AK1070" s="678"/>
      <c r="AL1070" s="687"/>
      <c r="AM1070" s="41"/>
      <c r="AN1070" s="41"/>
      <c r="AO1070" s="41"/>
      <c r="AP1070" s="657">
        <f t="shared" si="2029"/>
        <v>0</v>
      </c>
      <c r="AQ1070" s="687"/>
      <c r="AR1070" s="166">
        <f t="shared" si="2025"/>
        <v>0</v>
      </c>
      <c r="AS1070" s="699"/>
      <c r="AT1070" s="166"/>
      <c r="AU1070" s="699"/>
      <c r="AV1070" s="657"/>
      <c r="AW1070" s="699"/>
      <c r="AX1070" s="166">
        <f>D1070</f>
        <v>17954.40625</v>
      </c>
      <c r="AY1070" s="699">
        <f t="shared" ref="AY1070:AY1071" si="2033">AX1070/D1070</f>
        <v>1</v>
      </c>
      <c r="AZ1070" s="41"/>
      <c r="BA1070" s="41"/>
      <c r="BB1070" s="41"/>
      <c r="BC1070" s="597"/>
      <c r="BD1070" s="597"/>
      <c r="BE1070" s="597"/>
      <c r="BF1070" s="41"/>
      <c r="BG1070" s="41"/>
      <c r="BH1070" s="41"/>
      <c r="BI1070" s="41"/>
      <c r="BJ1070" s="597"/>
      <c r="BK1070" s="597"/>
      <c r="BL1070" s="597"/>
      <c r="BM1070" s="597"/>
      <c r="BN1070" s="660"/>
      <c r="BO1070" s="597"/>
      <c r="BP1070" s="597"/>
      <c r="BQ1070" s="597"/>
      <c r="BR1070" s="597"/>
      <c r="BS1070" s="597"/>
      <c r="BT1070" s="657"/>
      <c r="BU1070" s="657"/>
      <c r="BV1070" s="657"/>
      <c r="BW1070" s="657"/>
      <c r="BX1070" s="657"/>
      <c r="BY1070" s="41"/>
      <c r="BZ1070" s="41"/>
      <c r="CE1070" s="699"/>
    </row>
    <row r="1071" spans="2:83" s="23" customFormat="1" ht="55.5" customHeight="1" x14ac:dyDescent="0.25">
      <c r="B1071" s="464"/>
      <c r="C1071" s="251" t="s">
        <v>32</v>
      </c>
      <c r="D1071" s="176">
        <f t="shared" si="2027"/>
        <v>17954.40624</v>
      </c>
      <c r="E1071" s="167"/>
      <c r="F1071" s="167"/>
      <c r="G1071" s="176">
        <v>17954.40624</v>
      </c>
      <c r="H1071" s="167"/>
      <c r="I1071" s="176"/>
      <c r="J1071" s="176">
        <f t="shared" si="2023"/>
        <v>-17954.40624</v>
      </c>
      <c r="K1071" s="176">
        <f t="shared" si="2031"/>
        <v>0</v>
      </c>
      <c r="L1071" s="699">
        <f t="shared" si="1989"/>
        <v>0</v>
      </c>
      <c r="M1071" s="176"/>
      <c r="N1071" s="687"/>
      <c r="O1071" s="658"/>
      <c r="P1071" s="687"/>
      <c r="Q1071" s="688">
        <f>Q1070</f>
        <v>0</v>
      </c>
      <c r="R1071" s="687"/>
      <c r="S1071" s="22"/>
      <c r="T1071" s="41"/>
      <c r="U1071" s="22"/>
      <c r="V1071" s="466"/>
      <c r="W1071" s="465"/>
      <c r="X1071" s="465"/>
      <c r="Y1071" s="465"/>
      <c r="Z1071" s="465"/>
      <c r="AA1071" s="465"/>
      <c r="AB1071" s="465"/>
      <c r="AC1071" s="465"/>
      <c r="AD1071" s="597"/>
      <c r="AE1071" s="176">
        <f t="shared" si="2028"/>
        <v>0</v>
      </c>
      <c r="AF1071" s="699">
        <f t="shared" si="1991"/>
        <v>0</v>
      </c>
      <c r="AG1071" s="187"/>
      <c r="AH1071" s="699"/>
      <c r="AI1071" s="22"/>
      <c r="AJ1071" s="41"/>
      <c r="AK1071" s="681"/>
      <c r="AL1071" s="687"/>
      <c r="AM1071" s="22"/>
      <c r="AN1071" s="41"/>
      <c r="AO1071" s="22"/>
      <c r="AP1071" s="658">
        <f t="shared" si="2029"/>
        <v>0</v>
      </c>
      <c r="AQ1071" s="687"/>
      <c r="AR1071" s="176">
        <f t="shared" si="2025"/>
        <v>0</v>
      </c>
      <c r="AS1071" s="699"/>
      <c r="AT1071" s="176"/>
      <c r="AU1071" s="699"/>
      <c r="AV1071" s="658"/>
      <c r="AW1071" s="699"/>
      <c r="AX1071" s="176">
        <f>D1071</f>
        <v>17954.40624</v>
      </c>
      <c r="AY1071" s="699">
        <f t="shared" si="2033"/>
        <v>1</v>
      </c>
      <c r="AZ1071" s="22"/>
      <c r="BA1071" s="41"/>
      <c r="BB1071" s="22"/>
      <c r="BC1071" s="465"/>
      <c r="BD1071" s="465"/>
      <c r="BE1071" s="465"/>
      <c r="BF1071" s="22"/>
      <c r="BG1071" s="22"/>
      <c r="BH1071" s="22"/>
      <c r="BI1071" s="22"/>
      <c r="BJ1071" s="465"/>
      <c r="BK1071" s="465"/>
      <c r="BL1071" s="465"/>
      <c r="BM1071" s="465"/>
      <c r="BN1071" s="466"/>
      <c r="BO1071" s="465"/>
      <c r="BP1071" s="465"/>
      <c r="BQ1071" s="465"/>
      <c r="BR1071" s="465"/>
      <c r="BS1071" s="465"/>
      <c r="BT1071" s="658"/>
      <c r="BU1071" s="658"/>
      <c r="BV1071" s="658"/>
      <c r="BW1071" s="658"/>
      <c r="BX1071" s="658"/>
      <c r="BY1071" s="22"/>
      <c r="BZ1071" s="22"/>
      <c r="CE1071" s="699"/>
    </row>
    <row r="1072" spans="2:83" s="322" customFormat="1" ht="208.5" customHeight="1" x14ac:dyDescent="0.25">
      <c r="B1072" s="659" t="s">
        <v>7</v>
      </c>
      <c r="C1072" s="113" t="s">
        <v>542</v>
      </c>
      <c r="D1072" s="166">
        <f t="shared" si="2027"/>
        <v>56000</v>
      </c>
      <c r="E1072" s="871"/>
      <c r="F1072" s="871"/>
      <c r="G1072" s="166">
        <f>G1075+G1078</f>
        <v>56000</v>
      </c>
      <c r="H1072" s="871"/>
      <c r="I1072" s="871"/>
      <c r="J1072" s="166">
        <f t="shared" si="2023"/>
        <v>-56000</v>
      </c>
      <c r="K1072" s="166">
        <f t="shared" si="2031"/>
        <v>0</v>
      </c>
      <c r="L1072" s="699">
        <f t="shared" si="1989"/>
        <v>0</v>
      </c>
      <c r="M1072" s="166"/>
      <c r="N1072" s="687"/>
      <c r="O1072" s="62"/>
      <c r="P1072" s="41"/>
      <c r="Q1072" s="687">
        <f>Q1075+Q1078</f>
        <v>0</v>
      </c>
      <c r="R1072" s="687"/>
      <c r="S1072" s="62"/>
      <c r="T1072" s="41"/>
      <c r="U1072" s="62"/>
      <c r="V1072" s="154"/>
      <c r="W1072" s="161"/>
      <c r="X1072" s="161"/>
      <c r="Y1072" s="161"/>
      <c r="Z1072" s="161"/>
      <c r="AA1072" s="161"/>
      <c r="AB1072" s="161"/>
      <c r="AC1072" s="161"/>
      <c r="AD1072" s="597"/>
      <c r="AE1072" s="166">
        <f t="shared" si="2028"/>
        <v>0</v>
      </c>
      <c r="AF1072" s="699">
        <f t="shared" si="1991"/>
        <v>0</v>
      </c>
      <c r="AG1072" s="871"/>
      <c r="AH1072" s="699"/>
      <c r="AI1072" s="62"/>
      <c r="AJ1072" s="41"/>
      <c r="AK1072" s="678"/>
      <c r="AL1072" s="687"/>
      <c r="AM1072" s="62"/>
      <c r="AN1072" s="41"/>
      <c r="AO1072" s="62"/>
      <c r="AP1072" s="657">
        <f t="shared" si="2029"/>
        <v>56000</v>
      </c>
      <c r="AQ1072" s="687"/>
      <c r="AR1072" s="166">
        <f>AX1072</f>
        <v>56000</v>
      </c>
      <c r="AS1072" s="699"/>
      <c r="AT1072" s="166"/>
      <c r="AU1072" s="699"/>
      <c r="AV1072" s="62"/>
      <c r="AW1072" s="699"/>
      <c r="AX1072" s="166">
        <f>AX1073+AX1074</f>
        <v>56000</v>
      </c>
      <c r="AY1072" s="699">
        <f t="shared" ref="AY1072:AY1080" si="2034">AX1072/G1072</f>
        <v>1</v>
      </c>
      <c r="AZ1072" s="62"/>
      <c r="BA1072" s="41"/>
      <c r="BB1072" s="62"/>
      <c r="BC1072" s="161"/>
      <c r="BD1072" s="161"/>
      <c r="BE1072" s="161"/>
      <c r="BF1072" s="62"/>
      <c r="BG1072" s="62"/>
      <c r="BH1072" s="62"/>
      <c r="BI1072" s="62"/>
      <c r="BJ1072" s="161"/>
      <c r="BK1072" s="161"/>
      <c r="BL1072" s="161"/>
      <c r="BM1072" s="161"/>
      <c r="BN1072" s="154"/>
      <c r="BO1072" s="161"/>
      <c r="BP1072" s="161"/>
      <c r="BQ1072" s="161"/>
      <c r="BR1072" s="161"/>
      <c r="BS1072" s="161"/>
      <c r="BT1072" s="161"/>
      <c r="BU1072" s="161"/>
      <c r="BV1072" s="62"/>
      <c r="BW1072" s="62"/>
      <c r="BX1072" s="62"/>
      <c r="BY1072" s="62"/>
      <c r="BZ1072" s="62"/>
      <c r="CE1072" s="699"/>
    </row>
    <row r="1073" spans="2:83" s="322" customFormat="1" ht="47.25" customHeight="1" x14ac:dyDescent="0.25">
      <c r="B1073" s="659"/>
      <c r="C1073" s="249" t="s">
        <v>31</v>
      </c>
      <c r="D1073" s="166">
        <f>G1073</f>
        <v>28000</v>
      </c>
      <c r="E1073" s="871"/>
      <c r="F1073" s="871"/>
      <c r="G1073" s="166">
        <f>G1076+G1079</f>
        <v>28000</v>
      </c>
      <c r="H1073" s="871"/>
      <c r="I1073" s="871"/>
      <c r="J1073" s="166"/>
      <c r="K1073" s="166">
        <v>0</v>
      </c>
      <c r="L1073" s="699">
        <f t="shared" si="1989"/>
        <v>0</v>
      </c>
      <c r="M1073" s="166"/>
      <c r="N1073" s="923"/>
      <c r="O1073" s="62"/>
      <c r="P1073" s="41"/>
      <c r="Q1073" s="923"/>
      <c r="R1073" s="923"/>
      <c r="S1073" s="62"/>
      <c r="T1073" s="41"/>
      <c r="U1073" s="62"/>
      <c r="V1073" s="154"/>
      <c r="W1073" s="161"/>
      <c r="X1073" s="161"/>
      <c r="Y1073" s="161"/>
      <c r="Z1073" s="161"/>
      <c r="AA1073" s="161"/>
      <c r="AB1073" s="161"/>
      <c r="AC1073" s="161"/>
      <c r="AD1073" s="597"/>
      <c r="AE1073" s="166"/>
      <c r="AF1073" s="699"/>
      <c r="AG1073" s="871"/>
      <c r="AH1073" s="699"/>
      <c r="AI1073" s="62"/>
      <c r="AJ1073" s="41"/>
      <c r="AK1073" s="923"/>
      <c r="AL1073" s="923"/>
      <c r="AM1073" s="62"/>
      <c r="AN1073" s="41"/>
      <c r="AO1073" s="62"/>
      <c r="AP1073" s="923"/>
      <c r="AQ1073" s="923"/>
      <c r="AR1073" s="166">
        <f>AX1073</f>
        <v>28000</v>
      </c>
      <c r="AS1073" s="699"/>
      <c r="AT1073" s="166"/>
      <c r="AU1073" s="699"/>
      <c r="AV1073" s="62"/>
      <c r="AW1073" s="699"/>
      <c r="AX1073" s="166">
        <f>AX1076+AX1079</f>
        <v>28000</v>
      </c>
      <c r="AY1073" s="699">
        <f t="shared" si="2034"/>
        <v>1</v>
      </c>
      <c r="AZ1073" s="62"/>
      <c r="BA1073" s="41"/>
      <c r="BB1073" s="62"/>
      <c r="BC1073" s="161"/>
      <c r="BD1073" s="161"/>
      <c r="BE1073" s="161"/>
      <c r="BF1073" s="62"/>
      <c r="BG1073" s="62"/>
      <c r="BH1073" s="62"/>
      <c r="BI1073" s="62"/>
      <c r="BJ1073" s="161"/>
      <c r="BK1073" s="161"/>
      <c r="BL1073" s="161"/>
      <c r="BM1073" s="161"/>
      <c r="BN1073" s="154"/>
      <c r="BO1073" s="161"/>
      <c r="BP1073" s="161"/>
      <c r="BQ1073" s="161"/>
      <c r="BR1073" s="161"/>
      <c r="BS1073" s="161"/>
      <c r="BT1073" s="161"/>
      <c r="BU1073" s="161"/>
      <c r="BV1073" s="62"/>
      <c r="BW1073" s="62"/>
      <c r="BX1073" s="62"/>
      <c r="BY1073" s="62"/>
      <c r="BZ1073" s="62"/>
      <c r="CE1073" s="699"/>
    </row>
    <row r="1074" spans="2:83" s="23" customFormat="1" ht="42" customHeight="1" x14ac:dyDescent="0.25">
      <c r="B1074" s="464"/>
      <c r="C1074" s="251" t="s">
        <v>32</v>
      </c>
      <c r="D1074" s="176">
        <f>G1074</f>
        <v>28000</v>
      </c>
      <c r="E1074" s="187"/>
      <c r="F1074" s="187"/>
      <c r="G1074" s="176">
        <f>G1077+G1080</f>
        <v>28000</v>
      </c>
      <c r="H1074" s="187"/>
      <c r="I1074" s="187"/>
      <c r="J1074" s="176"/>
      <c r="K1074" s="176">
        <v>0</v>
      </c>
      <c r="L1074" s="699">
        <f t="shared" si="1989"/>
        <v>0</v>
      </c>
      <c r="M1074" s="176"/>
      <c r="N1074" s="924"/>
      <c r="O1074" s="22"/>
      <c r="P1074" s="22"/>
      <c r="Q1074" s="924"/>
      <c r="R1074" s="924"/>
      <c r="S1074" s="22"/>
      <c r="T1074" s="22"/>
      <c r="U1074" s="22"/>
      <c r="V1074" s="466"/>
      <c r="W1074" s="465"/>
      <c r="X1074" s="465"/>
      <c r="Y1074" s="465"/>
      <c r="Z1074" s="465"/>
      <c r="AA1074" s="465"/>
      <c r="AB1074" s="465"/>
      <c r="AC1074" s="465"/>
      <c r="AD1074" s="465"/>
      <c r="AE1074" s="176"/>
      <c r="AF1074" s="739"/>
      <c r="AG1074" s="187"/>
      <c r="AH1074" s="739"/>
      <c r="AI1074" s="22"/>
      <c r="AJ1074" s="22"/>
      <c r="AK1074" s="924"/>
      <c r="AL1074" s="924"/>
      <c r="AM1074" s="22"/>
      <c r="AN1074" s="22"/>
      <c r="AO1074" s="22"/>
      <c r="AP1074" s="924"/>
      <c r="AQ1074" s="924"/>
      <c r="AR1074" s="176">
        <f>AX1074</f>
        <v>28000</v>
      </c>
      <c r="AS1074" s="739"/>
      <c r="AT1074" s="176"/>
      <c r="AU1074" s="739"/>
      <c r="AV1074" s="22"/>
      <c r="AW1074" s="739"/>
      <c r="AX1074" s="176">
        <f>AX1077+AX1080</f>
        <v>28000</v>
      </c>
      <c r="AY1074" s="699">
        <f t="shared" si="2034"/>
        <v>1</v>
      </c>
      <c r="AZ1074" s="22"/>
      <c r="BA1074" s="22"/>
      <c r="BB1074" s="22"/>
      <c r="BC1074" s="465"/>
      <c r="BD1074" s="465"/>
      <c r="BE1074" s="465"/>
      <c r="BF1074" s="22"/>
      <c r="BG1074" s="22"/>
      <c r="BH1074" s="22"/>
      <c r="BI1074" s="22"/>
      <c r="BJ1074" s="465"/>
      <c r="BK1074" s="465"/>
      <c r="BL1074" s="465"/>
      <c r="BM1074" s="465"/>
      <c r="BN1074" s="466"/>
      <c r="BO1074" s="465"/>
      <c r="BP1074" s="465"/>
      <c r="BQ1074" s="465"/>
      <c r="BR1074" s="465"/>
      <c r="BS1074" s="465"/>
      <c r="BT1074" s="465"/>
      <c r="BU1074" s="465"/>
      <c r="BV1074" s="22"/>
      <c r="BW1074" s="22"/>
      <c r="BX1074" s="22"/>
      <c r="BY1074" s="22"/>
      <c r="BZ1074" s="22"/>
      <c r="CE1074" s="739"/>
    </row>
    <row r="1075" spans="2:83" s="322" customFormat="1" ht="36" customHeight="1" x14ac:dyDescent="0.25">
      <c r="B1075" s="659"/>
      <c r="C1075" s="113" t="s">
        <v>257</v>
      </c>
      <c r="D1075" s="166">
        <f>G1075</f>
        <v>13256.86651</v>
      </c>
      <c r="E1075" s="871"/>
      <c r="F1075" s="871"/>
      <c r="G1075" s="166">
        <f>G1076+G1077</f>
        <v>13256.86651</v>
      </c>
      <c r="H1075" s="871"/>
      <c r="I1075" s="871"/>
      <c r="J1075" s="166"/>
      <c r="K1075" s="166">
        <f t="shared" si="2031"/>
        <v>0</v>
      </c>
      <c r="L1075" s="699">
        <f t="shared" si="1989"/>
        <v>0</v>
      </c>
      <c r="M1075" s="166"/>
      <c r="N1075" s="687"/>
      <c r="O1075" s="62"/>
      <c r="P1075" s="41"/>
      <c r="Q1075" s="687">
        <f>Q1076+Q1077</f>
        <v>0</v>
      </c>
      <c r="R1075" s="687"/>
      <c r="S1075" s="62"/>
      <c r="T1075" s="41"/>
      <c r="U1075" s="62"/>
      <c r="V1075" s="154"/>
      <c r="W1075" s="161"/>
      <c r="X1075" s="161"/>
      <c r="Y1075" s="161"/>
      <c r="Z1075" s="161"/>
      <c r="AA1075" s="161"/>
      <c r="AB1075" s="161"/>
      <c r="AC1075" s="161"/>
      <c r="AD1075" s="597"/>
      <c r="AE1075" s="166"/>
      <c r="AF1075" s="699"/>
      <c r="AG1075" s="871"/>
      <c r="AH1075" s="699"/>
      <c r="AI1075" s="62"/>
      <c r="AJ1075" s="41"/>
      <c r="AK1075" s="687"/>
      <c r="AL1075" s="687"/>
      <c r="AM1075" s="62"/>
      <c r="AN1075" s="41"/>
      <c r="AO1075" s="62"/>
      <c r="AP1075" s="687"/>
      <c r="AQ1075" s="687"/>
      <c r="AR1075" s="166">
        <f t="shared" si="2025"/>
        <v>0</v>
      </c>
      <c r="AS1075" s="699"/>
      <c r="AT1075" s="166"/>
      <c r="AU1075" s="699"/>
      <c r="AV1075" s="62"/>
      <c r="AW1075" s="699"/>
      <c r="AX1075" s="166">
        <f>AX1076+AX1077</f>
        <v>13256.86651</v>
      </c>
      <c r="AY1075" s="699">
        <f t="shared" si="2034"/>
        <v>1</v>
      </c>
      <c r="AZ1075" s="62"/>
      <c r="BA1075" s="41"/>
      <c r="BB1075" s="62"/>
      <c r="BC1075" s="161"/>
      <c r="BD1075" s="161"/>
      <c r="BE1075" s="161"/>
      <c r="BF1075" s="62"/>
      <c r="BG1075" s="62"/>
      <c r="BH1075" s="62"/>
      <c r="BI1075" s="62"/>
      <c r="BJ1075" s="161"/>
      <c r="BK1075" s="161"/>
      <c r="BL1075" s="161"/>
      <c r="BM1075" s="161"/>
      <c r="BN1075" s="154"/>
      <c r="BO1075" s="161"/>
      <c r="BP1075" s="161"/>
      <c r="BQ1075" s="161"/>
      <c r="BR1075" s="161"/>
      <c r="BS1075" s="161"/>
      <c r="BT1075" s="161"/>
      <c r="BU1075" s="161"/>
      <c r="BV1075" s="62"/>
      <c r="BW1075" s="62"/>
      <c r="BX1075" s="62"/>
      <c r="BY1075" s="62"/>
      <c r="BZ1075" s="62"/>
      <c r="CE1075" s="699"/>
    </row>
    <row r="1076" spans="2:83" s="322" customFormat="1" ht="51.75" customHeight="1" x14ac:dyDescent="0.25">
      <c r="B1076" s="659"/>
      <c r="C1076" s="249" t="s">
        <v>31</v>
      </c>
      <c r="D1076" s="166">
        <f t="shared" ref="D1076:D1080" si="2035">G1076</f>
        <v>6628.4332599999998</v>
      </c>
      <c r="E1076" s="871"/>
      <c r="F1076" s="871"/>
      <c r="G1076" s="166">
        <v>6628.4332599999998</v>
      </c>
      <c r="H1076" s="871"/>
      <c r="I1076" s="871"/>
      <c r="J1076" s="166"/>
      <c r="K1076" s="166">
        <f t="shared" si="2031"/>
        <v>0</v>
      </c>
      <c r="L1076" s="699">
        <f t="shared" si="1989"/>
        <v>0</v>
      </c>
      <c r="M1076" s="166"/>
      <c r="N1076" s="687"/>
      <c r="O1076" s="62"/>
      <c r="P1076" s="41"/>
      <c r="Q1076" s="687">
        <v>0</v>
      </c>
      <c r="R1076" s="687"/>
      <c r="S1076" s="62"/>
      <c r="T1076" s="41"/>
      <c r="U1076" s="62"/>
      <c r="V1076" s="154"/>
      <c r="W1076" s="161"/>
      <c r="X1076" s="161"/>
      <c r="Y1076" s="161"/>
      <c r="Z1076" s="161"/>
      <c r="AA1076" s="161"/>
      <c r="AB1076" s="161"/>
      <c r="AC1076" s="161"/>
      <c r="AD1076" s="597"/>
      <c r="AE1076" s="166"/>
      <c r="AF1076" s="699"/>
      <c r="AG1076" s="871"/>
      <c r="AH1076" s="699"/>
      <c r="AI1076" s="62"/>
      <c r="AJ1076" s="41"/>
      <c r="AK1076" s="687"/>
      <c r="AL1076" s="687"/>
      <c r="AM1076" s="62"/>
      <c r="AN1076" s="41"/>
      <c r="AO1076" s="62"/>
      <c r="AP1076" s="687"/>
      <c r="AQ1076" s="687"/>
      <c r="AR1076" s="166">
        <f t="shared" si="2025"/>
        <v>0</v>
      </c>
      <c r="AS1076" s="699"/>
      <c r="AT1076" s="166"/>
      <c r="AU1076" s="699"/>
      <c r="AV1076" s="62"/>
      <c r="AW1076" s="699"/>
      <c r="AX1076" s="166">
        <v>6628.4332599999998</v>
      </c>
      <c r="AY1076" s="699">
        <f t="shared" si="2034"/>
        <v>1</v>
      </c>
      <c r="AZ1076" s="62"/>
      <c r="BA1076" s="41"/>
      <c r="BB1076" s="62"/>
      <c r="BC1076" s="161"/>
      <c r="BD1076" s="161"/>
      <c r="BE1076" s="161"/>
      <c r="BF1076" s="62"/>
      <c r="BG1076" s="62"/>
      <c r="BH1076" s="62"/>
      <c r="BI1076" s="62"/>
      <c r="BJ1076" s="161"/>
      <c r="BK1076" s="161"/>
      <c r="BL1076" s="161"/>
      <c r="BM1076" s="161"/>
      <c r="BN1076" s="154"/>
      <c r="BO1076" s="161"/>
      <c r="BP1076" s="161"/>
      <c r="BQ1076" s="161"/>
      <c r="BR1076" s="161"/>
      <c r="BS1076" s="161"/>
      <c r="BT1076" s="161"/>
      <c r="BU1076" s="161"/>
      <c r="BV1076" s="62"/>
      <c r="BW1076" s="62"/>
      <c r="BX1076" s="62"/>
      <c r="BY1076" s="62"/>
      <c r="BZ1076" s="62"/>
      <c r="CE1076" s="699"/>
    </row>
    <row r="1077" spans="2:83" s="23" customFormat="1" ht="55.5" customHeight="1" x14ac:dyDescent="0.25">
      <c r="B1077" s="464"/>
      <c r="C1077" s="251" t="s">
        <v>32</v>
      </c>
      <c r="D1077" s="176">
        <f t="shared" si="2035"/>
        <v>6628.43325</v>
      </c>
      <c r="E1077" s="187"/>
      <c r="F1077" s="187"/>
      <c r="G1077" s="176">
        <v>6628.43325</v>
      </c>
      <c r="H1077" s="187"/>
      <c r="I1077" s="187"/>
      <c r="J1077" s="176"/>
      <c r="K1077" s="176">
        <f t="shared" si="2031"/>
        <v>0</v>
      </c>
      <c r="L1077" s="699">
        <f t="shared" si="1989"/>
        <v>0</v>
      </c>
      <c r="M1077" s="176"/>
      <c r="N1077" s="688"/>
      <c r="O1077" s="22"/>
      <c r="P1077" s="22"/>
      <c r="Q1077" s="688">
        <f>Q1076</f>
        <v>0</v>
      </c>
      <c r="R1077" s="688"/>
      <c r="S1077" s="22"/>
      <c r="T1077" s="22"/>
      <c r="U1077" s="22"/>
      <c r="V1077" s="466"/>
      <c r="W1077" s="465"/>
      <c r="X1077" s="465"/>
      <c r="Y1077" s="465"/>
      <c r="Z1077" s="465"/>
      <c r="AA1077" s="465"/>
      <c r="AB1077" s="465"/>
      <c r="AC1077" s="465"/>
      <c r="AD1077" s="465"/>
      <c r="AE1077" s="176"/>
      <c r="AF1077" s="739"/>
      <c r="AG1077" s="187"/>
      <c r="AH1077" s="739"/>
      <c r="AI1077" s="22"/>
      <c r="AJ1077" s="22"/>
      <c r="AK1077" s="688"/>
      <c r="AL1077" s="688"/>
      <c r="AM1077" s="22"/>
      <c r="AN1077" s="22"/>
      <c r="AO1077" s="22"/>
      <c r="AP1077" s="688"/>
      <c r="AQ1077" s="688"/>
      <c r="AR1077" s="176">
        <f t="shared" si="2025"/>
        <v>0</v>
      </c>
      <c r="AS1077" s="739"/>
      <c r="AT1077" s="176"/>
      <c r="AU1077" s="739"/>
      <c r="AV1077" s="22"/>
      <c r="AW1077" s="739"/>
      <c r="AX1077" s="176">
        <v>6628.43325</v>
      </c>
      <c r="AY1077" s="699">
        <f t="shared" si="2034"/>
        <v>1</v>
      </c>
      <c r="AZ1077" s="22"/>
      <c r="BA1077" s="22"/>
      <c r="BB1077" s="22"/>
      <c r="BC1077" s="465"/>
      <c r="BD1077" s="465"/>
      <c r="BE1077" s="465"/>
      <c r="BF1077" s="22"/>
      <c r="BG1077" s="22"/>
      <c r="BH1077" s="22"/>
      <c r="BI1077" s="22"/>
      <c r="BJ1077" s="465"/>
      <c r="BK1077" s="465"/>
      <c r="BL1077" s="465"/>
      <c r="BM1077" s="465"/>
      <c r="BN1077" s="466"/>
      <c r="BO1077" s="465"/>
      <c r="BP1077" s="465"/>
      <c r="BQ1077" s="465"/>
      <c r="BR1077" s="465"/>
      <c r="BS1077" s="465"/>
      <c r="BT1077" s="465"/>
      <c r="BU1077" s="465"/>
      <c r="BV1077" s="22"/>
      <c r="BW1077" s="22"/>
      <c r="BX1077" s="22"/>
      <c r="BY1077" s="22"/>
      <c r="BZ1077" s="22"/>
      <c r="CE1077" s="739"/>
    </row>
    <row r="1078" spans="2:83" s="322" customFormat="1" ht="44.25" customHeight="1" x14ac:dyDescent="0.25">
      <c r="B1078" s="659"/>
      <c r="C1078" s="113" t="s">
        <v>108</v>
      </c>
      <c r="D1078" s="166">
        <f t="shared" si="2035"/>
        <v>42743.13349</v>
      </c>
      <c r="E1078" s="871"/>
      <c r="F1078" s="871"/>
      <c r="G1078" s="166">
        <f>G1079+G1080</f>
        <v>42743.13349</v>
      </c>
      <c r="H1078" s="871"/>
      <c r="I1078" s="871"/>
      <c r="J1078" s="166"/>
      <c r="K1078" s="166">
        <f t="shared" si="2031"/>
        <v>0</v>
      </c>
      <c r="L1078" s="699">
        <f t="shared" si="1989"/>
        <v>0</v>
      </c>
      <c r="M1078" s="166"/>
      <c r="N1078" s="687"/>
      <c r="O1078" s="62"/>
      <c r="P1078" s="41"/>
      <c r="Q1078" s="687">
        <f>Q1079+Q1080</f>
        <v>0</v>
      </c>
      <c r="R1078" s="687"/>
      <c r="S1078" s="62"/>
      <c r="T1078" s="41"/>
      <c r="U1078" s="62"/>
      <c r="V1078" s="154"/>
      <c r="W1078" s="161"/>
      <c r="X1078" s="161"/>
      <c r="Y1078" s="161"/>
      <c r="Z1078" s="161"/>
      <c r="AA1078" s="161"/>
      <c r="AB1078" s="161"/>
      <c r="AC1078" s="161"/>
      <c r="AD1078" s="597"/>
      <c r="AE1078" s="166"/>
      <c r="AF1078" s="699"/>
      <c r="AG1078" s="871"/>
      <c r="AH1078" s="699"/>
      <c r="AI1078" s="62"/>
      <c r="AJ1078" s="41"/>
      <c r="AK1078" s="687"/>
      <c r="AL1078" s="687"/>
      <c r="AM1078" s="62"/>
      <c r="AN1078" s="41"/>
      <c r="AO1078" s="62"/>
      <c r="AP1078" s="687"/>
      <c r="AQ1078" s="687"/>
      <c r="AR1078" s="166">
        <f t="shared" si="2025"/>
        <v>0</v>
      </c>
      <c r="AS1078" s="699"/>
      <c r="AT1078" s="166"/>
      <c r="AU1078" s="699"/>
      <c r="AV1078" s="62"/>
      <c r="AW1078" s="699"/>
      <c r="AX1078" s="166">
        <f>AX1079+AX1080</f>
        <v>42743.13349</v>
      </c>
      <c r="AY1078" s="699">
        <f t="shared" si="2034"/>
        <v>1</v>
      </c>
      <c r="AZ1078" s="62"/>
      <c r="BA1078" s="41"/>
      <c r="BB1078" s="62"/>
      <c r="BC1078" s="161"/>
      <c r="BD1078" s="161"/>
      <c r="BE1078" s="161"/>
      <c r="BF1078" s="62"/>
      <c r="BG1078" s="62"/>
      <c r="BH1078" s="62"/>
      <c r="BI1078" s="62"/>
      <c r="BJ1078" s="161"/>
      <c r="BK1078" s="161"/>
      <c r="BL1078" s="161"/>
      <c r="BM1078" s="161"/>
      <c r="BN1078" s="154"/>
      <c r="BO1078" s="161"/>
      <c r="BP1078" s="161"/>
      <c r="BQ1078" s="161"/>
      <c r="BR1078" s="161"/>
      <c r="BS1078" s="161"/>
      <c r="BT1078" s="161"/>
      <c r="BU1078" s="161"/>
      <c r="BV1078" s="62"/>
      <c r="BW1078" s="62"/>
      <c r="BX1078" s="62"/>
      <c r="BY1078" s="62"/>
      <c r="BZ1078" s="62"/>
      <c r="CE1078" s="699"/>
    </row>
    <row r="1079" spans="2:83" s="322" customFormat="1" ht="62.25" customHeight="1" x14ac:dyDescent="0.25">
      <c r="B1079" s="659"/>
      <c r="C1079" s="249" t="s">
        <v>31</v>
      </c>
      <c r="D1079" s="166">
        <f t="shared" si="2035"/>
        <v>21371.566739999998</v>
      </c>
      <c r="E1079" s="871"/>
      <c r="F1079" s="871"/>
      <c r="G1079" s="166">
        <v>21371.566739999998</v>
      </c>
      <c r="H1079" s="871"/>
      <c r="I1079" s="871"/>
      <c r="J1079" s="166"/>
      <c r="K1079" s="166">
        <f t="shared" si="2031"/>
        <v>0</v>
      </c>
      <c r="L1079" s="699">
        <f t="shared" si="1989"/>
        <v>0</v>
      </c>
      <c r="M1079" s="166"/>
      <c r="N1079" s="687"/>
      <c r="O1079" s="62"/>
      <c r="P1079" s="41"/>
      <c r="Q1079" s="687">
        <v>0</v>
      </c>
      <c r="R1079" s="687"/>
      <c r="S1079" s="62"/>
      <c r="T1079" s="41"/>
      <c r="U1079" s="62"/>
      <c r="V1079" s="154"/>
      <c r="W1079" s="161"/>
      <c r="X1079" s="161"/>
      <c r="Y1079" s="161"/>
      <c r="Z1079" s="161"/>
      <c r="AA1079" s="161"/>
      <c r="AB1079" s="161"/>
      <c r="AC1079" s="161"/>
      <c r="AD1079" s="597"/>
      <c r="AE1079" s="166"/>
      <c r="AF1079" s="699"/>
      <c r="AG1079" s="871"/>
      <c r="AH1079" s="699"/>
      <c r="AI1079" s="62"/>
      <c r="AJ1079" s="41"/>
      <c r="AK1079" s="687"/>
      <c r="AL1079" s="687"/>
      <c r="AM1079" s="62"/>
      <c r="AN1079" s="41"/>
      <c r="AO1079" s="62"/>
      <c r="AP1079" s="687"/>
      <c r="AQ1079" s="687"/>
      <c r="AR1079" s="166">
        <f t="shared" si="2025"/>
        <v>0</v>
      </c>
      <c r="AS1079" s="699"/>
      <c r="AT1079" s="166"/>
      <c r="AU1079" s="699"/>
      <c r="AV1079" s="62"/>
      <c r="AW1079" s="699"/>
      <c r="AX1079" s="166">
        <v>21371.566739999998</v>
      </c>
      <c r="AY1079" s="699">
        <f t="shared" si="2034"/>
        <v>1</v>
      </c>
      <c r="AZ1079" s="62"/>
      <c r="BA1079" s="41"/>
      <c r="BB1079" s="62"/>
      <c r="BC1079" s="161"/>
      <c r="BD1079" s="161"/>
      <c r="BE1079" s="161"/>
      <c r="BF1079" s="62"/>
      <c r="BG1079" s="62"/>
      <c r="BH1079" s="62"/>
      <c r="BI1079" s="62"/>
      <c r="BJ1079" s="161"/>
      <c r="BK1079" s="161"/>
      <c r="BL1079" s="161"/>
      <c r="BM1079" s="161"/>
      <c r="BN1079" s="154"/>
      <c r="BO1079" s="161"/>
      <c r="BP1079" s="161"/>
      <c r="BQ1079" s="161"/>
      <c r="BR1079" s="161"/>
      <c r="BS1079" s="161"/>
      <c r="BT1079" s="161"/>
      <c r="BU1079" s="161"/>
      <c r="BV1079" s="62"/>
      <c r="BW1079" s="62"/>
      <c r="BX1079" s="62"/>
      <c r="BY1079" s="62"/>
      <c r="BZ1079" s="62"/>
      <c r="CE1079" s="699"/>
    </row>
    <row r="1080" spans="2:83" s="23" customFormat="1" ht="55.5" customHeight="1" x14ac:dyDescent="0.25">
      <c r="B1080" s="464"/>
      <c r="C1080" s="251" t="s">
        <v>32</v>
      </c>
      <c r="D1080" s="176">
        <f t="shared" si="2035"/>
        <v>21371.566750000002</v>
      </c>
      <c r="E1080" s="167"/>
      <c r="F1080" s="167"/>
      <c r="G1080" s="176">
        <v>21371.566750000002</v>
      </c>
      <c r="H1080" s="167"/>
      <c r="I1080" s="176"/>
      <c r="J1080" s="176">
        <f t="shared" si="2023"/>
        <v>-21371.566750000002</v>
      </c>
      <c r="K1080" s="176">
        <f t="shared" si="2031"/>
        <v>0</v>
      </c>
      <c r="L1080" s="699">
        <f t="shared" si="1989"/>
        <v>0</v>
      </c>
      <c r="M1080" s="176"/>
      <c r="N1080" s="688"/>
      <c r="O1080" s="688"/>
      <c r="P1080" s="688"/>
      <c r="Q1080" s="688">
        <f>Q1079</f>
        <v>0</v>
      </c>
      <c r="R1080" s="688"/>
      <c r="S1080" s="22"/>
      <c r="T1080" s="22"/>
      <c r="U1080" s="22"/>
      <c r="V1080" s="466"/>
      <c r="W1080" s="465"/>
      <c r="X1080" s="465"/>
      <c r="Y1080" s="465"/>
      <c r="Z1080" s="465"/>
      <c r="AA1080" s="465"/>
      <c r="AB1080" s="465"/>
      <c r="AC1080" s="465"/>
      <c r="AD1080" s="465"/>
      <c r="AE1080" s="176">
        <f t="shared" si="2028"/>
        <v>0</v>
      </c>
      <c r="AF1080" s="739">
        <f t="shared" si="1991"/>
        <v>0</v>
      </c>
      <c r="AG1080" s="187"/>
      <c r="AH1080" s="739"/>
      <c r="AI1080" s="22"/>
      <c r="AJ1080" s="22"/>
      <c r="AK1080" s="688"/>
      <c r="AL1080" s="688"/>
      <c r="AM1080" s="22"/>
      <c r="AN1080" s="22"/>
      <c r="AO1080" s="22"/>
      <c r="AP1080" s="688">
        <f t="shared" si="2029"/>
        <v>0</v>
      </c>
      <c r="AQ1080" s="688"/>
      <c r="AR1080" s="176">
        <f t="shared" si="2025"/>
        <v>0</v>
      </c>
      <c r="AS1080" s="739"/>
      <c r="AT1080" s="176"/>
      <c r="AU1080" s="739"/>
      <c r="AV1080" s="688"/>
      <c r="AW1080" s="739"/>
      <c r="AX1080" s="176">
        <v>21371.566750000002</v>
      </c>
      <c r="AY1080" s="699">
        <f t="shared" si="2034"/>
        <v>1</v>
      </c>
      <c r="AZ1080" s="22"/>
      <c r="BA1080" s="22"/>
      <c r="BB1080" s="22"/>
      <c r="BC1080" s="465"/>
      <c r="BD1080" s="465"/>
      <c r="BE1080" s="465"/>
      <c r="BF1080" s="22"/>
      <c r="BG1080" s="22"/>
      <c r="BH1080" s="22"/>
      <c r="BI1080" s="22"/>
      <c r="BJ1080" s="465"/>
      <c r="BK1080" s="465"/>
      <c r="BL1080" s="465"/>
      <c r="BM1080" s="465"/>
      <c r="BN1080" s="466"/>
      <c r="BO1080" s="465"/>
      <c r="BP1080" s="465"/>
      <c r="BQ1080" s="465"/>
      <c r="BR1080" s="465"/>
      <c r="BS1080" s="465"/>
      <c r="BT1080" s="688"/>
      <c r="BU1080" s="688"/>
      <c r="BV1080" s="688"/>
      <c r="BW1080" s="688"/>
      <c r="BX1080" s="688"/>
      <c r="BY1080" s="22"/>
      <c r="BZ1080" s="22"/>
      <c r="CE1080" s="739"/>
    </row>
    <row r="1081" spans="2:83" s="322" customFormat="1" ht="192.75" customHeight="1" x14ac:dyDescent="0.25">
      <c r="B1081" s="659" t="s">
        <v>8</v>
      </c>
      <c r="C1081" s="113" t="s">
        <v>541</v>
      </c>
      <c r="D1081" s="166">
        <f t="shared" si="2027"/>
        <v>22000</v>
      </c>
      <c r="E1081" s="240"/>
      <c r="F1081" s="240"/>
      <c r="G1081" s="166">
        <f>G1084+G1087</f>
        <v>22000</v>
      </c>
      <c r="H1081" s="240"/>
      <c r="I1081" s="168"/>
      <c r="J1081" s="166">
        <f t="shared" si="2023"/>
        <v>-22000</v>
      </c>
      <c r="K1081" s="166">
        <f t="shared" si="2031"/>
        <v>0</v>
      </c>
      <c r="L1081" s="699">
        <f t="shared" si="1989"/>
        <v>0</v>
      </c>
      <c r="M1081" s="166">
        <f>M1088+M1089</f>
        <v>0</v>
      </c>
      <c r="N1081" s="687"/>
      <c r="O1081" s="62"/>
      <c r="P1081" s="41"/>
      <c r="Q1081" s="687">
        <f>Q1088+Q1089</f>
        <v>0</v>
      </c>
      <c r="R1081" s="687"/>
      <c r="S1081" s="62"/>
      <c r="T1081" s="41"/>
      <c r="U1081" s="62"/>
      <c r="V1081" s="462"/>
      <c r="W1081" s="161"/>
      <c r="X1081" s="161"/>
      <c r="Y1081" s="161"/>
      <c r="Z1081" s="161"/>
      <c r="AA1081" s="161"/>
      <c r="AB1081" s="161"/>
      <c r="AC1081" s="161"/>
      <c r="AD1081" s="597"/>
      <c r="AE1081" s="166">
        <f t="shared" si="2028"/>
        <v>0</v>
      </c>
      <c r="AF1081" s="699">
        <f t="shared" si="1991"/>
        <v>0</v>
      </c>
      <c r="AG1081" s="871"/>
      <c r="AH1081" s="699"/>
      <c r="AI1081" s="62"/>
      <c r="AJ1081" s="41"/>
      <c r="AK1081" s="678"/>
      <c r="AL1081" s="687"/>
      <c r="AM1081" s="62"/>
      <c r="AN1081" s="41"/>
      <c r="AO1081" s="62"/>
      <c r="AP1081" s="657">
        <f t="shared" si="2029"/>
        <v>22000</v>
      </c>
      <c r="AQ1081" s="687"/>
      <c r="AR1081" s="166">
        <f>AX1081</f>
        <v>22000</v>
      </c>
      <c r="AS1081" s="699"/>
      <c r="AT1081" s="166"/>
      <c r="AU1081" s="699"/>
      <c r="AV1081" s="62"/>
      <c r="AW1081" s="699"/>
      <c r="AX1081" s="166">
        <f>AX1084+AX1087</f>
        <v>22000</v>
      </c>
      <c r="AY1081" s="699">
        <f>AX1081/D1081</f>
        <v>1</v>
      </c>
      <c r="AZ1081" s="62"/>
      <c r="BA1081" s="41"/>
      <c r="BB1081" s="62"/>
      <c r="BC1081" s="161"/>
      <c r="BD1081" s="161"/>
      <c r="BE1081" s="161"/>
      <c r="BF1081" s="62"/>
      <c r="BG1081" s="62"/>
      <c r="BH1081" s="62"/>
      <c r="BI1081" s="62"/>
      <c r="BJ1081" s="161"/>
      <c r="BK1081" s="161"/>
      <c r="BL1081" s="161"/>
      <c r="BM1081" s="161"/>
      <c r="BN1081" s="462"/>
      <c r="BO1081" s="161"/>
      <c r="BP1081" s="161"/>
      <c r="BQ1081" s="161"/>
      <c r="BR1081" s="161"/>
      <c r="BS1081" s="161"/>
      <c r="BT1081" s="161"/>
      <c r="BU1081" s="161"/>
      <c r="BV1081" s="62"/>
      <c r="BW1081" s="62"/>
      <c r="BX1081" s="62"/>
      <c r="BY1081" s="62"/>
      <c r="BZ1081" s="62"/>
      <c r="CE1081" s="699"/>
    </row>
    <row r="1082" spans="2:83" s="322" customFormat="1" ht="52.5" customHeight="1" x14ac:dyDescent="0.25">
      <c r="B1082" s="659"/>
      <c r="C1082" s="249" t="s">
        <v>31</v>
      </c>
      <c r="D1082" s="166">
        <f t="shared" ref="D1082:D1087" si="2036">G1082</f>
        <v>11000</v>
      </c>
      <c r="E1082" s="240"/>
      <c r="F1082" s="240"/>
      <c r="G1082" s="166">
        <f>G1085+G1088</f>
        <v>11000</v>
      </c>
      <c r="H1082" s="240"/>
      <c r="I1082" s="168"/>
      <c r="J1082" s="166"/>
      <c r="K1082" s="166">
        <v>0</v>
      </c>
      <c r="L1082" s="699">
        <f t="shared" si="1989"/>
        <v>0</v>
      </c>
      <c r="M1082" s="166"/>
      <c r="N1082" s="923"/>
      <c r="O1082" s="62"/>
      <c r="P1082" s="41"/>
      <c r="Q1082" s="923"/>
      <c r="R1082" s="923"/>
      <c r="S1082" s="62"/>
      <c r="T1082" s="41"/>
      <c r="U1082" s="62"/>
      <c r="V1082" s="462"/>
      <c r="W1082" s="161"/>
      <c r="X1082" s="161"/>
      <c r="Y1082" s="161"/>
      <c r="Z1082" s="161"/>
      <c r="AA1082" s="161"/>
      <c r="AB1082" s="161"/>
      <c r="AC1082" s="161"/>
      <c r="AD1082" s="597"/>
      <c r="AE1082" s="166"/>
      <c r="AF1082" s="699"/>
      <c r="AG1082" s="871"/>
      <c r="AH1082" s="699"/>
      <c r="AI1082" s="62"/>
      <c r="AJ1082" s="41"/>
      <c r="AK1082" s="923"/>
      <c r="AL1082" s="923"/>
      <c r="AM1082" s="62"/>
      <c r="AN1082" s="41"/>
      <c r="AO1082" s="62"/>
      <c r="AP1082" s="923"/>
      <c r="AQ1082" s="923"/>
      <c r="AR1082" s="166">
        <f>AX1082</f>
        <v>11000</v>
      </c>
      <c r="AS1082" s="699"/>
      <c r="AT1082" s="166"/>
      <c r="AU1082" s="699"/>
      <c r="AV1082" s="62"/>
      <c r="AW1082" s="699"/>
      <c r="AX1082" s="166">
        <f>AX1085+AX1088</f>
        <v>11000</v>
      </c>
      <c r="AY1082" s="699">
        <f t="shared" ref="AY1082:AY1089" si="2037">AX1082/D1082</f>
        <v>1</v>
      </c>
      <c r="AZ1082" s="62"/>
      <c r="BA1082" s="41"/>
      <c r="BB1082" s="62"/>
      <c r="BC1082" s="161"/>
      <c r="BD1082" s="161"/>
      <c r="BE1082" s="161"/>
      <c r="BF1082" s="62"/>
      <c r="BG1082" s="62"/>
      <c r="BH1082" s="62"/>
      <c r="BI1082" s="62"/>
      <c r="BJ1082" s="161"/>
      <c r="BK1082" s="161"/>
      <c r="BL1082" s="161"/>
      <c r="BM1082" s="161"/>
      <c r="BN1082" s="462"/>
      <c r="BO1082" s="161"/>
      <c r="BP1082" s="161"/>
      <c r="BQ1082" s="161"/>
      <c r="BR1082" s="161"/>
      <c r="BS1082" s="161"/>
      <c r="BT1082" s="161"/>
      <c r="BU1082" s="161"/>
      <c r="BV1082" s="62"/>
      <c r="BW1082" s="62"/>
      <c r="BX1082" s="62"/>
      <c r="BY1082" s="62"/>
      <c r="BZ1082" s="62"/>
      <c r="CE1082" s="699"/>
    </row>
    <row r="1083" spans="2:83" s="23" customFormat="1" ht="43.5" customHeight="1" x14ac:dyDescent="0.25">
      <c r="B1083" s="464"/>
      <c r="C1083" s="251" t="s">
        <v>32</v>
      </c>
      <c r="D1083" s="176">
        <f t="shared" si="2036"/>
        <v>11000</v>
      </c>
      <c r="E1083" s="167"/>
      <c r="F1083" s="167"/>
      <c r="G1083" s="176">
        <f>G1086+G1089</f>
        <v>11000</v>
      </c>
      <c r="H1083" s="167"/>
      <c r="I1083" s="176"/>
      <c r="J1083" s="176"/>
      <c r="K1083" s="176">
        <v>0</v>
      </c>
      <c r="L1083" s="699">
        <f t="shared" si="1989"/>
        <v>0</v>
      </c>
      <c r="M1083" s="176"/>
      <c r="N1083" s="924"/>
      <c r="O1083" s="22"/>
      <c r="P1083" s="22"/>
      <c r="Q1083" s="924"/>
      <c r="R1083" s="924"/>
      <c r="S1083" s="22"/>
      <c r="T1083" s="22"/>
      <c r="U1083" s="22"/>
      <c r="V1083" s="928"/>
      <c r="W1083" s="465"/>
      <c r="X1083" s="465"/>
      <c r="Y1083" s="465"/>
      <c r="Z1083" s="465"/>
      <c r="AA1083" s="465"/>
      <c r="AB1083" s="465"/>
      <c r="AC1083" s="465"/>
      <c r="AD1083" s="465"/>
      <c r="AE1083" s="176"/>
      <c r="AF1083" s="739"/>
      <c r="AG1083" s="187"/>
      <c r="AH1083" s="739"/>
      <c r="AI1083" s="22"/>
      <c r="AJ1083" s="22"/>
      <c r="AK1083" s="924"/>
      <c r="AL1083" s="924"/>
      <c r="AM1083" s="22"/>
      <c r="AN1083" s="22"/>
      <c r="AO1083" s="22"/>
      <c r="AP1083" s="924"/>
      <c r="AQ1083" s="924"/>
      <c r="AR1083" s="176">
        <f>AX1083</f>
        <v>11000</v>
      </c>
      <c r="AS1083" s="739"/>
      <c r="AT1083" s="176"/>
      <c r="AU1083" s="739"/>
      <c r="AV1083" s="22"/>
      <c r="AW1083" s="739"/>
      <c r="AX1083" s="176">
        <f>AX1086+AX1089</f>
        <v>11000</v>
      </c>
      <c r="AY1083" s="699">
        <f t="shared" si="2037"/>
        <v>1</v>
      </c>
      <c r="AZ1083" s="22"/>
      <c r="BA1083" s="22"/>
      <c r="BB1083" s="22"/>
      <c r="BC1083" s="465"/>
      <c r="BD1083" s="465"/>
      <c r="BE1083" s="465"/>
      <c r="BF1083" s="22"/>
      <c r="BG1083" s="22"/>
      <c r="BH1083" s="22"/>
      <c r="BI1083" s="22"/>
      <c r="BJ1083" s="465"/>
      <c r="BK1083" s="465"/>
      <c r="BL1083" s="465"/>
      <c r="BM1083" s="465"/>
      <c r="BN1083" s="928"/>
      <c r="BO1083" s="465"/>
      <c r="BP1083" s="465"/>
      <c r="BQ1083" s="465"/>
      <c r="BR1083" s="465"/>
      <c r="BS1083" s="465"/>
      <c r="BT1083" s="465"/>
      <c r="BU1083" s="465"/>
      <c r="BV1083" s="22"/>
      <c r="BW1083" s="22"/>
      <c r="BX1083" s="22"/>
      <c r="BY1083" s="22"/>
      <c r="BZ1083" s="22"/>
      <c r="CE1083" s="739"/>
    </row>
    <row r="1084" spans="2:83" s="322" customFormat="1" ht="54" customHeight="1" x14ac:dyDescent="0.25">
      <c r="B1084" s="659"/>
      <c r="C1084" s="113" t="s">
        <v>257</v>
      </c>
      <c r="D1084" s="166">
        <f t="shared" si="2036"/>
        <v>1603.3238200000001</v>
      </c>
      <c r="E1084" s="240"/>
      <c r="F1084" s="240"/>
      <c r="G1084" s="166">
        <f>G1085+G1086</f>
        <v>1603.3238200000001</v>
      </c>
      <c r="H1084" s="240"/>
      <c r="I1084" s="168"/>
      <c r="J1084" s="166"/>
      <c r="K1084" s="166">
        <v>0</v>
      </c>
      <c r="L1084" s="699">
        <f t="shared" si="1989"/>
        <v>0</v>
      </c>
      <c r="M1084" s="166"/>
      <c r="N1084" s="923"/>
      <c r="O1084" s="62"/>
      <c r="P1084" s="41"/>
      <c r="Q1084" s="923"/>
      <c r="R1084" s="923"/>
      <c r="S1084" s="62"/>
      <c r="T1084" s="41"/>
      <c r="U1084" s="62"/>
      <c r="V1084" s="462"/>
      <c r="W1084" s="161"/>
      <c r="X1084" s="161"/>
      <c r="Y1084" s="161"/>
      <c r="Z1084" s="161"/>
      <c r="AA1084" s="161"/>
      <c r="AB1084" s="161"/>
      <c r="AC1084" s="161"/>
      <c r="AD1084" s="597"/>
      <c r="AE1084" s="166"/>
      <c r="AF1084" s="699"/>
      <c r="AG1084" s="871"/>
      <c r="AH1084" s="699"/>
      <c r="AI1084" s="62"/>
      <c r="AJ1084" s="41"/>
      <c r="AK1084" s="923"/>
      <c r="AL1084" s="923"/>
      <c r="AM1084" s="62"/>
      <c r="AN1084" s="41"/>
      <c r="AO1084" s="62"/>
      <c r="AP1084" s="923"/>
      <c r="AQ1084" s="923"/>
      <c r="AR1084" s="166"/>
      <c r="AS1084" s="699"/>
      <c r="AT1084" s="166"/>
      <c r="AU1084" s="699"/>
      <c r="AV1084" s="62"/>
      <c r="AW1084" s="699"/>
      <c r="AX1084" s="166">
        <f>AX1085+AX1086</f>
        <v>1603.3238200000001</v>
      </c>
      <c r="AY1084" s="699">
        <f t="shared" si="2037"/>
        <v>1</v>
      </c>
      <c r="AZ1084" s="62"/>
      <c r="BA1084" s="41"/>
      <c r="BB1084" s="62"/>
      <c r="BC1084" s="161"/>
      <c r="BD1084" s="161"/>
      <c r="BE1084" s="161"/>
      <c r="BF1084" s="62"/>
      <c r="BG1084" s="62"/>
      <c r="BH1084" s="62"/>
      <c r="BI1084" s="62"/>
      <c r="BJ1084" s="161"/>
      <c r="BK1084" s="161"/>
      <c r="BL1084" s="161"/>
      <c r="BM1084" s="161"/>
      <c r="BN1084" s="462"/>
      <c r="BO1084" s="161"/>
      <c r="BP1084" s="161"/>
      <c r="BQ1084" s="161"/>
      <c r="BR1084" s="161"/>
      <c r="BS1084" s="161"/>
      <c r="BT1084" s="161"/>
      <c r="BU1084" s="161"/>
      <c r="BV1084" s="62"/>
      <c r="BW1084" s="62"/>
      <c r="BX1084" s="62"/>
      <c r="BY1084" s="62"/>
      <c r="BZ1084" s="62"/>
      <c r="CE1084" s="699"/>
    </row>
    <row r="1085" spans="2:83" s="322" customFormat="1" ht="44.25" customHeight="1" x14ac:dyDescent="0.25">
      <c r="B1085" s="659"/>
      <c r="C1085" s="249" t="s">
        <v>31</v>
      </c>
      <c r="D1085" s="166">
        <f t="shared" si="2036"/>
        <v>801.66191000000003</v>
      </c>
      <c r="E1085" s="240"/>
      <c r="F1085" s="240"/>
      <c r="G1085" s="166">
        <v>801.66191000000003</v>
      </c>
      <c r="H1085" s="240"/>
      <c r="I1085" s="168"/>
      <c r="J1085" s="166"/>
      <c r="K1085" s="166">
        <v>0</v>
      </c>
      <c r="L1085" s="699">
        <f t="shared" si="1989"/>
        <v>0</v>
      </c>
      <c r="M1085" s="166"/>
      <c r="N1085" s="923"/>
      <c r="O1085" s="62"/>
      <c r="P1085" s="41"/>
      <c r="Q1085" s="923"/>
      <c r="R1085" s="923"/>
      <c r="S1085" s="62"/>
      <c r="T1085" s="41"/>
      <c r="U1085" s="62"/>
      <c r="V1085" s="462"/>
      <c r="W1085" s="161"/>
      <c r="X1085" s="161"/>
      <c r="Y1085" s="161"/>
      <c r="Z1085" s="161"/>
      <c r="AA1085" s="161"/>
      <c r="AB1085" s="161"/>
      <c r="AC1085" s="161"/>
      <c r="AD1085" s="597"/>
      <c r="AE1085" s="166"/>
      <c r="AF1085" s="699"/>
      <c r="AG1085" s="871"/>
      <c r="AH1085" s="699"/>
      <c r="AI1085" s="62"/>
      <c r="AJ1085" s="41"/>
      <c r="AK1085" s="923"/>
      <c r="AL1085" s="923"/>
      <c r="AM1085" s="62"/>
      <c r="AN1085" s="41"/>
      <c r="AO1085" s="62"/>
      <c r="AP1085" s="923"/>
      <c r="AQ1085" s="923"/>
      <c r="AR1085" s="166"/>
      <c r="AS1085" s="699"/>
      <c r="AT1085" s="166"/>
      <c r="AU1085" s="699"/>
      <c r="AV1085" s="62"/>
      <c r="AW1085" s="699"/>
      <c r="AX1085" s="166">
        <v>801.66191000000003</v>
      </c>
      <c r="AY1085" s="699">
        <f t="shared" si="2037"/>
        <v>1</v>
      </c>
      <c r="AZ1085" s="62"/>
      <c r="BA1085" s="41"/>
      <c r="BB1085" s="62"/>
      <c r="BC1085" s="161"/>
      <c r="BD1085" s="161"/>
      <c r="BE1085" s="161"/>
      <c r="BF1085" s="62"/>
      <c r="BG1085" s="62"/>
      <c r="BH1085" s="62"/>
      <c r="BI1085" s="62"/>
      <c r="BJ1085" s="161"/>
      <c r="BK1085" s="161"/>
      <c r="BL1085" s="161"/>
      <c r="BM1085" s="161"/>
      <c r="BN1085" s="462"/>
      <c r="BO1085" s="161"/>
      <c r="BP1085" s="161"/>
      <c r="BQ1085" s="161"/>
      <c r="BR1085" s="161"/>
      <c r="BS1085" s="161"/>
      <c r="BT1085" s="161"/>
      <c r="BU1085" s="161"/>
      <c r="BV1085" s="62"/>
      <c r="BW1085" s="62"/>
      <c r="BX1085" s="62"/>
      <c r="BY1085" s="62"/>
      <c r="BZ1085" s="62"/>
      <c r="CE1085" s="699"/>
    </row>
    <row r="1086" spans="2:83" s="322" customFormat="1" ht="52.5" customHeight="1" x14ac:dyDescent="0.25">
      <c r="B1086" s="659"/>
      <c r="C1086" s="251" t="s">
        <v>32</v>
      </c>
      <c r="D1086" s="166">
        <f t="shared" si="2036"/>
        <v>801.66191000000003</v>
      </c>
      <c r="E1086" s="240"/>
      <c r="F1086" s="240"/>
      <c r="G1086" s="176">
        <v>801.66191000000003</v>
      </c>
      <c r="H1086" s="240"/>
      <c r="I1086" s="168"/>
      <c r="J1086" s="166"/>
      <c r="K1086" s="166">
        <v>0</v>
      </c>
      <c r="L1086" s="699">
        <f t="shared" si="1989"/>
        <v>0</v>
      </c>
      <c r="M1086" s="166"/>
      <c r="N1086" s="923"/>
      <c r="O1086" s="62"/>
      <c r="P1086" s="41"/>
      <c r="Q1086" s="923"/>
      <c r="R1086" s="923"/>
      <c r="S1086" s="62"/>
      <c r="T1086" s="41"/>
      <c r="U1086" s="62"/>
      <c r="V1086" s="462"/>
      <c r="W1086" s="161"/>
      <c r="X1086" s="161"/>
      <c r="Y1086" s="161"/>
      <c r="Z1086" s="161"/>
      <c r="AA1086" s="161"/>
      <c r="AB1086" s="161"/>
      <c r="AC1086" s="161"/>
      <c r="AD1086" s="597"/>
      <c r="AE1086" s="166"/>
      <c r="AF1086" s="699"/>
      <c r="AG1086" s="871"/>
      <c r="AH1086" s="699"/>
      <c r="AI1086" s="62"/>
      <c r="AJ1086" s="41"/>
      <c r="AK1086" s="923"/>
      <c r="AL1086" s="923"/>
      <c r="AM1086" s="62"/>
      <c r="AN1086" s="41"/>
      <c r="AO1086" s="62"/>
      <c r="AP1086" s="923"/>
      <c r="AQ1086" s="923"/>
      <c r="AR1086" s="166"/>
      <c r="AS1086" s="699"/>
      <c r="AT1086" s="166"/>
      <c r="AU1086" s="699"/>
      <c r="AV1086" s="62"/>
      <c r="AW1086" s="699"/>
      <c r="AX1086" s="176">
        <v>801.66191000000003</v>
      </c>
      <c r="AY1086" s="699">
        <f t="shared" si="2037"/>
        <v>1</v>
      </c>
      <c r="AZ1086" s="62"/>
      <c r="BA1086" s="41"/>
      <c r="BB1086" s="62"/>
      <c r="BC1086" s="161"/>
      <c r="BD1086" s="161"/>
      <c r="BE1086" s="161"/>
      <c r="BF1086" s="62"/>
      <c r="BG1086" s="62"/>
      <c r="BH1086" s="62"/>
      <c r="BI1086" s="62"/>
      <c r="BJ1086" s="161"/>
      <c r="BK1086" s="161"/>
      <c r="BL1086" s="161"/>
      <c r="BM1086" s="161"/>
      <c r="BN1086" s="462"/>
      <c r="BO1086" s="161"/>
      <c r="BP1086" s="161"/>
      <c r="BQ1086" s="161"/>
      <c r="BR1086" s="161"/>
      <c r="BS1086" s="161"/>
      <c r="BT1086" s="161"/>
      <c r="BU1086" s="161"/>
      <c r="BV1086" s="62"/>
      <c r="BW1086" s="62"/>
      <c r="BX1086" s="62"/>
      <c r="BY1086" s="62"/>
      <c r="BZ1086" s="62"/>
      <c r="CE1086" s="699"/>
    </row>
    <row r="1087" spans="2:83" s="322" customFormat="1" ht="39.75" customHeight="1" x14ac:dyDescent="0.25">
      <c r="B1087" s="659"/>
      <c r="C1087" s="113" t="s">
        <v>108</v>
      </c>
      <c r="D1087" s="166">
        <f t="shared" si="2036"/>
        <v>20396.676179999999</v>
      </c>
      <c r="E1087" s="240"/>
      <c r="F1087" s="240"/>
      <c r="G1087" s="166">
        <f>G1088+G1089</f>
        <v>20396.676179999999</v>
      </c>
      <c r="H1087" s="240"/>
      <c r="I1087" s="168"/>
      <c r="J1087" s="166"/>
      <c r="K1087" s="166">
        <f t="shared" si="2031"/>
        <v>0</v>
      </c>
      <c r="L1087" s="699">
        <f t="shared" si="1989"/>
        <v>0</v>
      </c>
      <c r="M1087" s="166"/>
      <c r="N1087" s="687"/>
      <c r="O1087" s="62"/>
      <c r="P1087" s="41"/>
      <c r="Q1087" s="687">
        <f>Q1088+Q1089</f>
        <v>0</v>
      </c>
      <c r="R1087" s="687"/>
      <c r="S1087" s="62"/>
      <c r="T1087" s="41"/>
      <c r="U1087" s="62"/>
      <c r="V1087" s="462"/>
      <c r="W1087" s="161"/>
      <c r="X1087" s="161"/>
      <c r="Y1087" s="161"/>
      <c r="Z1087" s="161"/>
      <c r="AA1087" s="161"/>
      <c r="AB1087" s="161"/>
      <c r="AC1087" s="161"/>
      <c r="AD1087" s="597"/>
      <c r="AE1087" s="166"/>
      <c r="AF1087" s="699"/>
      <c r="AG1087" s="871"/>
      <c r="AH1087" s="699"/>
      <c r="AI1087" s="62"/>
      <c r="AJ1087" s="41"/>
      <c r="AK1087" s="687"/>
      <c r="AL1087" s="687"/>
      <c r="AM1087" s="62"/>
      <c r="AN1087" s="41"/>
      <c r="AO1087" s="62"/>
      <c r="AP1087" s="687"/>
      <c r="AQ1087" s="687"/>
      <c r="AR1087" s="166">
        <f t="shared" si="2025"/>
        <v>0</v>
      </c>
      <c r="AS1087" s="699"/>
      <c r="AT1087" s="166"/>
      <c r="AU1087" s="699"/>
      <c r="AV1087" s="62"/>
      <c r="AW1087" s="699"/>
      <c r="AX1087" s="166">
        <f>AX1088+AX1089</f>
        <v>20396.676179999999</v>
      </c>
      <c r="AY1087" s="699">
        <f t="shared" si="2037"/>
        <v>1</v>
      </c>
      <c r="AZ1087" s="62"/>
      <c r="BA1087" s="41"/>
      <c r="BB1087" s="62"/>
      <c r="BC1087" s="161"/>
      <c r="BD1087" s="161"/>
      <c r="BE1087" s="161"/>
      <c r="BF1087" s="62"/>
      <c r="BG1087" s="62"/>
      <c r="BH1087" s="62"/>
      <c r="BI1087" s="62"/>
      <c r="BJ1087" s="161"/>
      <c r="BK1087" s="161"/>
      <c r="BL1087" s="161"/>
      <c r="BM1087" s="161"/>
      <c r="BN1087" s="462"/>
      <c r="BO1087" s="161"/>
      <c r="BP1087" s="161"/>
      <c r="BQ1087" s="161"/>
      <c r="BR1087" s="161"/>
      <c r="BS1087" s="161"/>
      <c r="BT1087" s="161"/>
      <c r="BU1087" s="161"/>
      <c r="BV1087" s="62"/>
      <c r="BW1087" s="62"/>
      <c r="BX1087" s="62"/>
      <c r="BY1087" s="62"/>
      <c r="BZ1087" s="62"/>
      <c r="CE1087" s="699"/>
    </row>
    <row r="1088" spans="2:83" s="42" customFormat="1" ht="55.5" customHeight="1" x14ac:dyDescent="0.25">
      <c r="B1088" s="659"/>
      <c r="C1088" s="249" t="s">
        <v>31</v>
      </c>
      <c r="D1088" s="166">
        <f t="shared" si="2027"/>
        <v>10198.338089999999</v>
      </c>
      <c r="E1088" s="844"/>
      <c r="F1088" s="844"/>
      <c r="G1088" s="166">
        <v>10198.338089999999</v>
      </c>
      <c r="H1088" s="844"/>
      <c r="I1088" s="166"/>
      <c r="J1088" s="166">
        <f t="shared" si="2023"/>
        <v>-10198.338089999999</v>
      </c>
      <c r="K1088" s="166">
        <f t="shared" si="2031"/>
        <v>0</v>
      </c>
      <c r="L1088" s="699">
        <f t="shared" si="1989"/>
        <v>0</v>
      </c>
      <c r="M1088" s="166"/>
      <c r="N1088" s="687"/>
      <c r="O1088" s="657"/>
      <c r="P1088" s="687"/>
      <c r="Q1088" s="687"/>
      <c r="R1088" s="687"/>
      <c r="S1088" s="41"/>
      <c r="T1088" s="41"/>
      <c r="U1088" s="41"/>
      <c r="V1088" s="660"/>
      <c r="W1088" s="597"/>
      <c r="X1088" s="597"/>
      <c r="Y1088" s="597"/>
      <c r="Z1088" s="597"/>
      <c r="AA1088" s="597"/>
      <c r="AB1088" s="597"/>
      <c r="AC1088" s="597"/>
      <c r="AD1088" s="597"/>
      <c r="AE1088" s="166">
        <f t="shared" si="2028"/>
        <v>0</v>
      </c>
      <c r="AF1088" s="699">
        <f t="shared" si="1991"/>
        <v>0</v>
      </c>
      <c r="AG1088" s="258"/>
      <c r="AH1088" s="699"/>
      <c r="AI1088" s="41"/>
      <c r="AJ1088" s="41"/>
      <c r="AK1088" s="678"/>
      <c r="AL1088" s="687"/>
      <c r="AM1088" s="41"/>
      <c r="AN1088" s="41"/>
      <c r="AO1088" s="41"/>
      <c r="AP1088" s="657">
        <f t="shared" si="2029"/>
        <v>0</v>
      </c>
      <c r="AQ1088" s="687"/>
      <c r="AR1088" s="166">
        <f t="shared" si="2025"/>
        <v>0</v>
      </c>
      <c r="AS1088" s="699"/>
      <c r="AT1088" s="166"/>
      <c r="AU1088" s="699"/>
      <c r="AV1088" s="657"/>
      <c r="AW1088" s="699"/>
      <c r="AX1088" s="166">
        <v>10198.338089999999</v>
      </c>
      <c r="AY1088" s="699">
        <f t="shared" si="2037"/>
        <v>1</v>
      </c>
      <c r="AZ1088" s="41"/>
      <c r="BA1088" s="41"/>
      <c r="BB1088" s="41"/>
      <c r="BC1088" s="597"/>
      <c r="BD1088" s="597"/>
      <c r="BE1088" s="597"/>
      <c r="BF1088" s="41"/>
      <c r="BG1088" s="41"/>
      <c r="BH1088" s="41"/>
      <c r="BI1088" s="41"/>
      <c r="BJ1088" s="597"/>
      <c r="BK1088" s="597"/>
      <c r="BL1088" s="597"/>
      <c r="BM1088" s="597"/>
      <c r="BN1088" s="660"/>
      <c r="BO1088" s="597"/>
      <c r="BP1088" s="597"/>
      <c r="BQ1088" s="597"/>
      <c r="BR1088" s="597"/>
      <c r="BS1088" s="597"/>
      <c r="BT1088" s="657"/>
      <c r="BU1088" s="657"/>
      <c r="BV1088" s="657"/>
      <c r="BW1088" s="657"/>
      <c r="BX1088" s="657"/>
      <c r="BY1088" s="41"/>
      <c r="BZ1088" s="41"/>
      <c r="CE1088" s="699"/>
    </row>
    <row r="1089" spans="2:83" s="23" customFormat="1" ht="55.5" customHeight="1" x14ac:dyDescent="0.25">
      <c r="B1089" s="464"/>
      <c r="C1089" s="251" t="s">
        <v>32</v>
      </c>
      <c r="D1089" s="176">
        <f t="shared" si="2027"/>
        <v>10198.338089999999</v>
      </c>
      <c r="E1089" s="167"/>
      <c r="F1089" s="167"/>
      <c r="G1089" s="176">
        <v>10198.338089999999</v>
      </c>
      <c r="H1089" s="167"/>
      <c r="I1089" s="176"/>
      <c r="J1089" s="176">
        <f t="shared" si="2023"/>
        <v>-10198.338089999999</v>
      </c>
      <c r="K1089" s="176">
        <f t="shared" si="2031"/>
        <v>0</v>
      </c>
      <c r="L1089" s="699">
        <f t="shared" si="1989"/>
        <v>0</v>
      </c>
      <c r="M1089" s="176"/>
      <c r="N1089" s="687"/>
      <c r="O1089" s="658"/>
      <c r="P1089" s="687"/>
      <c r="Q1089" s="688"/>
      <c r="R1089" s="687"/>
      <c r="S1089" s="22"/>
      <c r="T1089" s="41"/>
      <c r="U1089" s="22"/>
      <c r="V1089" s="466"/>
      <c r="W1089" s="465"/>
      <c r="X1089" s="465"/>
      <c r="Y1089" s="465"/>
      <c r="Z1089" s="465"/>
      <c r="AA1089" s="465"/>
      <c r="AB1089" s="465"/>
      <c r="AC1089" s="465"/>
      <c r="AD1089" s="597"/>
      <c r="AE1089" s="176">
        <f t="shared" si="2028"/>
        <v>0</v>
      </c>
      <c r="AF1089" s="699">
        <f t="shared" si="1991"/>
        <v>0</v>
      </c>
      <c r="AG1089" s="187"/>
      <c r="AH1089" s="699"/>
      <c r="AI1089" s="22"/>
      <c r="AJ1089" s="41"/>
      <c r="AK1089" s="681"/>
      <c r="AL1089" s="687"/>
      <c r="AM1089" s="22"/>
      <c r="AN1089" s="41"/>
      <c r="AO1089" s="22"/>
      <c r="AP1089" s="658">
        <f t="shared" si="2029"/>
        <v>0</v>
      </c>
      <c r="AQ1089" s="687"/>
      <c r="AR1089" s="176">
        <f t="shared" si="2025"/>
        <v>0</v>
      </c>
      <c r="AS1089" s="699"/>
      <c r="AT1089" s="176"/>
      <c r="AU1089" s="699"/>
      <c r="AV1089" s="658"/>
      <c r="AW1089" s="699"/>
      <c r="AX1089" s="176">
        <v>10198.338089999999</v>
      </c>
      <c r="AY1089" s="699">
        <f t="shared" si="2037"/>
        <v>1</v>
      </c>
      <c r="AZ1089" s="22"/>
      <c r="BA1089" s="41"/>
      <c r="BB1089" s="22"/>
      <c r="BC1089" s="465"/>
      <c r="BD1089" s="465"/>
      <c r="BE1089" s="465"/>
      <c r="BF1089" s="22"/>
      <c r="BG1089" s="22"/>
      <c r="BH1089" s="22"/>
      <c r="BI1089" s="22"/>
      <c r="BJ1089" s="465"/>
      <c r="BK1089" s="465"/>
      <c r="BL1089" s="465"/>
      <c r="BM1089" s="465"/>
      <c r="BN1089" s="466"/>
      <c r="BO1089" s="465"/>
      <c r="BP1089" s="465"/>
      <c r="BQ1089" s="465"/>
      <c r="BR1089" s="465"/>
      <c r="BS1089" s="465"/>
      <c r="BT1089" s="658"/>
      <c r="BU1089" s="658"/>
      <c r="BV1089" s="658"/>
      <c r="BW1089" s="658"/>
      <c r="BX1089" s="658"/>
      <c r="BY1089" s="22"/>
      <c r="BZ1089" s="22"/>
      <c r="CE1089" s="699"/>
    </row>
    <row r="1090" spans="2:83" s="385" customFormat="1" ht="85.5" customHeight="1" x14ac:dyDescent="0.25">
      <c r="B1090" s="775"/>
      <c r="C1090" s="776" t="s">
        <v>487</v>
      </c>
      <c r="D1090" s="901">
        <f>E1090+G1090+H1090+I1090</f>
        <v>231000</v>
      </c>
      <c r="E1090" s="901">
        <f>E1091+E1092</f>
        <v>109000</v>
      </c>
      <c r="F1090" s="901"/>
      <c r="G1090" s="901">
        <f t="shared" ref="G1090" si="2038">G1091+G1092</f>
        <v>122000</v>
      </c>
      <c r="H1090" s="901">
        <f t="shared" ref="H1090:I1090" si="2039">H1091+H1092</f>
        <v>0</v>
      </c>
      <c r="I1090" s="901">
        <f t="shared" si="2039"/>
        <v>0</v>
      </c>
      <c r="J1090" s="901">
        <v>0</v>
      </c>
      <c r="K1090" s="901">
        <f>M1090+Q1090+S1090+U1090</f>
        <v>67300</v>
      </c>
      <c r="L1090" s="772">
        <f t="shared" si="1989"/>
        <v>0.29134199134199135</v>
      </c>
      <c r="M1090" s="901">
        <f>M1091+M1092</f>
        <v>67300</v>
      </c>
      <c r="N1090" s="772">
        <f>M1090/E1090</f>
        <v>0.61743119266055047</v>
      </c>
      <c r="O1090" s="777"/>
      <c r="P1090" s="700"/>
      <c r="Q1090" s="777">
        <f t="shared" ref="Q1090" si="2040">Q1091+Q1092</f>
        <v>0</v>
      </c>
      <c r="R1090" s="700"/>
      <c r="S1090" s="777">
        <f t="shared" ref="S1090:U1090" si="2041">S1091+S1092</f>
        <v>0</v>
      </c>
      <c r="T1090" s="700"/>
      <c r="U1090" s="777">
        <f t="shared" si="2041"/>
        <v>0</v>
      </c>
      <c r="V1090" s="777"/>
      <c r="W1090" s="777"/>
      <c r="X1090" s="777"/>
      <c r="Y1090" s="777"/>
      <c r="Z1090" s="777"/>
      <c r="AA1090" s="777"/>
      <c r="AB1090" s="777"/>
      <c r="AC1090" s="777"/>
      <c r="AD1090" s="700"/>
      <c r="AE1090" s="901">
        <f>AG1090+AK1090+AM1090+AO1090</f>
        <v>43243.681750000003</v>
      </c>
      <c r="AF1090" s="772">
        <f t="shared" si="1991"/>
        <v>0.18720208549783551</v>
      </c>
      <c r="AG1090" s="901">
        <f>AG1091+AG1092</f>
        <v>43243.681750000003</v>
      </c>
      <c r="AH1090" s="772">
        <f t="shared" si="1992"/>
        <v>0.39673102522935783</v>
      </c>
      <c r="AI1090" s="777"/>
      <c r="AJ1090" s="700"/>
      <c r="AK1090" s="777">
        <f t="shared" ref="AK1090" si="2042">AK1091+AK1092</f>
        <v>0</v>
      </c>
      <c r="AL1090" s="700"/>
      <c r="AM1090" s="777">
        <f t="shared" ref="AM1090:AO1090" si="2043">AM1091+AM1092</f>
        <v>0</v>
      </c>
      <c r="AN1090" s="700"/>
      <c r="AO1090" s="777">
        <f t="shared" si="2043"/>
        <v>0</v>
      </c>
      <c r="AP1090" s="777">
        <f>AR1090-AE1090</f>
        <v>187467.03648000001</v>
      </c>
      <c r="AQ1090" s="700"/>
      <c r="AR1090" s="901">
        <f>AT1090+AX1090+AZ1090+BB1090</f>
        <v>230710.71823</v>
      </c>
      <c r="AS1090" s="772">
        <f t="shared" si="1994"/>
        <v>0.998747697965368</v>
      </c>
      <c r="AT1090" s="901">
        <f>AT1091+AT1092</f>
        <v>109000</v>
      </c>
      <c r="AU1090" s="772">
        <f t="shared" si="1995"/>
        <v>1</v>
      </c>
      <c r="AV1090" s="777"/>
      <c r="AW1090" s="772"/>
      <c r="AX1090" s="901">
        <f t="shared" ref="AX1090" si="2044">AX1091+AX1092</f>
        <v>121710.71823</v>
      </c>
      <c r="AY1090" s="772">
        <f t="shared" ref="AY1090:AY1092" si="2045">AX1090/G1090</f>
        <v>0.99762883795081969</v>
      </c>
      <c r="AZ1090" s="777"/>
      <c r="BA1090" s="700"/>
      <c r="BB1090" s="777"/>
      <c r="BC1090" s="777"/>
      <c r="BD1090" s="777"/>
      <c r="BE1090" s="777"/>
      <c r="BF1090" s="777"/>
      <c r="BG1090" s="777"/>
      <c r="BH1090" s="777"/>
      <c r="BI1090" s="777"/>
      <c r="BJ1090" s="777"/>
      <c r="BK1090" s="777"/>
      <c r="BL1090" s="777"/>
      <c r="BM1090" s="777"/>
      <c r="BN1090" s="777"/>
      <c r="BO1090" s="777"/>
      <c r="BP1090" s="777"/>
      <c r="BQ1090" s="777"/>
      <c r="BR1090" s="777"/>
      <c r="BS1090" s="777"/>
      <c r="BT1090" s="777"/>
      <c r="BU1090" s="777"/>
      <c r="BV1090" s="777"/>
      <c r="BW1090" s="777"/>
      <c r="BX1090" s="777"/>
      <c r="BY1090" s="777"/>
      <c r="BZ1090" s="777"/>
      <c r="CA1090" s="778"/>
      <c r="CB1090" s="778"/>
      <c r="CC1090" s="778"/>
      <c r="CD1090" s="778"/>
      <c r="CE1090" s="772"/>
    </row>
    <row r="1091" spans="2:83" s="76" customFormat="1" ht="55.5" customHeight="1" x14ac:dyDescent="0.25">
      <c r="B1091" s="159"/>
      <c r="C1091" s="249" t="s">
        <v>31</v>
      </c>
      <c r="D1091" s="166">
        <f>E1091+G1091+H1091+I1091</f>
        <v>115500</v>
      </c>
      <c r="E1091" s="166">
        <f>E1034+E1049</f>
        <v>54500</v>
      </c>
      <c r="F1091" s="166"/>
      <c r="G1091" s="166">
        <f>G1049</f>
        <v>61000</v>
      </c>
      <c r="H1091" s="166">
        <f>H1034+H1049</f>
        <v>0</v>
      </c>
      <c r="I1091" s="166">
        <f>I1034+I1049</f>
        <v>0</v>
      </c>
      <c r="J1091" s="166">
        <f>K1091-D1091</f>
        <v>-81850</v>
      </c>
      <c r="K1091" s="166">
        <f>M1091+Q1091+S1091+U1091</f>
        <v>33650</v>
      </c>
      <c r="L1091" s="699">
        <f t="shared" si="1989"/>
        <v>0.29134199134199135</v>
      </c>
      <c r="M1091" s="166">
        <f>M1049</f>
        <v>33650</v>
      </c>
      <c r="N1091" s="699">
        <f t="shared" ref="N1091:N1092" si="2046">M1091/E1091</f>
        <v>0.61743119266055047</v>
      </c>
      <c r="O1091" s="652"/>
      <c r="P1091" s="687"/>
      <c r="Q1091" s="687">
        <f>Q1049</f>
        <v>0</v>
      </c>
      <c r="R1091" s="687"/>
      <c r="S1091" s="652">
        <f>S1034+S1049</f>
        <v>0</v>
      </c>
      <c r="T1091" s="687"/>
      <c r="U1091" s="652">
        <f>U1034+U1049</f>
        <v>0</v>
      </c>
      <c r="V1091" s="106"/>
      <c r="W1091" s="106"/>
      <c r="X1091" s="106"/>
      <c r="Y1091" s="106"/>
      <c r="Z1091" s="106"/>
      <c r="AA1091" s="106"/>
      <c r="AB1091" s="106"/>
      <c r="AC1091" s="106"/>
      <c r="AD1091" s="106"/>
      <c r="AE1091" s="166">
        <f>AG1091+AK1091+AM1091+AO1091</f>
        <v>21621.84087</v>
      </c>
      <c r="AF1091" s="699">
        <f t="shared" si="1991"/>
        <v>0.18720208545454545</v>
      </c>
      <c r="AG1091" s="166">
        <f>AG1034+AG1049</f>
        <v>21621.84087</v>
      </c>
      <c r="AH1091" s="699">
        <f t="shared" si="1992"/>
        <v>0.39673102513761466</v>
      </c>
      <c r="AI1091" s="652"/>
      <c r="AJ1091" s="687"/>
      <c r="AK1091" s="678">
        <f>AK1049</f>
        <v>0</v>
      </c>
      <c r="AL1091" s="687"/>
      <c r="AM1091" s="652">
        <f>AM1034+AM1049</f>
        <v>0</v>
      </c>
      <c r="AN1091" s="687"/>
      <c r="AO1091" s="652">
        <f>AO1047</f>
        <v>0</v>
      </c>
      <c r="AP1091" s="652">
        <f>AR1091-AE1091</f>
        <v>93733.518250000008</v>
      </c>
      <c r="AQ1091" s="687"/>
      <c r="AR1091" s="166">
        <f>AT1091+AX1091+AZ1091+BB1091</f>
        <v>115355.35912000001</v>
      </c>
      <c r="AS1091" s="699">
        <f t="shared" si="1994"/>
        <v>0.99874769800865804</v>
      </c>
      <c r="AT1091" s="166">
        <f>AT1049</f>
        <v>54500</v>
      </c>
      <c r="AU1091" s="699">
        <f t="shared" si="1995"/>
        <v>1</v>
      </c>
      <c r="AV1091" s="652"/>
      <c r="AW1091" s="699"/>
      <c r="AX1091" s="166">
        <f>AX1049</f>
        <v>60855.359120000001</v>
      </c>
      <c r="AY1091" s="699">
        <f t="shared" si="2045"/>
        <v>0.9976288380327869</v>
      </c>
      <c r="AZ1091" s="652"/>
      <c r="BA1091" s="687"/>
      <c r="BB1091" s="652"/>
      <c r="BC1091" s="106"/>
      <c r="BD1091" s="106"/>
      <c r="BE1091" s="652"/>
      <c r="BF1091" s="652"/>
      <c r="BG1091" s="652"/>
      <c r="BH1091" s="652"/>
      <c r="BI1091" s="652"/>
      <c r="BJ1091" s="106"/>
      <c r="BK1091" s="106"/>
      <c r="BL1091" s="106"/>
      <c r="BM1091" s="106"/>
      <c r="BN1091" s="652"/>
      <c r="BO1091" s="678"/>
      <c r="BP1091" s="106"/>
      <c r="BQ1091" s="106"/>
      <c r="BR1091" s="106"/>
      <c r="BS1091" s="106"/>
      <c r="BT1091" s="652"/>
      <c r="BU1091" s="652"/>
      <c r="BV1091" s="652"/>
      <c r="BW1091" s="652"/>
      <c r="BX1091" s="652"/>
      <c r="BY1091" s="652"/>
      <c r="BZ1091" s="652"/>
      <c r="CE1091" s="699"/>
    </row>
    <row r="1092" spans="2:83" s="74" customFormat="1" ht="55.5" customHeight="1" x14ac:dyDescent="0.25">
      <c r="B1092" s="464"/>
      <c r="C1092" s="251" t="s">
        <v>32</v>
      </c>
      <c r="D1092" s="176">
        <f>E1092+G1092+H1092+I1092</f>
        <v>115500</v>
      </c>
      <c r="E1092" s="176">
        <f>E1050</f>
        <v>54500</v>
      </c>
      <c r="F1092" s="176"/>
      <c r="G1092" s="176">
        <f>G1050</f>
        <v>61000</v>
      </c>
      <c r="H1092" s="176">
        <f>H1035</f>
        <v>0</v>
      </c>
      <c r="I1092" s="176">
        <f>I1035</f>
        <v>0</v>
      </c>
      <c r="J1092" s="187">
        <f>K1092-D1092</f>
        <v>-81850</v>
      </c>
      <c r="K1092" s="176">
        <f>M1092+Q1092+S1092+U1092</f>
        <v>33650</v>
      </c>
      <c r="L1092" s="699">
        <f t="shared" si="1989"/>
        <v>0.29134199134199135</v>
      </c>
      <c r="M1092" s="176">
        <f>M1050</f>
        <v>33650</v>
      </c>
      <c r="N1092" s="699">
        <f t="shared" si="2046"/>
        <v>0.61743119266055047</v>
      </c>
      <c r="O1092" s="653"/>
      <c r="P1092" s="687"/>
      <c r="Q1092" s="688">
        <f>Q1050</f>
        <v>0</v>
      </c>
      <c r="R1092" s="687"/>
      <c r="S1092" s="653">
        <f>S1035</f>
        <v>0</v>
      </c>
      <c r="T1092" s="687"/>
      <c r="U1092" s="653">
        <f>U1035</f>
        <v>0</v>
      </c>
      <c r="V1092" s="466"/>
      <c r="W1092" s="22"/>
      <c r="X1092" s="22"/>
      <c r="Y1092" s="22"/>
      <c r="Z1092" s="22"/>
      <c r="AA1092" s="22"/>
      <c r="AB1092" s="22"/>
      <c r="AC1092" s="22"/>
      <c r="AD1092" s="41"/>
      <c r="AE1092" s="176">
        <f>AG1092+AK1092+AM1092+AO1092</f>
        <v>21621.84088</v>
      </c>
      <c r="AF1092" s="699">
        <f t="shared" si="1991"/>
        <v>0.18720208554112555</v>
      </c>
      <c r="AG1092" s="166">
        <f>AG1035+AG1050</f>
        <v>21621.84088</v>
      </c>
      <c r="AH1092" s="699">
        <f t="shared" si="1992"/>
        <v>0.39673102532110094</v>
      </c>
      <c r="AI1092" s="653"/>
      <c r="AJ1092" s="687"/>
      <c r="AK1092" s="681">
        <f>AK1050</f>
        <v>0</v>
      </c>
      <c r="AL1092" s="687"/>
      <c r="AM1092" s="653">
        <f>AM1035</f>
        <v>0</v>
      </c>
      <c r="AN1092" s="687"/>
      <c r="AO1092" s="653"/>
      <c r="AP1092" s="653">
        <f>AR1092-AE1092</f>
        <v>93733.518230000001</v>
      </c>
      <c r="AQ1092" s="687"/>
      <c r="AR1092" s="176">
        <f>AT1092+AX1092+AZ1092+BB1092</f>
        <v>115355.35911</v>
      </c>
      <c r="AS1092" s="699">
        <f t="shared" si="1994"/>
        <v>0.99874769792207796</v>
      </c>
      <c r="AT1092" s="176">
        <f>AT1050</f>
        <v>54500</v>
      </c>
      <c r="AU1092" s="699">
        <f t="shared" si="1995"/>
        <v>1</v>
      </c>
      <c r="AV1092" s="653"/>
      <c r="AW1092" s="699"/>
      <c r="AX1092" s="176">
        <f>AX1050</f>
        <v>60855.359110000005</v>
      </c>
      <c r="AY1092" s="699">
        <f t="shared" si="2045"/>
        <v>0.99762883786885259</v>
      </c>
      <c r="AZ1092" s="653"/>
      <c r="BA1092" s="687"/>
      <c r="BB1092" s="653"/>
      <c r="BC1092" s="22"/>
      <c r="BD1092" s="22"/>
      <c r="BE1092" s="653"/>
      <c r="BF1092" s="653"/>
      <c r="BG1092" s="653"/>
      <c r="BH1092" s="653"/>
      <c r="BI1092" s="653"/>
      <c r="BJ1092" s="465"/>
      <c r="BK1092" s="465"/>
      <c r="BL1092" s="465"/>
      <c r="BM1092" s="465"/>
      <c r="BN1092" s="653"/>
      <c r="BO1092" s="681"/>
      <c r="BP1092" s="465"/>
      <c r="BQ1092" s="465"/>
      <c r="BR1092" s="465"/>
      <c r="BS1092" s="465"/>
      <c r="BT1092" s="653"/>
      <c r="BU1092" s="653"/>
      <c r="BV1092" s="653"/>
      <c r="BW1092" s="653"/>
      <c r="BX1092" s="653"/>
      <c r="BY1092" s="653"/>
      <c r="BZ1092" s="653"/>
      <c r="CE1092" s="699"/>
    </row>
    <row r="1093" spans="2:83" s="76" customFormat="1" ht="55.5" hidden="1" customHeight="1" x14ac:dyDescent="0.25">
      <c r="B1093" s="159"/>
      <c r="C1093" s="113"/>
      <c r="D1093" s="652"/>
      <c r="E1093" s="652"/>
      <c r="F1093" s="652"/>
      <c r="G1093" s="652"/>
      <c r="H1093" s="652"/>
      <c r="I1093" s="652"/>
      <c r="J1093" s="652"/>
      <c r="K1093" s="652"/>
      <c r="L1093" s="687"/>
      <c r="M1093" s="871"/>
      <c r="N1093" s="41"/>
      <c r="O1093" s="62"/>
      <c r="P1093" s="41"/>
      <c r="Q1093" s="62"/>
      <c r="R1093" s="41"/>
      <c r="S1093" s="62"/>
      <c r="T1093" s="41"/>
      <c r="U1093" s="62"/>
      <c r="V1093" s="154"/>
      <c r="W1093" s="161"/>
      <c r="X1093" s="161"/>
      <c r="Y1093" s="161"/>
      <c r="Z1093" s="161"/>
      <c r="AA1093" s="161"/>
      <c r="AB1093" s="161"/>
      <c r="AC1093" s="161"/>
      <c r="AD1093" s="597"/>
      <c r="AE1093" s="871"/>
      <c r="AF1093" s="597"/>
      <c r="AG1093" s="871"/>
      <c r="AH1093" s="41"/>
      <c r="AI1093" s="62"/>
      <c r="AJ1093" s="41"/>
      <c r="AK1093" s="62"/>
      <c r="AL1093" s="41"/>
      <c r="AM1093" s="62"/>
      <c r="AN1093" s="41"/>
      <c r="AO1093" s="62"/>
      <c r="AP1093" s="161"/>
      <c r="AQ1093" s="597"/>
      <c r="AR1093" s="161"/>
      <c r="AS1093" s="597"/>
      <c r="AT1093" s="871"/>
      <c r="AU1093" s="41"/>
      <c r="AV1093" s="62"/>
      <c r="AW1093" s="41"/>
      <c r="AX1093" s="871"/>
      <c r="AY1093" s="41"/>
      <c r="AZ1093" s="62"/>
      <c r="BA1093" s="41"/>
      <c r="BB1093" s="62"/>
      <c r="BC1093" s="161"/>
      <c r="BD1093" s="161"/>
      <c r="BE1093" s="161"/>
      <c r="BF1093" s="62"/>
      <c r="BG1093" s="62"/>
      <c r="BH1093" s="62"/>
      <c r="BI1093" s="62"/>
      <c r="BJ1093" s="161"/>
      <c r="BK1093" s="161"/>
      <c r="BL1093" s="161"/>
      <c r="BM1093" s="161"/>
      <c r="BN1093" s="154"/>
      <c r="BO1093" s="161"/>
      <c r="BP1093" s="161"/>
      <c r="BQ1093" s="161"/>
      <c r="BR1093" s="161"/>
      <c r="BS1093" s="161"/>
      <c r="BT1093" s="161"/>
      <c r="BU1093" s="161"/>
      <c r="BV1093" s="62"/>
      <c r="BW1093" s="62"/>
      <c r="BX1093" s="62"/>
      <c r="BY1093" s="62"/>
      <c r="BZ1093" s="62"/>
      <c r="CE1093" s="699"/>
    </row>
    <row r="1094" spans="2:83" s="25" customFormat="1" ht="36" customHeight="1" x14ac:dyDescent="0.25">
      <c r="B1094" s="1075" t="s">
        <v>235</v>
      </c>
      <c r="C1094" s="1076"/>
      <c r="D1094" s="1076"/>
      <c r="E1094" s="1076"/>
      <c r="F1094" s="1076"/>
      <c r="G1094" s="1076"/>
      <c r="H1094" s="1076"/>
      <c r="I1094" s="1076"/>
      <c r="J1094" s="1076"/>
      <c r="K1094" s="1076"/>
      <c r="L1094" s="1076"/>
      <c r="M1094" s="1076"/>
      <c r="N1094" s="1076"/>
      <c r="O1094" s="1076"/>
      <c r="P1094" s="1076"/>
      <c r="Q1094" s="1076"/>
      <c r="R1094" s="1076"/>
      <c r="S1094" s="1076"/>
      <c r="T1094" s="1076"/>
      <c r="U1094" s="1076"/>
      <c r="V1094" s="1076"/>
      <c r="W1094" s="1076"/>
      <c r="X1094" s="1076"/>
      <c r="Y1094" s="1076"/>
      <c r="Z1094" s="1076"/>
      <c r="AA1094" s="1076"/>
      <c r="AB1094" s="1076"/>
      <c r="AC1094" s="1076"/>
      <c r="AD1094" s="1076"/>
      <c r="AE1094" s="1076"/>
      <c r="AF1094" s="1076"/>
      <c r="AG1094" s="1076"/>
      <c r="AH1094" s="1076"/>
      <c r="AI1094" s="1076"/>
      <c r="AJ1094" s="1076"/>
      <c r="AK1094" s="1076"/>
      <c r="AL1094" s="1076"/>
      <c r="AM1094" s="1076"/>
      <c r="AN1094" s="1076"/>
      <c r="AO1094" s="1076"/>
      <c r="AP1094" s="1076"/>
      <c r="AQ1094" s="1076"/>
      <c r="AR1094" s="1076"/>
      <c r="AS1094" s="1076"/>
      <c r="AT1094" s="1076"/>
      <c r="AU1094" s="1076"/>
      <c r="AV1094" s="1076"/>
      <c r="AW1094" s="1076"/>
      <c r="AX1094" s="1076"/>
      <c r="AY1094" s="1076"/>
      <c r="AZ1094" s="1076"/>
      <c r="BA1094" s="1076"/>
      <c r="BB1094" s="1076"/>
      <c r="BC1094" s="1076"/>
      <c r="BD1094" s="1076"/>
      <c r="BE1094" s="1076"/>
      <c r="BF1094" s="1076"/>
      <c r="BG1094" s="1076"/>
      <c r="BH1094" s="1076"/>
      <c r="BI1094" s="1076"/>
      <c r="BJ1094" s="1076"/>
      <c r="BK1094" s="1076"/>
      <c r="BL1094" s="1076"/>
      <c r="BM1094" s="1076"/>
      <c r="BN1094" s="1076"/>
      <c r="BO1094" s="1076"/>
      <c r="BP1094" s="1076"/>
      <c r="BQ1094" s="1076"/>
      <c r="BR1094" s="1076"/>
      <c r="BS1094" s="1076"/>
      <c r="BT1094" s="1076"/>
      <c r="BU1094" s="1076"/>
      <c r="BV1094" s="1076"/>
      <c r="BW1094" s="1076"/>
      <c r="BX1094" s="1076"/>
      <c r="BY1094" s="1076"/>
      <c r="BZ1094" s="1077"/>
      <c r="CE1094" s="699"/>
    </row>
    <row r="1095" spans="2:83" s="402" customFormat="1" ht="66" customHeight="1" x14ac:dyDescent="0.25">
      <c r="B1095" s="779" t="s">
        <v>34</v>
      </c>
      <c r="C1095" s="780" t="s">
        <v>195</v>
      </c>
      <c r="D1095" s="904">
        <f>E1095+F1095+G1095+H1095+I1095</f>
        <v>19624</v>
      </c>
      <c r="E1095" s="904">
        <v>7500</v>
      </c>
      <c r="F1095" s="904">
        <v>7500</v>
      </c>
      <c r="G1095" s="904">
        <v>3035</v>
      </c>
      <c r="H1095" s="905"/>
      <c r="I1095" s="904">
        <v>1589</v>
      </c>
      <c r="J1095" s="904">
        <f>M1095-E1095</f>
        <v>0</v>
      </c>
      <c r="K1095" s="904">
        <f>M1095+O1095+Q1095+S1095</f>
        <v>15735</v>
      </c>
      <c r="L1095" s="773">
        <f t="shared" ref="L1095:L1113" si="2047">K1095/D1095</f>
        <v>0.80182429677945377</v>
      </c>
      <c r="M1095" s="904">
        <f>E1095</f>
        <v>7500</v>
      </c>
      <c r="N1095" s="783">
        <f>M1095/E1095</f>
        <v>1</v>
      </c>
      <c r="O1095" s="781">
        <v>7500</v>
      </c>
      <c r="P1095" s="783">
        <f>O1095/F1095</f>
        <v>1</v>
      </c>
      <c r="Q1095" s="781">
        <v>735</v>
      </c>
      <c r="R1095" s="783">
        <f>Q1095/G1095</f>
        <v>0.24217462932454695</v>
      </c>
      <c r="S1095" s="781"/>
      <c r="T1095" s="784"/>
      <c r="U1095" s="781">
        <v>0</v>
      </c>
      <c r="V1095" s="781">
        <f>W1095+X1095+Y1095</f>
        <v>0</v>
      </c>
      <c r="W1095" s="781"/>
      <c r="X1095" s="781"/>
      <c r="Y1095" s="781"/>
      <c r="Z1095" s="781">
        <f>AA1095+AB1095+AC1095</f>
        <v>7500</v>
      </c>
      <c r="AA1095" s="781">
        <f>E1095</f>
        <v>7500</v>
      </c>
      <c r="AB1095" s="781"/>
      <c r="AC1095" s="781"/>
      <c r="AD1095" s="784"/>
      <c r="AE1095" s="904">
        <f>AG1095+AI1095+AK1095+AM1095+AO1095</f>
        <v>3924.3185000000003</v>
      </c>
      <c r="AF1095" s="773">
        <f t="shared" ref="AF1095:AF1112" si="2048">AE1095/D1095</f>
        <v>0.19997546371789646</v>
      </c>
      <c r="AG1095" s="904">
        <v>2353.4427000000001</v>
      </c>
      <c r="AH1095" s="773">
        <f t="shared" ref="AH1095:AH1110" si="2049">AG1095/E1095</f>
        <v>0.31379235999999999</v>
      </c>
      <c r="AI1095" s="781">
        <v>835.87580000000003</v>
      </c>
      <c r="AJ1095" s="773">
        <f>AI1095/F1095</f>
        <v>0.11145010666666667</v>
      </c>
      <c r="AK1095" s="781">
        <f>Q1095</f>
        <v>735</v>
      </c>
      <c r="AL1095" s="783">
        <f>AK1095/G1095</f>
        <v>0.24217462932454695</v>
      </c>
      <c r="AM1095" s="781"/>
      <c r="AN1095" s="784"/>
      <c r="AO1095" s="781"/>
      <c r="AP1095" s="781">
        <v>0</v>
      </c>
      <c r="AQ1095" s="784"/>
      <c r="AR1095" s="904">
        <f>AT1095+AV1095+AX1095+AZ1095+BB1095</f>
        <v>15735</v>
      </c>
      <c r="AS1095" s="773">
        <f t="shared" ref="AS1095:AS1113" si="2050">AR1095/D1095</f>
        <v>0.80182429677945377</v>
      </c>
      <c r="AT1095" s="781">
        <f>7500</f>
        <v>7500</v>
      </c>
      <c r="AU1095" s="773">
        <f t="shared" ref="AU1095:AU1113" si="2051">AT1095/E1095</f>
        <v>1</v>
      </c>
      <c r="AV1095" s="781">
        <f>F1095</f>
        <v>7500</v>
      </c>
      <c r="AW1095" s="773">
        <f t="shared" ref="AW1095:AW1107" si="2052">AV1095/F1095</f>
        <v>1</v>
      </c>
      <c r="AX1095" s="904">
        <f>AK1095</f>
        <v>735</v>
      </c>
      <c r="AY1095" s="773">
        <f t="shared" ref="AY1095:AY1107" si="2053">AX1095/G1095</f>
        <v>0.24217462932454695</v>
      </c>
      <c r="AZ1095" s="781"/>
      <c r="BA1095" s="784"/>
      <c r="BB1095" s="781"/>
      <c r="BC1095" s="781">
        <f>AM1095</f>
        <v>0</v>
      </c>
      <c r="BD1095" s="781">
        <f>AO1095</f>
        <v>0</v>
      </c>
      <c r="BE1095" s="781">
        <f>BF1095+BG1095+BH1095+BI1095</f>
        <v>19793.5</v>
      </c>
      <c r="BF1095" s="781">
        <f>19850-56.5</f>
        <v>19793.5</v>
      </c>
      <c r="BG1095" s="781"/>
      <c r="BH1095" s="781"/>
      <c r="BI1095" s="781"/>
      <c r="BJ1095" s="781">
        <f>BK1095+BL1095+BM1095</f>
        <v>0</v>
      </c>
      <c r="BK1095" s="781"/>
      <c r="BL1095" s="781"/>
      <c r="BM1095" s="781"/>
      <c r="BN1095" s="781">
        <f>BO1095+BP1095+BQ1095+BR1095+BS1095</f>
        <v>19793.5</v>
      </c>
      <c r="BO1095" s="781">
        <v>7500</v>
      </c>
      <c r="BP1095" s="781">
        <v>7500</v>
      </c>
      <c r="BQ1095" s="781">
        <v>3000</v>
      </c>
      <c r="BR1095" s="781">
        <f t="shared" ref="BR1095" si="2054">BH1095</f>
        <v>0</v>
      </c>
      <c r="BS1095" s="781">
        <f>19793.5-3000-15000</f>
        <v>1793.5</v>
      </c>
      <c r="BT1095" s="781">
        <v>0</v>
      </c>
      <c r="BU1095" s="781">
        <f>BV1095+BW1095+BX1095+BY1095+BZ1095</f>
        <v>19793.5</v>
      </c>
      <c r="BV1095" s="781">
        <v>7500</v>
      </c>
      <c r="BW1095" s="781">
        <v>7500</v>
      </c>
      <c r="BX1095" s="781">
        <v>3000</v>
      </c>
      <c r="BY1095" s="781">
        <v>0</v>
      </c>
      <c r="BZ1095" s="781">
        <f>19793.5-3000-15000</f>
        <v>1793.5</v>
      </c>
      <c r="CA1095" s="785"/>
      <c r="CB1095" s="785"/>
      <c r="CC1095" s="785"/>
      <c r="CD1095" s="785"/>
      <c r="CE1095" s="773">
        <f t="shared" si="1977"/>
        <v>0</v>
      </c>
    </row>
    <row r="1096" spans="2:83" s="25" customFormat="1" ht="18" hidden="1" customHeight="1" x14ac:dyDescent="0.25">
      <c r="B1096" s="786" t="s">
        <v>16</v>
      </c>
      <c r="C1096" s="787" t="s">
        <v>162</v>
      </c>
      <c r="D1096" s="906"/>
      <c r="E1096" s="906"/>
      <c r="F1096" s="904"/>
      <c r="G1096" s="906"/>
      <c r="H1096" s="906"/>
      <c r="I1096" s="906"/>
      <c r="J1096" s="906"/>
      <c r="K1096" s="906"/>
      <c r="L1096" s="773" t="e">
        <f t="shared" si="2047"/>
        <v>#DIV/0!</v>
      </c>
      <c r="M1096" s="906"/>
      <c r="N1096" s="783" t="e">
        <f t="shared" ref="N1096:N1110" si="2055">M1096/E1096</f>
        <v>#DIV/0!</v>
      </c>
      <c r="O1096" s="781"/>
      <c r="P1096" s="784"/>
      <c r="Q1096" s="781"/>
      <c r="R1096" s="784"/>
      <c r="S1096" s="781"/>
      <c r="T1096" s="784"/>
      <c r="U1096" s="781"/>
      <c r="V1096" s="781"/>
      <c r="W1096" s="781"/>
      <c r="X1096" s="781"/>
      <c r="Y1096" s="781"/>
      <c r="Z1096" s="781"/>
      <c r="AA1096" s="781"/>
      <c r="AB1096" s="781"/>
      <c r="AC1096" s="781"/>
      <c r="AD1096" s="784"/>
      <c r="AE1096" s="906"/>
      <c r="AF1096" s="773" t="e">
        <f t="shared" si="2048"/>
        <v>#DIV/0!</v>
      </c>
      <c r="AG1096" s="906"/>
      <c r="AH1096" s="773" t="e">
        <f t="shared" si="2049"/>
        <v>#DIV/0!</v>
      </c>
      <c r="AI1096" s="788"/>
      <c r="AJ1096" s="788"/>
      <c r="AK1096" s="781"/>
      <c r="AL1096" s="784"/>
      <c r="AM1096" s="781"/>
      <c r="AN1096" s="784"/>
      <c r="AO1096" s="781"/>
      <c r="AP1096" s="781"/>
      <c r="AQ1096" s="784"/>
      <c r="AR1096" s="906"/>
      <c r="AS1096" s="773" t="e">
        <f t="shared" si="2050"/>
        <v>#DIV/0!</v>
      </c>
      <c r="AT1096" s="904"/>
      <c r="AU1096" s="773" t="e">
        <f t="shared" si="2051"/>
        <v>#DIV/0!</v>
      </c>
      <c r="AV1096" s="781"/>
      <c r="AW1096" s="773" t="e">
        <f t="shared" si="2052"/>
        <v>#DIV/0!</v>
      </c>
      <c r="AX1096" s="904"/>
      <c r="AY1096" s="773" t="e">
        <f t="shared" si="2053"/>
        <v>#DIV/0!</v>
      </c>
      <c r="AZ1096" s="781"/>
      <c r="BA1096" s="784"/>
      <c r="BB1096" s="781"/>
      <c r="BC1096" s="781"/>
      <c r="BD1096" s="781"/>
      <c r="BE1096" s="781"/>
      <c r="BF1096" s="781"/>
      <c r="BG1096" s="781"/>
      <c r="BH1096" s="781"/>
      <c r="BI1096" s="781"/>
      <c r="BJ1096" s="781"/>
      <c r="BK1096" s="781"/>
      <c r="BL1096" s="781"/>
      <c r="BM1096" s="781"/>
      <c r="BN1096" s="781"/>
      <c r="BO1096" s="781"/>
      <c r="BP1096" s="781"/>
      <c r="BQ1096" s="781"/>
      <c r="BR1096" s="781"/>
      <c r="BS1096" s="781"/>
      <c r="BT1096" s="781"/>
      <c r="BU1096" s="781"/>
      <c r="BV1096" s="788"/>
      <c r="BW1096" s="788"/>
      <c r="BX1096" s="788"/>
      <c r="BY1096" s="788"/>
      <c r="BZ1096" s="788"/>
      <c r="CA1096" s="789"/>
      <c r="CB1096" s="789"/>
      <c r="CC1096" s="789"/>
      <c r="CD1096" s="789"/>
      <c r="CE1096" s="773" t="e">
        <f t="shared" si="1977"/>
        <v>#DIV/0!</v>
      </c>
    </row>
    <row r="1097" spans="2:83" s="25" customFormat="1" ht="21" hidden="1" customHeight="1" x14ac:dyDescent="0.25">
      <c r="B1097" s="786" t="s">
        <v>17</v>
      </c>
      <c r="C1097" s="787" t="s">
        <v>163</v>
      </c>
      <c r="D1097" s="906"/>
      <c r="E1097" s="906"/>
      <c r="F1097" s="904"/>
      <c r="G1097" s="906"/>
      <c r="H1097" s="906"/>
      <c r="I1097" s="906"/>
      <c r="J1097" s="906"/>
      <c r="K1097" s="906"/>
      <c r="L1097" s="773" t="e">
        <f t="shared" si="2047"/>
        <v>#DIV/0!</v>
      </c>
      <c r="M1097" s="906"/>
      <c r="N1097" s="783" t="e">
        <f t="shared" si="2055"/>
        <v>#DIV/0!</v>
      </c>
      <c r="O1097" s="781"/>
      <c r="P1097" s="784"/>
      <c r="Q1097" s="781"/>
      <c r="R1097" s="784"/>
      <c r="S1097" s="781"/>
      <c r="T1097" s="784"/>
      <c r="U1097" s="781"/>
      <c r="V1097" s="781"/>
      <c r="W1097" s="781"/>
      <c r="X1097" s="781"/>
      <c r="Y1097" s="781"/>
      <c r="Z1097" s="781"/>
      <c r="AA1097" s="781"/>
      <c r="AB1097" s="781"/>
      <c r="AC1097" s="781"/>
      <c r="AD1097" s="784"/>
      <c r="AE1097" s="906"/>
      <c r="AF1097" s="773" t="e">
        <f t="shared" si="2048"/>
        <v>#DIV/0!</v>
      </c>
      <c r="AG1097" s="906"/>
      <c r="AH1097" s="773" t="e">
        <f t="shared" si="2049"/>
        <v>#DIV/0!</v>
      </c>
      <c r="AI1097" s="788"/>
      <c r="AJ1097" s="788"/>
      <c r="AK1097" s="781"/>
      <c r="AL1097" s="784"/>
      <c r="AM1097" s="781"/>
      <c r="AN1097" s="784"/>
      <c r="AO1097" s="781"/>
      <c r="AP1097" s="781"/>
      <c r="AQ1097" s="784"/>
      <c r="AR1097" s="906"/>
      <c r="AS1097" s="773" t="e">
        <f t="shared" si="2050"/>
        <v>#DIV/0!</v>
      </c>
      <c r="AT1097" s="904"/>
      <c r="AU1097" s="773" t="e">
        <f t="shared" si="2051"/>
        <v>#DIV/0!</v>
      </c>
      <c r="AV1097" s="781"/>
      <c r="AW1097" s="773" t="e">
        <f t="shared" si="2052"/>
        <v>#DIV/0!</v>
      </c>
      <c r="AX1097" s="904"/>
      <c r="AY1097" s="773" t="e">
        <f t="shared" si="2053"/>
        <v>#DIV/0!</v>
      </c>
      <c r="AZ1097" s="781"/>
      <c r="BA1097" s="784"/>
      <c r="BB1097" s="781"/>
      <c r="BC1097" s="781"/>
      <c r="BD1097" s="781"/>
      <c r="BE1097" s="781"/>
      <c r="BF1097" s="781"/>
      <c r="BG1097" s="781"/>
      <c r="BH1097" s="781"/>
      <c r="BI1097" s="781"/>
      <c r="BJ1097" s="781"/>
      <c r="BK1097" s="781"/>
      <c r="BL1097" s="781"/>
      <c r="BM1097" s="781"/>
      <c r="BN1097" s="781"/>
      <c r="BO1097" s="781"/>
      <c r="BP1097" s="781"/>
      <c r="BQ1097" s="781"/>
      <c r="BR1097" s="781"/>
      <c r="BS1097" s="781"/>
      <c r="BT1097" s="781"/>
      <c r="BU1097" s="781"/>
      <c r="BV1097" s="788"/>
      <c r="BW1097" s="788"/>
      <c r="BX1097" s="788"/>
      <c r="BY1097" s="788"/>
      <c r="BZ1097" s="788"/>
      <c r="CA1097" s="789"/>
      <c r="CB1097" s="789"/>
      <c r="CC1097" s="789"/>
      <c r="CD1097" s="789"/>
      <c r="CE1097" s="773" t="e">
        <f t="shared" si="1977"/>
        <v>#DIV/0!</v>
      </c>
    </row>
    <row r="1098" spans="2:83" s="25" customFormat="1" ht="92.25" hidden="1" customHeight="1" x14ac:dyDescent="0.25">
      <c r="B1098" s="790" t="s">
        <v>13</v>
      </c>
      <c r="C1098" s="791" t="s">
        <v>164</v>
      </c>
      <c r="D1098" s="906"/>
      <c r="E1098" s="906"/>
      <c r="F1098" s="904"/>
      <c r="G1098" s="906"/>
      <c r="H1098" s="906"/>
      <c r="I1098" s="906"/>
      <c r="J1098" s="906"/>
      <c r="K1098" s="906"/>
      <c r="L1098" s="773" t="e">
        <f t="shared" si="2047"/>
        <v>#DIV/0!</v>
      </c>
      <c r="M1098" s="906"/>
      <c r="N1098" s="783" t="e">
        <f t="shared" si="2055"/>
        <v>#DIV/0!</v>
      </c>
      <c r="O1098" s="781"/>
      <c r="P1098" s="784"/>
      <c r="Q1098" s="781"/>
      <c r="R1098" s="784"/>
      <c r="S1098" s="781"/>
      <c r="T1098" s="784"/>
      <c r="U1098" s="781"/>
      <c r="V1098" s="781"/>
      <c r="W1098" s="781"/>
      <c r="X1098" s="781"/>
      <c r="Y1098" s="781"/>
      <c r="Z1098" s="781"/>
      <c r="AA1098" s="781"/>
      <c r="AB1098" s="781"/>
      <c r="AC1098" s="781"/>
      <c r="AD1098" s="784"/>
      <c r="AE1098" s="906"/>
      <c r="AF1098" s="773" t="e">
        <f t="shared" si="2048"/>
        <v>#DIV/0!</v>
      </c>
      <c r="AG1098" s="906"/>
      <c r="AH1098" s="773" t="e">
        <f t="shared" si="2049"/>
        <v>#DIV/0!</v>
      </c>
      <c r="AI1098" s="788"/>
      <c r="AJ1098" s="788"/>
      <c r="AK1098" s="781"/>
      <c r="AL1098" s="784"/>
      <c r="AM1098" s="781"/>
      <c r="AN1098" s="784"/>
      <c r="AO1098" s="781"/>
      <c r="AP1098" s="781"/>
      <c r="AQ1098" s="784"/>
      <c r="AR1098" s="906"/>
      <c r="AS1098" s="773" t="e">
        <f t="shared" si="2050"/>
        <v>#DIV/0!</v>
      </c>
      <c r="AT1098" s="904"/>
      <c r="AU1098" s="773" t="e">
        <f t="shared" si="2051"/>
        <v>#DIV/0!</v>
      </c>
      <c r="AV1098" s="781"/>
      <c r="AW1098" s="773" t="e">
        <f t="shared" si="2052"/>
        <v>#DIV/0!</v>
      </c>
      <c r="AX1098" s="904"/>
      <c r="AY1098" s="773" t="e">
        <f t="shared" si="2053"/>
        <v>#DIV/0!</v>
      </c>
      <c r="AZ1098" s="781"/>
      <c r="BA1098" s="784"/>
      <c r="BB1098" s="781"/>
      <c r="BC1098" s="781"/>
      <c r="BD1098" s="781"/>
      <c r="BE1098" s="781"/>
      <c r="BF1098" s="781"/>
      <c r="BG1098" s="781"/>
      <c r="BH1098" s="781"/>
      <c r="BI1098" s="781"/>
      <c r="BJ1098" s="781"/>
      <c r="BK1098" s="781"/>
      <c r="BL1098" s="781"/>
      <c r="BM1098" s="781"/>
      <c r="BN1098" s="781"/>
      <c r="BO1098" s="781"/>
      <c r="BP1098" s="781"/>
      <c r="BQ1098" s="781"/>
      <c r="BR1098" s="781"/>
      <c r="BS1098" s="781"/>
      <c r="BT1098" s="781"/>
      <c r="BU1098" s="781"/>
      <c r="BV1098" s="788"/>
      <c r="BW1098" s="788"/>
      <c r="BX1098" s="788"/>
      <c r="BY1098" s="788"/>
      <c r="BZ1098" s="788"/>
      <c r="CA1098" s="789"/>
      <c r="CB1098" s="789"/>
      <c r="CC1098" s="789"/>
      <c r="CD1098" s="789"/>
      <c r="CE1098" s="773" t="e">
        <f t="shared" si="1977"/>
        <v>#DIV/0!</v>
      </c>
    </row>
    <row r="1099" spans="2:83" s="30" customFormat="1" ht="45.75" hidden="1" customHeight="1" x14ac:dyDescent="0.2">
      <c r="B1099" s="1058" t="s">
        <v>25</v>
      </c>
      <c r="C1099" s="1058"/>
      <c r="D1099" s="907" t="e">
        <f>D867+#REF!+D894+D1095+D1098</f>
        <v>#REF!</v>
      </c>
      <c r="E1099" s="907" t="e">
        <f>E867+#REF!+E894+E1095+E1098</f>
        <v>#REF!</v>
      </c>
      <c r="F1099" s="904"/>
      <c r="G1099" s="907"/>
      <c r="H1099" s="907" t="e">
        <f>H867+#REF!+H894+H1095+H1098</f>
        <v>#REF!</v>
      </c>
      <c r="I1099" s="907" t="e">
        <f>I867+#REF!+I894+I1095+I1098</f>
        <v>#REF!</v>
      </c>
      <c r="J1099" s="907" t="e">
        <f>J867+#REF!+J894+J1095+J1098</f>
        <v>#REF!</v>
      </c>
      <c r="K1099" s="907" t="e">
        <f>K867+#REF!+K894+K1095+K1098</f>
        <v>#REF!</v>
      </c>
      <c r="L1099" s="773" t="e">
        <f t="shared" si="2047"/>
        <v>#REF!</v>
      </c>
      <c r="M1099" s="907" t="e">
        <f>M867+#REF!+M894+M1095+M1098</f>
        <v>#REF!</v>
      </c>
      <c r="N1099" s="783" t="e">
        <f t="shared" si="2055"/>
        <v>#REF!</v>
      </c>
      <c r="O1099" s="781"/>
      <c r="P1099" s="784"/>
      <c r="Q1099" s="781"/>
      <c r="R1099" s="784"/>
      <c r="S1099" s="781" t="e">
        <f>S867+#REF!+S894+S1095+S1098</f>
        <v>#REF!</v>
      </c>
      <c r="T1099" s="784"/>
      <c r="U1099" s="781" t="e">
        <f>U867+#REF!+U894+U1095+U1098</f>
        <v>#REF!</v>
      </c>
      <c r="V1099" s="781"/>
      <c r="W1099" s="781"/>
      <c r="X1099" s="781"/>
      <c r="Y1099" s="781"/>
      <c r="Z1099" s="781"/>
      <c r="AA1099" s="781"/>
      <c r="AB1099" s="781"/>
      <c r="AC1099" s="781"/>
      <c r="AD1099" s="784"/>
      <c r="AE1099" s="907" t="e">
        <f>AE867+#REF!+AE894+AE1095+AE1098</f>
        <v>#REF!</v>
      </c>
      <c r="AF1099" s="773" t="e">
        <f t="shared" si="2048"/>
        <v>#REF!</v>
      </c>
      <c r="AG1099" s="907" t="e">
        <f>AG867+#REF!+AG894+AG1095+AG1098</f>
        <v>#REF!</v>
      </c>
      <c r="AH1099" s="773" t="e">
        <f t="shared" si="2049"/>
        <v>#REF!</v>
      </c>
      <c r="AI1099" s="792"/>
      <c r="AJ1099" s="792"/>
      <c r="AK1099" s="781"/>
      <c r="AL1099" s="784"/>
      <c r="AM1099" s="781" t="e">
        <f>AM867+#REF!+AM894+AM1095+AM1098</f>
        <v>#REF!</v>
      </c>
      <c r="AN1099" s="784"/>
      <c r="AO1099" s="781" t="e">
        <f>AO867+#REF!+AO894+AO1095+AO1098</f>
        <v>#REF!</v>
      </c>
      <c r="AP1099" s="781"/>
      <c r="AQ1099" s="784"/>
      <c r="AR1099" s="907" t="e">
        <f>AR867+#REF!+AR894+AR1095+AR1098</f>
        <v>#REF!</v>
      </c>
      <c r="AS1099" s="773" t="e">
        <f t="shared" si="2050"/>
        <v>#REF!</v>
      </c>
      <c r="AT1099" s="904" t="e">
        <f>AT867+#REF!+AT894+AT1095+AT1098</f>
        <v>#REF!</v>
      </c>
      <c r="AU1099" s="773" t="e">
        <f t="shared" si="2051"/>
        <v>#REF!</v>
      </c>
      <c r="AV1099" s="781"/>
      <c r="AW1099" s="773" t="e">
        <f t="shared" si="2052"/>
        <v>#DIV/0!</v>
      </c>
      <c r="AX1099" s="904"/>
      <c r="AY1099" s="773" t="e">
        <f t="shared" si="2053"/>
        <v>#DIV/0!</v>
      </c>
      <c r="AZ1099" s="781" t="e">
        <f>AZ867+#REF!+AZ894+AZ1095+AZ1098</f>
        <v>#REF!</v>
      </c>
      <c r="BA1099" s="784"/>
      <c r="BB1099" s="781" t="e">
        <f>BB867+#REF!+BB894+BB1095+BB1098</f>
        <v>#REF!</v>
      </c>
      <c r="BC1099" s="781"/>
      <c r="BD1099" s="781"/>
      <c r="BE1099" s="781" t="e">
        <f>BE867+#REF!+BE894+BE1095+BE1098</f>
        <v>#REF!</v>
      </c>
      <c r="BF1099" s="781" t="e">
        <f>BF867+#REF!+BF894+BF1095+BF1098</f>
        <v>#REF!</v>
      </c>
      <c r="BG1099" s="781"/>
      <c r="BH1099" s="781" t="e">
        <f>BH867+#REF!+BH894+BH1095+BH1098</f>
        <v>#REF!</v>
      </c>
      <c r="BI1099" s="781" t="e">
        <f>BI867+#REF!+BI894+BI1095+BI1098</f>
        <v>#REF!</v>
      </c>
      <c r="BJ1099" s="781"/>
      <c r="BK1099" s="781"/>
      <c r="BL1099" s="781"/>
      <c r="BM1099" s="781"/>
      <c r="BN1099" s="781"/>
      <c r="BO1099" s="781"/>
      <c r="BP1099" s="781"/>
      <c r="BQ1099" s="781"/>
      <c r="BR1099" s="781"/>
      <c r="BS1099" s="781"/>
      <c r="BT1099" s="781"/>
      <c r="BU1099" s="781" t="e">
        <f>BU867+#REF!+BU894+BU1095+BU1098</f>
        <v>#REF!</v>
      </c>
      <c r="BV1099" s="792" t="e">
        <f>BV867+#REF!+BV894+BV1095+BV1098</f>
        <v>#REF!</v>
      </c>
      <c r="BW1099" s="792"/>
      <c r="BX1099" s="792"/>
      <c r="BY1099" s="792" t="e">
        <f>BY867+#REF!+BY894+BY1095+BY1098</f>
        <v>#REF!</v>
      </c>
      <c r="BZ1099" s="792" t="e">
        <f>BZ867+#REF!+BZ894+BZ1095+BZ1098</f>
        <v>#REF!</v>
      </c>
      <c r="CA1099" s="793"/>
      <c r="CB1099" s="793"/>
      <c r="CC1099" s="793"/>
      <c r="CD1099" s="793"/>
      <c r="CE1099" s="773" t="e">
        <f t="shared" si="1977"/>
        <v>#REF!</v>
      </c>
    </row>
    <row r="1100" spans="2:83" s="30" customFormat="1" ht="10.5" hidden="1" customHeight="1" x14ac:dyDescent="0.25">
      <c r="B1100" s="794"/>
      <c r="C1100" s="795"/>
      <c r="D1100" s="908"/>
      <c r="E1100" s="908"/>
      <c r="F1100" s="904"/>
      <c r="G1100" s="908"/>
      <c r="H1100" s="908"/>
      <c r="I1100" s="908"/>
      <c r="J1100" s="908"/>
      <c r="K1100" s="908"/>
      <c r="L1100" s="773" t="e">
        <f t="shared" si="2047"/>
        <v>#DIV/0!</v>
      </c>
      <c r="M1100" s="908"/>
      <c r="N1100" s="783" t="e">
        <f t="shared" si="2055"/>
        <v>#DIV/0!</v>
      </c>
      <c r="O1100" s="781"/>
      <c r="P1100" s="784"/>
      <c r="Q1100" s="781"/>
      <c r="R1100" s="784"/>
      <c r="S1100" s="781"/>
      <c r="T1100" s="784"/>
      <c r="U1100" s="781"/>
      <c r="V1100" s="781"/>
      <c r="W1100" s="781"/>
      <c r="X1100" s="781"/>
      <c r="Y1100" s="781"/>
      <c r="Z1100" s="781"/>
      <c r="AA1100" s="781"/>
      <c r="AB1100" s="781"/>
      <c r="AC1100" s="781"/>
      <c r="AD1100" s="784"/>
      <c r="AE1100" s="908"/>
      <c r="AF1100" s="773" t="e">
        <f t="shared" si="2048"/>
        <v>#DIV/0!</v>
      </c>
      <c r="AG1100" s="908"/>
      <c r="AH1100" s="773" t="e">
        <f t="shared" si="2049"/>
        <v>#DIV/0!</v>
      </c>
      <c r="AI1100" s="796"/>
      <c r="AJ1100" s="796"/>
      <c r="AK1100" s="781"/>
      <c r="AL1100" s="784"/>
      <c r="AM1100" s="781"/>
      <c r="AN1100" s="784"/>
      <c r="AO1100" s="781"/>
      <c r="AP1100" s="781"/>
      <c r="AQ1100" s="784"/>
      <c r="AR1100" s="908"/>
      <c r="AS1100" s="773" t="e">
        <f t="shared" si="2050"/>
        <v>#DIV/0!</v>
      </c>
      <c r="AT1100" s="904"/>
      <c r="AU1100" s="773" t="e">
        <f t="shared" si="2051"/>
        <v>#DIV/0!</v>
      </c>
      <c r="AV1100" s="781"/>
      <c r="AW1100" s="773" t="e">
        <f t="shared" si="2052"/>
        <v>#DIV/0!</v>
      </c>
      <c r="AX1100" s="904"/>
      <c r="AY1100" s="773" t="e">
        <f t="shared" si="2053"/>
        <v>#DIV/0!</v>
      </c>
      <c r="AZ1100" s="781"/>
      <c r="BA1100" s="784"/>
      <c r="BB1100" s="781"/>
      <c r="BC1100" s="781"/>
      <c r="BD1100" s="781"/>
      <c r="BE1100" s="781"/>
      <c r="BF1100" s="781"/>
      <c r="BG1100" s="781"/>
      <c r="BH1100" s="781"/>
      <c r="BI1100" s="781"/>
      <c r="BJ1100" s="781"/>
      <c r="BK1100" s="781"/>
      <c r="BL1100" s="781"/>
      <c r="BM1100" s="781"/>
      <c r="BN1100" s="781"/>
      <c r="BO1100" s="781"/>
      <c r="BP1100" s="781"/>
      <c r="BQ1100" s="781"/>
      <c r="BR1100" s="781"/>
      <c r="BS1100" s="781"/>
      <c r="BT1100" s="781"/>
      <c r="BU1100" s="781"/>
      <c r="BV1100" s="796"/>
      <c r="BW1100" s="796"/>
      <c r="BX1100" s="796"/>
      <c r="BY1100" s="796"/>
      <c r="BZ1100" s="796"/>
      <c r="CA1100" s="793"/>
      <c r="CB1100" s="793"/>
      <c r="CC1100" s="793"/>
      <c r="CD1100" s="793"/>
      <c r="CE1100" s="773" t="e">
        <f t="shared" si="1977"/>
        <v>#DIV/0!</v>
      </c>
    </row>
    <row r="1101" spans="2:83" s="30" customFormat="1" ht="27.75" hidden="1" customHeight="1" x14ac:dyDescent="0.2">
      <c r="B1101" s="1058" t="s">
        <v>165</v>
      </c>
      <c r="C1101" s="1058"/>
      <c r="D1101" s="907" t="e">
        <f>D867+#REF!</f>
        <v>#REF!</v>
      </c>
      <c r="E1101" s="907" t="e">
        <f>E867+#REF!</f>
        <v>#REF!</v>
      </c>
      <c r="F1101" s="904"/>
      <c r="G1101" s="907"/>
      <c r="H1101" s="907" t="e">
        <f>H867+#REF!</f>
        <v>#REF!</v>
      </c>
      <c r="I1101" s="907" t="e">
        <f>I867+#REF!</f>
        <v>#REF!</v>
      </c>
      <c r="J1101" s="907" t="e">
        <f>J867+#REF!</f>
        <v>#REF!</v>
      </c>
      <c r="K1101" s="907" t="e">
        <f>K867+#REF!</f>
        <v>#REF!</v>
      </c>
      <c r="L1101" s="773" t="e">
        <f t="shared" si="2047"/>
        <v>#REF!</v>
      </c>
      <c r="M1101" s="907" t="e">
        <f>M867+#REF!</f>
        <v>#REF!</v>
      </c>
      <c r="N1101" s="783" t="e">
        <f t="shared" si="2055"/>
        <v>#REF!</v>
      </c>
      <c r="O1101" s="781"/>
      <c r="P1101" s="784"/>
      <c r="Q1101" s="781"/>
      <c r="R1101" s="784"/>
      <c r="S1101" s="781" t="e">
        <f>S867+#REF!</f>
        <v>#REF!</v>
      </c>
      <c r="T1101" s="784"/>
      <c r="U1101" s="781" t="e">
        <f>U867+#REF!</f>
        <v>#REF!</v>
      </c>
      <c r="V1101" s="781"/>
      <c r="W1101" s="781"/>
      <c r="X1101" s="781"/>
      <c r="Y1101" s="781"/>
      <c r="Z1101" s="781"/>
      <c r="AA1101" s="781"/>
      <c r="AB1101" s="781"/>
      <c r="AC1101" s="781"/>
      <c r="AD1101" s="784"/>
      <c r="AE1101" s="907" t="e">
        <f>AE867+#REF!</f>
        <v>#REF!</v>
      </c>
      <c r="AF1101" s="773" t="e">
        <f t="shared" si="2048"/>
        <v>#REF!</v>
      </c>
      <c r="AG1101" s="907" t="e">
        <f>AG867+#REF!</f>
        <v>#REF!</v>
      </c>
      <c r="AH1101" s="773" t="e">
        <f t="shared" si="2049"/>
        <v>#REF!</v>
      </c>
      <c r="AI1101" s="792"/>
      <c r="AJ1101" s="792"/>
      <c r="AK1101" s="781"/>
      <c r="AL1101" s="784"/>
      <c r="AM1101" s="781" t="e">
        <f>AM867+#REF!</f>
        <v>#REF!</v>
      </c>
      <c r="AN1101" s="784"/>
      <c r="AO1101" s="781" t="e">
        <f>AO867+#REF!</f>
        <v>#REF!</v>
      </c>
      <c r="AP1101" s="781"/>
      <c r="AQ1101" s="784"/>
      <c r="AR1101" s="907" t="e">
        <f>AR867+#REF!</f>
        <v>#REF!</v>
      </c>
      <c r="AS1101" s="773" t="e">
        <f t="shared" si="2050"/>
        <v>#REF!</v>
      </c>
      <c r="AT1101" s="904" t="e">
        <f>AT867+#REF!</f>
        <v>#REF!</v>
      </c>
      <c r="AU1101" s="773" t="e">
        <f t="shared" si="2051"/>
        <v>#REF!</v>
      </c>
      <c r="AV1101" s="781"/>
      <c r="AW1101" s="773" t="e">
        <f t="shared" si="2052"/>
        <v>#DIV/0!</v>
      </c>
      <c r="AX1101" s="904"/>
      <c r="AY1101" s="773" t="e">
        <f t="shared" si="2053"/>
        <v>#DIV/0!</v>
      </c>
      <c r="AZ1101" s="781" t="e">
        <f>AZ867+#REF!</f>
        <v>#REF!</v>
      </c>
      <c r="BA1101" s="784"/>
      <c r="BB1101" s="781" t="e">
        <f>BB867+#REF!</f>
        <v>#REF!</v>
      </c>
      <c r="BC1101" s="781"/>
      <c r="BD1101" s="781"/>
      <c r="BE1101" s="781" t="e">
        <f>BE867+#REF!</f>
        <v>#REF!</v>
      </c>
      <c r="BF1101" s="781" t="e">
        <f>BF867+#REF!</f>
        <v>#REF!</v>
      </c>
      <c r="BG1101" s="781"/>
      <c r="BH1101" s="781" t="e">
        <f>BH867+#REF!</f>
        <v>#REF!</v>
      </c>
      <c r="BI1101" s="781" t="e">
        <f>BI867+#REF!</f>
        <v>#REF!</v>
      </c>
      <c r="BJ1101" s="781"/>
      <c r="BK1101" s="781"/>
      <c r="BL1101" s="781"/>
      <c r="BM1101" s="781"/>
      <c r="BN1101" s="781"/>
      <c r="BO1101" s="781"/>
      <c r="BP1101" s="781"/>
      <c r="BQ1101" s="781"/>
      <c r="BR1101" s="781"/>
      <c r="BS1101" s="781"/>
      <c r="BT1101" s="781"/>
      <c r="BU1101" s="781" t="e">
        <f>BU867+#REF!</f>
        <v>#REF!</v>
      </c>
      <c r="BV1101" s="792" t="e">
        <f>BV867+#REF!</f>
        <v>#REF!</v>
      </c>
      <c r="BW1101" s="792"/>
      <c r="BX1101" s="792"/>
      <c r="BY1101" s="792" t="e">
        <f>BY867+#REF!</f>
        <v>#REF!</v>
      </c>
      <c r="BZ1101" s="792" t="e">
        <f>BZ867+#REF!</f>
        <v>#REF!</v>
      </c>
      <c r="CA1101" s="793"/>
      <c r="CB1101" s="793"/>
      <c r="CC1101" s="793"/>
      <c r="CD1101" s="793"/>
      <c r="CE1101" s="773" t="e">
        <f t="shared" si="1977"/>
        <v>#REF!</v>
      </c>
    </row>
    <row r="1102" spans="2:83" s="30" customFormat="1" ht="29.25" hidden="1" customHeight="1" x14ac:dyDescent="0.2">
      <c r="B1102" s="1058" t="s">
        <v>166</v>
      </c>
      <c r="C1102" s="1058"/>
      <c r="D1102" s="907">
        <f>E1102+H1102+I1102</f>
        <v>0</v>
      </c>
      <c r="E1102" s="907">
        <v>0</v>
      </c>
      <c r="F1102" s="904"/>
      <c r="G1102" s="907"/>
      <c r="H1102" s="907">
        <v>0</v>
      </c>
      <c r="I1102" s="907">
        <v>0</v>
      </c>
      <c r="J1102" s="907">
        <f>K1102+M1102+Q1102</f>
        <v>0</v>
      </c>
      <c r="K1102" s="907">
        <f>M1102+S1102+U1102</f>
        <v>0</v>
      </c>
      <c r="L1102" s="773" t="e">
        <f t="shared" si="2047"/>
        <v>#DIV/0!</v>
      </c>
      <c r="M1102" s="907">
        <v>0</v>
      </c>
      <c r="N1102" s="783" t="e">
        <f t="shared" si="2055"/>
        <v>#DIV/0!</v>
      </c>
      <c r="O1102" s="781"/>
      <c r="P1102" s="784"/>
      <c r="Q1102" s="781"/>
      <c r="R1102" s="784"/>
      <c r="S1102" s="781">
        <v>0</v>
      </c>
      <c r="T1102" s="784"/>
      <c r="U1102" s="781">
        <v>0</v>
      </c>
      <c r="V1102" s="781"/>
      <c r="W1102" s="781"/>
      <c r="X1102" s="781"/>
      <c r="Y1102" s="781"/>
      <c r="Z1102" s="781"/>
      <c r="AA1102" s="781"/>
      <c r="AB1102" s="781"/>
      <c r="AC1102" s="781"/>
      <c r="AD1102" s="784"/>
      <c r="AE1102" s="907">
        <f>AG1102+AM1102+AO1102</f>
        <v>0</v>
      </c>
      <c r="AF1102" s="773" t="e">
        <f t="shared" si="2048"/>
        <v>#DIV/0!</v>
      </c>
      <c r="AG1102" s="907">
        <v>0</v>
      </c>
      <c r="AH1102" s="773" t="e">
        <f t="shared" si="2049"/>
        <v>#DIV/0!</v>
      </c>
      <c r="AI1102" s="792"/>
      <c r="AJ1102" s="792"/>
      <c r="AK1102" s="781"/>
      <c r="AL1102" s="784"/>
      <c r="AM1102" s="781">
        <v>0</v>
      </c>
      <c r="AN1102" s="784"/>
      <c r="AO1102" s="781">
        <v>0</v>
      </c>
      <c r="AP1102" s="781"/>
      <c r="AQ1102" s="784"/>
      <c r="AR1102" s="907">
        <f>AT1102+AZ1102+BB1102</f>
        <v>0</v>
      </c>
      <c r="AS1102" s="773" t="e">
        <f t="shared" si="2050"/>
        <v>#DIV/0!</v>
      </c>
      <c r="AT1102" s="904">
        <v>0</v>
      </c>
      <c r="AU1102" s="773" t="e">
        <f t="shared" si="2051"/>
        <v>#DIV/0!</v>
      </c>
      <c r="AV1102" s="781"/>
      <c r="AW1102" s="773" t="e">
        <f t="shared" si="2052"/>
        <v>#DIV/0!</v>
      </c>
      <c r="AX1102" s="904"/>
      <c r="AY1102" s="773" t="e">
        <f t="shared" si="2053"/>
        <v>#DIV/0!</v>
      </c>
      <c r="AZ1102" s="781">
        <v>0</v>
      </c>
      <c r="BA1102" s="784"/>
      <c r="BB1102" s="781">
        <v>0</v>
      </c>
      <c r="BC1102" s="781"/>
      <c r="BD1102" s="781"/>
      <c r="BE1102" s="781">
        <f>BF1102+BH1102+BI1102</f>
        <v>0</v>
      </c>
      <c r="BF1102" s="781">
        <v>0</v>
      </c>
      <c r="BG1102" s="781"/>
      <c r="BH1102" s="781">
        <v>0</v>
      </c>
      <c r="BI1102" s="781">
        <v>0</v>
      </c>
      <c r="BJ1102" s="781"/>
      <c r="BK1102" s="781"/>
      <c r="BL1102" s="781"/>
      <c r="BM1102" s="781"/>
      <c r="BN1102" s="781"/>
      <c r="BO1102" s="781"/>
      <c r="BP1102" s="781"/>
      <c r="BQ1102" s="781"/>
      <c r="BR1102" s="781"/>
      <c r="BS1102" s="781"/>
      <c r="BT1102" s="781"/>
      <c r="BU1102" s="781">
        <f>BV1102+BY1102+BZ1102</f>
        <v>0</v>
      </c>
      <c r="BV1102" s="792">
        <v>0</v>
      </c>
      <c r="BW1102" s="792"/>
      <c r="BX1102" s="792"/>
      <c r="BY1102" s="792">
        <v>0</v>
      </c>
      <c r="BZ1102" s="792">
        <v>0</v>
      </c>
      <c r="CA1102" s="793"/>
      <c r="CB1102" s="793"/>
      <c r="CC1102" s="793"/>
      <c r="CD1102" s="793"/>
      <c r="CE1102" s="773" t="e">
        <f t="shared" si="1977"/>
        <v>#DIV/0!</v>
      </c>
    </row>
    <row r="1103" spans="2:83" s="30" customFormat="1" ht="21" hidden="1" customHeight="1" x14ac:dyDescent="0.2">
      <c r="B1103" s="1058" t="s">
        <v>167</v>
      </c>
      <c r="C1103" s="1058"/>
      <c r="D1103" s="907" t="e">
        <f>E1103+I1103</f>
        <v>#REF!</v>
      </c>
      <c r="E1103" s="907" t="e">
        <f>E867+#REF!</f>
        <v>#REF!</v>
      </c>
      <c r="F1103" s="904"/>
      <c r="G1103" s="907"/>
      <c r="H1103" s="907" t="e">
        <f>H867+#REF!</f>
        <v>#REF!</v>
      </c>
      <c r="I1103" s="907" t="e">
        <f>I867+#REF!</f>
        <v>#REF!</v>
      </c>
      <c r="J1103" s="907" t="e">
        <f>K1103+Q1103</f>
        <v>#REF!</v>
      </c>
      <c r="K1103" s="907" t="e">
        <f>M1103+U1103</f>
        <v>#REF!</v>
      </c>
      <c r="L1103" s="773" t="e">
        <f t="shared" si="2047"/>
        <v>#REF!</v>
      </c>
      <c r="M1103" s="907" t="e">
        <f>M867+#REF!</f>
        <v>#REF!</v>
      </c>
      <c r="N1103" s="783" t="e">
        <f t="shared" si="2055"/>
        <v>#REF!</v>
      </c>
      <c r="O1103" s="781"/>
      <c r="P1103" s="784"/>
      <c r="Q1103" s="781"/>
      <c r="R1103" s="784"/>
      <c r="S1103" s="781" t="e">
        <f>S867+#REF!</f>
        <v>#REF!</v>
      </c>
      <c r="T1103" s="784"/>
      <c r="U1103" s="781" t="e">
        <f>U867+#REF!</f>
        <v>#REF!</v>
      </c>
      <c r="V1103" s="781"/>
      <c r="W1103" s="781"/>
      <c r="X1103" s="781"/>
      <c r="Y1103" s="781"/>
      <c r="Z1103" s="781"/>
      <c r="AA1103" s="781"/>
      <c r="AB1103" s="781"/>
      <c r="AC1103" s="781"/>
      <c r="AD1103" s="784"/>
      <c r="AE1103" s="907" t="e">
        <f>AG1103+AO1103</f>
        <v>#REF!</v>
      </c>
      <c r="AF1103" s="773" t="e">
        <f t="shared" si="2048"/>
        <v>#REF!</v>
      </c>
      <c r="AG1103" s="907" t="e">
        <f>AG867+#REF!</f>
        <v>#REF!</v>
      </c>
      <c r="AH1103" s="773" t="e">
        <f t="shared" si="2049"/>
        <v>#REF!</v>
      </c>
      <c r="AI1103" s="792"/>
      <c r="AJ1103" s="792"/>
      <c r="AK1103" s="781"/>
      <c r="AL1103" s="784"/>
      <c r="AM1103" s="781" t="e">
        <f>AM867+#REF!</f>
        <v>#REF!</v>
      </c>
      <c r="AN1103" s="784"/>
      <c r="AO1103" s="781" t="e">
        <f>AO867+#REF!</f>
        <v>#REF!</v>
      </c>
      <c r="AP1103" s="781"/>
      <c r="AQ1103" s="784"/>
      <c r="AR1103" s="907" t="e">
        <f>AT1103+BB1103</f>
        <v>#REF!</v>
      </c>
      <c r="AS1103" s="773" t="e">
        <f t="shared" si="2050"/>
        <v>#REF!</v>
      </c>
      <c r="AT1103" s="904" t="e">
        <f>AT867+#REF!</f>
        <v>#REF!</v>
      </c>
      <c r="AU1103" s="773" t="e">
        <f t="shared" si="2051"/>
        <v>#REF!</v>
      </c>
      <c r="AV1103" s="781"/>
      <c r="AW1103" s="773" t="e">
        <f t="shared" si="2052"/>
        <v>#DIV/0!</v>
      </c>
      <c r="AX1103" s="904"/>
      <c r="AY1103" s="773" t="e">
        <f t="shared" si="2053"/>
        <v>#DIV/0!</v>
      </c>
      <c r="AZ1103" s="781" t="e">
        <f>AZ867+#REF!</f>
        <v>#REF!</v>
      </c>
      <c r="BA1103" s="784"/>
      <c r="BB1103" s="781" t="e">
        <f>BB867+#REF!</f>
        <v>#REF!</v>
      </c>
      <c r="BC1103" s="781"/>
      <c r="BD1103" s="781"/>
      <c r="BE1103" s="781" t="e">
        <f>BF1103+BI1103</f>
        <v>#REF!</v>
      </c>
      <c r="BF1103" s="781" t="e">
        <f>BF867+#REF!</f>
        <v>#REF!</v>
      </c>
      <c r="BG1103" s="781"/>
      <c r="BH1103" s="781" t="e">
        <f>BH867+#REF!</f>
        <v>#REF!</v>
      </c>
      <c r="BI1103" s="781" t="e">
        <f>BI867+#REF!</f>
        <v>#REF!</v>
      </c>
      <c r="BJ1103" s="781"/>
      <c r="BK1103" s="781"/>
      <c r="BL1103" s="781"/>
      <c r="BM1103" s="781"/>
      <c r="BN1103" s="781"/>
      <c r="BO1103" s="781"/>
      <c r="BP1103" s="781"/>
      <c r="BQ1103" s="781"/>
      <c r="BR1103" s="781"/>
      <c r="BS1103" s="781"/>
      <c r="BT1103" s="781"/>
      <c r="BU1103" s="781" t="e">
        <f>BV1103+BZ1103</f>
        <v>#REF!</v>
      </c>
      <c r="BV1103" s="792" t="e">
        <f>BV867+#REF!</f>
        <v>#REF!</v>
      </c>
      <c r="BW1103" s="792"/>
      <c r="BX1103" s="792"/>
      <c r="BY1103" s="792" t="e">
        <f>BY867+#REF!</f>
        <v>#REF!</v>
      </c>
      <c r="BZ1103" s="792" t="e">
        <f>BZ867+#REF!</f>
        <v>#REF!</v>
      </c>
      <c r="CA1103" s="793"/>
      <c r="CB1103" s="793"/>
      <c r="CC1103" s="793"/>
      <c r="CD1103" s="793"/>
      <c r="CE1103" s="773" t="e">
        <f t="shared" si="1977"/>
        <v>#REF!</v>
      </c>
    </row>
    <row r="1104" spans="2:83" s="30" customFormat="1" ht="41.25" hidden="1" customHeight="1" x14ac:dyDescent="0.2">
      <c r="B1104" s="1058" t="s">
        <v>168</v>
      </c>
      <c r="C1104" s="1058"/>
      <c r="D1104" s="907">
        <f>D873+D877</f>
        <v>2700410.2475100001</v>
      </c>
      <c r="E1104" s="907">
        <f>E873</f>
        <v>0</v>
      </c>
      <c r="F1104" s="904"/>
      <c r="G1104" s="907"/>
      <c r="H1104" s="907">
        <f>H873</f>
        <v>0</v>
      </c>
      <c r="I1104" s="907">
        <f>I873+I877</f>
        <v>2700410.2475100001</v>
      </c>
      <c r="J1104" s="907">
        <f>J873+J877</f>
        <v>-2045995.1403100002</v>
      </c>
      <c r="K1104" s="907">
        <f>K873+K877</f>
        <v>654415.10719999997</v>
      </c>
      <c r="L1104" s="773">
        <f t="shared" si="2047"/>
        <v>0.24233914376655341</v>
      </c>
      <c r="M1104" s="907">
        <f>M873</f>
        <v>0</v>
      </c>
      <c r="N1104" s="783" t="e">
        <f t="shared" si="2055"/>
        <v>#DIV/0!</v>
      </c>
      <c r="O1104" s="781"/>
      <c r="P1104" s="784"/>
      <c r="Q1104" s="781"/>
      <c r="R1104" s="784"/>
      <c r="S1104" s="781">
        <f>S873</f>
        <v>0</v>
      </c>
      <c r="T1104" s="784"/>
      <c r="U1104" s="781">
        <f>U873+U877</f>
        <v>654415.10719999997</v>
      </c>
      <c r="V1104" s="781"/>
      <c r="W1104" s="781"/>
      <c r="X1104" s="781"/>
      <c r="Y1104" s="781"/>
      <c r="Z1104" s="781"/>
      <c r="AA1104" s="781"/>
      <c r="AB1104" s="781"/>
      <c r="AC1104" s="781"/>
      <c r="AD1104" s="784"/>
      <c r="AE1104" s="907">
        <f>AE873+AE877</f>
        <v>520964.68484999996</v>
      </c>
      <c r="AF1104" s="773">
        <f t="shared" si="2048"/>
        <v>0.19292057024682532</v>
      </c>
      <c r="AG1104" s="907">
        <f>AG873</f>
        <v>0</v>
      </c>
      <c r="AH1104" s="773" t="e">
        <f t="shared" si="2049"/>
        <v>#DIV/0!</v>
      </c>
      <c r="AI1104" s="792"/>
      <c r="AJ1104" s="792"/>
      <c r="AK1104" s="781"/>
      <c r="AL1104" s="784"/>
      <c r="AM1104" s="781">
        <f>AM873</f>
        <v>0</v>
      </c>
      <c r="AN1104" s="784"/>
      <c r="AO1104" s="781">
        <f>AO873+AO877</f>
        <v>520964.68484999996</v>
      </c>
      <c r="AP1104" s="781"/>
      <c r="AQ1104" s="784"/>
      <c r="AR1104" s="907">
        <f>AR873+AR877</f>
        <v>2700114.30907</v>
      </c>
      <c r="AS1104" s="773">
        <f t="shared" si="2050"/>
        <v>0.99989040982188793</v>
      </c>
      <c r="AT1104" s="904">
        <f>AT873</f>
        <v>0</v>
      </c>
      <c r="AU1104" s="773" t="e">
        <f t="shared" si="2051"/>
        <v>#DIV/0!</v>
      </c>
      <c r="AV1104" s="781"/>
      <c r="AW1104" s="773" t="e">
        <f t="shared" si="2052"/>
        <v>#DIV/0!</v>
      </c>
      <c r="AX1104" s="904"/>
      <c r="AY1104" s="773" t="e">
        <f t="shared" si="2053"/>
        <v>#DIV/0!</v>
      </c>
      <c r="AZ1104" s="781">
        <f>AZ873</f>
        <v>0</v>
      </c>
      <c r="BA1104" s="784"/>
      <c r="BB1104" s="781">
        <f>BB873+BB877</f>
        <v>2700114.30907</v>
      </c>
      <c r="BC1104" s="781"/>
      <c r="BD1104" s="781"/>
      <c r="BE1104" s="781">
        <f>BE873+BE877</f>
        <v>0</v>
      </c>
      <c r="BF1104" s="781">
        <f>BF873</f>
        <v>0</v>
      </c>
      <c r="BG1104" s="781"/>
      <c r="BH1104" s="781">
        <f>BH873</f>
        <v>0</v>
      </c>
      <c r="BI1104" s="781">
        <f>BI873+BI877</f>
        <v>0</v>
      </c>
      <c r="BJ1104" s="781"/>
      <c r="BK1104" s="781"/>
      <c r="BL1104" s="781"/>
      <c r="BM1104" s="781"/>
      <c r="BN1104" s="781"/>
      <c r="BO1104" s="781"/>
      <c r="BP1104" s="781"/>
      <c r="BQ1104" s="781"/>
      <c r="BR1104" s="781"/>
      <c r="BS1104" s="781"/>
      <c r="BT1104" s="781"/>
      <c r="BU1104" s="781">
        <f>BU873+BU877</f>
        <v>1033834.4051</v>
      </c>
      <c r="BV1104" s="792">
        <f>BV873</f>
        <v>0</v>
      </c>
      <c r="BW1104" s="792"/>
      <c r="BX1104" s="792"/>
      <c r="BY1104" s="792">
        <f>BY873</f>
        <v>0</v>
      </c>
      <c r="BZ1104" s="792">
        <f>BZ873+BZ877</f>
        <v>1103902.4051000001</v>
      </c>
      <c r="CA1104" s="793"/>
      <c r="CB1104" s="793"/>
      <c r="CC1104" s="793"/>
      <c r="CD1104" s="793"/>
      <c r="CE1104" s="773">
        <f t="shared" si="1977"/>
        <v>0.99989040982188793</v>
      </c>
    </row>
    <row r="1105" spans="1:83" s="6" customFormat="1" ht="9.75" hidden="1" customHeight="1" x14ac:dyDescent="0.25">
      <c r="B1105" s="797"/>
      <c r="C1105" s="798"/>
      <c r="D1105" s="800"/>
      <c r="E1105" s="800"/>
      <c r="F1105" s="904"/>
      <c r="G1105" s="800"/>
      <c r="H1105" s="800"/>
      <c r="I1105" s="800"/>
      <c r="J1105" s="800"/>
      <c r="K1105" s="800"/>
      <c r="L1105" s="773" t="e">
        <f t="shared" si="2047"/>
        <v>#DIV/0!</v>
      </c>
      <c r="M1105" s="800"/>
      <c r="N1105" s="783" t="e">
        <f t="shared" si="2055"/>
        <v>#DIV/0!</v>
      </c>
      <c r="O1105" s="781"/>
      <c r="P1105" s="784"/>
      <c r="Q1105" s="781"/>
      <c r="R1105" s="784"/>
      <c r="S1105" s="781"/>
      <c r="T1105" s="784"/>
      <c r="U1105" s="781"/>
      <c r="V1105" s="781"/>
      <c r="W1105" s="781"/>
      <c r="X1105" s="781"/>
      <c r="Y1105" s="781"/>
      <c r="Z1105" s="781"/>
      <c r="AA1105" s="781"/>
      <c r="AB1105" s="781"/>
      <c r="AC1105" s="781"/>
      <c r="AD1105" s="784"/>
      <c r="AE1105" s="800"/>
      <c r="AF1105" s="773" t="e">
        <f t="shared" si="2048"/>
        <v>#DIV/0!</v>
      </c>
      <c r="AG1105" s="800"/>
      <c r="AH1105" s="773" t="e">
        <f t="shared" si="2049"/>
        <v>#DIV/0!</v>
      </c>
      <c r="AI1105" s="799"/>
      <c r="AJ1105" s="799"/>
      <c r="AK1105" s="781"/>
      <c r="AL1105" s="784"/>
      <c r="AM1105" s="781"/>
      <c r="AN1105" s="784"/>
      <c r="AO1105" s="781"/>
      <c r="AP1105" s="781"/>
      <c r="AQ1105" s="784"/>
      <c r="AR1105" s="800"/>
      <c r="AS1105" s="773" t="e">
        <f t="shared" si="2050"/>
        <v>#DIV/0!</v>
      </c>
      <c r="AT1105" s="904"/>
      <c r="AU1105" s="773" t="e">
        <f t="shared" si="2051"/>
        <v>#DIV/0!</v>
      </c>
      <c r="AV1105" s="781"/>
      <c r="AW1105" s="773" t="e">
        <f t="shared" si="2052"/>
        <v>#DIV/0!</v>
      </c>
      <c r="AX1105" s="904"/>
      <c r="AY1105" s="773" t="e">
        <f t="shared" si="2053"/>
        <v>#DIV/0!</v>
      </c>
      <c r="AZ1105" s="781"/>
      <c r="BA1105" s="784"/>
      <c r="BB1105" s="781"/>
      <c r="BC1105" s="781"/>
      <c r="BD1105" s="781"/>
      <c r="BE1105" s="781"/>
      <c r="BF1105" s="781"/>
      <c r="BG1105" s="781"/>
      <c r="BH1105" s="781"/>
      <c r="BI1105" s="781"/>
      <c r="BJ1105" s="781"/>
      <c r="BK1105" s="781"/>
      <c r="BL1105" s="781"/>
      <c r="BM1105" s="781"/>
      <c r="BN1105" s="781"/>
      <c r="BO1105" s="781"/>
      <c r="BP1105" s="781"/>
      <c r="BQ1105" s="781"/>
      <c r="BR1105" s="781"/>
      <c r="BS1105" s="781"/>
      <c r="BT1105" s="781"/>
      <c r="BU1105" s="781"/>
      <c r="BV1105" s="800"/>
      <c r="BW1105" s="800"/>
      <c r="BX1105" s="800"/>
      <c r="BY1105" s="800"/>
      <c r="BZ1105" s="800"/>
      <c r="CA1105" s="801"/>
      <c r="CB1105" s="801"/>
      <c r="CC1105" s="801"/>
      <c r="CD1105" s="801"/>
      <c r="CE1105" s="773" t="e">
        <f t="shared" si="1977"/>
        <v>#DIV/0!</v>
      </c>
    </row>
    <row r="1106" spans="1:83" s="6" customFormat="1" ht="30.75" hidden="1" customHeight="1" x14ac:dyDescent="0.25">
      <c r="B1106" s="797"/>
      <c r="C1106" s="798"/>
      <c r="D1106" s="800"/>
      <c r="E1106" s="800"/>
      <c r="F1106" s="904"/>
      <c r="G1106" s="800"/>
      <c r="H1106" s="800"/>
      <c r="I1106" s="800"/>
      <c r="J1106" s="800"/>
      <c r="K1106" s="800"/>
      <c r="L1106" s="773" t="e">
        <f t="shared" si="2047"/>
        <v>#DIV/0!</v>
      </c>
      <c r="M1106" s="800"/>
      <c r="N1106" s="783" t="e">
        <f t="shared" si="2055"/>
        <v>#DIV/0!</v>
      </c>
      <c r="O1106" s="781"/>
      <c r="P1106" s="784"/>
      <c r="Q1106" s="781"/>
      <c r="R1106" s="784"/>
      <c r="S1106" s="781"/>
      <c r="T1106" s="784"/>
      <c r="U1106" s="781"/>
      <c r="V1106" s="781"/>
      <c r="W1106" s="781"/>
      <c r="X1106" s="781"/>
      <c r="Y1106" s="781"/>
      <c r="Z1106" s="781"/>
      <c r="AA1106" s="781"/>
      <c r="AB1106" s="781"/>
      <c r="AC1106" s="781"/>
      <c r="AD1106" s="784"/>
      <c r="AE1106" s="800"/>
      <c r="AF1106" s="773" t="e">
        <f t="shared" si="2048"/>
        <v>#DIV/0!</v>
      </c>
      <c r="AG1106" s="800"/>
      <c r="AH1106" s="773" t="e">
        <f t="shared" si="2049"/>
        <v>#DIV/0!</v>
      </c>
      <c r="AI1106" s="799"/>
      <c r="AJ1106" s="799"/>
      <c r="AK1106" s="781"/>
      <c r="AL1106" s="784"/>
      <c r="AM1106" s="781"/>
      <c r="AN1106" s="784"/>
      <c r="AO1106" s="781"/>
      <c r="AP1106" s="781"/>
      <c r="AQ1106" s="784"/>
      <c r="AR1106" s="800"/>
      <c r="AS1106" s="773" t="e">
        <f t="shared" si="2050"/>
        <v>#DIV/0!</v>
      </c>
      <c r="AT1106" s="904"/>
      <c r="AU1106" s="773" t="e">
        <f t="shared" si="2051"/>
        <v>#DIV/0!</v>
      </c>
      <c r="AV1106" s="781"/>
      <c r="AW1106" s="773" t="e">
        <f t="shared" si="2052"/>
        <v>#DIV/0!</v>
      </c>
      <c r="AX1106" s="904"/>
      <c r="AY1106" s="773" t="e">
        <f t="shared" si="2053"/>
        <v>#DIV/0!</v>
      </c>
      <c r="AZ1106" s="781"/>
      <c r="BA1106" s="784"/>
      <c r="BB1106" s="781"/>
      <c r="BC1106" s="781"/>
      <c r="BD1106" s="781"/>
      <c r="BE1106" s="781"/>
      <c r="BF1106" s="781"/>
      <c r="BG1106" s="781"/>
      <c r="BH1106" s="781"/>
      <c r="BI1106" s="781"/>
      <c r="BJ1106" s="781"/>
      <c r="BK1106" s="781"/>
      <c r="BL1106" s="781"/>
      <c r="BM1106" s="781"/>
      <c r="BN1106" s="781"/>
      <c r="BO1106" s="781"/>
      <c r="BP1106" s="781"/>
      <c r="BQ1106" s="781"/>
      <c r="BR1106" s="781"/>
      <c r="BS1106" s="781"/>
      <c r="BT1106" s="781"/>
      <c r="BU1106" s="781"/>
      <c r="BV1106" s="800"/>
      <c r="BW1106" s="800"/>
      <c r="BX1106" s="800"/>
      <c r="BY1106" s="800"/>
      <c r="BZ1106" s="800"/>
      <c r="CA1106" s="801"/>
      <c r="CB1106" s="801"/>
      <c r="CC1106" s="801"/>
      <c r="CD1106" s="801"/>
      <c r="CE1106" s="773" t="e">
        <f t="shared" si="1977"/>
        <v>#DIV/0!</v>
      </c>
    </row>
    <row r="1107" spans="1:83" s="259" customFormat="1" ht="111" hidden="1" customHeight="1" x14ac:dyDescent="0.25">
      <c r="B1107" s="802" t="s">
        <v>34</v>
      </c>
      <c r="C1107" s="803" t="s">
        <v>260</v>
      </c>
      <c r="D1107" s="805" t="e">
        <f>E1107</f>
        <v>#REF!</v>
      </c>
      <c r="E1107" s="805" t="e">
        <f>#REF!</f>
        <v>#REF!</v>
      </c>
      <c r="F1107" s="904"/>
      <c r="G1107" s="805"/>
      <c r="H1107" s="806"/>
      <c r="I1107" s="806"/>
      <c r="J1107" s="805" t="e">
        <f>K1107</f>
        <v>#REF!</v>
      </c>
      <c r="K1107" s="806" t="e">
        <f>M1107</f>
        <v>#REF!</v>
      </c>
      <c r="L1107" s="773" t="e">
        <f t="shared" si="2047"/>
        <v>#REF!</v>
      </c>
      <c r="M1107" s="805" t="e">
        <f>#REF!</f>
        <v>#REF!</v>
      </c>
      <c r="N1107" s="783" t="e">
        <f t="shared" si="2055"/>
        <v>#REF!</v>
      </c>
      <c r="O1107" s="781"/>
      <c r="P1107" s="784"/>
      <c r="Q1107" s="781"/>
      <c r="R1107" s="784"/>
      <c r="S1107" s="781"/>
      <c r="T1107" s="784"/>
      <c r="U1107" s="781"/>
      <c r="V1107" s="781"/>
      <c r="W1107" s="781"/>
      <c r="X1107" s="781"/>
      <c r="Y1107" s="781"/>
      <c r="Z1107" s="781"/>
      <c r="AA1107" s="781"/>
      <c r="AB1107" s="781"/>
      <c r="AC1107" s="781"/>
      <c r="AD1107" s="784"/>
      <c r="AE1107" s="806" t="e">
        <f>AG1107</f>
        <v>#REF!</v>
      </c>
      <c r="AF1107" s="773" t="e">
        <f t="shared" si="2048"/>
        <v>#REF!</v>
      </c>
      <c r="AG1107" s="806" t="e">
        <f>M1107</f>
        <v>#REF!</v>
      </c>
      <c r="AH1107" s="773" t="e">
        <f t="shared" si="2049"/>
        <v>#REF!</v>
      </c>
      <c r="AI1107" s="804"/>
      <c r="AJ1107" s="784"/>
      <c r="AK1107" s="781"/>
      <c r="AL1107" s="784"/>
      <c r="AM1107" s="781"/>
      <c r="AN1107" s="784"/>
      <c r="AO1107" s="781"/>
      <c r="AP1107" s="781"/>
      <c r="AQ1107" s="784"/>
      <c r="AR1107" s="806" t="e">
        <f>AT1107</f>
        <v>#REF!</v>
      </c>
      <c r="AS1107" s="773" t="e">
        <f t="shared" si="2050"/>
        <v>#REF!</v>
      </c>
      <c r="AT1107" s="904" t="e">
        <f>#REF!</f>
        <v>#REF!</v>
      </c>
      <c r="AU1107" s="773" t="e">
        <f t="shared" si="2051"/>
        <v>#REF!</v>
      </c>
      <c r="AV1107" s="781"/>
      <c r="AW1107" s="773" t="e">
        <f t="shared" si="2052"/>
        <v>#DIV/0!</v>
      </c>
      <c r="AX1107" s="904"/>
      <c r="AY1107" s="773" t="e">
        <f t="shared" si="2053"/>
        <v>#DIV/0!</v>
      </c>
      <c r="AZ1107" s="781"/>
      <c r="BA1107" s="784"/>
      <c r="BB1107" s="781"/>
      <c r="BC1107" s="781"/>
      <c r="BD1107" s="781"/>
      <c r="BE1107" s="781">
        <f>BF1107</f>
        <v>0</v>
      </c>
      <c r="BF1107" s="781">
        <f>X1107</f>
        <v>0</v>
      </c>
      <c r="BG1107" s="781"/>
      <c r="BH1107" s="781"/>
      <c r="BI1107" s="781"/>
      <c r="BJ1107" s="781"/>
      <c r="BK1107" s="781"/>
      <c r="BL1107" s="781"/>
      <c r="BM1107" s="781"/>
      <c r="BN1107" s="781"/>
      <c r="BO1107" s="781"/>
      <c r="BP1107" s="781"/>
      <c r="BQ1107" s="781"/>
      <c r="BR1107" s="781"/>
      <c r="BS1107" s="781"/>
      <c r="BT1107" s="781"/>
      <c r="BU1107" s="781">
        <f>BV1107</f>
        <v>0</v>
      </c>
      <c r="BV1107" s="805">
        <f>BH1107</f>
        <v>0</v>
      </c>
      <c r="BW1107" s="805"/>
      <c r="BX1107" s="805"/>
      <c r="BY1107" s="806"/>
      <c r="BZ1107" s="806"/>
      <c r="CA1107" s="807"/>
      <c r="CB1107" s="807"/>
      <c r="CC1107" s="807"/>
      <c r="CD1107" s="807"/>
      <c r="CE1107" s="773" t="e">
        <f t="shared" si="1977"/>
        <v>#DIV/0!</v>
      </c>
    </row>
    <row r="1108" spans="1:83" s="402" customFormat="1" ht="109.5" customHeight="1" x14ac:dyDescent="0.25">
      <c r="B1108" s="779" t="s">
        <v>63</v>
      </c>
      <c r="C1108" s="780" t="s">
        <v>462</v>
      </c>
      <c r="D1108" s="904">
        <f>E1108</f>
        <v>413001</v>
      </c>
      <c r="E1108" s="904">
        <f>SUM(E1109:E1111)</f>
        <v>413001</v>
      </c>
      <c r="F1108" s="904"/>
      <c r="G1108" s="904"/>
      <c r="H1108" s="905"/>
      <c r="I1108" s="905"/>
      <c r="J1108" s="904">
        <f>J1109</f>
        <v>-4288.9157600000035</v>
      </c>
      <c r="K1108" s="904">
        <f>M1108+O1108</f>
        <v>408712.08424</v>
      </c>
      <c r="L1108" s="773">
        <f t="shared" si="2047"/>
        <v>0.98961524122217626</v>
      </c>
      <c r="M1108" s="904">
        <f>SUM(M1109:M1110)</f>
        <v>408712.08424</v>
      </c>
      <c r="N1108" s="783">
        <f t="shared" si="2055"/>
        <v>0.98961524122217626</v>
      </c>
      <c r="O1108" s="781">
        <f>O1109+O1111</f>
        <v>0</v>
      </c>
      <c r="P1108" s="784"/>
      <c r="Q1108" s="781"/>
      <c r="R1108" s="784"/>
      <c r="S1108" s="781"/>
      <c r="T1108" s="784"/>
      <c r="U1108" s="781"/>
      <c r="V1108" s="781"/>
      <c r="W1108" s="781"/>
      <c r="X1108" s="781"/>
      <c r="Y1108" s="781"/>
      <c r="Z1108" s="781"/>
      <c r="AA1108" s="781"/>
      <c r="AB1108" s="781"/>
      <c r="AC1108" s="781"/>
      <c r="AD1108" s="784"/>
      <c r="AE1108" s="904">
        <f>AG1108</f>
        <v>237707.60521999997</v>
      </c>
      <c r="AF1108" s="773">
        <f t="shared" si="2048"/>
        <v>0.57556181515298988</v>
      </c>
      <c r="AG1108" s="904">
        <f>AG1109+AG1110</f>
        <v>237707.60521999997</v>
      </c>
      <c r="AH1108" s="773">
        <f t="shared" si="2049"/>
        <v>0.57556181515298988</v>
      </c>
      <c r="AI1108" s="781"/>
      <c r="AJ1108" s="784"/>
      <c r="AK1108" s="781"/>
      <c r="AL1108" s="784"/>
      <c r="AM1108" s="781"/>
      <c r="AN1108" s="784"/>
      <c r="AO1108" s="781"/>
      <c r="AP1108" s="781">
        <f>AP1109+AP1111</f>
        <v>264657.33983000001</v>
      </c>
      <c r="AQ1108" s="784"/>
      <c r="AR1108" s="904">
        <f>AT1108+AV1108</f>
        <v>413001</v>
      </c>
      <c r="AS1108" s="773">
        <f t="shared" si="2050"/>
        <v>1</v>
      </c>
      <c r="AT1108" s="904">
        <f>AT1109+AT1110</f>
        <v>413001</v>
      </c>
      <c r="AU1108" s="773">
        <f t="shared" si="2051"/>
        <v>1</v>
      </c>
      <c r="AV1108" s="781">
        <f>AV1109+AV1111</f>
        <v>0</v>
      </c>
      <c r="AW1108" s="773">
        <v>0</v>
      </c>
      <c r="AX1108" s="904"/>
      <c r="AY1108" s="773">
        <v>0</v>
      </c>
      <c r="AZ1108" s="781"/>
      <c r="BA1108" s="784"/>
      <c r="BB1108" s="781"/>
      <c r="BC1108" s="781"/>
      <c r="BD1108" s="781"/>
      <c r="BE1108" s="781">
        <v>0</v>
      </c>
      <c r="BF1108" s="781">
        <v>0</v>
      </c>
      <c r="BG1108" s="781"/>
      <c r="BH1108" s="781"/>
      <c r="BI1108" s="781"/>
      <c r="BJ1108" s="781"/>
      <c r="BK1108" s="781"/>
      <c r="BL1108" s="781"/>
      <c r="BM1108" s="781"/>
      <c r="BN1108" s="781">
        <v>0</v>
      </c>
      <c r="BO1108" s="781">
        <v>0</v>
      </c>
      <c r="BP1108" s="781"/>
      <c r="BQ1108" s="781"/>
      <c r="BR1108" s="781"/>
      <c r="BS1108" s="781"/>
      <c r="BT1108" s="781">
        <f>BT1109+BT1111</f>
        <v>264657.33983000001</v>
      </c>
      <c r="BU1108" s="781">
        <f>BV1108+BW1108</f>
        <v>264657.33983000001</v>
      </c>
      <c r="BV1108" s="781">
        <f>BV1109+BV1111</f>
        <v>264657.33983000001</v>
      </c>
      <c r="BW1108" s="781">
        <f>BW1109+BW1111</f>
        <v>0</v>
      </c>
      <c r="BX1108" s="781"/>
      <c r="BY1108" s="782"/>
      <c r="BZ1108" s="782"/>
      <c r="CA1108" s="785"/>
      <c r="CB1108" s="785"/>
      <c r="CC1108" s="785"/>
      <c r="CD1108" s="785"/>
      <c r="CE1108" s="773"/>
    </row>
    <row r="1109" spans="1:83" s="37" customFormat="1" ht="41.25" customHeight="1" x14ac:dyDescent="0.25">
      <c r="B1109" s="228"/>
      <c r="C1109" s="121" t="s">
        <v>517</v>
      </c>
      <c r="D1109" s="171">
        <f t="shared" ref="D1109:D1110" si="2056">E1109+F1109</f>
        <v>264657.33983000001</v>
      </c>
      <c r="E1109" s="171">
        <v>264657.33983000001</v>
      </c>
      <c r="F1109" s="171">
        <v>0</v>
      </c>
      <c r="G1109" s="171"/>
      <c r="H1109" s="172"/>
      <c r="I1109" s="172"/>
      <c r="J1109" s="171">
        <f>K1109-D1109</f>
        <v>-4288.9157600000035</v>
      </c>
      <c r="K1109" s="171">
        <f>M1109+O1109</f>
        <v>260368.42407000001</v>
      </c>
      <c r="L1109" s="699">
        <f t="shared" si="2047"/>
        <v>0.98379445753231354</v>
      </c>
      <c r="M1109" s="171">
        <f>408712.08424-M1110</f>
        <v>260368.42407000001</v>
      </c>
      <c r="N1109" s="768">
        <f t="shared" si="2055"/>
        <v>0.98379445753231354</v>
      </c>
      <c r="O1109" s="171"/>
      <c r="P1109" s="171"/>
      <c r="Q1109" s="116"/>
      <c r="R1109" s="116"/>
      <c r="S1109" s="116"/>
      <c r="T1109" s="116"/>
      <c r="U1109" s="116"/>
      <c r="V1109" s="116"/>
      <c r="W1109" s="116"/>
      <c r="X1109" s="116"/>
      <c r="Y1109" s="116"/>
      <c r="Z1109" s="116"/>
      <c r="AA1109" s="116"/>
      <c r="AB1109" s="116"/>
      <c r="AC1109" s="116"/>
      <c r="AD1109" s="116"/>
      <c r="AE1109" s="171">
        <f>AG1109</f>
        <v>89363.945049999995</v>
      </c>
      <c r="AF1109" s="699">
        <f t="shared" si="2048"/>
        <v>0.33765904662762058</v>
      </c>
      <c r="AG1109" s="171">
        <f>89363.94505</f>
        <v>89363.945049999995</v>
      </c>
      <c r="AH1109" s="699">
        <f t="shared" si="2049"/>
        <v>0.33765904662762058</v>
      </c>
      <c r="AI1109" s="116"/>
      <c r="AJ1109" s="116"/>
      <c r="AK1109" s="116"/>
      <c r="AL1109" s="116"/>
      <c r="AM1109" s="116"/>
      <c r="AN1109" s="116"/>
      <c r="AO1109" s="116"/>
      <c r="AP1109" s="116">
        <f>AR1109</f>
        <v>264657.33983000001</v>
      </c>
      <c r="AQ1109" s="116"/>
      <c r="AR1109" s="171">
        <f>AT1109+AV1109</f>
        <v>264657.33983000001</v>
      </c>
      <c r="AS1109" s="699">
        <f t="shared" si="2050"/>
        <v>1</v>
      </c>
      <c r="AT1109" s="171">
        <f>D1109</f>
        <v>264657.33983000001</v>
      </c>
      <c r="AU1109" s="699">
        <f t="shared" si="2051"/>
        <v>1</v>
      </c>
      <c r="AV1109" s="116"/>
      <c r="AW1109" s="699"/>
      <c r="AX1109" s="171"/>
      <c r="AY1109" s="699"/>
      <c r="AZ1109" s="116"/>
      <c r="BA1109" s="116"/>
      <c r="BB1109" s="116"/>
      <c r="BC1109" s="116"/>
      <c r="BD1109" s="116"/>
      <c r="BE1109" s="116"/>
      <c r="BF1109" s="116"/>
      <c r="BG1109" s="116"/>
      <c r="BH1109" s="116"/>
      <c r="BI1109" s="116"/>
      <c r="BJ1109" s="116"/>
      <c r="BK1109" s="116"/>
      <c r="BL1109" s="116"/>
      <c r="BM1109" s="116"/>
      <c r="BN1109" s="116"/>
      <c r="BO1109" s="116"/>
      <c r="BP1109" s="116"/>
      <c r="BQ1109" s="116"/>
      <c r="BR1109" s="116"/>
      <c r="BS1109" s="116"/>
      <c r="BT1109" s="116">
        <f>BU1109</f>
        <v>264657.33983000001</v>
      </c>
      <c r="BU1109" s="116">
        <f>BV1109+BW1109</f>
        <v>264657.33983000001</v>
      </c>
      <c r="BV1109" s="116">
        <f>AT1109</f>
        <v>264657.33983000001</v>
      </c>
      <c r="BW1109" s="116">
        <f>AV1109</f>
        <v>0</v>
      </c>
      <c r="BX1109" s="116"/>
      <c r="BY1109" s="35"/>
      <c r="BZ1109" s="35"/>
      <c r="CE1109" s="699"/>
    </row>
    <row r="1110" spans="1:83" s="37" customFormat="1" ht="41.25" customHeight="1" x14ac:dyDescent="0.25">
      <c r="B1110" s="228"/>
      <c r="C1110" s="121" t="s">
        <v>518</v>
      </c>
      <c r="D1110" s="171">
        <f t="shared" si="2056"/>
        <v>148343.66016999999</v>
      </c>
      <c r="E1110" s="171">
        <f>413001-E1109</f>
        <v>148343.66016999999</v>
      </c>
      <c r="F1110" s="171"/>
      <c r="G1110" s="171"/>
      <c r="H1110" s="172"/>
      <c r="I1110" s="172"/>
      <c r="J1110" s="171"/>
      <c r="K1110" s="171">
        <f>M1110+O1110</f>
        <v>148343.66016999999</v>
      </c>
      <c r="L1110" s="699">
        <f t="shared" si="2047"/>
        <v>1</v>
      </c>
      <c r="M1110" s="171">
        <f>E1110</f>
        <v>148343.66016999999</v>
      </c>
      <c r="N1110" s="768">
        <f t="shared" si="2055"/>
        <v>1</v>
      </c>
      <c r="O1110" s="171"/>
      <c r="P1110" s="171"/>
      <c r="Q1110" s="116"/>
      <c r="R1110" s="116"/>
      <c r="S1110" s="116"/>
      <c r="T1110" s="116"/>
      <c r="U1110" s="116"/>
      <c r="V1110" s="116"/>
      <c r="W1110" s="116"/>
      <c r="X1110" s="116"/>
      <c r="Y1110" s="116"/>
      <c r="Z1110" s="116"/>
      <c r="AA1110" s="116"/>
      <c r="AB1110" s="116"/>
      <c r="AC1110" s="116"/>
      <c r="AD1110" s="116"/>
      <c r="AE1110" s="171">
        <f>AG1110</f>
        <v>148343.66016999999</v>
      </c>
      <c r="AF1110" s="699">
        <f t="shared" si="2048"/>
        <v>1</v>
      </c>
      <c r="AG1110" s="171">
        <f>D1110</f>
        <v>148343.66016999999</v>
      </c>
      <c r="AH1110" s="699">
        <f t="shared" si="2049"/>
        <v>1</v>
      </c>
      <c r="AI1110" s="116"/>
      <c r="AJ1110" s="116"/>
      <c r="AK1110" s="116"/>
      <c r="AL1110" s="116"/>
      <c r="AM1110" s="116"/>
      <c r="AN1110" s="116"/>
      <c r="AO1110" s="116"/>
      <c r="AP1110" s="116"/>
      <c r="AQ1110" s="116"/>
      <c r="AR1110" s="171">
        <f>AT1110+AV1110</f>
        <v>148343.66016999999</v>
      </c>
      <c r="AS1110" s="699">
        <f t="shared" si="2050"/>
        <v>1</v>
      </c>
      <c r="AT1110" s="171">
        <f>D1110</f>
        <v>148343.66016999999</v>
      </c>
      <c r="AU1110" s="699">
        <f t="shared" si="2051"/>
        <v>1</v>
      </c>
      <c r="AV1110" s="116"/>
      <c r="AW1110" s="699"/>
      <c r="AX1110" s="171"/>
      <c r="AY1110" s="699"/>
      <c r="AZ1110" s="116"/>
      <c r="BA1110" s="116"/>
      <c r="BB1110" s="116"/>
      <c r="BC1110" s="116"/>
      <c r="BD1110" s="116"/>
      <c r="BE1110" s="116"/>
      <c r="BF1110" s="116"/>
      <c r="BG1110" s="116"/>
      <c r="BH1110" s="116"/>
      <c r="BI1110" s="116"/>
      <c r="BJ1110" s="116"/>
      <c r="BK1110" s="116"/>
      <c r="BL1110" s="116"/>
      <c r="BM1110" s="116"/>
      <c r="BN1110" s="116"/>
      <c r="BO1110" s="116"/>
      <c r="BP1110" s="116"/>
      <c r="BQ1110" s="116"/>
      <c r="BR1110" s="116"/>
      <c r="BS1110" s="116"/>
      <c r="BT1110" s="116"/>
      <c r="BU1110" s="116"/>
      <c r="BV1110" s="116"/>
      <c r="BW1110" s="116"/>
      <c r="BX1110" s="116"/>
      <c r="BY1110" s="35"/>
      <c r="BZ1110" s="35"/>
      <c r="CE1110" s="699"/>
    </row>
    <row r="1111" spans="1:83" s="37" customFormat="1" ht="45" hidden="1" customHeight="1" x14ac:dyDescent="0.25">
      <c r="B1111" s="228"/>
      <c r="C1111" s="121"/>
      <c r="D1111" s="171"/>
      <c r="E1111" s="171"/>
      <c r="F1111" s="171"/>
      <c r="G1111" s="171"/>
      <c r="H1111" s="172"/>
      <c r="I1111" s="172"/>
      <c r="J1111" s="171"/>
      <c r="K1111" s="171"/>
      <c r="L1111" s="745"/>
      <c r="M1111" s="171"/>
      <c r="N1111" s="116"/>
      <c r="O1111" s="116"/>
      <c r="P1111" s="116"/>
      <c r="Q1111" s="116"/>
      <c r="R1111" s="116"/>
      <c r="S1111" s="116"/>
      <c r="T1111" s="116"/>
      <c r="U1111" s="116"/>
      <c r="V1111" s="116"/>
      <c r="W1111" s="116"/>
      <c r="X1111" s="116"/>
      <c r="Y1111" s="116"/>
      <c r="Z1111" s="116"/>
      <c r="AA1111" s="116"/>
      <c r="AB1111" s="116"/>
      <c r="AC1111" s="116"/>
      <c r="AD1111" s="116"/>
      <c r="AE1111" s="172"/>
      <c r="AF1111" s="699" t="e">
        <f t="shared" si="2048"/>
        <v>#DIV/0!</v>
      </c>
      <c r="AG1111" s="171"/>
      <c r="AH1111" s="699"/>
      <c r="AI1111" s="116"/>
      <c r="AJ1111" s="116"/>
      <c r="AK1111" s="116"/>
      <c r="AL1111" s="116"/>
      <c r="AM1111" s="116"/>
      <c r="AN1111" s="116"/>
      <c r="AO1111" s="116"/>
      <c r="AP1111" s="116"/>
      <c r="AQ1111" s="116"/>
      <c r="AR1111" s="171">
        <f t="shared" ref="AR1111:AR1113" si="2057">AT1111+AV1111</f>
        <v>0</v>
      </c>
      <c r="AS1111" s="699" t="e">
        <f t="shared" si="2050"/>
        <v>#DIV/0!</v>
      </c>
      <c r="AT1111" s="171"/>
      <c r="AU1111" s="699" t="e">
        <f t="shared" si="2051"/>
        <v>#DIV/0!</v>
      </c>
      <c r="AV1111" s="116"/>
      <c r="AW1111" s="699"/>
      <c r="AX1111" s="171"/>
      <c r="AY1111" s="699"/>
      <c r="AZ1111" s="116"/>
      <c r="BA1111" s="116"/>
      <c r="BB1111" s="116"/>
      <c r="BC1111" s="116"/>
      <c r="BD1111" s="116"/>
      <c r="BE1111" s="116"/>
      <c r="BF1111" s="116"/>
      <c r="BG1111" s="116"/>
      <c r="BH1111" s="116"/>
      <c r="BI1111" s="116"/>
      <c r="BJ1111" s="116"/>
      <c r="BK1111" s="116"/>
      <c r="BL1111" s="116"/>
      <c r="BM1111" s="116"/>
      <c r="BN1111" s="116"/>
      <c r="BO1111" s="116"/>
      <c r="BP1111" s="116"/>
      <c r="BQ1111" s="116"/>
      <c r="BR1111" s="116"/>
      <c r="BS1111" s="116"/>
      <c r="BT1111" s="116"/>
      <c r="BU1111" s="116"/>
      <c r="BV1111" s="116"/>
      <c r="BW1111" s="116"/>
      <c r="BX1111" s="116"/>
      <c r="BY1111" s="35"/>
      <c r="BZ1111" s="35"/>
      <c r="CE1111" s="699"/>
    </row>
    <row r="1112" spans="1:83" s="402" customFormat="1" ht="34.5" hidden="1" customHeight="1" x14ac:dyDescent="0.25">
      <c r="B1112" s="754"/>
      <c r="C1112" s="755" t="s">
        <v>467</v>
      </c>
      <c r="D1112" s="909">
        <f t="shared" ref="D1112:J1112" si="2058">D1095+D1108</f>
        <v>432625</v>
      </c>
      <c r="E1112" s="909">
        <f t="shared" si="2058"/>
        <v>420501</v>
      </c>
      <c r="F1112" s="909">
        <f t="shared" si="2058"/>
        <v>7500</v>
      </c>
      <c r="G1112" s="909">
        <f t="shared" si="2058"/>
        <v>3035</v>
      </c>
      <c r="H1112" s="909">
        <f t="shared" si="2058"/>
        <v>0</v>
      </c>
      <c r="I1112" s="909">
        <f t="shared" si="2058"/>
        <v>1589</v>
      </c>
      <c r="J1112" s="909">
        <f t="shared" si="2058"/>
        <v>-4288.9157600000035</v>
      </c>
      <c r="K1112" s="171">
        <f t="shared" ref="K1112" si="2059">M1112+O1112</f>
        <v>423712.08424</v>
      </c>
      <c r="L1112" s="745">
        <f t="shared" si="2047"/>
        <v>0.97939805660791679</v>
      </c>
      <c r="M1112" s="909">
        <f>M1095+M1108</f>
        <v>416212.08424</v>
      </c>
      <c r="N1112" s="758"/>
      <c r="O1112" s="756">
        <f>O1095+O1108</f>
        <v>7500</v>
      </c>
      <c r="P1112" s="758"/>
      <c r="Q1112" s="756">
        <f>Q1095+Q1108</f>
        <v>735</v>
      </c>
      <c r="R1112" s="758"/>
      <c r="S1112" s="756">
        <f>S1095+S1108</f>
        <v>0</v>
      </c>
      <c r="T1112" s="758"/>
      <c r="U1112" s="756">
        <f t="shared" ref="U1112:AC1112" si="2060">U1095+U1108</f>
        <v>0</v>
      </c>
      <c r="V1112" s="756">
        <f t="shared" si="2060"/>
        <v>0</v>
      </c>
      <c r="W1112" s="756">
        <f t="shared" si="2060"/>
        <v>0</v>
      </c>
      <c r="X1112" s="756">
        <f t="shared" si="2060"/>
        <v>0</v>
      </c>
      <c r="Y1112" s="756">
        <f t="shared" si="2060"/>
        <v>0</v>
      </c>
      <c r="Z1112" s="756">
        <f t="shared" si="2060"/>
        <v>7500</v>
      </c>
      <c r="AA1112" s="756">
        <f t="shared" si="2060"/>
        <v>7500</v>
      </c>
      <c r="AB1112" s="756">
        <f t="shared" si="2060"/>
        <v>0</v>
      </c>
      <c r="AC1112" s="756">
        <f t="shared" si="2060"/>
        <v>0</v>
      </c>
      <c r="AD1112" s="758"/>
      <c r="AE1112" s="909">
        <f>AE1095+AE1108</f>
        <v>241631.92371999996</v>
      </c>
      <c r="AF1112" s="699">
        <f t="shared" si="2048"/>
        <v>0.55852510539150524</v>
      </c>
      <c r="AG1112" s="909">
        <f>AG1095+AG1108</f>
        <v>240061.04791999998</v>
      </c>
      <c r="AH1112" s="758"/>
      <c r="AI1112" s="756">
        <f>AI1095+AI1108</f>
        <v>835.87580000000003</v>
      </c>
      <c r="AJ1112" s="758"/>
      <c r="AK1112" s="756">
        <f>AK1095+AK1108</f>
        <v>735</v>
      </c>
      <c r="AL1112" s="758"/>
      <c r="AM1112" s="756">
        <f>AM1095+AM1108</f>
        <v>0</v>
      </c>
      <c r="AN1112" s="758"/>
      <c r="AO1112" s="756">
        <f>AO1095+AO1108</f>
        <v>0</v>
      </c>
      <c r="AP1112" s="756">
        <f>AP1095+AP1108</f>
        <v>264657.33983000001</v>
      </c>
      <c r="AQ1112" s="758"/>
      <c r="AR1112" s="171">
        <f t="shared" si="2057"/>
        <v>428001</v>
      </c>
      <c r="AS1112" s="699">
        <f t="shared" si="2050"/>
        <v>0.98931175960704998</v>
      </c>
      <c r="AT1112" s="909">
        <f>AT1095+AT1108</f>
        <v>420501</v>
      </c>
      <c r="AU1112" s="699">
        <f t="shared" si="2051"/>
        <v>1</v>
      </c>
      <c r="AV1112" s="756">
        <f>AV1095+AV1108</f>
        <v>7500</v>
      </c>
      <c r="AW1112" s="758"/>
      <c r="AX1112" s="909">
        <f>AX1095+AX1108</f>
        <v>735</v>
      </c>
      <c r="AY1112" s="758"/>
      <c r="AZ1112" s="756">
        <f>AZ1095+AZ1108</f>
        <v>0</v>
      </c>
      <c r="BA1112" s="758"/>
      <c r="BB1112" s="756">
        <f t="shared" ref="BB1112:BZ1112" si="2061">BB1095+BB1108</f>
        <v>0</v>
      </c>
      <c r="BC1112" s="756">
        <f t="shared" si="2061"/>
        <v>0</v>
      </c>
      <c r="BD1112" s="756">
        <f t="shared" si="2061"/>
        <v>0</v>
      </c>
      <c r="BE1112" s="756">
        <f t="shared" si="2061"/>
        <v>19793.5</v>
      </c>
      <c r="BF1112" s="756">
        <f t="shared" si="2061"/>
        <v>19793.5</v>
      </c>
      <c r="BG1112" s="756">
        <f t="shared" si="2061"/>
        <v>0</v>
      </c>
      <c r="BH1112" s="756">
        <f t="shared" si="2061"/>
        <v>0</v>
      </c>
      <c r="BI1112" s="756">
        <f t="shared" si="2061"/>
        <v>0</v>
      </c>
      <c r="BJ1112" s="756">
        <f t="shared" si="2061"/>
        <v>0</v>
      </c>
      <c r="BK1112" s="756">
        <f t="shared" si="2061"/>
        <v>0</v>
      </c>
      <c r="BL1112" s="756">
        <f t="shared" si="2061"/>
        <v>0</v>
      </c>
      <c r="BM1112" s="756">
        <f t="shared" si="2061"/>
        <v>0</v>
      </c>
      <c r="BN1112" s="756">
        <f t="shared" si="2061"/>
        <v>19793.5</v>
      </c>
      <c r="BO1112" s="756">
        <f t="shared" si="2061"/>
        <v>7500</v>
      </c>
      <c r="BP1112" s="756">
        <f t="shared" si="2061"/>
        <v>7500</v>
      </c>
      <c r="BQ1112" s="756">
        <f t="shared" si="2061"/>
        <v>3000</v>
      </c>
      <c r="BR1112" s="756">
        <f t="shared" si="2061"/>
        <v>0</v>
      </c>
      <c r="BS1112" s="756">
        <f t="shared" si="2061"/>
        <v>1793.5</v>
      </c>
      <c r="BT1112" s="756">
        <f t="shared" si="2061"/>
        <v>264657.33983000001</v>
      </c>
      <c r="BU1112" s="757">
        <f t="shared" si="2061"/>
        <v>284450.83983000001</v>
      </c>
      <c r="BV1112" s="756">
        <f t="shared" si="2061"/>
        <v>272157.33983000001</v>
      </c>
      <c r="BW1112" s="756">
        <f t="shared" si="2061"/>
        <v>7500</v>
      </c>
      <c r="BX1112" s="756">
        <f t="shared" si="2061"/>
        <v>3000</v>
      </c>
      <c r="BY1112" s="756">
        <f t="shared" si="2061"/>
        <v>0</v>
      </c>
      <c r="BZ1112" s="756">
        <f t="shared" si="2061"/>
        <v>1793.5</v>
      </c>
      <c r="CE1112" s="759"/>
    </row>
    <row r="1113" spans="1:83" s="402" customFormat="1" ht="141" customHeight="1" x14ac:dyDescent="0.25">
      <c r="B1113" s="779" t="s">
        <v>7</v>
      </c>
      <c r="C1113" s="780" t="s">
        <v>516</v>
      </c>
      <c r="D1113" s="904">
        <f>E1113</f>
        <v>2806.24566</v>
      </c>
      <c r="E1113" s="904">
        <v>2806.24566</v>
      </c>
      <c r="F1113" s="904"/>
      <c r="G1113" s="904"/>
      <c r="H1113" s="904"/>
      <c r="I1113" s="904"/>
      <c r="J1113" s="904"/>
      <c r="K1113" s="904">
        <f>M1113</f>
        <v>2806.24566</v>
      </c>
      <c r="L1113" s="808">
        <f t="shared" si="2047"/>
        <v>1</v>
      </c>
      <c r="M1113" s="904">
        <f>E1113</f>
        <v>2806.24566</v>
      </c>
      <c r="N1113" s="809">
        <f>M1113/E1113</f>
        <v>1</v>
      </c>
      <c r="O1113" s="781"/>
      <c r="P1113" s="784"/>
      <c r="Q1113" s="781"/>
      <c r="R1113" s="784"/>
      <c r="S1113" s="781"/>
      <c r="T1113" s="784"/>
      <c r="U1113" s="781"/>
      <c r="V1113" s="781"/>
      <c r="W1113" s="781"/>
      <c r="X1113" s="781"/>
      <c r="Y1113" s="781"/>
      <c r="Z1113" s="781"/>
      <c r="AA1113" s="781"/>
      <c r="AB1113" s="781"/>
      <c r="AC1113" s="781"/>
      <c r="AD1113" s="784"/>
      <c r="AE1113" s="904">
        <f>AG1113</f>
        <v>0</v>
      </c>
      <c r="AF1113" s="784"/>
      <c r="AG1113" s="904">
        <v>0</v>
      </c>
      <c r="AH1113" s="773">
        <v>0</v>
      </c>
      <c r="AI1113" s="781"/>
      <c r="AJ1113" s="784"/>
      <c r="AK1113" s="781"/>
      <c r="AL1113" s="784"/>
      <c r="AM1113" s="781"/>
      <c r="AN1113" s="784"/>
      <c r="AO1113" s="781"/>
      <c r="AP1113" s="781"/>
      <c r="AQ1113" s="784"/>
      <c r="AR1113" s="904">
        <f t="shared" si="2057"/>
        <v>2806.24566</v>
      </c>
      <c r="AS1113" s="773">
        <f t="shared" si="2050"/>
        <v>1</v>
      </c>
      <c r="AT1113" s="904">
        <f>E1113</f>
        <v>2806.24566</v>
      </c>
      <c r="AU1113" s="773">
        <f t="shared" si="2051"/>
        <v>1</v>
      </c>
      <c r="AV1113" s="781"/>
      <c r="AW1113" s="784"/>
      <c r="AX1113" s="904"/>
      <c r="AY1113" s="784"/>
      <c r="AZ1113" s="781"/>
      <c r="BA1113" s="784"/>
      <c r="BB1113" s="781"/>
      <c r="BC1113" s="781"/>
      <c r="BD1113" s="781"/>
      <c r="BE1113" s="781"/>
      <c r="BF1113" s="781"/>
      <c r="BG1113" s="781"/>
      <c r="BH1113" s="781"/>
      <c r="BI1113" s="781"/>
      <c r="BJ1113" s="781"/>
      <c r="BK1113" s="781"/>
      <c r="BL1113" s="781"/>
      <c r="BM1113" s="781"/>
      <c r="BN1113" s="781"/>
      <c r="BO1113" s="781"/>
      <c r="BP1113" s="781"/>
      <c r="BQ1113" s="781"/>
      <c r="BR1113" s="781"/>
      <c r="BS1113" s="781"/>
      <c r="BT1113" s="781"/>
      <c r="BU1113" s="781"/>
      <c r="BV1113" s="781"/>
      <c r="BW1113" s="781"/>
      <c r="BX1113" s="781"/>
      <c r="BY1113" s="781"/>
      <c r="BZ1113" s="781"/>
      <c r="CA1113" s="810"/>
      <c r="CB1113" s="810"/>
      <c r="CC1113" s="810"/>
      <c r="CD1113" s="810"/>
      <c r="CE1113" s="773"/>
    </row>
    <row r="1114" spans="1:83" s="25" customFormat="1" ht="34.5" customHeight="1" x14ac:dyDescent="0.25">
      <c r="B1114" s="1078" t="s">
        <v>236</v>
      </c>
      <c r="C1114" s="1079"/>
      <c r="D1114" s="1079"/>
      <c r="E1114" s="1079"/>
      <c r="F1114" s="1079"/>
      <c r="G1114" s="1079"/>
      <c r="H1114" s="1079"/>
      <c r="I1114" s="1079"/>
      <c r="J1114" s="1079"/>
      <c r="K1114" s="1079"/>
      <c r="L1114" s="1079"/>
      <c r="M1114" s="1079"/>
      <c r="N1114" s="1079"/>
      <c r="O1114" s="1079"/>
      <c r="P1114" s="1079"/>
      <c r="Q1114" s="1079"/>
      <c r="R1114" s="1079"/>
      <c r="S1114" s="1079"/>
      <c r="T1114" s="1079"/>
      <c r="U1114" s="1079"/>
      <c r="V1114" s="1079"/>
      <c r="W1114" s="1079"/>
      <c r="X1114" s="1079"/>
      <c r="Y1114" s="1079"/>
      <c r="Z1114" s="1079"/>
      <c r="AA1114" s="1079"/>
      <c r="AB1114" s="1079"/>
      <c r="AC1114" s="1079"/>
      <c r="AD1114" s="1079"/>
      <c r="AE1114" s="1079"/>
      <c r="AF1114" s="1079"/>
      <c r="AG1114" s="1079"/>
      <c r="AH1114" s="1079"/>
      <c r="AI1114" s="1079"/>
      <c r="AJ1114" s="1079"/>
      <c r="AK1114" s="1079"/>
      <c r="AL1114" s="1079"/>
      <c r="AM1114" s="1079"/>
      <c r="AN1114" s="1079"/>
      <c r="AO1114" s="1079"/>
      <c r="AP1114" s="1079"/>
      <c r="AQ1114" s="1079"/>
      <c r="AR1114" s="1079"/>
      <c r="AS1114" s="1079"/>
      <c r="AT1114" s="1079"/>
      <c r="AU1114" s="1079"/>
      <c r="AV1114" s="1079"/>
      <c r="AW1114" s="1079"/>
      <c r="AX1114" s="1079"/>
      <c r="AY1114" s="1079"/>
      <c r="AZ1114" s="1079"/>
      <c r="BA1114" s="1079"/>
      <c r="BB1114" s="1079"/>
      <c r="BC1114" s="1079"/>
      <c r="BD1114" s="1079"/>
      <c r="BE1114" s="1079"/>
      <c r="BF1114" s="1079"/>
      <c r="BG1114" s="1079"/>
      <c r="BH1114" s="1079"/>
      <c r="BI1114" s="1079"/>
      <c r="BJ1114" s="1079"/>
      <c r="BK1114" s="1079"/>
      <c r="BL1114" s="1079"/>
      <c r="BM1114" s="1079"/>
      <c r="BN1114" s="1079"/>
      <c r="BO1114" s="1079"/>
      <c r="BP1114" s="1079"/>
      <c r="BQ1114" s="1079"/>
      <c r="BR1114" s="1079"/>
      <c r="BS1114" s="1079"/>
      <c r="BT1114" s="1079"/>
      <c r="BU1114" s="1079"/>
      <c r="BV1114" s="1079"/>
      <c r="BW1114" s="1079"/>
      <c r="BX1114" s="1079"/>
      <c r="BY1114" s="1079"/>
      <c r="BZ1114" s="1079"/>
      <c r="CE1114" s="760"/>
    </row>
    <row r="1115" spans="1:83" s="25" customFormat="1" ht="42.75" customHeight="1" x14ac:dyDescent="0.25">
      <c r="A1115" s="1070" t="s">
        <v>189</v>
      </c>
      <c r="B1115" s="1071"/>
      <c r="C1115" s="1071"/>
      <c r="D1115" s="1071"/>
      <c r="E1115" s="1071"/>
      <c r="F1115" s="1071"/>
      <c r="G1115" s="1071"/>
      <c r="H1115" s="1071"/>
      <c r="I1115" s="1071"/>
      <c r="J1115" s="1071"/>
      <c r="K1115" s="1071"/>
      <c r="L1115" s="1071"/>
      <c r="M1115" s="1071"/>
      <c r="N1115" s="1071"/>
      <c r="O1115" s="1071"/>
      <c r="P1115" s="1071"/>
      <c r="Q1115" s="1071"/>
      <c r="R1115" s="1071"/>
      <c r="S1115" s="1071"/>
      <c r="T1115" s="1071"/>
      <c r="U1115" s="1071"/>
      <c r="V1115" s="1071"/>
      <c r="W1115" s="1071"/>
      <c r="X1115" s="1071"/>
      <c r="Y1115" s="1071"/>
      <c r="Z1115" s="1071"/>
      <c r="AA1115" s="1071"/>
      <c r="AB1115" s="1071"/>
      <c r="AC1115" s="1071"/>
      <c r="AD1115" s="1071"/>
      <c r="AE1115" s="1071"/>
      <c r="AF1115" s="1071"/>
      <c r="AG1115" s="1071"/>
      <c r="AH1115" s="1071"/>
      <c r="AI1115" s="1071"/>
      <c r="AJ1115" s="1071"/>
      <c r="AK1115" s="1071"/>
      <c r="AL1115" s="1071"/>
      <c r="AM1115" s="1071"/>
      <c r="AN1115" s="1071"/>
      <c r="AO1115" s="1071"/>
      <c r="AP1115" s="1071"/>
      <c r="AQ1115" s="1071"/>
      <c r="AR1115" s="1071"/>
      <c r="AS1115" s="1071"/>
      <c r="AT1115" s="1071"/>
      <c r="AU1115" s="1071"/>
      <c r="AV1115" s="1071"/>
      <c r="AW1115" s="1071"/>
      <c r="AX1115" s="1071"/>
      <c r="AY1115" s="1071"/>
      <c r="AZ1115" s="1071"/>
      <c r="BA1115" s="1071"/>
      <c r="BB1115" s="1071"/>
      <c r="BC1115" s="1071"/>
      <c r="BD1115" s="1071"/>
      <c r="BE1115" s="1071"/>
      <c r="BF1115" s="1071"/>
      <c r="BG1115" s="1071"/>
      <c r="BH1115" s="1071"/>
      <c r="BI1115" s="1071"/>
      <c r="BJ1115" s="1071"/>
      <c r="BK1115" s="1071"/>
      <c r="BL1115" s="1071"/>
      <c r="BM1115" s="1071"/>
      <c r="BN1115" s="1071"/>
      <c r="BO1115" s="1071"/>
      <c r="BP1115" s="1071"/>
      <c r="BQ1115" s="1071"/>
      <c r="BR1115" s="1071"/>
      <c r="BS1115" s="1071"/>
      <c r="BT1115" s="1071"/>
      <c r="BU1115" s="1071"/>
      <c r="BV1115" s="1071"/>
      <c r="BW1115" s="1071"/>
      <c r="BX1115" s="1071"/>
      <c r="BY1115" s="1071"/>
      <c r="BZ1115" s="1071"/>
      <c r="CE1115" s="699"/>
    </row>
    <row r="1116" spans="1:83" s="402" customFormat="1" ht="122.25" customHeight="1" x14ac:dyDescent="0.25">
      <c r="B1116" s="779" t="s">
        <v>34</v>
      </c>
      <c r="C1116" s="780" t="s">
        <v>466</v>
      </c>
      <c r="D1116" s="904">
        <f>E1116+G1116+H1116+I1116</f>
        <v>2400</v>
      </c>
      <c r="E1116" s="904">
        <v>0</v>
      </c>
      <c r="F1116" s="904">
        <v>0</v>
      </c>
      <c r="G1116" s="904">
        <v>1100</v>
      </c>
      <c r="H1116" s="904">
        <v>500</v>
      </c>
      <c r="I1116" s="904">
        <v>800</v>
      </c>
      <c r="J1116" s="904">
        <f>K1116-D1116</f>
        <v>-1400</v>
      </c>
      <c r="K1116" s="904">
        <f>M1116+Q1116+S1116+U1116</f>
        <v>1000</v>
      </c>
      <c r="L1116" s="773">
        <f t="shared" ref="L1116" si="2062">K1116/D1116</f>
        <v>0.41666666666666669</v>
      </c>
      <c r="M1116" s="904">
        <v>0</v>
      </c>
      <c r="N1116" s="784"/>
      <c r="O1116" s="781">
        <v>0</v>
      </c>
      <c r="P1116" s="784"/>
      <c r="Q1116" s="781">
        <v>500</v>
      </c>
      <c r="R1116" s="773">
        <f>Q1116/G1116</f>
        <v>0.45454545454545453</v>
      </c>
      <c r="S1116" s="781">
        <v>100</v>
      </c>
      <c r="T1116" s="773">
        <f>S1116/H1116</f>
        <v>0.2</v>
      </c>
      <c r="U1116" s="781">
        <v>400</v>
      </c>
      <c r="V1116" s="781">
        <f>W1116+X1116+Y1116</f>
        <v>0</v>
      </c>
      <c r="W1116" s="781"/>
      <c r="X1116" s="781"/>
      <c r="Y1116" s="781"/>
      <c r="Z1116" s="781">
        <f>AA1116+AB1116+AC1116</f>
        <v>500</v>
      </c>
      <c r="AA1116" s="781">
        <f>E1116</f>
        <v>0</v>
      </c>
      <c r="AB1116" s="781">
        <f>H1116</f>
        <v>500</v>
      </c>
      <c r="AC1116" s="781"/>
      <c r="AD1116" s="773">
        <f>U1116/K1116</f>
        <v>0.4</v>
      </c>
      <c r="AE1116" s="904">
        <f>AG1116+AK1116+AM1116+AO1116</f>
        <v>1000</v>
      </c>
      <c r="AF1116" s="773">
        <f t="shared" ref="AF1116" si="2063">AE1116/D1116</f>
        <v>0.41666666666666669</v>
      </c>
      <c r="AG1116" s="904">
        <v>0</v>
      </c>
      <c r="AH1116" s="773">
        <v>0</v>
      </c>
      <c r="AI1116" s="781"/>
      <c r="AJ1116" s="784"/>
      <c r="AK1116" s="781">
        <v>500</v>
      </c>
      <c r="AL1116" s="773">
        <f>AK1116/G1116</f>
        <v>0.45454545454545453</v>
      </c>
      <c r="AM1116" s="781">
        <f>S1116</f>
        <v>100</v>
      </c>
      <c r="AN1116" s="773">
        <f>AM1116/H1116</f>
        <v>0.2</v>
      </c>
      <c r="AO1116" s="781">
        <f>U1116</f>
        <v>400</v>
      </c>
      <c r="AP1116" s="781"/>
      <c r="AQ1116" s="773">
        <f>AO1116/I1116</f>
        <v>0.5</v>
      </c>
      <c r="AR1116" s="904">
        <f>AT1116+AX1116+AZ1116+BB1116</f>
        <v>2400</v>
      </c>
      <c r="AS1116" s="773">
        <f t="shared" ref="AS1116" si="2064">AR1116/D1116</f>
        <v>1</v>
      </c>
      <c r="AT1116" s="904"/>
      <c r="AU1116" s="773"/>
      <c r="AV1116" s="781"/>
      <c r="AW1116" s="773"/>
      <c r="AX1116" s="904">
        <f>G1116</f>
        <v>1100</v>
      </c>
      <c r="AY1116" s="773">
        <f t="shared" ref="AY1116" si="2065">AX1116/G1116</f>
        <v>1</v>
      </c>
      <c r="AZ1116" s="781">
        <f>H1116</f>
        <v>500</v>
      </c>
      <c r="BA1116" s="773">
        <f>AZ1116/H1116</f>
        <v>1</v>
      </c>
      <c r="BB1116" s="781">
        <f>I1116</f>
        <v>800</v>
      </c>
      <c r="BC1116" s="781">
        <f t="shared" ref="BC1116" si="2066">AM1116</f>
        <v>100</v>
      </c>
      <c r="BD1116" s="781">
        <f t="shared" ref="BD1116" si="2067">AO1116</f>
        <v>400</v>
      </c>
      <c r="BE1116" s="781">
        <f>BF1116+BG1116+BH1116+BI1116</f>
        <v>200</v>
      </c>
      <c r="BF1116" s="781">
        <f>56.5+43.5</f>
        <v>100</v>
      </c>
      <c r="BG1116" s="781">
        <v>0</v>
      </c>
      <c r="BH1116" s="781">
        <f>56.5+43.5</f>
        <v>100</v>
      </c>
      <c r="BI1116" s="781"/>
      <c r="BJ1116" s="781">
        <f>BK1116+BL1116+BM1116</f>
        <v>0</v>
      </c>
      <c r="BK1116" s="781"/>
      <c r="BL1116" s="781"/>
      <c r="BM1116" s="781"/>
      <c r="BN1116" s="781">
        <f>BO1116+BP1116+BQ1116+BR1116+BS1116</f>
        <v>700</v>
      </c>
      <c r="BO1116" s="781">
        <v>0</v>
      </c>
      <c r="BP1116" s="781"/>
      <c r="BQ1116" s="781">
        <v>300</v>
      </c>
      <c r="BR1116" s="781">
        <v>0</v>
      </c>
      <c r="BS1116" s="781">
        <v>400</v>
      </c>
      <c r="BT1116" s="781"/>
      <c r="BU1116" s="781">
        <f>BV1116+BX1116+BY1116+BZ1116</f>
        <v>700</v>
      </c>
      <c r="BV1116" s="781">
        <v>0</v>
      </c>
      <c r="BW1116" s="781"/>
      <c r="BX1116" s="781">
        <v>300</v>
      </c>
      <c r="BY1116" s="781">
        <v>0</v>
      </c>
      <c r="BZ1116" s="781">
        <v>400</v>
      </c>
      <c r="CE1116" s="773">
        <f>BB1116/I1116</f>
        <v>1</v>
      </c>
    </row>
    <row r="1117" spans="1:83" s="81" customFormat="1" ht="18.75" hidden="1" customHeight="1" x14ac:dyDescent="0.3">
      <c r="B1117" s="1060" t="s">
        <v>234</v>
      </c>
      <c r="C1117" s="1060"/>
      <c r="D1117" s="1060"/>
      <c r="E1117" s="1060"/>
      <c r="F1117" s="1060"/>
      <c r="G1117" s="1060"/>
      <c r="H1117" s="1060"/>
      <c r="I1117" s="1060"/>
      <c r="J1117" s="1060"/>
      <c r="K1117" s="1060"/>
      <c r="L1117" s="1060"/>
      <c r="M1117" s="1060"/>
      <c r="N1117" s="1060"/>
      <c r="O1117" s="1060"/>
      <c r="P1117" s="1060"/>
      <c r="Q1117" s="1060"/>
      <c r="R1117" s="1060"/>
      <c r="S1117" s="1060"/>
      <c r="T1117" s="1060"/>
      <c r="U1117" s="1060"/>
      <c r="V1117" s="1060"/>
      <c r="W1117" s="1060"/>
      <c r="X1117" s="1060"/>
      <c r="Y1117" s="1060"/>
      <c r="Z1117" s="1060"/>
      <c r="AA1117" s="1060"/>
      <c r="AB1117" s="1060"/>
      <c r="AC1117" s="1060"/>
      <c r="AD1117" s="1060"/>
      <c r="AE1117" s="1060"/>
      <c r="AF1117" s="1060"/>
      <c r="AG1117" s="1060"/>
      <c r="AH1117" s="1060"/>
      <c r="AI1117" s="1060"/>
      <c r="AJ1117" s="1060"/>
      <c r="AK1117" s="1060"/>
      <c r="AL1117" s="1060"/>
      <c r="AM1117" s="1060"/>
      <c r="AN1117" s="1060"/>
      <c r="AO1117" s="1060"/>
      <c r="AP1117" s="1060"/>
      <c r="AQ1117" s="1060"/>
      <c r="AR1117" s="1060"/>
      <c r="AS1117" s="1060"/>
      <c r="AT1117" s="1060"/>
      <c r="AU1117" s="1060"/>
      <c r="AV1117" s="1060"/>
      <c r="AW1117" s="1060"/>
      <c r="AX1117" s="1060"/>
      <c r="AY1117" s="1060"/>
      <c r="AZ1117" s="1060"/>
      <c r="BA1117" s="1060"/>
      <c r="BB1117" s="1060"/>
      <c r="BC1117" s="1060"/>
      <c r="BD1117" s="1060"/>
      <c r="BE1117" s="1060"/>
      <c r="BF1117" s="1060"/>
      <c r="BG1117" s="1060"/>
      <c r="BH1117" s="1060"/>
      <c r="BI1117" s="1060"/>
      <c r="BJ1117" s="1060"/>
      <c r="BK1117" s="1060"/>
      <c r="BL1117" s="1060"/>
      <c r="BM1117" s="1060"/>
      <c r="BN1117" s="1060"/>
      <c r="BO1117" s="1060"/>
      <c r="BP1117" s="1060"/>
      <c r="BQ1117" s="1060"/>
      <c r="BR1117" s="1060"/>
      <c r="BS1117" s="1060"/>
      <c r="BT1117" s="80"/>
      <c r="BU1117" s="80"/>
      <c r="CE1117" s="67"/>
    </row>
    <row r="1118" spans="1:83" s="81" customFormat="1" ht="18.75" hidden="1" customHeight="1" x14ac:dyDescent="0.3">
      <c r="B1118" s="1061"/>
      <c r="C1118" s="1061"/>
      <c r="D1118" s="1061"/>
      <c r="E1118" s="1061"/>
      <c r="F1118" s="1061"/>
      <c r="G1118" s="1061"/>
      <c r="H1118" s="1061"/>
      <c r="I1118" s="1061"/>
      <c r="J1118" s="1061"/>
      <c r="K1118" s="1061"/>
      <c r="L1118" s="1061"/>
      <c r="M1118" s="1061"/>
      <c r="N1118" s="1061"/>
      <c r="O1118" s="1061"/>
      <c r="P1118" s="1061"/>
      <c r="Q1118" s="1061"/>
      <c r="R1118" s="1061"/>
      <c r="S1118" s="1061"/>
      <c r="T1118" s="1061"/>
      <c r="U1118" s="1061"/>
      <c r="V1118" s="1061"/>
      <c r="W1118" s="1061"/>
      <c r="X1118" s="1061"/>
      <c r="Y1118" s="1061"/>
      <c r="Z1118" s="1061"/>
      <c r="AA1118" s="1061"/>
      <c r="AB1118" s="1061"/>
      <c r="AC1118" s="1061"/>
      <c r="AD1118" s="1061"/>
      <c r="AE1118" s="1061"/>
      <c r="AF1118" s="1061"/>
      <c r="AG1118" s="1061"/>
      <c r="AH1118" s="1061"/>
      <c r="AI1118" s="1061"/>
      <c r="AJ1118" s="1061"/>
      <c r="AK1118" s="1061"/>
      <c r="AL1118" s="1061"/>
      <c r="AM1118" s="1061"/>
      <c r="AN1118" s="1061"/>
      <c r="AO1118" s="1061"/>
      <c r="AP1118" s="1061"/>
      <c r="AQ1118" s="1061"/>
      <c r="AR1118" s="1061"/>
      <c r="AS1118" s="1061"/>
      <c r="AT1118" s="1061"/>
      <c r="AU1118" s="1061"/>
      <c r="AV1118" s="1061"/>
      <c r="AW1118" s="1061"/>
      <c r="AX1118" s="1061"/>
      <c r="AY1118" s="1061"/>
      <c r="AZ1118" s="1061"/>
      <c r="BA1118" s="1061"/>
      <c r="BB1118" s="1061"/>
      <c r="BC1118" s="1061"/>
      <c r="BD1118" s="1061"/>
      <c r="BE1118" s="1061"/>
      <c r="BF1118" s="1061"/>
      <c r="BG1118" s="1061"/>
      <c r="BH1118" s="1061"/>
      <c r="BI1118" s="1061"/>
      <c r="BJ1118" s="1061"/>
      <c r="BK1118" s="1061"/>
      <c r="BL1118" s="1061"/>
      <c r="BM1118" s="1061"/>
      <c r="BN1118" s="1061"/>
      <c r="BO1118" s="1061"/>
      <c r="BP1118" s="1061"/>
      <c r="BQ1118" s="1061"/>
      <c r="BR1118" s="1061"/>
      <c r="BS1118" s="1061"/>
      <c r="BT1118" s="80"/>
      <c r="BU1118" s="80"/>
      <c r="CE1118" s="67"/>
    </row>
    <row r="1119" spans="1:83" s="81" customFormat="1" ht="57.75" hidden="1" customHeight="1" x14ac:dyDescent="0.3">
      <c r="B1119" s="162" t="s">
        <v>34</v>
      </c>
      <c r="C1119" s="128" t="s">
        <v>233</v>
      </c>
      <c r="D1119" s="111" t="e">
        <f>E1119</f>
        <v>#REF!</v>
      </c>
      <c r="E1119" s="111" t="e">
        <f>#REF!</f>
        <v>#REF!</v>
      </c>
      <c r="F1119" s="111"/>
      <c r="G1119" s="111"/>
      <c r="H1119" s="43"/>
      <c r="I1119" s="43"/>
      <c r="J1119" s="111" t="e">
        <f>K1119</f>
        <v>#REF!</v>
      </c>
      <c r="K1119" s="114" t="e">
        <f>M1119</f>
        <v>#REF!</v>
      </c>
      <c r="L1119" s="114"/>
      <c r="M1119" s="240" t="e">
        <f>#REF!</f>
        <v>#REF!</v>
      </c>
      <c r="N1119" s="114"/>
      <c r="O1119" s="111"/>
      <c r="P1119" s="114"/>
      <c r="Q1119" s="111"/>
      <c r="R1119" s="114"/>
      <c r="S1119" s="43"/>
      <c r="T1119" s="41"/>
      <c r="U1119" s="43"/>
      <c r="V1119" s="163"/>
      <c r="W1119" s="163"/>
      <c r="X1119" s="163"/>
      <c r="Y1119" s="163"/>
      <c r="Z1119" s="163"/>
      <c r="AA1119" s="163"/>
      <c r="AB1119" s="163"/>
      <c r="AC1119" s="163"/>
      <c r="AD1119" s="597"/>
      <c r="AE1119" s="996" t="e">
        <f>AG1119</f>
        <v>#REF!</v>
      </c>
      <c r="AF1119" s="495"/>
      <c r="AG1119" s="240" t="e">
        <f>K1119</f>
        <v>#REF!</v>
      </c>
      <c r="AH1119" s="114"/>
      <c r="AI1119" s="111"/>
      <c r="AJ1119" s="114"/>
      <c r="AK1119" s="111"/>
      <c r="AL1119" s="114"/>
      <c r="AM1119" s="43"/>
      <c r="AN1119" s="41"/>
      <c r="AO1119" s="43"/>
      <c r="AP1119" s="163"/>
      <c r="AQ1119" s="597"/>
      <c r="AR1119" s="111" t="e">
        <f>AT1119</f>
        <v>#REF!</v>
      </c>
      <c r="AS1119" s="114"/>
      <c r="AT1119" s="240" t="e">
        <f>#REF!</f>
        <v>#REF!</v>
      </c>
      <c r="AU1119" s="114"/>
      <c r="AV1119" s="111"/>
      <c r="AW1119" s="114"/>
      <c r="AX1119" s="240"/>
      <c r="AY1119" s="114"/>
      <c r="AZ1119" s="43"/>
      <c r="BA1119" s="41"/>
      <c r="BB1119" s="43"/>
      <c r="BC1119" s="163"/>
      <c r="BD1119" s="163"/>
      <c r="BE1119" s="111">
        <f>BF1119</f>
        <v>0</v>
      </c>
      <c r="BF1119" s="111">
        <f>X1119</f>
        <v>0</v>
      </c>
      <c r="BG1119" s="111"/>
      <c r="BH1119" s="43"/>
      <c r="BI1119" s="43"/>
      <c r="BJ1119" s="163"/>
      <c r="BK1119" s="163"/>
      <c r="BL1119" s="163"/>
      <c r="BM1119" s="163"/>
      <c r="BN1119" s="163"/>
      <c r="BO1119" s="163"/>
      <c r="BP1119" s="163"/>
      <c r="BQ1119" s="163"/>
      <c r="BR1119" s="163"/>
      <c r="BS1119" s="163"/>
      <c r="BT1119" s="163"/>
      <c r="BU1119" s="111">
        <f>BV1119</f>
        <v>0</v>
      </c>
      <c r="BV1119" s="111">
        <f>BH1119</f>
        <v>0</v>
      </c>
      <c r="BW1119" s="111"/>
      <c r="BX1119" s="111"/>
      <c r="BY1119" s="43"/>
      <c r="BZ1119" s="43"/>
      <c r="CE1119" s="597"/>
    </row>
    <row r="1120" spans="1:83" s="25" customFormat="1" ht="44.25" hidden="1" customHeight="1" x14ac:dyDescent="0.3">
      <c r="B1120" s="1066" t="s">
        <v>320</v>
      </c>
      <c r="C1120" s="1066"/>
      <c r="D1120" s="1066"/>
      <c r="E1120" s="1066"/>
      <c r="F1120" s="1066"/>
      <c r="G1120" s="1066"/>
      <c r="H1120" s="1066"/>
      <c r="I1120" s="1066"/>
      <c r="J1120" s="1066"/>
      <c r="K1120" s="1066"/>
      <c r="L1120" s="1066"/>
      <c r="M1120" s="1066"/>
      <c r="N1120" s="1066"/>
      <c r="O1120" s="1066"/>
      <c r="P1120" s="1066"/>
      <c r="Q1120" s="1066"/>
      <c r="R1120" s="1066"/>
      <c r="S1120" s="1066"/>
      <c r="T1120" s="1066"/>
      <c r="U1120" s="1066"/>
      <c r="V1120" s="1066"/>
      <c r="W1120" s="1066"/>
      <c r="X1120" s="1066"/>
      <c r="Y1120" s="1066"/>
      <c r="Z1120" s="1066"/>
      <c r="AA1120" s="1066"/>
      <c r="AB1120" s="1066"/>
      <c r="AC1120" s="1066"/>
      <c r="AD1120" s="1066"/>
      <c r="AE1120" s="1066"/>
      <c r="AF1120" s="1066"/>
      <c r="AG1120" s="1066"/>
      <c r="AH1120" s="1066"/>
      <c r="AI1120" s="1066"/>
      <c r="AJ1120" s="1066"/>
      <c r="AK1120" s="1066"/>
      <c r="AL1120" s="1066"/>
      <c r="AM1120" s="1066"/>
      <c r="AN1120" s="1066"/>
      <c r="AO1120" s="1066"/>
      <c r="AP1120" s="1066"/>
      <c r="AQ1120" s="1066"/>
      <c r="AR1120" s="1066"/>
      <c r="AS1120" s="1066"/>
      <c r="AT1120" s="1066"/>
      <c r="AU1120" s="1066"/>
      <c r="AV1120" s="1066"/>
      <c r="AW1120" s="1066"/>
      <c r="AX1120" s="1066"/>
      <c r="AY1120" s="1066"/>
      <c r="AZ1120" s="1066"/>
      <c r="BA1120" s="1066"/>
      <c r="BB1120" s="1066"/>
      <c r="BC1120" s="1066"/>
      <c r="BD1120" s="1066"/>
      <c r="BE1120" s="1066"/>
      <c r="BF1120" s="1066"/>
      <c r="BG1120" s="1066"/>
      <c r="BH1120" s="1066"/>
      <c r="BI1120" s="1066"/>
      <c r="BJ1120" s="1066"/>
      <c r="BK1120" s="1066"/>
      <c r="BL1120" s="1066"/>
      <c r="BM1120" s="1066"/>
      <c r="BN1120" s="1066"/>
      <c r="BO1120" s="1066"/>
      <c r="BP1120" s="1066"/>
      <c r="BQ1120" s="1066"/>
      <c r="BR1120" s="1066"/>
      <c r="BS1120" s="1066"/>
      <c r="BT1120" s="72"/>
      <c r="BU1120" s="72"/>
      <c r="CE1120" s="37"/>
    </row>
    <row r="1121" spans="1:83" s="25" customFormat="1" ht="42.75" hidden="1" customHeight="1" x14ac:dyDescent="0.3">
      <c r="A1121" s="1064" t="s">
        <v>189</v>
      </c>
      <c r="B1121" s="1065"/>
      <c r="C1121" s="1065"/>
      <c r="D1121" s="1065"/>
      <c r="E1121" s="1065"/>
      <c r="F1121" s="1065"/>
      <c r="G1121" s="1065"/>
      <c r="H1121" s="1065"/>
      <c r="I1121" s="1065"/>
      <c r="J1121" s="1065"/>
      <c r="K1121" s="1065"/>
      <c r="L1121" s="1065"/>
      <c r="M1121" s="1065"/>
      <c r="N1121" s="1065"/>
      <c r="O1121" s="1065"/>
      <c r="P1121" s="1065"/>
      <c r="Q1121" s="1065"/>
      <c r="R1121" s="1065"/>
      <c r="S1121" s="1065"/>
      <c r="T1121" s="1065"/>
      <c r="U1121" s="1065"/>
      <c r="V1121" s="1065"/>
      <c r="W1121" s="1065"/>
      <c r="X1121" s="1065"/>
      <c r="Y1121" s="1065"/>
      <c r="Z1121" s="1065"/>
      <c r="AA1121" s="1065"/>
      <c r="AB1121" s="1065"/>
      <c r="AC1121" s="1065"/>
      <c r="AD1121" s="1065"/>
      <c r="AE1121" s="1065"/>
      <c r="AF1121" s="1065"/>
      <c r="AG1121" s="1065"/>
      <c r="AH1121" s="1065"/>
      <c r="AI1121" s="1065"/>
      <c r="AJ1121" s="1065"/>
      <c r="AK1121" s="1065"/>
      <c r="AL1121" s="1065"/>
      <c r="AM1121" s="1065"/>
      <c r="AN1121" s="1065"/>
      <c r="AO1121" s="1065"/>
      <c r="AP1121" s="1065"/>
      <c r="AQ1121" s="1065"/>
      <c r="AR1121" s="1065"/>
      <c r="AS1121" s="1065"/>
      <c r="AT1121" s="1065"/>
      <c r="AU1121" s="1065"/>
      <c r="AV1121" s="1065"/>
      <c r="AW1121" s="1065"/>
      <c r="AX1121" s="1065"/>
      <c r="AY1121" s="1065"/>
      <c r="AZ1121" s="1065"/>
      <c r="BA1121" s="1065"/>
      <c r="BB1121" s="1065"/>
      <c r="BC1121" s="1065"/>
      <c r="BD1121" s="1065"/>
      <c r="BE1121" s="1065"/>
      <c r="BF1121" s="1065"/>
      <c r="BG1121" s="1065"/>
      <c r="BH1121" s="1065"/>
      <c r="BI1121" s="1065"/>
      <c r="BJ1121" s="1065"/>
      <c r="BK1121" s="1065"/>
      <c r="BL1121" s="1065"/>
      <c r="BM1121" s="1065"/>
      <c r="BN1121" s="1065"/>
      <c r="BO1121" s="1065"/>
      <c r="BP1121" s="1065"/>
      <c r="BQ1121" s="1065"/>
      <c r="BR1121" s="1065"/>
      <c r="BS1121" s="1065"/>
      <c r="BT1121" s="72"/>
      <c r="BU1121" s="72"/>
      <c r="CE1121" s="37"/>
    </row>
    <row r="1122" spans="1:83" s="60" customFormat="1" ht="122.25" hidden="1" customHeight="1" x14ac:dyDescent="0.25">
      <c r="B1122" s="162" t="s">
        <v>34</v>
      </c>
      <c r="C1122" s="128" t="s">
        <v>319</v>
      </c>
      <c r="D1122" s="111">
        <f>E1122+H1122+I1122</f>
        <v>0</v>
      </c>
      <c r="E1122" s="111"/>
      <c r="F1122" s="111"/>
      <c r="G1122" s="111"/>
      <c r="H1122" s="111"/>
      <c r="I1122" s="43"/>
      <c r="J1122" s="111">
        <f>K1122</f>
        <v>0</v>
      </c>
      <c r="K1122" s="114">
        <f>M1122+S1122+U1122</f>
        <v>0</v>
      </c>
      <c r="L1122" s="114"/>
      <c r="M1122" s="240"/>
      <c r="N1122" s="114"/>
      <c r="O1122" s="111"/>
      <c r="P1122" s="114"/>
      <c r="Q1122" s="111"/>
      <c r="R1122" s="114"/>
      <c r="S1122" s="111"/>
      <c r="T1122" s="114"/>
      <c r="U1122" s="43"/>
      <c r="V1122" s="111">
        <f>W1122+X1122+Y1122</f>
        <v>0</v>
      </c>
      <c r="W1122" s="43"/>
      <c r="X1122" s="43"/>
      <c r="Y1122" s="43"/>
      <c r="Z1122" s="111">
        <f>AA1122+AB1122+AC1122</f>
        <v>0</v>
      </c>
      <c r="AA1122" s="111">
        <f>E1122</f>
        <v>0</v>
      </c>
      <c r="AB1122" s="111">
        <f>H1122</f>
        <v>0</v>
      </c>
      <c r="AC1122" s="43"/>
      <c r="AD1122" s="41"/>
      <c r="AE1122" s="996">
        <f>AG1122+AM1122+AO1122</f>
        <v>0</v>
      </c>
      <c r="AF1122" s="495"/>
      <c r="AG1122" s="240"/>
      <c r="AH1122" s="689"/>
      <c r="AI1122" s="240"/>
      <c r="AJ1122" s="689"/>
      <c r="AK1122" s="240"/>
      <c r="AL1122" s="689"/>
      <c r="AM1122" s="240"/>
      <c r="AN1122" s="689"/>
      <c r="AO1122" s="43"/>
      <c r="AP1122" s="111">
        <f>AR1122+AT1122+AX1122</f>
        <v>0</v>
      </c>
      <c r="AQ1122" s="114"/>
      <c r="AR1122" s="111">
        <f>AT1122+AZ1122+BB1122</f>
        <v>0</v>
      </c>
      <c r="AS1122" s="114"/>
      <c r="AT1122" s="240"/>
      <c r="AU1122" s="689"/>
      <c r="AV1122" s="240"/>
      <c r="AW1122" s="689"/>
      <c r="AX1122" s="240"/>
      <c r="AY1122" s="689"/>
      <c r="AZ1122" s="240"/>
      <c r="BA1122" s="689"/>
      <c r="BB1122" s="43"/>
      <c r="BC1122" s="240">
        <f t="shared" ref="BC1122" si="2068">AM1122</f>
        <v>0</v>
      </c>
      <c r="BD1122" s="43">
        <f t="shared" ref="BD1122" si="2069">AO1122</f>
        <v>0</v>
      </c>
      <c r="BE1122" s="111">
        <f>BF1122+BH1122+BI1122</f>
        <v>0</v>
      </c>
      <c r="BF1122" s="240"/>
      <c r="BG1122" s="240"/>
      <c r="BH1122" s="240"/>
      <c r="BI1122" s="43"/>
      <c r="BJ1122" s="111">
        <f>BK1122+BL1122+BM1122</f>
        <v>0</v>
      </c>
      <c r="BK1122" s="240"/>
      <c r="BL1122" s="240"/>
      <c r="BM1122" s="43"/>
      <c r="BN1122" s="111">
        <f>BO1122+BR1122+BS1122</f>
        <v>0</v>
      </c>
      <c r="BO1122" s="240">
        <f>BF1122</f>
        <v>0</v>
      </c>
      <c r="BP1122" s="240"/>
      <c r="BQ1122" s="240"/>
      <c r="BR1122" s="240">
        <f t="shared" ref="BR1122" si="2070">BH1122</f>
        <v>0</v>
      </c>
      <c r="BS1122" s="43">
        <f t="shared" ref="BS1122" si="2071">BI1122</f>
        <v>0</v>
      </c>
      <c r="BT1122" s="111"/>
      <c r="BU1122" s="111">
        <f>BV1122+BY1122+BZ1122</f>
        <v>0</v>
      </c>
      <c r="BV1122" s="240"/>
      <c r="BW1122" s="240"/>
      <c r="BX1122" s="240"/>
      <c r="BY1122" s="240"/>
      <c r="BZ1122" s="43"/>
      <c r="CE1122" s="114"/>
    </row>
    <row r="1123" spans="1:83" s="6" customFormat="1" ht="48.75" customHeight="1" x14ac:dyDescent="0.25">
      <c r="B1123" s="1069" t="s">
        <v>437</v>
      </c>
      <c r="C1123" s="1060"/>
      <c r="D1123" s="1060"/>
      <c r="E1123" s="1060"/>
      <c r="F1123" s="1060"/>
      <c r="G1123" s="1060"/>
      <c r="H1123" s="1060"/>
      <c r="I1123" s="1060"/>
      <c r="J1123" s="1060"/>
      <c r="K1123" s="1060"/>
      <c r="L1123" s="1060"/>
      <c r="M1123" s="1060"/>
      <c r="N1123" s="1060"/>
      <c r="O1123" s="1060"/>
      <c r="P1123" s="1060"/>
      <c r="Q1123" s="1060"/>
      <c r="R1123" s="1060"/>
      <c r="S1123" s="1060"/>
      <c r="T1123" s="1060"/>
      <c r="U1123" s="1060"/>
      <c r="V1123" s="1060"/>
      <c r="W1123" s="1060"/>
      <c r="X1123" s="1060"/>
      <c r="Y1123" s="1060"/>
      <c r="Z1123" s="1060"/>
      <c r="AA1123" s="1060"/>
      <c r="AB1123" s="1060"/>
      <c r="AC1123" s="1060"/>
      <c r="AD1123" s="1060"/>
      <c r="AE1123" s="1060"/>
      <c r="AF1123" s="1060"/>
      <c r="AG1123" s="1060"/>
      <c r="AH1123" s="1060"/>
      <c r="AI1123" s="1060"/>
      <c r="AJ1123" s="1060"/>
      <c r="AK1123" s="1060"/>
      <c r="AL1123" s="1060"/>
      <c r="AM1123" s="1060"/>
      <c r="AN1123" s="1060"/>
      <c r="AO1123" s="1060"/>
      <c r="AP1123" s="1060"/>
      <c r="AQ1123" s="1060"/>
      <c r="AR1123" s="1060"/>
      <c r="AS1123" s="1060"/>
      <c r="AT1123" s="1060"/>
      <c r="AU1123" s="1060"/>
      <c r="AV1123" s="1060"/>
      <c r="AW1123" s="1060"/>
      <c r="AX1123" s="1060"/>
      <c r="AY1123" s="1060"/>
      <c r="AZ1123" s="1060"/>
      <c r="BA1123" s="1060"/>
      <c r="BB1123" s="1060"/>
      <c r="BC1123" s="1060"/>
      <c r="BD1123" s="1060"/>
      <c r="BE1123" s="1060"/>
      <c r="BF1123" s="1060"/>
      <c r="BG1123" s="1060"/>
      <c r="BH1123" s="1060"/>
      <c r="BI1123" s="1060"/>
      <c r="BJ1123" s="1060"/>
      <c r="BK1123" s="1060"/>
      <c r="BL1123" s="1060"/>
      <c r="BM1123" s="1060"/>
      <c r="BN1123" s="1060"/>
      <c r="BO1123" s="1060"/>
      <c r="BP1123" s="1060"/>
      <c r="BQ1123" s="1060"/>
      <c r="BR1123" s="1060"/>
      <c r="BS1123" s="1060"/>
      <c r="BT1123" s="1060"/>
      <c r="BU1123" s="1060"/>
      <c r="BV1123" s="80"/>
      <c r="BW1123" s="80"/>
      <c r="BX1123" s="80"/>
      <c r="BY1123" s="80"/>
      <c r="BZ1123" s="80"/>
      <c r="CE1123" s="78"/>
    </row>
    <row r="1124" spans="1:83" s="402" customFormat="1" ht="181.5" customHeight="1" x14ac:dyDescent="0.25">
      <c r="B1124" s="408" t="s">
        <v>34</v>
      </c>
      <c r="C1124" s="409" t="s">
        <v>519</v>
      </c>
      <c r="D1124" s="369">
        <f>E1124+G1124+H1124+I1124</f>
        <v>72161.100000000006</v>
      </c>
      <c r="E1124" s="368"/>
      <c r="F1124" s="368"/>
      <c r="G1124" s="368"/>
      <c r="H1124" s="368"/>
      <c r="I1124" s="368">
        <v>72161.100000000006</v>
      </c>
      <c r="J1124" s="368">
        <f>K1124-I1124</f>
        <v>-50512.770000000004</v>
      </c>
      <c r="K1124" s="369">
        <f>M1124+Q1124+S1124+U1124</f>
        <v>21648.33</v>
      </c>
      <c r="L1124" s="773">
        <f>K1124/D1124</f>
        <v>0.3</v>
      </c>
      <c r="M1124" s="369"/>
      <c r="N1124" s="701"/>
      <c r="O1124" s="368"/>
      <c r="P1124" s="701"/>
      <c r="Q1124" s="368"/>
      <c r="R1124" s="701"/>
      <c r="S1124" s="368"/>
      <c r="T1124" s="701"/>
      <c r="U1124" s="368">
        <v>21648.33</v>
      </c>
      <c r="V1124" s="368">
        <f>W1124+X1124+Y1124</f>
        <v>0</v>
      </c>
      <c r="W1124" s="368"/>
      <c r="X1124" s="368"/>
      <c r="Y1124" s="368"/>
      <c r="Z1124" s="368">
        <f>AA1124+AB1124+AC1124</f>
        <v>0</v>
      </c>
      <c r="AA1124" s="368">
        <f>E1124</f>
        <v>0</v>
      </c>
      <c r="AB1124" s="368">
        <f>H1124</f>
        <v>0</v>
      </c>
      <c r="AC1124" s="368"/>
      <c r="AD1124" s="773">
        <f>U1124/D1124</f>
        <v>0.3</v>
      </c>
      <c r="AE1124" s="369">
        <f>AG1124+AK1124+AM1124+AO1124</f>
        <v>0</v>
      </c>
      <c r="AF1124" s="369">
        <v>0</v>
      </c>
      <c r="AG1124" s="369">
        <v>0</v>
      </c>
      <c r="AH1124" s="368">
        <v>0</v>
      </c>
      <c r="AI1124" s="368"/>
      <c r="AJ1124" s="701"/>
      <c r="AK1124" s="368"/>
      <c r="AL1124" s="701"/>
      <c r="AM1124" s="368"/>
      <c r="AN1124" s="701"/>
      <c r="AO1124" s="368"/>
      <c r="AP1124" s="368"/>
      <c r="AQ1124" s="701"/>
      <c r="AR1124" s="904">
        <f>AT1124+AX1124+AZ1124+BB1124</f>
        <v>72161.100000000006</v>
      </c>
      <c r="AS1124" s="773">
        <f>AR1124/D1124</f>
        <v>1</v>
      </c>
      <c r="AT1124" s="369"/>
      <c r="AU1124" s="701"/>
      <c r="AV1124" s="368"/>
      <c r="AW1124" s="701"/>
      <c r="AX1124" s="369"/>
      <c r="AY1124" s="701"/>
      <c r="AZ1124" s="368"/>
      <c r="BA1124" s="701"/>
      <c r="BB1124" s="368">
        <f>D1124</f>
        <v>72161.100000000006</v>
      </c>
      <c r="BC1124" s="368">
        <f t="shared" ref="BC1124" si="2072">AM1124</f>
        <v>0</v>
      </c>
      <c r="BD1124" s="368">
        <f t="shared" ref="BD1124" si="2073">AO1124</f>
        <v>0</v>
      </c>
      <c r="BE1124" s="368">
        <f>BF1124+BG1124+BH1124+BI1124</f>
        <v>200</v>
      </c>
      <c r="BF1124" s="368">
        <f>56.5+43.5</f>
        <v>100</v>
      </c>
      <c r="BG1124" s="368">
        <v>0</v>
      </c>
      <c r="BH1124" s="368">
        <f>56.5+43.5</f>
        <v>100</v>
      </c>
      <c r="BI1124" s="368"/>
      <c r="BJ1124" s="368">
        <f>BK1124+BL1124+BM1124</f>
        <v>0</v>
      </c>
      <c r="BK1124" s="368"/>
      <c r="BL1124" s="368"/>
      <c r="BM1124" s="368"/>
      <c r="BN1124" s="368">
        <f>BO1124+BR1124+BS1124</f>
        <v>0</v>
      </c>
      <c r="BO1124" s="368"/>
      <c r="BP1124" s="368"/>
      <c r="BQ1124" s="368"/>
      <c r="BR1124" s="368"/>
      <c r="BS1124" s="368"/>
      <c r="BT1124" s="368"/>
      <c r="BU1124" s="111">
        <f>BV1124+BX1124+BY1124+BZ1124</f>
        <v>0</v>
      </c>
      <c r="BV1124" s="368"/>
      <c r="BW1124" s="368"/>
      <c r="BX1124" s="368"/>
      <c r="BY1124" s="368"/>
      <c r="BZ1124" s="371"/>
      <c r="CE1124" s="773">
        <f>BB1124/D1124</f>
        <v>1</v>
      </c>
    </row>
    <row r="1125" spans="1:83" s="402" customFormat="1" ht="181.5" customHeight="1" x14ac:dyDescent="0.25">
      <c r="B1125" s="408" t="s">
        <v>63</v>
      </c>
      <c r="C1125" s="409" t="s">
        <v>556</v>
      </c>
      <c r="D1125" s="369">
        <f>E1125+G1125+H1125+I1125</f>
        <v>106100</v>
      </c>
      <c r="E1125" s="368"/>
      <c r="F1125" s="368"/>
      <c r="G1125" s="368"/>
      <c r="H1125" s="368"/>
      <c r="I1125" s="368">
        <v>106100</v>
      </c>
      <c r="J1125" s="368">
        <f>K1125-I1125</f>
        <v>-106100</v>
      </c>
      <c r="K1125" s="369">
        <f>M1125+Q1125+S1125+U1125</f>
        <v>0</v>
      </c>
      <c r="L1125" s="773">
        <f>K1125/D1125</f>
        <v>0</v>
      </c>
      <c r="M1125" s="369"/>
      <c r="N1125" s="701"/>
      <c r="O1125" s="368"/>
      <c r="P1125" s="701"/>
      <c r="Q1125" s="368"/>
      <c r="R1125" s="701"/>
      <c r="S1125" s="368"/>
      <c r="T1125" s="701"/>
      <c r="U1125" s="368">
        <v>0</v>
      </c>
      <c r="V1125" s="368">
        <f>W1125+X1125+Y1125</f>
        <v>0</v>
      </c>
      <c r="W1125" s="368"/>
      <c r="X1125" s="368"/>
      <c r="Y1125" s="368"/>
      <c r="Z1125" s="368">
        <f>AA1125+AB1125+AC1125</f>
        <v>0</v>
      </c>
      <c r="AA1125" s="368">
        <f>E1125</f>
        <v>0</v>
      </c>
      <c r="AB1125" s="368">
        <f>H1125</f>
        <v>0</v>
      </c>
      <c r="AC1125" s="368"/>
      <c r="AD1125" s="773">
        <f>U1125/D1125</f>
        <v>0</v>
      </c>
      <c r="AE1125" s="369">
        <f>AG1125+AK1125+AM1125+AO1125</f>
        <v>0</v>
      </c>
      <c r="AF1125" s="369">
        <v>0</v>
      </c>
      <c r="AG1125" s="369">
        <v>0</v>
      </c>
      <c r="AH1125" s="368">
        <v>0</v>
      </c>
      <c r="AI1125" s="368"/>
      <c r="AJ1125" s="701"/>
      <c r="AK1125" s="368"/>
      <c r="AL1125" s="701"/>
      <c r="AM1125" s="368"/>
      <c r="AN1125" s="701"/>
      <c r="AO1125" s="368"/>
      <c r="AP1125" s="368"/>
      <c r="AQ1125" s="701"/>
      <c r="AR1125" s="904">
        <f>AT1125+AX1125+AZ1125+BB1125</f>
        <v>106100</v>
      </c>
      <c r="AS1125" s="773">
        <f>AR1125/D1125</f>
        <v>1</v>
      </c>
      <c r="AT1125" s="369"/>
      <c r="AU1125" s="701"/>
      <c r="AV1125" s="368"/>
      <c r="AW1125" s="701"/>
      <c r="AX1125" s="369"/>
      <c r="AY1125" s="701"/>
      <c r="AZ1125" s="368"/>
      <c r="BA1125" s="701"/>
      <c r="BB1125" s="368">
        <f>D1125</f>
        <v>106100</v>
      </c>
      <c r="BC1125" s="368">
        <f t="shared" ref="BC1125" si="2074">AM1125</f>
        <v>0</v>
      </c>
      <c r="BD1125" s="368">
        <f t="shared" ref="BD1125" si="2075">AO1125</f>
        <v>0</v>
      </c>
      <c r="BE1125" s="368">
        <f>BF1125+BG1125+BH1125+BI1125</f>
        <v>200</v>
      </c>
      <c r="BF1125" s="368">
        <f>56.5+43.5</f>
        <v>100</v>
      </c>
      <c r="BG1125" s="368">
        <v>0</v>
      </c>
      <c r="BH1125" s="368">
        <f>56.5+43.5</f>
        <v>100</v>
      </c>
      <c r="BI1125" s="368"/>
      <c r="BJ1125" s="368">
        <f>BK1125+BL1125+BM1125</f>
        <v>0</v>
      </c>
      <c r="BK1125" s="368"/>
      <c r="BL1125" s="368"/>
      <c r="BM1125" s="368"/>
      <c r="BN1125" s="368">
        <f>BO1125+BR1125+BS1125</f>
        <v>0</v>
      </c>
      <c r="BO1125" s="368"/>
      <c r="BP1125" s="368"/>
      <c r="BQ1125" s="368"/>
      <c r="BR1125" s="368"/>
      <c r="BS1125" s="368"/>
      <c r="BT1125" s="368"/>
      <c r="BU1125" s="111">
        <f>BV1125+BX1125+BY1125+BZ1125</f>
        <v>0</v>
      </c>
      <c r="BV1125" s="368"/>
      <c r="BW1125" s="368"/>
      <c r="BX1125" s="368"/>
      <c r="BY1125" s="368"/>
      <c r="BZ1125" s="371"/>
      <c r="CE1125" s="773">
        <f>BB1125/D1125</f>
        <v>1</v>
      </c>
    </row>
    <row r="1126" spans="1:83" s="402" customFormat="1" ht="181.5" customHeight="1" x14ac:dyDescent="0.25">
      <c r="B1126" s="408" t="s">
        <v>7</v>
      </c>
      <c r="C1126" s="409" t="s">
        <v>557</v>
      </c>
      <c r="D1126" s="369">
        <f>E1126+G1126+H1126+I1126</f>
        <v>36212.6</v>
      </c>
      <c r="E1126" s="368"/>
      <c r="F1126" s="368"/>
      <c r="G1126" s="368"/>
      <c r="H1126" s="368"/>
      <c r="I1126" s="368">
        <v>36212.6</v>
      </c>
      <c r="J1126" s="368">
        <f>K1126-I1126</f>
        <v>-36212.6</v>
      </c>
      <c r="K1126" s="369">
        <f>M1126+Q1126+S1126+U1126</f>
        <v>0</v>
      </c>
      <c r="L1126" s="773">
        <f>K1126/D1126</f>
        <v>0</v>
      </c>
      <c r="M1126" s="369"/>
      <c r="N1126" s="701"/>
      <c r="O1126" s="368"/>
      <c r="P1126" s="701"/>
      <c r="Q1126" s="368"/>
      <c r="R1126" s="701"/>
      <c r="S1126" s="368"/>
      <c r="T1126" s="701"/>
      <c r="U1126" s="368">
        <v>0</v>
      </c>
      <c r="V1126" s="368">
        <f>W1126+X1126+Y1126</f>
        <v>0</v>
      </c>
      <c r="W1126" s="368"/>
      <c r="X1126" s="368"/>
      <c r="Y1126" s="368"/>
      <c r="Z1126" s="368">
        <f>AA1126+AB1126+AC1126</f>
        <v>0</v>
      </c>
      <c r="AA1126" s="368">
        <f>E1126</f>
        <v>0</v>
      </c>
      <c r="AB1126" s="368">
        <f>H1126</f>
        <v>0</v>
      </c>
      <c r="AC1126" s="368"/>
      <c r="AD1126" s="773">
        <f>U1126/D1126</f>
        <v>0</v>
      </c>
      <c r="AE1126" s="369">
        <f>AG1126+AK1126+AM1126+AO1126</f>
        <v>0</v>
      </c>
      <c r="AF1126" s="369">
        <v>0</v>
      </c>
      <c r="AG1126" s="369">
        <v>0</v>
      </c>
      <c r="AH1126" s="368">
        <v>0</v>
      </c>
      <c r="AI1126" s="368"/>
      <c r="AJ1126" s="701"/>
      <c r="AK1126" s="368"/>
      <c r="AL1126" s="701"/>
      <c r="AM1126" s="368"/>
      <c r="AN1126" s="701"/>
      <c r="AO1126" s="368"/>
      <c r="AP1126" s="368"/>
      <c r="AQ1126" s="701"/>
      <c r="AR1126" s="904">
        <f>AT1126+AX1126+AZ1126+BB1126</f>
        <v>36212.6</v>
      </c>
      <c r="AS1126" s="773">
        <f>AR1126/D1126</f>
        <v>1</v>
      </c>
      <c r="AT1126" s="369"/>
      <c r="AU1126" s="701"/>
      <c r="AV1126" s="368"/>
      <c r="AW1126" s="701"/>
      <c r="AX1126" s="369"/>
      <c r="AY1126" s="701"/>
      <c r="AZ1126" s="368"/>
      <c r="BA1126" s="701"/>
      <c r="BB1126" s="368">
        <f>D1126</f>
        <v>36212.6</v>
      </c>
      <c r="BC1126" s="368">
        <f t="shared" ref="BC1126" si="2076">AM1126</f>
        <v>0</v>
      </c>
      <c r="BD1126" s="368">
        <f t="shared" ref="BD1126" si="2077">AO1126</f>
        <v>0</v>
      </c>
      <c r="BE1126" s="368">
        <f>BF1126+BG1126+BH1126+BI1126</f>
        <v>200</v>
      </c>
      <c r="BF1126" s="368">
        <f>56.5+43.5</f>
        <v>100</v>
      </c>
      <c r="BG1126" s="368">
        <v>0</v>
      </c>
      <c r="BH1126" s="368">
        <f>56.5+43.5</f>
        <v>100</v>
      </c>
      <c r="BI1126" s="368"/>
      <c r="BJ1126" s="368">
        <f>BK1126+BL1126+BM1126</f>
        <v>0</v>
      </c>
      <c r="BK1126" s="368"/>
      <c r="BL1126" s="368"/>
      <c r="BM1126" s="368"/>
      <c r="BN1126" s="368">
        <f>BO1126+BR1126+BS1126</f>
        <v>0</v>
      </c>
      <c r="BO1126" s="368"/>
      <c r="BP1126" s="368"/>
      <c r="BQ1126" s="368"/>
      <c r="BR1126" s="368"/>
      <c r="BS1126" s="368"/>
      <c r="BT1126" s="368"/>
      <c r="BU1126" s="111">
        <f>BV1126+BX1126+BY1126+BZ1126</f>
        <v>0</v>
      </c>
      <c r="BV1126" s="368"/>
      <c r="BW1126" s="368"/>
      <c r="BX1126" s="368"/>
      <c r="BY1126" s="368"/>
      <c r="BZ1126" s="371"/>
      <c r="CE1126" s="773">
        <f>BB1126/D1126</f>
        <v>1</v>
      </c>
    </row>
    <row r="1127" spans="1:83" s="6" customFormat="1" ht="30" customHeight="1" x14ac:dyDescent="0.4">
      <c r="B1127" s="77"/>
      <c r="C1127" s="78"/>
      <c r="D1127" s="432"/>
      <c r="E1127" s="432"/>
      <c r="F1127" s="432"/>
      <c r="G1127" s="432"/>
      <c r="H1127" s="432"/>
      <c r="I1127" s="432"/>
      <c r="J1127" s="432"/>
      <c r="K1127" s="598"/>
      <c r="L1127" s="598"/>
      <c r="M1127" s="432"/>
      <c r="N1127" s="598"/>
      <c r="O1127" s="432"/>
      <c r="P1127" s="598"/>
      <c r="Q1127" s="432"/>
      <c r="R1127" s="598"/>
      <c r="S1127" s="432"/>
      <c r="T1127" s="598"/>
      <c r="U1127" s="432"/>
      <c r="V1127" s="432"/>
      <c r="W1127" s="432"/>
      <c r="X1127" s="432"/>
      <c r="Y1127" s="432"/>
      <c r="Z1127" s="432"/>
      <c r="AA1127" s="432"/>
      <c r="AB1127" s="432"/>
      <c r="AC1127" s="432"/>
      <c r="AD1127" s="598"/>
      <c r="AE1127" s="500"/>
      <c r="AF1127" s="727"/>
      <c r="AG1127" s="432"/>
      <c r="AH1127" s="598"/>
      <c r="AI1127" s="432"/>
      <c r="AJ1127" s="598"/>
      <c r="AK1127" s="432"/>
      <c r="AL1127" s="598"/>
      <c r="AM1127" s="432"/>
      <c r="AN1127" s="598"/>
      <c r="AO1127" s="432"/>
      <c r="AP1127" s="432"/>
      <c r="AQ1127" s="598"/>
      <c r="AR1127" s="432"/>
      <c r="AS1127" s="598"/>
      <c r="AT1127" s="432"/>
      <c r="AU1127" s="598"/>
      <c r="AV1127" s="432"/>
      <c r="AW1127" s="598"/>
      <c r="AX1127" s="432"/>
      <c r="AY1127" s="598"/>
      <c r="AZ1127" s="432"/>
      <c r="BA1127" s="598"/>
      <c r="BB1127" s="432"/>
      <c r="BC1127" s="432"/>
      <c r="BD1127" s="432"/>
      <c r="BE1127" s="432"/>
      <c r="BF1127" s="432"/>
      <c r="BG1127" s="80"/>
      <c r="BH1127" s="80"/>
      <c r="BI1127" s="80"/>
      <c r="BJ1127" s="80"/>
      <c r="BK1127" s="80"/>
      <c r="BL1127" s="80"/>
      <c r="BM1127" s="80"/>
      <c r="BN1127" s="80"/>
      <c r="BO1127" s="80"/>
      <c r="BP1127" s="80"/>
      <c r="BQ1127" s="80"/>
      <c r="BR1127" s="80"/>
      <c r="BS1127" s="80"/>
      <c r="BT1127" s="432"/>
      <c r="BU1127" s="432"/>
      <c r="BV1127" s="432"/>
      <c r="BW1127" s="432"/>
      <c r="BX1127" s="80"/>
      <c r="BY1127" s="80"/>
      <c r="BZ1127" s="80"/>
      <c r="CE1127" s="598"/>
    </row>
    <row r="1128" spans="1:83" s="6" customFormat="1" ht="15" customHeight="1" x14ac:dyDescent="0.4">
      <c r="B1128" s="77"/>
      <c r="C1128" s="78"/>
      <c r="D1128" s="432"/>
      <c r="E1128" s="432"/>
      <c r="F1128" s="432"/>
      <c r="G1128" s="432"/>
      <c r="H1128" s="432"/>
      <c r="I1128" s="432"/>
      <c r="J1128" s="432"/>
      <c r="K1128" s="598"/>
      <c r="L1128" s="598"/>
      <c r="M1128" s="432"/>
      <c r="N1128" s="598"/>
      <c r="O1128" s="432"/>
      <c r="P1128" s="598"/>
      <c r="Q1128" s="432"/>
      <c r="R1128" s="598"/>
      <c r="S1128" s="432"/>
      <c r="T1128" s="598"/>
      <c r="U1128" s="432"/>
      <c r="V1128" s="432"/>
      <c r="W1128" s="432"/>
      <c r="X1128" s="432"/>
      <c r="Y1128" s="432"/>
      <c r="Z1128" s="432"/>
      <c r="AA1128" s="432"/>
      <c r="AB1128" s="432"/>
      <c r="AC1128" s="432"/>
      <c r="AD1128" s="598"/>
      <c r="AE1128" s="500"/>
      <c r="AF1128" s="727"/>
      <c r="AG1128" s="432"/>
      <c r="AH1128" s="598"/>
      <c r="AI1128" s="432"/>
      <c r="AJ1128" s="598"/>
      <c r="AK1128" s="432"/>
      <c r="AL1128" s="598"/>
      <c r="AM1128" s="432"/>
      <c r="AN1128" s="598"/>
      <c r="AO1128" s="432"/>
      <c r="AP1128" s="432"/>
      <c r="AQ1128" s="598"/>
      <c r="AR1128" s="432"/>
      <c r="AS1128" s="598"/>
      <c r="AT1128" s="432"/>
      <c r="AU1128" s="598"/>
      <c r="AV1128" s="432"/>
      <c r="AW1128" s="598"/>
      <c r="AX1128" s="432"/>
      <c r="AY1128" s="598"/>
      <c r="AZ1128" s="432"/>
      <c r="BA1128" s="598"/>
      <c r="BB1128" s="432"/>
      <c r="BC1128" s="432"/>
      <c r="BD1128" s="432"/>
      <c r="BE1128" s="432"/>
      <c r="BF1128" s="432"/>
      <c r="BG1128" s="80"/>
      <c r="BH1128" s="80"/>
      <c r="BI1128" s="80"/>
      <c r="BJ1128" s="80"/>
      <c r="BK1128" s="80"/>
      <c r="BL1128" s="80"/>
      <c r="BM1128" s="80"/>
      <c r="BN1128" s="80"/>
      <c r="BO1128" s="80"/>
      <c r="BP1128" s="80"/>
      <c r="BQ1128" s="80"/>
      <c r="BR1128" s="80"/>
      <c r="BS1128" s="80"/>
      <c r="BT1128" s="432"/>
      <c r="BU1128" s="432"/>
      <c r="BV1128" s="432"/>
      <c r="BW1128" s="432"/>
      <c r="BX1128" s="80"/>
      <c r="BY1128" s="80"/>
      <c r="BZ1128" s="80"/>
      <c r="CE1128" s="598"/>
    </row>
    <row r="1129" spans="1:83" s="6" customFormat="1" ht="36.75" customHeight="1" x14ac:dyDescent="0.4">
      <c r="B1129" s="77"/>
      <c r="C1129" s="78"/>
      <c r="D1129" s="433"/>
      <c r="E1129" s="433"/>
      <c r="F1129" s="433"/>
      <c r="G1129" s="432"/>
      <c r="H1129" s="432"/>
      <c r="I1129" s="432"/>
      <c r="J1129" s="432"/>
      <c r="K1129" s="599"/>
      <c r="L1129" s="599"/>
      <c r="M1129" s="433"/>
      <c r="N1129" s="599"/>
      <c r="O1129" s="433"/>
      <c r="P1129" s="599"/>
      <c r="Q1129" s="432"/>
      <c r="R1129" s="598"/>
      <c r="S1129" s="432"/>
      <c r="T1129" s="598"/>
      <c r="U1129" s="432"/>
      <c r="V1129" s="432"/>
      <c r="W1129" s="432"/>
      <c r="X1129" s="432"/>
      <c r="Y1129" s="432"/>
      <c r="Z1129" s="432"/>
      <c r="AA1129" s="432"/>
      <c r="AB1129" s="432"/>
      <c r="AC1129" s="432"/>
      <c r="AD1129" s="598"/>
      <c r="AE1129" s="501"/>
      <c r="AF1129" s="728"/>
      <c r="AG1129" s="433"/>
      <c r="AH1129" s="599"/>
      <c r="AI1129" s="433"/>
      <c r="AJ1129" s="599"/>
      <c r="AK1129" s="432"/>
      <c r="AL1129" s="598"/>
      <c r="AM1129" s="432"/>
      <c r="AN1129" s="598"/>
      <c r="AO1129" s="432"/>
      <c r="AP1129" s="432"/>
      <c r="AQ1129" s="598"/>
      <c r="AR1129" s="433"/>
      <c r="AS1129" s="599"/>
      <c r="AT1129" s="433"/>
      <c r="AU1129" s="599"/>
      <c r="AV1129" s="433"/>
      <c r="AW1129" s="599"/>
      <c r="AX1129" s="432"/>
      <c r="AY1129" s="598"/>
      <c r="AZ1129" s="432"/>
      <c r="BA1129" s="598"/>
      <c r="BB1129" s="432"/>
      <c r="BC1129" s="432"/>
      <c r="BD1129" s="432"/>
      <c r="BE1129" s="433"/>
      <c r="BF1129" s="433"/>
      <c r="BG1129" s="80"/>
      <c r="BH1129" s="80"/>
      <c r="BI1129" s="80"/>
      <c r="BJ1129" s="80"/>
      <c r="BK1129" s="80"/>
      <c r="BL1129" s="80"/>
      <c r="BM1129" s="80"/>
      <c r="BN1129" s="80"/>
      <c r="BO1129" s="80"/>
      <c r="BP1129" s="80"/>
      <c r="BQ1129" s="80"/>
      <c r="BR1129" s="80"/>
      <c r="BS1129" s="80"/>
      <c r="BT1129" s="432"/>
      <c r="BU1129" s="433"/>
      <c r="BV1129" s="433"/>
      <c r="BW1129" s="433"/>
      <c r="BX1129" s="80"/>
      <c r="BY1129" s="80"/>
      <c r="BZ1129" s="80"/>
      <c r="CE1129" s="598"/>
    </row>
    <row r="1130" spans="1:83" s="6" customFormat="1" ht="27" customHeight="1" x14ac:dyDescent="0.4">
      <c r="B1130" s="77"/>
      <c r="C1130" s="78"/>
      <c r="D1130" s="432"/>
      <c r="E1130" s="432"/>
      <c r="F1130" s="432"/>
      <c r="G1130" s="432"/>
      <c r="H1130" s="432"/>
      <c r="I1130" s="432"/>
      <c r="J1130" s="432"/>
      <c r="K1130" s="598"/>
      <c r="L1130" s="598"/>
      <c r="M1130" s="432"/>
      <c r="N1130" s="598"/>
      <c r="O1130" s="432"/>
      <c r="P1130" s="598"/>
      <c r="Q1130" s="432"/>
      <c r="R1130" s="598"/>
      <c r="S1130" s="432"/>
      <c r="T1130" s="598"/>
      <c r="U1130" s="432"/>
      <c r="V1130" s="432"/>
      <c r="W1130" s="432"/>
      <c r="X1130" s="432"/>
      <c r="Y1130" s="432"/>
      <c r="Z1130" s="432"/>
      <c r="AA1130" s="432"/>
      <c r="AB1130" s="432"/>
      <c r="AC1130" s="432"/>
      <c r="AD1130" s="598"/>
      <c r="AE1130" s="500"/>
      <c r="AF1130" s="727"/>
      <c r="AG1130" s="432"/>
      <c r="AH1130" s="598"/>
      <c r="AI1130" s="432"/>
      <c r="AJ1130" s="598"/>
      <c r="AK1130" s="432"/>
      <c r="AL1130" s="598"/>
      <c r="AM1130" s="432"/>
      <c r="AN1130" s="598"/>
      <c r="AO1130" s="432"/>
      <c r="AP1130" s="432"/>
      <c r="AQ1130" s="598"/>
      <c r="AR1130" s="432"/>
      <c r="AS1130" s="598"/>
      <c r="AT1130" s="432"/>
      <c r="AU1130" s="598"/>
      <c r="AV1130" s="432"/>
      <c r="AW1130" s="598"/>
      <c r="AX1130" s="432"/>
      <c r="AY1130" s="598"/>
      <c r="AZ1130" s="432"/>
      <c r="BA1130" s="598"/>
      <c r="BB1130" s="432"/>
      <c r="BC1130" s="432"/>
      <c r="BD1130" s="432"/>
      <c r="BE1130" s="432"/>
      <c r="BF1130" s="432"/>
      <c r="BG1130" s="80"/>
      <c r="BH1130" s="80"/>
      <c r="BI1130" s="80"/>
      <c r="BJ1130" s="80"/>
      <c r="BK1130" s="80"/>
      <c r="BL1130" s="80"/>
      <c r="BM1130" s="80"/>
      <c r="BN1130" s="80"/>
      <c r="BO1130" s="80"/>
      <c r="BP1130" s="80"/>
      <c r="BQ1130" s="80"/>
      <c r="BR1130" s="80"/>
      <c r="BS1130" s="80"/>
      <c r="BT1130" s="432"/>
      <c r="BU1130" s="432"/>
      <c r="BV1130" s="432"/>
      <c r="BW1130" s="432"/>
      <c r="BX1130" s="80"/>
      <c r="BY1130" s="80"/>
      <c r="BZ1130" s="80"/>
      <c r="CE1130" s="598"/>
    </row>
    <row r="1131" spans="1:83" s="6" customFormat="1" ht="15" customHeight="1" x14ac:dyDescent="0.25">
      <c r="B1131" s="77"/>
      <c r="C1131" s="78"/>
      <c r="D1131" s="80"/>
      <c r="E1131" s="80"/>
      <c r="F1131" s="80"/>
      <c r="G1131" s="80"/>
      <c r="H1131" s="80"/>
      <c r="I1131" s="80"/>
      <c r="J1131" s="80"/>
      <c r="K1131" s="5"/>
      <c r="L1131" s="5"/>
      <c r="M1131" s="80"/>
      <c r="N1131" s="5"/>
      <c r="O1131" s="80"/>
      <c r="P1131" s="5"/>
      <c r="Q1131" s="80"/>
      <c r="R1131" s="5"/>
      <c r="S1131" s="80"/>
      <c r="T1131" s="5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5"/>
      <c r="AE1131" s="492"/>
      <c r="AF1131" s="502"/>
      <c r="AG1131" s="80"/>
      <c r="AH1131" s="5"/>
      <c r="AI1131" s="80"/>
      <c r="AJ1131" s="5"/>
      <c r="AK1131" s="80"/>
      <c r="AL1131" s="5"/>
      <c r="AM1131" s="80"/>
      <c r="AN1131" s="5"/>
      <c r="AO1131" s="80"/>
      <c r="AP1131" s="80"/>
      <c r="AQ1131" s="5"/>
      <c r="AR1131" s="80"/>
      <c r="AS1131" s="5"/>
      <c r="AT1131" s="80"/>
      <c r="AU1131" s="5"/>
      <c r="AV1131" s="80"/>
      <c r="AW1131" s="5"/>
      <c r="AX1131" s="80"/>
      <c r="AY1131" s="5"/>
      <c r="AZ1131" s="80"/>
      <c r="BA1131" s="5"/>
      <c r="BB1131" s="80"/>
      <c r="BC1131" s="80"/>
      <c r="BD1131" s="80"/>
      <c r="BE1131" s="80"/>
      <c r="BF1131" s="80"/>
      <c r="BG1131" s="80"/>
      <c r="BH1131" s="80"/>
      <c r="BI1131" s="80"/>
      <c r="BJ1131" s="80"/>
      <c r="BK1131" s="80"/>
      <c r="BL1131" s="80"/>
      <c r="BM1131" s="80"/>
      <c r="BN1131" s="80"/>
      <c r="BO1131" s="80"/>
      <c r="BP1131" s="80"/>
      <c r="BQ1131" s="80"/>
      <c r="BR1131" s="80"/>
      <c r="BS1131" s="80"/>
      <c r="BT1131" s="80"/>
      <c r="BU1131" s="80"/>
      <c r="BV1131" s="80"/>
      <c r="BW1131" s="80"/>
      <c r="BX1131" s="80"/>
      <c r="BY1131" s="80"/>
      <c r="BZ1131" s="80"/>
      <c r="CE1131" s="5"/>
    </row>
    <row r="1132" spans="1:83" s="6" customFormat="1" ht="15" customHeight="1" x14ac:dyDescent="0.25">
      <c r="B1132" s="77"/>
      <c r="C1132" s="78"/>
      <c r="D1132" s="80"/>
      <c r="E1132" s="80"/>
      <c r="F1132" s="80"/>
      <c r="G1132" s="80"/>
      <c r="H1132" s="80"/>
      <c r="I1132" s="80"/>
      <c r="J1132" s="80"/>
      <c r="K1132" s="5"/>
      <c r="L1132" s="5"/>
      <c r="M1132" s="80"/>
      <c r="N1132" s="5"/>
      <c r="O1132" s="80"/>
      <c r="P1132" s="5"/>
      <c r="Q1132" s="80"/>
      <c r="R1132" s="5"/>
      <c r="S1132" s="80"/>
      <c r="T1132" s="5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5"/>
      <c r="AE1132" s="492"/>
      <c r="AF1132" s="502"/>
      <c r="AG1132" s="80"/>
      <c r="AH1132" s="5"/>
      <c r="AI1132" s="80"/>
      <c r="AJ1132" s="5"/>
      <c r="AK1132" s="80"/>
      <c r="AL1132" s="5"/>
      <c r="AM1132" s="80"/>
      <c r="AN1132" s="5"/>
      <c r="AO1132" s="80"/>
      <c r="AP1132" s="80"/>
      <c r="AQ1132" s="5"/>
      <c r="AR1132" s="80"/>
      <c r="AS1132" s="5"/>
      <c r="AT1132" s="80"/>
      <c r="AU1132" s="5"/>
      <c r="AV1132" s="80"/>
      <c r="AW1132" s="5"/>
      <c r="AX1132" s="80"/>
      <c r="AY1132" s="5"/>
      <c r="AZ1132" s="80"/>
      <c r="BA1132" s="5"/>
      <c r="BB1132" s="80"/>
      <c r="BC1132" s="80"/>
      <c r="BD1132" s="80"/>
      <c r="BE1132" s="80"/>
      <c r="BF1132" s="80"/>
      <c r="BG1132" s="80"/>
      <c r="BH1132" s="80"/>
      <c r="BI1132" s="80"/>
      <c r="BJ1132" s="80"/>
      <c r="BK1132" s="80"/>
      <c r="BL1132" s="80"/>
      <c r="BM1132" s="80"/>
      <c r="BN1132" s="80"/>
      <c r="BO1132" s="80"/>
      <c r="BP1132" s="80"/>
      <c r="BQ1132" s="80"/>
      <c r="BR1132" s="80"/>
      <c r="BS1132" s="80"/>
      <c r="BT1132" s="80"/>
      <c r="BU1132" s="80"/>
      <c r="BV1132" s="80"/>
      <c r="BW1132" s="80"/>
      <c r="BX1132" s="80"/>
      <c r="BY1132" s="80"/>
      <c r="BZ1132" s="80"/>
      <c r="CE1132" s="5"/>
    </row>
    <row r="1133" spans="1:83" s="82" customFormat="1" ht="46.5" customHeight="1" x14ac:dyDescent="0.2">
      <c r="B1133" s="1059"/>
      <c r="C1133" s="1059"/>
      <c r="D1133" s="189"/>
      <c r="E1133" s="189"/>
      <c r="F1133" s="189"/>
      <c r="K1133" s="600"/>
      <c r="L1133" s="600"/>
      <c r="M1133" s="972"/>
      <c r="N1133" s="600"/>
      <c r="O1133" s="189"/>
      <c r="P1133" s="600"/>
      <c r="R1133" s="713"/>
      <c r="T1133" s="713"/>
      <c r="AD1133" s="713"/>
      <c r="AE1133" s="997"/>
      <c r="AF1133" s="729"/>
      <c r="AG1133" s="972"/>
      <c r="AH1133" s="713"/>
      <c r="AJ1133" s="713"/>
      <c r="AL1133" s="713"/>
      <c r="AN1133" s="713"/>
      <c r="AQ1133" s="713"/>
      <c r="AR1133" s="189"/>
      <c r="AS1133" s="600"/>
      <c r="AT1133" s="972"/>
      <c r="AU1133" s="713"/>
      <c r="AW1133" s="713"/>
      <c r="AX1133" s="972"/>
      <c r="AY1133" s="713"/>
      <c r="BA1133" s="713"/>
      <c r="BE1133" s="189"/>
      <c r="BU1133" s="189"/>
      <c r="CE1133" s="713"/>
    </row>
    <row r="1134" spans="1:83" s="79" customFormat="1" ht="18.75" customHeight="1" x14ac:dyDescent="0.25">
      <c r="A1134" s="83"/>
      <c r="B1134" s="78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02"/>
      <c r="AF1134" s="502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E1134" s="5"/>
    </row>
    <row r="1135" spans="1:83" s="6" customFormat="1" ht="18.75" customHeight="1" x14ac:dyDescent="0.25">
      <c r="A1135" s="84"/>
      <c r="B1135" s="85"/>
      <c r="C1135" s="79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02"/>
      <c r="AF1135" s="502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E1135" s="5"/>
    </row>
    <row r="1136" spans="1:83" s="86" customFormat="1" ht="46.5" customHeight="1" x14ac:dyDescent="0.2">
      <c r="B1136" s="1068"/>
      <c r="C1136" s="1068"/>
      <c r="D1136" s="88"/>
      <c r="E1136" s="88"/>
      <c r="F1136" s="88"/>
      <c r="G1136" s="88"/>
      <c r="H1136" s="88"/>
      <c r="I1136" s="88"/>
      <c r="J1136" s="88"/>
      <c r="K1136" s="601"/>
      <c r="L1136" s="601"/>
      <c r="M1136" s="88"/>
      <c r="N1136" s="601"/>
      <c r="O1136" s="88"/>
      <c r="P1136" s="601"/>
      <c r="Q1136" s="88"/>
      <c r="R1136" s="601"/>
      <c r="S1136" s="88"/>
      <c r="T1136" s="601"/>
      <c r="U1136" s="88"/>
      <c r="V1136" s="88"/>
      <c r="W1136" s="88"/>
      <c r="X1136" s="88"/>
      <c r="Y1136" s="88"/>
      <c r="Z1136" s="88"/>
      <c r="AA1136" s="88"/>
      <c r="AB1136" s="88"/>
      <c r="AC1136" s="88"/>
      <c r="AD1136" s="601"/>
      <c r="AE1136" s="503"/>
      <c r="AF1136" s="730"/>
      <c r="AG1136" s="88"/>
      <c r="AH1136" s="601"/>
      <c r="AI1136" s="88"/>
      <c r="AJ1136" s="601"/>
      <c r="AK1136" s="88"/>
      <c r="AL1136" s="601"/>
      <c r="AM1136" s="88"/>
      <c r="AN1136" s="601"/>
      <c r="AO1136" s="88"/>
      <c r="AP1136" s="88"/>
      <c r="AQ1136" s="601"/>
      <c r="AR1136" s="88"/>
      <c r="AS1136" s="601"/>
      <c r="AT1136" s="88"/>
      <c r="AU1136" s="601"/>
      <c r="AV1136" s="88"/>
      <c r="AW1136" s="601"/>
      <c r="AX1136" s="88"/>
      <c r="AY1136" s="601"/>
      <c r="AZ1136" s="88"/>
      <c r="BA1136" s="601"/>
      <c r="BB1136" s="88"/>
      <c r="BC1136" s="88"/>
      <c r="BD1136" s="88"/>
      <c r="BE1136" s="88"/>
      <c r="BF1136" s="88"/>
      <c r="BG1136" s="88"/>
      <c r="BH1136" s="88"/>
      <c r="BI1136" s="88"/>
      <c r="BJ1136" s="88"/>
      <c r="BK1136" s="88"/>
      <c r="BL1136" s="88"/>
      <c r="BM1136" s="88"/>
      <c r="BN1136" s="88"/>
      <c r="BO1136" s="88"/>
      <c r="BP1136" s="88"/>
      <c r="BQ1136" s="88"/>
      <c r="BR1136" s="88"/>
      <c r="BS1136" s="88"/>
      <c r="BT1136" s="88"/>
      <c r="BU1136" s="88"/>
      <c r="BV1136" s="88"/>
      <c r="BW1136" s="88"/>
      <c r="BX1136" s="88"/>
      <c r="BY1136" s="88"/>
      <c r="BZ1136" s="88"/>
      <c r="CE1136" s="601"/>
    </row>
    <row r="1137" spans="2:83" ht="15" customHeight="1" x14ac:dyDescent="0.25"/>
    <row r="1138" spans="2:83" ht="15" customHeight="1" x14ac:dyDescent="0.25"/>
    <row r="1139" spans="2:83" ht="15" customHeight="1" x14ac:dyDescent="0.25">
      <c r="D1139" s="1"/>
      <c r="E1139" s="1"/>
      <c r="F1139" s="1"/>
      <c r="G1139" s="1"/>
      <c r="H1139" s="1"/>
      <c r="I1139" s="1"/>
      <c r="J1139" s="1"/>
      <c r="K1139" s="78"/>
      <c r="L1139" s="78"/>
      <c r="N1139" s="87"/>
      <c r="O1139" s="1"/>
      <c r="P1139" s="87"/>
      <c r="Q1139" s="1"/>
      <c r="R1139" s="87"/>
      <c r="S1139" s="1"/>
      <c r="T1139" s="87"/>
      <c r="U1139" s="1"/>
      <c r="V1139" s="1"/>
      <c r="W1139" s="1"/>
      <c r="X1139" s="1"/>
      <c r="Y1139" s="1"/>
      <c r="Z1139" s="1"/>
      <c r="AA1139" s="1"/>
      <c r="AB1139" s="1"/>
      <c r="AC1139" s="1"/>
      <c r="AD1139" s="87"/>
      <c r="AF1139" s="731"/>
      <c r="AH1139" s="87"/>
      <c r="AI1139" s="1"/>
      <c r="AJ1139" s="87"/>
      <c r="AK1139" s="1"/>
      <c r="AL1139" s="87"/>
      <c r="AM1139" s="1"/>
      <c r="AN1139" s="87"/>
      <c r="AO1139" s="1"/>
      <c r="AP1139" s="1"/>
      <c r="AQ1139" s="87"/>
      <c r="AR1139" s="6"/>
      <c r="AS1139" s="78"/>
      <c r="AU1139" s="78"/>
      <c r="AV1139" s="6"/>
      <c r="AW1139" s="78"/>
      <c r="AY1139" s="87"/>
      <c r="AZ1139" s="1"/>
      <c r="BA1139" s="87"/>
      <c r="BB1139" s="1"/>
      <c r="BC1139" s="1"/>
      <c r="BD1139" s="1"/>
      <c r="BE1139" s="6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6"/>
      <c r="BV1139" s="1"/>
      <c r="BW1139" s="1"/>
      <c r="BX1139" s="1"/>
      <c r="BY1139" s="1"/>
      <c r="BZ1139" s="1"/>
      <c r="CE1139" s="87"/>
    </row>
    <row r="1140" spans="2:83" s="6" customFormat="1" ht="15" customHeight="1" x14ac:dyDescent="0.25">
      <c r="B1140" s="77"/>
      <c r="C1140" s="78"/>
      <c r="K1140" s="78"/>
      <c r="L1140" s="78"/>
      <c r="M1140" s="80"/>
      <c r="N1140" s="78"/>
      <c r="P1140" s="78"/>
      <c r="R1140" s="78"/>
      <c r="T1140" s="78"/>
      <c r="AD1140" s="78"/>
      <c r="AE1140" s="80"/>
      <c r="AF1140" s="78"/>
      <c r="AG1140" s="80"/>
      <c r="AH1140" s="78"/>
      <c r="AJ1140" s="78"/>
      <c r="AL1140" s="78"/>
      <c r="AN1140" s="78"/>
      <c r="AQ1140" s="78"/>
      <c r="AS1140" s="78"/>
      <c r="AT1140" s="80"/>
      <c r="AU1140" s="78"/>
      <c r="AW1140" s="78"/>
      <c r="AX1140" s="80"/>
      <c r="AY1140" s="78"/>
      <c r="BA1140" s="78"/>
      <c r="CE1140" s="78"/>
    </row>
    <row r="1141" spans="2:83" s="6" customFormat="1" ht="15" customHeight="1" x14ac:dyDescent="0.25">
      <c r="B1141" s="77"/>
      <c r="C1141" s="78"/>
      <c r="K1141" s="78"/>
      <c r="L1141" s="78"/>
      <c r="M1141" s="80"/>
      <c r="N1141" s="78"/>
      <c r="P1141" s="78"/>
      <c r="R1141" s="78"/>
      <c r="T1141" s="78"/>
      <c r="AD1141" s="78"/>
      <c r="AE1141" s="80"/>
      <c r="AF1141" s="78"/>
      <c r="AG1141" s="80"/>
      <c r="AH1141" s="78"/>
      <c r="AJ1141" s="78"/>
      <c r="AL1141" s="78"/>
      <c r="AN1141" s="78"/>
      <c r="AQ1141" s="78"/>
      <c r="AS1141" s="78"/>
      <c r="AT1141" s="80"/>
      <c r="AU1141" s="78"/>
      <c r="AW1141" s="78"/>
      <c r="AX1141" s="80"/>
      <c r="AY1141" s="78"/>
      <c r="BA1141" s="78"/>
      <c r="CE1141" s="78"/>
    </row>
    <row r="1142" spans="2:83" s="6" customFormat="1" ht="15" customHeight="1" x14ac:dyDescent="0.25">
      <c r="B1142" s="77"/>
      <c r="C1142" s="78"/>
      <c r="K1142" s="78"/>
      <c r="L1142" s="78"/>
      <c r="M1142" s="80"/>
      <c r="N1142" s="78"/>
      <c r="P1142" s="78"/>
      <c r="R1142" s="78"/>
      <c r="T1142" s="78"/>
      <c r="AD1142" s="78"/>
      <c r="AE1142" s="80"/>
      <c r="AF1142" s="78"/>
      <c r="AG1142" s="80"/>
      <c r="AH1142" s="78"/>
      <c r="AJ1142" s="78"/>
      <c r="AL1142" s="78"/>
      <c r="AN1142" s="78"/>
      <c r="AQ1142" s="78"/>
      <c r="AS1142" s="78"/>
      <c r="AT1142" s="80"/>
      <c r="AU1142" s="78"/>
      <c r="AW1142" s="78"/>
      <c r="AX1142" s="80"/>
      <c r="AY1142" s="78"/>
      <c r="BA1142" s="78"/>
      <c r="CE1142" s="78"/>
    </row>
    <row r="1143" spans="2:83" s="6" customFormat="1" ht="15" customHeight="1" x14ac:dyDescent="0.25">
      <c r="B1143" s="77"/>
      <c r="C1143" s="78"/>
      <c r="K1143" s="78"/>
      <c r="L1143" s="78"/>
      <c r="M1143" s="80"/>
      <c r="N1143" s="78"/>
      <c r="P1143" s="78"/>
      <c r="R1143" s="78"/>
      <c r="T1143" s="78"/>
      <c r="AD1143" s="78"/>
      <c r="AE1143" s="80"/>
      <c r="AF1143" s="78"/>
      <c r="AG1143" s="80"/>
      <c r="AH1143" s="78"/>
      <c r="AJ1143" s="78"/>
      <c r="AL1143" s="78"/>
      <c r="AN1143" s="78"/>
      <c r="AQ1143" s="78"/>
      <c r="AS1143" s="78"/>
      <c r="AT1143" s="80"/>
      <c r="AU1143" s="78"/>
      <c r="AW1143" s="78"/>
      <c r="AX1143" s="80"/>
      <c r="AY1143" s="78"/>
      <c r="BA1143" s="78"/>
      <c r="CE1143" s="78"/>
    </row>
    <row r="1144" spans="2:83" s="6" customFormat="1" ht="15" customHeight="1" x14ac:dyDescent="0.25">
      <c r="B1144" s="77"/>
      <c r="C1144" s="78"/>
      <c r="K1144" s="78"/>
      <c r="L1144" s="78"/>
      <c r="M1144" s="80"/>
      <c r="N1144" s="78"/>
      <c r="P1144" s="78"/>
      <c r="R1144" s="78"/>
      <c r="T1144" s="78"/>
      <c r="AD1144" s="78"/>
      <c r="AE1144" s="80"/>
      <c r="AF1144" s="78"/>
      <c r="AG1144" s="80"/>
      <c r="AH1144" s="78"/>
      <c r="AJ1144" s="78"/>
      <c r="AL1144" s="78"/>
      <c r="AN1144" s="78"/>
      <c r="AQ1144" s="78"/>
      <c r="AS1144" s="78"/>
      <c r="AT1144" s="80"/>
      <c r="AU1144" s="78"/>
      <c r="AW1144" s="78"/>
      <c r="AX1144" s="80"/>
      <c r="AY1144" s="78"/>
      <c r="BA1144" s="78"/>
      <c r="CE1144" s="78"/>
    </row>
    <row r="1145" spans="2:83" s="6" customFormat="1" x14ac:dyDescent="0.25">
      <c r="B1145" s="1056"/>
      <c r="C1145" s="1057"/>
      <c r="K1145" s="78"/>
      <c r="L1145" s="78"/>
      <c r="M1145" s="80"/>
      <c r="N1145" s="78"/>
      <c r="P1145" s="78"/>
      <c r="R1145" s="78"/>
      <c r="T1145" s="78"/>
      <c r="AD1145" s="78"/>
      <c r="AE1145" s="80"/>
      <c r="AF1145" s="78"/>
      <c r="AG1145" s="80"/>
      <c r="AH1145" s="78"/>
      <c r="AJ1145" s="78"/>
      <c r="AL1145" s="78"/>
      <c r="AN1145" s="78"/>
      <c r="AQ1145" s="78"/>
      <c r="AS1145" s="78"/>
      <c r="AT1145" s="80"/>
      <c r="AU1145" s="78"/>
      <c r="AW1145" s="78"/>
      <c r="AX1145" s="80"/>
      <c r="AY1145" s="78"/>
      <c r="BA1145" s="78"/>
      <c r="CE1145" s="78"/>
    </row>
    <row r="1146" spans="2:83" s="6" customFormat="1" x14ac:dyDescent="0.25">
      <c r="B1146" s="77"/>
      <c r="C1146" s="78"/>
      <c r="D1146" s="80"/>
      <c r="E1146" s="80"/>
      <c r="F1146" s="80"/>
      <c r="G1146" s="80"/>
      <c r="H1146" s="80"/>
      <c r="I1146" s="80"/>
      <c r="J1146" s="80"/>
      <c r="K1146" s="5"/>
      <c r="L1146" s="5"/>
      <c r="M1146" s="80"/>
      <c r="N1146" s="5"/>
      <c r="O1146" s="80"/>
      <c r="P1146" s="5"/>
      <c r="Q1146" s="80"/>
      <c r="R1146" s="5"/>
      <c r="S1146" s="80"/>
      <c r="T1146" s="5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5"/>
      <c r="AE1146" s="80"/>
      <c r="AF1146" s="5"/>
      <c r="AG1146" s="80"/>
      <c r="AH1146" s="5"/>
      <c r="AI1146" s="80"/>
      <c r="AJ1146" s="5"/>
      <c r="AK1146" s="80"/>
      <c r="AL1146" s="5"/>
      <c r="AM1146" s="80"/>
      <c r="AN1146" s="5"/>
      <c r="AO1146" s="80"/>
      <c r="AP1146" s="80"/>
      <c r="AQ1146" s="5"/>
      <c r="AR1146" s="80"/>
      <c r="AS1146" s="5"/>
      <c r="AT1146" s="80"/>
      <c r="AU1146" s="5"/>
      <c r="AV1146" s="80"/>
      <c r="AW1146" s="5"/>
      <c r="AX1146" s="80"/>
      <c r="AY1146" s="5"/>
      <c r="AZ1146" s="80"/>
      <c r="BA1146" s="5"/>
      <c r="BB1146" s="80"/>
      <c r="BC1146" s="80"/>
      <c r="BD1146" s="80"/>
      <c r="BE1146" s="80"/>
      <c r="BF1146" s="80"/>
      <c r="BG1146" s="80"/>
      <c r="BH1146" s="80"/>
      <c r="BI1146" s="80"/>
      <c r="BJ1146" s="80"/>
      <c r="BK1146" s="80"/>
      <c r="BL1146" s="80"/>
      <c r="BM1146" s="80"/>
      <c r="BN1146" s="80"/>
      <c r="BO1146" s="80"/>
      <c r="BP1146" s="80"/>
      <c r="BQ1146" s="80"/>
      <c r="BR1146" s="80"/>
      <c r="BS1146" s="80"/>
      <c r="BT1146" s="80"/>
      <c r="BU1146" s="80"/>
      <c r="BV1146" s="80"/>
      <c r="BW1146" s="80"/>
      <c r="BX1146" s="80"/>
      <c r="BY1146" s="80"/>
      <c r="BZ1146" s="80"/>
      <c r="CE1146" s="5"/>
    </row>
    <row r="1147" spans="2:83" s="6" customFormat="1" x14ac:dyDescent="0.25">
      <c r="B1147" s="77"/>
      <c r="C1147" s="78"/>
      <c r="D1147" s="80"/>
      <c r="E1147" s="80"/>
      <c r="F1147" s="80"/>
      <c r="G1147" s="80"/>
      <c r="H1147" s="80"/>
      <c r="I1147" s="80"/>
      <c r="J1147" s="80"/>
      <c r="K1147" s="5"/>
      <c r="L1147" s="5"/>
      <c r="M1147" s="80"/>
      <c r="N1147" s="5"/>
      <c r="O1147" s="80"/>
      <c r="P1147" s="5"/>
      <c r="Q1147" s="80"/>
      <c r="R1147" s="5"/>
      <c r="S1147" s="80"/>
      <c r="T1147" s="5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5"/>
      <c r="AE1147" s="80"/>
      <c r="AF1147" s="5"/>
      <c r="AG1147" s="80"/>
      <c r="AH1147" s="5"/>
      <c r="AI1147" s="80"/>
      <c r="AJ1147" s="5"/>
      <c r="AK1147" s="80"/>
      <c r="AL1147" s="5"/>
      <c r="AM1147" s="80"/>
      <c r="AN1147" s="5"/>
      <c r="AO1147" s="80"/>
      <c r="AP1147" s="80"/>
      <c r="AQ1147" s="5"/>
      <c r="AR1147" s="80"/>
      <c r="AS1147" s="5"/>
      <c r="AT1147" s="80"/>
      <c r="AU1147" s="5"/>
      <c r="AV1147" s="80"/>
      <c r="AW1147" s="5"/>
      <c r="AX1147" s="80"/>
      <c r="AY1147" s="5"/>
      <c r="AZ1147" s="80"/>
      <c r="BA1147" s="5"/>
      <c r="BB1147" s="80"/>
      <c r="BC1147" s="80"/>
      <c r="BD1147" s="80"/>
      <c r="BE1147" s="80"/>
      <c r="BF1147" s="80"/>
      <c r="BG1147" s="80"/>
      <c r="BH1147" s="80"/>
      <c r="BI1147" s="80"/>
      <c r="BJ1147" s="80"/>
      <c r="BK1147" s="80"/>
      <c r="BL1147" s="80"/>
      <c r="BM1147" s="80"/>
      <c r="BN1147" s="80"/>
      <c r="BO1147" s="80"/>
      <c r="BP1147" s="80"/>
      <c r="BQ1147" s="80"/>
      <c r="BR1147" s="80"/>
      <c r="BS1147" s="80"/>
      <c r="BT1147" s="80"/>
      <c r="BU1147" s="80"/>
      <c r="BV1147" s="80"/>
      <c r="BW1147" s="80"/>
      <c r="BX1147" s="80"/>
      <c r="BY1147" s="80"/>
      <c r="BZ1147" s="80"/>
      <c r="CE1147" s="5"/>
    </row>
    <row r="1148" spans="2:83" s="6" customFormat="1" x14ac:dyDescent="0.25">
      <c r="B1148" s="77" t="s">
        <v>492</v>
      </c>
      <c r="C1148" s="661" t="s">
        <v>495</v>
      </c>
      <c r="D1148" s="662" t="s">
        <v>491</v>
      </c>
      <c r="E1148" s="662"/>
      <c r="F1148" s="662"/>
      <c r="G1148" s="662"/>
      <c r="H1148" s="662"/>
      <c r="I1148" s="662"/>
      <c r="J1148" s="662" t="s">
        <v>490</v>
      </c>
      <c r="K1148" s="5"/>
      <c r="L1148" s="5"/>
      <c r="M1148" s="80"/>
      <c r="N1148" s="5"/>
      <c r="O1148" s="80"/>
      <c r="P1148" s="5"/>
      <c r="Q1148" s="80"/>
      <c r="R1148" s="5"/>
      <c r="S1148" s="80"/>
      <c r="T1148" s="5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5"/>
      <c r="AE1148" s="80"/>
      <c r="AF1148" s="5"/>
      <c r="AG1148" s="80"/>
      <c r="AH1148" s="5"/>
      <c r="AI1148" s="80"/>
      <c r="AJ1148" s="5"/>
      <c r="AK1148" s="80"/>
      <c r="AL1148" s="5"/>
      <c r="AM1148" s="80"/>
      <c r="AN1148" s="5"/>
      <c r="AO1148" s="80"/>
      <c r="AP1148" s="80"/>
      <c r="AQ1148" s="5"/>
      <c r="AR1148" s="80"/>
      <c r="AS1148" s="5"/>
      <c r="AT1148" s="80"/>
      <c r="AU1148" s="5"/>
      <c r="AV1148" s="80"/>
      <c r="AW1148" s="5"/>
      <c r="AX1148" s="80"/>
      <c r="AY1148" s="5"/>
      <c r="AZ1148" s="80"/>
      <c r="BA1148" s="5"/>
      <c r="BB1148" s="80"/>
      <c r="BC1148" s="80"/>
      <c r="BD1148" s="80"/>
      <c r="BE1148" s="80"/>
      <c r="BF1148" s="80"/>
      <c r="BG1148" s="80"/>
      <c r="BH1148" s="80"/>
      <c r="BI1148" s="80"/>
      <c r="BJ1148" s="80"/>
      <c r="BK1148" s="80"/>
      <c r="BL1148" s="80"/>
      <c r="BM1148" s="80"/>
      <c r="BN1148" s="80"/>
      <c r="BO1148" s="80"/>
      <c r="BP1148" s="80"/>
      <c r="BQ1148" s="80"/>
      <c r="BR1148" s="80"/>
      <c r="BS1148" s="80"/>
      <c r="BT1148" s="80"/>
      <c r="BU1148" s="80"/>
      <c r="BV1148" s="80"/>
      <c r="BW1148" s="80"/>
      <c r="BX1148" s="80"/>
      <c r="BY1148" s="80"/>
      <c r="BZ1148" s="80"/>
      <c r="CE1148" s="5"/>
    </row>
    <row r="1149" spans="2:83" s="6" customFormat="1" ht="18.75" x14ac:dyDescent="0.3">
      <c r="B1149" s="655"/>
      <c r="C1149" s="663">
        <v>2025</v>
      </c>
      <c r="D1149" s="664">
        <v>0.65</v>
      </c>
      <c r="E1149" s="662"/>
      <c r="F1149" s="662"/>
      <c r="G1149" s="662"/>
      <c r="H1149" s="662"/>
      <c r="I1149" s="662"/>
      <c r="J1149" s="664">
        <f>D66/D64</f>
        <v>0.64999999999906377</v>
      </c>
      <c r="K1149" s="5"/>
      <c r="L1149" s="5"/>
      <c r="M1149" s="80"/>
      <c r="N1149" s="5"/>
      <c r="O1149" s="80"/>
      <c r="P1149" s="5"/>
      <c r="Q1149" s="80"/>
      <c r="R1149" s="5"/>
      <c r="S1149" s="80"/>
      <c r="T1149" s="5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5"/>
      <c r="AE1149" s="80"/>
      <c r="AF1149" s="5"/>
      <c r="AG1149" s="80"/>
      <c r="AH1149" s="5"/>
      <c r="AI1149" s="80"/>
      <c r="AJ1149" s="5"/>
      <c r="AK1149" s="80"/>
      <c r="AL1149" s="5"/>
      <c r="AM1149" s="80"/>
      <c r="AN1149" s="5"/>
      <c r="AO1149" s="80"/>
      <c r="AP1149" s="80"/>
      <c r="AQ1149" s="5"/>
      <c r="AR1149" s="80"/>
      <c r="AS1149" s="5"/>
      <c r="AT1149" s="80"/>
      <c r="AU1149" s="5"/>
      <c r="AV1149" s="80"/>
      <c r="AW1149" s="5"/>
      <c r="AX1149" s="80"/>
      <c r="AY1149" s="5"/>
      <c r="AZ1149" s="80"/>
      <c r="BA1149" s="5"/>
      <c r="BB1149" s="80"/>
      <c r="BC1149" s="80"/>
      <c r="BD1149" s="80"/>
      <c r="BE1149" s="80"/>
      <c r="BF1149" s="80"/>
      <c r="BG1149" s="80"/>
      <c r="BH1149" s="80"/>
      <c r="BI1149" s="80"/>
      <c r="BJ1149" s="80"/>
      <c r="BK1149" s="80"/>
      <c r="BL1149" s="80"/>
      <c r="BM1149" s="80"/>
      <c r="BN1149" s="80"/>
      <c r="BO1149" s="80"/>
      <c r="BP1149" s="80"/>
      <c r="BQ1149" s="80"/>
      <c r="BR1149" s="80"/>
      <c r="BS1149" s="80"/>
      <c r="BT1149" s="80"/>
      <c r="BU1149" s="80"/>
      <c r="BV1149" s="80"/>
      <c r="BW1149" s="80"/>
      <c r="BX1149" s="80"/>
      <c r="BY1149" s="80"/>
      <c r="BZ1149" s="80"/>
      <c r="CE1149" s="5"/>
    </row>
    <row r="1150" spans="2:83" s="6" customFormat="1" ht="18.75" x14ac:dyDescent="0.3">
      <c r="B1150" s="655"/>
      <c r="C1150" s="663">
        <v>2026</v>
      </c>
      <c r="D1150" s="664">
        <v>0.61</v>
      </c>
      <c r="E1150" s="662"/>
      <c r="F1150" s="662"/>
      <c r="G1150" s="662"/>
      <c r="H1150" s="662"/>
      <c r="I1150" s="662"/>
      <c r="J1150" s="664">
        <v>0.43</v>
      </c>
      <c r="K1150" s="5"/>
      <c r="L1150" s="5"/>
      <c r="M1150" s="80"/>
      <c r="N1150" s="5"/>
      <c r="O1150" s="80"/>
      <c r="P1150" s="5"/>
      <c r="Q1150" s="80"/>
      <c r="R1150" s="5"/>
      <c r="S1150" s="80"/>
      <c r="T1150" s="5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5"/>
      <c r="AE1150" s="80"/>
      <c r="AF1150" s="5"/>
      <c r="AG1150" s="80"/>
      <c r="AH1150" s="5"/>
      <c r="AI1150" s="80"/>
      <c r="AJ1150" s="5"/>
      <c r="AK1150" s="80"/>
      <c r="AL1150" s="5"/>
      <c r="AM1150" s="80"/>
      <c r="AN1150" s="5"/>
      <c r="AO1150" s="80"/>
      <c r="AP1150" s="80"/>
      <c r="AQ1150" s="5"/>
      <c r="AR1150" s="80"/>
      <c r="AS1150" s="5"/>
      <c r="AT1150" s="80"/>
      <c r="AU1150" s="5"/>
      <c r="AV1150" s="80"/>
      <c r="AW1150" s="5"/>
      <c r="AX1150" s="80"/>
      <c r="AY1150" s="5"/>
      <c r="AZ1150" s="80"/>
      <c r="BA1150" s="5"/>
      <c r="BB1150" s="80"/>
      <c r="BC1150" s="80"/>
      <c r="BD1150" s="80"/>
      <c r="BE1150" s="80"/>
      <c r="BF1150" s="80"/>
      <c r="BG1150" s="80"/>
      <c r="BH1150" s="80"/>
      <c r="BI1150" s="80"/>
      <c r="BJ1150" s="80"/>
      <c r="BK1150" s="80"/>
      <c r="BL1150" s="80"/>
      <c r="BM1150" s="80"/>
      <c r="BN1150" s="80"/>
      <c r="BO1150" s="80"/>
      <c r="BP1150" s="80"/>
      <c r="BQ1150" s="80"/>
      <c r="BR1150" s="80"/>
      <c r="BS1150" s="80"/>
      <c r="BT1150" s="80"/>
      <c r="BU1150" s="80"/>
      <c r="BV1150" s="80"/>
      <c r="BW1150" s="80"/>
      <c r="BX1150" s="80"/>
      <c r="BY1150" s="80"/>
      <c r="BZ1150" s="80"/>
      <c r="CE1150" s="5"/>
    </row>
    <row r="1151" spans="2:83" s="6" customFormat="1" ht="18.75" x14ac:dyDescent="0.3">
      <c r="B1151" s="655"/>
      <c r="C1151" s="663">
        <v>2027</v>
      </c>
      <c r="D1151" s="664">
        <v>0.56000000000000005</v>
      </c>
      <c r="E1151" s="662"/>
      <c r="F1151" s="662"/>
      <c r="G1151" s="662"/>
      <c r="H1151" s="662"/>
      <c r="I1151" s="662"/>
      <c r="J1151" s="664">
        <v>0.43</v>
      </c>
      <c r="K1151" s="5"/>
      <c r="L1151" s="5"/>
      <c r="M1151" s="80"/>
      <c r="N1151" s="5"/>
      <c r="O1151" s="80"/>
      <c r="P1151" s="5"/>
      <c r="Q1151" s="80"/>
      <c r="R1151" s="5"/>
      <c r="S1151" s="80"/>
      <c r="T1151" s="5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5"/>
      <c r="AE1151" s="80"/>
      <c r="AF1151" s="5"/>
      <c r="AG1151" s="80"/>
      <c r="AH1151" s="5"/>
      <c r="AI1151" s="80"/>
      <c r="AJ1151" s="5"/>
      <c r="AK1151" s="80"/>
      <c r="AL1151" s="5"/>
      <c r="AM1151" s="80"/>
      <c r="AN1151" s="5"/>
      <c r="AO1151" s="80"/>
      <c r="AP1151" s="80"/>
      <c r="AQ1151" s="5"/>
      <c r="AR1151" s="80"/>
      <c r="AS1151" s="5"/>
      <c r="AT1151" s="80"/>
      <c r="AU1151" s="5"/>
      <c r="AV1151" s="80"/>
      <c r="AW1151" s="5"/>
      <c r="AX1151" s="80"/>
      <c r="AY1151" s="5"/>
      <c r="AZ1151" s="80"/>
      <c r="BA1151" s="5"/>
      <c r="BB1151" s="80"/>
      <c r="BC1151" s="80"/>
      <c r="BD1151" s="80"/>
      <c r="BE1151" s="80"/>
      <c r="BF1151" s="80"/>
      <c r="BG1151" s="80"/>
      <c r="BH1151" s="80"/>
      <c r="BI1151" s="80"/>
      <c r="BJ1151" s="80"/>
      <c r="BK1151" s="80"/>
      <c r="BL1151" s="80"/>
      <c r="BM1151" s="80"/>
      <c r="BN1151" s="80"/>
      <c r="BO1151" s="80"/>
      <c r="BP1151" s="80"/>
      <c r="BQ1151" s="80"/>
      <c r="BR1151" s="80"/>
      <c r="BS1151" s="80"/>
      <c r="BT1151" s="80"/>
      <c r="BU1151" s="80"/>
      <c r="BV1151" s="80"/>
      <c r="BW1151" s="80"/>
      <c r="BX1151" s="80"/>
      <c r="BY1151" s="80"/>
      <c r="BZ1151" s="80"/>
      <c r="CE1151" s="5"/>
    </row>
    <row r="1152" spans="2:83" s="6" customFormat="1" ht="18.75" x14ac:dyDescent="0.3">
      <c r="B1152" s="655"/>
      <c r="C1152" s="663"/>
      <c r="D1152" s="664"/>
      <c r="E1152" s="662"/>
      <c r="F1152" s="662"/>
      <c r="G1152" s="662"/>
      <c r="H1152" s="662"/>
      <c r="I1152" s="662"/>
      <c r="J1152" s="662"/>
      <c r="K1152" s="5"/>
      <c r="L1152" s="5"/>
      <c r="M1152" s="80"/>
      <c r="N1152" s="5"/>
      <c r="O1152" s="80"/>
      <c r="P1152" s="5"/>
      <c r="Q1152" s="80"/>
      <c r="R1152" s="5"/>
      <c r="S1152" s="80"/>
      <c r="T1152" s="5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5"/>
      <c r="AE1152" s="80"/>
      <c r="AF1152" s="5"/>
      <c r="AG1152" s="80"/>
      <c r="AH1152" s="5"/>
      <c r="AI1152" s="80"/>
      <c r="AJ1152" s="5"/>
      <c r="AK1152" s="80"/>
      <c r="AL1152" s="5"/>
      <c r="AM1152" s="80"/>
      <c r="AN1152" s="5"/>
      <c r="AO1152" s="80"/>
      <c r="AP1152" s="80"/>
      <c r="AQ1152" s="5"/>
      <c r="AR1152" s="80"/>
      <c r="AS1152" s="5"/>
      <c r="AT1152" s="80"/>
      <c r="AU1152" s="5"/>
      <c r="AV1152" s="80"/>
      <c r="AW1152" s="5"/>
      <c r="AX1152" s="80"/>
      <c r="AY1152" s="5"/>
      <c r="AZ1152" s="80"/>
      <c r="BA1152" s="5"/>
      <c r="BB1152" s="80"/>
      <c r="BC1152" s="80"/>
      <c r="BD1152" s="80"/>
      <c r="BE1152" s="80"/>
      <c r="BF1152" s="80"/>
      <c r="BG1152" s="80"/>
      <c r="BH1152" s="80"/>
      <c r="BI1152" s="80"/>
      <c r="BJ1152" s="80"/>
      <c r="BK1152" s="80"/>
      <c r="BL1152" s="80"/>
      <c r="BM1152" s="80"/>
      <c r="BN1152" s="80"/>
      <c r="BO1152" s="80"/>
      <c r="BP1152" s="80"/>
      <c r="BQ1152" s="80"/>
      <c r="BR1152" s="80"/>
      <c r="BS1152" s="80"/>
      <c r="BT1152" s="80"/>
      <c r="BU1152" s="80"/>
      <c r="BV1152" s="80"/>
      <c r="BW1152" s="80"/>
      <c r="BX1152" s="80"/>
      <c r="BY1152" s="80"/>
      <c r="BZ1152" s="80"/>
      <c r="CE1152" s="5"/>
    </row>
    <row r="1153" spans="1:83" s="6" customFormat="1" ht="18.75" x14ac:dyDescent="0.3">
      <c r="B1153" s="655"/>
      <c r="C1153" s="67"/>
      <c r="D1153" s="656"/>
      <c r="E1153" s="80"/>
      <c r="F1153" s="80"/>
      <c r="G1153" s="80"/>
      <c r="H1153" s="80"/>
      <c r="I1153" s="80"/>
      <c r="J1153" s="80"/>
      <c r="K1153" s="5"/>
      <c r="L1153" s="5"/>
      <c r="M1153" s="80"/>
      <c r="N1153" s="5"/>
      <c r="O1153" s="80"/>
      <c r="P1153" s="5"/>
      <c r="Q1153" s="80"/>
      <c r="R1153" s="5"/>
      <c r="S1153" s="80"/>
      <c r="T1153" s="5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5"/>
      <c r="AE1153" s="80"/>
      <c r="AF1153" s="5"/>
      <c r="AG1153" s="80"/>
      <c r="AH1153" s="5"/>
      <c r="AI1153" s="80"/>
      <c r="AJ1153" s="5"/>
      <c r="AK1153" s="80"/>
      <c r="AL1153" s="5"/>
      <c r="AM1153" s="80"/>
      <c r="AN1153" s="5"/>
      <c r="AO1153" s="80"/>
      <c r="AP1153" s="80"/>
      <c r="AQ1153" s="5"/>
      <c r="AR1153" s="80"/>
      <c r="AS1153" s="5"/>
      <c r="AT1153" s="80"/>
      <c r="AU1153" s="5"/>
      <c r="AV1153" s="80"/>
      <c r="AW1153" s="5"/>
      <c r="AX1153" s="80"/>
      <c r="AY1153" s="5"/>
      <c r="AZ1153" s="80"/>
      <c r="BA1153" s="5"/>
      <c r="BB1153" s="80"/>
      <c r="BC1153" s="80"/>
      <c r="BD1153" s="80"/>
      <c r="BE1153" s="80"/>
      <c r="BF1153" s="80"/>
      <c r="BG1153" s="80"/>
      <c r="BH1153" s="80"/>
      <c r="BI1153" s="80"/>
      <c r="BJ1153" s="80"/>
      <c r="BK1153" s="80"/>
      <c r="BL1153" s="80"/>
      <c r="BM1153" s="80"/>
      <c r="BN1153" s="80"/>
      <c r="BO1153" s="80"/>
      <c r="BP1153" s="80"/>
      <c r="BQ1153" s="80"/>
      <c r="BR1153" s="80"/>
      <c r="BS1153" s="80"/>
      <c r="BT1153" s="80"/>
      <c r="BU1153" s="80"/>
      <c r="BV1153" s="80"/>
      <c r="BW1153" s="80"/>
      <c r="BX1153" s="80"/>
      <c r="BY1153" s="80"/>
      <c r="BZ1153" s="80"/>
      <c r="CE1153" s="5"/>
    </row>
    <row r="1154" spans="1:83" s="6" customFormat="1" x14ac:dyDescent="0.25">
      <c r="B1154" s="77"/>
      <c r="C1154" s="78"/>
      <c r="D1154" s="80"/>
      <c r="E1154" s="80"/>
      <c r="F1154" s="80"/>
      <c r="G1154" s="80"/>
      <c r="H1154" s="80"/>
      <c r="I1154" s="80"/>
      <c r="J1154" s="80"/>
      <c r="K1154" s="5"/>
      <c r="L1154" s="5"/>
      <c r="M1154" s="80"/>
      <c r="N1154" s="5"/>
      <c r="O1154" s="80"/>
      <c r="P1154" s="5"/>
      <c r="Q1154" s="80"/>
      <c r="R1154" s="5"/>
      <c r="S1154" s="80"/>
      <c r="T1154" s="5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5"/>
      <c r="AE1154" s="80"/>
      <c r="AF1154" s="5"/>
      <c r="AG1154" s="80"/>
      <c r="AH1154" s="5"/>
      <c r="AI1154" s="80"/>
      <c r="AJ1154" s="5"/>
      <c r="AK1154" s="80"/>
      <c r="AL1154" s="5"/>
      <c r="AM1154" s="80"/>
      <c r="AN1154" s="5"/>
      <c r="AO1154" s="80"/>
      <c r="AP1154" s="80"/>
      <c r="AQ1154" s="5"/>
      <c r="AR1154" s="80"/>
      <c r="AS1154" s="5"/>
      <c r="AT1154" s="80"/>
      <c r="AU1154" s="5"/>
      <c r="AV1154" s="80"/>
      <c r="AW1154" s="5"/>
      <c r="AX1154" s="80"/>
      <c r="AY1154" s="5"/>
      <c r="AZ1154" s="80"/>
      <c r="BA1154" s="5"/>
      <c r="BB1154" s="80"/>
      <c r="BC1154" s="80"/>
      <c r="BD1154" s="80"/>
      <c r="BE1154" s="80"/>
      <c r="BF1154" s="80"/>
      <c r="BG1154" s="80"/>
      <c r="BH1154" s="80"/>
      <c r="BI1154" s="80"/>
      <c r="BJ1154" s="80"/>
      <c r="BK1154" s="80"/>
      <c r="BL1154" s="80"/>
      <c r="BM1154" s="80"/>
      <c r="BN1154" s="80"/>
      <c r="BO1154" s="80"/>
      <c r="BP1154" s="80"/>
      <c r="BQ1154" s="80"/>
      <c r="BR1154" s="80"/>
      <c r="BS1154" s="80"/>
      <c r="BT1154" s="80"/>
      <c r="BU1154" s="80"/>
      <c r="BV1154" s="80"/>
      <c r="BW1154" s="80"/>
      <c r="BX1154" s="80"/>
      <c r="BY1154" s="80"/>
      <c r="BZ1154" s="80"/>
      <c r="CE1154" s="5"/>
    </row>
    <row r="1155" spans="1:83" s="6" customFormat="1" x14ac:dyDescent="0.25">
      <c r="B1155" s="77"/>
      <c r="C1155" s="78"/>
      <c r="D1155" s="80"/>
      <c r="E1155" s="80"/>
      <c r="F1155" s="80"/>
      <c r="G1155" s="80"/>
      <c r="H1155" s="80"/>
      <c r="I1155" s="80"/>
      <c r="J1155" s="80"/>
      <c r="K1155" s="5"/>
      <c r="L1155" s="5"/>
      <c r="M1155" s="80"/>
      <c r="N1155" s="5"/>
      <c r="O1155" s="80"/>
      <c r="P1155" s="5"/>
      <c r="Q1155" s="80"/>
      <c r="R1155" s="5"/>
      <c r="S1155" s="80"/>
      <c r="T1155" s="5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5"/>
      <c r="AE1155" s="80"/>
      <c r="AF1155" s="5"/>
      <c r="AG1155" s="80"/>
      <c r="AH1155" s="5"/>
      <c r="AI1155" s="80"/>
      <c r="AJ1155" s="5"/>
      <c r="AK1155" s="80"/>
      <c r="AL1155" s="5"/>
      <c r="AM1155" s="80"/>
      <c r="AN1155" s="5"/>
      <c r="AO1155" s="80"/>
      <c r="AP1155" s="80"/>
      <c r="AQ1155" s="5"/>
      <c r="AR1155" s="80"/>
      <c r="AS1155" s="5"/>
      <c r="AT1155" s="80"/>
      <c r="AU1155" s="5"/>
      <c r="AV1155" s="80"/>
      <c r="AW1155" s="5"/>
      <c r="AX1155" s="80"/>
      <c r="AY1155" s="5"/>
      <c r="AZ1155" s="80"/>
      <c r="BA1155" s="5"/>
      <c r="BB1155" s="80"/>
      <c r="BC1155" s="80"/>
      <c r="BD1155" s="80"/>
      <c r="BE1155" s="80"/>
      <c r="BF1155" s="80"/>
      <c r="BG1155" s="80"/>
      <c r="BH1155" s="80"/>
      <c r="BI1155" s="80"/>
      <c r="BJ1155" s="80"/>
      <c r="BK1155" s="80"/>
      <c r="BL1155" s="80"/>
      <c r="BM1155" s="80"/>
      <c r="BN1155" s="80"/>
      <c r="BO1155" s="80"/>
      <c r="BP1155" s="80"/>
      <c r="BQ1155" s="80"/>
      <c r="BR1155" s="80"/>
      <c r="BS1155" s="80"/>
      <c r="BT1155" s="80"/>
      <c r="BU1155" s="80"/>
      <c r="BV1155" s="80"/>
      <c r="BW1155" s="80"/>
      <c r="BX1155" s="80"/>
      <c r="BY1155" s="80"/>
      <c r="BZ1155" s="80"/>
      <c r="CE1155" s="5"/>
    </row>
    <row r="1156" spans="1:83" s="78" customFormat="1" x14ac:dyDescent="0.25">
      <c r="A1156" s="6"/>
      <c r="D1156" s="80"/>
      <c r="E1156" s="80"/>
      <c r="F1156" s="80"/>
      <c r="G1156" s="80"/>
      <c r="H1156" s="80"/>
      <c r="I1156" s="80"/>
      <c r="J1156" s="80"/>
      <c r="K1156" s="5"/>
      <c r="L1156" s="5"/>
      <c r="M1156" s="80"/>
      <c r="N1156" s="5"/>
      <c r="O1156" s="80"/>
      <c r="P1156" s="5"/>
      <c r="Q1156" s="80"/>
      <c r="R1156" s="5"/>
      <c r="S1156" s="80"/>
      <c r="T1156" s="5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5"/>
      <c r="AE1156" s="80"/>
      <c r="AF1156" s="5"/>
      <c r="AG1156" s="80"/>
      <c r="AH1156" s="5"/>
      <c r="AI1156" s="80"/>
      <c r="AJ1156" s="5"/>
      <c r="AK1156" s="80"/>
      <c r="AL1156" s="5"/>
      <c r="AM1156" s="80"/>
      <c r="AN1156" s="5"/>
      <c r="AO1156" s="80"/>
      <c r="AP1156" s="80"/>
      <c r="AQ1156" s="5"/>
      <c r="AR1156" s="80"/>
      <c r="AS1156" s="5"/>
      <c r="AT1156" s="80"/>
      <c r="AU1156" s="5"/>
      <c r="AV1156" s="80"/>
      <c r="AW1156" s="5"/>
      <c r="AX1156" s="80"/>
      <c r="AY1156" s="5"/>
      <c r="AZ1156" s="80"/>
      <c r="BA1156" s="5"/>
      <c r="BB1156" s="80"/>
      <c r="BC1156" s="80"/>
      <c r="BD1156" s="80"/>
      <c r="BE1156" s="80"/>
      <c r="BF1156" s="80"/>
      <c r="BG1156" s="80"/>
      <c r="BH1156" s="80"/>
      <c r="BI1156" s="80"/>
      <c r="BJ1156" s="80"/>
      <c r="BK1156" s="80"/>
      <c r="BL1156" s="80"/>
      <c r="BM1156" s="80"/>
      <c r="BN1156" s="80"/>
      <c r="BO1156" s="80"/>
      <c r="BP1156" s="80"/>
      <c r="BQ1156" s="80"/>
      <c r="BR1156" s="80"/>
      <c r="BS1156" s="80"/>
      <c r="BT1156" s="80"/>
      <c r="BU1156" s="80"/>
      <c r="BV1156" s="80"/>
      <c r="BW1156" s="80"/>
      <c r="BX1156" s="80"/>
      <c r="BY1156" s="80"/>
      <c r="BZ1156" s="80"/>
      <c r="CE1156" s="5"/>
    </row>
    <row r="1157" spans="1:83" s="6" customFormat="1" x14ac:dyDescent="0.25">
      <c r="B1157" s="77"/>
      <c r="C1157" s="78"/>
      <c r="D1157" s="80"/>
      <c r="E1157" s="80"/>
      <c r="F1157" s="80"/>
      <c r="G1157" s="80"/>
      <c r="H1157" s="80"/>
      <c r="I1157" s="80"/>
      <c r="J1157" s="80"/>
      <c r="K1157" s="5"/>
      <c r="L1157" s="5"/>
      <c r="M1157" s="80"/>
      <c r="N1157" s="5"/>
      <c r="O1157" s="80"/>
      <c r="P1157" s="5"/>
      <c r="Q1157" s="80"/>
      <c r="R1157" s="5"/>
      <c r="S1157" s="80"/>
      <c r="T1157" s="5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5"/>
      <c r="AE1157" s="80"/>
      <c r="AF1157" s="5"/>
      <c r="AG1157" s="80"/>
      <c r="AH1157" s="5"/>
      <c r="AI1157" s="80"/>
      <c r="AJ1157" s="5"/>
      <c r="AK1157" s="80"/>
      <c r="AL1157" s="5"/>
      <c r="AM1157" s="80"/>
      <c r="AN1157" s="5"/>
      <c r="AO1157" s="80"/>
      <c r="AP1157" s="80"/>
      <c r="AQ1157" s="5"/>
      <c r="AR1157" s="80"/>
      <c r="AS1157" s="5"/>
      <c r="AT1157" s="80"/>
      <c r="AU1157" s="5"/>
      <c r="AV1157" s="80"/>
      <c r="AW1157" s="5"/>
      <c r="AX1157" s="80"/>
      <c r="AY1157" s="5"/>
      <c r="AZ1157" s="80"/>
      <c r="BA1157" s="5"/>
      <c r="BB1157" s="80"/>
      <c r="BC1157" s="80"/>
      <c r="BD1157" s="80"/>
      <c r="BE1157" s="80"/>
      <c r="BF1157" s="80"/>
      <c r="BG1157" s="80"/>
      <c r="BH1157" s="80"/>
      <c r="BI1157" s="80"/>
      <c r="BJ1157" s="80"/>
      <c r="BK1157" s="80"/>
      <c r="BL1157" s="80"/>
      <c r="BM1157" s="80"/>
      <c r="BN1157" s="80"/>
      <c r="BO1157" s="80"/>
      <c r="BP1157" s="80"/>
      <c r="BQ1157" s="80"/>
      <c r="BR1157" s="80"/>
      <c r="BS1157" s="80"/>
      <c r="BT1157" s="80"/>
      <c r="BU1157" s="80"/>
      <c r="BV1157" s="80"/>
      <c r="BW1157" s="80"/>
      <c r="BX1157" s="80"/>
      <c r="BY1157" s="80"/>
      <c r="BZ1157" s="80"/>
      <c r="CE1157" s="5"/>
    </row>
    <row r="1158" spans="1:83" s="6" customFormat="1" x14ac:dyDescent="0.25">
      <c r="B1158" s="77"/>
      <c r="C1158" s="78"/>
      <c r="D1158" s="80"/>
      <c r="E1158" s="80"/>
      <c r="F1158" s="80"/>
      <c r="G1158" s="80"/>
      <c r="H1158" s="80"/>
      <c r="I1158" s="80"/>
      <c r="J1158" s="80"/>
      <c r="K1158" s="5"/>
      <c r="L1158" s="5"/>
      <c r="M1158" s="80"/>
      <c r="N1158" s="5"/>
      <c r="O1158" s="80"/>
      <c r="P1158" s="5"/>
      <c r="Q1158" s="80"/>
      <c r="R1158" s="5"/>
      <c r="S1158" s="80"/>
      <c r="T1158" s="5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5"/>
      <c r="AE1158" s="80"/>
      <c r="AF1158" s="5"/>
      <c r="AG1158" s="80"/>
      <c r="AH1158" s="5"/>
      <c r="AI1158" s="80"/>
      <c r="AJ1158" s="5"/>
      <c r="AK1158" s="80"/>
      <c r="AL1158" s="5"/>
      <c r="AM1158" s="80"/>
      <c r="AN1158" s="5"/>
      <c r="AO1158" s="80"/>
      <c r="AP1158" s="80"/>
      <c r="AQ1158" s="5"/>
      <c r="AR1158" s="80"/>
      <c r="AS1158" s="5"/>
      <c r="AT1158" s="80"/>
      <c r="AU1158" s="5"/>
      <c r="AV1158" s="80"/>
      <c r="AW1158" s="5"/>
      <c r="AX1158" s="80"/>
      <c r="AY1158" s="5"/>
      <c r="AZ1158" s="80"/>
      <c r="BA1158" s="5"/>
      <c r="BB1158" s="80"/>
      <c r="BC1158" s="80"/>
      <c r="BD1158" s="80"/>
      <c r="BE1158" s="80"/>
      <c r="BF1158" s="80"/>
      <c r="BG1158" s="80"/>
      <c r="BH1158" s="80"/>
      <c r="BI1158" s="80"/>
      <c r="BJ1158" s="80"/>
      <c r="BK1158" s="80"/>
      <c r="BL1158" s="80"/>
      <c r="BM1158" s="80"/>
      <c r="BN1158" s="80"/>
      <c r="BO1158" s="80"/>
      <c r="BP1158" s="80"/>
      <c r="BQ1158" s="80"/>
      <c r="BR1158" s="80"/>
      <c r="BS1158" s="80"/>
      <c r="BT1158" s="80"/>
      <c r="BU1158" s="80"/>
      <c r="BV1158" s="80"/>
      <c r="BW1158" s="80"/>
      <c r="BX1158" s="80"/>
      <c r="BY1158" s="80"/>
      <c r="BZ1158" s="80"/>
      <c r="CE1158" s="5"/>
    </row>
    <row r="1159" spans="1:83" s="6" customFormat="1" x14ac:dyDescent="0.25">
      <c r="B1159" s="77"/>
      <c r="C1159" s="78"/>
      <c r="D1159" s="80"/>
      <c r="E1159" s="80"/>
      <c r="F1159" s="80"/>
      <c r="G1159" s="80"/>
      <c r="H1159" s="80"/>
      <c r="I1159" s="80"/>
      <c r="J1159" s="80"/>
      <c r="K1159" s="5"/>
      <c r="L1159" s="5"/>
      <c r="M1159" s="80"/>
      <c r="N1159" s="5"/>
      <c r="O1159" s="80"/>
      <c r="P1159" s="5"/>
      <c r="Q1159" s="80"/>
      <c r="R1159" s="5"/>
      <c r="S1159" s="80"/>
      <c r="T1159" s="5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5"/>
      <c r="AE1159" s="80"/>
      <c r="AF1159" s="5"/>
      <c r="AG1159" s="80"/>
      <c r="AH1159" s="5"/>
      <c r="AI1159" s="80"/>
      <c r="AJ1159" s="5"/>
      <c r="AK1159" s="80"/>
      <c r="AL1159" s="5"/>
      <c r="AM1159" s="80"/>
      <c r="AN1159" s="5"/>
      <c r="AO1159" s="80"/>
      <c r="AP1159" s="80"/>
      <c r="AQ1159" s="5"/>
      <c r="AR1159" s="80"/>
      <c r="AS1159" s="5"/>
      <c r="AT1159" s="80"/>
      <c r="AU1159" s="5"/>
      <c r="AV1159" s="80"/>
      <c r="AW1159" s="5"/>
      <c r="AX1159" s="80"/>
      <c r="AY1159" s="5"/>
      <c r="AZ1159" s="80"/>
      <c r="BA1159" s="5"/>
      <c r="BB1159" s="80"/>
      <c r="BC1159" s="80"/>
      <c r="BD1159" s="80"/>
      <c r="BE1159" s="80"/>
      <c r="BF1159" s="80"/>
      <c r="BG1159" s="80"/>
      <c r="BH1159" s="80"/>
      <c r="BI1159" s="80"/>
      <c r="BJ1159" s="80"/>
      <c r="BK1159" s="80"/>
      <c r="BL1159" s="80"/>
      <c r="BM1159" s="80"/>
      <c r="BN1159" s="80"/>
      <c r="BO1159" s="80"/>
      <c r="BP1159" s="80"/>
      <c r="BQ1159" s="80"/>
      <c r="BR1159" s="80"/>
      <c r="BS1159" s="80"/>
      <c r="BT1159" s="80"/>
      <c r="BU1159" s="80"/>
      <c r="BV1159" s="80"/>
      <c r="BW1159" s="80"/>
      <c r="BX1159" s="80"/>
      <c r="BY1159" s="80"/>
      <c r="BZ1159" s="80"/>
      <c r="CE1159" s="5"/>
    </row>
    <row r="1160" spans="1:83" s="6" customFormat="1" x14ac:dyDescent="0.25">
      <c r="B1160" s="77"/>
      <c r="C1160" s="78"/>
      <c r="D1160" s="80"/>
      <c r="E1160" s="80"/>
      <c r="F1160" s="80"/>
      <c r="G1160" s="80"/>
      <c r="H1160" s="80"/>
      <c r="I1160" s="80"/>
      <c r="J1160" s="80"/>
      <c r="K1160" s="5"/>
      <c r="L1160" s="5"/>
      <c r="M1160" s="80"/>
      <c r="N1160" s="5"/>
      <c r="O1160" s="80"/>
      <c r="P1160" s="5"/>
      <c r="Q1160" s="80"/>
      <c r="R1160" s="5"/>
      <c r="S1160" s="80"/>
      <c r="T1160" s="5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5"/>
      <c r="AE1160" s="80"/>
      <c r="AF1160" s="5"/>
      <c r="AG1160" s="80"/>
      <c r="AH1160" s="5"/>
      <c r="AI1160" s="80"/>
      <c r="AJ1160" s="5"/>
      <c r="AK1160" s="80"/>
      <c r="AL1160" s="5"/>
      <c r="AM1160" s="80"/>
      <c r="AN1160" s="5"/>
      <c r="AO1160" s="80"/>
      <c r="AP1160" s="80"/>
      <c r="AQ1160" s="5"/>
      <c r="AR1160" s="80"/>
      <c r="AS1160" s="5"/>
      <c r="AT1160" s="80"/>
      <c r="AU1160" s="5"/>
      <c r="AV1160" s="80"/>
      <c r="AW1160" s="5"/>
      <c r="AX1160" s="80"/>
      <c r="AY1160" s="5"/>
      <c r="AZ1160" s="80"/>
      <c r="BA1160" s="5"/>
      <c r="BB1160" s="80"/>
      <c r="BC1160" s="80"/>
      <c r="BD1160" s="80"/>
      <c r="BE1160" s="80"/>
      <c r="BF1160" s="80"/>
      <c r="BG1160" s="80"/>
      <c r="BH1160" s="80"/>
      <c r="BI1160" s="80"/>
      <c r="BJ1160" s="80"/>
      <c r="BK1160" s="80"/>
      <c r="BL1160" s="80"/>
      <c r="BM1160" s="80"/>
      <c r="BN1160" s="80"/>
      <c r="BO1160" s="80"/>
      <c r="BP1160" s="80"/>
      <c r="BQ1160" s="80"/>
      <c r="BR1160" s="80"/>
      <c r="BS1160" s="80"/>
      <c r="BT1160" s="80"/>
      <c r="BU1160" s="80"/>
      <c r="BV1160" s="80"/>
      <c r="BW1160" s="80"/>
      <c r="BX1160" s="80"/>
      <c r="BY1160" s="80"/>
      <c r="BZ1160" s="80"/>
      <c r="CE1160" s="5"/>
    </row>
    <row r="1161" spans="1:83" s="6" customFormat="1" x14ac:dyDescent="0.25">
      <c r="B1161" s="77"/>
      <c r="C1161" s="78"/>
      <c r="D1161" s="80"/>
      <c r="E1161" s="80"/>
      <c r="F1161" s="80"/>
      <c r="G1161" s="80"/>
      <c r="H1161" s="80"/>
      <c r="I1161" s="80"/>
      <c r="J1161" s="80"/>
      <c r="K1161" s="5"/>
      <c r="L1161" s="5"/>
      <c r="M1161" s="80"/>
      <c r="N1161" s="5"/>
      <c r="O1161" s="80"/>
      <c r="P1161" s="5"/>
      <c r="Q1161" s="80"/>
      <c r="R1161" s="5"/>
      <c r="S1161" s="80"/>
      <c r="T1161" s="5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5"/>
      <c r="AE1161" s="80"/>
      <c r="AF1161" s="5"/>
      <c r="AG1161" s="80"/>
      <c r="AH1161" s="5"/>
      <c r="AI1161" s="80"/>
      <c r="AJ1161" s="5"/>
      <c r="AK1161" s="80"/>
      <c r="AL1161" s="5"/>
      <c r="AM1161" s="80"/>
      <c r="AN1161" s="5"/>
      <c r="AO1161" s="80"/>
      <c r="AP1161" s="80"/>
      <c r="AQ1161" s="5"/>
      <c r="AR1161" s="80"/>
      <c r="AS1161" s="5"/>
      <c r="AT1161" s="80"/>
      <c r="AU1161" s="5"/>
      <c r="AV1161" s="80"/>
      <c r="AW1161" s="5"/>
      <c r="AX1161" s="80"/>
      <c r="AY1161" s="5"/>
      <c r="AZ1161" s="80"/>
      <c r="BA1161" s="5"/>
      <c r="BB1161" s="80"/>
      <c r="BC1161" s="80"/>
      <c r="BD1161" s="80"/>
      <c r="BE1161" s="80"/>
      <c r="BF1161" s="80"/>
      <c r="BG1161" s="80"/>
      <c r="BH1161" s="80"/>
      <c r="BI1161" s="80"/>
      <c r="BJ1161" s="80"/>
      <c r="BK1161" s="80"/>
      <c r="BL1161" s="80"/>
      <c r="BM1161" s="80"/>
      <c r="BN1161" s="80"/>
      <c r="BO1161" s="80"/>
      <c r="BP1161" s="80"/>
      <c r="BQ1161" s="80"/>
      <c r="BR1161" s="80"/>
      <c r="BS1161" s="80"/>
      <c r="BT1161" s="80"/>
      <c r="BU1161" s="80"/>
      <c r="BV1161" s="80"/>
      <c r="BW1161" s="80"/>
      <c r="BX1161" s="80"/>
      <c r="BY1161" s="80"/>
      <c r="BZ1161" s="80"/>
      <c r="CE1161" s="5"/>
    </row>
    <row r="1162" spans="1:83" s="6" customFormat="1" x14ac:dyDescent="0.25">
      <c r="B1162" s="77"/>
      <c r="C1162" s="78"/>
      <c r="D1162" s="80"/>
      <c r="E1162" s="80"/>
      <c r="F1162" s="80"/>
      <c r="G1162" s="80"/>
      <c r="H1162" s="80"/>
      <c r="I1162" s="80"/>
      <c r="J1162" s="80"/>
      <c r="K1162" s="5"/>
      <c r="L1162" s="5"/>
      <c r="M1162" s="80"/>
      <c r="N1162" s="5"/>
      <c r="O1162" s="80"/>
      <c r="P1162" s="5"/>
      <c r="Q1162" s="80"/>
      <c r="R1162" s="5"/>
      <c r="S1162" s="80"/>
      <c r="T1162" s="5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5"/>
      <c r="AE1162" s="80"/>
      <c r="AF1162" s="5"/>
      <c r="AG1162" s="80"/>
      <c r="AH1162" s="5"/>
      <c r="AI1162" s="80"/>
      <c r="AJ1162" s="5"/>
      <c r="AK1162" s="80"/>
      <c r="AL1162" s="5"/>
      <c r="AM1162" s="80"/>
      <c r="AN1162" s="5"/>
      <c r="AO1162" s="80"/>
      <c r="AP1162" s="80"/>
      <c r="AQ1162" s="5"/>
      <c r="AR1162" s="80"/>
      <c r="AS1162" s="5"/>
      <c r="AT1162" s="80"/>
      <c r="AU1162" s="5"/>
      <c r="AV1162" s="80"/>
      <c r="AW1162" s="5"/>
      <c r="AX1162" s="80"/>
      <c r="AY1162" s="5"/>
      <c r="AZ1162" s="80"/>
      <c r="BA1162" s="5"/>
      <c r="BB1162" s="80"/>
      <c r="BC1162" s="80"/>
      <c r="BD1162" s="80"/>
      <c r="BE1162" s="80"/>
      <c r="BF1162" s="80"/>
      <c r="BG1162" s="80"/>
      <c r="BH1162" s="80"/>
      <c r="BI1162" s="80"/>
      <c r="BJ1162" s="80"/>
      <c r="BK1162" s="80"/>
      <c r="BL1162" s="80"/>
      <c r="BM1162" s="80"/>
      <c r="BN1162" s="80"/>
      <c r="BO1162" s="80"/>
      <c r="BP1162" s="80"/>
      <c r="BQ1162" s="80"/>
      <c r="BR1162" s="80"/>
      <c r="BS1162" s="80"/>
      <c r="BT1162" s="80"/>
      <c r="BU1162" s="80"/>
      <c r="BV1162" s="80"/>
      <c r="BW1162" s="80"/>
      <c r="BX1162" s="80"/>
      <c r="BY1162" s="80"/>
      <c r="BZ1162" s="80"/>
      <c r="CE1162" s="5"/>
    </row>
    <row r="1163" spans="1:83" s="6" customFormat="1" x14ac:dyDescent="0.25">
      <c r="B1163" s="77"/>
      <c r="C1163" s="78"/>
      <c r="D1163" s="80"/>
      <c r="E1163" s="80"/>
      <c r="F1163" s="80"/>
      <c r="G1163" s="80"/>
      <c r="H1163" s="80"/>
      <c r="I1163" s="80"/>
      <c r="J1163" s="80"/>
      <c r="K1163" s="5"/>
      <c r="L1163" s="5"/>
      <c r="M1163" s="80"/>
      <c r="N1163" s="5"/>
      <c r="O1163" s="80"/>
      <c r="P1163" s="5"/>
      <c r="Q1163" s="80"/>
      <c r="R1163" s="5"/>
      <c r="S1163" s="80"/>
      <c r="T1163" s="5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5"/>
      <c r="AE1163" s="80"/>
      <c r="AF1163" s="5"/>
      <c r="AG1163" s="80"/>
      <c r="AH1163" s="5"/>
      <c r="AI1163" s="80"/>
      <c r="AJ1163" s="5"/>
      <c r="AK1163" s="80"/>
      <c r="AL1163" s="5"/>
      <c r="AM1163" s="80"/>
      <c r="AN1163" s="5"/>
      <c r="AO1163" s="80"/>
      <c r="AP1163" s="80"/>
      <c r="AQ1163" s="5"/>
      <c r="AR1163" s="80"/>
      <c r="AS1163" s="5"/>
      <c r="AT1163" s="80"/>
      <c r="AU1163" s="5"/>
      <c r="AV1163" s="80"/>
      <c r="AW1163" s="5"/>
      <c r="AX1163" s="80"/>
      <c r="AY1163" s="5"/>
      <c r="AZ1163" s="80"/>
      <c r="BA1163" s="5"/>
      <c r="BB1163" s="80"/>
      <c r="BC1163" s="80"/>
      <c r="BD1163" s="80"/>
      <c r="BE1163" s="80"/>
      <c r="BF1163" s="80"/>
      <c r="BG1163" s="80"/>
      <c r="BH1163" s="80"/>
      <c r="BI1163" s="80"/>
      <c r="BJ1163" s="80"/>
      <c r="BK1163" s="80"/>
      <c r="BL1163" s="80"/>
      <c r="BM1163" s="80"/>
      <c r="BN1163" s="80"/>
      <c r="BO1163" s="80"/>
      <c r="BP1163" s="80"/>
      <c r="BQ1163" s="80"/>
      <c r="BR1163" s="80"/>
      <c r="BS1163" s="80"/>
      <c r="BT1163" s="80"/>
      <c r="BU1163" s="80"/>
      <c r="BV1163" s="80"/>
      <c r="BW1163" s="80"/>
      <c r="BX1163" s="80"/>
      <c r="BY1163" s="80"/>
      <c r="BZ1163" s="80"/>
      <c r="CE1163" s="5"/>
    </row>
    <row r="1164" spans="1:83" s="6" customFormat="1" x14ac:dyDescent="0.25">
      <c r="B1164" s="77"/>
      <c r="C1164" s="78"/>
      <c r="D1164" s="80"/>
      <c r="E1164" s="80"/>
      <c r="F1164" s="80"/>
      <c r="G1164" s="80"/>
      <c r="H1164" s="80"/>
      <c r="I1164" s="80"/>
      <c r="J1164" s="80"/>
      <c r="K1164" s="5"/>
      <c r="L1164" s="5"/>
      <c r="M1164" s="80"/>
      <c r="N1164" s="5"/>
      <c r="O1164" s="80"/>
      <c r="P1164" s="5"/>
      <c r="Q1164" s="80"/>
      <c r="R1164" s="5"/>
      <c r="S1164" s="80"/>
      <c r="T1164" s="5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5"/>
      <c r="AE1164" s="80"/>
      <c r="AF1164" s="5"/>
      <c r="AG1164" s="80"/>
      <c r="AH1164" s="5"/>
      <c r="AI1164" s="80"/>
      <c r="AJ1164" s="5"/>
      <c r="AK1164" s="80"/>
      <c r="AL1164" s="5"/>
      <c r="AM1164" s="80"/>
      <c r="AN1164" s="5"/>
      <c r="AO1164" s="80"/>
      <c r="AP1164" s="80"/>
      <c r="AQ1164" s="5"/>
      <c r="AR1164" s="80"/>
      <c r="AS1164" s="5"/>
      <c r="AT1164" s="80"/>
      <c r="AU1164" s="5"/>
      <c r="AV1164" s="80"/>
      <c r="AW1164" s="5"/>
      <c r="AX1164" s="80"/>
      <c r="AY1164" s="5"/>
      <c r="AZ1164" s="80"/>
      <c r="BA1164" s="5"/>
      <c r="BB1164" s="80"/>
      <c r="BC1164" s="80"/>
      <c r="BD1164" s="80"/>
      <c r="BE1164" s="80"/>
      <c r="BF1164" s="80"/>
      <c r="BG1164" s="80"/>
      <c r="BH1164" s="80"/>
      <c r="BI1164" s="80"/>
      <c r="BJ1164" s="80"/>
      <c r="BK1164" s="80"/>
      <c r="BL1164" s="80"/>
      <c r="BM1164" s="80"/>
      <c r="BN1164" s="80"/>
      <c r="BO1164" s="80"/>
      <c r="BP1164" s="80"/>
      <c r="BQ1164" s="80"/>
      <c r="BR1164" s="80"/>
      <c r="BS1164" s="80"/>
      <c r="BT1164" s="80"/>
      <c r="BU1164" s="80"/>
      <c r="BV1164" s="80"/>
      <c r="BW1164" s="80"/>
      <c r="BX1164" s="80"/>
      <c r="BY1164" s="80"/>
      <c r="BZ1164" s="80"/>
      <c r="CE1164" s="5"/>
    </row>
    <row r="1165" spans="1:83" s="6" customFormat="1" x14ac:dyDescent="0.25">
      <c r="B1165" s="77"/>
      <c r="C1165" s="78"/>
      <c r="D1165" s="80"/>
      <c r="E1165" s="80"/>
      <c r="F1165" s="80"/>
      <c r="G1165" s="80"/>
      <c r="H1165" s="80"/>
      <c r="I1165" s="80"/>
      <c r="J1165" s="80"/>
      <c r="K1165" s="5"/>
      <c r="L1165" s="5"/>
      <c r="M1165" s="80"/>
      <c r="N1165" s="5"/>
      <c r="O1165" s="80"/>
      <c r="P1165" s="5"/>
      <c r="Q1165" s="80"/>
      <c r="R1165" s="5"/>
      <c r="S1165" s="80"/>
      <c r="T1165" s="5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5"/>
      <c r="AE1165" s="80"/>
      <c r="AF1165" s="5"/>
      <c r="AG1165" s="80"/>
      <c r="AH1165" s="5"/>
      <c r="AI1165" s="80"/>
      <c r="AJ1165" s="5"/>
      <c r="AK1165" s="80"/>
      <c r="AL1165" s="5"/>
      <c r="AM1165" s="80"/>
      <c r="AN1165" s="5"/>
      <c r="AO1165" s="80"/>
      <c r="AP1165" s="80"/>
      <c r="AQ1165" s="5"/>
      <c r="AR1165" s="80"/>
      <c r="AS1165" s="5"/>
      <c r="AT1165" s="80"/>
      <c r="AU1165" s="5"/>
      <c r="AV1165" s="80"/>
      <c r="AW1165" s="5"/>
      <c r="AX1165" s="80"/>
      <c r="AY1165" s="5"/>
      <c r="AZ1165" s="80"/>
      <c r="BA1165" s="5"/>
      <c r="BB1165" s="80"/>
      <c r="BC1165" s="80"/>
      <c r="BD1165" s="80"/>
      <c r="BE1165" s="80"/>
      <c r="BF1165" s="80"/>
      <c r="BG1165" s="80"/>
      <c r="BH1165" s="80"/>
      <c r="BI1165" s="80"/>
      <c r="BJ1165" s="80"/>
      <c r="BK1165" s="80"/>
      <c r="BL1165" s="80"/>
      <c r="BM1165" s="80"/>
      <c r="BN1165" s="80"/>
      <c r="BO1165" s="80"/>
      <c r="BP1165" s="80"/>
      <c r="BQ1165" s="80"/>
      <c r="BR1165" s="80"/>
      <c r="BS1165" s="80"/>
      <c r="BT1165" s="80"/>
      <c r="BU1165" s="80"/>
      <c r="BV1165" s="80"/>
      <c r="BW1165" s="80"/>
      <c r="BX1165" s="80"/>
      <c r="BY1165" s="80"/>
      <c r="BZ1165" s="80"/>
      <c r="CE1165" s="5"/>
    </row>
    <row r="1166" spans="1:83" s="6" customFormat="1" x14ac:dyDescent="0.25">
      <c r="B1166" s="77"/>
      <c r="C1166" s="78"/>
      <c r="D1166" s="80"/>
      <c r="E1166" s="80"/>
      <c r="F1166" s="80"/>
      <c r="G1166" s="80"/>
      <c r="H1166" s="80"/>
      <c r="I1166" s="80"/>
      <c r="J1166" s="80"/>
      <c r="K1166" s="5"/>
      <c r="L1166" s="5"/>
      <c r="M1166" s="80"/>
      <c r="N1166" s="5"/>
      <c r="O1166" s="80"/>
      <c r="P1166" s="5"/>
      <c r="Q1166" s="80"/>
      <c r="R1166" s="5"/>
      <c r="S1166" s="80"/>
      <c r="T1166" s="5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5"/>
      <c r="AE1166" s="80"/>
      <c r="AF1166" s="5"/>
      <c r="AG1166" s="80"/>
      <c r="AH1166" s="5"/>
      <c r="AI1166" s="80"/>
      <c r="AJ1166" s="5"/>
      <c r="AK1166" s="80"/>
      <c r="AL1166" s="5"/>
      <c r="AM1166" s="80"/>
      <c r="AN1166" s="5"/>
      <c r="AO1166" s="80"/>
      <c r="AP1166" s="80"/>
      <c r="AQ1166" s="5"/>
      <c r="AR1166" s="80"/>
      <c r="AS1166" s="5"/>
      <c r="AT1166" s="80"/>
      <c r="AU1166" s="5"/>
      <c r="AV1166" s="80"/>
      <c r="AW1166" s="5"/>
      <c r="AX1166" s="80"/>
      <c r="AY1166" s="5"/>
      <c r="AZ1166" s="80"/>
      <c r="BA1166" s="5"/>
      <c r="BB1166" s="80"/>
      <c r="BC1166" s="80"/>
      <c r="BD1166" s="80"/>
      <c r="BE1166" s="80"/>
      <c r="BF1166" s="80"/>
      <c r="BG1166" s="80"/>
      <c r="BH1166" s="80"/>
      <c r="BI1166" s="80"/>
      <c r="BJ1166" s="80"/>
      <c r="BK1166" s="80"/>
      <c r="BL1166" s="80"/>
      <c r="BM1166" s="80"/>
      <c r="BN1166" s="80"/>
      <c r="BO1166" s="80"/>
      <c r="BP1166" s="80"/>
      <c r="BQ1166" s="80"/>
      <c r="BR1166" s="80"/>
      <c r="BS1166" s="80"/>
      <c r="BT1166" s="80"/>
      <c r="BU1166" s="80"/>
      <c r="BV1166" s="80"/>
      <c r="BW1166" s="80"/>
      <c r="BX1166" s="80"/>
      <c r="BY1166" s="80"/>
      <c r="BZ1166" s="80"/>
      <c r="CE1166" s="5"/>
    </row>
    <row r="1167" spans="1:83" s="6" customFormat="1" x14ac:dyDescent="0.25">
      <c r="B1167" s="77"/>
      <c r="C1167" s="78"/>
      <c r="D1167" s="80"/>
      <c r="E1167" s="80"/>
      <c r="F1167" s="80"/>
      <c r="G1167" s="80"/>
      <c r="H1167" s="80"/>
      <c r="I1167" s="80"/>
      <c r="J1167" s="80"/>
      <c r="K1167" s="5"/>
      <c r="L1167" s="5"/>
      <c r="M1167" s="80"/>
      <c r="N1167" s="5"/>
      <c r="O1167" s="80"/>
      <c r="P1167" s="5"/>
      <c r="Q1167" s="80"/>
      <c r="R1167" s="5"/>
      <c r="S1167" s="80"/>
      <c r="T1167" s="5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5"/>
      <c r="AE1167" s="80"/>
      <c r="AF1167" s="5"/>
      <c r="AG1167" s="80"/>
      <c r="AH1167" s="5"/>
      <c r="AI1167" s="80"/>
      <c r="AJ1167" s="5"/>
      <c r="AK1167" s="80"/>
      <c r="AL1167" s="5"/>
      <c r="AM1167" s="80"/>
      <c r="AN1167" s="5"/>
      <c r="AO1167" s="80"/>
      <c r="AP1167" s="80"/>
      <c r="AQ1167" s="5"/>
      <c r="AR1167" s="80"/>
      <c r="AS1167" s="5"/>
      <c r="AT1167" s="80"/>
      <c r="AU1167" s="5"/>
      <c r="AV1167" s="80"/>
      <c r="AW1167" s="5"/>
      <c r="AX1167" s="80"/>
      <c r="AY1167" s="5"/>
      <c r="AZ1167" s="80"/>
      <c r="BA1167" s="5"/>
      <c r="BB1167" s="80"/>
      <c r="BC1167" s="80"/>
      <c r="BD1167" s="80"/>
      <c r="BE1167" s="80"/>
      <c r="BF1167" s="80"/>
      <c r="BG1167" s="80"/>
      <c r="BH1167" s="80"/>
      <c r="BI1167" s="80"/>
      <c r="BJ1167" s="80"/>
      <c r="BK1167" s="80"/>
      <c r="BL1167" s="80"/>
      <c r="BM1167" s="80"/>
      <c r="BN1167" s="80"/>
      <c r="BO1167" s="80"/>
      <c r="BP1167" s="80"/>
      <c r="BQ1167" s="80"/>
      <c r="BR1167" s="80"/>
      <c r="BS1167" s="80"/>
      <c r="BT1167" s="80"/>
      <c r="BU1167" s="80"/>
      <c r="BV1167" s="80"/>
      <c r="BW1167" s="80"/>
      <c r="BX1167" s="80"/>
      <c r="BY1167" s="80"/>
      <c r="BZ1167" s="80"/>
      <c r="CE1167" s="5"/>
    </row>
    <row r="1168" spans="1:83" s="6" customFormat="1" x14ac:dyDescent="0.25">
      <c r="B1168" s="77"/>
      <c r="C1168" s="78"/>
      <c r="D1168" s="80"/>
      <c r="E1168" s="80"/>
      <c r="F1168" s="80"/>
      <c r="G1168" s="80"/>
      <c r="H1168" s="80"/>
      <c r="I1168" s="80"/>
      <c r="J1168" s="80"/>
      <c r="K1168" s="5"/>
      <c r="L1168" s="5"/>
      <c r="M1168" s="80"/>
      <c r="N1168" s="5"/>
      <c r="O1168" s="80"/>
      <c r="P1168" s="5"/>
      <c r="Q1168" s="80"/>
      <c r="R1168" s="5"/>
      <c r="S1168" s="80"/>
      <c r="T1168" s="5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5"/>
      <c r="AE1168" s="80"/>
      <c r="AF1168" s="5"/>
      <c r="AG1168" s="80"/>
      <c r="AH1168" s="5"/>
      <c r="AI1168" s="80"/>
      <c r="AJ1168" s="5"/>
      <c r="AK1168" s="80"/>
      <c r="AL1168" s="5"/>
      <c r="AM1168" s="80"/>
      <c r="AN1168" s="5"/>
      <c r="AO1168" s="80"/>
      <c r="AP1168" s="80"/>
      <c r="AQ1168" s="5"/>
      <c r="AR1168" s="80"/>
      <c r="AS1168" s="5"/>
      <c r="AT1168" s="80"/>
      <c r="AU1168" s="5"/>
      <c r="AV1168" s="80"/>
      <c r="AW1168" s="5"/>
      <c r="AX1168" s="80"/>
      <c r="AY1168" s="5"/>
      <c r="AZ1168" s="80"/>
      <c r="BA1168" s="5"/>
      <c r="BB1168" s="80"/>
      <c r="BC1168" s="80"/>
      <c r="BD1168" s="80"/>
      <c r="BE1168" s="80"/>
      <c r="BF1168" s="80"/>
      <c r="BG1168" s="80"/>
      <c r="BH1168" s="80"/>
      <c r="BI1168" s="80"/>
      <c r="BJ1168" s="80"/>
      <c r="BK1168" s="80"/>
      <c r="BL1168" s="80"/>
      <c r="BM1168" s="80"/>
      <c r="BN1168" s="80"/>
      <c r="BO1168" s="80"/>
      <c r="BP1168" s="80"/>
      <c r="BQ1168" s="80"/>
      <c r="BR1168" s="80"/>
      <c r="BS1168" s="80"/>
      <c r="BT1168" s="80"/>
      <c r="BU1168" s="80"/>
      <c r="BV1168" s="80"/>
      <c r="BW1168" s="80"/>
      <c r="BX1168" s="80"/>
      <c r="BY1168" s="80"/>
      <c r="BZ1168" s="80"/>
      <c r="CE1168" s="5"/>
    </row>
    <row r="1169" spans="2:83" s="6" customFormat="1" x14ac:dyDescent="0.25">
      <c r="B1169" s="77"/>
      <c r="C1169" s="78"/>
      <c r="D1169" s="80"/>
      <c r="E1169" s="80"/>
      <c r="F1169" s="80"/>
      <c r="G1169" s="80"/>
      <c r="H1169" s="80"/>
      <c r="I1169" s="80"/>
      <c r="J1169" s="80"/>
      <c r="K1169" s="5"/>
      <c r="L1169" s="5"/>
      <c r="M1169" s="80"/>
      <c r="N1169" s="5"/>
      <c r="O1169" s="80"/>
      <c r="P1169" s="5"/>
      <c r="Q1169" s="80"/>
      <c r="R1169" s="5"/>
      <c r="S1169" s="80"/>
      <c r="T1169" s="5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5"/>
      <c r="AE1169" s="80"/>
      <c r="AF1169" s="5"/>
      <c r="AG1169" s="80"/>
      <c r="AH1169" s="5"/>
      <c r="AI1169" s="80"/>
      <c r="AJ1169" s="5"/>
      <c r="AK1169" s="80"/>
      <c r="AL1169" s="5"/>
      <c r="AM1169" s="80"/>
      <c r="AN1169" s="5"/>
      <c r="AO1169" s="80"/>
      <c r="AP1169" s="80"/>
      <c r="AQ1169" s="5"/>
      <c r="AR1169" s="80"/>
      <c r="AS1169" s="5"/>
      <c r="AT1169" s="80"/>
      <c r="AU1169" s="5"/>
      <c r="AV1169" s="80"/>
      <c r="AW1169" s="5"/>
      <c r="AX1169" s="80"/>
      <c r="AY1169" s="5"/>
      <c r="AZ1169" s="80"/>
      <c r="BA1169" s="5"/>
      <c r="BB1169" s="80"/>
      <c r="BC1169" s="80"/>
      <c r="BD1169" s="80"/>
      <c r="BE1169" s="80"/>
      <c r="BF1169" s="80"/>
      <c r="BG1169" s="80"/>
      <c r="BH1169" s="80"/>
      <c r="BI1169" s="80"/>
      <c r="BJ1169" s="80"/>
      <c r="BK1169" s="80"/>
      <c r="BL1169" s="80"/>
      <c r="BM1169" s="80"/>
      <c r="BN1169" s="80"/>
      <c r="BO1169" s="80"/>
      <c r="BP1169" s="80"/>
      <c r="BQ1169" s="80"/>
      <c r="BR1169" s="80"/>
      <c r="BS1169" s="80"/>
      <c r="BT1169" s="80"/>
      <c r="BU1169" s="80"/>
      <c r="BV1169" s="80"/>
      <c r="BW1169" s="80"/>
      <c r="BX1169" s="80"/>
      <c r="BY1169" s="80"/>
      <c r="BZ1169" s="80"/>
      <c r="CE1169" s="5"/>
    </row>
    <row r="1170" spans="2:83" s="6" customFormat="1" x14ac:dyDescent="0.25">
      <c r="B1170" s="77"/>
      <c r="C1170" s="78"/>
      <c r="D1170" s="80"/>
      <c r="E1170" s="80"/>
      <c r="F1170" s="80"/>
      <c r="G1170" s="80"/>
      <c r="H1170" s="80"/>
      <c r="I1170" s="80"/>
      <c r="J1170" s="80"/>
      <c r="K1170" s="5"/>
      <c r="L1170" s="5"/>
      <c r="M1170" s="80"/>
      <c r="N1170" s="5"/>
      <c r="O1170" s="80"/>
      <c r="P1170" s="5"/>
      <c r="Q1170" s="80"/>
      <c r="R1170" s="5"/>
      <c r="S1170" s="80"/>
      <c r="T1170" s="5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5"/>
      <c r="AE1170" s="80"/>
      <c r="AF1170" s="5"/>
      <c r="AG1170" s="80"/>
      <c r="AH1170" s="5"/>
      <c r="AI1170" s="80"/>
      <c r="AJ1170" s="5"/>
      <c r="AK1170" s="80"/>
      <c r="AL1170" s="5"/>
      <c r="AM1170" s="80"/>
      <c r="AN1170" s="5"/>
      <c r="AO1170" s="80"/>
      <c r="AP1170" s="80"/>
      <c r="AQ1170" s="5"/>
      <c r="AR1170" s="80"/>
      <c r="AS1170" s="5"/>
      <c r="AT1170" s="80"/>
      <c r="AU1170" s="5"/>
      <c r="AV1170" s="80"/>
      <c r="AW1170" s="5"/>
      <c r="AX1170" s="80"/>
      <c r="AY1170" s="5"/>
      <c r="AZ1170" s="80"/>
      <c r="BA1170" s="5"/>
      <c r="BB1170" s="80"/>
      <c r="BC1170" s="80"/>
      <c r="BD1170" s="80"/>
      <c r="BE1170" s="80"/>
      <c r="BF1170" s="80"/>
      <c r="BG1170" s="80"/>
      <c r="BH1170" s="80"/>
      <c r="BI1170" s="80"/>
      <c r="BJ1170" s="80"/>
      <c r="BK1170" s="80"/>
      <c r="BL1170" s="80"/>
      <c r="BM1170" s="80"/>
      <c r="BN1170" s="80"/>
      <c r="BO1170" s="80"/>
      <c r="BP1170" s="80"/>
      <c r="BQ1170" s="80"/>
      <c r="BR1170" s="80"/>
      <c r="BS1170" s="80"/>
      <c r="BT1170" s="80"/>
      <c r="BU1170" s="80"/>
      <c r="BV1170" s="80"/>
      <c r="BW1170" s="80"/>
      <c r="BX1170" s="80"/>
      <c r="BY1170" s="80"/>
      <c r="BZ1170" s="80"/>
      <c r="CE1170" s="5"/>
    </row>
    <row r="1171" spans="2:83" s="6" customFormat="1" x14ac:dyDescent="0.25">
      <c r="B1171" s="77"/>
      <c r="C1171" s="78"/>
      <c r="D1171" s="80"/>
      <c r="E1171" s="80"/>
      <c r="F1171" s="80"/>
      <c r="G1171" s="80"/>
      <c r="H1171" s="80"/>
      <c r="I1171" s="80"/>
      <c r="J1171" s="80"/>
      <c r="K1171" s="5"/>
      <c r="L1171" s="5"/>
      <c r="M1171" s="80"/>
      <c r="N1171" s="5"/>
      <c r="O1171" s="80"/>
      <c r="P1171" s="5"/>
      <c r="Q1171" s="80"/>
      <c r="R1171" s="5"/>
      <c r="S1171" s="80"/>
      <c r="T1171" s="5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5"/>
      <c r="AE1171" s="80"/>
      <c r="AF1171" s="5"/>
      <c r="AG1171" s="80"/>
      <c r="AH1171" s="5"/>
      <c r="AI1171" s="80"/>
      <c r="AJ1171" s="5"/>
      <c r="AK1171" s="80"/>
      <c r="AL1171" s="5"/>
      <c r="AM1171" s="80"/>
      <c r="AN1171" s="5"/>
      <c r="AO1171" s="80"/>
      <c r="AP1171" s="80"/>
      <c r="AQ1171" s="5"/>
      <c r="AR1171" s="80"/>
      <c r="AS1171" s="5"/>
      <c r="AT1171" s="80"/>
      <c r="AU1171" s="5"/>
      <c r="AV1171" s="80"/>
      <c r="AW1171" s="5"/>
      <c r="AX1171" s="80"/>
      <c r="AY1171" s="5"/>
      <c r="AZ1171" s="80"/>
      <c r="BA1171" s="5"/>
      <c r="BB1171" s="80"/>
      <c r="BC1171" s="80"/>
      <c r="BD1171" s="80"/>
      <c r="BE1171" s="80"/>
      <c r="BF1171" s="80"/>
      <c r="BG1171" s="80"/>
      <c r="BH1171" s="80"/>
      <c r="BI1171" s="80"/>
      <c r="BJ1171" s="80"/>
      <c r="BK1171" s="80"/>
      <c r="BL1171" s="80"/>
      <c r="BM1171" s="80"/>
      <c r="BN1171" s="80"/>
      <c r="BO1171" s="80"/>
      <c r="BP1171" s="80"/>
      <c r="BQ1171" s="80"/>
      <c r="BR1171" s="80"/>
      <c r="BS1171" s="80"/>
      <c r="BT1171" s="80"/>
      <c r="BU1171" s="80"/>
      <c r="BV1171" s="80"/>
      <c r="BW1171" s="80"/>
      <c r="BX1171" s="80"/>
      <c r="BY1171" s="80"/>
      <c r="BZ1171" s="80"/>
      <c r="CE1171" s="5"/>
    </row>
    <row r="1172" spans="2:83" s="6" customFormat="1" x14ac:dyDescent="0.25">
      <c r="B1172" s="77"/>
      <c r="C1172" s="78"/>
      <c r="D1172" s="80"/>
      <c r="E1172" s="80"/>
      <c r="F1172" s="80"/>
      <c r="G1172" s="80"/>
      <c r="H1172" s="80"/>
      <c r="I1172" s="80"/>
      <c r="J1172" s="80"/>
      <c r="K1172" s="5"/>
      <c r="L1172" s="5"/>
      <c r="M1172" s="80"/>
      <c r="N1172" s="5"/>
      <c r="O1172" s="80"/>
      <c r="P1172" s="5"/>
      <c r="Q1172" s="80"/>
      <c r="R1172" s="5"/>
      <c r="S1172" s="80"/>
      <c r="T1172" s="5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5"/>
      <c r="AE1172" s="80"/>
      <c r="AF1172" s="5"/>
      <c r="AG1172" s="80"/>
      <c r="AH1172" s="5"/>
      <c r="AI1172" s="80"/>
      <c r="AJ1172" s="5"/>
      <c r="AK1172" s="80"/>
      <c r="AL1172" s="5"/>
      <c r="AM1172" s="80"/>
      <c r="AN1172" s="5"/>
      <c r="AO1172" s="80"/>
      <c r="AP1172" s="80"/>
      <c r="AQ1172" s="5"/>
      <c r="AR1172" s="80"/>
      <c r="AS1172" s="5"/>
      <c r="AT1172" s="80"/>
      <c r="AU1172" s="5"/>
      <c r="AV1172" s="80"/>
      <c r="AW1172" s="5"/>
      <c r="AX1172" s="80"/>
      <c r="AY1172" s="5"/>
      <c r="AZ1172" s="80"/>
      <c r="BA1172" s="5"/>
      <c r="BB1172" s="80"/>
      <c r="BC1172" s="80"/>
      <c r="BD1172" s="80"/>
      <c r="BE1172" s="80"/>
      <c r="BF1172" s="80"/>
      <c r="BG1172" s="80"/>
      <c r="BH1172" s="80"/>
      <c r="BI1172" s="80"/>
      <c r="BJ1172" s="80"/>
      <c r="BK1172" s="80"/>
      <c r="BL1172" s="80"/>
      <c r="BM1172" s="80"/>
      <c r="BN1172" s="80"/>
      <c r="BO1172" s="80"/>
      <c r="BP1172" s="80"/>
      <c r="BQ1172" s="80"/>
      <c r="BR1172" s="80"/>
      <c r="BS1172" s="80"/>
      <c r="BT1172" s="80"/>
      <c r="BU1172" s="80"/>
      <c r="BV1172" s="80"/>
      <c r="BW1172" s="80"/>
      <c r="BX1172" s="80"/>
      <c r="BY1172" s="80"/>
      <c r="BZ1172" s="80"/>
      <c r="CE1172" s="5"/>
    </row>
    <row r="1173" spans="2:83" s="6" customFormat="1" x14ac:dyDescent="0.25">
      <c r="B1173" s="77"/>
      <c r="C1173" s="78"/>
      <c r="D1173" s="80"/>
      <c r="E1173" s="80"/>
      <c r="F1173" s="80"/>
      <c r="G1173" s="80"/>
      <c r="H1173" s="80"/>
      <c r="I1173" s="80"/>
      <c r="J1173" s="80"/>
      <c r="K1173" s="5"/>
      <c r="L1173" s="5"/>
      <c r="M1173" s="80"/>
      <c r="N1173" s="5"/>
      <c r="O1173" s="80"/>
      <c r="P1173" s="5"/>
      <c r="Q1173" s="80"/>
      <c r="R1173" s="5"/>
      <c r="S1173" s="80"/>
      <c r="T1173" s="5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5"/>
      <c r="AE1173" s="80"/>
      <c r="AF1173" s="5"/>
      <c r="AG1173" s="80"/>
      <c r="AH1173" s="5"/>
      <c r="AI1173" s="80"/>
      <c r="AJ1173" s="5"/>
      <c r="AK1173" s="80"/>
      <c r="AL1173" s="5"/>
      <c r="AM1173" s="80"/>
      <c r="AN1173" s="5"/>
      <c r="AO1173" s="80"/>
      <c r="AP1173" s="80"/>
      <c r="AQ1173" s="5"/>
      <c r="AR1173" s="80"/>
      <c r="AS1173" s="5"/>
      <c r="AT1173" s="80"/>
      <c r="AU1173" s="5"/>
      <c r="AV1173" s="80"/>
      <c r="AW1173" s="5"/>
      <c r="AX1173" s="80"/>
      <c r="AY1173" s="5"/>
      <c r="AZ1173" s="80"/>
      <c r="BA1173" s="5"/>
      <c r="BB1173" s="80"/>
      <c r="BC1173" s="80"/>
      <c r="BD1173" s="80"/>
      <c r="BE1173" s="80"/>
      <c r="BF1173" s="80"/>
      <c r="BG1173" s="80"/>
      <c r="BH1173" s="80"/>
      <c r="BI1173" s="80"/>
      <c r="BJ1173" s="80"/>
      <c r="BK1173" s="80"/>
      <c r="BL1173" s="80"/>
      <c r="BM1173" s="80"/>
      <c r="BN1173" s="80"/>
      <c r="BO1173" s="80"/>
      <c r="BP1173" s="80"/>
      <c r="BQ1173" s="80"/>
      <c r="BR1173" s="80"/>
      <c r="BS1173" s="80"/>
      <c r="BT1173" s="80"/>
      <c r="BU1173" s="80"/>
      <c r="BV1173" s="80"/>
      <c r="BW1173" s="80"/>
      <c r="BX1173" s="80"/>
      <c r="BY1173" s="80"/>
      <c r="BZ1173" s="80"/>
      <c r="CE1173" s="5"/>
    </row>
    <row r="1174" spans="2:83" s="6" customFormat="1" x14ac:dyDescent="0.25">
      <c r="B1174" s="77"/>
      <c r="C1174" s="78"/>
      <c r="D1174" s="80"/>
      <c r="E1174" s="80"/>
      <c r="F1174" s="80"/>
      <c r="G1174" s="80"/>
      <c r="H1174" s="80"/>
      <c r="I1174" s="80"/>
      <c r="J1174" s="80"/>
      <c r="K1174" s="5"/>
      <c r="L1174" s="5"/>
      <c r="M1174" s="80"/>
      <c r="N1174" s="5"/>
      <c r="O1174" s="80"/>
      <c r="P1174" s="5"/>
      <c r="Q1174" s="80"/>
      <c r="R1174" s="5"/>
      <c r="S1174" s="80"/>
      <c r="T1174" s="5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5"/>
      <c r="AE1174" s="80"/>
      <c r="AF1174" s="5"/>
      <c r="AG1174" s="80"/>
      <c r="AH1174" s="5"/>
      <c r="AI1174" s="80"/>
      <c r="AJ1174" s="5"/>
      <c r="AK1174" s="80"/>
      <c r="AL1174" s="5"/>
      <c r="AM1174" s="80"/>
      <c r="AN1174" s="5"/>
      <c r="AO1174" s="80"/>
      <c r="AP1174" s="80"/>
      <c r="AQ1174" s="5"/>
      <c r="AR1174" s="80"/>
      <c r="AS1174" s="5"/>
      <c r="AT1174" s="80"/>
      <c r="AU1174" s="5"/>
      <c r="AV1174" s="80"/>
      <c r="AW1174" s="5"/>
      <c r="AX1174" s="80"/>
      <c r="AY1174" s="5"/>
      <c r="AZ1174" s="80"/>
      <c r="BA1174" s="5"/>
      <c r="BB1174" s="80"/>
      <c r="BC1174" s="80"/>
      <c r="BD1174" s="80"/>
      <c r="BE1174" s="80"/>
      <c r="BF1174" s="80"/>
      <c r="BG1174" s="80"/>
      <c r="BH1174" s="80"/>
      <c r="BI1174" s="80"/>
      <c r="BJ1174" s="80"/>
      <c r="BK1174" s="80"/>
      <c r="BL1174" s="80"/>
      <c r="BM1174" s="80"/>
      <c r="BN1174" s="80"/>
      <c r="BO1174" s="80"/>
      <c r="BP1174" s="80"/>
      <c r="BQ1174" s="80"/>
      <c r="BR1174" s="80"/>
      <c r="BS1174" s="80"/>
      <c r="BT1174" s="80"/>
      <c r="BU1174" s="80"/>
      <c r="BV1174" s="80"/>
      <c r="BW1174" s="80"/>
      <c r="BX1174" s="80"/>
      <c r="BY1174" s="80"/>
      <c r="BZ1174" s="80"/>
      <c r="CE1174" s="5"/>
    </row>
    <row r="1175" spans="2:83" s="6" customFormat="1" x14ac:dyDescent="0.25">
      <c r="B1175" s="77"/>
      <c r="C1175" s="78"/>
      <c r="D1175" s="80"/>
      <c r="E1175" s="80"/>
      <c r="F1175" s="80"/>
      <c r="G1175" s="80"/>
      <c r="H1175" s="80"/>
      <c r="I1175" s="80"/>
      <c r="J1175" s="80"/>
      <c r="K1175" s="5"/>
      <c r="L1175" s="5"/>
      <c r="M1175" s="80"/>
      <c r="N1175" s="5"/>
      <c r="O1175" s="80"/>
      <c r="P1175" s="5"/>
      <c r="Q1175" s="80"/>
      <c r="R1175" s="5"/>
      <c r="S1175" s="80"/>
      <c r="T1175" s="5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5"/>
      <c r="AE1175" s="80"/>
      <c r="AF1175" s="5"/>
      <c r="AG1175" s="80"/>
      <c r="AH1175" s="5"/>
      <c r="AI1175" s="80"/>
      <c r="AJ1175" s="5"/>
      <c r="AK1175" s="80"/>
      <c r="AL1175" s="5"/>
      <c r="AM1175" s="80"/>
      <c r="AN1175" s="5"/>
      <c r="AO1175" s="80"/>
      <c r="AP1175" s="80"/>
      <c r="AQ1175" s="5"/>
      <c r="AR1175" s="80"/>
      <c r="AS1175" s="5"/>
      <c r="AT1175" s="80"/>
      <c r="AU1175" s="5"/>
      <c r="AV1175" s="80"/>
      <c r="AW1175" s="5"/>
      <c r="AX1175" s="80"/>
      <c r="AY1175" s="5"/>
      <c r="AZ1175" s="80"/>
      <c r="BA1175" s="5"/>
      <c r="BB1175" s="80"/>
      <c r="BC1175" s="80"/>
      <c r="BD1175" s="80"/>
      <c r="BE1175" s="80"/>
      <c r="BF1175" s="80"/>
      <c r="BG1175" s="80"/>
      <c r="BH1175" s="80"/>
      <c r="BI1175" s="80"/>
      <c r="BJ1175" s="80"/>
      <c r="BK1175" s="80"/>
      <c r="BL1175" s="80"/>
      <c r="BM1175" s="80"/>
      <c r="BN1175" s="80"/>
      <c r="BO1175" s="80"/>
      <c r="BP1175" s="80"/>
      <c r="BQ1175" s="80"/>
      <c r="BR1175" s="80"/>
      <c r="BS1175" s="80"/>
      <c r="BT1175" s="80"/>
      <c r="BU1175" s="80"/>
      <c r="BV1175" s="80"/>
      <c r="BW1175" s="80"/>
      <c r="BX1175" s="80"/>
      <c r="BY1175" s="80"/>
      <c r="BZ1175" s="80"/>
      <c r="CE1175" s="5"/>
    </row>
    <row r="1176" spans="2:83" s="6" customFormat="1" x14ac:dyDescent="0.25">
      <c r="B1176" s="77"/>
      <c r="C1176" s="78"/>
      <c r="D1176" s="80"/>
      <c r="E1176" s="80"/>
      <c r="F1176" s="80"/>
      <c r="G1176" s="80"/>
      <c r="H1176" s="80"/>
      <c r="I1176" s="80"/>
      <c r="J1176" s="80"/>
      <c r="K1176" s="5"/>
      <c r="L1176" s="5"/>
      <c r="M1176" s="80"/>
      <c r="N1176" s="5"/>
      <c r="O1176" s="80"/>
      <c r="P1176" s="5"/>
      <c r="Q1176" s="80"/>
      <c r="R1176" s="5"/>
      <c r="S1176" s="80"/>
      <c r="T1176" s="5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5"/>
      <c r="AE1176" s="80"/>
      <c r="AF1176" s="5"/>
      <c r="AG1176" s="80"/>
      <c r="AH1176" s="5"/>
      <c r="AI1176" s="80"/>
      <c r="AJ1176" s="5"/>
      <c r="AK1176" s="80"/>
      <c r="AL1176" s="5"/>
      <c r="AM1176" s="80"/>
      <c r="AN1176" s="5"/>
      <c r="AO1176" s="80"/>
      <c r="AP1176" s="80"/>
      <c r="AQ1176" s="5"/>
      <c r="AR1176" s="80"/>
      <c r="AS1176" s="5"/>
      <c r="AT1176" s="80"/>
      <c r="AU1176" s="5"/>
      <c r="AV1176" s="80"/>
      <c r="AW1176" s="5"/>
      <c r="AX1176" s="80"/>
      <c r="AY1176" s="5"/>
      <c r="AZ1176" s="80"/>
      <c r="BA1176" s="5"/>
      <c r="BB1176" s="80"/>
      <c r="BC1176" s="80"/>
      <c r="BD1176" s="80"/>
      <c r="BE1176" s="80"/>
      <c r="BF1176" s="80"/>
      <c r="BG1176" s="80"/>
      <c r="BH1176" s="80"/>
      <c r="BI1176" s="80"/>
      <c r="BJ1176" s="80"/>
      <c r="BK1176" s="80"/>
      <c r="BL1176" s="80"/>
      <c r="BM1176" s="80"/>
      <c r="BN1176" s="80"/>
      <c r="BO1176" s="80"/>
      <c r="BP1176" s="80"/>
      <c r="BQ1176" s="80"/>
      <c r="BR1176" s="80"/>
      <c r="BS1176" s="80"/>
      <c r="BT1176" s="80"/>
      <c r="BU1176" s="80"/>
      <c r="BV1176" s="80"/>
      <c r="BW1176" s="80"/>
      <c r="BX1176" s="80"/>
      <c r="BY1176" s="80"/>
      <c r="BZ1176" s="80"/>
      <c r="CE1176" s="5"/>
    </row>
    <row r="1177" spans="2:83" s="6" customFormat="1" x14ac:dyDescent="0.25">
      <c r="B1177" s="77"/>
      <c r="C1177" s="78"/>
      <c r="D1177" s="80"/>
      <c r="E1177" s="80"/>
      <c r="F1177" s="80"/>
      <c r="G1177" s="80"/>
      <c r="H1177" s="80"/>
      <c r="I1177" s="80"/>
      <c r="J1177" s="80"/>
      <c r="K1177" s="5"/>
      <c r="L1177" s="5"/>
      <c r="M1177" s="80"/>
      <c r="N1177" s="5"/>
      <c r="O1177" s="80"/>
      <c r="P1177" s="5"/>
      <c r="Q1177" s="80"/>
      <c r="R1177" s="5"/>
      <c r="S1177" s="80"/>
      <c r="T1177" s="5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5"/>
      <c r="AE1177" s="80"/>
      <c r="AF1177" s="5"/>
      <c r="AG1177" s="80"/>
      <c r="AH1177" s="5"/>
      <c r="AI1177" s="80"/>
      <c r="AJ1177" s="5"/>
      <c r="AK1177" s="80"/>
      <c r="AL1177" s="5"/>
      <c r="AM1177" s="80"/>
      <c r="AN1177" s="5"/>
      <c r="AO1177" s="80"/>
      <c r="AP1177" s="80"/>
      <c r="AQ1177" s="5"/>
      <c r="AR1177" s="80"/>
      <c r="AS1177" s="5"/>
      <c r="AT1177" s="80"/>
      <c r="AU1177" s="5"/>
      <c r="AV1177" s="80"/>
      <c r="AW1177" s="5"/>
      <c r="AX1177" s="80"/>
      <c r="AY1177" s="5"/>
      <c r="AZ1177" s="80"/>
      <c r="BA1177" s="5"/>
      <c r="BB1177" s="80"/>
      <c r="BC1177" s="80"/>
      <c r="BD1177" s="80"/>
      <c r="BE1177" s="80"/>
      <c r="BF1177" s="80"/>
      <c r="BG1177" s="80"/>
      <c r="BH1177" s="80"/>
      <c r="BI1177" s="80"/>
      <c r="BJ1177" s="80"/>
      <c r="BK1177" s="80"/>
      <c r="BL1177" s="80"/>
      <c r="BM1177" s="80"/>
      <c r="BN1177" s="80"/>
      <c r="BO1177" s="80"/>
      <c r="BP1177" s="80"/>
      <c r="BQ1177" s="80"/>
      <c r="BR1177" s="80"/>
      <c r="BS1177" s="80"/>
      <c r="BT1177" s="80"/>
      <c r="BU1177" s="80"/>
      <c r="BV1177" s="80"/>
      <c r="BW1177" s="80"/>
      <c r="BX1177" s="80"/>
      <c r="BY1177" s="80"/>
      <c r="BZ1177" s="80"/>
      <c r="CE1177" s="5"/>
    </row>
    <row r="1178" spans="2:83" s="6" customFormat="1" x14ac:dyDescent="0.25">
      <c r="B1178" s="77"/>
      <c r="C1178" s="78"/>
      <c r="D1178" s="80"/>
      <c r="E1178" s="80"/>
      <c r="F1178" s="80"/>
      <c r="G1178" s="80"/>
      <c r="H1178" s="80"/>
      <c r="I1178" s="80"/>
      <c r="J1178" s="80"/>
      <c r="K1178" s="5"/>
      <c r="L1178" s="5"/>
      <c r="M1178" s="80"/>
      <c r="N1178" s="5"/>
      <c r="O1178" s="80"/>
      <c r="P1178" s="5"/>
      <c r="Q1178" s="80"/>
      <c r="R1178" s="5"/>
      <c r="S1178" s="80"/>
      <c r="T1178" s="5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5"/>
      <c r="AE1178" s="80"/>
      <c r="AF1178" s="5"/>
      <c r="AG1178" s="80"/>
      <c r="AH1178" s="5"/>
      <c r="AI1178" s="80"/>
      <c r="AJ1178" s="5"/>
      <c r="AK1178" s="80"/>
      <c r="AL1178" s="5"/>
      <c r="AM1178" s="80"/>
      <c r="AN1178" s="5"/>
      <c r="AO1178" s="80"/>
      <c r="AP1178" s="80"/>
      <c r="AQ1178" s="5"/>
      <c r="AR1178" s="80"/>
      <c r="AS1178" s="5"/>
      <c r="AT1178" s="80"/>
      <c r="AU1178" s="5"/>
      <c r="AV1178" s="80"/>
      <c r="AW1178" s="5"/>
      <c r="AX1178" s="80"/>
      <c r="AY1178" s="5"/>
      <c r="AZ1178" s="80"/>
      <c r="BA1178" s="5"/>
      <c r="BB1178" s="80"/>
      <c r="BC1178" s="80"/>
      <c r="BD1178" s="80"/>
      <c r="BE1178" s="80"/>
      <c r="BF1178" s="80"/>
      <c r="BG1178" s="80"/>
      <c r="BH1178" s="80"/>
      <c r="BI1178" s="80"/>
      <c r="BJ1178" s="80"/>
      <c r="BK1178" s="80"/>
      <c r="BL1178" s="80"/>
      <c r="BM1178" s="80"/>
      <c r="BN1178" s="80"/>
      <c r="BO1178" s="80"/>
      <c r="BP1178" s="80"/>
      <c r="BQ1178" s="80"/>
      <c r="BR1178" s="80"/>
      <c r="BS1178" s="80"/>
      <c r="BT1178" s="80"/>
      <c r="BU1178" s="80"/>
      <c r="BV1178" s="80"/>
      <c r="BW1178" s="80"/>
      <c r="BX1178" s="80"/>
      <c r="BY1178" s="80"/>
      <c r="BZ1178" s="80"/>
      <c r="CE1178" s="5"/>
    </row>
    <row r="1179" spans="2:83" s="6" customFormat="1" x14ac:dyDescent="0.25">
      <c r="B1179" s="77"/>
      <c r="C1179" s="78"/>
      <c r="D1179" s="80"/>
      <c r="E1179" s="80"/>
      <c r="F1179" s="80"/>
      <c r="G1179" s="80"/>
      <c r="H1179" s="80"/>
      <c r="I1179" s="80"/>
      <c r="J1179" s="80"/>
      <c r="K1179" s="5"/>
      <c r="L1179" s="5"/>
      <c r="M1179" s="80"/>
      <c r="N1179" s="5"/>
      <c r="O1179" s="80"/>
      <c r="P1179" s="5"/>
      <c r="Q1179" s="80"/>
      <c r="R1179" s="5"/>
      <c r="S1179" s="80"/>
      <c r="T1179" s="5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5"/>
      <c r="AE1179" s="80"/>
      <c r="AF1179" s="5"/>
      <c r="AG1179" s="80"/>
      <c r="AH1179" s="5"/>
      <c r="AI1179" s="80"/>
      <c r="AJ1179" s="5"/>
      <c r="AK1179" s="80"/>
      <c r="AL1179" s="5"/>
      <c r="AM1179" s="80"/>
      <c r="AN1179" s="5"/>
      <c r="AO1179" s="80"/>
      <c r="AP1179" s="80"/>
      <c r="AQ1179" s="5"/>
      <c r="AR1179" s="80"/>
      <c r="AS1179" s="5"/>
      <c r="AT1179" s="80"/>
      <c r="AU1179" s="5"/>
      <c r="AV1179" s="80"/>
      <c r="AW1179" s="5"/>
      <c r="AX1179" s="80"/>
      <c r="AY1179" s="5"/>
      <c r="AZ1179" s="80"/>
      <c r="BA1179" s="5"/>
      <c r="BB1179" s="80"/>
      <c r="BC1179" s="80"/>
      <c r="BD1179" s="80"/>
      <c r="BE1179" s="80"/>
      <c r="BF1179" s="80"/>
      <c r="BG1179" s="80"/>
      <c r="BH1179" s="80"/>
      <c r="BI1179" s="80"/>
      <c r="BJ1179" s="80"/>
      <c r="BK1179" s="80"/>
      <c r="BL1179" s="80"/>
      <c r="BM1179" s="80"/>
      <c r="BN1179" s="80"/>
      <c r="BO1179" s="80"/>
      <c r="BP1179" s="80"/>
      <c r="BQ1179" s="80"/>
      <c r="BR1179" s="80"/>
      <c r="BS1179" s="80"/>
      <c r="BT1179" s="80"/>
      <c r="BU1179" s="80"/>
      <c r="BV1179" s="80"/>
      <c r="BW1179" s="80"/>
      <c r="BX1179" s="80"/>
      <c r="BY1179" s="80"/>
      <c r="BZ1179" s="80"/>
      <c r="CE1179" s="5"/>
    </row>
    <row r="1180" spans="2:83" s="6" customFormat="1" x14ac:dyDescent="0.25">
      <c r="B1180" s="77"/>
      <c r="C1180" s="78"/>
      <c r="D1180" s="80"/>
      <c r="E1180" s="80"/>
      <c r="F1180" s="80"/>
      <c r="G1180" s="80"/>
      <c r="H1180" s="80"/>
      <c r="I1180" s="80"/>
      <c r="J1180" s="80"/>
      <c r="K1180" s="5"/>
      <c r="L1180" s="5"/>
      <c r="M1180" s="80"/>
      <c r="N1180" s="5"/>
      <c r="O1180" s="80"/>
      <c r="P1180" s="5"/>
      <c r="Q1180" s="80"/>
      <c r="R1180" s="5"/>
      <c r="S1180" s="80"/>
      <c r="T1180" s="5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5"/>
      <c r="AE1180" s="80"/>
      <c r="AF1180" s="5"/>
      <c r="AG1180" s="80"/>
      <c r="AH1180" s="5"/>
      <c r="AI1180" s="80"/>
      <c r="AJ1180" s="5"/>
      <c r="AK1180" s="80"/>
      <c r="AL1180" s="5"/>
      <c r="AM1180" s="80"/>
      <c r="AN1180" s="5"/>
      <c r="AO1180" s="80"/>
      <c r="AP1180" s="80"/>
      <c r="AQ1180" s="5"/>
      <c r="AR1180" s="80"/>
      <c r="AS1180" s="5"/>
      <c r="AT1180" s="80"/>
      <c r="AU1180" s="5"/>
      <c r="AV1180" s="80"/>
      <c r="AW1180" s="5"/>
      <c r="AX1180" s="80"/>
      <c r="AY1180" s="5"/>
      <c r="AZ1180" s="80"/>
      <c r="BA1180" s="5"/>
      <c r="BB1180" s="80"/>
      <c r="BC1180" s="80"/>
      <c r="BD1180" s="80"/>
      <c r="BE1180" s="80"/>
      <c r="BF1180" s="80"/>
      <c r="BG1180" s="80"/>
      <c r="BH1180" s="80"/>
      <c r="BI1180" s="80"/>
      <c r="BJ1180" s="80"/>
      <c r="BK1180" s="80"/>
      <c r="BL1180" s="80"/>
      <c r="BM1180" s="80"/>
      <c r="BN1180" s="80"/>
      <c r="BO1180" s="80"/>
      <c r="BP1180" s="80"/>
      <c r="BQ1180" s="80"/>
      <c r="BR1180" s="80"/>
      <c r="BS1180" s="80"/>
      <c r="BT1180" s="80"/>
      <c r="BU1180" s="80"/>
      <c r="BV1180" s="80"/>
      <c r="BW1180" s="80"/>
      <c r="BX1180" s="80"/>
      <c r="BY1180" s="80"/>
      <c r="BZ1180" s="80"/>
      <c r="CE1180" s="5"/>
    </row>
    <row r="1181" spans="2:83" s="6" customFormat="1" x14ac:dyDescent="0.25">
      <c r="B1181" s="77"/>
      <c r="C1181" s="78"/>
      <c r="D1181" s="80"/>
      <c r="E1181" s="80"/>
      <c r="F1181" s="80"/>
      <c r="G1181" s="80"/>
      <c r="H1181" s="80"/>
      <c r="I1181" s="80"/>
      <c r="J1181" s="80"/>
      <c r="K1181" s="5"/>
      <c r="L1181" s="5"/>
      <c r="M1181" s="80"/>
      <c r="N1181" s="5"/>
      <c r="O1181" s="80"/>
      <c r="P1181" s="5"/>
      <c r="Q1181" s="80"/>
      <c r="R1181" s="5"/>
      <c r="S1181" s="80"/>
      <c r="T1181" s="5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5"/>
      <c r="AE1181" s="80"/>
      <c r="AF1181" s="5"/>
      <c r="AG1181" s="80"/>
      <c r="AH1181" s="5"/>
      <c r="AI1181" s="80"/>
      <c r="AJ1181" s="5"/>
      <c r="AK1181" s="80"/>
      <c r="AL1181" s="5"/>
      <c r="AM1181" s="80"/>
      <c r="AN1181" s="5"/>
      <c r="AO1181" s="80"/>
      <c r="AP1181" s="80"/>
      <c r="AQ1181" s="5"/>
      <c r="AR1181" s="80"/>
      <c r="AS1181" s="5"/>
      <c r="AT1181" s="80"/>
      <c r="AU1181" s="5"/>
      <c r="AV1181" s="80"/>
      <c r="AW1181" s="5"/>
      <c r="AX1181" s="80"/>
      <c r="AY1181" s="5"/>
      <c r="AZ1181" s="80"/>
      <c r="BA1181" s="5"/>
      <c r="BB1181" s="80"/>
      <c r="BC1181" s="80"/>
      <c r="BD1181" s="80"/>
      <c r="BE1181" s="80"/>
      <c r="BF1181" s="80"/>
      <c r="BG1181" s="80"/>
      <c r="BH1181" s="80"/>
      <c r="BI1181" s="80"/>
      <c r="BJ1181" s="80"/>
      <c r="BK1181" s="80"/>
      <c r="BL1181" s="80"/>
      <c r="BM1181" s="80"/>
      <c r="BN1181" s="80"/>
      <c r="BO1181" s="80"/>
      <c r="BP1181" s="80"/>
      <c r="BQ1181" s="80"/>
      <c r="BR1181" s="80"/>
      <c r="BS1181" s="80"/>
      <c r="BT1181" s="80"/>
      <c r="BU1181" s="80"/>
      <c r="BV1181" s="80"/>
      <c r="BW1181" s="80"/>
      <c r="BX1181" s="80"/>
      <c r="BY1181" s="80"/>
      <c r="BZ1181" s="80"/>
      <c r="CE1181" s="5"/>
    </row>
    <row r="1182" spans="2:83" s="6" customFormat="1" x14ac:dyDescent="0.25">
      <c r="B1182" s="77"/>
      <c r="C1182" s="78"/>
      <c r="D1182" s="80"/>
      <c r="E1182" s="80"/>
      <c r="F1182" s="80"/>
      <c r="G1182" s="80"/>
      <c r="H1182" s="80"/>
      <c r="I1182" s="80"/>
      <c r="J1182" s="80"/>
      <c r="K1182" s="5"/>
      <c r="L1182" s="5"/>
      <c r="M1182" s="80"/>
      <c r="N1182" s="5"/>
      <c r="O1182" s="80"/>
      <c r="P1182" s="5"/>
      <c r="Q1182" s="80"/>
      <c r="R1182" s="5"/>
      <c r="S1182" s="80"/>
      <c r="T1182" s="5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5"/>
      <c r="AE1182" s="80"/>
      <c r="AF1182" s="5"/>
      <c r="AG1182" s="80"/>
      <c r="AH1182" s="5"/>
      <c r="AI1182" s="80"/>
      <c r="AJ1182" s="5"/>
      <c r="AK1182" s="80"/>
      <c r="AL1182" s="5"/>
      <c r="AM1182" s="80"/>
      <c r="AN1182" s="5"/>
      <c r="AO1182" s="80"/>
      <c r="AP1182" s="80"/>
      <c r="AQ1182" s="5"/>
      <c r="AR1182" s="80"/>
      <c r="AS1182" s="5"/>
      <c r="AT1182" s="80"/>
      <c r="AU1182" s="5"/>
      <c r="AV1182" s="80"/>
      <c r="AW1182" s="5"/>
      <c r="AX1182" s="80"/>
      <c r="AY1182" s="5"/>
      <c r="AZ1182" s="80"/>
      <c r="BA1182" s="5"/>
      <c r="BB1182" s="80"/>
      <c r="BC1182" s="80"/>
      <c r="BD1182" s="80"/>
      <c r="BE1182" s="80"/>
      <c r="BF1182" s="80"/>
      <c r="BG1182" s="80"/>
      <c r="BH1182" s="80"/>
      <c r="BI1182" s="80"/>
      <c r="BJ1182" s="80"/>
      <c r="BK1182" s="80"/>
      <c r="BL1182" s="80"/>
      <c r="BM1182" s="80"/>
      <c r="BN1182" s="80"/>
      <c r="BO1182" s="80"/>
      <c r="BP1182" s="80"/>
      <c r="BQ1182" s="80"/>
      <c r="BR1182" s="80"/>
      <c r="BS1182" s="80"/>
      <c r="BT1182" s="80"/>
      <c r="BU1182" s="80"/>
      <c r="BV1182" s="80"/>
      <c r="BW1182" s="80"/>
      <c r="BX1182" s="80"/>
      <c r="BY1182" s="80"/>
      <c r="BZ1182" s="80"/>
      <c r="CE1182" s="5"/>
    </row>
    <row r="1183" spans="2:83" s="6" customFormat="1" x14ac:dyDescent="0.25">
      <c r="B1183" s="77"/>
      <c r="C1183" s="78"/>
      <c r="D1183" s="80"/>
      <c r="E1183" s="80"/>
      <c r="F1183" s="80"/>
      <c r="G1183" s="80"/>
      <c r="H1183" s="80"/>
      <c r="I1183" s="80"/>
      <c r="J1183" s="80"/>
      <c r="K1183" s="5"/>
      <c r="L1183" s="5"/>
      <c r="M1183" s="80"/>
      <c r="N1183" s="5"/>
      <c r="O1183" s="80"/>
      <c r="P1183" s="5"/>
      <c r="Q1183" s="80"/>
      <c r="R1183" s="5"/>
      <c r="S1183" s="80"/>
      <c r="T1183" s="5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5"/>
      <c r="AE1183" s="80"/>
      <c r="AF1183" s="5"/>
      <c r="AG1183" s="80"/>
      <c r="AH1183" s="5"/>
      <c r="AI1183" s="80"/>
      <c r="AJ1183" s="5"/>
      <c r="AK1183" s="80"/>
      <c r="AL1183" s="5"/>
      <c r="AM1183" s="80"/>
      <c r="AN1183" s="5"/>
      <c r="AO1183" s="80"/>
      <c r="AP1183" s="80"/>
      <c r="AQ1183" s="5"/>
      <c r="AR1183" s="80"/>
      <c r="AS1183" s="5"/>
      <c r="AT1183" s="80"/>
      <c r="AU1183" s="5"/>
      <c r="AV1183" s="80"/>
      <c r="AW1183" s="5"/>
      <c r="AX1183" s="80"/>
      <c r="AY1183" s="5"/>
      <c r="AZ1183" s="80"/>
      <c r="BA1183" s="5"/>
      <c r="BB1183" s="80"/>
      <c r="BC1183" s="80"/>
      <c r="BD1183" s="80"/>
      <c r="BE1183" s="80"/>
      <c r="BF1183" s="80"/>
      <c r="BG1183" s="80"/>
      <c r="BH1183" s="80"/>
      <c r="BI1183" s="80"/>
      <c r="BJ1183" s="80"/>
      <c r="BK1183" s="80"/>
      <c r="BL1183" s="80"/>
      <c r="BM1183" s="80"/>
      <c r="BN1183" s="80"/>
      <c r="BO1183" s="80"/>
      <c r="BP1183" s="80"/>
      <c r="BQ1183" s="80"/>
      <c r="BR1183" s="80"/>
      <c r="BS1183" s="80"/>
      <c r="BT1183" s="80"/>
      <c r="BU1183" s="80"/>
      <c r="BV1183" s="80"/>
      <c r="BW1183" s="80"/>
      <c r="BX1183" s="80"/>
      <c r="BY1183" s="80"/>
      <c r="BZ1183" s="80"/>
      <c r="CE1183" s="5"/>
    </row>
    <row r="1184" spans="2:83" s="6" customFormat="1" x14ac:dyDescent="0.25">
      <c r="B1184" s="77"/>
      <c r="C1184" s="78"/>
      <c r="D1184" s="80"/>
      <c r="E1184" s="80"/>
      <c r="F1184" s="80"/>
      <c r="G1184" s="80"/>
      <c r="H1184" s="80"/>
      <c r="I1184" s="80"/>
      <c r="J1184" s="80"/>
      <c r="K1184" s="5"/>
      <c r="L1184" s="5"/>
      <c r="M1184" s="80"/>
      <c r="N1184" s="5"/>
      <c r="O1184" s="80"/>
      <c r="P1184" s="5"/>
      <c r="Q1184" s="80"/>
      <c r="R1184" s="5"/>
      <c r="S1184" s="80"/>
      <c r="T1184" s="5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5"/>
      <c r="AE1184" s="80"/>
      <c r="AF1184" s="5"/>
      <c r="AG1184" s="80"/>
      <c r="AH1184" s="5"/>
      <c r="AI1184" s="80"/>
      <c r="AJ1184" s="5"/>
      <c r="AK1184" s="80"/>
      <c r="AL1184" s="5"/>
      <c r="AM1184" s="80"/>
      <c r="AN1184" s="5"/>
      <c r="AO1184" s="80"/>
      <c r="AP1184" s="80"/>
      <c r="AQ1184" s="5"/>
      <c r="AR1184" s="80"/>
      <c r="AS1184" s="5"/>
      <c r="AT1184" s="80"/>
      <c r="AU1184" s="5"/>
      <c r="AV1184" s="80"/>
      <c r="AW1184" s="5"/>
      <c r="AX1184" s="80"/>
      <c r="AY1184" s="5"/>
      <c r="AZ1184" s="80"/>
      <c r="BA1184" s="5"/>
      <c r="BB1184" s="80"/>
      <c r="BC1184" s="80"/>
      <c r="BD1184" s="80"/>
      <c r="BE1184" s="80"/>
      <c r="BF1184" s="80"/>
      <c r="BG1184" s="80"/>
      <c r="BH1184" s="80"/>
      <c r="BI1184" s="80"/>
      <c r="BJ1184" s="80"/>
      <c r="BK1184" s="80"/>
      <c r="BL1184" s="80"/>
      <c r="BM1184" s="80"/>
      <c r="BN1184" s="80"/>
      <c r="BO1184" s="80"/>
      <c r="BP1184" s="80"/>
      <c r="BQ1184" s="80"/>
      <c r="BR1184" s="80"/>
      <c r="BS1184" s="80"/>
      <c r="BT1184" s="80"/>
      <c r="BU1184" s="80"/>
      <c r="BV1184" s="80"/>
      <c r="BW1184" s="80"/>
      <c r="BX1184" s="80"/>
      <c r="BY1184" s="80"/>
      <c r="BZ1184" s="80"/>
      <c r="CE1184" s="5"/>
    </row>
    <row r="1185" spans="2:83" s="6" customFormat="1" x14ac:dyDescent="0.25">
      <c r="B1185" s="77"/>
      <c r="C1185" s="78"/>
      <c r="D1185" s="80"/>
      <c r="E1185" s="80"/>
      <c r="F1185" s="80"/>
      <c r="G1185" s="80"/>
      <c r="H1185" s="80"/>
      <c r="I1185" s="80"/>
      <c r="J1185" s="80"/>
      <c r="K1185" s="5"/>
      <c r="L1185" s="5"/>
      <c r="M1185" s="80"/>
      <c r="N1185" s="5"/>
      <c r="O1185" s="80"/>
      <c r="P1185" s="5"/>
      <c r="Q1185" s="80"/>
      <c r="R1185" s="5"/>
      <c r="S1185" s="80"/>
      <c r="T1185" s="5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5"/>
      <c r="AE1185" s="80"/>
      <c r="AF1185" s="5"/>
      <c r="AG1185" s="80"/>
      <c r="AH1185" s="5"/>
      <c r="AI1185" s="80"/>
      <c r="AJ1185" s="5"/>
      <c r="AK1185" s="80"/>
      <c r="AL1185" s="5"/>
      <c r="AM1185" s="80"/>
      <c r="AN1185" s="5"/>
      <c r="AO1185" s="80"/>
      <c r="AP1185" s="80"/>
      <c r="AQ1185" s="5"/>
      <c r="AR1185" s="80"/>
      <c r="AS1185" s="5"/>
      <c r="AT1185" s="80"/>
      <c r="AU1185" s="5"/>
      <c r="AV1185" s="80"/>
      <c r="AW1185" s="5"/>
      <c r="AX1185" s="80"/>
      <c r="AY1185" s="5"/>
      <c r="AZ1185" s="80"/>
      <c r="BA1185" s="5"/>
      <c r="BB1185" s="80"/>
      <c r="BC1185" s="80"/>
      <c r="BD1185" s="80"/>
      <c r="BE1185" s="80"/>
      <c r="BF1185" s="80"/>
      <c r="BG1185" s="80"/>
      <c r="BH1185" s="80"/>
      <c r="BI1185" s="80"/>
      <c r="BJ1185" s="80"/>
      <c r="BK1185" s="80"/>
      <c r="BL1185" s="80"/>
      <c r="BM1185" s="80"/>
      <c r="BN1185" s="80"/>
      <c r="BO1185" s="80"/>
      <c r="BP1185" s="80"/>
      <c r="BQ1185" s="80"/>
      <c r="BR1185" s="80"/>
      <c r="BS1185" s="80"/>
      <c r="BT1185" s="80"/>
      <c r="BU1185" s="80"/>
      <c r="BV1185" s="80"/>
      <c r="BW1185" s="80"/>
      <c r="BX1185" s="80"/>
      <c r="BY1185" s="80"/>
      <c r="BZ1185" s="80"/>
      <c r="CE1185" s="5"/>
    </row>
    <row r="1186" spans="2:83" s="6" customFormat="1" x14ac:dyDescent="0.25">
      <c r="B1186" s="77"/>
      <c r="C1186" s="78"/>
      <c r="D1186" s="80"/>
      <c r="E1186" s="80"/>
      <c r="F1186" s="80"/>
      <c r="G1186" s="80"/>
      <c r="H1186" s="80"/>
      <c r="I1186" s="80"/>
      <c r="J1186" s="80"/>
      <c r="K1186" s="5"/>
      <c r="L1186" s="5"/>
      <c r="M1186" s="80"/>
      <c r="N1186" s="5"/>
      <c r="O1186" s="80"/>
      <c r="P1186" s="5"/>
      <c r="Q1186" s="80"/>
      <c r="R1186" s="5"/>
      <c r="S1186" s="80"/>
      <c r="T1186" s="5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5"/>
      <c r="AE1186" s="80"/>
      <c r="AF1186" s="5"/>
      <c r="AG1186" s="80"/>
      <c r="AH1186" s="5"/>
      <c r="AI1186" s="80"/>
      <c r="AJ1186" s="5"/>
      <c r="AK1186" s="80"/>
      <c r="AL1186" s="5"/>
      <c r="AM1186" s="80"/>
      <c r="AN1186" s="5"/>
      <c r="AO1186" s="80"/>
      <c r="AP1186" s="80"/>
      <c r="AQ1186" s="5"/>
      <c r="AR1186" s="80"/>
      <c r="AS1186" s="5"/>
      <c r="AT1186" s="80"/>
      <c r="AU1186" s="5"/>
      <c r="AV1186" s="80"/>
      <c r="AW1186" s="5"/>
      <c r="AX1186" s="80"/>
      <c r="AY1186" s="5"/>
      <c r="AZ1186" s="80"/>
      <c r="BA1186" s="5"/>
      <c r="BB1186" s="80"/>
      <c r="BC1186" s="80"/>
      <c r="BD1186" s="80"/>
      <c r="BE1186" s="80"/>
      <c r="BF1186" s="80"/>
      <c r="BG1186" s="80"/>
      <c r="BH1186" s="80"/>
      <c r="BI1186" s="80"/>
      <c r="BJ1186" s="80"/>
      <c r="BK1186" s="80"/>
      <c r="BL1186" s="80"/>
      <c r="BM1186" s="80"/>
      <c r="BN1186" s="80"/>
      <c r="BO1186" s="80"/>
      <c r="BP1186" s="80"/>
      <c r="BQ1186" s="80"/>
      <c r="BR1186" s="80"/>
      <c r="BS1186" s="80"/>
      <c r="BT1186" s="80"/>
      <c r="BU1186" s="80"/>
      <c r="BV1186" s="80"/>
      <c r="BW1186" s="80"/>
      <c r="BX1186" s="80"/>
      <c r="BY1186" s="80"/>
      <c r="BZ1186" s="80"/>
      <c r="CE1186" s="5"/>
    </row>
    <row r="1187" spans="2:83" s="6" customFormat="1" x14ac:dyDescent="0.25">
      <c r="B1187" s="77"/>
      <c r="C1187" s="78"/>
      <c r="D1187" s="80"/>
      <c r="E1187" s="80"/>
      <c r="F1187" s="80"/>
      <c r="G1187" s="80"/>
      <c r="H1187" s="80"/>
      <c r="I1187" s="80"/>
      <c r="J1187" s="80"/>
      <c r="K1187" s="5"/>
      <c r="L1187" s="5"/>
      <c r="M1187" s="80"/>
      <c r="N1187" s="5"/>
      <c r="O1187" s="80"/>
      <c r="P1187" s="5"/>
      <c r="Q1187" s="80"/>
      <c r="R1187" s="5"/>
      <c r="S1187" s="80"/>
      <c r="T1187" s="5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5"/>
      <c r="AE1187" s="80"/>
      <c r="AF1187" s="5"/>
      <c r="AG1187" s="80"/>
      <c r="AH1187" s="5"/>
      <c r="AI1187" s="80"/>
      <c r="AJ1187" s="5"/>
      <c r="AK1187" s="80"/>
      <c r="AL1187" s="5"/>
      <c r="AM1187" s="80"/>
      <c r="AN1187" s="5"/>
      <c r="AO1187" s="80"/>
      <c r="AP1187" s="80"/>
      <c r="AQ1187" s="5"/>
      <c r="AR1187" s="80"/>
      <c r="AS1187" s="5"/>
      <c r="AT1187" s="80"/>
      <c r="AU1187" s="5"/>
      <c r="AV1187" s="80"/>
      <c r="AW1187" s="5"/>
      <c r="AX1187" s="80"/>
      <c r="AY1187" s="5"/>
      <c r="AZ1187" s="80"/>
      <c r="BA1187" s="5"/>
      <c r="BB1187" s="80"/>
      <c r="BC1187" s="80"/>
      <c r="BD1187" s="80"/>
      <c r="BE1187" s="80"/>
      <c r="BF1187" s="80"/>
      <c r="BG1187" s="80"/>
      <c r="BH1187" s="80"/>
      <c r="BI1187" s="80"/>
      <c r="BJ1187" s="80"/>
      <c r="BK1187" s="80"/>
      <c r="BL1187" s="80"/>
      <c r="BM1187" s="80"/>
      <c r="BN1187" s="80"/>
      <c r="BO1187" s="80"/>
      <c r="BP1187" s="80"/>
      <c r="BQ1187" s="80"/>
      <c r="BR1187" s="80"/>
      <c r="BS1187" s="80"/>
      <c r="BT1187" s="80"/>
      <c r="BU1187" s="80"/>
      <c r="BV1187" s="80"/>
      <c r="BW1187" s="80"/>
      <c r="BX1187" s="80"/>
      <c r="BY1187" s="80"/>
      <c r="BZ1187" s="80"/>
      <c r="CE1187" s="5"/>
    </row>
    <row r="1188" spans="2:83" s="6" customFormat="1" x14ac:dyDescent="0.25">
      <c r="B1188" s="77"/>
      <c r="C1188" s="78"/>
      <c r="D1188" s="80"/>
      <c r="E1188" s="80"/>
      <c r="F1188" s="80"/>
      <c r="G1188" s="80"/>
      <c r="H1188" s="80"/>
      <c r="I1188" s="80"/>
      <c r="J1188" s="80"/>
      <c r="K1188" s="5"/>
      <c r="L1188" s="5"/>
      <c r="M1188" s="80"/>
      <c r="N1188" s="5"/>
      <c r="O1188" s="80"/>
      <c r="P1188" s="5"/>
      <c r="Q1188" s="80"/>
      <c r="R1188" s="5"/>
      <c r="S1188" s="80"/>
      <c r="T1188" s="5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5"/>
      <c r="AE1188" s="80"/>
      <c r="AF1188" s="5"/>
      <c r="AG1188" s="80"/>
      <c r="AH1188" s="5"/>
      <c r="AI1188" s="80"/>
      <c r="AJ1188" s="5"/>
      <c r="AK1188" s="80"/>
      <c r="AL1188" s="5"/>
      <c r="AM1188" s="80"/>
      <c r="AN1188" s="5"/>
      <c r="AO1188" s="80"/>
      <c r="AP1188" s="80"/>
      <c r="AQ1188" s="5"/>
      <c r="AR1188" s="80"/>
      <c r="AS1188" s="5"/>
      <c r="AT1188" s="80"/>
      <c r="AU1188" s="5"/>
      <c r="AV1188" s="80"/>
      <c r="AW1188" s="5"/>
      <c r="AX1188" s="80"/>
      <c r="AY1188" s="5"/>
      <c r="AZ1188" s="80"/>
      <c r="BA1188" s="5"/>
      <c r="BB1188" s="80"/>
      <c r="BC1188" s="80"/>
      <c r="BD1188" s="80"/>
      <c r="BE1188" s="80"/>
      <c r="BF1188" s="80"/>
      <c r="BG1188" s="80"/>
      <c r="BH1188" s="80"/>
      <c r="BI1188" s="80"/>
      <c r="BJ1188" s="80"/>
      <c r="BK1188" s="80"/>
      <c r="BL1188" s="80"/>
      <c r="BM1188" s="80"/>
      <c r="BN1188" s="80"/>
      <c r="BO1188" s="80"/>
      <c r="BP1188" s="80"/>
      <c r="BQ1188" s="80"/>
      <c r="BR1188" s="80"/>
      <c r="BS1188" s="80"/>
      <c r="BT1188" s="80"/>
      <c r="BU1188" s="80"/>
      <c r="BV1188" s="80"/>
      <c r="BW1188" s="80"/>
      <c r="BX1188" s="80"/>
      <c r="BY1188" s="80"/>
      <c r="BZ1188" s="80"/>
      <c r="CE1188" s="5"/>
    </row>
    <row r="1189" spans="2:83" s="6" customFormat="1" x14ac:dyDescent="0.25">
      <c r="B1189" s="77"/>
      <c r="C1189" s="78"/>
      <c r="D1189" s="80"/>
      <c r="E1189" s="80"/>
      <c r="F1189" s="80"/>
      <c r="G1189" s="80"/>
      <c r="H1189" s="80"/>
      <c r="I1189" s="80"/>
      <c r="J1189" s="80"/>
      <c r="K1189" s="5"/>
      <c r="L1189" s="5"/>
      <c r="M1189" s="80"/>
      <c r="N1189" s="5"/>
      <c r="O1189" s="80"/>
      <c r="P1189" s="5"/>
      <c r="Q1189" s="80"/>
      <c r="R1189" s="5"/>
      <c r="S1189" s="80"/>
      <c r="T1189" s="5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5"/>
      <c r="AE1189" s="80"/>
      <c r="AF1189" s="5"/>
      <c r="AG1189" s="80"/>
      <c r="AH1189" s="5"/>
      <c r="AI1189" s="80"/>
      <c r="AJ1189" s="5"/>
      <c r="AK1189" s="80"/>
      <c r="AL1189" s="5"/>
      <c r="AM1189" s="80"/>
      <c r="AN1189" s="5"/>
      <c r="AO1189" s="80"/>
      <c r="AP1189" s="80"/>
      <c r="AQ1189" s="5"/>
      <c r="AR1189" s="80"/>
      <c r="AS1189" s="5"/>
      <c r="AT1189" s="80"/>
      <c r="AU1189" s="5"/>
      <c r="AV1189" s="80"/>
      <c r="AW1189" s="5"/>
      <c r="AX1189" s="80"/>
      <c r="AY1189" s="5"/>
      <c r="AZ1189" s="80"/>
      <c r="BA1189" s="5"/>
      <c r="BB1189" s="80"/>
      <c r="BC1189" s="80"/>
      <c r="BD1189" s="80"/>
      <c r="BE1189" s="80"/>
      <c r="BF1189" s="80"/>
      <c r="BG1189" s="80"/>
      <c r="BH1189" s="80"/>
      <c r="BI1189" s="80"/>
      <c r="BJ1189" s="80"/>
      <c r="BK1189" s="80"/>
      <c r="BL1189" s="80"/>
      <c r="BM1189" s="80"/>
      <c r="BN1189" s="80"/>
      <c r="BO1189" s="80"/>
      <c r="BP1189" s="80"/>
      <c r="BQ1189" s="80"/>
      <c r="BR1189" s="80"/>
      <c r="BS1189" s="80"/>
      <c r="BT1189" s="80"/>
      <c r="BU1189" s="80"/>
      <c r="BV1189" s="80"/>
      <c r="BW1189" s="80"/>
      <c r="BX1189" s="80"/>
      <c r="BY1189" s="80"/>
      <c r="BZ1189" s="80"/>
      <c r="CE1189" s="5"/>
    </row>
    <row r="1190" spans="2:83" s="6" customFormat="1" x14ac:dyDescent="0.25">
      <c r="B1190" s="77"/>
      <c r="C1190" s="78"/>
      <c r="D1190" s="80"/>
      <c r="E1190" s="80"/>
      <c r="F1190" s="80"/>
      <c r="G1190" s="80"/>
      <c r="H1190" s="80"/>
      <c r="I1190" s="80"/>
      <c r="J1190" s="80"/>
      <c r="K1190" s="5"/>
      <c r="L1190" s="5"/>
      <c r="M1190" s="80"/>
      <c r="N1190" s="5"/>
      <c r="O1190" s="80"/>
      <c r="P1190" s="5"/>
      <c r="Q1190" s="80"/>
      <c r="R1190" s="5"/>
      <c r="S1190" s="80"/>
      <c r="T1190" s="5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5"/>
      <c r="AE1190" s="80"/>
      <c r="AF1190" s="5"/>
      <c r="AG1190" s="80"/>
      <c r="AH1190" s="5"/>
      <c r="AI1190" s="80"/>
      <c r="AJ1190" s="5"/>
      <c r="AK1190" s="80"/>
      <c r="AL1190" s="5"/>
      <c r="AM1190" s="80"/>
      <c r="AN1190" s="5"/>
      <c r="AO1190" s="80"/>
      <c r="AP1190" s="80"/>
      <c r="AQ1190" s="5"/>
      <c r="AR1190" s="80"/>
      <c r="AS1190" s="5"/>
      <c r="AT1190" s="80"/>
      <c r="AU1190" s="5"/>
      <c r="AV1190" s="80"/>
      <c r="AW1190" s="5"/>
      <c r="AX1190" s="80"/>
      <c r="AY1190" s="5"/>
      <c r="AZ1190" s="80"/>
      <c r="BA1190" s="5"/>
      <c r="BB1190" s="80"/>
      <c r="BC1190" s="80"/>
      <c r="BD1190" s="80"/>
      <c r="BE1190" s="80"/>
      <c r="BF1190" s="80"/>
      <c r="BG1190" s="80"/>
      <c r="BH1190" s="80"/>
      <c r="BI1190" s="80"/>
      <c r="BJ1190" s="80"/>
      <c r="BK1190" s="80"/>
      <c r="BL1190" s="80"/>
      <c r="BM1190" s="80"/>
      <c r="BN1190" s="80"/>
      <c r="BO1190" s="80"/>
      <c r="BP1190" s="80"/>
      <c r="BQ1190" s="80"/>
      <c r="BR1190" s="80"/>
      <c r="BS1190" s="80"/>
      <c r="BT1190" s="80"/>
      <c r="BU1190" s="80"/>
      <c r="BV1190" s="80"/>
      <c r="BW1190" s="80"/>
      <c r="BX1190" s="80"/>
      <c r="BY1190" s="80"/>
      <c r="BZ1190" s="80"/>
      <c r="CE1190" s="5"/>
    </row>
    <row r="1191" spans="2:83" s="6" customFormat="1" x14ac:dyDescent="0.25">
      <c r="B1191" s="77"/>
      <c r="C1191" s="78"/>
      <c r="D1191" s="80"/>
      <c r="E1191" s="80"/>
      <c r="F1191" s="80"/>
      <c r="G1191" s="80"/>
      <c r="H1191" s="80"/>
      <c r="I1191" s="80"/>
      <c r="J1191" s="80"/>
      <c r="K1191" s="5"/>
      <c r="L1191" s="5"/>
      <c r="M1191" s="80"/>
      <c r="N1191" s="5"/>
      <c r="O1191" s="80"/>
      <c r="P1191" s="5"/>
      <c r="Q1191" s="80"/>
      <c r="R1191" s="5"/>
      <c r="S1191" s="80"/>
      <c r="T1191" s="5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5"/>
      <c r="AE1191" s="80"/>
      <c r="AF1191" s="5"/>
      <c r="AG1191" s="80"/>
      <c r="AH1191" s="5"/>
      <c r="AI1191" s="80"/>
      <c r="AJ1191" s="5"/>
      <c r="AK1191" s="80"/>
      <c r="AL1191" s="5"/>
      <c r="AM1191" s="80"/>
      <c r="AN1191" s="5"/>
      <c r="AO1191" s="80"/>
      <c r="AP1191" s="80"/>
      <c r="AQ1191" s="5"/>
      <c r="AR1191" s="80"/>
      <c r="AS1191" s="5"/>
      <c r="AT1191" s="80"/>
      <c r="AU1191" s="5"/>
      <c r="AV1191" s="80"/>
      <c r="AW1191" s="5"/>
      <c r="AX1191" s="80"/>
      <c r="AY1191" s="5"/>
      <c r="AZ1191" s="80"/>
      <c r="BA1191" s="5"/>
      <c r="BB1191" s="80"/>
      <c r="BC1191" s="80"/>
      <c r="BD1191" s="80"/>
      <c r="BE1191" s="80"/>
      <c r="BF1191" s="80"/>
      <c r="BG1191" s="80"/>
      <c r="BH1191" s="80"/>
      <c r="BI1191" s="80"/>
      <c r="BJ1191" s="80"/>
      <c r="BK1191" s="80"/>
      <c r="BL1191" s="80"/>
      <c r="BM1191" s="80"/>
      <c r="BN1191" s="80"/>
      <c r="BO1191" s="80"/>
      <c r="BP1191" s="80"/>
      <c r="BQ1191" s="80"/>
      <c r="BR1191" s="80"/>
      <c r="BS1191" s="80"/>
      <c r="BT1191" s="80"/>
      <c r="BU1191" s="80"/>
      <c r="BV1191" s="80"/>
      <c r="BW1191" s="80"/>
      <c r="BX1191" s="80"/>
      <c r="BY1191" s="80"/>
      <c r="BZ1191" s="80"/>
      <c r="CE1191" s="5"/>
    </row>
    <row r="1192" spans="2:83" s="6" customFormat="1" x14ac:dyDescent="0.25">
      <c r="B1192" s="77"/>
      <c r="C1192" s="78"/>
      <c r="D1192" s="80"/>
      <c r="E1192" s="80"/>
      <c r="F1192" s="80"/>
      <c r="G1192" s="80"/>
      <c r="H1192" s="80"/>
      <c r="I1192" s="80"/>
      <c r="J1192" s="80"/>
      <c r="K1192" s="5"/>
      <c r="L1192" s="5"/>
      <c r="M1192" s="80"/>
      <c r="N1192" s="5"/>
      <c r="O1192" s="80"/>
      <c r="P1192" s="5"/>
      <c r="Q1192" s="80"/>
      <c r="R1192" s="5"/>
      <c r="S1192" s="80"/>
      <c r="T1192" s="5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5"/>
      <c r="AE1192" s="80"/>
      <c r="AF1192" s="5"/>
      <c r="AG1192" s="80"/>
      <c r="AH1192" s="5"/>
      <c r="AI1192" s="80"/>
      <c r="AJ1192" s="5"/>
      <c r="AK1192" s="80"/>
      <c r="AL1192" s="5"/>
      <c r="AM1192" s="80"/>
      <c r="AN1192" s="5"/>
      <c r="AO1192" s="80"/>
      <c r="AP1192" s="80"/>
      <c r="AQ1192" s="5"/>
      <c r="AR1192" s="80"/>
      <c r="AS1192" s="5"/>
      <c r="AT1192" s="80"/>
      <c r="AU1192" s="5"/>
      <c r="AV1192" s="80"/>
      <c r="AW1192" s="5"/>
      <c r="AX1192" s="80"/>
      <c r="AY1192" s="5"/>
      <c r="AZ1192" s="80"/>
      <c r="BA1192" s="5"/>
      <c r="BB1192" s="80"/>
      <c r="BC1192" s="80"/>
      <c r="BD1192" s="80"/>
      <c r="BE1192" s="80"/>
      <c r="BF1192" s="80"/>
      <c r="BG1192" s="80"/>
      <c r="BH1192" s="80"/>
      <c r="BI1192" s="80"/>
      <c r="BJ1192" s="80"/>
      <c r="BK1192" s="80"/>
      <c r="BL1192" s="80"/>
      <c r="BM1192" s="80"/>
      <c r="BN1192" s="80"/>
      <c r="BO1192" s="80"/>
      <c r="BP1192" s="80"/>
      <c r="BQ1192" s="80"/>
      <c r="BR1192" s="80"/>
      <c r="BS1192" s="80"/>
      <c r="BT1192" s="80"/>
      <c r="BU1192" s="80"/>
      <c r="BV1192" s="80"/>
      <c r="BW1192" s="80"/>
      <c r="BX1192" s="80"/>
      <c r="BY1192" s="80"/>
      <c r="BZ1192" s="80"/>
      <c r="CE1192" s="5"/>
    </row>
    <row r="1193" spans="2:83" s="6" customFormat="1" x14ac:dyDescent="0.25">
      <c r="B1193" s="77"/>
      <c r="C1193" s="78"/>
      <c r="D1193" s="80"/>
      <c r="E1193" s="80"/>
      <c r="F1193" s="80"/>
      <c r="G1193" s="80"/>
      <c r="H1193" s="80"/>
      <c r="I1193" s="80"/>
      <c r="J1193" s="80"/>
      <c r="K1193" s="5"/>
      <c r="L1193" s="5"/>
      <c r="M1193" s="80"/>
      <c r="N1193" s="5"/>
      <c r="O1193" s="80"/>
      <c r="P1193" s="5"/>
      <c r="Q1193" s="80"/>
      <c r="R1193" s="5"/>
      <c r="S1193" s="80"/>
      <c r="T1193" s="5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5"/>
      <c r="AE1193" s="80"/>
      <c r="AF1193" s="5"/>
      <c r="AG1193" s="80"/>
      <c r="AH1193" s="5"/>
      <c r="AI1193" s="80"/>
      <c r="AJ1193" s="5"/>
      <c r="AK1193" s="80"/>
      <c r="AL1193" s="5"/>
      <c r="AM1193" s="80"/>
      <c r="AN1193" s="5"/>
      <c r="AO1193" s="80"/>
      <c r="AP1193" s="80"/>
      <c r="AQ1193" s="5"/>
      <c r="AR1193" s="80"/>
      <c r="AS1193" s="5"/>
      <c r="AT1193" s="80"/>
      <c r="AU1193" s="5"/>
      <c r="AV1193" s="80"/>
      <c r="AW1193" s="5"/>
      <c r="AX1193" s="80"/>
      <c r="AY1193" s="5"/>
      <c r="AZ1193" s="80"/>
      <c r="BA1193" s="5"/>
      <c r="BB1193" s="80"/>
      <c r="BC1193" s="80"/>
      <c r="BD1193" s="80"/>
      <c r="BE1193" s="80"/>
      <c r="BF1193" s="80"/>
      <c r="BG1193" s="80"/>
      <c r="BH1193" s="80"/>
      <c r="BI1193" s="80"/>
      <c r="BJ1193" s="80"/>
      <c r="BK1193" s="80"/>
      <c r="BL1193" s="80"/>
      <c r="BM1193" s="80"/>
      <c r="BN1193" s="80"/>
      <c r="BO1193" s="80"/>
      <c r="BP1193" s="80"/>
      <c r="BQ1193" s="80"/>
      <c r="BR1193" s="80"/>
      <c r="BS1193" s="80"/>
      <c r="BT1193" s="80"/>
      <c r="BU1193" s="80"/>
      <c r="BV1193" s="80"/>
      <c r="BW1193" s="80"/>
      <c r="BX1193" s="80"/>
      <c r="BY1193" s="80"/>
      <c r="BZ1193" s="80"/>
      <c r="CE1193" s="5"/>
    </row>
    <row r="1194" spans="2:83" s="6" customFormat="1" x14ac:dyDescent="0.25">
      <c r="B1194" s="77"/>
      <c r="C1194" s="78"/>
      <c r="D1194" s="80"/>
      <c r="E1194" s="80"/>
      <c r="F1194" s="80"/>
      <c r="G1194" s="80"/>
      <c r="H1194" s="80"/>
      <c r="I1194" s="80"/>
      <c r="J1194" s="80"/>
      <c r="K1194" s="5"/>
      <c r="L1194" s="5"/>
      <c r="M1194" s="80"/>
      <c r="N1194" s="5"/>
      <c r="O1194" s="80"/>
      <c r="P1194" s="5"/>
      <c r="Q1194" s="80"/>
      <c r="R1194" s="5"/>
      <c r="S1194" s="80"/>
      <c r="T1194" s="5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5"/>
      <c r="AE1194" s="80"/>
      <c r="AF1194" s="5"/>
      <c r="AG1194" s="80"/>
      <c r="AH1194" s="5"/>
      <c r="AI1194" s="80"/>
      <c r="AJ1194" s="5"/>
      <c r="AK1194" s="80"/>
      <c r="AL1194" s="5"/>
      <c r="AM1194" s="80"/>
      <c r="AN1194" s="5"/>
      <c r="AO1194" s="80"/>
      <c r="AP1194" s="80"/>
      <c r="AQ1194" s="5"/>
      <c r="AR1194" s="80"/>
      <c r="AS1194" s="5"/>
      <c r="AT1194" s="80"/>
      <c r="AU1194" s="5"/>
      <c r="AV1194" s="80"/>
      <c r="AW1194" s="5"/>
      <c r="AX1194" s="80"/>
      <c r="AY1194" s="5"/>
      <c r="AZ1194" s="80"/>
      <c r="BA1194" s="5"/>
      <c r="BB1194" s="80"/>
      <c r="BC1194" s="80"/>
      <c r="BD1194" s="80"/>
      <c r="BE1194" s="80"/>
      <c r="BF1194" s="80"/>
      <c r="BG1194" s="80"/>
      <c r="BH1194" s="80"/>
      <c r="BI1194" s="80"/>
      <c r="BJ1194" s="80"/>
      <c r="BK1194" s="80"/>
      <c r="BL1194" s="80"/>
      <c r="BM1194" s="80"/>
      <c r="BN1194" s="80"/>
      <c r="BO1194" s="80"/>
      <c r="BP1194" s="80"/>
      <c r="BQ1194" s="80"/>
      <c r="BR1194" s="80"/>
      <c r="BS1194" s="80"/>
      <c r="BT1194" s="80"/>
      <c r="BU1194" s="80"/>
      <c r="BV1194" s="80"/>
      <c r="BW1194" s="80"/>
      <c r="BX1194" s="80"/>
      <c r="BY1194" s="80"/>
      <c r="BZ1194" s="80"/>
      <c r="CE1194" s="5"/>
    </row>
    <row r="1195" spans="2:83" s="6" customFormat="1" x14ac:dyDescent="0.25">
      <c r="B1195" s="77"/>
      <c r="C1195" s="78"/>
      <c r="D1195" s="80"/>
      <c r="E1195" s="80"/>
      <c r="F1195" s="80"/>
      <c r="G1195" s="80"/>
      <c r="H1195" s="80"/>
      <c r="I1195" s="80"/>
      <c r="J1195" s="80"/>
      <c r="K1195" s="5"/>
      <c r="L1195" s="5"/>
      <c r="M1195" s="80"/>
      <c r="N1195" s="5"/>
      <c r="O1195" s="80"/>
      <c r="P1195" s="5"/>
      <c r="Q1195" s="80"/>
      <c r="R1195" s="5"/>
      <c r="S1195" s="80"/>
      <c r="T1195" s="5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5"/>
      <c r="AE1195" s="80"/>
      <c r="AF1195" s="5"/>
      <c r="AG1195" s="80"/>
      <c r="AH1195" s="5"/>
      <c r="AI1195" s="80"/>
      <c r="AJ1195" s="5"/>
      <c r="AK1195" s="80"/>
      <c r="AL1195" s="5"/>
      <c r="AM1195" s="80"/>
      <c r="AN1195" s="5"/>
      <c r="AO1195" s="80"/>
      <c r="AP1195" s="80"/>
      <c r="AQ1195" s="5"/>
      <c r="AR1195" s="80"/>
      <c r="AS1195" s="5"/>
      <c r="AT1195" s="80"/>
      <c r="AU1195" s="5"/>
      <c r="AV1195" s="80"/>
      <c r="AW1195" s="5"/>
      <c r="AX1195" s="80"/>
      <c r="AY1195" s="5"/>
      <c r="AZ1195" s="80"/>
      <c r="BA1195" s="5"/>
      <c r="BB1195" s="80"/>
      <c r="BC1195" s="80"/>
      <c r="BD1195" s="80"/>
      <c r="BE1195" s="80"/>
      <c r="BF1195" s="80"/>
      <c r="BG1195" s="80"/>
      <c r="BH1195" s="80"/>
      <c r="BI1195" s="80"/>
      <c r="BJ1195" s="80"/>
      <c r="BK1195" s="80"/>
      <c r="BL1195" s="80"/>
      <c r="BM1195" s="80"/>
      <c r="BN1195" s="80"/>
      <c r="BO1195" s="80"/>
      <c r="BP1195" s="80"/>
      <c r="BQ1195" s="80"/>
      <c r="BR1195" s="80"/>
      <c r="BS1195" s="80"/>
      <c r="BT1195" s="80"/>
      <c r="BU1195" s="80"/>
      <c r="BV1195" s="80"/>
      <c r="BW1195" s="80"/>
      <c r="BX1195" s="80"/>
      <c r="BY1195" s="80"/>
      <c r="BZ1195" s="80"/>
      <c r="CE1195" s="5"/>
    </row>
    <row r="1196" spans="2:83" s="6" customFormat="1" x14ac:dyDescent="0.25">
      <c r="B1196" s="77"/>
      <c r="C1196" s="78"/>
      <c r="D1196" s="80"/>
      <c r="E1196" s="80"/>
      <c r="F1196" s="80"/>
      <c r="G1196" s="80"/>
      <c r="H1196" s="80"/>
      <c r="I1196" s="80"/>
      <c r="J1196" s="80"/>
      <c r="K1196" s="5"/>
      <c r="L1196" s="5"/>
      <c r="M1196" s="80"/>
      <c r="N1196" s="5"/>
      <c r="O1196" s="80"/>
      <c r="P1196" s="5"/>
      <c r="Q1196" s="80"/>
      <c r="R1196" s="5"/>
      <c r="S1196" s="80"/>
      <c r="T1196" s="5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5"/>
      <c r="AE1196" s="80"/>
      <c r="AF1196" s="5"/>
      <c r="AG1196" s="80"/>
      <c r="AH1196" s="5"/>
      <c r="AI1196" s="80"/>
      <c r="AJ1196" s="5"/>
      <c r="AK1196" s="80"/>
      <c r="AL1196" s="5"/>
      <c r="AM1196" s="80"/>
      <c r="AN1196" s="5"/>
      <c r="AO1196" s="80"/>
      <c r="AP1196" s="80"/>
      <c r="AQ1196" s="5"/>
      <c r="AR1196" s="80"/>
      <c r="AS1196" s="5"/>
      <c r="AT1196" s="80"/>
      <c r="AU1196" s="5"/>
      <c r="AV1196" s="80"/>
      <c r="AW1196" s="5"/>
      <c r="AX1196" s="80"/>
      <c r="AY1196" s="5"/>
      <c r="AZ1196" s="80"/>
      <c r="BA1196" s="5"/>
      <c r="BB1196" s="80"/>
      <c r="BC1196" s="80"/>
      <c r="BD1196" s="80"/>
      <c r="BE1196" s="80"/>
      <c r="BF1196" s="80"/>
      <c r="BG1196" s="80"/>
      <c r="BH1196" s="80"/>
      <c r="BI1196" s="80"/>
      <c r="BJ1196" s="80"/>
      <c r="BK1196" s="80"/>
      <c r="BL1196" s="80"/>
      <c r="BM1196" s="80"/>
      <c r="BN1196" s="80"/>
      <c r="BO1196" s="80"/>
      <c r="BP1196" s="80"/>
      <c r="BQ1196" s="80"/>
      <c r="BR1196" s="80"/>
      <c r="BS1196" s="80"/>
      <c r="BT1196" s="80"/>
      <c r="BU1196" s="80"/>
      <c r="BV1196" s="80"/>
      <c r="BW1196" s="80"/>
      <c r="BX1196" s="80"/>
      <c r="BY1196" s="80"/>
      <c r="BZ1196" s="80"/>
      <c r="CE1196" s="5"/>
    </row>
    <row r="1197" spans="2:83" s="6" customFormat="1" x14ac:dyDescent="0.25">
      <c r="B1197" s="77"/>
      <c r="C1197" s="78"/>
      <c r="D1197" s="80"/>
      <c r="E1197" s="80"/>
      <c r="F1197" s="80"/>
      <c r="G1197" s="80"/>
      <c r="H1197" s="80"/>
      <c r="I1197" s="80"/>
      <c r="J1197" s="80"/>
      <c r="K1197" s="5"/>
      <c r="L1197" s="5"/>
      <c r="M1197" s="80"/>
      <c r="N1197" s="5"/>
      <c r="O1197" s="80"/>
      <c r="P1197" s="5"/>
      <c r="Q1197" s="80"/>
      <c r="R1197" s="5"/>
      <c r="S1197" s="80"/>
      <c r="T1197" s="5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5"/>
      <c r="AE1197" s="80"/>
      <c r="AF1197" s="5"/>
      <c r="AG1197" s="80"/>
      <c r="AH1197" s="5"/>
      <c r="AI1197" s="80"/>
      <c r="AJ1197" s="5"/>
      <c r="AK1197" s="80"/>
      <c r="AL1197" s="5"/>
      <c r="AM1197" s="80"/>
      <c r="AN1197" s="5"/>
      <c r="AO1197" s="80"/>
      <c r="AP1197" s="80"/>
      <c r="AQ1197" s="5"/>
      <c r="AR1197" s="80"/>
      <c r="AS1197" s="5"/>
      <c r="AT1197" s="80"/>
      <c r="AU1197" s="5"/>
      <c r="AV1197" s="80"/>
      <c r="AW1197" s="5"/>
      <c r="AX1197" s="80"/>
      <c r="AY1197" s="5"/>
      <c r="AZ1197" s="80"/>
      <c r="BA1197" s="5"/>
      <c r="BB1197" s="80"/>
      <c r="BC1197" s="80"/>
      <c r="BD1197" s="80"/>
      <c r="BE1197" s="80"/>
      <c r="BF1197" s="80"/>
      <c r="BG1197" s="80"/>
      <c r="BH1197" s="80"/>
      <c r="BI1197" s="80"/>
      <c r="BJ1197" s="80"/>
      <c r="BK1197" s="80"/>
      <c r="BL1197" s="80"/>
      <c r="BM1197" s="80"/>
      <c r="BN1197" s="80"/>
      <c r="BO1197" s="80"/>
      <c r="BP1197" s="80"/>
      <c r="BQ1197" s="80"/>
      <c r="BR1197" s="80"/>
      <c r="BS1197" s="80"/>
      <c r="BT1197" s="80"/>
      <c r="BU1197" s="80"/>
      <c r="BV1197" s="80"/>
      <c r="BW1197" s="80"/>
      <c r="BX1197" s="80"/>
      <c r="BY1197" s="80"/>
      <c r="BZ1197" s="80"/>
      <c r="CE1197" s="5"/>
    </row>
    <row r="1198" spans="2:83" s="6" customFormat="1" x14ac:dyDescent="0.25">
      <c r="B1198" s="77"/>
      <c r="C1198" s="78"/>
      <c r="D1198" s="80"/>
      <c r="E1198" s="80"/>
      <c r="F1198" s="80"/>
      <c r="G1198" s="80"/>
      <c r="H1198" s="80"/>
      <c r="I1198" s="80"/>
      <c r="J1198" s="80"/>
      <c r="K1198" s="5"/>
      <c r="L1198" s="5"/>
      <c r="M1198" s="80"/>
      <c r="N1198" s="5"/>
      <c r="O1198" s="80"/>
      <c r="P1198" s="5"/>
      <c r="Q1198" s="80"/>
      <c r="R1198" s="5"/>
      <c r="S1198" s="80"/>
      <c r="T1198" s="5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5"/>
      <c r="AE1198" s="80"/>
      <c r="AF1198" s="5"/>
      <c r="AG1198" s="80"/>
      <c r="AH1198" s="5"/>
      <c r="AI1198" s="80"/>
      <c r="AJ1198" s="5"/>
      <c r="AK1198" s="80"/>
      <c r="AL1198" s="5"/>
      <c r="AM1198" s="80"/>
      <c r="AN1198" s="5"/>
      <c r="AO1198" s="80"/>
      <c r="AP1198" s="80"/>
      <c r="AQ1198" s="5"/>
      <c r="AR1198" s="80"/>
      <c r="AS1198" s="5"/>
      <c r="AT1198" s="80"/>
      <c r="AU1198" s="5"/>
      <c r="AV1198" s="80"/>
      <c r="AW1198" s="5"/>
      <c r="AX1198" s="80"/>
      <c r="AY1198" s="5"/>
      <c r="AZ1198" s="80"/>
      <c r="BA1198" s="5"/>
      <c r="BB1198" s="80"/>
      <c r="BC1198" s="80"/>
      <c r="BD1198" s="80"/>
      <c r="BE1198" s="80"/>
      <c r="BF1198" s="80"/>
      <c r="BG1198" s="80"/>
      <c r="BH1198" s="80"/>
      <c r="BI1198" s="80"/>
      <c r="BJ1198" s="80"/>
      <c r="BK1198" s="80"/>
      <c r="BL1198" s="80"/>
      <c r="BM1198" s="80"/>
      <c r="BN1198" s="80"/>
      <c r="BO1198" s="80"/>
      <c r="BP1198" s="80"/>
      <c r="BQ1198" s="80"/>
      <c r="BR1198" s="80"/>
      <c r="BS1198" s="80"/>
      <c r="BT1198" s="80"/>
      <c r="BU1198" s="80"/>
      <c r="BV1198" s="80"/>
      <c r="BW1198" s="80"/>
      <c r="BX1198" s="80"/>
      <c r="BY1198" s="80"/>
      <c r="BZ1198" s="80"/>
      <c r="CE1198" s="5"/>
    </row>
    <row r="1199" spans="2:83" s="6" customFormat="1" x14ac:dyDescent="0.25">
      <c r="B1199" s="77"/>
      <c r="C1199" s="78"/>
      <c r="D1199" s="80"/>
      <c r="E1199" s="80"/>
      <c r="F1199" s="80"/>
      <c r="G1199" s="80"/>
      <c r="H1199" s="80"/>
      <c r="I1199" s="80"/>
      <c r="J1199" s="80"/>
      <c r="K1199" s="5"/>
      <c r="L1199" s="5"/>
      <c r="M1199" s="80"/>
      <c r="N1199" s="5"/>
      <c r="O1199" s="80"/>
      <c r="P1199" s="5"/>
      <c r="Q1199" s="80"/>
      <c r="R1199" s="5"/>
      <c r="S1199" s="80"/>
      <c r="T1199" s="5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5"/>
      <c r="AE1199" s="80"/>
      <c r="AF1199" s="5"/>
      <c r="AG1199" s="80"/>
      <c r="AH1199" s="5"/>
      <c r="AI1199" s="80"/>
      <c r="AJ1199" s="5"/>
      <c r="AK1199" s="80"/>
      <c r="AL1199" s="5"/>
      <c r="AM1199" s="80"/>
      <c r="AN1199" s="5"/>
      <c r="AO1199" s="80"/>
      <c r="AP1199" s="80"/>
      <c r="AQ1199" s="5"/>
      <c r="AR1199" s="80"/>
      <c r="AS1199" s="5"/>
      <c r="AT1199" s="80"/>
      <c r="AU1199" s="5"/>
      <c r="AV1199" s="80"/>
      <c r="AW1199" s="5"/>
      <c r="AX1199" s="80"/>
      <c r="AY1199" s="5"/>
      <c r="AZ1199" s="80"/>
      <c r="BA1199" s="5"/>
      <c r="BB1199" s="80"/>
      <c r="BC1199" s="80"/>
      <c r="BD1199" s="80"/>
      <c r="BE1199" s="80"/>
      <c r="BF1199" s="80"/>
      <c r="BG1199" s="80"/>
      <c r="BH1199" s="80"/>
      <c r="BI1199" s="80"/>
      <c r="BJ1199" s="80"/>
      <c r="BK1199" s="80"/>
      <c r="BL1199" s="80"/>
      <c r="BM1199" s="80"/>
      <c r="BN1199" s="80"/>
      <c r="BO1199" s="80"/>
      <c r="BP1199" s="80"/>
      <c r="BQ1199" s="80"/>
      <c r="BR1199" s="80"/>
      <c r="BS1199" s="80"/>
      <c r="BT1199" s="80"/>
      <c r="BU1199" s="80"/>
      <c r="BV1199" s="80"/>
      <c r="BW1199" s="80"/>
      <c r="BX1199" s="80"/>
      <c r="BY1199" s="80"/>
      <c r="BZ1199" s="80"/>
      <c r="CE1199" s="5"/>
    </row>
    <row r="1200" spans="2:83" s="6" customFormat="1" x14ac:dyDescent="0.25">
      <c r="B1200" s="77"/>
      <c r="C1200" s="78"/>
      <c r="D1200" s="80"/>
      <c r="E1200" s="80"/>
      <c r="F1200" s="80"/>
      <c r="G1200" s="80"/>
      <c r="H1200" s="80"/>
      <c r="I1200" s="80"/>
      <c r="J1200" s="80"/>
      <c r="K1200" s="5"/>
      <c r="L1200" s="5"/>
      <c r="M1200" s="80"/>
      <c r="N1200" s="5"/>
      <c r="O1200" s="80"/>
      <c r="P1200" s="5"/>
      <c r="Q1200" s="80"/>
      <c r="R1200" s="5"/>
      <c r="S1200" s="80"/>
      <c r="T1200" s="5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5"/>
      <c r="AE1200" s="80"/>
      <c r="AF1200" s="5"/>
      <c r="AG1200" s="80"/>
      <c r="AH1200" s="5"/>
      <c r="AI1200" s="80"/>
      <c r="AJ1200" s="5"/>
      <c r="AK1200" s="80"/>
      <c r="AL1200" s="5"/>
      <c r="AM1200" s="80"/>
      <c r="AN1200" s="5"/>
      <c r="AO1200" s="80"/>
      <c r="AP1200" s="80"/>
      <c r="AQ1200" s="5"/>
      <c r="AR1200" s="80"/>
      <c r="AS1200" s="5"/>
      <c r="AT1200" s="80"/>
      <c r="AU1200" s="5"/>
      <c r="AV1200" s="80"/>
      <c r="AW1200" s="5"/>
      <c r="AX1200" s="80"/>
      <c r="AY1200" s="5"/>
      <c r="AZ1200" s="80"/>
      <c r="BA1200" s="5"/>
      <c r="BB1200" s="80"/>
      <c r="BC1200" s="80"/>
      <c r="BD1200" s="80"/>
      <c r="BE1200" s="80"/>
      <c r="BF1200" s="80"/>
      <c r="BG1200" s="80"/>
      <c r="BH1200" s="80"/>
      <c r="BI1200" s="80"/>
      <c r="BJ1200" s="80"/>
      <c r="BK1200" s="80"/>
      <c r="BL1200" s="80"/>
      <c r="BM1200" s="80"/>
      <c r="BN1200" s="80"/>
      <c r="BO1200" s="80"/>
      <c r="BP1200" s="80"/>
      <c r="BQ1200" s="80"/>
      <c r="BR1200" s="80"/>
      <c r="BS1200" s="80"/>
      <c r="BT1200" s="80"/>
      <c r="BU1200" s="80"/>
      <c r="BV1200" s="80"/>
      <c r="BW1200" s="80"/>
      <c r="BX1200" s="80"/>
      <c r="BY1200" s="80"/>
      <c r="BZ1200" s="80"/>
      <c r="CE1200" s="5"/>
    </row>
    <row r="1201" spans="2:83" s="6" customFormat="1" x14ac:dyDescent="0.25">
      <c r="B1201" s="77"/>
      <c r="C1201" s="78"/>
      <c r="D1201" s="80"/>
      <c r="E1201" s="80"/>
      <c r="F1201" s="80"/>
      <c r="G1201" s="80"/>
      <c r="H1201" s="80"/>
      <c r="I1201" s="80"/>
      <c r="J1201" s="80"/>
      <c r="K1201" s="5"/>
      <c r="L1201" s="5"/>
      <c r="M1201" s="80"/>
      <c r="N1201" s="5"/>
      <c r="O1201" s="80"/>
      <c r="P1201" s="5"/>
      <c r="Q1201" s="80"/>
      <c r="R1201" s="5"/>
      <c r="S1201" s="80"/>
      <c r="T1201" s="5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5"/>
      <c r="AE1201" s="80"/>
      <c r="AF1201" s="5"/>
      <c r="AG1201" s="80"/>
      <c r="AH1201" s="5"/>
      <c r="AI1201" s="80"/>
      <c r="AJ1201" s="5"/>
      <c r="AK1201" s="80"/>
      <c r="AL1201" s="5"/>
      <c r="AM1201" s="80"/>
      <c r="AN1201" s="5"/>
      <c r="AO1201" s="80"/>
      <c r="AP1201" s="80"/>
      <c r="AQ1201" s="5"/>
      <c r="AR1201" s="80"/>
      <c r="AS1201" s="5"/>
      <c r="AT1201" s="80"/>
      <c r="AU1201" s="5"/>
      <c r="AV1201" s="80"/>
      <c r="AW1201" s="5"/>
      <c r="AX1201" s="80"/>
      <c r="AY1201" s="5"/>
      <c r="AZ1201" s="80"/>
      <c r="BA1201" s="5"/>
      <c r="BB1201" s="80"/>
      <c r="BC1201" s="80"/>
      <c r="BD1201" s="80"/>
      <c r="BE1201" s="80"/>
      <c r="BF1201" s="80"/>
      <c r="BG1201" s="80"/>
      <c r="BH1201" s="80"/>
      <c r="BI1201" s="80"/>
      <c r="BJ1201" s="80"/>
      <c r="BK1201" s="80"/>
      <c r="BL1201" s="80"/>
      <c r="BM1201" s="80"/>
      <c r="BN1201" s="80"/>
      <c r="BO1201" s="80"/>
      <c r="BP1201" s="80"/>
      <c r="BQ1201" s="80"/>
      <c r="BR1201" s="80"/>
      <c r="BS1201" s="80"/>
      <c r="BT1201" s="80"/>
      <c r="BU1201" s="80"/>
      <c r="BV1201" s="80"/>
      <c r="BW1201" s="80"/>
      <c r="BX1201" s="80"/>
      <c r="BY1201" s="80"/>
      <c r="BZ1201" s="80"/>
      <c r="CE1201" s="5"/>
    </row>
    <row r="1202" spans="2:83" s="6" customFormat="1" x14ac:dyDescent="0.25">
      <c r="B1202" s="77"/>
      <c r="C1202" s="78"/>
      <c r="D1202" s="80"/>
      <c r="E1202" s="80"/>
      <c r="F1202" s="80"/>
      <c r="G1202" s="80"/>
      <c r="H1202" s="80"/>
      <c r="I1202" s="80"/>
      <c r="J1202" s="80"/>
      <c r="K1202" s="5"/>
      <c r="L1202" s="5"/>
      <c r="M1202" s="80"/>
      <c r="N1202" s="5"/>
      <c r="O1202" s="80"/>
      <c r="P1202" s="5"/>
      <c r="Q1202" s="80"/>
      <c r="R1202" s="5"/>
      <c r="S1202" s="80"/>
      <c r="T1202" s="5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5"/>
      <c r="AE1202" s="80"/>
      <c r="AF1202" s="5"/>
      <c r="AG1202" s="80"/>
      <c r="AH1202" s="5"/>
      <c r="AI1202" s="80"/>
      <c r="AJ1202" s="5"/>
      <c r="AK1202" s="80"/>
      <c r="AL1202" s="5"/>
      <c r="AM1202" s="80"/>
      <c r="AN1202" s="5"/>
      <c r="AO1202" s="80"/>
      <c r="AP1202" s="80"/>
      <c r="AQ1202" s="5"/>
      <c r="AR1202" s="80"/>
      <c r="AS1202" s="5"/>
      <c r="AT1202" s="80"/>
      <c r="AU1202" s="5"/>
      <c r="AV1202" s="80"/>
      <c r="AW1202" s="5"/>
      <c r="AX1202" s="80"/>
      <c r="AY1202" s="5"/>
      <c r="AZ1202" s="80"/>
      <c r="BA1202" s="5"/>
      <c r="BB1202" s="80"/>
      <c r="BC1202" s="80"/>
      <c r="BD1202" s="80"/>
      <c r="BE1202" s="80"/>
      <c r="BF1202" s="80"/>
      <c r="BG1202" s="80"/>
      <c r="BH1202" s="80"/>
      <c r="BI1202" s="80"/>
      <c r="BJ1202" s="80"/>
      <c r="BK1202" s="80"/>
      <c r="BL1202" s="80"/>
      <c r="BM1202" s="80"/>
      <c r="BN1202" s="80"/>
      <c r="BO1202" s="80"/>
      <c r="BP1202" s="80"/>
      <c r="BQ1202" s="80"/>
      <c r="BR1202" s="80"/>
      <c r="BS1202" s="80"/>
      <c r="BT1202" s="80"/>
      <c r="BU1202" s="80"/>
      <c r="BV1202" s="80"/>
      <c r="BW1202" s="80"/>
      <c r="BX1202" s="80"/>
      <c r="BY1202" s="80"/>
      <c r="BZ1202" s="80"/>
      <c r="CE1202" s="5"/>
    </row>
    <row r="1203" spans="2:83" s="6" customFormat="1" x14ac:dyDescent="0.25">
      <c r="B1203" s="77"/>
      <c r="C1203" s="78"/>
      <c r="D1203" s="80"/>
      <c r="E1203" s="80"/>
      <c r="F1203" s="80"/>
      <c r="G1203" s="80"/>
      <c r="H1203" s="80"/>
      <c r="I1203" s="80"/>
      <c r="J1203" s="80"/>
      <c r="K1203" s="5"/>
      <c r="L1203" s="5"/>
      <c r="M1203" s="80"/>
      <c r="N1203" s="5"/>
      <c r="O1203" s="80"/>
      <c r="P1203" s="5"/>
      <c r="Q1203" s="80"/>
      <c r="R1203" s="5"/>
      <c r="S1203" s="80"/>
      <c r="T1203" s="5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5"/>
      <c r="AE1203" s="80"/>
      <c r="AF1203" s="5"/>
      <c r="AG1203" s="80"/>
      <c r="AH1203" s="5"/>
      <c r="AI1203" s="80"/>
      <c r="AJ1203" s="5"/>
      <c r="AK1203" s="80"/>
      <c r="AL1203" s="5"/>
      <c r="AM1203" s="80"/>
      <c r="AN1203" s="5"/>
      <c r="AO1203" s="80"/>
      <c r="AP1203" s="80"/>
      <c r="AQ1203" s="5"/>
      <c r="AR1203" s="80"/>
      <c r="AS1203" s="5"/>
      <c r="AT1203" s="80"/>
      <c r="AU1203" s="5"/>
      <c r="AV1203" s="80"/>
      <c r="AW1203" s="5"/>
      <c r="AX1203" s="80"/>
      <c r="AY1203" s="5"/>
      <c r="AZ1203" s="80"/>
      <c r="BA1203" s="5"/>
      <c r="BB1203" s="80"/>
      <c r="BC1203" s="80"/>
      <c r="BD1203" s="80"/>
      <c r="BE1203" s="80"/>
      <c r="BF1203" s="80"/>
      <c r="BG1203" s="80"/>
      <c r="BH1203" s="80"/>
      <c r="BI1203" s="80"/>
      <c r="BJ1203" s="80"/>
      <c r="BK1203" s="80"/>
      <c r="BL1203" s="80"/>
      <c r="BM1203" s="80"/>
      <c r="BN1203" s="80"/>
      <c r="BO1203" s="80"/>
      <c r="BP1203" s="80"/>
      <c r="BQ1203" s="80"/>
      <c r="BR1203" s="80"/>
      <c r="BS1203" s="80"/>
      <c r="BT1203" s="80"/>
      <c r="BU1203" s="80"/>
      <c r="BV1203" s="80"/>
      <c r="BW1203" s="80"/>
      <c r="BX1203" s="80"/>
      <c r="BY1203" s="80"/>
      <c r="BZ1203" s="80"/>
      <c r="CE1203" s="5"/>
    </row>
    <row r="1204" spans="2:83" s="6" customFormat="1" x14ac:dyDescent="0.25">
      <c r="B1204" s="77"/>
      <c r="C1204" s="78"/>
      <c r="D1204" s="80"/>
      <c r="E1204" s="80"/>
      <c r="F1204" s="80"/>
      <c r="G1204" s="80"/>
      <c r="H1204" s="80"/>
      <c r="I1204" s="80"/>
      <c r="J1204" s="80"/>
      <c r="K1204" s="5"/>
      <c r="L1204" s="5"/>
      <c r="M1204" s="80"/>
      <c r="N1204" s="5"/>
      <c r="O1204" s="80"/>
      <c r="P1204" s="5"/>
      <c r="Q1204" s="80"/>
      <c r="R1204" s="5"/>
      <c r="S1204" s="80"/>
      <c r="T1204" s="5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5"/>
      <c r="AE1204" s="80"/>
      <c r="AF1204" s="5"/>
      <c r="AG1204" s="80"/>
      <c r="AH1204" s="5"/>
      <c r="AI1204" s="80"/>
      <c r="AJ1204" s="5"/>
      <c r="AK1204" s="80"/>
      <c r="AL1204" s="5"/>
      <c r="AM1204" s="80"/>
      <c r="AN1204" s="5"/>
      <c r="AO1204" s="80"/>
      <c r="AP1204" s="80"/>
      <c r="AQ1204" s="5"/>
      <c r="AR1204" s="80"/>
      <c r="AS1204" s="5"/>
      <c r="AT1204" s="80"/>
      <c r="AU1204" s="5"/>
      <c r="AV1204" s="80"/>
      <c r="AW1204" s="5"/>
      <c r="AX1204" s="80"/>
      <c r="AY1204" s="5"/>
      <c r="AZ1204" s="80"/>
      <c r="BA1204" s="5"/>
      <c r="BB1204" s="80"/>
      <c r="BC1204" s="80"/>
      <c r="BD1204" s="80"/>
      <c r="BE1204" s="80"/>
      <c r="BF1204" s="80"/>
      <c r="BG1204" s="80"/>
      <c r="BH1204" s="80"/>
      <c r="BI1204" s="80"/>
      <c r="BJ1204" s="80"/>
      <c r="BK1204" s="80"/>
      <c r="BL1204" s="80"/>
      <c r="BM1204" s="80"/>
      <c r="BN1204" s="80"/>
      <c r="BO1204" s="80"/>
      <c r="BP1204" s="80"/>
      <c r="BQ1204" s="80"/>
      <c r="BR1204" s="80"/>
      <c r="BS1204" s="80"/>
      <c r="BT1204" s="80"/>
      <c r="BU1204" s="80"/>
      <c r="BV1204" s="80"/>
      <c r="BW1204" s="80"/>
      <c r="BX1204" s="80"/>
      <c r="BY1204" s="80"/>
      <c r="BZ1204" s="80"/>
      <c r="CE1204" s="5"/>
    </row>
    <row r="1205" spans="2:83" s="6" customFormat="1" x14ac:dyDescent="0.25">
      <c r="B1205" s="77"/>
      <c r="C1205" s="78"/>
      <c r="D1205" s="80"/>
      <c r="E1205" s="80"/>
      <c r="F1205" s="80"/>
      <c r="G1205" s="80"/>
      <c r="H1205" s="80"/>
      <c r="I1205" s="80"/>
      <c r="J1205" s="80"/>
      <c r="K1205" s="5"/>
      <c r="L1205" s="5"/>
      <c r="M1205" s="80"/>
      <c r="N1205" s="5"/>
      <c r="O1205" s="80"/>
      <c r="P1205" s="5"/>
      <c r="Q1205" s="80"/>
      <c r="R1205" s="5"/>
      <c r="S1205" s="80"/>
      <c r="T1205" s="5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5"/>
      <c r="AE1205" s="80"/>
      <c r="AF1205" s="5"/>
      <c r="AG1205" s="80"/>
      <c r="AH1205" s="5"/>
      <c r="AI1205" s="80"/>
      <c r="AJ1205" s="5"/>
      <c r="AK1205" s="80"/>
      <c r="AL1205" s="5"/>
      <c r="AM1205" s="80"/>
      <c r="AN1205" s="5"/>
      <c r="AO1205" s="80"/>
      <c r="AP1205" s="80"/>
      <c r="AQ1205" s="5"/>
      <c r="AR1205" s="80"/>
      <c r="AS1205" s="5"/>
      <c r="AT1205" s="80"/>
      <c r="AU1205" s="5"/>
      <c r="AV1205" s="80"/>
      <c r="AW1205" s="5"/>
      <c r="AX1205" s="80"/>
      <c r="AY1205" s="5"/>
      <c r="AZ1205" s="80"/>
      <c r="BA1205" s="5"/>
      <c r="BB1205" s="80"/>
      <c r="BC1205" s="80"/>
      <c r="BD1205" s="80"/>
      <c r="BE1205" s="80"/>
      <c r="BF1205" s="80"/>
      <c r="BG1205" s="80"/>
      <c r="BH1205" s="80"/>
      <c r="BI1205" s="80"/>
      <c r="BJ1205" s="80"/>
      <c r="BK1205" s="80"/>
      <c r="BL1205" s="80"/>
      <c r="BM1205" s="80"/>
      <c r="BN1205" s="80"/>
      <c r="BO1205" s="80"/>
      <c r="BP1205" s="80"/>
      <c r="BQ1205" s="80"/>
      <c r="BR1205" s="80"/>
      <c r="BS1205" s="80"/>
      <c r="BT1205" s="80"/>
      <c r="BU1205" s="80"/>
      <c r="BV1205" s="80"/>
      <c r="BW1205" s="80"/>
      <c r="BX1205" s="80"/>
      <c r="BY1205" s="80"/>
      <c r="BZ1205" s="80"/>
      <c r="CE1205" s="5"/>
    </row>
    <row r="1206" spans="2:83" s="6" customFormat="1" x14ac:dyDescent="0.25">
      <c r="B1206" s="77"/>
      <c r="C1206" s="78"/>
      <c r="D1206" s="80"/>
      <c r="E1206" s="80"/>
      <c r="F1206" s="80"/>
      <c r="G1206" s="80"/>
      <c r="H1206" s="80"/>
      <c r="I1206" s="80"/>
      <c r="J1206" s="80"/>
      <c r="K1206" s="5"/>
      <c r="L1206" s="5"/>
      <c r="M1206" s="80"/>
      <c r="N1206" s="5"/>
      <c r="O1206" s="80"/>
      <c r="P1206" s="5"/>
      <c r="Q1206" s="80"/>
      <c r="R1206" s="5"/>
      <c r="S1206" s="80"/>
      <c r="T1206" s="5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5"/>
      <c r="AE1206" s="80"/>
      <c r="AF1206" s="5"/>
      <c r="AG1206" s="80"/>
      <c r="AH1206" s="5"/>
      <c r="AI1206" s="80"/>
      <c r="AJ1206" s="5"/>
      <c r="AK1206" s="80"/>
      <c r="AL1206" s="5"/>
      <c r="AM1206" s="80"/>
      <c r="AN1206" s="5"/>
      <c r="AO1206" s="80"/>
      <c r="AP1206" s="80"/>
      <c r="AQ1206" s="5"/>
      <c r="AR1206" s="80"/>
      <c r="AS1206" s="5"/>
      <c r="AT1206" s="80"/>
      <c r="AU1206" s="5"/>
      <c r="AV1206" s="80"/>
      <c r="AW1206" s="5"/>
      <c r="AX1206" s="80"/>
      <c r="AY1206" s="5"/>
      <c r="AZ1206" s="80"/>
      <c r="BA1206" s="5"/>
      <c r="BB1206" s="80"/>
      <c r="BC1206" s="80"/>
      <c r="BD1206" s="80"/>
      <c r="BE1206" s="80"/>
      <c r="BF1206" s="80"/>
      <c r="BG1206" s="80"/>
      <c r="BH1206" s="80"/>
      <c r="BI1206" s="80"/>
      <c r="BJ1206" s="80"/>
      <c r="BK1206" s="80"/>
      <c r="BL1206" s="80"/>
      <c r="BM1206" s="80"/>
      <c r="BN1206" s="80"/>
      <c r="BO1206" s="80"/>
      <c r="BP1206" s="80"/>
      <c r="BQ1206" s="80"/>
      <c r="BR1206" s="80"/>
      <c r="BS1206" s="80"/>
      <c r="BT1206" s="80"/>
      <c r="BU1206" s="80"/>
      <c r="BV1206" s="80"/>
      <c r="BW1206" s="80"/>
      <c r="BX1206" s="80"/>
      <c r="BY1206" s="80"/>
      <c r="BZ1206" s="80"/>
      <c r="CE1206" s="5"/>
    </row>
    <row r="1207" spans="2:83" s="6" customFormat="1" x14ac:dyDescent="0.25">
      <c r="B1207" s="77"/>
      <c r="C1207" s="78"/>
      <c r="D1207" s="80"/>
      <c r="E1207" s="80"/>
      <c r="F1207" s="80"/>
      <c r="G1207" s="80"/>
      <c r="H1207" s="80"/>
      <c r="I1207" s="80"/>
      <c r="J1207" s="80"/>
      <c r="K1207" s="5"/>
      <c r="L1207" s="5"/>
      <c r="M1207" s="80"/>
      <c r="N1207" s="5"/>
      <c r="O1207" s="80"/>
      <c r="P1207" s="5"/>
      <c r="Q1207" s="80"/>
      <c r="R1207" s="5"/>
      <c r="S1207" s="80"/>
      <c r="T1207" s="5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5"/>
      <c r="AE1207" s="80"/>
      <c r="AF1207" s="5"/>
      <c r="AG1207" s="80"/>
      <c r="AH1207" s="5"/>
      <c r="AI1207" s="80"/>
      <c r="AJ1207" s="5"/>
      <c r="AK1207" s="80"/>
      <c r="AL1207" s="5"/>
      <c r="AM1207" s="80"/>
      <c r="AN1207" s="5"/>
      <c r="AO1207" s="80"/>
      <c r="AP1207" s="80"/>
      <c r="AQ1207" s="5"/>
      <c r="AR1207" s="80"/>
      <c r="AS1207" s="5"/>
      <c r="AT1207" s="80"/>
      <c r="AU1207" s="5"/>
      <c r="AV1207" s="80"/>
      <c r="AW1207" s="5"/>
      <c r="AX1207" s="80"/>
      <c r="AY1207" s="5"/>
      <c r="AZ1207" s="80"/>
      <c r="BA1207" s="5"/>
      <c r="BB1207" s="80"/>
      <c r="BC1207" s="80"/>
      <c r="BD1207" s="80"/>
      <c r="BE1207" s="80"/>
      <c r="BF1207" s="80"/>
      <c r="BG1207" s="80"/>
      <c r="BH1207" s="80"/>
      <c r="BI1207" s="80"/>
      <c r="BJ1207" s="80"/>
      <c r="BK1207" s="80"/>
      <c r="BL1207" s="80"/>
      <c r="BM1207" s="80"/>
      <c r="BN1207" s="80"/>
      <c r="BO1207" s="80"/>
      <c r="BP1207" s="80"/>
      <c r="BQ1207" s="80"/>
      <c r="BR1207" s="80"/>
      <c r="BS1207" s="80"/>
      <c r="BT1207" s="80"/>
      <c r="BU1207" s="80"/>
      <c r="BV1207" s="80"/>
      <c r="BW1207" s="80"/>
      <c r="BX1207" s="80"/>
      <c r="BY1207" s="80"/>
      <c r="BZ1207" s="80"/>
      <c r="CE1207" s="5"/>
    </row>
    <row r="1208" spans="2:83" s="6" customFormat="1" x14ac:dyDescent="0.25">
      <c r="B1208" s="77"/>
      <c r="C1208" s="78"/>
      <c r="D1208" s="80"/>
      <c r="E1208" s="80"/>
      <c r="F1208" s="80"/>
      <c r="G1208" s="80"/>
      <c r="H1208" s="80"/>
      <c r="I1208" s="80"/>
      <c r="J1208" s="80"/>
      <c r="K1208" s="5"/>
      <c r="L1208" s="5"/>
      <c r="M1208" s="80"/>
      <c r="N1208" s="5"/>
      <c r="O1208" s="80"/>
      <c r="P1208" s="5"/>
      <c r="Q1208" s="80"/>
      <c r="R1208" s="5"/>
      <c r="S1208" s="80"/>
      <c r="T1208" s="5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5"/>
      <c r="AE1208" s="80"/>
      <c r="AF1208" s="5"/>
      <c r="AG1208" s="80"/>
      <c r="AH1208" s="5"/>
      <c r="AI1208" s="80"/>
      <c r="AJ1208" s="5"/>
      <c r="AK1208" s="80"/>
      <c r="AL1208" s="5"/>
      <c r="AM1208" s="80"/>
      <c r="AN1208" s="5"/>
      <c r="AO1208" s="80"/>
      <c r="AP1208" s="80"/>
      <c r="AQ1208" s="5"/>
      <c r="AR1208" s="80"/>
      <c r="AS1208" s="5"/>
      <c r="AT1208" s="80"/>
      <c r="AU1208" s="5"/>
      <c r="AV1208" s="80"/>
      <c r="AW1208" s="5"/>
      <c r="AX1208" s="80"/>
      <c r="AY1208" s="5"/>
      <c r="AZ1208" s="80"/>
      <c r="BA1208" s="5"/>
      <c r="BB1208" s="80"/>
      <c r="BC1208" s="80"/>
      <c r="BD1208" s="80"/>
      <c r="BE1208" s="80"/>
      <c r="BF1208" s="80"/>
      <c r="BG1208" s="80"/>
      <c r="BH1208" s="80"/>
      <c r="BI1208" s="80"/>
      <c r="BJ1208" s="80"/>
      <c r="BK1208" s="80"/>
      <c r="BL1208" s="80"/>
      <c r="BM1208" s="80"/>
      <c r="BN1208" s="80"/>
      <c r="BO1208" s="80"/>
      <c r="BP1208" s="80"/>
      <c r="BQ1208" s="80"/>
      <c r="BR1208" s="80"/>
      <c r="BS1208" s="80"/>
      <c r="BT1208" s="80"/>
      <c r="BU1208" s="80"/>
      <c r="BV1208" s="80"/>
      <c r="BW1208" s="80"/>
      <c r="BX1208" s="80"/>
      <c r="BY1208" s="80"/>
      <c r="BZ1208" s="80"/>
      <c r="CE1208" s="5"/>
    </row>
    <row r="1209" spans="2:83" s="6" customFormat="1" x14ac:dyDescent="0.25">
      <c r="B1209" s="77"/>
      <c r="C1209" s="78"/>
      <c r="D1209" s="80"/>
      <c r="E1209" s="80"/>
      <c r="F1209" s="80"/>
      <c r="G1209" s="80"/>
      <c r="H1209" s="80"/>
      <c r="I1209" s="80"/>
      <c r="J1209" s="80"/>
      <c r="K1209" s="5"/>
      <c r="L1209" s="5"/>
      <c r="M1209" s="80"/>
      <c r="N1209" s="5"/>
      <c r="O1209" s="80"/>
      <c r="P1209" s="5"/>
      <c r="Q1209" s="80"/>
      <c r="R1209" s="5"/>
      <c r="S1209" s="80"/>
      <c r="T1209" s="5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5"/>
      <c r="AE1209" s="80"/>
      <c r="AF1209" s="5"/>
      <c r="AG1209" s="80"/>
      <c r="AH1209" s="5"/>
      <c r="AI1209" s="80"/>
      <c r="AJ1209" s="5"/>
      <c r="AK1209" s="80"/>
      <c r="AL1209" s="5"/>
      <c r="AM1209" s="80"/>
      <c r="AN1209" s="5"/>
      <c r="AO1209" s="80"/>
      <c r="AP1209" s="80"/>
      <c r="AQ1209" s="5"/>
      <c r="AR1209" s="80"/>
      <c r="AS1209" s="5"/>
      <c r="AT1209" s="80"/>
      <c r="AU1209" s="5"/>
      <c r="AV1209" s="80"/>
      <c r="AW1209" s="5"/>
      <c r="AX1209" s="80"/>
      <c r="AY1209" s="5"/>
      <c r="AZ1209" s="80"/>
      <c r="BA1209" s="5"/>
      <c r="BB1209" s="80"/>
      <c r="BC1209" s="80"/>
      <c r="BD1209" s="80"/>
      <c r="BE1209" s="80"/>
      <c r="BF1209" s="80"/>
      <c r="BG1209" s="80"/>
      <c r="BH1209" s="80"/>
      <c r="BI1209" s="80"/>
      <c r="BJ1209" s="80"/>
      <c r="BK1209" s="80"/>
      <c r="BL1209" s="80"/>
      <c r="BM1209" s="80"/>
      <c r="BN1209" s="80"/>
      <c r="BO1209" s="80"/>
      <c r="BP1209" s="80"/>
      <c r="BQ1209" s="80"/>
      <c r="BR1209" s="80"/>
      <c r="BS1209" s="80"/>
      <c r="BT1209" s="80"/>
      <c r="BU1209" s="80"/>
      <c r="BV1209" s="80"/>
      <c r="BW1209" s="80"/>
      <c r="BX1209" s="80"/>
      <c r="BY1209" s="80"/>
      <c r="BZ1209" s="80"/>
      <c r="CE1209" s="5"/>
    </row>
    <row r="1210" spans="2:83" s="6" customFormat="1" x14ac:dyDescent="0.25">
      <c r="B1210" s="77"/>
      <c r="C1210" s="78"/>
      <c r="D1210" s="80"/>
      <c r="E1210" s="80"/>
      <c r="F1210" s="80"/>
      <c r="G1210" s="80"/>
      <c r="H1210" s="80"/>
      <c r="I1210" s="80"/>
      <c r="J1210" s="80"/>
      <c r="K1210" s="5"/>
      <c r="L1210" s="5"/>
      <c r="M1210" s="80"/>
      <c r="N1210" s="5"/>
      <c r="O1210" s="80"/>
      <c r="P1210" s="5"/>
      <c r="Q1210" s="80"/>
      <c r="R1210" s="5"/>
      <c r="S1210" s="80"/>
      <c r="T1210" s="5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5"/>
      <c r="AE1210" s="80"/>
      <c r="AF1210" s="5"/>
      <c r="AG1210" s="80"/>
      <c r="AH1210" s="5"/>
      <c r="AI1210" s="80"/>
      <c r="AJ1210" s="5"/>
      <c r="AK1210" s="80"/>
      <c r="AL1210" s="5"/>
      <c r="AM1210" s="80"/>
      <c r="AN1210" s="5"/>
      <c r="AO1210" s="80"/>
      <c r="AP1210" s="80"/>
      <c r="AQ1210" s="5"/>
      <c r="AR1210" s="80"/>
      <c r="AS1210" s="5"/>
      <c r="AT1210" s="80"/>
      <c r="AU1210" s="5"/>
      <c r="AV1210" s="80"/>
      <c r="AW1210" s="5"/>
      <c r="AX1210" s="80"/>
      <c r="AY1210" s="5"/>
      <c r="AZ1210" s="80"/>
      <c r="BA1210" s="5"/>
      <c r="BB1210" s="80"/>
      <c r="BC1210" s="80"/>
      <c r="BD1210" s="80"/>
      <c r="BE1210" s="80"/>
      <c r="BF1210" s="80"/>
      <c r="BG1210" s="80"/>
      <c r="BH1210" s="80"/>
      <c r="BI1210" s="80"/>
      <c r="BJ1210" s="80"/>
      <c r="BK1210" s="80"/>
      <c r="BL1210" s="80"/>
      <c r="BM1210" s="80"/>
      <c r="BN1210" s="80"/>
      <c r="BO1210" s="80"/>
      <c r="BP1210" s="80"/>
      <c r="BQ1210" s="80"/>
      <c r="BR1210" s="80"/>
      <c r="BS1210" s="80"/>
      <c r="BT1210" s="80"/>
      <c r="BU1210" s="80"/>
      <c r="BV1210" s="80"/>
      <c r="BW1210" s="80"/>
      <c r="BX1210" s="80"/>
      <c r="BY1210" s="80"/>
      <c r="BZ1210" s="80"/>
      <c r="CE1210" s="5"/>
    </row>
    <row r="1211" spans="2:83" s="6" customFormat="1" x14ac:dyDescent="0.25">
      <c r="B1211" s="77"/>
      <c r="C1211" s="78"/>
      <c r="D1211" s="80"/>
      <c r="E1211" s="80"/>
      <c r="F1211" s="80"/>
      <c r="G1211" s="80"/>
      <c r="H1211" s="80"/>
      <c r="I1211" s="80"/>
      <c r="J1211" s="80"/>
      <c r="K1211" s="5"/>
      <c r="L1211" s="5"/>
      <c r="M1211" s="80"/>
      <c r="N1211" s="5"/>
      <c r="O1211" s="80"/>
      <c r="P1211" s="5"/>
      <c r="Q1211" s="80"/>
      <c r="R1211" s="5"/>
      <c r="S1211" s="80"/>
      <c r="T1211" s="5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5"/>
      <c r="AE1211" s="80"/>
      <c r="AF1211" s="5"/>
      <c r="AG1211" s="80"/>
      <c r="AH1211" s="5"/>
      <c r="AI1211" s="80"/>
      <c r="AJ1211" s="5"/>
      <c r="AK1211" s="80"/>
      <c r="AL1211" s="5"/>
      <c r="AM1211" s="80"/>
      <c r="AN1211" s="5"/>
      <c r="AO1211" s="80"/>
      <c r="AP1211" s="80"/>
      <c r="AQ1211" s="5"/>
      <c r="AR1211" s="80"/>
      <c r="AS1211" s="5"/>
      <c r="AT1211" s="80"/>
      <c r="AU1211" s="5"/>
      <c r="AV1211" s="80"/>
      <c r="AW1211" s="5"/>
      <c r="AX1211" s="80"/>
      <c r="AY1211" s="5"/>
      <c r="AZ1211" s="80"/>
      <c r="BA1211" s="5"/>
      <c r="BB1211" s="80"/>
      <c r="BC1211" s="80"/>
      <c r="BD1211" s="80"/>
      <c r="BE1211" s="80"/>
      <c r="BF1211" s="80"/>
      <c r="BG1211" s="80"/>
      <c r="BH1211" s="80"/>
      <c r="BI1211" s="80"/>
      <c r="BJ1211" s="80"/>
      <c r="BK1211" s="80"/>
      <c r="BL1211" s="80"/>
      <c r="BM1211" s="80"/>
      <c r="BN1211" s="80"/>
      <c r="BO1211" s="80"/>
      <c r="BP1211" s="80"/>
      <c r="BQ1211" s="80"/>
      <c r="BR1211" s="80"/>
      <c r="BS1211" s="80"/>
      <c r="BT1211" s="80"/>
      <c r="BU1211" s="80"/>
      <c r="BV1211" s="80"/>
      <c r="BW1211" s="80"/>
      <c r="BX1211" s="80"/>
      <c r="BY1211" s="80"/>
      <c r="BZ1211" s="80"/>
      <c r="CE1211" s="5"/>
    </row>
    <row r="1212" spans="2:83" s="6" customFormat="1" x14ac:dyDescent="0.25">
      <c r="B1212" s="77"/>
      <c r="C1212" s="78"/>
      <c r="D1212" s="80"/>
      <c r="E1212" s="80"/>
      <c r="F1212" s="80"/>
      <c r="G1212" s="80"/>
      <c r="H1212" s="80"/>
      <c r="I1212" s="80"/>
      <c r="J1212" s="80"/>
      <c r="K1212" s="5"/>
      <c r="L1212" s="5"/>
      <c r="M1212" s="80"/>
      <c r="N1212" s="5"/>
      <c r="O1212" s="80"/>
      <c r="P1212" s="5"/>
      <c r="Q1212" s="80"/>
      <c r="R1212" s="5"/>
      <c r="S1212" s="80"/>
      <c r="T1212" s="5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5"/>
      <c r="AE1212" s="80"/>
      <c r="AF1212" s="5"/>
      <c r="AG1212" s="80"/>
      <c r="AH1212" s="5"/>
      <c r="AI1212" s="80"/>
      <c r="AJ1212" s="5"/>
      <c r="AK1212" s="80"/>
      <c r="AL1212" s="5"/>
      <c r="AM1212" s="80"/>
      <c r="AN1212" s="5"/>
      <c r="AO1212" s="80"/>
      <c r="AP1212" s="80"/>
      <c r="AQ1212" s="5"/>
      <c r="AR1212" s="80"/>
      <c r="AS1212" s="5"/>
      <c r="AT1212" s="80"/>
      <c r="AU1212" s="5"/>
      <c r="AV1212" s="80"/>
      <c r="AW1212" s="5"/>
      <c r="AX1212" s="80"/>
      <c r="AY1212" s="5"/>
      <c r="AZ1212" s="80"/>
      <c r="BA1212" s="5"/>
      <c r="BB1212" s="80"/>
      <c r="BC1212" s="80"/>
      <c r="BD1212" s="80"/>
      <c r="BE1212" s="80"/>
      <c r="BF1212" s="80"/>
      <c r="BG1212" s="80"/>
      <c r="BH1212" s="80"/>
      <c r="BI1212" s="80"/>
      <c r="BJ1212" s="80"/>
      <c r="BK1212" s="80"/>
      <c r="BL1212" s="80"/>
      <c r="BM1212" s="80"/>
      <c r="BN1212" s="80"/>
      <c r="BO1212" s="80"/>
      <c r="BP1212" s="80"/>
      <c r="BQ1212" s="80"/>
      <c r="BR1212" s="80"/>
      <c r="BS1212" s="80"/>
      <c r="BT1212" s="80"/>
      <c r="BU1212" s="80"/>
      <c r="BV1212" s="80"/>
      <c r="BW1212" s="80"/>
      <c r="BX1212" s="80"/>
      <c r="BY1212" s="80"/>
      <c r="BZ1212" s="80"/>
      <c r="CE1212" s="5"/>
    </row>
    <row r="1213" spans="2:83" s="6" customFormat="1" x14ac:dyDescent="0.25">
      <c r="B1213" s="77"/>
      <c r="C1213" s="78"/>
      <c r="D1213" s="80"/>
      <c r="E1213" s="80"/>
      <c r="F1213" s="80"/>
      <c r="G1213" s="80"/>
      <c r="H1213" s="80"/>
      <c r="I1213" s="80"/>
      <c r="J1213" s="80"/>
      <c r="K1213" s="5"/>
      <c r="L1213" s="5"/>
      <c r="M1213" s="80"/>
      <c r="N1213" s="5"/>
      <c r="O1213" s="80"/>
      <c r="P1213" s="5"/>
      <c r="Q1213" s="80"/>
      <c r="R1213" s="5"/>
      <c r="S1213" s="80"/>
      <c r="T1213" s="5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5"/>
      <c r="AE1213" s="80"/>
      <c r="AF1213" s="5"/>
      <c r="AG1213" s="80"/>
      <c r="AH1213" s="5"/>
      <c r="AI1213" s="80"/>
      <c r="AJ1213" s="5"/>
      <c r="AK1213" s="80"/>
      <c r="AL1213" s="5"/>
      <c r="AM1213" s="80"/>
      <c r="AN1213" s="5"/>
      <c r="AO1213" s="80"/>
      <c r="AP1213" s="80"/>
      <c r="AQ1213" s="5"/>
      <c r="AR1213" s="80"/>
      <c r="AS1213" s="5"/>
      <c r="AT1213" s="80"/>
      <c r="AU1213" s="5"/>
      <c r="AV1213" s="80"/>
      <c r="AW1213" s="5"/>
      <c r="AX1213" s="80"/>
      <c r="AY1213" s="5"/>
      <c r="AZ1213" s="80"/>
      <c r="BA1213" s="5"/>
      <c r="BB1213" s="80"/>
      <c r="BC1213" s="80"/>
      <c r="BD1213" s="80"/>
      <c r="BE1213" s="80"/>
      <c r="BF1213" s="80"/>
      <c r="BG1213" s="80"/>
      <c r="BH1213" s="80"/>
      <c r="BI1213" s="80"/>
      <c r="BJ1213" s="80"/>
      <c r="BK1213" s="80"/>
      <c r="BL1213" s="80"/>
      <c r="BM1213" s="80"/>
      <c r="BN1213" s="80"/>
      <c r="BO1213" s="80"/>
      <c r="BP1213" s="80"/>
      <c r="BQ1213" s="80"/>
      <c r="BR1213" s="80"/>
      <c r="BS1213" s="80"/>
      <c r="BT1213" s="80"/>
      <c r="BU1213" s="80"/>
      <c r="BV1213" s="80"/>
      <c r="BW1213" s="80"/>
      <c r="BX1213" s="80"/>
      <c r="BY1213" s="80"/>
      <c r="BZ1213" s="80"/>
      <c r="CE1213" s="5"/>
    </row>
    <row r="1214" spans="2:83" s="6" customFormat="1" x14ac:dyDescent="0.25">
      <c r="B1214" s="77"/>
      <c r="C1214" s="78"/>
      <c r="D1214" s="80"/>
      <c r="E1214" s="80"/>
      <c r="F1214" s="80"/>
      <c r="G1214" s="80"/>
      <c r="H1214" s="80"/>
      <c r="I1214" s="80"/>
      <c r="J1214" s="80"/>
      <c r="K1214" s="5"/>
      <c r="L1214" s="5"/>
      <c r="M1214" s="80"/>
      <c r="N1214" s="5"/>
      <c r="O1214" s="80"/>
      <c r="P1214" s="5"/>
      <c r="Q1214" s="80"/>
      <c r="R1214" s="5"/>
      <c r="S1214" s="80"/>
      <c r="T1214" s="5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5"/>
      <c r="AE1214" s="80"/>
      <c r="AF1214" s="5"/>
      <c r="AG1214" s="80"/>
      <c r="AH1214" s="5"/>
      <c r="AI1214" s="80"/>
      <c r="AJ1214" s="5"/>
      <c r="AK1214" s="80"/>
      <c r="AL1214" s="5"/>
      <c r="AM1214" s="80"/>
      <c r="AN1214" s="5"/>
      <c r="AO1214" s="80"/>
      <c r="AP1214" s="80"/>
      <c r="AQ1214" s="5"/>
      <c r="AR1214" s="80"/>
      <c r="AS1214" s="5"/>
      <c r="AT1214" s="80"/>
      <c r="AU1214" s="5"/>
      <c r="AV1214" s="80"/>
      <c r="AW1214" s="5"/>
      <c r="AX1214" s="80"/>
      <c r="AY1214" s="5"/>
      <c r="AZ1214" s="80"/>
      <c r="BA1214" s="5"/>
      <c r="BB1214" s="80"/>
      <c r="BC1214" s="80"/>
      <c r="BD1214" s="80"/>
      <c r="BE1214" s="80"/>
      <c r="BF1214" s="80"/>
      <c r="BG1214" s="80"/>
      <c r="BH1214" s="80"/>
      <c r="BI1214" s="80"/>
      <c r="BJ1214" s="80"/>
      <c r="BK1214" s="80"/>
      <c r="BL1214" s="80"/>
      <c r="BM1214" s="80"/>
      <c r="BN1214" s="80"/>
      <c r="BO1214" s="80"/>
      <c r="BP1214" s="80"/>
      <c r="BQ1214" s="80"/>
      <c r="BR1214" s="80"/>
      <c r="BS1214" s="80"/>
      <c r="BT1214" s="80"/>
      <c r="BU1214" s="80"/>
      <c r="BV1214" s="80"/>
      <c r="BW1214" s="80"/>
      <c r="BX1214" s="80"/>
      <c r="BY1214" s="80"/>
      <c r="BZ1214" s="80"/>
      <c r="CE1214" s="5"/>
    </row>
    <row r="1215" spans="2:83" s="6" customFormat="1" x14ac:dyDescent="0.25">
      <c r="B1215" s="77"/>
      <c r="C1215" s="78"/>
      <c r="D1215" s="80"/>
      <c r="E1215" s="80"/>
      <c r="F1215" s="80"/>
      <c r="G1215" s="80"/>
      <c r="H1215" s="80"/>
      <c r="I1215" s="80"/>
      <c r="J1215" s="80"/>
      <c r="K1215" s="5"/>
      <c r="L1215" s="5"/>
      <c r="M1215" s="80"/>
      <c r="N1215" s="5"/>
      <c r="O1215" s="80"/>
      <c r="P1215" s="5"/>
      <c r="Q1215" s="80"/>
      <c r="R1215" s="5"/>
      <c r="S1215" s="80"/>
      <c r="T1215" s="5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5"/>
      <c r="AE1215" s="80"/>
      <c r="AF1215" s="5"/>
      <c r="AG1215" s="80"/>
      <c r="AH1215" s="5"/>
      <c r="AI1215" s="80"/>
      <c r="AJ1215" s="5"/>
      <c r="AK1215" s="80"/>
      <c r="AL1215" s="5"/>
      <c r="AM1215" s="80"/>
      <c r="AN1215" s="5"/>
      <c r="AO1215" s="80"/>
      <c r="AP1215" s="80"/>
      <c r="AQ1215" s="5"/>
      <c r="AR1215" s="80"/>
      <c r="AS1215" s="5"/>
      <c r="AT1215" s="80"/>
      <c r="AU1215" s="5"/>
      <c r="AV1215" s="80"/>
      <c r="AW1215" s="5"/>
      <c r="AX1215" s="80"/>
      <c r="AY1215" s="5"/>
      <c r="AZ1215" s="80"/>
      <c r="BA1215" s="5"/>
      <c r="BB1215" s="80"/>
      <c r="BC1215" s="80"/>
      <c r="BD1215" s="80"/>
      <c r="BE1215" s="80"/>
      <c r="BF1215" s="80"/>
      <c r="BG1215" s="80"/>
      <c r="BH1215" s="80"/>
      <c r="BI1215" s="80"/>
      <c r="BJ1215" s="80"/>
      <c r="BK1215" s="80"/>
      <c r="BL1215" s="80"/>
      <c r="BM1215" s="80"/>
      <c r="BN1215" s="80"/>
      <c r="BO1215" s="80"/>
      <c r="BP1215" s="80"/>
      <c r="BQ1215" s="80"/>
      <c r="BR1215" s="80"/>
      <c r="BS1215" s="80"/>
      <c r="BT1215" s="80"/>
      <c r="BU1215" s="80"/>
      <c r="BV1215" s="80"/>
      <c r="BW1215" s="80"/>
      <c r="BX1215" s="80"/>
      <c r="BY1215" s="80"/>
      <c r="BZ1215" s="80"/>
      <c r="CE1215" s="5"/>
    </row>
    <row r="1216" spans="2:83" s="6" customFormat="1" x14ac:dyDescent="0.25">
      <c r="B1216" s="77"/>
      <c r="C1216" s="78"/>
      <c r="D1216" s="80"/>
      <c r="E1216" s="80"/>
      <c r="F1216" s="80"/>
      <c r="G1216" s="80"/>
      <c r="H1216" s="80"/>
      <c r="I1216" s="80"/>
      <c r="J1216" s="80"/>
      <c r="K1216" s="5"/>
      <c r="L1216" s="5"/>
      <c r="M1216" s="80"/>
      <c r="N1216" s="5"/>
      <c r="O1216" s="80"/>
      <c r="P1216" s="5"/>
      <c r="Q1216" s="80"/>
      <c r="R1216" s="5"/>
      <c r="S1216" s="80"/>
      <c r="T1216" s="5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5"/>
      <c r="AE1216" s="80"/>
      <c r="AF1216" s="5"/>
      <c r="AG1216" s="80"/>
      <c r="AH1216" s="5"/>
      <c r="AI1216" s="80"/>
      <c r="AJ1216" s="5"/>
      <c r="AK1216" s="80"/>
      <c r="AL1216" s="5"/>
      <c r="AM1216" s="80"/>
      <c r="AN1216" s="5"/>
      <c r="AO1216" s="80"/>
      <c r="AP1216" s="80"/>
      <c r="AQ1216" s="5"/>
      <c r="AR1216" s="80"/>
      <c r="AS1216" s="5"/>
      <c r="AT1216" s="80"/>
      <c r="AU1216" s="5"/>
      <c r="AV1216" s="80"/>
      <c r="AW1216" s="5"/>
      <c r="AX1216" s="80"/>
      <c r="AY1216" s="5"/>
      <c r="AZ1216" s="80"/>
      <c r="BA1216" s="5"/>
      <c r="BB1216" s="80"/>
      <c r="BC1216" s="80"/>
      <c r="BD1216" s="80"/>
      <c r="BE1216" s="80"/>
      <c r="BF1216" s="80"/>
      <c r="BG1216" s="80"/>
      <c r="BH1216" s="80"/>
      <c r="BI1216" s="80"/>
      <c r="BJ1216" s="80"/>
      <c r="BK1216" s="80"/>
      <c r="BL1216" s="80"/>
      <c r="BM1216" s="80"/>
      <c r="BN1216" s="80"/>
      <c r="BO1216" s="80"/>
      <c r="BP1216" s="80"/>
      <c r="BQ1216" s="80"/>
      <c r="BR1216" s="80"/>
      <c r="BS1216" s="80"/>
      <c r="BT1216" s="80"/>
      <c r="BU1216" s="80"/>
      <c r="BV1216" s="80"/>
      <c r="BW1216" s="80"/>
      <c r="BX1216" s="80"/>
      <c r="BY1216" s="80"/>
      <c r="BZ1216" s="80"/>
      <c r="CE1216" s="5"/>
    </row>
    <row r="1217" spans="2:83" s="6" customFormat="1" x14ac:dyDescent="0.25">
      <c r="B1217" s="77"/>
      <c r="C1217" s="78"/>
      <c r="D1217" s="80"/>
      <c r="E1217" s="80"/>
      <c r="F1217" s="80"/>
      <c r="G1217" s="80"/>
      <c r="H1217" s="80"/>
      <c r="I1217" s="80"/>
      <c r="J1217" s="80"/>
      <c r="K1217" s="5"/>
      <c r="L1217" s="5"/>
      <c r="M1217" s="80"/>
      <c r="N1217" s="5"/>
      <c r="O1217" s="80"/>
      <c r="P1217" s="5"/>
      <c r="Q1217" s="80"/>
      <c r="R1217" s="5"/>
      <c r="S1217" s="80"/>
      <c r="T1217" s="5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5"/>
      <c r="AE1217" s="80"/>
      <c r="AF1217" s="5"/>
      <c r="AG1217" s="80"/>
      <c r="AH1217" s="5"/>
      <c r="AI1217" s="80"/>
      <c r="AJ1217" s="5"/>
      <c r="AK1217" s="80"/>
      <c r="AL1217" s="5"/>
      <c r="AM1217" s="80"/>
      <c r="AN1217" s="5"/>
      <c r="AO1217" s="80"/>
      <c r="AP1217" s="80"/>
      <c r="AQ1217" s="5"/>
      <c r="AR1217" s="80"/>
      <c r="AS1217" s="5"/>
      <c r="AT1217" s="80"/>
      <c r="AU1217" s="5"/>
      <c r="AV1217" s="80"/>
      <c r="AW1217" s="5"/>
      <c r="AX1217" s="80"/>
      <c r="AY1217" s="5"/>
      <c r="AZ1217" s="80"/>
      <c r="BA1217" s="5"/>
      <c r="BB1217" s="80"/>
      <c r="BC1217" s="80"/>
      <c r="BD1217" s="80"/>
      <c r="BE1217" s="80"/>
      <c r="BF1217" s="80"/>
      <c r="BG1217" s="80"/>
      <c r="BH1217" s="80"/>
      <c r="BI1217" s="80"/>
      <c r="BJ1217" s="80"/>
      <c r="BK1217" s="80"/>
      <c r="BL1217" s="80"/>
      <c r="BM1217" s="80"/>
      <c r="BN1217" s="80"/>
      <c r="BO1217" s="80"/>
      <c r="BP1217" s="80"/>
      <c r="BQ1217" s="80"/>
      <c r="BR1217" s="80"/>
      <c r="BS1217" s="80"/>
      <c r="BT1217" s="80"/>
      <c r="BU1217" s="80"/>
      <c r="BV1217" s="80"/>
      <c r="BW1217" s="80"/>
      <c r="BX1217" s="80"/>
      <c r="BY1217" s="80"/>
      <c r="BZ1217" s="80"/>
      <c r="CE1217" s="5"/>
    </row>
    <row r="1218" spans="2:83" s="6" customFormat="1" x14ac:dyDescent="0.25">
      <c r="B1218" s="77"/>
      <c r="C1218" s="78"/>
      <c r="D1218" s="80"/>
      <c r="E1218" s="80"/>
      <c r="F1218" s="80"/>
      <c r="G1218" s="80"/>
      <c r="H1218" s="80"/>
      <c r="I1218" s="80"/>
      <c r="J1218" s="80"/>
      <c r="K1218" s="5"/>
      <c r="L1218" s="5"/>
      <c r="M1218" s="80"/>
      <c r="N1218" s="5"/>
      <c r="O1218" s="80"/>
      <c r="P1218" s="5"/>
      <c r="Q1218" s="80"/>
      <c r="R1218" s="5"/>
      <c r="S1218" s="80"/>
      <c r="T1218" s="5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5"/>
      <c r="AE1218" s="80"/>
      <c r="AF1218" s="5"/>
      <c r="AG1218" s="80"/>
      <c r="AH1218" s="5"/>
      <c r="AI1218" s="80"/>
      <c r="AJ1218" s="5"/>
      <c r="AK1218" s="80"/>
      <c r="AL1218" s="5"/>
      <c r="AM1218" s="80"/>
      <c r="AN1218" s="5"/>
      <c r="AO1218" s="80"/>
      <c r="AP1218" s="80"/>
      <c r="AQ1218" s="5"/>
      <c r="AR1218" s="80"/>
      <c r="AS1218" s="5"/>
      <c r="AT1218" s="80"/>
      <c r="AU1218" s="5"/>
      <c r="AV1218" s="80"/>
      <c r="AW1218" s="5"/>
      <c r="AX1218" s="80"/>
      <c r="AY1218" s="5"/>
      <c r="AZ1218" s="80"/>
      <c r="BA1218" s="5"/>
      <c r="BB1218" s="80"/>
      <c r="BC1218" s="80"/>
      <c r="BD1218" s="80"/>
      <c r="BE1218" s="80"/>
      <c r="BF1218" s="80"/>
      <c r="BG1218" s="80"/>
      <c r="BH1218" s="80"/>
      <c r="BI1218" s="80"/>
      <c r="BJ1218" s="80"/>
      <c r="BK1218" s="80"/>
      <c r="BL1218" s="80"/>
      <c r="BM1218" s="80"/>
      <c r="BN1218" s="80"/>
      <c r="BO1218" s="80"/>
      <c r="BP1218" s="80"/>
      <c r="BQ1218" s="80"/>
      <c r="BR1218" s="80"/>
      <c r="BS1218" s="80"/>
      <c r="BT1218" s="80"/>
      <c r="BU1218" s="80"/>
      <c r="BV1218" s="80"/>
      <c r="BW1218" s="80"/>
      <c r="BX1218" s="80"/>
      <c r="BY1218" s="80"/>
      <c r="BZ1218" s="80"/>
      <c r="CE1218" s="5"/>
    </row>
    <row r="1219" spans="2:83" s="6" customFormat="1" x14ac:dyDescent="0.25">
      <c r="B1219" s="77"/>
      <c r="C1219" s="78"/>
      <c r="D1219" s="80"/>
      <c r="E1219" s="80"/>
      <c r="F1219" s="80"/>
      <c r="G1219" s="80"/>
      <c r="H1219" s="80"/>
      <c r="I1219" s="80"/>
      <c r="J1219" s="80"/>
      <c r="K1219" s="5"/>
      <c r="L1219" s="5"/>
      <c r="M1219" s="80"/>
      <c r="N1219" s="5"/>
      <c r="O1219" s="80"/>
      <c r="P1219" s="5"/>
      <c r="Q1219" s="80"/>
      <c r="R1219" s="5"/>
      <c r="S1219" s="80"/>
      <c r="T1219" s="5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5"/>
      <c r="AE1219" s="80"/>
      <c r="AF1219" s="5"/>
      <c r="AG1219" s="80"/>
      <c r="AH1219" s="5"/>
      <c r="AI1219" s="80"/>
      <c r="AJ1219" s="5"/>
      <c r="AK1219" s="80"/>
      <c r="AL1219" s="5"/>
      <c r="AM1219" s="80"/>
      <c r="AN1219" s="5"/>
      <c r="AO1219" s="80"/>
      <c r="AP1219" s="80"/>
      <c r="AQ1219" s="5"/>
      <c r="AR1219" s="80"/>
      <c r="AS1219" s="5"/>
      <c r="AT1219" s="80"/>
      <c r="AU1219" s="5"/>
      <c r="AV1219" s="80"/>
      <c r="AW1219" s="5"/>
      <c r="AX1219" s="80"/>
      <c r="AY1219" s="5"/>
      <c r="AZ1219" s="80"/>
      <c r="BA1219" s="5"/>
      <c r="BB1219" s="80"/>
      <c r="BC1219" s="80"/>
      <c r="BD1219" s="80"/>
      <c r="BE1219" s="80"/>
      <c r="BF1219" s="80"/>
      <c r="BG1219" s="80"/>
      <c r="BH1219" s="80"/>
      <c r="BI1219" s="80"/>
      <c r="BJ1219" s="80"/>
      <c r="BK1219" s="80"/>
      <c r="BL1219" s="80"/>
      <c r="BM1219" s="80"/>
      <c r="BN1219" s="80"/>
      <c r="BO1219" s="80"/>
      <c r="BP1219" s="80"/>
      <c r="BQ1219" s="80"/>
      <c r="BR1219" s="80"/>
      <c r="BS1219" s="80"/>
      <c r="BT1219" s="80"/>
      <c r="BU1219" s="80"/>
      <c r="BV1219" s="80"/>
      <c r="BW1219" s="80"/>
      <c r="BX1219" s="80"/>
      <c r="BY1219" s="80"/>
      <c r="BZ1219" s="80"/>
      <c r="CE1219" s="5"/>
    </row>
    <row r="1220" spans="2:83" s="6" customFormat="1" x14ac:dyDescent="0.25">
      <c r="B1220" s="77"/>
      <c r="C1220" s="78"/>
      <c r="D1220" s="80"/>
      <c r="E1220" s="80"/>
      <c r="F1220" s="80"/>
      <c r="G1220" s="80"/>
      <c r="H1220" s="80"/>
      <c r="I1220" s="80"/>
      <c r="J1220" s="80"/>
      <c r="K1220" s="5"/>
      <c r="L1220" s="5"/>
      <c r="M1220" s="80"/>
      <c r="N1220" s="5"/>
      <c r="O1220" s="80"/>
      <c r="P1220" s="5"/>
      <c r="Q1220" s="80"/>
      <c r="R1220" s="5"/>
      <c r="S1220" s="80"/>
      <c r="T1220" s="5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5"/>
      <c r="AE1220" s="80"/>
      <c r="AF1220" s="5"/>
      <c r="AG1220" s="80"/>
      <c r="AH1220" s="5"/>
      <c r="AI1220" s="80"/>
      <c r="AJ1220" s="5"/>
      <c r="AK1220" s="80"/>
      <c r="AL1220" s="5"/>
      <c r="AM1220" s="80"/>
      <c r="AN1220" s="5"/>
      <c r="AO1220" s="80"/>
      <c r="AP1220" s="80"/>
      <c r="AQ1220" s="5"/>
      <c r="AR1220" s="80"/>
      <c r="AS1220" s="5"/>
      <c r="AT1220" s="80"/>
      <c r="AU1220" s="5"/>
      <c r="AV1220" s="80"/>
      <c r="AW1220" s="5"/>
      <c r="AX1220" s="80"/>
      <c r="AY1220" s="5"/>
      <c r="AZ1220" s="80"/>
      <c r="BA1220" s="5"/>
      <c r="BB1220" s="80"/>
      <c r="BC1220" s="80"/>
      <c r="BD1220" s="80"/>
      <c r="BE1220" s="80"/>
      <c r="BF1220" s="80"/>
      <c r="BG1220" s="80"/>
      <c r="BH1220" s="80"/>
      <c r="BI1220" s="80"/>
      <c r="BJ1220" s="80"/>
      <c r="BK1220" s="80"/>
      <c r="BL1220" s="80"/>
      <c r="BM1220" s="80"/>
      <c r="BN1220" s="80"/>
      <c r="BO1220" s="80"/>
      <c r="BP1220" s="80"/>
      <c r="BQ1220" s="80"/>
      <c r="BR1220" s="80"/>
      <c r="BS1220" s="80"/>
      <c r="BT1220" s="80"/>
      <c r="BU1220" s="80"/>
      <c r="BV1220" s="80"/>
      <c r="BW1220" s="80"/>
      <c r="BX1220" s="80"/>
      <c r="BY1220" s="80"/>
      <c r="BZ1220" s="80"/>
      <c r="CE1220" s="5"/>
    </row>
    <row r="1221" spans="2:83" s="6" customFormat="1" x14ac:dyDescent="0.25">
      <c r="B1221" s="77"/>
      <c r="C1221" s="78"/>
      <c r="D1221" s="80"/>
      <c r="E1221" s="80"/>
      <c r="F1221" s="80"/>
      <c r="G1221" s="80"/>
      <c r="H1221" s="80"/>
      <c r="I1221" s="80"/>
      <c r="J1221" s="80"/>
      <c r="K1221" s="5"/>
      <c r="L1221" s="5"/>
      <c r="M1221" s="80"/>
      <c r="N1221" s="5"/>
      <c r="O1221" s="80"/>
      <c r="P1221" s="5"/>
      <c r="Q1221" s="80"/>
      <c r="R1221" s="5"/>
      <c r="S1221" s="80"/>
      <c r="T1221" s="5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5"/>
      <c r="AE1221" s="80"/>
      <c r="AF1221" s="5"/>
      <c r="AG1221" s="80"/>
      <c r="AH1221" s="5"/>
      <c r="AI1221" s="80"/>
      <c r="AJ1221" s="5"/>
      <c r="AK1221" s="80"/>
      <c r="AL1221" s="5"/>
      <c r="AM1221" s="80"/>
      <c r="AN1221" s="5"/>
      <c r="AO1221" s="80"/>
      <c r="AP1221" s="80"/>
      <c r="AQ1221" s="5"/>
      <c r="AR1221" s="80"/>
      <c r="AS1221" s="5"/>
      <c r="AT1221" s="80"/>
      <c r="AU1221" s="5"/>
      <c r="AV1221" s="80"/>
      <c r="AW1221" s="5"/>
      <c r="AX1221" s="80"/>
      <c r="AY1221" s="5"/>
      <c r="AZ1221" s="80"/>
      <c r="BA1221" s="5"/>
      <c r="BB1221" s="80"/>
      <c r="BC1221" s="80"/>
      <c r="BD1221" s="80"/>
      <c r="BE1221" s="80"/>
      <c r="BF1221" s="80"/>
      <c r="BG1221" s="80"/>
      <c r="BH1221" s="80"/>
      <c r="BI1221" s="80"/>
      <c r="BJ1221" s="80"/>
      <c r="BK1221" s="80"/>
      <c r="BL1221" s="80"/>
      <c r="BM1221" s="80"/>
      <c r="BN1221" s="80"/>
      <c r="BO1221" s="80"/>
      <c r="BP1221" s="80"/>
      <c r="BQ1221" s="80"/>
      <c r="BR1221" s="80"/>
      <c r="BS1221" s="80"/>
      <c r="BT1221" s="80"/>
      <c r="BU1221" s="80"/>
      <c r="BV1221" s="80"/>
      <c r="BW1221" s="80"/>
      <c r="BX1221" s="80"/>
      <c r="BY1221" s="80"/>
      <c r="BZ1221" s="80"/>
      <c r="CE1221" s="5"/>
    </row>
    <row r="1222" spans="2:83" s="6" customFormat="1" x14ac:dyDescent="0.25">
      <c r="B1222" s="77"/>
      <c r="C1222" s="78"/>
      <c r="D1222" s="80"/>
      <c r="E1222" s="80"/>
      <c r="F1222" s="80"/>
      <c r="G1222" s="80"/>
      <c r="H1222" s="80"/>
      <c r="I1222" s="80"/>
      <c r="J1222" s="80"/>
      <c r="K1222" s="5"/>
      <c r="L1222" s="5"/>
      <c r="M1222" s="80"/>
      <c r="N1222" s="5"/>
      <c r="O1222" s="80"/>
      <c r="P1222" s="5"/>
      <c r="Q1222" s="80"/>
      <c r="R1222" s="5"/>
      <c r="S1222" s="80"/>
      <c r="T1222" s="5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5"/>
      <c r="AE1222" s="80"/>
      <c r="AF1222" s="5"/>
      <c r="AG1222" s="80"/>
      <c r="AH1222" s="5"/>
      <c r="AI1222" s="80"/>
      <c r="AJ1222" s="5"/>
      <c r="AK1222" s="80"/>
      <c r="AL1222" s="5"/>
      <c r="AM1222" s="80"/>
      <c r="AN1222" s="5"/>
      <c r="AO1222" s="80"/>
      <c r="AP1222" s="80"/>
      <c r="AQ1222" s="5"/>
      <c r="AR1222" s="80"/>
      <c r="AS1222" s="5"/>
      <c r="AT1222" s="80"/>
      <c r="AU1222" s="5"/>
      <c r="AV1222" s="80"/>
      <c r="AW1222" s="5"/>
      <c r="AX1222" s="80"/>
      <c r="AY1222" s="5"/>
      <c r="AZ1222" s="80"/>
      <c r="BA1222" s="5"/>
      <c r="BB1222" s="80"/>
      <c r="BC1222" s="80"/>
      <c r="BD1222" s="80"/>
      <c r="BE1222" s="80"/>
      <c r="BF1222" s="80"/>
      <c r="BG1222" s="80"/>
      <c r="BH1222" s="80"/>
      <c r="BI1222" s="80"/>
      <c r="BJ1222" s="80"/>
      <c r="BK1222" s="80"/>
      <c r="BL1222" s="80"/>
      <c r="BM1222" s="80"/>
      <c r="BN1222" s="80"/>
      <c r="BO1222" s="80"/>
      <c r="BP1222" s="80"/>
      <c r="BQ1222" s="80"/>
      <c r="BR1222" s="80"/>
      <c r="BS1222" s="80"/>
      <c r="BT1222" s="80"/>
      <c r="BU1222" s="80"/>
      <c r="BV1222" s="80"/>
      <c r="BW1222" s="80"/>
      <c r="BX1222" s="80"/>
      <c r="BY1222" s="80"/>
      <c r="BZ1222" s="80"/>
      <c r="CE1222" s="5"/>
    </row>
    <row r="1223" spans="2:83" s="6" customFormat="1" x14ac:dyDescent="0.25">
      <c r="B1223" s="77"/>
      <c r="C1223" s="78"/>
      <c r="D1223" s="80"/>
      <c r="E1223" s="80"/>
      <c r="F1223" s="80"/>
      <c r="G1223" s="80"/>
      <c r="H1223" s="80"/>
      <c r="I1223" s="80"/>
      <c r="J1223" s="80"/>
      <c r="K1223" s="5"/>
      <c r="L1223" s="5"/>
      <c r="M1223" s="80"/>
      <c r="N1223" s="5"/>
      <c r="O1223" s="80"/>
      <c r="P1223" s="5"/>
      <c r="Q1223" s="80"/>
      <c r="R1223" s="5"/>
      <c r="S1223" s="80"/>
      <c r="T1223" s="5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5"/>
      <c r="AE1223" s="80"/>
      <c r="AF1223" s="5"/>
      <c r="AG1223" s="80"/>
      <c r="AH1223" s="5"/>
      <c r="AI1223" s="80"/>
      <c r="AJ1223" s="5"/>
      <c r="AK1223" s="80"/>
      <c r="AL1223" s="5"/>
      <c r="AM1223" s="80"/>
      <c r="AN1223" s="5"/>
      <c r="AO1223" s="80"/>
      <c r="AP1223" s="80"/>
      <c r="AQ1223" s="5"/>
      <c r="AR1223" s="80"/>
      <c r="AS1223" s="5"/>
      <c r="AT1223" s="80"/>
      <c r="AU1223" s="5"/>
      <c r="AV1223" s="80"/>
      <c r="AW1223" s="5"/>
      <c r="AX1223" s="80"/>
      <c r="AY1223" s="5"/>
      <c r="AZ1223" s="80"/>
      <c r="BA1223" s="5"/>
      <c r="BB1223" s="80"/>
      <c r="BC1223" s="80"/>
      <c r="BD1223" s="80"/>
      <c r="BE1223" s="80"/>
      <c r="BF1223" s="80"/>
      <c r="BG1223" s="80"/>
      <c r="BH1223" s="80"/>
      <c r="BI1223" s="80"/>
      <c r="BJ1223" s="80"/>
      <c r="BK1223" s="80"/>
      <c r="BL1223" s="80"/>
      <c r="BM1223" s="80"/>
      <c r="BN1223" s="80"/>
      <c r="BO1223" s="80"/>
      <c r="BP1223" s="80"/>
      <c r="BQ1223" s="80"/>
      <c r="BR1223" s="80"/>
      <c r="BS1223" s="80"/>
      <c r="BT1223" s="80"/>
      <c r="BU1223" s="80"/>
      <c r="BV1223" s="80"/>
      <c r="BW1223" s="80"/>
      <c r="BX1223" s="80"/>
      <c r="BY1223" s="80"/>
      <c r="BZ1223" s="80"/>
      <c r="CE1223" s="5"/>
    </row>
    <row r="1224" spans="2:83" s="6" customFormat="1" x14ac:dyDescent="0.25">
      <c r="B1224" s="77"/>
      <c r="C1224" s="78"/>
      <c r="D1224" s="80"/>
      <c r="E1224" s="80"/>
      <c r="F1224" s="80"/>
      <c r="G1224" s="80"/>
      <c r="H1224" s="80"/>
      <c r="I1224" s="80"/>
      <c r="J1224" s="80"/>
      <c r="K1224" s="5"/>
      <c r="L1224" s="5"/>
      <c r="M1224" s="80"/>
      <c r="N1224" s="5"/>
      <c r="O1224" s="80"/>
      <c r="P1224" s="5"/>
      <c r="Q1224" s="80"/>
      <c r="R1224" s="5"/>
      <c r="S1224" s="80"/>
      <c r="T1224" s="5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5"/>
      <c r="AE1224" s="80"/>
      <c r="AF1224" s="5"/>
      <c r="AG1224" s="80"/>
      <c r="AH1224" s="5"/>
      <c r="AI1224" s="80"/>
      <c r="AJ1224" s="5"/>
      <c r="AK1224" s="80"/>
      <c r="AL1224" s="5"/>
      <c r="AM1224" s="80"/>
      <c r="AN1224" s="5"/>
      <c r="AO1224" s="80"/>
      <c r="AP1224" s="80"/>
      <c r="AQ1224" s="5"/>
      <c r="AR1224" s="80"/>
      <c r="AS1224" s="5"/>
      <c r="AT1224" s="80"/>
      <c r="AU1224" s="5"/>
      <c r="AV1224" s="80"/>
      <c r="AW1224" s="5"/>
      <c r="AX1224" s="80"/>
      <c r="AY1224" s="5"/>
      <c r="AZ1224" s="80"/>
      <c r="BA1224" s="5"/>
      <c r="BB1224" s="80"/>
      <c r="BC1224" s="80"/>
      <c r="BD1224" s="80"/>
      <c r="BE1224" s="80"/>
      <c r="BF1224" s="80"/>
      <c r="BG1224" s="80"/>
      <c r="BH1224" s="80"/>
      <c r="BI1224" s="80"/>
      <c r="BJ1224" s="80"/>
      <c r="BK1224" s="80"/>
      <c r="BL1224" s="80"/>
      <c r="BM1224" s="80"/>
      <c r="BN1224" s="80"/>
      <c r="BO1224" s="80"/>
      <c r="BP1224" s="80"/>
      <c r="BQ1224" s="80"/>
      <c r="BR1224" s="80"/>
      <c r="BS1224" s="80"/>
      <c r="BT1224" s="80"/>
      <c r="BU1224" s="80"/>
      <c r="BV1224" s="80"/>
      <c r="BW1224" s="80"/>
      <c r="BX1224" s="80"/>
      <c r="BY1224" s="80"/>
      <c r="BZ1224" s="80"/>
      <c r="CE1224" s="5"/>
    </row>
    <row r="1225" spans="2:83" s="6" customFormat="1" x14ac:dyDescent="0.25">
      <c r="B1225" s="77"/>
      <c r="C1225" s="78"/>
      <c r="D1225" s="80"/>
      <c r="E1225" s="80"/>
      <c r="F1225" s="80"/>
      <c r="G1225" s="80"/>
      <c r="H1225" s="80"/>
      <c r="I1225" s="80"/>
      <c r="J1225" s="80"/>
      <c r="K1225" s="5"/>
      <c r="L1225" s="5"/>
      <c r="M1225" s="80"/>
      <c r="N1225" s="5"/>
      <c r="O1225" s="80"/>
      <c r="P1225" s="5"/>
      <c r="Q1225" s="80"/>
      <c r="R1225" s="5"/>
      <c r="S1225" s="80"/>
      <c r="T1225" s="5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5"/>
      <c r="AE1225" s="80"/>
      <c r="AF1225" s="5"/>
      <c r="AG1225" s="80"/>
      <c r="AH1225" s="5"/>
      <c r="AI1225" s="80"/>
      <c r="AJ1225" s="5"/>
      <c r="AK1225" s="80"/>
      <c r="AL1225" s="5"/>
      <c r="AM1225" s="80"/>
      <c r="AN1225" s="5"/>
      <c r="AO1225" s="80"/>
      <c r="AP1225" s="80"/>
      <c r="AQ1225" s="5"/>
      <c r="AR1225" s="80"/>
      <c r="AS1225" s="5"/>
      <c r="AT1225" s="80"/>
      <c r="AU1225" s="5"/>
      <c r="AV1225" s="80"/>
      <c r="AW1225" s="5"/>
      <c r="AX1225" s="80"/>
      <c r="AY1225" s="5"/>
      <c r="AZ1225" s="80"/>
      <c r="BA1225" s="5"/>
      <c r="BB1225" s="80"/>
      <c r="BC1225" s="80"/>
      <c r="BD1225" s="80"/>
      <c r="BE1225" s="80"/>
      <c r="BF1225" s="80"/>
      <c r="BG1225" s="80"/>
      <c r="BH1225" s="80"/>
      <c r="BI1225" s="80"/>
      <c r="BJ1225" s="80"/>
      <c r="BK1225" s="80"/>
      <c r="BL1225" s="80"/>
      <c r="BM1225" s="80"/>
      <c r="BN1225" s="80"/>
      <c r="BO1225" s="80"/>
      <c r="BP1225" s="80"/>
      <c r="BQ1225" s="80"/>
      <c r="BR1225" s="80"/>
      <c r="BS1225" s="80"/>
      <c r="BT1225" s="80"/>
      <c r="BU1225" s="80"/>
      <c r="BV1225" s="80"/>
      <c r="BW1225" s="80"/>
      <c r="BX1225" s="80"/>
      <c r="BY1225" s="80"/>
      <c r="BZ1225" s="80"/>
      <c r="CE1225" s="5"/>
    </row>
    <row r="1226" spans="2:83" s="6" customFormat="1" x14ac:dyDescent="0.25">
      <c r="B1226" s="77"/>
      <c r="C1226" s="78"/>
      <c r="D1226" s="80"/>
      <c r="E1226" s="80"/>
      <c r="F1226" s="80"/>
      <c r="G1226" s="80"/>
      <c r="H1226" s="80"/>
      <c r="I1226" s="80"/>
      <c r="J1226" s="80"/>
      <c r="K1226" s="5"/>
      <c r="L1226" s="5"/>
      <c r="M1226" s="80"/>
      <c r="N1226" s="5"/>
      <c r="O1226" s="80"/>
      <c r="P1226" s="5"/>
      <c r="Q1226" s="80"/>
      <c r="R1226" s="5"/>
      <c r="S1226" s="80"/>
      <c r="T1226" s="5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5"/>
      <c r="AE1226" s="80"/>
      <c r="AF1226" s="5"/>
      <c r="AG1226" s="80"/>
      <c r="AH1226" s="5"/>
      <c r="AI1226" s="80"/>
      <c r="AJ1226" s="5"/>
      <c r="AK1226" s="80"/>
      <c r="AL1226" s="5"/>
      <c r="AM1226" s="80"/>
      <c r="AN1226" s="5"/>
      <c r="AO1226" s="80"/>
      <c r="AP1226" s="80"/>
      <c r="AQ1226" s="5"/>
      <c r="AR1226" s="80"/>
      <c r="AS1226" s="5"/>
      <c r="AT1226" s="80"/>
      <c r="AU1226" s="5"/>
      <c r="AV1226" s="80"/>
      <c r="AW1226" s="5"/>
      <c r="AX1226" s="80"/>
      <c r="AY1226" s="5"/>
      <c r="AZ1226" s="80"/>
      <c r="BA1226" s="5"/>
      <c r="BB1226" s="80"/>
      <c r="BC1226" s="80"/>
      <c r="BD1226" s="80"/>
      <c r="BE1226" s="80"/>
      <c r="BF1226" s="80"/>
      <c r="BG1226" s="80"/>
      <c r="BH1226" s="80"/>
      <c r="BI1226" s="80"/>
      <c r="BJ1226" s="80"/>
      <c r="BK1226" s="80"/>
      <c r="BL1226" s="80"/>
      <c r="BM1226" s="80"/>
      <c r="BN1226" s="80"/>
      <c r="BO1226" s="80"/>
      <c r="BP1226" s="80"/>
      <c r="BQ1226" s="80"/>
      <c r="BR1226" s="80"/>
      <c r="BS1226" s="80"/>
      <c r="BT1226" s="80"/>
      <c r="BU1226" s="80"/>
      <c r="BV1226" s="80"/>
      <c r="BW1226" s="80"/>
      <c r="BX1226" s="80"/>
      <c r="BY1226" s="80"/>
      <c r="BZ1226" s="80"/>
      <c r="CE1226" s="5"/>
    </row>
    <row r="1227" spans="2:83" s="6" customFormat="1" x14ac:dyDescent="0.25">
      <c r="B1227" s="77"/>
      <c r="C1227" s="78"/>
      <c r="D1227" s="80"/>
      <c r="E1227" s="80"/>
      <c r="F1227" s="80"/>
      <c r="G1227" s="80"/>
      <c r="H1227" s="80"/>
      <c r="I1227" s="80"/>
      <c r="J1227" s="80"/>
      <c r="K1227" s="5"/>
      <c r="L1227" s="5"/>
      <c r="M1227" s="80"/>
      <c r="N1227" s="5"/>
      <c r="O1227" s="80"/>
      <c r="P1227" s="5"/>
      <c r="Q1227" s="80"/>
      <c r="R1227" s="5"/>
      <c r="S1227" s="80"/>
      <c r="T1227" s="5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5"/>
      <c r="AE1227" s="80"/>
      <c r="AF1227" s="5"/>
      <c r="AG1227" s="80"/>
      <c r="AH1227" s="5"/>
      <c r="AI1227" s="80"/>
      <c r="AJ1227" s="5"/>
      <c r="AK1227" s="80"/>
      <c r="AL1227" s="5"/>
      <c r="AM1227" s="80"/>
      <c r="AN1227" s="5"/>
      <c r="AO1227" s="80"/>
      <c r="AP1227" s="80"/>
      <c r="AQ1227" s="5"/>
      <c r="AR1227" s="80"/>
      <c r="AS1227" s="5"/>
      <c r="AT1227" s="80"/>
      <c r="AU1227" s="5"/>
      <c r="AV1227" s="80"/>
      <c r="AW1227" s="5"/>
      <c r="AX1227" s="80"/>
      <c r="AY1227" s="5"/>
      <c r="AZ1227" s="80"/>
      <c r="BA1227" s="5"/>
      <c r="BB1227" s="80"/>
      <c r="BC1227" s="80"/>
      <c r="BD1227" s="80"/>
      <c r="BE1227" s="80"/>
      <c r="BF1227" s="80"/>
      <c r="BG1227" s="80"/>
      <c r="BH1227" s="80"/>
      <c r="BI1227" s="80"/>
      <c r="BJ1227" s="80"/>
      <c r="BK1227" s="80"/>
      <c r="BL1227" s="80"/>
      <c r="BM1227" s="80"/>
      <c r="BN1227" s="80"/>
      <c r="BO1227" s="80"/>
      <c r="BP1227" s="80"/>
      <c r="BQ1227" s="80"/>
      <c r="BR1227" s="80"/>
      <c r="BS1227" s="80"/>
      <c r="BT1227" s="80"/>
      <c r="BU1227" s="80"/>
      <c r="BV1227" s="80"/>
      <c r="BW1227" s="80"/>
      <c r="BX1227" s="80"/>
      <c r="BY1227" s="80"/>
      <c r="BZ1227" s="80"/>
      <c r="CE1227" s="5"/>
    </row>
    <row r="1228" spans="2:83" s="6" customFormat="1" x14ac:dyDescent="0.25">
      <c r="B1228" s="77"/>
      <c r="C1228" s="78"/>
      <c r="D1228" s="80"/>
      <c r="E1228" s="80"/>
      <c r="F1228" s="80"/>
      <c r="G1228" s="80"/>
      <c r="H1228" s="80"/>
      <c r="I1228" s="80"/>
      <c r="J1228" s="80"/>
      <c r="K1228" s="5"/>
      <c r="L1228" s="5"/>
      <c r="M1228" s="80"/>
      <c r="N1228" s="5"/>
      <c r="O1228" s="80"/>
      <c r="P1228" s="5"/>
      <c r="Q1228" s="80"/>
      <c r="R1228" s="5"/>
      <c r="S1228" s="80"/>
      <c r="T1228" s="5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5"/>
      <c r="AE1228" s="80"/>
      <c r="AF1228" s="5"/>
      <c r="AG1228" s="80"/>
      <c r="AH1228" s="5"/>
      <c r="AI1228" s="80"/>
      <c r="AJ1228" s="5"/>
      <c r="AK1228" s="80"/>
      <c r="AL1228" s="5"/>
      <c r="AM1228" s="80"/>
      <c r="AN1228" s="5"/>
      <c r="AO1228" s="80"/>
      <c r="AP1228" s="80"/>
      <c r="AQ1228" s="5"/>
      <c r="AR1228" s="80"/>
      <c r="AS1228" s="5"/>
      <c r="AT1228" s="80"/>
      <c r="AU1228" s="5"/>
      <c r="AV1228" s="80"/>
      <c r="AW1228" s="5"/>
      <c r="AX1228" s="80"/>
      <c r="AY1228" s="5"/>
      <c r="AZ1228" s="80"/>
      <c r="BA1228" s="5"/>
      <c r="BB1228" s="80"/>
      <c r="BC1228" s="80"/>
      <c r="BD1228" s="80"/>
      <c r="BE1228" s="80"/>
      <c r="BF1228" s="80"/>
      <c r="BG1228" s="80"/>
      <c r="BH1228" s="80"/>
      <c r="BI1228" s="80"/>
      <c r="BJ1228" s="80"/>
      <c r="BK1228" s="80"/>
      <c r="BL1228" s="80"/>
      <c r="BM1228" s="80"/>
      <c r="BN1228" s="80"/>
      <c r="BO1228" s="80"/>
      <c r="BP1228" s="80"/>
      <c r="BQ1228" s="80"/>
      <c r="BR1228" s="80"/>
      <c r="BS1228" s="80"/>
      <c r="BT1228" s="80"/>
      <c r="BU1228" s="80"/>
      <c r="BV1228" s="80"/>
      <c r="BW1228" s="80"/>
      <c r="BX1228" s="80"/>
      <c r="BY1228" s="80"/>
      <c r="BZ1228" s="80"/>
      <c r="CE1228" s="5"/>
    </row>
    <row r="1229" spans="2:83" s="6" customFormat="1" x14ac:dyDescent="0.25">
      <c r="B1229" s="77"/>
      <c r="C1229" s="78"/>
      <c r="D1229" s="80"/>
      <c r="E1229" s="80"/>
      <c r="F1229" s="80"/>
      <c r="G1229" s="80"/>
      <c r="H1229" s="80"/>
      <c r="I1229" s="80"/>
      <c r="J1229" s="80"/>
      <c r="K1229" s="5"/>
      <c r="L1229" s="5"/>
      <c r="M1229" s="80"/>
      <c r="N1229" s="5"/>
      <c r="O1229" s="80"/>
      <c r="P1229" s="5"/>
      <c r="Q1229" s="80"/>
      <c r="R1229" s="5"/>
      <c r="S1229" s="80"/>
      <c r="T1229" s="5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5"/>
      <c r="AE1229" s="80"/>
      <c r="AF1229" s="5"/>
      <c r="AG1229" s="80"/>
      <c r="AH1229" s="5"/>
      <c r="AI1229" s="80"/>
      <c r="AJ1229" s="5"/>
      <c r="AK1229" s="80"/>
      <c r="AL1229" s="5"/>
      <c r="AM1229" s="80"/>
      <c r="AN1229" s="5"/>
      <c r="AO1229" s="80"/>
      <c r="AP1229" s="80"/>
      <c r="AQ1229" s="5"/>
      <c r="AR1229" s="80"/>
      <c r="AS1229" s="5"/>
      <c r="AT1229" s="80"/>
      <c r="AU1229" s="5"/>
      <c r="AV1229" s="80"/>
      <c r="AW1229" s="5"/>
      <c r="AX1229" s="80"/>
      <c r="AY1229" s="5"/>
      <c r="AZ1229" s="80"/>
      <c r="BA1229" s="5"/>
      <c r="BB1229" s="80"/>
      <c r="BC1229" s="80"/>
      <c r="BD1229" s="80"/>
      <c r="BE1229" s="80"/>
      <c r="BF1229" s="80"/>
      <c r="BG1229" s="80"/>
      <c r="BH1229" s="80"/>
      <c r="BI1229" s="80"/>
      <c r="BJ1229" s="80"/>
      <c r="BK1229" s="80"/>
      <c r="BL1229" s="80"/>
      <c r="BM1229" s="80"/>
      <c r="BN1229" s="80"/>
      <c r="BO1229" s="80"/>
      <c r="BP1229" s="80"/>
      <c r="BQ1229" s="80"/>
      <c r="BR1229" s="80"/>
      <c r="BS1229" s="80"/>
      <c r="BT1229" s="80"/>
      <c r="BU1229" s="80"/>
      <c r="BV1229" s="80"/>
      <c r="BW1229" s="80"/>
      <c r="BX1229" s="80"/>
      <c r="BY1229" s="80"/>
      <c r="BZ1229" s="80"/>
      <c r="CE1229" s="5"/>
    </row>
    <row r="1230" spans="2:83" s="6" customFormat="1" x14ac:dyDescent="0.25">
      <c r="B1230" s="77"/>
      <c r="C1230" s="78"/>
      <c r="D1230" s="80"/>
      <c r="E1230" s="80"/>
      <c r="F1230" s="80"/>
      <c r="G1230" s="80"/>
      <c r="H1230" s="80"/>
      <c r="I1230" s="80"/>
      <c r="J1230" s="80"/>
      <c r="K1230" s="5"/>
      <c r="L1230" s="5"/>
      <c r="M1230" s="80"/>
      <c r="N1230" s="5"/>
      <c r="O1230" s="80"/>
      <c r="P1230" s="5"/>
      <c r="Q1230" s="80"/>
      <c r="R1230" s="5"/>
      <c r="S1230" s="80"/>
      <c r="T1230" s="5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5"/>
      <c r="AE1230" s="80"/>
      <c r="AF1230" s="5"/>
      <c r="AG1230" s="80"/>
      <c r="AH1230" s="5"/>
      <c r="AI1230" s="80"/>
      <c r="AJ1230" s="5"/>
      <c r="AK1230" s="80"/>
      <c r="AL1230" s="5"/>
      <c r="AM1230" s="80"/>
      <c r="AN1230" s="5"/>
      <c r="AO1230" s="80"/>
      <c r="AP1230" s="80"/>
      <c r="AQ1230" s="5"/>
      <c r="AR1230" s="80"/>
      <c r="AS1230" s="5"/>
      <c r="AT1230" s="80"/>
      <c r="AU1230" s="5"/>
      <c r="AV1230" s="80"/>
      <c r="AW1230" s="5"/>
      <c r="AX1230" s="80"/>
      <c r="AY1230" s="5"/>
      <c r="AZ1230" s="80"/>
      <c r="BA1230" s="5"/>
      <c r="BB1230" s="80"/>
      <c r="BC1230" s="80"/>
      <c r="BD1230" s="80"/>
      <c r="BE1230" s="80"/>
      <c r="BF1230" s="80"/>
      <c r="BG1230" s="80"/>
      <c r="BH1230" s="80"/>
      <c r="BI1230" s="80"/>
      <c r="BJ1230" s="80"/>
      <c r="BK1230" s="80"/>
      <c r="BL1230" s="80"/>
      <c r="BM1230" s="80"/>
      <c r="BN1230" s="80"/>
      <c r="BO1230" s="80"/>
      <c r="BP1230" s="80"/>
      <c r="BQ1230" s="80"/>
      <c r="BR1230" s="80"/>
      <c r="BS1230" s="80"/>
      <c r="BT1230" s="80"/>
      <c r="BU1230" s="80"/>
      <c r="BV1230" s="80"/>
      <c r="BW1230" s="80"/>
      <c r="BX1230" s="80"/>
      <c r="BY1230" s="80"/>
      <c r="BZ1230" s="80"/>
      <c r="CE1230" s="5"/>
    </row>
    <row r="1231" spans="2:83" s="6" customFormat="1" x14ac:dyDescent="0.25">
      <c r="B1231" s="77"/>
      <c r="C1231" s="78"/>
      <c r="D1231" s="80"/>
      <c r="E1231" s="80"/>
      <c r="F1231" s="80"/>
      <c r="G1231" s="80"/>
      <c r="H1231" s="80"/>
      <c r="I1231" s="80"/>
      <c r="J1231" s="80"/>
      <c r="K1231" s="5"/>
      <c r="L1231" s="5"/>
      <c r="M1231" s="80"/>
      <c r="N1231" s="5"/>
      <c r="O1231" s="80"/>
      <c r="P1231" s="5"/>
      <c r="Q1231" s="80"/>
      <c r="R1231" s="5"/>
      <c r="S1231" s="80"/>
      <c r="T1231" s="5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5"/>
      <c r="AE1231" s="80"/>
      <c r="AF1231" s="5"/>
      <c r="AG1231" s="80"/>
      <c r="AH1231" s="5"/>
      <c r="AI1231" s="80"/>
      <c r="AJ1231" s="5"/>
      <c r="AK1231" s="80"/>
      <c r="AL1231" s="5"/>
      <c r="AM1231" s="80"/>
      <c r="AN1231" s="5"/>
      <c r="AO1231" s="80"/>
      <c r="AP1231" s="80"/>
      <c r="AQ1231" s="5"/>
      <c r="AR1231" s="80"/>
      <c r="AS1231" s="5"/>
      <c r="AT1231" s="80"/>
      <c r="AU1231" s="5"/>
      <c r="AV1231" s="80"/>
      <c r="AW1231" s="5"/>
      <c r="AX1231" s="80"/>
      <c r="AY1231" s="5"/>
      <c r="AZ1231" s="80"/>
      <c r="BA1231" s="5"/>
      <c r="BB1231" s="80"/>
      <c r="BC1231" s="80"/>
      <c r="BD1231" s="80"/>
      <c r="BE1231" s="80"/>
      <c r="BF1231" s="80"/>
      <c r="BG1231" s="80"/>
      <c r="BH1231" s="80"/>
      <c r="BI1231" s="80"/>
      <c r="BJ1231" s="80"/>
      <c r="BK1231" s="80"/>
      <c r="BL1231" s="80"/>
      <c r="BM1231" s="80"/>
      <c r="BN1231" s="80"/>
      <c r="BO1231" s="80"/>
      <c r="BP1231" s="80"/>
      <c r="BQ1231" s="80"/>
      <c r="BR1231" s="80"/>
      <c r="BS1231" s="80"/>
      <c r="BT1231" s="80"/>
      <c r="BU1231" s="80"/>
      <c r="BV1231" s="80"/>
      <c r="BW1231" s="80"/>
      <c r="BX1231" s="80"/>
      <c r="BY1231" s="80"/>
      <c r="BZ1231" s="80"/>
      <c r="CE1231" s="5"/>
    </row>
    <row r="1232" spans="2:83" s="6" customFormat="1" x14ac:dyDescent="0.25">
      <c r="B1232" s="77"/>
      <c r="C1232" s="78"/>
      <c r="D1232" s="80"/>
      <c r="E1232" s="80"/>
      <c r="F1232" s="80"/>
      <c r="G1232" s="80"/>
      <c r="H1232" s="80"/>
      <c r="I1232" s="80"/>
      <c r="J1232" s="80"/>
      <c r="K1232" s="5"/>
      <c r="L1232" s="5"/>
      <c r="M1232" s="80"/>
      <c r="N1232" s="5"/>
      <c r="O1232" s="80"/>
      <c r="P1232" s="5"/>
      <c r="Q1232" s="80"/>
      <c r="R1232" s="5"/>
      <c r="S1232" s="80"/>
      <c r="T1232" s="5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5"/>
      <c r="AE1232" s="80"/>
      <c r="AF1232" s="5"/>
      <c r="AG1232" s="80"/>
      <c r="AH1232" s="5"/>
      <c r="AI1232" s="80"/>
      <c r="AJ1232" s="5"/>
      <c r="AK1232" s="80"/>
      <c r="AL1232" s="5"/>
      <c r="AM1232" s="80"/>
      <c r="AN1232" s="5"/>
      <c r="AO1232" s="80"/>
      <c r="AP1232" s="80"/>
      <c r="AQ1232" s="5"/>
      <c r="AR1232" s="80"/>
      <c r="AS1232" s="5"/>
      <c r="AT1232" s="80"/>
      <c r="AU1232" s="5"/>
      <c r="AV1232" s="80"/>
      <c r="AW1232" s="5"/>
      <c r="AX1232" s="80"/>
      <c r="AY1232" s="5"/>
      <c r="AZ1232" s="80"/>
      <c r="BA1232" s="5"/>
      <c r="BB1232" s="80"/>
      <c r="BC1232" s="80"/>
      <c r="BD1232" s="80"/>
      <c r="BE1232" s="80"/>
      <c r="BF1232" s="80"/>
      <c r="BG1232" s="80"/>
      <c r="BH1232" s="80"/>
      <c r="BI1232" s="80"/>
      <c r="BJ1232" s="80"/>
      <c r="BK1232" s="80"/>
      <c r="BL1232" s="80"/>
      <c r="BM1232" s="80"/>
      <c r="BN1232" s="80"/>
      <c r="BO1232" s="80"/>
      <c r="BP1232" s="80"/>
      <c r="BQ1232" s="80"/>
      <c r="BR1232" s="80"/>
      <c r="BS1232" s="80"/>
      <c r="BT1232" s="80"/>
      <c r="BU1232" s="80"/>
      <c r="BV1232" s="80"/>
      <c r="BW1232" s="80"/>
      <c r="BX1232" s="80"/>
      <c r="BY1232" s="80"/>
      <c r="BZ1232" s="80"/>
      <c r="CE1232" s="5"/>
    </row>
    <row r="1233" spans="2:83" s="6" customFormat="1" x14ac:dyDescent="0.25">
      <c r="B1233" s="77"/>
      <c r="C1233" s="78"/>
      <c r="D1233" s="80"/>
      <c r="E1233" s="80"/>
      <c r="F1233" s="80"/>
      <c r="G1233" s="80"/>
      <c r="H1233" s="80"/>
      <c r="I1233" s="80"/>
      <c r="J1233" s="80"/>
      <c r="K1233" s="5"/>
      <c r="L1233" s="5"/>
      <c r="M1233" s="80"/>
      <c r="N1233" s="5"/>
      <c r="O1233" s="80"/>
      <c r="P1233" s="5"/>
      <c r="Q1233" s="80"/>
      <c r="R1233" s="5"/>
      <c r="S1233" s="80"/>
      <c r="T1233" s="5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5"/>
      <c r="AE1233" s="80"/>
      <c r="AF1233" s="5"/>
      <c r="AG1233" s="80"/>
      <c r="AH1233" s="5"/>
      <c r="AI1233" s="80"/>
      <c r="AJ1233" s="5"/>
      <c r="AK1233" s="80"/>
      <c r="AL1233" s="5"/>
      <c r="AM1233" s="80"/>
      <c r="AN1233" s="5"/>
      <c r="AO1233" s="80"/>
      <c r="AP1233" s="80"/>
      <c r="AQ1233" s="5"/>
      <c r="AR1233" s="80"/>
      <c r="AS1233" s="5"/>
      <c r="AT1233" s="80"/>
      <c r="AU1233" s="5"/>
      <c r="AV1233" s="80"/>
      <c r="AW1233" s="5"/>
      <c r="AX1233" s="80"/>
      <c r="AY1233" s="5"/>
      <c r="AZ1233" s="80"/>
      <c r="BA1233" s="5"/>
      <c r="BB1233" s="80"/>
      <c r="BC1233" s="80"/>
      <c r="BD1233" s="80"/>
      <c r="BE1233" s="80"/>
      <c r="BF1233" s="80"/>
      <c r="BG1233" s="80"/>
      <c r="BH1233" s="80"/>
      <c r="BI1233" s="80"/>
      <c r="BJ1233" s="80"/>
      <c r="BK1233" s="80"/>
      <c r="BL1233" s="80"/>
      <c r="BM1233" s="80"/>
      <c r="BN1233" s="80"/>
      <c r="BO1233" s="80"/>
      <c r="BP1233" s="80"/>
      <c r="BQ1233" s="80"/>
      <c r="BR1233" s="80"/>
      <c r="BS1233" s="80"/>
      <c r="BT1233" s="80"/>
      <c r="BU1233" s="80"/>
      <c r="BV1233" s="80"/>
      <c r="BW1233" s="80"/>
      <c r="BX1233" s="80"/>
      <c r="BY1233" s="80"/>
      <c r="BZ1233" s="80"/>
      <c r="CE1233" s="5"/>
    </row>
    <row r="1234" spans="2:83" s="6" customFormat="1" x14ac:dyDescent="0.25">
      <c r="B1234" s="77"/>
      <c r="C1234" s="78"/>
      <c r="D1234" s="80"/>
      <c r="E1234" s="80"/>
      <c r="F1234" s="80"/>
      <c r="G1234" s="80"/>
      <c r="H1234" s="80"/>
      <c r="I1234" s="80"/>
      <c r="J1234" s="80"/>
      <c r="K1234" s="5"/>
      <c r="L1234" s="5"/>
      <c r="M1234" s="80"/>
      <c r="N1234" s="5"/>
      <c r="O1234" s="80"/>
      <c r="P1234" s="5"/>
      <c r="Q1234" s="80"/>
      <c r="R1234" s="5"/>
      <c r="S1234" s="80"/>
      <c r="T1234" s="5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5"/>
      <c r="AE1234" s="80"/>
      <c r="AF1234" s="5"/>
      <c r="AG1234" s="80"/>
      <c r="AH1234" s="5"/>
      <c r="AI1234" s="80"/>
      <c r="AJ1234" s="5"/>
      <c r="AK1234" s="80"/>
      <c r="AL1234" s="5"/>
      <c r="AM1234" s="80"/>
      <c r="AN1234" s="5"/>
      <c r="AO1234" s="80"/>
      <c r="AP1234" s="80"/>
      <c r="AQ1234" s="5"/>
      <c r="AR1234" s="80"/>
      <c r="AS1234" s="5"/>
      <c r="AT1234" s="80"/>
      <c r="AU1234" s="5"/>
      <c r="AV1234" s="80"/>
      <c r="AW1234" s="5"/>
      <c r="AX1234" s="80"/>
      <c r="AY1234" s="5"/>
      <c r="AZ1234" s="80"/>
      <c r="BA1234" s="5"/>
      <c r="BB1234" s="80"/>
      <c r="BC1234" s="80"/>
      <c r="BD1234" s="80"/>
      <c r="BE1234" s="80"/>
      <c r="BF1234" s="80"/>
      <c r="BG1234" s="80"/>
      <c r="BH1234" s="80"/>
      <c r="BI1234" s="80"/>
      <c r="BJ1234" s="80"/>
      <c r="BK1234" s="80"/>
      <c r="BL1234" s="80"/>
      <c r="BM1234" s="80"/>
      <c r="BN1234" s="80"/>
      <c r="BO1234" s="80"/>
      <c r="BP1234" s="80"/>
      <c r="BQ1234" s="80"/>
      <c r="BR1234" s="80"/>
      <c r="BS1234" s="80"/>
      <c r="BT1234" s="80"/>
      <c r="BU1234" s="80"/>
      <c r="BV1234" s="80"/>
      <c r="BW1234" s="80"/>
      <c r="BX1234" s="80"/>
      <c r="BY1234" s="80"/>
      <c r="BZ1234" s="80"/>
      <c r="CE1234" s="5"/>
    </row>
    <row r="1235" spans="2:83" s="6" customFormat="1" x14ac:dyDescent="0.25">
      <c r="B1235" s="77"/>
      <c r="C1235" s="78"/>
      <c r="D1235" s="80"/>
      <c r="E1235" s="80"/>
      <c r="F1235" s="80"/>
      <c r="G1235" s="80"/>
      <c r="H1235" s="80"/>
      <c r="I1235" s="80"/>
      <c r="J1235" s="80"/>
      <c r="K1235" s="5"/>
      <c r="L1235" s="5"/>
      <c r="M1235" s="80"/>
      <c r="N1235" s="5"/>
      <c r="O1235" s="80"/>
      <c r="P1235" s="5"/>
      <c r="Q1235" s="80"/>
      <c r="R1235" s="5"/>
      <c r="S1235" s="80"/>
      <c r="T1235" s="5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5"/>
      <c r="AE1235" s="80"/>
      <c r="AF1235" s="5"/>
      <c r="AG1235" s="80"/>
      <c r="AH1235" s="5"/>
      <c r="AI1235" s="80"/>
      <c r="AJ1235" s="5"/>
      <c r="AK1235" s="80"/>
      <c r="AL1235" s="5"/>
      <c r="AM1235" s="80"/>
      <c r="AN1235" s="5"/>
      <c r="AO1235" s="80"/>
      <c r="AP1235" s="80"/>
      <c r="AQ1235" s="5"/>
      <c r="AR1235" s="80"/>
      <c r="AS1235" s="5"/>
      <c r="AT1235" s="80"/>
      <c r="AU1235" s="5"/>
      <c r="AV1235" s="80"/>
      <c r="AW1235" s="5"/>
      <c r="AX1235" s="80"/>
      <c r="AY1235" s="5"/>
      <c r="AZ1235" s="80"/>
      <c r="BA1235" s="5"/>
      <c r="BB1235" s="80"/>
      <c r="BC1235" s="80"/>
      <c r="BD1235" s="80"/>
      <c r="BE1235" s="80"/>
      <c r="BF1235" s="80"/>
      <c r="BG1235" s="80"/>
      <c r="BH1235" s="80"/>
      <c r="BI1235" s="80"/>
      <c r="BJ1235" s="80"/>
      <c r="BK1235" s="80"/>
      <c r="BL1235" s="80"/>
      <c r="BM1235" s="80"/>
      <c r="BN1235" s="80"/>
      <c r="BO1235" s="80"/>
      <c r="BP1235" s="80"/>
      <c r="BQ1235" s="80"/>
      <c r="BR1235" s="80"/>
      <c r="BS1235" s="80"/>
      <c r="BT1235" s="80"/>
      <c r="BU1235" s="80"/>
      <c r="BV1235" s="80"/>
      <c r="BW1235" s="80"/>
      <c r="BX1235" s="80"/>
      <c r="BY1235" s="80"/>
      <c r="BZ1235" s="80"/>
      <c r="CE1235" s="5"/>
    </row>
    <row r="1236" spans="2:83" s="6" customFormat="1" x14ac:dyDescent="0.25">
      <c r="B1236" s="77"/>
      <c r="C1236" s="78"/>
      <c r="D1236" s="80"/>
      <c r="E1236" s="80"/>
      <c r="F1236" s="80"/>
      <c r="G1236" s="80"/>
      <c r="H1236" s="80"/>
      <c r="I1236" s="80"/>
      <c r="J1236" s="80"/>
      <c r="K1236" s="5"/>
      <c r="L1236" s="5"/>
      <c r="M1236" s="80"/>
      <c r="N1236" s="5"/>
      <c r="O1236" s="80"/>
      <c r="P1236" s="5"/>
      <c r="Q1236" s="80"/>
      <c r="R1236" s="5"/>
      <c r="S1236" s="80"/>
      <c r="T1236" s="5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5"/>
      <c r="AE1236" s="80"/>
      <c r="AF1236" s="5"/>
      <c r="AG1236" s="80"/>
      <c r="AH1236" s="5"/>
      <c r="AI1236" s="80"/>
      <c r="AJ1236" s="5"/>
      <c r="AK1236" s="80"/>
      <c r="AL1236" s="5"/>
      <c r="AM1236" s="80"/>
      <c r="AN1236" s="5"/>
      <c r="AO1236" s="80"/>
      <c r="AP1236" s="80"/>
      <c r="AQ1236" s="5"/>
      <c r="AR1236" s="80"/>
      <c r="AS1236" s="5"/>
      <c r="AT1236" s="80"/>
      <c r="AU1236" s="5"/>
      <c r="AV1236" s="80"/>
      <c r="AW1236" s="5"/>
      <c r="AX1236" s="80"/>
      <c r="AY1236" s="5"/>
      <c r="AZ1236" s="80"/>
      <c r="BA1236" s="5"/>
      <c r="BB1236" s="80"/>
      <c r="BC1236" s="80"/>
      <c r="BD1236" s="80"/>
      <c r="BE1236" s="80"/>
      <c r="BF1236" s="80"/>
      <c r="BG1236" s="80"/>
      <c r="BH1236" s="80"/>
      <c r="BI1236" s="80"/>
      <c r="BJ1236" s="80"/>
      <c r="BK1236" s="80"/>
      <c r="BL1236" s="80"/>
      <c r="BM1236" s="80"/>
      <c r="BN1236" s="80"/>
      <c r="BO1236" s="80"/>
      <c r="BP1236" s="80"/>
      <c r="BQ1236" s="80"/>
      <c r="BR1236" s="80"/>
      <c r="BS1236" s="80"/>
      <c r="BT1236" s="80"/>
      <c r="BU1236" s="80"/>
      <c r="BV1236" s="80"/>
      <c r="BW1236" s="80"/>
      <c r="BX1236" s="80"/>
      <c r="BY1236" s="80"/>
      <c r="BZ1236" s="80"/>
      <c r="CE1236" s="5"/>
    </row>
    <row r="1237" spans="2:83" s="6" customFormat="1" x14ac:dyDescent="0.25">
      <c r="B1237" s="77"/>
      <c r="C1237" s="78"/>
      <c r="D1237" s="80"/>
      <c r="E1237" s="80"/>
      <c r="F1237" s="80"/>
      <c r="G1237" s="80"/>
      <c r="H1237" s="80"/>
      <c r="I1237" s="80"/>
      <c r="J1237" s="80"/>
      <c r="K1237" s="5"/>
      <c r="L1237" s="5"/>
      <c r="M1237" s="80"/>
      <c r="N1237" s="5"/>
      <c r="O1237" s="80"/>
      <c r="P1237" s="5"/>
      <c r="Q1237" s="80"/>
      <c r="R1237" s="5"/>
      <c r="S1237" s="80"/>
      <c r="T1237" s="5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5"/>
      <c r="AE1237" s="80"/>
      <c r="AF1237" s="5"/>
      <c r="AG1237" s="80"/>
      <c r="AH1237" s="5"/>
      <c r="AI1237" s="80"/>
      <c r="AJ1237" s="5"/>
      <c r="AK1237" s="80"/>
      <c r="AL1237" s="5"/>
      <c r="AM1237" s="80"/>
      <c r="AN1237" s="5"/>
      <c r="AO1237" s="80"/>
      <c r="AP1237" s="80"/>
      <c r="AQ1237" s="5"/>
      <c r="AR1237" s="80"/>
      <c r="AS1237" s="5"/>
      <c r="AT1237" s="80"/>
      <c r="AU1237" s="5"/>
      <c r="AV1237" s="80"/>
      <c r="AW1237" s="5"/>
      <c r="AX1237" s="80"/>
      <c r="AY1237" s="5"/>
      <c r="AZ1237" s="80"/>
      <c r="BA1237" s="5"/>
      <c r="BB1237" s="80"/>
      <c r="BC1237" s="80"/>
      <c r="BD1237" s="80"/>
      <c r="BE1237" s="80"/>
      <c r="BF1237" s="80"/>
      <c r="BG1237" s="80"/>
      <c r="BH1237" s="80"/>
      <c r="BI1237" s="80"/>
      <c r="BJ1237" s="80"/>
      <c r="BK1237" s="80"/>
      <c r="BL1237" s="80"/>
      <c r="BM1237" s="80"/>
      <c r="BN1237" s="80"/>
      <c r="BO1237" s="80"/>
      <c r="BP1237" s="80"/>
      <c r="BQ1237" s="80"/>
      <c r="BR1237" s="80"/>
      <c r="BS1237" s="80"/>
      <c r="BT1237" s="80"/>
      <c r="BU1237" s="80"/>
      <c r="BV1237" s="80"/>
      <c r="BW1237" s="80"/>
      <c r="BX1237" s="80"/>
      <c r="BY1237" s="80"/>
      <c r="BZ1237" s="80"/>
      <c r="CE1237" s="5"/>
    </row>
    <row r="1238" spans="2:83" s="6" customFormat="1" x14ac:dyDescent="0.25">
      <c r="B1238" s="77"/>
      <c r="C1238" s="78"/>
      <c r="D1238" s="80"/>
      <c r="E1238" s="80"/>
      <c r="F1238" s="80"/>
      <c r="G1238" s="80"/>
      <c r="H1238" s="80"/>
      <c r="I1238" s="80"/>
      <c r="J1238" s="80"/>
      <c r="K1238" s="5"/>
      <c r="L1238" s="5"/>
      <c r="M1238" s="80"/>
      <c r="N1238" s="5"/>
      <c r="O1238" s="80"/>
      <c r="P1238" s="5"/>
      <c r="Q1238" s="80"/>
      <c r="R1238" s="5"/>
      <c r="S1238" s="80"/>
      <c r="T1238" s="5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5"/>
      <c r="AE1238" s="80"/>
      <c r="AF1238" s="5"/>
      <c r="AG1238" s="80"/>
      <c r="AH1238" s="5"/>
      <c r="AI1238" s="80"/>
      <c r="AJ1238" s="5"/>
      <c r="AK1238" s="80"/>
      <c r="AL1238" s="5"/>
      <c r="AM1238" s="80"/>
      <c r="AN1238" s="5"/>
      <c r="AO1238" s="80"/>
      <c r="AP1238" s="80"/>
      <c r="AQ1238" s="5"/>
      <c r="AR1238" s="80"/>
      <c r="AS1238" s="5"/>
      <c r="AT1238" s="80"/>
      <c r="AU1238" s="5"/>
      <c r="AV1238" s="80"/>
      <c r="AW1238" s="5"/>
      <c r="AX1238" s="80"/>
      <c r="AY1238" s="5"/>
      <c r="AZ1238" s="80"/>
      <c r="BA1238" s="5"/>
      <c r="BB1238" s="80"/>
      <c r="BC1238" s="80"/>
      <c r="BD1238" s="80"/>
      <c r="BE1238" s="80"/>
      <c r="BF1238" s="80"/>
      <c r="BG1238" s="80"/>
      <c r="BH1238" s="80"/>
      <c r="BI1238" s="80"/>
      <c r="BJ1238" s="80"/>
      <c r="BK1238" s="80"/>
      <c r="BL1238" s="80"/>
      <c r="BM1238" s="80"/>
      <c r="BN1238" s="80"/>
      <c r="BO1238" s="80"/>
      <c r="BP1238" s="80"/>
      <c r="BQ1238" s="80"/>
      <c r="BR1238" s="80"/>
      <c r="BS1238" s="80"/>
      <c r="BT1238" s="80"/>
      <c r="BU1238" s="80"/>
      <c r="BV1238" s="80"/>
      <c r="BW1238" s="80"/>
      <c r="BX1238" s="80"/>
      <c r="BY1238" s="80"/>
      <c r="BZ1238" s="80"/>
      <c r="CE1238" s="5"/>
    </row>
    <row r="1239" spans="2:83" s="6" customFormat="1" x14ac:dyDescent="0.25">
      <c r="B1239" s="77"/>
      <c r="C1239" s="78"/>
      <c r="D1239" s="80"/>
      <c r="E1239" s="80"/>
      <c r="F1239" s="80"/>
      <c r="G1239" s="80"/>
      <c r="H1239" s="80"/>
      <c r="I1239" s="80"/>
      <c r="J1239" s="80"/>
      <c r="K1239" s="5"/>
      <c r="L1239" s="5"/>
      <c r="M1239" s="80"/>
      <c r="N1239" s="5"/>
      <c r="O1239" s="80"/>
      <c r="P1239" s="5"/>
      <c r="Q1239" s="80"/>
      <c r="R1239" s="5"/>
      <c r="S1239" s="80"/>
      <c r="T1239" s="5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5"/>
      <c r="AE1239" s="80"/>
      <c r="AF1239" s="5"/>
      <c r="AG1239" s="80"/>
      <c r="AH1239" s="5"/>
      <c r="AI1239" s="80"/>
      <c r="AJ1239" s="5"/>
      <c r="AK1239" s="80"/>
      <c r="AL1239" s="5"/>
      <c r="AM1239" s="80"/>
      <c r="AN1239" s="5"/>
      <c r="AO1239" s="80"/>
      <c r="AP1239" s="80"/>
      <c r="AQ1239" s="5"/>
      <c r="AR1239" s="80"/>
      <c r="AS1239" s="5"/>
      <c r="AT1239" s="80"/>
      <c r="AU1239" s="5"/>
      <c r="AV1239" s="80"/>
      <c r="AW1239" s="5"/>
      <c r="AX1239" s="80"/>
      <c r="AY1239" s="5"/>
      <c r="AZ1239" s="80"/>
      <c r="BA1239" s="5"/>
      <c r="BB1239" s="80"/>
      <c r="BC1239" s="80"/>
      <c r="BD1239" s="80"/>
      <c r="BE1239" s="80"/>
      <c r="BF1239" s="80"/>
      <c r="BG1239" s="80"/>
      <c r="BH1239" s="80"/>
      <c r="BI1239" s="80"/>
      <c r="BJ1239" s="80"/>
      <c r="BK1239" s="80"/>
      <c r="BL1239" s="80"/>
      <c r="BM1239" s="80"/>
      <c r="BN1239" s="80"/>
      <c r="BO1239" s="80"/>
      <c r="BP1239" s="80"/>
      <c r="BQ1239" s="80"/>
      <c r="BR1239" s="80"/>
      <c r="BS1239" s="80"/>
      <c r="BT1239" s="80"/>
      <c r="BU1239" s="80"/>
      <c r="BV1239" s="80"/>
      <c r="BW1239" s="80"/>
      <c r="BX1239" s="80"/>
      <c r="BY1239" s="80"/>
      <c r="BZ1239" s="80"/>
      <c r="CE1239" s="5"/>
    </row>
    <row r="1240" spans="2:83" s="6" customFormat="1" x14ac:dyDescent="0.25">
      <c r="B1240" s="77"/>
      <c r="C1240" s="78"/>
      <c r="D1240" s="80"/>
      <c r="E1240" s="80"/>
      <c r="F1240" s="80"/>
      <c r="G1240" s="80"/>
      <c r="H1240" s="80"/>
      <c r="I1240" s="80"/>
      <c r="J1240" s="80"/>
      <c r="K1240" s="5"/>
      <c r="L1240" s="5"/>
      <c r="M1240" s="80"/>
      <c r="N1240" s="5"/>
      <c r="O1240" s="80"/>
      <c r="P1240" s="5"/>
      <c r="Q1240" s="80"/>
      <c r="R1240" s="5"/>
      <c r="S1240" s="80"/>
      <c r="T1240" s="5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5"/>
      <c r="AE1240" s="80"/>
      <c r="AF1240" s="5"/>
      <c r="AG1240" s="80"/>
      <c r="AH1240" s="5"/>
      <c r="AI1240" s="80"/>
      <c r="AJ1240" s="5"/>
      <c r="AK1240" s="80"/>
      <c r="AL1240" s="5"/>
      <c r="AM1240" s="80"/>
      <c r="AN1240" s="5"/>
      <c r="AO1240" s="80"/>
      <c r="AP1240" s="80"/>
      <c r="AQ1240" s="5"/>
      <c r="AR1240" s="80"/>
      <c r="AS1240" s="5"/>
      <c r="AT1240" s="80"/>
      <c r="AU1240" s="5"/>
      <c r="AV1240" s="80"/>
      <c r="AW1240" s="5"/>
      <c r="AX1240" s="80"/>
      <c r="AY1240" s="5"/>
      <c r="AZ1240" s="80"/>
      <c r="BA1240" s="5"/>
      <c r="BB1240" s="80"/>
      <c r="BC1240" s="80"/>
      <c r="BD1240" s="80"/>
      <c r="BE1240" s="80"/>
      <c r="BF1240" s="80"/>
      <c r="BG1240" s="80"/>
      <c r="BH1240" s="80"/>
      <c r="BI1240" s="80"/>
      <c r="BJ1240" s="80"/>
      <c r="BK1240" s="80"/>
      <c r="BL1240" s="80"/>
      <c r="BM1240" s="80"/>
      <c r="BN1240" s="80"/>
      <c r="BO1240" s="80"/>
      <c r="BP1240" s="80"/>
      <c r="BQ1240" s="80"/>
      <c r="BR1240" s="80"/>
      <c r="BS1240" s="80"/>
      <c r="BT1240" s="80"/>
      <c r="BU1240" s="80"/>
      <c r="BV1240" s="80"/>
      <c r="BW1240" s="80"/>
      <c r="BX1240" s="80"/>
      <c r="BY1240" s="80"/>
      <c r="BZ1240" s="80"/>
      <c r="CE1240" s="5"/>
    </row>
    <row r="1241" spans="2:83" s="6" customFormat="1" x14ac:dyDescent="0.25">
      <c r="B1241" s="77"/>
      <c r="C1241" s="78"/>
      <c r="D1241" s="80"/>
      <c r="E1241" s="80"/>
      <c r="F1241" s="80"/>
      <c r="G1241" s="80"/>
      <c r="H1241" s="80"/>
      <c r="I1241" s="80"/>
      <c r="J1241" s="80"/>
      <c r="K1241" s="5"/>
      <c r="L1241" s="5"/>
      <c r="M1241" s="80"/>
      <c r="N1241" s="5"/>
      <c r="O1241" s="80"/>
      <c r="P1241" s="5"/>
      <c r="Q1241" s="80"/>
      <c r="R1241" s="5"/>
      <c r="S1241" s="80"/>
      <c r="T1241" s="5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5"/>
      <c r="AE1241" s="80"/>
      <c r="AF1241" s="5"/>
      <c r="AG1241" s="80"/>
      <c r="AH1241" s="5"/>
      <c r="AI1241" s="80"/>
      <c r="AJ1241" s="5"/>
      <c r="AK1241" s="80"/>
      <c r="AL1241" s="5"/>
      <c r="AM1241" s="80"/>
      <c r="AN1241" s="5"/>
      <c r="AO1241" s="80"/>
      <c r="AP1241" s="80"/>
      <c r="AQ1241" s="5"/>
      <c r="AR1241" s="80"/>
      <c r="AS1241" s="5"/>
      <c r="AT1241" s="80"/>
      <c r="AU1241" s="5"/>
      <c r="AV1241" s="80"/>
      <c r="AW1241" s="5"/>
      <c r="AX1241" s="80"/>
      <c r="AY1241" s="5"/>
      <c r="AZ1241" s="80"/>
      <c r="BA1241" s="5"/>
      <c r="BB1241" s="80"/>
      <c r="BC1241" s="80"/>
      <c r="BD1241" s="80"/>
      <c r="BE1241" s="80"/>
      <c r="BF1241" s="80"/>
      <c r="BG1241" s="80"/>
      <c r="BH1241" s="80"/>
      <c r="BI1241" s="80"/>
      <c r="BJ1241" s="80"/>
      <c r="BK1241" s="80"/>
      <c r="BL1241" s="80"/>
      <c r="BM1241" s="80"/>
      <c r="BN1241" s="80"/>
      <c r="BO1241" s="80"/>
      <c r="BP1241" s="80"/>
      <c r="BQ1241" s="80"/>
      <c r="BR1241" s="80"/>
      <c r="BS1241" s="80"/>
      <c r="BT1241" s="80"/>
      <c r="BU1241" s="80"/>
      <c r="BV1241" s="80"/>
      <c r="BW1241" s="80"/>
      <c r="BX1241" s="80"/>
      <c r="BY1241" s="80"/>
      <c r="BZ1241" s="80"/>
      <c r="CE1241" s="5"/>
    </row>
    <row r="1242" spans="2:83" s="6" customFormat="1" x14ac:dyDescent="0.25">
      <c r="B1242" s="77"/>
      <c r="C1242" s="78"/>
      <c r="D1242" s="80"/>
      <c r="E1242" s="80"/>
      <c r="F1242" s="80"/>
      <c r="G1242" s="80"/>
      <c r="H1242" s="80"/>
      <c r="I1242" s="80"/>
      <c r="J1242" s="80"/>
      <c r="K1242" s="5"/>
      <c r="L1242" s="5"/>
      <c r="M1242" s="80"/>
      <c r="N1242" s="5"/>
      <c r="O1242" s="80"/>
      <c r="P1242" s="5"/>
      <c r="Q1242" s="80"/>
      <c r="R1242" s="5"/>
      <c r="S1242" s="80"/>
      <c r="T1242" s="5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5"/>
      <c r="AE1242" s="80"/>
      <c r="AF1242" s="5"/>
      <c r="AG1242" s="80"/>
      <c r="AH1242" s="5"/>
      <c r="AI1242" s="80"/>
      <c r="AJ1242" s="5"/>
      <c r="AK1242" s="80"/>
      <c r="AL1242" s="5"/>
      <c r="AM1242" s="80"/>
      <c r="AN1242" s="5"/>
      <c r="AO1242" s="80"/>
      <c r="AP1242" s="80"/>
      <c r="AQ1242" s="5"/>
      <c r="AR1242" s="80"/>
      <c r="AS1242" s="5"/>
      <c r="AT1242" s="80"/>
      <c r="AU1242" s="5"/>
      <c r="AV1242" s="80"/>
      <c r="AW1242" s="5"/>
      <c r="AX1242" s="80"/>
      <c r="AY1242" s="5"/>
      <c r="AZ1242" s="80"/>
      <c r="BA1242" s="5"/>
      <c r="BB1242" s="80"/>
      <c r="BC1242" s="80"/>
      <c r="BD1242" s="80"/>
      <c r="BE1242" s="80"/>
      <c r="BF1242" s="80"/>
      <c r="BG1242" s="80"/>
      <c r="BH1242" s="80"/>
      <c r="BI1242" s="80"/>
      <c r="BJ1242" s="80"/>
      <c r="BK1242" s="80"/>
      <c r="BL1242" s="80"/>
      <c r="BM1242" s="80"/>
      <c r="BN1242" s="80"/>
      <c r="BO1242" s="80"/>
      <c r="BP1242" s="80"/>
      <c r="BQ1242" s="80"/>
      <c r="BR1242" s="80"/>
      <c r="BS1242" s="80"/>
      <c r="BT1242" s="80"/>
      <c r="BU1242" s="80"/>
      <c r="BV1242" s="80"/>
      <c r="BW1242" s="80"/>
      <c r="BX1242" s="80"/>
      <c r="BY1242" s="80"/>
      <c r="BZ1242" s="80"/>
      <c r="CE1242" s="5"/>
    </row>
    <row r="1243" spans="2:83" s="6" customFormat="1" x14ac:dyDescent="0.25">
      <c r="B1243" s="77"/>
      <c r="C1243" s="78"/>
      <c r="D1243" s="80"/>
      <c r="E1243" s="80"/>
      <c r="F1243" s="80"/>
      <c r="G1243" s="80"/>
      <c r="H1243" s="80"/>
      <c r="I1243" s="80"/>
      <c r="J1243" s="80"/>
      <c r="K1243" s="5"/>
      <c r="L1243" s="5"/>
      <c r="M1243" s="80"/>
      <c r="N1243" s="5"/>
      <c r="O1243" s="80"/>
      <c r="P1243" s="5"/>
      <c r="Q1243" s="80"/>
      <c r="R1243" s="5"/>
      <c r="S1243" s="80"/>
      <c r="T1243" s="5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5"/>
      <c r="AE1243" s="80"/>
      <c r="AF1243" s="5"/>
      <c r="AG1243" s="80"/>
      <c r="AH1243" s="5"/>
      <c r="AI1243" s="80"/>
      <c r="AJ1243" s="5"/>
      <c r="AK1243" s="80"/>
      <c r="AL1243" s="5"/>
      <c r="AM1243" s="80"/>
      <c r="AN1243" s="5"/>
      <c r="AO1243" s="80"/>
      <c r="AP1243" s="80"/>
      <c r="AQ1243" s="5"/>
      <c r="AR1243" s="80"/>
      <c r="AS1243" s="5"/>
      <c r="AT1243" s="80"/>
      <c r="AU1243" s="5"/>
      <c r="AV1243" s="80"/>
      <c r="AW1243" s="5"/>
      <c r="AX1243" s="80"/>
      <c r="AY1243" s="5"/>
      <c r="AZ1243" s="80"/>
      <c r="BA1243" s="5"/>
      <c r="BB1243" s="80"/>
      <c r="BC1243" s="80"/>
      <c r="BD1243" s="80"/>
      <c r="BE1243" s="80"/>
      <c r="BF1243" s="80"/>
      <c r="BG1243" s="80"/>
      <c r="BH1243" s="80"/>
      <c r="BI1243" s="80"/>
      <c r="BJ1243" s="80"/>
      <c r="BK1243" s="80"/>
      <c r="BL1243" s="80"/>
      <c r="BM1243" s="80"/>
      <c r="BN1243" s="80"/>
      <c r="BO1243" s="80"/>
      <c r="BP1243" s="80"/>
      <c r="BQ1243" s="80"/>
      <c r="BR1243" s="80"/>
      <c r="BS1243" s="80"/>
      <c r="BT1243" s="80"/>
      <c r="BU1243" s="80"/>
      <c r="BV1243" s="80"/>
      <c r="BW1243" s="80"/>
      <c r="BX1243" s="80"/>
      <c r="BY1243" s="80"/>
      <c r="BZ1243" s="80"/>
      <c r="CE1243" s="5"/>
    </row>
    <row r="1244" spans="2:83" s="6" customFormat="1" x14ac:dyDescent="0.25">
      <c r="B1244" s="77"/>
      <c r="C1244" s="78"/>
      <c r="D1244" s="80"/>
      <c r="E1244" s="80"/>
      <c r="F1244" s="80"/>
      <c r="G1244" s="80"/>
      <c r="H1244" s="80"/>
      <c r="I1244" s="80"/>
      <c r="J1244" s="80"/>
      <c r="K1244" s="5"/>
      <c r="L1244" s="5"/>
      <c r="M1244" s="80"/>
      <c r="N1244" s="5"/>
      <c r="O1244" s="80"/>
      <c r="P1244" s="5"/>
      <c r="Q1244" s="80"/>
      <c r="R1244" s="5"/>
      <c r="S1244" s="80"/>
      <c r="T1244" s="5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5"/>
      <c r="AE1244" s="80"/>
      <c r="AF1244" s="5"/>
      <c r="AG1244" s="80"/>
      <c r="AH1244" s="5"/>
      <c r="AI1244" s="80"/>
      <c r="AJ1244" s="5"/>
      <c r="AK1244" s="80"/>
      <c r="AL1244" s="5"/>
      <c r="AM1244" s="80"/>
      <c r="AN1244" s="5"/>
      <c r="AO1244" s="80"/>
      <c r="AP1244" s="80"/>
      <c r="AQ1244" s="5"/>
      <c r="AR1244" s="80"/>
      <c r="AS1244" s="5"/>
      <c r="AT1244" s="80"/>
      <c r="AU1244" s="5"/>
      <c r="AV1244" s="80"/>
      <c r="AW1244" s="5"/>
      <c r="AX1244" s="80"/>
      <c r="AY1244" s="5"/>
      <c r="AZ1244" s="80"/>
      <c r="BA1244" s="5"/>
      <c r="BB1244" s="80"/>
      <c r="BC1244" s="80"/>
      <c r="BD1244" s="80"/>
      <c r="BE1244" s="80"/>
      <c r="BF1244" s="80"/>
      <c r="BG1244" s="80"/>
      <c r="BH1244" s="80"/>
      <c r="BI1244" s="80"/>
      <c r="BJ1244" s="80"/>
      <c r="BK1244" s="80"/>
      <c r="BL1244" s="80"/>
      <c r="BM1244" s="80"/>
      <c r="BN1244" s="80"/>
      <c r="BO1244" s="80"/>
      <c r="BP1244" s="80"/>
      <c r="BQ1244" s="80"/>
      <c r="BR1244" s="80"/>
      <c r="BS1244" s="80"/>
      <c r="BT1244" s="80"/>
      <c r="BU1244" s="80"/>
      <c r="BV1244" s="80"/>
      <c r="BW1244" s="80"/>
      <c r="BX1244" s="80"/>
      <c r="BY1244" s="80"/>
      <c r="BZ1244" s="80"/>
      <c r="CE1244" s="5"/>
    </row>
    <row r="1245" spans="2:83" s="6" customFormat="1" x14ac:dyDescent="0.25">
      <c r="B1245" s="77"/>
      <c r="C1245" s="78"/>
      <c r="D1245" s="80"/>
      <c r="E1245" s="80"/>
      <c r="F1245" s="80"/>
      <c r="G1245" s="80"/>
      <c r="H1245" s="80"/>
      <c r="I1245" s="80"/>
      <c r="J1245" s="80"/>
      <c r="K1245" s="5"/>
      <c r="L1245" s="5"/>
      <c r="M1245" s="80"/>
      <c r="N1245" s="5"/>
      <c r="O1245" s="80"/>
      <c r="P1245" s="5"/>
      <c r="Q1245" s="80"/>
      <c r="R1245" s="5"/>
      <c r="S1245" s="80"/>
      <c r="T1245" s="5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5"/>
      <c r="AE1245" s="80"/>
      <c r="AF1245" s="5"/>
      <c r="AG1245" s="80"/>
      <c r="AH1245" s="5"/>
      <c r="AI1245" s="80"/>
      <c r="AJ1245" s="5"/>
      <c r="AK1245" s="80"/>
      <c r="AL1245" s="5"/>
      <c r="AM1245" s="80"/>
      <c r="AN1245" s="5"/>
      <c r="AO1245" s="80"/>
      <c r="AP1245" s="80"/>
      <c r="AQ1245" s="5"/>
      <c r="AR1245" s="80"/>
      <c r="AS1245" s="5"/>
      <c r="AT1245" s="80"/>
      <c r="AU1245" s="5"/>
      <c r="AV1245" s="80"/>
      <c r="AW1245" s="5"/>
      <c r="AX1245" s="80"/>
      <c r="AY1245" s="5"/>
      <c r="AZ1245" s="80"/>
      <c r="BA1245" s="5"/>
      <c r="BB1245" s="80"/>
      <c r="BC1245" s="80"/>
      <c r="BD1245" s="80"/>
      <c r="BE1245" s="80"/>
      <c r="BF1245" s="80"/>
      <c r="BG1245" s="80"/>
      <c r="BH1245" s="80"/>
      <c r="BI1245" s="80"/>
      <c r="BJ1245" s="80"/>
      <c r="BK1245" s="80"/>
      <c r="BL1245" s="80"/>
      <c r="BM1245" s="80"/>
      <c r="BN1245" s="80"/>
      <c r="BO1245" s="80"/>
      <c r="BP1245" s="80"/>
      <c r="BQ1245" s="80"/>
      <c r="BR1245" s="80"/>
      <c r="BS1245" s="80"/>
      <c r="BT1245" s="80"/>
      <c r="BU1245" s="80"/>
      <c r="BV1245" s="80"/>
      <c r="BW1245" s="80"/>
      <c r="BX1245" s="80"/>
      <c r="BY1245" s="80"/>
      <c r="BZ1245" s="80"/>
      <c r="CE1245" s="5"/>
    </row>
    <row r="1246" spans="2:83" s="6" customFormat="1" x14ac:dyDescent="0.25">
      <c r="B1246" s="77"/>
      <c r="C1246" s="78"/>
      <c r="D1246" s="80"/>
      <c r="E1246" s="80"/>
      <c r="F1246" s="80"/>
      <c r="G1246" s="80"/>
      <c r="H1246" s="80"/>
      <c r="I1246" s="80"/>
      <c r="J1246" s="80"/>
      <c r="K1246" s="5"/>
      <c r="L1246" s="5"/>
      <c r="M1246" s="80"/>
      <c r="N1246" s="5"/>
      <c r="O1246" s="80"/>
      <c r="P1246" s="5"/>
      <c r="Q1246" s="80"/>
      <c r="R1246" s="5"/>
      <c r="S1246" s="80"/>
      <c r="T1246" s="5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5"/>
      <c r="AE1246" s="80"/>
      <c r="AF1246" s="5"/>
      <c r="AG1246" s="80"/>
      <c r="AH1246" s="5"/>
      <c r="AI1246" s="80"/>
      <c r="AJ1246" s="5"/>
      <c r="AK1246" s="80"/>
      <c r="AL1246" s="5"/>
      <c r="AM1246" s="80"/>
      <c r="AN1246" s="5"/>
      <c r="AO1246" s="80"/>
      <c r="AP1246" s="80"/>
      <c r="AQ1246" s="5"/>
      <c r="AR1246" s="80"/>
      <c r="AS1246" s="5"/>
      <c r="AT1246" s="80"/>
      <c r="AU1246" s="5"/>
      <c r="AV1246" s="80"/>
      <c r="AW1246" s="5"/>
      <c r="AX1246" s="80"/>
      <c r="AY1246" s="5"/>
      <c r="AZ1246" s="80"/>
      <c r="BA1246" s="5"/>
      <c r="BB1246" s="80"/>
      <c r="BC1246" s="80"/>
      <c r="BD1246" s="80"/>
      <c r="BE1246" s="80"/>
      <c r="BF1246" s="80"/>
      <c r="BG1246" s="80"/>
      <c r="BH1246" s="80"/>
      <c r="BI1246" s="80"/>
      <c r="BJ1246" s="80"/>
      <c r="BK1246" s="80"/>
      <c r="BL1246" s="80"/>
      <c r="BM1246" s="80"/>
      <c r="BN1246" s="80"/>
      <c r="BO1246" s="80"/>
      <c r="BP1246" s="80"/>
      <c r="BQ1246" s="80"/>
      <c r="BR1246" s="80"/>
      <c r="BS1246" s="80"/>
      <c r="BT1246" s="80"/>
      <c r="BU1246" s="80"/>
      <c r="BV1246" s="80"/>
      <c r="BW1246" s="80"/>
      <c r="BX1246" s="80"/>
      <c r="BY1246" s="80"/>
      <c r="BZ1246" s="80"/>
      <c r="CE1246" s="5"/>
    </row>
    <row r="1247" spans="2:83" s="6" customFormat="1" x14ac:dyDescent="0.25">
      <c r="B1247" s="77"/>
      <c r="C1247" s="78"/>
      <c r="D1247" s="80"/>
      <c r="E1247" s="80"/>
      <c r="F1247" s="80"/>
      <c r="G1247" s="80"/>
      <c r="H1247" s="80"/>
      <c r="I1247" s="80"/>
      <c r="J1247" s="80"/>
      <c r="K1247" s="5"/>
      <c r="L1247" s="5"/>
      <c r="M1247" s="80"/>
      <c r="N1247" s="5"/>
      <c r="O1247" s="80"/>
      <c r="P1247" s="5"/>
      <c r="Q1247" s="80"/>
      <c r="R1247" s="5"/>
      <c r="S1247" s="80"/>
      <c r="T1247" s="5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5"/>
      <c r="AE1247" s="80"/>
      <c r="AF1247" s="5"/>
      <c r="AG1247" s="80"/>
      <c r="AH1247" s="5"/>
      <c r="AI1247" s="80"/>
      <c r="AJ1247" s="5"/>
      <c r="AK1247" s="80"/>
      <c r="AL1247" s="5"/>
      <c r="AM1247" s="80"/>
      <c r="AN1247" s="5"/>
      <c r="AO1247" s="80"/>
      <c r="AP1247" s="80"/>
      <c r="AQ1247" s="5"/>
      <c r="AR1247" s="80"/>
      <c r="AS1247" s="5"/>
      <c r="AT1247" s="80"/>
      <c r="AU1247" s="5"/>
      <c r="AV1247" s="80"/>
      <c r="AW1247" s="5"/>
      <c r="AX1247" s="80"/>
      <c r="AY1247" s="5"/>
      <c r="AZ1247" s="80"/>
      <c r="BA1247" s="5"/>
      <c r="BB1247" s="80"/>
      <c r="BC1247" s="80"/>
      <c r="BD1247" s="80"/>
      <c r="BE1247" s="80"/>
      <c r="BF1247" s="80"/>
      <c r="BG1247" s="80"/>
      <c r="BH1247" s="80"/>
      <c r="BI1247" s="80"/>
      <c r="BJ1247" s="80"/>
      <c r="BK1247" s="80"/>
      <c r="BL1247" s="80"/>
      <c r="BM1247" s="80"/>
      <c r="BN1247" s="80"/>
      <c r="BO1247" s="80"/>
      <c r="BP1247" s="80"/>
      <c r="BQ1247" s="80"/>
      <c r="BR1247" s="80"/>
      <c r="BS1247" s="80"/>
      <c r="BT1247" s="80"/>
      <c r="BU1247" s="80"/>
      <c r="BV1247" s="80"/>
      <c r="BW1247" s="80"/>
      <c r="BX1247" s="80"/>
      <c r="BY1247" s="80"/>
      <c r="BZ1247" s="80"/>
      <c r="CE1247" s="5"/>
    </row>
    <row r="1248" spans="2:83" s="6" customFormat="1" x14ac:dyDescent="0.25">
      <c r="B1248" s="77"/>
      <c r="C1248" s="78"/>
      <c r="D1248" s="80"/>
      <c r="E1248" s="80"/>
      <c r="F1248" s="80"/>
      <c r="G1248" s="80"/>
      <c r="H1248" s="80"/>
      <c r="I1248" s="80"/>
      <c r="J1248" s="80"/>
      <c r="K1248" s="5"/>
      <c r="L1248" s="5"/>
      <c r="M1248" s="80"/>
      <c r="N1248" s="5"/>
      <c r="O1248" s="80"/>
      <c r="P1248" s="5"/>
      <c r="Q1248" s="80"/>
      <c r="R1248" s="5"/>
      <c r="S1248" s="80"/>
      <c r="T1248" s="5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5"/>
      <c r="AE1248" s="80"/>
      <c r="AF1248" s="5"/>
      <c r="AG1248" s="80"/>
      <c r="AH1248" s="5"/>
      <c r="AI1248" s="80"/>
      <c r="AJ1248" s="5"/>
      <c r="AK1248" s="80"/>
      <c r="AL1248" s="5"/>
      <c r="AM1248" s="80"/>
      <c r="AN1248" s="5"/>
      <c r="AO1248" s="80"/>
      <c r="AP1248" s="80"/>
      <c r="AQ1248" s="5"/>
      <c r="AR1248" s="80"/>
      <c r="AS1248" s="5"/>
      <c r="AT1248" s="80"/>
      <c r="AU1248" s="5"/>
      <c r="AV1248" s="80"/>
      <c r="AW1248" s="5"/>
      <c r="AX1248" s="80"/>
      <c r="AY1248" s="5"/>
      <c r="AZ1248" s="80"/>
      <c r="BA1248" s="5"/>
      <c r="BB1248" s="80"/>
      <c r="BC1248" s="80"/>
      <c r="BD1248" s="80"/>
      <c r="BE1248" s="80"/>
      <c r="BF1248" s="80"/>
      <c r="BG1248" s="80"/>
      <c r="BH1248" s="80"/>
      <c r="BI1248" s="80"/>
      <c r="BJ1248" s="80"/>
      <c r="BK1248" s="80"/>
      <c r="BL1248" s="80"/>
      <c r="BM1248" s="80"/>
      <c r="BN1248" s="80"/>
      <c r="BO1248" s="80"/>
      <c r="BP1248" s="80"/>
      <c r="BQ1248" s="80"/>
      <c r="BR1248" s="80"/>
      <c r="BS1248" s="80"/>
      <c r="BT1248" s="80"/>
      <c r="BU1248" s="80"/>
      <c r="BV1248" s="80"/>
      <c r="BW1248" s="80"/>
      <c r="BX1248" s="80"/>
      <c r="BY1248" s="80"/>
      <c r="BZ1248" s="80"/>
      <c r="CE1248" s="5"/>
    </row>
    <row r="1249" spans="2:83" s="6" customFormat="1" x14ac:dyDescent="0.25">
      <c r="B1249" s="77"/>
      <c r="C1249" s="78"/>
      <c r="D1249" s="80"/>
      <c r="E1249" s="80"/>
      <c r="F1249" s="80"/>
      <c r="G1249" s="80"/>
      <c r="H1249" s="80"/>
      <c r="I1249" s="80"/>
      <c r="J1249" s="80"/>
      <c r="K1249" s="5"/>
      <c r="L1249" s="5"/>
      <c r="M1249" s="80"/>
      <c r="N1249" s="5"/>
      <c r="O1249" s="80"/>
      <c r="P1249" s="5"/>
      <c r="Q1249" s="80"/>
      <c r="R1249" s="5"/>
      <c r="S1249" s="80"/>
      <c r="T1249" s="5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5"/>
      <c r="AE1249" s="80"/>
      <c r="AF1249" s="5"/>
      <c r="AG1249" s="80"/>
      <c r="AH1249" s="5"/>
      <c r="AI1249" s="80"/>
      <c r="AJ1249" s="5"/>
      <c r="AK1249" s="80"/>
      <c r="AL1249" s="5"/>
      <c r="AM1249" s="80"/>
      <c r="AN1249" s="5"/>
      <c r="AO1249" s="80"/>
      <c r="AP1249" s="80"/>
      <c r="AQ1249" s="5"/>
      <c r="AR1249" s="80"/>
      <c r="AS1249" s="5"/>
      <c r="AT1249" s="80"/>
      <c r="AU1249" s="5"/>
      <c r="AV1249" s="80"/>
      <c r="AW1249" s="5"/>
      <c r="AX1249" s="80"/>
      <c r="AY1249" s="5"/>
      <c r="AZ1249" s="80"/>
      <c r="BA1249" s="5"/>
      <c r="BB1249" s="80"/>
      <c r="BC1249" s="80"/>
      <c r="BD1249" s="80"/>
      <c r="BE1249" s="80"/>
      <c r="BF1249" s="80"/>
      <c r="BG1249" s="80"/>
      <c r="BH1249" s="80"/>
      <c r="BI1249" s="80"/>
      <c r="BJ1249" s="80"/>
      <c r="BK1249" s="80"/>
      <c r="BL1249" s="80"/>
      <c r="BM1249" s="80"/>
      <c r="BN1249" s="80"/>
      <c r="BO1249" s="80"/>
      <c r="BP1249" s="80"/>
      <c r="BQ1249" s="80"/>
      <c r="BR1249" s="80"/>
      <c r="BS1249" s="80"/>
      <c r="BT1249" s="80"/>
      <c r="BU1249" s="80"/>
      <c r="BV1249" s="80"/>
      <c r="BW1249" s="80"/>
      <c r="BX1249" s="80"/>
      <c r="BY1249" s="80"/>
      <c r="BZ1249" s="80"/>
      <c r="CE1249" s="5"/>
    </row>
    <row r="1250" spans="2:83" s="6" customFormat="1" x14ac:dyDescent="0.25">
      <c r="B1250" s="77"/>
      <c r="C1250" s="78"/>
      <c r="D1250" s="80"/>
      <c r="E1250" s="80"/>
      <c r="F1250" s="80"/>
      <c r="G1250" s="80"/>
      <c r="H1250" s="80"/>
      <c r="I1250" s="80"/>
      <c r="J1250" s="80"/>
      <c r="K1250" s="5"/>
      <c r="L1250" s="5"/>
      <c r="M1250" s="80"/>
      <c r="N1250" s="5"/>
      <c r="O1250" s="80"/>
      <c r="P1250" s="5"/>
      <c r="Q1250" s="80"/>
      <c r="R1250" s="5"/>
      <c r="S1250" s="80"/>
      <c r="T1250" s="5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5"/>
      <c r="AE1250" s="80"/>
      <c r="AF1250" s="5"/>
      <c r="AG1250" s="80"/>
      <c r="AH1250" s="5"/>
      <c r="AI1250" s="80"/>
      <c r="AJ1250" s="5"/>
      <c r="AK1250" s="80"/>
      <c r="AL1250" s="5"/>
      <c r="AM1250" s="80"/>
      <c r="AN1250" s="5"/>
      <c r="AO1250" s="80"/>
      <c r="AP1250" s="80"/>
      <c r="AQ1250" s="5"/>
      <c r="AR1250" s="80"/>
      <c r="AS1250" s="5"/>
      <c r="AT1250" s="80"/>
      <c r="AU1250" s="5"/>
      <c r="AV1250" s="80"/>
      <c r="AW1250" s="5"/>
      <c r="AX1250" s="80"/>
      <c r="AY1250" s="5"/>
      <c r="AZ1250" s="80"/>
      <c r="BA1250" s="5"/>
      <c r="BB1250" s="80"/>
      <c r="BC1250" s="80"/>
      <c r="BD1250" s="80"/>
      <c r="BE1250" s="80"/>
      <c r="BF1250" s="80"/>
      <c r="BG1250" s="80"/>
      <c r="BH1250" s="80"/>
      <c r="BI1250" s="80"/>
      <c r="BJ1250" s="80"/>
      <c r="BK1250" s="80"/>
      <c r="BL1250" s="80"/>
      <c r="BM1250" s="80"/>
      <c r="BN1250" s="80"/>
      <c r="BO1250" s="80"/>
      <c r="BP1250" s="80"/>
      <c r="BQ1250" s="80"/>
      <c r="BR1250" s="80"/>
      <c r="BS1250" s="80"/>
      <c r="BT1250" s="80"/>
      <c r="BU1250" s="80"/>
      <c r="BV1250" s="80"/>
      <c r="BW1250" s="80"/>
      <c r="BX1250" s="80"/>
      <c r="BY1250" s="80"/>
      <c r="BZ1250" s="80"/>
      <c r="CE1250" s="5"/>
    </row>
    <row r="1251" spans="2:83" s="6" customFormat="1" x14ac:dyDescent="0.25">
      <c r="B1251" s="77"/>
      <c r="C1251" s="78"/>
      <c r="D1251" s="80"/>
      <c r="E1251" s="80"/>
      <c r="F1251" s="80"/>
      <c r="G1251" s="80"/>
      <c r="H1251" s="80"/>
      <c r="I1251" s="80"/>
      <c r="J1251" s="80"/>
      <c r="K1251" s="5"/>
      <c r="L1251" s="5"/>
      <c r="M1251" s="80"/>
      <c r="N1251" s="5"/>
      <c r="O1251" s="80"/>
      <c r="P1251" s="5"/>
      <c r="Q1251" s="80"/>
      <c r="R1251" s="5"/>
      <c r="S1251" s="80"/>
      <c r="T1251" s="5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5"/>
      <c r="AE1251" s="80"/>
      <c r="AF1251" s="5"/>
      <c r="AG1251" s="80"/>
      <c r="AH1251" s="5"/>
      <c r="AI1251" s="80"/>
      <c r="AJ1251" s="5"/>
      <c r="AK1251" s="80"/>
      <c r="AL1251" s="5"/>
      <c r="AM1251" s="80"/>
      <c r="AN1251" s="5"/>
      <c r="AO1251" s="80"/>
      <c r="AP1251" s="80"/>
      <c r="AQ1251" s="5"/>
      <c r="AR1251" s="80"/>
      <c r="AS1251" s="5"/>
      <c r="AT1251" s="80"/>
      <c r="AU1251" s="5"/>
      <c r="AV1251" s="80"/>
      <c r="AW1251" s="5"/>
      <c r="AX1251" s="80"/>
      <c r="AY1251" s="5"/>
      <c r="AZ1251" s="80"/>
      <c r="BA1251" s="5"/>
      <c r="BB1251" s="80"/>
      <c r="BC1251" s="80"/>
      <c r="BD1251" s="80"/>
      <c r="BE1251" s="80"/>
      <c r="BF1251" s="80"/>
      <c r="BG1251" s="80"/>
      <c r="BH1251" s="80"/>
      <c r="BI1251" s="80"/>
      <c r="BJ1251" s="80"/>
      <c r="BK1251" s="80"/>
      <c r="BL1251" s="80"/>
      <c r="BM1251" s="80"/>
      <c r="BN1251" s="80"/>
      <c r="BO1251" s="80"/>
      <c r="BP1251" s="80"/>
      <c r="BQ1251" s="80"/>
      <c r="BR1251" s="80"/>
      <c r="BS1251" s="80"/>
      <c r="BT1251" s="80"/>
      <c r="BU1251" s="80"/>
      <c r="BV1251" s="80"/>
      <c r="BW1251" s="80"/>
      <c r="BX1251" s="80"/>
      <c r="BY1251" s="80"/>
      <c r="BZ1251" s="80"/>
      <c r="CE1251" s="5"/>
    </row>
    <row r="1252" spans="2:83" s="6" customFormat="1" x14ac:dyDescent="0.25">
      <c r="B1252" s="77"/>
      <c r="C1252" s="78"/>
      <c r="D1252" s="80"/>
      <c r="E1252" s="80"/>
      <c r="F1252" s="80"/>
      <c r="G1252" s="80"/>
      <c r="H1252" s="80"/>
      <c r="I1252" s="80"/>
      <c r="J1252" s="80"/>
      <c r="K1252" s="5"/>
      <c r="L1252" s="5"/>
      <c r="M1252" s="80"/>
      <c r="N1252" s="5"/>
      <c r="O1252" s="80"/>
      <c r="P1252" s="5"/>
      <c r="Q1252" s="80"/>
      <c r="R1252" s="5"/>
      <c r="S1252" s="80"/>
      <c r="T1252" s="5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5"/>
      <c r="AE1252" s="80"/>
      <c r="AF1252" s="5"/>
      <c r="AG1252" s="80"/>
      <c r="AH1252" s="5"/>
      <c r="AI1252" s="80"/>
      <c r="AJ1252" s="5"/>
      <c r="AK1252" s="80"/>
      <c r="AL1252" s="5"/>
      <c r="AM1252" s="80"/>
      <c r="AN1252" s="5"/>
      <c r="AO1252" s="80"/>
      <c r="AP1252" s="80"/>
      <c r="AQ1252" s="5"/>
      <c r="AR1252" s="80"/>
      <c r="AS1252" s="5"/>
      <c r="AT1252" s="80"/>
      <c r="AU1252" s="5"/>
      <c r="AV1252" s="80"/>
      <c r="AW1252" s="5"/>
      <c r="AX1252" s="80"/>
      <c r="AY1252" s="5"/>
      <c r="AZ1252" s="80"/>
      <c r="BA1252" s="5"/>
      <c r="BB1252" s="80"/>
      <c r="BC1252" s="80"/>
      <c r="BD1252" s="80"/>
      <c r="BE1252" s="80"/>
      <c r="BF1252" s="80"/>
      <c r="BG1252" s="80"/>
      <c r="BH1252" s="80"/>
      <c r="BI1252" s="80"/>
      <c r="BJ1252" s="80"/>
      <c r="BK1252" s="80"/>
      <c r="BL1252" s="80"/>
      <c r="BM1252" s="80"/>
      <c r="BN1252" s="80"/>
      <c r="BO1252" s="80"/>
      <c r="BP1252" s="80"/>
      <c r="BQ1252" s="80"/>
      <c r="BR1252" s="80"/>
      <c r="BS1252" s="80"/>
      <c r="BT1252" s="80"/>
      <c r="BU1252" s="80"/>
      <c r="BV1252" s="80"/>
      <c r="BW1252" s="80"/>
      <c r="BX1252" s="80"/>
      <c r="BY1252" s="80"/>
      <c r="BZ1252" s="80"/>
      <c r="CE1252" s="5"/>
    </row>
    <row r="1253" spans="2:83" s="6" customFormat="1" x14ac:dyDescent="0.25">
      <c r="B1253" s="77"/>
      <c r="C1253" s="78"/>
      <c r="D1253" s="80"/>
      <c r="E1253" s="80"/>
      <c r="F1253" s="80"/>
      <c r="G1253" s="80"/>
      <c r="H1253" s="80"/>
      <c r="I1253" s="80"/>
      <c r="J1253" s="80"/>
      <c r="K1253" s="5"/>
      <c r="L1253" s="5"/>
      <c r="M1253" s="80"/>
      <c r="N1253" s="5"/>
      <c r="O1253" s="80"/>
      <c r="P1253" s="5"/>
      <c r="Q1253" s="80"/>
      <c r="R1253" s="5"/>
      <c r="S1253" s="80"/>
      <c r="T1253" s="5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5"/>
      <c r="AE1253" s="80"/>
      <c r="AF1253" s="5"/>
      <c r="AG1253" s="80"/>
      <c r="AH1253" s="5"/>
      <c r="AI1253" s="80"/>
      <c r="AJ1253" s="5"/>
      <c r="AK1253" s="80"/>
      <c r="AL1253" s="5"/>
      <c r="AM1253" s="80"/>
      <c r="AN1253" s="5"/>
      <c r="AO1253" s="80"/>
      <c r="AP1253" s="80"/>
      <c r="AQ1253" s="5"/>
      <c r="AR1253" s="80"/>
      <c r="AS1253" s="5"/>
      <c r="AT1253" s="80"/>
      <c r="AU1253" s="5"/>
      <c r="AV1253" s="80"/>
      <c r="AW1253" s="5"/>
      <c r="AX1253" s="80"/>
      <c r="AY1253" s="5"/>
      <c r="AZ1253" s="80"/>
      <c r="BA1253" s="5"/>
      <c r="BB1253" s="80"/>
      <c r="BC1253" s="80"/>
      <c r="BD1253" s="80"/>
      <c r="BE1253" s="80"/>
      <c r="BF1253" s="80"/>
      <c r="BG1253" s="80"/>
      <c r="BH1253" s="80"/>
      <c r="BI1253" s="80"/>
      <c r="BJ1253" s="80"/>
      <c r="BK1253" s="80"/>
      <c r="BL1253" s="80"/>
      <c r="BM1253" s="80"/>
      <c r="BN1253" s="80"/>
      <c r="BO1253" s="80"/>
      <c r="BP1253" s="80"/>
      <c r="BQ1253" s="80"/>
      <c r="BR1253" s="80"/>
      <c r="BS1253" s="80"/>
      <c r="BT1253" s="80"/>
      <c r="BU1253" s="80"/>
      <c r="BV1253" s="80"/>
      <c r="BW1253" s="80"/>
      <c r="BX1253" s="80"/>
      <c r="BY1253" s="80"/>
      <c r="BZ1253" s="80"/>
      <c r="CE1253" s="5"/>
    </row>
    <row r="1254" spans="2:83" s="6" customFormat="1" x14ac:dyDescent="0.25">
      <c r="B1254" s="77"/>
      <c r="C1254" s="78"/>
      <c r="D1254" s="80"/>
      <c r="E1254" s="80"/>
      <c r="F1254" s="80"/>
      <c r="G1254" s="80"/>
      <c r="H1254" s="80"/>
      <c r="I1254" s="80"/>
      <c r="J1254" s="80"/>
      <c r="K1254" s="5"/>
      <c r="L1254" s="5"/>
      <c r="M1254" s="80"/>
      <c r="N1254" s="5"/>
      <c r="O1254" s="80"/>
      <c r="P1254" s="5"/>
      <c r="Q1254" s="80"/>
      <c r="R1254" s="5"/>
      <c r="S1254" s="80"/>
      <c r="T1254" s="5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5"/>
      <c r="AE1254" s="80"/>
      <c r="AF1254" s="5"/>
      <c r="AG1254" s="80"/>
      <c r="AH1254" s="5"/>
      <c r="AI1254" s="80"/>
      <c r="AJ1254" s="5"/>
      <c r="AK1254" s="80"/>
      <c r="AL1254" s="5"/>
      <c r="AM1254" s="80"/>
      <c r="AN1254" s="5"/>
      <c r="AO1254" s="80"/>
      <c r="AP1254" s="80"/>
      <c r="AQ1254" s="5"/>
      <c r="AR1254" s="80"/>
      <c r="AS1254" s="5"/>
      <c r="AT1254" s="80"/>
      <c r="AU1254" s="5"/>
      <c r="AV1254" s="80"/>
      <c r="AW1254" s="5"/>
      <c r="AX1254" s="80"/>
      <c r="AY1254" s="5"/>
      <c r="AZ1254" s="80"/>
      <c r="BA1254" s="5"/>
      <c r="BB1254" s="80"/>
      <c r="BC1254" s="80"/>
      <c r="BD1254" s="80"/>
      <c r="BE1254" s="80"/>
      <c r="BF1254" s="80"/>
      <c r="BG1254" s="80"/>
      <c r="BH1254" s="80"/>
      <c r="BI1254" s="80"/>
      <c r="BJ1254" s="80"/>
      <c r="BK1254" s="80"/>
      <c r="BL1254" s="80"/>
      <c r="BM1254" s="80"/>
      <c r="BN1254" s="80"/>
      <c r="BO1254" s="80"/>
      <c r="BP1254" s="80"/>
      <c r="BQ1254" s="80"/>
      <c r="BR1254" s="80"/>
      <c r="BS1254" s="80"/>
      <c r="BT1254" s="80"/>
      <c r="BU1254" s="80"/>
      <c r="BV1254" s="80"/>
      <c r="BW1254" s="80"/>
      <c r="BX1254" s="80"/>
      <c r="BY1254" s="80"/>
      <c r="BZ1254" s="80"/>
      <c r="CE1254" s="5"/>
    </row>
    <row r="1255" spans="2:83" s="6" customFormat="1" x14ac:dyDescent="0.25">
      <c r="B1255" s="77"/>
      <c r="C1255" s="78"/>
      <c r="D1255" s="80"/>
      <c r="E1255" s="80"/>
      <c r="F1255" s="80"/>
      <c r="G1255" s="80"/>
      <c r="H1255" s="80"/>
      <c r="I1255" s="80"/>
      <c r="J1255" s="80"/>
      <c r="K1255" s="5"/>
      <c r="L1255" s="5"/>
      <c r="M1255" s="80"/>
      <c r="N1255" s="5"/>
      <c r="O1255" s="80"/>
      <c r="P1255" s="5"/>
      <c r="Q1255" s="80"/>
      <c r="R1255" s="5"/>
      <c r="S1255" s="80"/>
      <c r="T1255" s="5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5"/>
      <c r="AE1255" s="80"/>
      <c r="AF1255" s="5"/>
      <c r="AG1255" s="80"/>
      <c r="AH1255" s="5"/>
      <c r="AI1255" s="80"/>
      <c r="AJ1255" s="5"/>
      <c r="AK1255" s="80"/>
      <c r="AL1255" s="5"/>
      <c r="AM1255" s="80"/>
      <c r="AN1255" s="5"/>
      <c r="AO1255" s="80"/>
      <c r="AP1255" s="80"/>
      <c r="AQ1255" s="5"/>
      <c r="AR1255" s="80"/>
      <c r="AS1255" s="5"/>
      <c r="AT1255" s="80"/>
      <c r="AU1255" s="5"/>
      <c r="AV1255" s="80"/>
      <c r="AW1255" s="5"/>
      <c r="AX1255" s="80"/>
      <c r="AY1255" s="5"/>
      <c r="AZ1255" s="80"/>
      <c r="BA1255" s="5"/>
      <c r="BB1255" s="80"/>
      <c r="BC1255" s="80"/>
      <c r="BD1255" s="80"/>
      <c r="BE1255" s="80"/>
      <c r="BF1255" s="80"/>
      <c r="BG1255" s="80"/>
      <c r="BH1255" s="80"/>
      <c r="BI1255" s="80"/>
      <c r="BJ1255" s="80"/>
      <c r="BK1255" s="80"/>
      <c r="BL1255" s="80"/>
      <c r="BM1255" s="80"/>
      <c r="BN1255" s="80"/>
      <c r="BO1255" s="80"/>
      <c r="BP1255" s="80"/>
      <c r="BQ1255" s="80"/>
      <c r="BR1255" s="80"/>
      <c r="BS1255" s="80"/>
      <c r="BT1255" s="80"/>
      <c r="BU1255" s="80"/>
      <c r="BV1255" s="80"/>
      <c r="BW1255" s="80"/>
      <c r="BX1255" s="80"/>
      <c r="BY1255" s="80"/>
      <c r="BZ1255" s="80"/>
      <c r="CE1255" s="5"/>
    </row>
    <row r="1256" spans="2:83" s="6" customFormat="1" x14ac:dyDescent="0.25">
      <c r="B1256" s="77"/>
      <c r="C1256" s="78"/>
      <c r="D1256" s="80"/>
      <c r="E1256" s="80"/>
      <c r="F1256" s="80"/>
      <c r="G1256" s="80"/>
      <c r="H1256" s="80"/>
      <c r="I1256" s="80"/>
      <c r="J1256" s="80"/>
      <c r="K1256" s="5"/>
      <c r="L1256" s="5"/>
      <c r="M1256" s="80"/>
      <c r="N1256" s="5"/>
      <c r="O1256" s="80"/>
      <c r="P1256" s="5"/>
      <c r="Q1256" s="80"/>
      <c r="R1256" s="5"/>
      <c r="S1256" s="80"/>
      <c r="T1256" s="5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5"/>
      <c r="AE1256" s="80"/>
      <c r="AF1256" s="5"/>
      <c r="AG1256" s="80"/>
      <c r="AH1256" s="5"/>
      <c r="AI1256" s="80"/>
      <c r="AJ1256" s="5"/>
      <c r="AK1256" s="80"/>
      <c r="AL1256" s="5"/>
      <c r="AM1256" s="80"/>
      <c r="AN1256" s="5"/>
      <c r="AO1256" s="80"/>
      <c r="AP1256" s="80"/>
      <c r="AQ1256" s="5"/>
      <c r="AR1256" s="80"/>
      <c r="AS1256" s="5"/>
      <c r="AT1256" s="80"/>
      <c r="AU1256" s="5"/>
      <c r="AV1256" s="80"/>
      <c r="AW1256" s="5"/>
      <c r="AX1256" s="80"/>
      <c r="AY1256" s="5"/>
      <c r="AZ1256" s="80"/>
      <c r="BA1256" s="5"/>
      <c r="BB1256" s="80"/>
      <c r="BC1256" s="80"/>
      <c r="BD1256" s="80"/>
      <c r="BE1256" s="80"/>
      <c r="BF1256" s="80"/>
      <c r="BG1256" s="80"/>
      <c r="BH1256" s="80"/>
      <c r="BI1256" s="80"/>
      <c r="BJ1256" s="80"/>
      <c r="BK1256" s="80"/>
      <c r="BL1256" s="80"/>
      <c r="BM1256" s="80"/>
      <c r="BN1256" s="80"/>
      <c r="BO1256" s="80"/>
      <c r="BP1256" s="80"/>
      <c r="BQ1256" s="80"/>
      <c r="BR1256" s="80"/>
      <c r="BS1256" s="80"/>
      <c r="BT1256" s="80"/>
      <c r="BU1256" s="80"/>
      <c r="BV1256" s="80"/>
      <c r="BW1256" s="80"/>
      <c r="BX1256" s="80"/>
      <c r="BY1256" s="80"/>
      <c r="BZ1256" s="80"/>
      <c r="CE1256" s="5"/>
    </row>
    <row r="1257" spans="2:83" s="6" customFormat="1" x14ac:dyDescent="0.25">
      <c r="B1257" s="77"/>
      <c r="C1257" s="78"/>
      <c r="D1257" s="80"/>
      <c r="E1257" s="80"/>
      <c r="F1257" s="80"/>
      <c r="G1257" s="80"/>
      <c r="H1257" s="80"/>
      <c r="I1257" s="80"/>
      <c r="J1257" s="80"/>
      <c r="K1257" s="5"/>
      <c r="L1257" s="5"/>
      <c r="M1257" s="80"/>
      <c r="N1257" s="5"/>
      <c r="O1257" s="80"/>
      <c r="P1257" s="5"/>
      <c r="Q1257" s="80"/>
      <c r="R1257" s="5"/>
      <c r="S1257" s="80"/>
      <c r="T1257" s="5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5"/>
      <c r="AE1257" s="80"/>
      <c r="AF1257" s="5"/>
      <c r="AG1257" s="80"/>
      <c r="AH1257" s="5"/>
      <c r="AI1257" s="80"/>
      <c r="AJ1257" s="5"/>
      <c r="AK1257" s="80"/>
      <c r="AL1257" s="5"/>
      <c r="AM1257" s="80"/>
      <c r="AN1257" s="5"/>
      <c r="AO1257" s="80"/>
      <c r="AP1257" s="80"/>
      <c r="AQ1257" s="5"/>
      <c r="AR1257" s="80"/>
      <c r="AS1257" s="5"/>
      <c r="AT1257" s="80"/>
      <c r="AU1257" s="5"/>
      <c r="AV1257" s="80"/>
      <c r="AW1257" s="5"/>
      <c r="AX1257" s="80"/>
      <c r="AY1257" s="5"/>
      <c r="AZ1257" s="80"/>
      <c r="BA1257" s="5"/>
      <c r="BB1257" s="80"/>
      <c r="BC1257" s="80"/>
      <c r="BD1257" s="80"/>
      <c r="BE1257" s="80"/>
      <c r="BF1257" s="80"/>
      <c r="BG1257" s="80"/>
      <c r="BH1257" s="80"/>
      <c r="BI1257" s="80"/>
      <c r="BJ1257" s="80"/>
      <c r="BK1257" s="80"/>
      <c r="BL1257" s="80"/>
      <c r="BM1257" s="80"/>
      <c r="BN1257" s="80"/>
      <c r="BO1257" s="80"/>
      <c r="BP1257" s="80"/>
      <c r="BQ1257" s="80"/>
      <c r="BR1257" s="80"/>
      <c r="BS1257" s="80"/>
      <c r="BT1257" s="80"/>
      <c r="BU1257" s="80"/>
      <c r="BV1257" s="80"/>
      <c r="BW1257" s="80"/>
      <c r="BX1257" s="80"/>
      <c r="BY1257" s="80"/>
      <c r="BZ1257" s="80"/>
      <c r="CE1257" s="5"/>
    </row>
    <row r="1258" spans="2:83" s="6" customFormat="1" x14ac:dyDescent="0.25">
      <c r="B1258" s="77"/>
      <c r="C1258" s="78"/>
      <c r="D1258" s="80"/>
      <c r="E1258" s="80"/>
      <c r="F1258" s="80"/>
      <c r="G1258" s="80"/>
      <c r="H1258" s="80"/>
      <c r="I1258" s="80"/>
      <c r="J1258" s="80"/>
      <c r="K1258" s="5"/>
      <c r="L1258" s="5"/>
      <c r="M1258" s="80"/>
      <c r="N1258" s="5"/>
      <c r="O1258" s="80"/>
      <c r="P1258" s="5"/>
      <c r="Q1258" s="80"/>
      <c r="R1258" s="5"/>
      <c r="S1258" s="80"/>
      <c r="T1258" s="5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5"/>
      <c r="AE1258" s="80"/>
      <c r="AF1258" s="5"/>
      <c r="AG1258" s="80"/>
      <c r="AH1258" s="5"/>
      <c r="AI1258" s="80"/>
      <c r="AJ1258" s="5"/>
      <c r="AK1258" s="80"/>
      <c r="AL1258" s="5"/>
      <c r="AM1258" s="80"/>
      <c r="AN1258" s="5"/>
      <c r="AO1258" s="80"/>
      <c r="AP1258" s="80"/>
      <c r="AQ1258" s="5"/>
      <c r="AR1258" s="80"/>
      <c r="AS1258" s="5"/>
      <c r="AT1258" s="80"/>
      <c r="AU1258" s="5"/>
      <c r="AV1258" s="80"/>
      <c r="AW1258" s="5"/>
      <c r="AX1258" s="80"/>
      <c r="AY1258" s="5"/>
      <c r="AZ1258" s="80"/>
      <c r="BA1258" s="5"/>
      <c r="BB1258" s="80"/>
      <c r="BC1258" s="80"/>
      <c r="BD1258" s="80"/>
      <c r="BE1258" s="80"/>
      <c r="BF1258" s="80"/>
      <c r="BG1258" s="80"/>
      <c r="BH1258" s="80"/>
      <c r="BI1258" s="80"/>
      <c r="BJ1258" s="80"/>
      <c r="BK1258" s="80"/>
      <c r="BL1258" s="80"/>
      <c r="BM1258" s="80"/>
      <c r="BN1258" s="80"/>
      <c r="BO1258" s="80"/>
      <c r="BP1258" s="80"/>
      <c r="BQ1258" s="80"/>
      <c r="BR1258" s="80"/>
      <c r="BS1258" s="80"/>
      <c r="BT1258" s="80"/>
      <c r="BU1258" s="80"/>
      <c r="BV1258" s="80"/>
      <c r="BW1258" s="80"/>
      <c r="BX1258" s="80"/>
      <c r="BY1258" s="80"/>
      <c r="BZ1258" s="80"/>
      <c r="CE1258" s="5"/>
    </row>
    <row r="1259" spans="2:83" s="6" customFormat="1" x14ac:dyDescent="0.25">
      <c r="B1259" s="77"/>
      <c r="C1259" s="78"/>
      <c r="D1259" s="80"/>
      <c r="E1259" s="80"/>
      <c r="F1259" s="80"/>
      <c r="G1259" s="80"/>
      <c r="H1259" s="80"/>
      <c r="I1259" s="80"/>
      <c r="J1259" s="80"/>
      <c r="K1259" s="5"/>
      <c r="L1259" s="5"/>
      <c r="M1259" s="80"/>
      <c r="N1259" s="5"/>
      <c r="O1259" s="80"/>
      <c r="P1259" s="5"/>
      <c r="Q1259" s="80"/>
      <c r="R1259" s="5"/>
      <c r="S1259" s="80"/>
      <c r="T1259" s="5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5"/>
      <c r="AE1259" s="80"/>
      <c r="AF1259" s="5"/>
      <c r="AG1259" s="80"/>
      <c r="AH1259" s="5"/>
      <c r="AI1259" s="80"/>
      <c r="AJ1259" s="5"/>
      <c r="AK1259" s="80"/>
      <c r="AL1259" s="5"/>
      <c r="AM1259" s="80"/>
      <c r="AN1259" s="5"/>
      <c r="AO1259" s="80"/>
      <c r="AP1259" s="80"/>
      <c r="AQ1259" s="5"/>
      <c r="AR1259" s="80"/>
      <c r="AS1259" s="5"/>
      <c r="AT1259" s="80"/>
      <c r="AU1259" s="5"/>
      <c r="AV1259" s="80"/>
      <c r="AW1259" s="5"/>
      <c r="AX1259" s="80"/>
      <c r="AY1259" s="5"/>
      <c r="AZ1259" s="80"/>
      <c r="BA1259" s="5"/>
      <c r="BB1259" s="80"/>
      <c r="BC1259" s="80"/>
      <c r="BD1259" s="80"/>
      <c r="BE1259" s="80"/>
      <c r="BF1259" s="80"/>
      <c r="BG1259" s="80"/>
      <c r="BH1259" s="80"/>
      <c r="BI1259" s="80"/>
      <c r="BJ1259" s="80"/>
      <c r="BK1259" s="80"/>
      <c r="BL1259" s="80"/>
      <c r="BM1259" s="80"/>
      <c r="BN1259" s="80"/>
      <c r="BO1259" s="80"/>
      <c r="BP1259" s="80"/>
      <c r="BQ1259" s="80"/>
      <c r="BR1259" s="80"/>
      <c r="BS1259" s="80"/>
      <c r="BT1259" s="80"/>
      <c r="BU1259" s="80"/>
      <c r="BV1259" s="80"/>
      <c r="BW1259" s="80"/>
      <c r="BX1259" s="80"/>
      <c r="BY1259" s="80"/>
      <c r="BZ1259" s="80"/>
      <c r="CE1259" s="5"/>
    </row>
    <row r="1260" spans="2:83" s="6" customFormat="1" x14ac:dyDescent="0.25">
      <c r="B1260" s="77"/>
      <c r="C1260" s="78"/>
      <c r="D1260" s="80"/>
      <c r="E1260" s="80"/>
      <c r="F1260" s="80"/>
      <c r="G1260" s="80"/>
      <c r="H1260" s="80"/>
      <c r="I1260" s="80"/>
      <c r="J1260" s="80"/>
      <c r="K1260" s="5"/>
      <c r="L1260" s="5"/>
      <c r="M1260" s="80"/>
      <c r="N1260" s="5"/>
      <c r="O1260" s="80"/>
      <c r="P1260" s="5"/>
      <c r="Q1260" s="80"/>
      <c r="R1260" s="5"/>
      <c r="S1260" s="80"/>
      <c r="T1260" s="5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5"/>
      <c r="AE1260" s="80"/>
      <c r="AF1260" s="5"/>
      <c r="AG1260" s="80"/>
      <c r="AH1260" s="5"/>
      <c r="AI1260" s="80"/>
      <c r="AJ1260" s="5"/>
      <c r="AK1260" s="80"/>
      <c r="AL1260" s="5"/>
      <c r="AM1260" s="80"/>
      <c r="AN1260" s="5"/>
      <c r="AO1260" s="80"/>
      <c r="AP1260" s="80"/>
      <c r="AQ1260" s="5"/>
      <c r="AR1260" s="80"/>
      <c r="AS1260" s="5"/>
      <c r="AT1260" s="80"/>
      <c r="AU1260" s="5"/>
      <c r="AV1260" s="80"/>
      <c r="AW1260" s="5"/>
      <c r="AX1260" s="80"/>
      <c r="AY1260" s="5"/>
      <c r="AZ1260" s="80"/>
      <c r="BA1260" s="5"/>
      <c r="BB1260" s="80"/>
      <c r="BC1260" s="80"/>
      <c r="BD1260" s="80"/>
      <c r="BE1260" s="80"/>
      <c r="BF1260" s="80"/>
      <c r="BG1260" s="80"/>
      <c r="BH1260" s="80"/>
      <c r="BI1260" s="80"/>
      <c r="BJ1260" s="80"/>
      <c r="BK1260" s="80"/>
      <c r="BL1260" s="80"/>
      <c r="BM1260" s="80"/>
      <c r="BN1260" s="80"/>
      <c r="BO1260" s="80"/>
      <c r="BP1260" s="80"/>
      <c r="BQ1260" s="80"/>
      <c r="BR1260" s="80"/>
      <c r="BS1260" s="80"/>
      <c r="BT1260" s="80"/>
      <c r="BU1260" s="80"/>
      <c r="BV1260" s="80"/>
      <c r="BW1260" s="80"/>
      <c r="BX1260" s="80"/>
      <c r="BY1260" s="80"/>
      <c r="BZ1260" s="80"/>
      <c r="CE1260" s="5"/>
    </row>
    <row r="1261" spans="2:83" s="6" customFormat="1" x14ac:dyDescent="0.25">
      <c r="B1261" s="77"/>
      <c r="C1261" s="78"/>
      <c r="D1261" s="80"/>
      <c r="E1261" s="80"/>
      <c r="F1261" s="80"/>
      <c r="G1261" s="80"/>
      <c r="H1261" s="80"/>
      <c r="I1261" s="80"/>
      <c r="J1261" s="80"/>
      <c r="K1261" s="5"/>
      <c r="L1261" s="5"/>
      <c r="M1261" s="80"/>
      <c r="N1261" s="5"/>
      <c r="O1261" s="80"/>
      <c r="P1261" s="5"/>
      <c r="Q1261" s="80"/>
      <c r="R1261" s="5"/>
      <c r="S1261" s="80"/>
      <c r="T1261" s="5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5"/>
      <c r="AE1261" s="80"/>
      <c r="AF1261" s="5"/>
      <c r="AG1261" s="80"/>
      <c r="AH1261" s="5"/>
      <c r="AI1261" s="80"/>
      <c r="AJ1261" s="5"/>
      <c r="AK1261" s="80"/>
      <c r="AL1261" s="5"/>
      <c r="AM1261" s="80"/>
      <c r="AN1261" s="5"/>
      <c r="AO1261" s="80"/>
      <c r="AP1261" s="80"/>
      <c r="AQ1261" s="5"/>
      <c r="AR1261" s="80"/>
      <c r="AS1261" s="5"/>
      <c r="AT1261" s="80"/>
      <c r="AU1261" s="5"/>
      <c r="AV1261" s="80"/>
      <c r="AW1261" s="5"/>
      <c r="AX1261" s="80"/>
      <c r="AY1261" s="5"/>
      <c r="AZ1261" s="80"/>
      <c r="BA1261" s="5"/>
      <c r="BB1261" s="80"/>
      <c r="BC1261" s="80"/>
      <c r="BD1261" s="80"/>
      <c r="BE1261" s="80"/>
      <c r="BF1261" s="80"/>
      <c r="BG1261" s="80"/>
      <c r="BH1261" s="80"/>
      <c r="BI1261" s="80"/>
      <c r="BJ1261" s="80"/>
      <c r="BK1261" s="80"/>
      <c r="BL1261" s="80"/>
      <c r="BM1261" s="80"/>
      <c r="BN1261" s="80"/>
      <c r="BO1261" s="80"/>
      <c r="BP1261" s="80"/>
      <c r="BQ1261" s="80"/>
      <c r="BR1261" s="80"/>
      <c r="BS1261" s="80"/>
      <c r="BT1261" s="80"/>
      <c r="BU1261" s="80"/>
      <c r="BV1261" s="80"/>
      <c r="BW1261" s="80"/>
      <c r="BX1261" s="80"/>
      <c r="BY1261" s="80"/>
      <c r="BZ1261" s="80"/>
      <c r="CE1261" s="5"/>
    </row>
    <row r="1262" spans="2:83" s="6" customFormat="1" x14ac:dyDescent="0.25">
      <c r="B1262" s="77"/>
      <c r="C1262" s="78"/>
      <c r="D1262" s="80"/>
      <c r="E1262" s="80"/>
      <c r="F1262" s="80"/>
      <c r="G1262" s="80"/>
      <c r="H1262" s="80"/>
      <c r="I1262" s="80"/>
      <c r="J1262" s="80"/>
      <c r="K1262" s="5"/>
      <c r="L1262" s="5"/>
      <c r="M1262" s="80"/>
      <c r="N1262" s="5"/>
      <c r="O1262" s="80"/>
      <c r="P1262" s="5"/>
      <c r="Q1262" s="80"/>
      <c r="R1262" s="5"/>
      <c r="S1262" s="80"/>
      <c r="T1262" s="5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5"/>
      <c r="AE1262" s="80"/>
      <c r="AF1262" s="5"/>
      <c r="AG1262" s="80"/>
      <c r="AH1262" s="5"/>
      <c r="AI1262" s="80"/>
      <c r="AJ1262" s="5"/>
      <c r="AK1262" s="80"/>
      <c r="AL1262" s="5"/>
      <c r="AM1262" s="80"/>
      <c r="AN1262" s="5"/>
      <c r="AO1262" s="80"/>
      <c r="AP1262" s="80"/>
      <c r="AQ1262" s="5"/>
      <c r="AR1262" s="80"/>
      <c r="AS1262" s="5"/>
      <c r="AT1262" s="80"/>
      <c r="AU1262" s="5"/>
      <c r="AV1262" s="80"/>
      <c r="AW1262" s="5"/>
      <c r="AX1262" s="80"/>
      <c r="AY1262" s="5"/>
      <c r="AZ1262" s="80"/>
      <c r="BA1262" s="5"/>
      <c r="BB1262" s="80"/>
      <c r="BC1262" s="80"/>
      <c r="BD1262" s="80"/>
      <c r="BE1262" s="80"/>
      <c r="BF1262" s="80"/>
      <c r="BG1262" s="80"/>
      <c r="BH1262" s="80"/>
      <c r="BI1262" s="80"/>
      <c r="BJ1262" s="80"/>
      <c r="BK1262" s="80"/>
      <c r="BL1262" s="80"/>
      <c r="BM1262" s="80"/>
      <c r="BN1262" s="80"/>
      <c r="BO1262" s="80"/>
      <c r="BP1262" s="80"/>
      <c r="BQ1262" s="80"/>
      <c r="BR1262" s="80"/>
      <c r="BS1262" s="80"/>
      <c r="BT1262" s="80"/>
      <c r="BU1262" s="80"/>
      <c r="BV1262" s="80"/>
      <c r="BW1262" s="80"/>
      <c r="BX1262" s="80"/>
      <c r="BY1262" s="80"/>
      <c r="BZ1262" s="80"/>
      <c r="CE1262" s="5"/>
    </row>
    <row r="1263" spans="2:83" s="6" customFormat="1" x14ac:dyDescent="0.25">
      <c r="B1263" s="77"/>
      <c r="C1263" s="78"/>
      <c r="D1263" s="80"/>
      <c r="E1263" s="80"/>
      <c r="F1263" s="80"/>
      <c r="G1263" s="80"/>
      <c r="H1263" s="80"/>
      <c r="I1263" s="80"/>
      <c r="J1263" s="80"/>
      <c r="K1263" s="5"/>
      <c r="L1263" s="5"/>
      <c r="M1263" s="80"/>
      <c r="N1263" s="5"/>
      <c r="O1263" s="80"/>
      <c r="P1263" s="5"/>
      <c r="Q1263" s="80"/>
      <c r="R1263" s="5"/>
      <c r="S1263" s="80"/>
      <c r="T1263" s="5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5"/>
      <c r="AE1263" s="80"/>
      <c r="AF1263" s="5"/>
      <c r="AG1263" s="80"/>
      <c r="AH1263" s="5"/>
      <c r="AI1263" s="80"/>
      <c r="AJ1263" s="5"/>
      <c r="AK1263" s="80"/>
      <c r="AL1263" s="5"/>
      <c r="AM1263" s="80"/>
      <c r="AN1263" s="5"/>
      <c r="AO1263" s="80"/>
      <c r="AP1263" s="80"/>
      <c r="AQ1263" s="5"/>
      <c r="AR1263" s="80"/>
      <c r="AS1263" s="5"/>
      <c r="AT1263" s="80"/>
      <c r="AU1263" s="5"/>
      <c r="AV1263" s="80"/>
      <c r="AW1263" s="5"/>
      <c r="AX1263" s="80"/>
      <c r="AY1263" s="5"/>
      <c r="AZ1263" s="80"/>
      <c r="BA1263" s="5"/>
      <c r="BB1263" s="80"/>
      <c r="BC1263" s="80"/>
      <c r="BD1263" s="80"/>
      <c r="BE1263" s="80"/>
      <c r="BF1263" s="80"/>
      <c r="BG1263" s="80"/>
      <c r="BH1263" s="80"/>
      <c r="BI1263" s="80"/>
      <c r="BJ1263" s="80"/>
      <c r="BK1263" s="80"/>
      <c r="BL1263" s="80"/>
      <c r="BM1263" s="80"/>
      <c r="BN1263" s="80"/>
      <c r="BO1263" s="80"/>
      <c r="BP1263" s="80"/>
      <c r="BQ1263" s="80"/>
      <c r="BR1263" s="80"/>
      <c r="BS1263" s="80"/>
      <c r="BT1263" s="80"/>
      <c r="BU1263" s="80"/>
      <c r="BV1263" s="80"/>
      <c r="BW1263" s="80"/>
      <c r="BX1263" s="80"/>
      <c r="BY1263" s="80"/>
      <c r="BZ1263" s="80"/>
      <c r="CE1263" s="5"/>
    </row>
    <row r="1264" spans="2:83" s="6" customFormat="1" x14ac:dyDescent="0.25">
      <c r="B1264" s="77"/>
      <c r="C1264" s="78"/>
      <c r="D1264" s="80"/>
      <c r="E1264" s="80"/>
      <c r="F1264" s="80"/>
      <c r="G1264" s="80"/>
      <c r="H1264" s="80"/>
      <c r="I1264" s="80"/>
      <c r="J1264" s="80"/>
      <c r="K1264" s="5"/>
      <c r="L1264" s="5"/>
      <c r="M1264" s="80"/>
      <c r="N1264" s="5"/>
      <c r="O1264" s="80"/>
      <c r="P1264" s="5"/>
      <c r="Q1264" s="80"/>
      <c r="R1264" s="5"/>
      <c r="S1264" s="80"/>
      <c r="T1264" s="5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5"/>
      <c r="AE1264" s="80"/>
      <c r="AF1264" s="5"/>
      <c r="AG1264" s="80"/>
      <c r="AH1264" s="5"/>
      <c r="AI1264" s="80"/>
      <c r="AJ1264" s="5"/>
      <c r="AK1264" s="80"/>
      <c r="AL1264" s="5"/>
      <c r="AM1264" s="80"/>
      <c r="AN1264" s="5"/>
      <c r="AO1264" s="80"/>
      <c r="AP1264" s="80"/>
      <c r="AQ1264" s="5"/>
      <c r="AR1264" s="80"/>
      <c r="AS1264" s="5"/>
      <c r="AT1264" s="80"/>
      <c r="AU1264" s="5"/>
      <c r="AV1264" s="80"/>
      <c r="AW1264" s="5"/>
      <c r="AX1264" s="80"/>
      <c r="AY1264" s="5"/>
      <c r="AZ1264" s="80"/>
      <c r="BA1264" s="5"/>
      <c r="BB1264" s="80"/>
      <c r="BC1264" s="80"/>
      <c r="BD1264" s="80"/>
      <c r="BE1264" s="80"/>
      <c r="BF1264" s="80"/>
      <c r="BG1264" s="80"/>
      <c r="BH1264" s="80"/>
      <c r="BI1264" s="80"/>
      <c r="BJ1264" s="80"/>
      <c r="BK1264" s="80"/>
      <c r="BL1264" s="80"/>
      <c r="BM1264" s="80"/>
      <c r="BN1264" s="80"/>
      <c r="BO1264" s="80"/>
      <c r="BP1264" s="80"/>
      <c r="BQ1264" s="80"/>
      <c r="BR1264" s="80"/>
      <c r="BS1264" s="80"/>
      <c r="BT1264" s="80"/>
      <c r="BU1264" s="80"/>
      <c r="BV1264" s="80"/>
      <c r="BW1264" s="80"/>
      <c r="BX1264" s="80"/>
      <c r="BY1264" s="80"/>
      <c r="BZ1264" s="80"/>
      <c r="CE1264" s="5"/>
    </row>
    <row r="1265" spans="2:83" s="6" customFormat="1" x14ac:dyDescent="0.25">
      <c r="B1265" s="77"/>
      <c r="C1265" s="78"/>
      <c r="D1265" s="80"/>
      <c r="E1265" s="80"/>
      <c r="F1265" s="80"/>
      <c r="G1265" s="80"/>
      <c r="H1265" s="80"/>
      <c r="I1265" s="80"/>
      <c r="J1265" s="80"/>
      <c r="K1265" s="5"/>
      <c r="L1265" s="5"/>
      <c r="M1265" s="80"/>
      <c r="N1265" s="5"/>
      <c r="O1265" s="80"/>
      <c r="P1265" s="5"/>
      <c r="Q1265" s="80"/>
      <c r="R1265" s="5"/>
      <c r="S1265" s="80"/>
      <c r="T1265" s="5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5"/>
      <c r="AE1265" s="80"/>
      <c r="AF1265" s="5"/>
      <c r="AG1265" s="80"/>
      <c r="AH1265" s="5"/>
      <c r="AI1265" s="80"/>
      <c r="AJ1265" s="5"/>
      <c r="AK1265" s="80"/>
      <c r="AL1265" s="5"/>
      <c r="AM1265" s="80"/>
      <c r="AN1265" s="5"/>
      <c r="AO1265" s="80"/>
      <c r="AP1265" s="80"/>
      <c r="AQ1265" s="5"/>
      <c r="AR1265" s="80"/>
      <c r="AS1265" s="5"/>
      <c r="AT1265" s="80"/>
      <c r="AU1265" s="5"/>
      <c r="AV1265" s="80"/>
      <c r="AW1265" s="5"/>
      <c r="AX1265" s="80"/>
      <c r="AY1265" s="5"/>
      <c r="AZ1265" s="80"/>
      <c r="BA1265" s="5"/>
      <c r="BB1265" s="80"/>
      <c r="BC1265" s="80"/>
      <c r="BD1265" s="80"/>
      <c r="BE1265" s="80"/>
      <c r="BF1265" s="80"/>
      <c r="BG1265" s="80"/>
      <c r="BH1265" s="80"/>
      <c r="BI1265" s="80"/>
      <c r="BJ1265" s="80"/>
      <c r="BK1265" s="80"/>
      <c r="BL1265" s="80"/>
      <c r="BM1265" s="80"/>
      <c r="BN1265" s="80"/>
      <c r="BO1265" s="80"/>
      <c r="BP1265" s="80"/>
      <c r="BQ1265" s="80"/>
      <c r="BR1265" s="80"/>
      <c r="BS1265" s="80"/>
      <c r="BT1265" s="80"/>
      <c r="BU1265" s="80"/>
      <c r="BV1265" s="80"/>
      <c r="BW1265" s="80"/>
      <c r="BX1265" s="80"/>
      <c r="BY1265" s="80"/>
      <c r="BZ1265" s="80"/>
      <c r="CE1265" s="5"/>
    </row>
    <row r="1266" spans="2:83" s="6" customFormat="1" x14ac:dyDescent="0.25">
      <c r="B1266" s="77"/>
      <c r="C1266" s="78"/>
      <c r="D1266" s="80"/>
      <c r="E1266" s="80"/>
      <c r="F1266" s="80"/>
      <c r="G1266" s="80"/>
      <c r="H1266" s="80"/>
      <c r="I1266" s="80"/>
      <c r="J1266" s="80"/>
      <c r="K1266" s="5"/>
      <c r="L1266" s="5"/>
      <c r="M1266" s="80"/>
      <c r="N1266" s="5"/>
      <c r="O1266" s="80"/>
      <c r="P1266" s="5"/>
      <c r="Q1266" s="80"/>
      <c r="R1266" s="5"/>
      <c r="S1266" s="80"/>
      <c r="T1266" s="5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5"/>
      <c r="AE1266" s="80"/>
      <c r="AF1266" s="5"/>
      <c r="AG1266" s="80"/>
      <c r="AH1266" s="5"/>
      <c r="AI1266" s="80"/>
      <c r="AJ1266" s="5"/>
      <c r="AK1266" s="80"/>
      <c r="AL1266" s="5"/>
      <c r="AM1266" s="80"/>
      <c r="AN1266" s="5"/>
      <c r="AO1266" s="80"/>
      <c r="AP1266" s="80"/>
      <c r="AQ1266" s="5"/>
      <c r="AR1266" s="80"/>
      <c r="AS1266" s="5"/>
      <c r="AT1266" s="80"/>
      <c r="AU1266" s="5"/>
      <c r="AV1266" s="80"/>
      <c r="AW1266" s="5"/>
      <c r="AX1266" s="80"/>
      <c r="AY1266" s="5"/>
      <c r="AZ1266" s="80"/>
      <c r="BA1266" s="5"/>
      <c r="BB1266" s="80"/>
      <c r="BC1266" s="80"/>
      <c r="BD1266" s="80"/>
      <c r="BE1266" s="80"/>
      <c r="BF1266" s="80"/>
      <c r="BG1266" s="80"/>
      <c r="BH1266" s="80"/>
      <c r="BI1266" s="80"/>
      <c r="BJ1266" s="80"/>
      <c r="BK1266" s="80"/>
      <c r="BL1266" s="80"/>
      <c r="BM1266" s="80"/>
      <c r="BN1266" s="80"/>
      <c r="BO1266" s="80"/>
      <c r="BP1266" s="80"/>
      <c r="BQ1266" s="80"/>
      <c r="BR1266" s="80"/>
      <c r="BS1266" s="80"/>
      <c r="BT1266" s="80"/>
      <c r="BU1266" s="80"/>
      <c r="BV1266" s="80"/>
      <c r="BW1266" s="80"/>
      <c r="BX1266" s="80"/>
      <c r="BY1266" s="80"/>
      <c r="BZ1266" s="80"/>
      <c r="CE1266" s="5"/>
    </row>
    <row r="1267" spans="2:83" s="6" customFormat="1" x14ac:dyDescent="0.25">
      <c r="B1267" s="77"/>
      <c r="C1267" s="78"/>
      <c r="D1267" s="80"/>
      <c r="E1267" s="80"/>
      <c r="F1267" s="80"/>
      <c r="G1267" s="80"/>
      <c r="H1267" s="80"/>
      <c r="I1267" s="80"/>
      <c r="J1267" s="80"/>
      <c r="K1267" s="5"/>
      <c r="L1267" s="5"/>
      <c r="M1267" s="80"/>
      <c r="N1267" s="5"/>
      <c r="O1267" s="80"/>
      <c r="P1267" s="5"/>
      <c r="Q1267" s="80"/>
      <c r="R1267" s="5"/>
      <c r="S1267" s="80"/>
      <c r="T1267" s="5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5"/>
      <c r="AE1267" s="80"/>
      <c r="AF1267" s="5"/>
      <c r="AG1267" s="80"/>
      <c r="AH1267" s="5"/>
      <c r="AI1267" s="80"/>
      <c r="AJ1267" s="5"/>
      <c r="AK1267" s="80"/>
      <c r="AL1267" s="5"/>
      <c r="AM1267" s="80"/>
      <c r="AN1267" s="5"/>
      <c r="AO1267" s="80"/>
      <c r="AP1267" s="80"/>
      <c r="AQ1267" s="5"/>
      <c r="AR1267" s="80"/>
      <c r="AS1267" s="5"/>
      <c r="AT1267" s="80"/>
      <c r="AU1267" s="5"/>
      <c r="AV1267" s="80"/>
      <c r="AW1267" s="5"/>
      <c r="AX1267" s="80"/>
      <c r="AY1267" s="5"/>
      <c r="AZ1267" s="80"/>
      <c r="BA1267" s="5"/>
      <c r="BB1267" s="80"/>
      <c r="BC1267" s="80"/>
      <c r="BD1267" s="80"/>
      <c r="BE1267" s="80"/>
      <c r="BF1267" s="80"/>
      <c r="BG1267" s="80"/>
      <c r="BH1267" s="80"/>
      <c r="BI1267" s="80"/>
      <c r="BJ1267" s="80"/>
      <c r="BK1267" s="80"/>
      <c r="BL1267" s="80"/>
      <c r="BM1267" s="80"/>
      <c r="BN1267" s="80"/>
      <c r="BO1267" s="80"/>
      <c r="BP1267" s="80"/>
      <c r="BQ1267" s="80"/>
      <c r="BR1267" s="80"/>
      <c r="BS1267" s="80"/>
      <c r="BT1267" s="80"/>
      <c r="BU1267" s="80"/>
      <c r="BV1267" s="80"/>
      <c r="BW1267" s="80"/>
      <c r="BX1267" s="80"/>
      <c r="BY1267" s="80"/>
      <c r="BZ1267" s="80"/>
      <c r="CE1267" s="5"/>
    </row>
    <row r="1268" spans="2:83" s="6" customFormat="1" x14ac:dyDescent="0.25">
      <c r="B1268" s="77"/>
      <c r="C1268" s="78"/>
      <c r="D1268" s="80"/>
      <c r="E1268" s="80"/>
      <c r="F1268" s="80"/>
      <c r="G1268" s="80"/>
      <c r="H1268" s="80"/>
      <c r="I1268" s="80"/>
      <c r="J1268" s="80"/>
      <c r="K1268" s="5"/>
      <c r="L1268" s="5"/>
      <c r="M1268" s="80"/>
      <c r="N1268" s="5"/>
      <c r="O1268" s="80"/>
      <c r="P1268" s="5"/>
      <c r="Q1268" s="80"/>
      <c r="R1268" s="5"/>
      <c r="S1268" s="80"/>
      <c r="T1268" s="5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5"/>
      <c r="AE1268" s="80"/>
      <c r="AF1268" s="5"/>
      <c r="AG1268" s="80"/>
      <c r="AH1268" s="5"/>
      <c r="AI1268" s="80"/>
      <c r="AJ1268" s="5"/>
      <c r="AK1268" s="80"/>
      <c r="AL1268" s="5"/>
      <c r="AM1268" s="80"/>
      <c r="AN1268" s="5"/>
      <c r="AO1268" s="80"/>
      <c r="AP1268" s="80"/>
      <c r="AQ1268" s="5"/>
      <c r="AR1268" s="80"/>
      <c r="AS1268" s="5"/>
      <c r="AT1268" s="80"/>
      <c r="AU1268" s="5"/>
      <c r="AV1268" s="80"/>
      <c r="AW1268" s="5"/>
      <c r="AX1268" s="80"/>
      <c r="AY1268" s="5"/>
      <c r="AZ1268" s="80"/>
      <c r="BA1268" s="5"/>
      <c r="BB1268" s="80"/>
      <c r="BC1268" s="80"/>
      <c r="BD1268" s="80"/>
      <c r="BE1268" s="80"/>
      <c r="BF1268" s="80"/>
      <c r="BG1268" s="80"/>
      <c r="BH1268" s="80"/>
      <c r="BI1268" s="80"/>
      <c r="BJ1268" s="80"/>
      <c r="BK1268" s="80"/>
      <c r="BL1268" s="80"/>
      <c r="BM1268" s="80"/>
      <c r="BN1268" s="80"/>
      <c r="BO1268" s="80"/>
      <c r="BP1268" s="80"/>
      <c r="BQ1268" s="80"/>
      <c r="BR1268" s="80"/>
      <c r="BS1268" s="80"/>
      <c r="BT1268" s="80"/>
      <c r="BU1268" s="80"/>
      <c r="BV1268" s="80"/>
      <c r="BW1268" s="80"/>
      <c r="BX1268" s="80"/>
      <c r="BY1268" s="80"/>
      <c r="BZ1268" s="80"/>
      <c r="CE1268" s="5"/>
    </row>
    <row r="1269" spans="2:83" s="6" customFormat="1" x14ac:dyDescent="0.25">
      <c r="B1269" s="77"/>
      <c r="C1269" s="78"/>
      <c r="D1269" s="80"/>
      <c r="E1269" s="80"/>
      <c r="F1269" s="80"/>
      <c r="G1269" s="80"/>
      <c r="H1269" s="80"/>
      <c r="I1269" s="80"/>
      <c r="J1269" s="80"/>
      <c r="K1269" s="5"/>
      <c r="L1269" s="5"/>
      <c r="M1269" s="80"/>
      <c r="N1269" s="5"/>
      <c r="O1269" s="80"/>
      <c r="P1269" s="5"/>
      <c r="Q1269" s="80"/>
      <c r="R1269" s="5"/>
      <c r="S1269" s="80"/>
      <c r="T1269" s="5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5"/>
      <c r="AE1269" s="80"/>
      <c r="AF1269" s="5"/>
      <c r="AG1269" s="80"/>
      <c r="AH1269" s="5"/>
      <c r="AI1269" s="80"/>
      <c r="AJ1269" s="5"/>
      <c r="AK1269" s="80"/>
      <c r="AL1269" s="5"/>
      <c r="AM1269" s="80"/>
      <c r="AN1269" s="5"/>
      <c r="AO1269" s="80"/>
      <c r="AP1269" s="80"/>
      <c r="AQ1269" s="5"/>
      <c r="AR1269" s="80"/>
      <c r="AS1269" s="5"/>
      <c r="AT1269" s="80"/>
      <c r="AU1269" s="5"/>
      <c r="AV1269" s="80"/>
      <c r="AW1269" s="5"/>
      <c r="AX1269" s="80"/>
      <c r="AY1269" s="5"/>
      <c r="AZ1269" s="80"/>
      <c r="BA1269" s="5"/>
      <c r="BB1269" s="80"/>
      <c r="BC1269" s="80"/>
      <c r="BD1269" s="80"/>
      <c r="BE1269" s="80"/>
      <c r="BF1269" s="80"/>
      <c r="BG1269" s="80"/>
      <c r="BH1269" s="80"/>
      <c r="BI1269" s="80"/>
      <c r="BJ1269" s="80"/>
      <c r="BK1269" s="80"/>
      <c r="BL1269" s="80"/>
      <c r="BM1269" s="80"/>
      <c r="BN1269" s="80"/>
      <c r="BO1269" s="80"/>
      <c r="BP1269" s="80"/>
      <c r="BQ1269" s="80"/>
      <c r="BR1269" s="80"/>
      <c r="BS1269" s="80"/>
      <c r="BT1269" s="80"/>
      <c r="BU1269" s="80"/>
      <c r="BV1269" s="80"/>
      <c r="BW1269" s="80"/>
      <c r="BX1269" s="80"/>
      <c r="BY1269" s="80"/>
      <c r="BZ1269" s="80"/>
      <c r="CE1269" s="5"/>
    </row>
    <row r="1270" spans="2:83" s="6" customFormat="1" x14ac:dyDescent="0.25">
      <c r="B1270" s="77"/>
      <c r="C1270" s="78"/>
      <c r="D1270" s="80"/>
      <c r="E1270" s="80"/>
      <c r="F1270" s="80"/>
      <c r="G1270" s="80"/>
      <c r="H1270" s="80"/>
      <c r="I1270" s="80"/>
      <c r="J1270" s="80"/>
      <c r="K1270" s="5"/>
      <c r="L1270" s="5"/>
      <c r="M1270" s="80"/>
      <c r="N1270" s="5"/>
      <c r="O1270" s="80"/>
      <c r="P1270" s="5"/>
      <c r="Q1270" s="80"/>
      <c r="R1270" s="5"/>
      <c r="S1270" s="80"/>
      <c r="T1270" s="5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5"/>
      <c r="AE1270" s="80"/>
      <c r="AF1270" s="5"/>
      <c r="AG1270" s="80"/>
      <c r="AH1270" s="5"/>
      <c r="AI1270" s="80"/>
      <c r="AJ1270" s="5"/>
      <c r="AK1270" s="80"/>
      <c r="AL1270" s="5"/>
      <c r="AM1270" s="80"/>
      <c r="AN1270" s="5"/>
      <c r="AO1270" s="80"/>
      <c r="AP1270" s="80"/>
      <c r="AQ1270" s="5"/>
      <c r="AR1270" s="80"/>
      <c r="AS1270" s="5"/>
      <c r="AT1270" s="80"/>
      <c r="AU1270" s="5"/>
      <c r="AV1270" s="80"/>
      <c r="AW1270" s="5"/>
      <c r="AX1270" s="80"/>
      <c r="AY1270" s="5"/>
      <c r="AZ1270" s="80"/>
      <c r="BA1270" s="5"/>
      <c r="BB1270" s="80"/>
      <c r="BC1270" s="80"/>
      <c r="BD1270" s="80"/>
      <c r="BE1270" s="80"/>
      <c r="BF1270" s="80"/>
      <c r="BG1270" s="80"/>
      <c r="BH1270" s="80"/>
      <c r="BI1270" s="80"/>
      <c r="BJ1270" s="80"/>
      <c r="BK1270" s="80"/>
      <c r="BL1270" s="80"/>
      <c r="BM1270" s="80"/>
      <c r="BN1270" s="80"/>
      <c r="BO1270" s="80"/>
      <c r="BP1270" s="80"/>
      <c r="BQ1270" s="80"/>
      <c r="BR1270" s="80"/>
      <c r="BS1270" s="80"/>
      <c r="BT1270" s="80"/>
      <c r="BU1270" s="80"/>
      <c r="BV1270" s="80"/>
      <c r="BW1270" s="80"/>
      <c r="BX1270" s="80"/>
      <c r="BY1270" s="80"/>
      <c r="BZ1270" s="80"/>
      <c r="CE1270" s="5"/>
    </row>
    <row r="1271" spans="2:83" s="6" customFormat="1" x14ac:dyDescent="0.25">
      <c r="B1271" s="77"/>
      <c r="C1271" s="78"/>
      <c r="D1271" s="80"/>
      <c r="E1271" s="80"/>
      <c r="F1271" s="80"/>
      <c r="G1271" s="80"/>
      <c r="H1271" s="80"/>
      <c r="I1271" s="80"/>
      <c r="J1271" s="80"/>
      <c r="K1271" s="5"/>
      <c r="L1271" s="5"/>
      <c r="M1271" s="80"/>
      <c r="N1271" s="5"/>
      <c r="O1271" s="80"/>
      <c r="P1271" s="5"/>
      <c r="Q1271" s="80"/>
      <c r="R1271" s="5"/>
      <c r="S1271" s="80"/>
      <c r="T1271" s="5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5"/>
      <c r="AE1271" s="80"/>
      <c r="AF1271" s="5"/>
      <c r="AG1271" s="80"/>
      <c r="AH1271" s="5"/>
      <c r="AI1271" s="80"/>
      <c r="AJ1271" s="5"/>
      <c r="AK1271" s="80"/>
      <c r="AL1271" s="5"/>
      <c r="AM1271" s="80"/>
      <c r="AN1271" s="5"/>
      <c r="AO1271" s="80"/>
      <c r="AP1271" s="80"/>
      <c r="AQ1271" s="5"/>
      <c r="AR1271" s="80"/>
      <c r="AS1271" s="5"/>
      <c r="AT1271" s="80"/>
      <c r="AU1271" s="5"/>
      <c r="AV1271" s="80"/>
      <c r="AW1271" s="5"/>
      <c r="AX1271" s="80"/>
      <c r="AY1271" s="5"/>
      <c r="AZ1271" s="80"/>
      <c r="BA1271" s="5"/>
      <c r="BB1271" s="80"/>
      <c r="BC1271" s="80"/>
      <c r="BD1271" s="80"/>
      <c r="BE1271" s="80"/>
      <c r="BF1271" s="80"/>
      <c r="BG1271" s="80"/>
      <c r="BH1271" s="80"/>
      <c r="BI1271" s="80"/>
      <c r="BJ1271" s="80"/>
      <c r="BK1271" s="80"/>
      <c r="BL1271" s="80"/>
      <c r="BM1271" s="80"/>
      <c r="BN1271" s="80"/>
      <c r="BO1271" s="80"/>
      <c r="BP1271" s="80"/>
      <c r="BQ1271" s="80"/>
      <c r="BR1271" s="80"/>
      <c r="BS1271" s="80"/>
      <c r="BT1271" s="80"/>
      <c r="BU1271" s="80"/>
      <c r="BV1271" s="80"/>
      <c r="BW1271" s="80"/>
      <c r="BX1271" s="80"/>
      <c r="BY1271" s="80"/>
      <c r="BZ1271" s="80"/>
      <c r="CE1271" s="5"/>
    </row>
    <row r="1272" spans="2:83" s="6" customFormat="1" x14ac:dyDescent="0.25">
      <c r="B1272" s="77"/>
      <c r="C1272" s="78"/>
      <c r="D1272" s="80"/>
      <c r="E1272" s="80"/>
      <c r="F1272" s="80"/>
      <c r="G1272" s="80"/>
      <c r="H1272" s="80"/>
      <c r="I1272" s="80"/>
      <c r="J1272" s="80"/>
      <c r="K1272" s="5"/>
      <c r="L1272" s="5"/>
      <c r="M1272" s="80"/>
      <c r="N1272" s="5"/>
      <c r="O1272" s="80"/>
      <c r="P1272" s="5"/>
      <c r="Q1272" s="80"/>
      <c r="R1272" s="5"/>
      <c r="S1272" s="80"/>
      <c r="T1272" s="5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5"/>
      <c r="AE1272" s="80"/>
      <c r="AF1272" s="5"/>
      <c r="AG1272" s="80"/>
      <c r="AH1272" s="5"/>
      <c r="AI1272" s="80"/>
      <c r="AJ1272" s="5"/>
      <c r="AK1272" s="80"/>
      <c r="AL1272" s="5"/>
      <c r="AM1272" s="80"/>
      <c r="AN1272" s="5"/>
      <c r="AO1272" s="80"/>
      <c r="AP1272" s="80"/>
      <c r="AQ1272" s="5"/>
      <c r="AR1272" s="80"/>
      <c r="AS1272" s="5"/>
      <c r="AT1272" s="80"/>
      <c r="AU1272" s="5"/>
      <c r="AV1272" s="80"/>
      <c r="AW1272" s="5"/>
      <c r="AX1272" s="80"/>
      <c r="AY1272" s="5"/>
      <c r="AZ1272" s="80"/>
      <c r="BA1272" s="5"/>
      <c r="BB1272" s="80"/>
      <c r="BC1272" s="80"/>
      <c r="BD1272" s="80"/>
      <c r="BE1272" s="80"/>
      <c r="BF1272" s="80"/>
      <c r="BG1272" s="80"/>
      <c r="BH1272" s="80"/>
      <c r="BI1272" s="80"/>
      <c r="BJ1272" s="80"/>
      <c r="BK1272" s="80"/>
      <c r="BL1272" s="80"/>
      <c r="BM1272" s="80"/>
      <c r="BN1272" s="80"/>
      <c r="BO1272" s="80"/>
      <c r="BP1272" s="80"/>
      <c r="BQ1272" s="80"/>
      <c r="BR1272" s="80"/>
      <c r="BS1272" s="80"/>
      <c r="BT1272" s="80"/>
      <c r="BU1272" s="80"/>
      <c r="BV1272" s="80"/>
      <c r="BW1272" s="80"/>
      <c r="BX1272" s="80"/>
      <c r="BY1272" s="80"/>
      <c r="BZ1272" s="80"/>
      <c r="CE1272" s="5"/>
    </row>
    <row r="1273" spans="2:83" s="6" customFormat="1" x14ac:dyDescent="0.25">
      <c r="B1273" s="77"/>
      <c r="C1273" s="78"/>
      <c r="D1273" s="80"/>
      <c r="E1273" s="80"/>
      <c r="F1273" s="80"/>
      <c r="G1273" s="80"/>
      <c r="H1273" s="80"/>
      <c r="I1273" s="80"/>
      <c r="J1273" s="80"/>
      <c r="K1273" s="5"/>
      <c r="L1273" s="5"/>
      <c r="M1273" s="80"/>
      <c r="N1273" s="5"/>
      <c r="O1273" s="80"/>
      <c r="P1273" s="5"/>
      <c r="Q1273" s="80"/>
      <c r="R1273" s="5"/>
      <c r="S1273" s="80"/>
      <c r="T1273" s="5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5"/>
      <c r="AE1273" s="80"/>
      <c r="AF1273" s="5"/>
      <c r="AG1273" s="80"/>
      <c r="AH1273" s="5"/>
      <c r="AI1273" s="80"/>
      <c r="AJ1273" s="5"/>
      <c r="AK1273" s="80"/>
      <c r="AL1273" s="5"/>
      <c r="AM1273" s="80"/>
      <c r="AN1273" s="5"/>
      <c r="AO1273" s="80"/>
      <c r="AP1273" s="80"/>
      <c r="AQ1273" s="5"/>
      <c r="AR1273" s="80"/>
      <c r="AS1273" s="5"/>
      <c r="AT1273" s="80"/>
      <c r="AU1273" s="5"/>
      <c r="AV1273" s="80"/>
      <c r="AW1273" s="5"/>
      <c r="AX1273" s="80"/>
      <c r="AY1273" s="5"/>
      <c r="AZ1273" s="80"/>
      <c r="BA1273" s="5"/>
      <c r="BB1273" s="80"/>
      <c r="BC1273" s="80"/>
      <c r="BD1273" s="80"/>
      <c r="BE1273" s="80"/>
      <c r="BF1273" s="80"/>
      <c r="BG1273" s="80"/>
      <c r="BH1273" s="80"/>
      <c r="BI1273" s="80"/>
      <c r="BJ1273" s="80"/>
      <c r="BK1273" s="80"/>
      <c r="BL1273" s="80"/>
      <c r="BM1273" s="80"/>
      <c r="BN1273" s="80"/>
      <c r="BO1273" s="80"/>
      <c r="BP1273" s="80"/>
      <c r="BQ1273" s="80"/>
      <c r="BR1273" s="80"/>
      <c r="BS1273" s="80"/>
      <c r="BT1273" s="80"/>
      <c r="BU1273" s="80"/>
      <c r="BV1273" s="80"/>
      <c r="BW1273" s="80"/>
      <c r="BX1273" s="80"/>
      <c r="BY1273" s="80"/>
      <c r="BZ1273" s="80"/>
      <c r="CE1273" s="5"/>
    </row>
    <row r="1274" spans="2:83" s="6" customFormat="1" x14ac:dyDescent="0.25">
      <c r="B1274" s="77"/>
      <c r="C1274" s="78"/>
      <c r="D1274" s="80"/>
      <c r="E1274" s="80"/>
      <c r="F1274" s="80"/>
      <c r="G1274" s="80"/>
      <c r="H1274" s="80"/>
      <c r="I1274" s="80"/>
      <c r="J1274" s="80"/>
      <c r="K1274" s="5"/>
      <c r="L1274" s="5"/>
      <c r="M1274" s="80"/>
      <c r="N1274" s="5"/>
      <c r="O1274" s="80"/>
      <c r="P1274" s="5"/>
      <c r="Q1274" s="80"/>
      <c r="R1274" s="5"/>
      <c r="S1274" s="80"/>
      <c r="T1274" s="5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5"/>
      <c r="AE1274" s="80"/>
      <c r="AF1274" s="5"/>
      <c r="AG1274" s="80"/>
      <c r="AH1274" s="5"/>
      <c r="AI1274" s="80"/>
      <c r="AJ1274" s="5"/>
      <c r="AK1274" s="80"/>
      <c r="AL1274" s="5"/>
      <c r="AM1274" s="80"/>
      <c r="AN1274" s="5"/>
      <c r="AO1274" s="80"/>
      <c r="AP1274" s="80"/>
      <c r="AQ1274" s="5"/>
      <c r="AR1274" s="80"/>
      <c r="AS1274" s="5"/>
      <c r="AT1274" s="80"/>
      <c r="AU1274" s="5"/>
      <c r="AV1274" s="80"/>
      <c r="AW1274" s="5"/>
      <c r="AX1274" s="80"/>
      <c r="AY1274" s="5"/>
      <c r="AZ1274" s="80"/>
      <c r="BA1274" s="5"/>
      <c r="BB1274" s="80"/>
      <c r="BC1274" s="80"/>
      <c r="BD1274" s="80"/>
      <c r="BE1274" s="80"/>
      <c r="BF1274" s="80"/>
      <c r="BG1274" s="80"/>
      <c r="BH1274" s="80"/>
      <c r="BI1274" s="80"/>
      <c r="BJ1274" s="80"/>
      <c r="BK1274" s="80"/>
      <c r="BL1274" s="80"/>
      <c r="BM1274" s="80"/>
      <c r="BN1274" s="80"/>
      <c r="BO1274" s="80"/>
      <c r="BP1274" s="80"/>
      <c r="BQ1274" s="80"/>
      <c r="BR1274" s="80"/>
      <c r="BS1274" s="80"/>
      <c r="BT1274" s="80"/>
      <c r="BU1274" s="80"/>
      <c r="BV1274" s="80"/>
      <c r="BW1274" s="80"/>
      <c r="BX1274" s="80"/>
      <c r="BY1274" s="80"/>
      <c r="BZ1274" s="80"/>
      <c r="CE1274" s="5"/>
    </row>
    <row r="1275" spans="2:83" s="6" customFormat="1" x14ac:dyDescent="0.25">
      <c r="B1275" s="77"/>
      <c r="C1275" s="78"/>
      <c r="D1275" s="80"/>
      <c r="E1275" s="80"/>
      <c r="F1275" s="80"/>
      <c r="G1275" s="80"/>
      <c r="H1275" s="80"/>
      <c r="I1275" s="80"/>
      <c r="J1275" s="80"/>
      <c r="K1275" s="5"/>
      <c r="L1275" s="5"/>
      <c r="M1275" s="80"/>
      <c r="N1275" s="5"/>
      <c r="O1275" s="80"/>
      <c r="P1275" s="5"/>
      <c r="Q1275" s="80"/>
      <c r="R1275" s="5"/>
      <c r="S1275" s="80"/>
      <c r="T1275" s="5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5"/>
      <c r="AE1275" s="80"/>
      <c r="AF1275" s="5"/>
      <c r="AG1275" s="80"/>
      <c r="AH1275" s="5"/>
      <c r="AI1275" s="80"/>
      <c r="AJ1275" s="5"/>
      <c r="AK1275" s="80"/>
      <c r="AL1275" s="5"/>
      <c r="AM1275" s="80"/>
      <c r="AN1275" s="5"/>
      <c r="AO1275" s="80"/>
      <c r="AP1275" s="80"/>
      <c r="AQ1275" s="5"/>
      <c r="AR1275" s="80"/>
      <c r="AS1275" s="5"/>
      <c r="AT1275" s="80"/>
      <c r="AU1275" s="5"/>
      <c r="AV1275" s="80"/>
      <c r="AW1275" s="5"/>
      <c r="AX1275" s="80"/>
      <c r="AY1275" s="5"/>
      <c r="AZ1275" s="80"/>
      <c r="BA1275" s="5"/>
      <c r="BB1275" s="80"/>
      <c r="BC1275" s="80"/>
      <c r="BD1275" s="80"/>
      <c r="BE1275" s="80"/>
      <c r="BF1275" s="80"/>
      <c r="BG1275" s="80"/>
      <c r="BH1275" s="80"/>
      <c r="BI1275" s="80"/>
      <c r="BJ1275" s="80"/>
      <c r="BK1275" s="80"/>
      <c r="BL1275" s="80"/>
      <c r="BM1275" s="80"/>
      <c r="BN1275" s="80"/>
      <c r="BO1275" s="80"/>
      <c r="BP1275" s="80"/>
      <c r="BQ1275" s="80"/>
      <c r="BR1275" s="80"/>
      <c r="BS1275" s="80"/>
      <c r="BT1275" s="80"/>
      <c r="BU1275" s="80"/>
      <c r="BV1275" s="80"/>
      <c r="BW1275" s="80"/>
      <c r="BX1275" s="80"/>
      <c r="BY1275" s="80"/>
      <c r="BZ1275" s="80"/>
      <c r="CE1275" s="5"/>
    </row>
    <row r="1276" spans="2:83" s="6" customFormat="1" x14ac:dyDescent="0.25">
      <c r="B1276" s="77"/>
      <c r="C1276" s="78"/>
      <c r="D1276" s="80"/>
      <c r="E1276" s="80"/>
      <c r="F1276" s="80"/>
      <c r="G1276" s="80"/>
      <c r="H1276" s="80"/>
      <c r="I1276" s="80"/>
      <c r="J1276" s="80"/>
      <c r="K1276" s="5"/>
      <c r="L1276" s="5"/>
      <c r="M1276" s="80"/>
      <c r="N1276" s="5"/>
      <c r="O1276" s="80"/>
      <c r="P1276" s="5"/>
      <c r="Q1276" s="80"/>
      <c r="R1276" s="5"/>
      <c r="S1276" s="80"/>
      <c r="T1276" s="5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5"/>
      <c r="AE1276" s="80"/>
      <c r="AF1276" s="5"/>
      <c r="AG1276" s="80"/>
      <c r="AH1276" s="5"/>
      <c r="AI1276" s="80"/>
      <c r="AJ1276" s="5"/>
      <c r="AK1276" s="80"/>
      <c r="AL1276" s="5"/>
      <c r="AM1276" s="80"/>
      <c r="AN1276" s="5"/>
      <c r="AO1276" s="80"/>
      <c r="AP1276" s="80"/>
      <c r="AQ1276" s="5"/>
      <c r="AR1276" s="80"/>
      <c r="AS1276" s="5"/>
      <c r="AT1276" s="80"/>
      <c r="AU1276" s="5"/>
      <c r="AV1276" s="80"/>
      <c r="AW1276" s="5"/>
      <c r="AX1276" s="80"/>
      <c r="AY1276" s="5"/>
      <c r="AZ1276" s="80"/>
      <c r="BA1276" s="5"/>
      <c r="BB1276" s="80"/>
      <c r="BC1276" s="80"/>
      <c r="BD1276" s="80"/>
      <c r="BE1276" s="80"/>
      <c r="BF1276" s="80"/>
      <c r="BG1276" s="80"/>
      <c r="BH1276" s="80"/>
      <c r="BI1276" s="80"/>
      <c r="BJ1276" s="80"/>
      <c r="BK1276" s="80"/>
      <c r="BL1276" s="80"/>
      <c r="BM1276" s="80"/>
      <c r="BN1276" s="80"/>
      <c r="BO1276" s="80"/>
      <c r="BP1276" s="80"/>
      <c r="BQ1276" s="80"/>
      <c r="BR1276" s="80"/>
      <c r="BS1276" s="80"/>
      <c r="BT1276" s="80"/>
      <c r="BU1276" s="80"/>
      <c r="BV1276" s="80"/>
      <c r="BW1276" s="80"/>
      <c r="BX1276" s="80"/>
      <c r="BY1276" s="80"/>
      <c r="BZ1276" s="80"/>
      <c r="CE1276" s="5"/>
    </row>
    <row r="1277" spans="2:83" s="6" customFormat="1" x14ac:dyDescent="0.25">
      <c r="B1277" s="77"/>
      <c r="C1277" s="78"/>
      <c r="D1277" s="80"/>
      <c r="E1277" s="80"/>
      <c r="F1277" s="80"/>
      <c r="G1277" s="80"/>
      <c r="H1277" s="80"/>
      <c r="I1277" s="80"/>
      <c r="J1277" s="80"/>
      <c r="K1277" s="5"/>
      <c r="L1277" s="5"/>
      <c r="M1277" s="80"/>
      <c r="N1277" s="5"/>
      <c r="O1277" s="80"/>
      <c r="P1277" s="5"/>
      <c r="Q1277" s="80"/>
      <c r="R1277" s="5"/>
      <c r="S1277" s="80"/>
      <c r="T1277" s="5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5"/>
      <c r="AE1277" s="80"/>
      <c r="AF1277" s="5"/>
      <c r="AG1277" s="80"/>
      <c r="AH1277" s="5"/>
      <c r="AI1277" s="80"/>
      <c r="AJ1277" s="5"/>
      <c r="AK1277" s="80"/>
      <c r="AL1277" s="5"/>
      <c r="AM1277" s="80"/>
      <c r="AN1277" s="5"/>
      <c r="AO1277" s="80"/>
      <c r="AP1277" s="80"/>
      <c r="AQ1277" s="5"/>
      <c r="AR1277" s="80"/>
      <c r="AS1277" s="5"/>
      <c r="AT1277" s="80"/>
      <c r="AU1277" s="5"/>
      <c r="AV1277" s="80"/>
      <c r="AW1277" s="5"/>
      <c r="AX1277" s="80"/>
      <c r="AY1277" s="5"/>
      <c r="AZ1277" s="80"/>
      <c r="BA1277" s="5"/>
      <c r="BB1277" s="80"/>
      <c r="BC1277" s="80"/>
      <c r="BD1277" s="80"/>
      <c r="BE1277" s="80"/>
      <c r="BF1277" s="80"/>
      <c r="BG1277" s="80"/>
      <c r="BH1277" s="80"/>
      <c r="BI1277" s="80"/>
      <c r="BJ1277" s="80"/>
      <c r="BK1277" s="80"/>
      <c r="BL1277" s="80"/>
      <c r="BM1277" s="80"/>
      <c r="BN1277" s="80"/>
      <c r="BO1277" s="80"/>
      <c r="BP1277" s="80"/>
      <c r="BQ1277" s="80"/>
      <c r="BR1277" s="80"/>
      <c r="BS1277" s="80"/>
      <c r="BT1277" s="80"/>
      <c r="BU1277" s="80"/>
      <c r="BV1277" s="80"/>
      <c r="BW1277" s="80"/>
      <c r="BX1277" s="80"/>
      <c r="BY1277" s="80"/>
      <c r="BZ1277" s="80"/>
      <c r="CE1277" s="5"/>
    </row>
    <row r="1278" spans="2:83" s="6" customFormat="1" x14ac:dyDescent="0.25">
      <c r="B1278" s="77"/>
      <c r="C1278" s="78"/>
      <c r="D1278" s="80"/>
      <c r="E1278" s="80"/>
      <c r="F1278" s="80"/>
      <c r="G1278" s="80"/>
      <c r="H1278" s="80"/>
      <c r="I1278" s="80"/>
      <c r="J1278" s="80"/>
      <c r="K1278" s="5"/>
      <c r="L1278" s="5"/>
      <c r="M1278" s="80"/>
      <c r="N1278" s="5"/>
      <c r="O1278" s="80"/>
      <c r="P1278" s="5"/>
      <c r="Q1278" s="80"/>
      <c r="R1278" s="5"/>
      <c r="S1278" s="80"/>
      <c r="T1278" s="5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5"/>
      <c r="AE1278" s="80"/>
      <c r="AF1278" s="5"/>
      <c r="AG1278" s="80"/>
      <c r="AH1278" s="5"/>
      <c r="AI1278" s="80"/>
      <c r="AJ1278" s="5"/>
      <c r="AK1278" s="80"/>
      <c r="AL1278" s="5"/>
      <c r="AM1278" s="80"/>
      <c r="AN1278" s="5"/>
      <c r="AO1278" s="80"/>
      <c r="AP1278" s="80"/>
      <c r="AQ1278" s="5"/>
      <c r="AR1278" s="80"/>
      <c r="AS1278" s="5"/>
      <c r="AT1278" s="80"/>
      <c r="AU1278" s="5"/>
      <c r="AV1278" s="80"/>
      <c r="AW1278" s="5"/>
      <c r="AX1278" s="80"/>
      <c r="AY1278" s="5"/>
      <c r="AZ1278" s="80"/>
      <c r="BA1278" s="5"/>
      <c r="BB1278" s="80"/>
      <c r="BC1278" s="80"/>
      <c r="BD1278" s="80"/>
      <c r="BE1278" s="80"/>
      <c r="BF1278" s="80"/>
      <c r="BG1278" s="80"/>
      <c r="BH1278" s="80"/>
      <c r="BI1278" s="80"/>
      <c r="BJ1278" s="80"/>
      <c r="BK1278" s="80"/>
      <c r="BL1278" s="80"/>
      <c r="BM1278" s="80"/>
      <c r="BN1278" s="80"/>
      <c r="BO1278" s="80"/>
      <c r="BP1278" s="80"/>
      <c r="BQ1278" s="80"/>
      <c r="BR1278" s="80"/>
      <c r="BS1278" s="80"/>
      <c r="BT1278" s="80"/>
      <c r="BU1278" s="80"/>
      <c r="BV1278" s="80"/>
      <c r="BW1278" s="80"/>
      <c r="BX1278" s="80"/>
      <c r="BY1278" s="80"/>
      <c r="BZ1278" s="80"/>
      <c r="CE1278" s="5"/>
    </row>
    <row r="1279" spans="2:83" s="6" customFormat="1" x14ac:dyDescent="0.25">
      <c r="B1279" s="77"/>
      <c r="C1279" s="78"/>
      <c r="D1279" s="80"/>
      <c r="E1279" s="80"/>
      <c r="F1279" s="80"/>
      <c r="G1279" s="80"/>
      <c r="H1279" s="80"/>
      <c r="I1279" s="80"/>
      <c r="J1279" s="80"/>
      <c r="K1279" s="5"/>
      <c r="L1279" s="5"/>
      <c r="M1279" s="80"/>
      <c r="N1279" s="5"/>
      <c r="O1279" s="80"/>
      <c r="P1279" s="5"/>
      <c r="Q1279" s="80"/>
      <c r="R1279" s="5"/>
      <c r="S1279" s="80"/>
      <c r="T1279" s="5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5"/>
      <c r="AE1279" s="80"/>
      <c r="AF1279" s="5"/>
      <c r="AG1279" s="80"/>
      <c r="AH1279" s="5"/>
      <c r="AI1279" s="80"/>
      <c r="AJ1279" s="5"/>
      <c r="AK1279" s="80"/>
      <c r="AL1279" s="5"/>
      <c r="AM1279" s="80"/>
      <c r="AN1279" s="5"/>
      <c r="AO1279" s="80"/>
      <c r="AP1279" s="80"/>
      <c r="AQ1279" s="5"/>
      <c r="AR1279" s="80"/>
      <c r="AS1279" s="5"/>
      <c r="AT1279" s="80"/>
      <c r="AU1279" s="5"/>
      <c r="AV1279" s="80"/>
      <c r="AW1279" s="5"/>
      <c r="AX1279" s="80"/>
      <c r="AY1279" s="5"/>
      <c r="AZ1279" s="80"/>
      <c r="BA1279" s="5"/>
      <c r="BB1279" s="80"/>
      <c r="BC1279" s="80"/>
      <c r="BD1279" s="80"/>
      <c r="BE1279" s="80"/>
      <c r="BF1279" s="80"/>
      <c r="BG1279" s="80"/>
      <c r="BH1279" s="80"/>
      <c r="BI1279" s="80"/>
      <c r="BJ1279" s="80"/>
      <c r="BK1279" s="80"/>
      <c r="BL1279" s="80"/>
      <c r="BM1279" s="80"/>
      <c r="BN1279" s="80"/>
      <c r="BO1279" s="80"/>
      <c r="BP1279" s="80"/>
      <c r="BQ1279" s="80"/>
      <c r="BR1279" s="80"/>
      <c r="BS1279" s="80"/>
      <c r="BT1279" s="80"/>
      <c r="BU1279" s="80"/>
      <c r="BV1279" s="80"/>
      <c r="BW1279" s="80"/>
      <c r="BX1279" s="80"/>
      <c r="BY1279" s="80"/>
      <c r="BZ1279" s="80"/>
      <c r="CE1279" s="5"/>
    </row>
    <row r="1280" spans="2:83" s="6" customFormat="1" x14ac:dyDescent="0.25">
      <c r="B1280" s="77"/>
      <c r="C1280" s="78"/>
      <c r="D1280" s="80"/>
      <c r="E1280" s="80"/>
      <c r="F1280" s="80"/>
      <c r="G1280" s="80"/>
      <c r="H1280" s="80"/>
      <c r="I1280" s="80"/>
      <c r="J1280" s="80"/>
      <c r="K1280" s="5"/>
      <c r="L1280" s="5"/>
      <c r="M1280" s="80"/>
      <c r="N1280" s="5"/>
      <c r="O1280" s="80"/>
      <c r="P1280" s="5"/>
      <c r="Q1280" s="80"/>
      <c r="R1280" s="5"/>
      <c r="S1280" s="80"/>
      <c r="T1280" s="5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5"/>
      <c r="AE1280" s="80"/>
      <c r="AF1280" s="5"/>
      <c r="AG1280" s="80"/>
      <c r="AH1280" s="5"/>
      <c r="AI1280" s="80"/>
      <c r="AJ1280" s="5"/>
      <c r="AK1280" s="80"/>
      <c r="AL1280" s="5"/>
      <c r="AM1280" s="80"/>
      <c r="AN1280" s="5"/>
      <c r="AO1280" s="80"/>
      <c r="AP1280" s="80"/>
      <c r="AQ1280" s="5"/>
      <c r="AR1280" s="80"/>
      <c r="AS1280" s="5"/>
      <c r="AT1280" s="80"/>
      <c r="AU1280" s="5"/>
      <c r="AV1280" s="80"/>
      <c r="AW1280" s="5"/>
      <c r="AX1280" s="80"/>
      <c r="AY1280" s="5"/>
      <c r="AZ1280" s="80"/>
      <c r="BA1280" s="5"/>
      <c r="BB1280" s="80"/>
      <c r="BC1280" s="80"/>
      <c r="BD1280" s="80"/>
      <c r="BE1280" s="80"/>
      <c r="BF1280" s="80"/>
      <c r="BG1280" s="80"/>
      <c r="BH1280" s="80"/>
      <c r="BI1280" s="80"/>
      <c r="BJ1280" s="80"/>
      <c r="BK1280" s="80"/>
      <c r="BL1280" s="80"/>
      <c r="BM1280" s="80"/>
      <c r="BN1280" s="80"/>
      <c r="BO1280" s="80"/>
      <c r="BP1280" s="80"/>
      <c r="BQ1280" s="80"/>
      <c r="BR1280" s="80"/>
      <c r="BS1280" s="80"/>
      <c r="BT1280" s="80"/>
      <c r="BU1280" s="80"/>
      <c r="BV1280" s="80"/>
      <c r="BW1280" s="80"/>
      <c r="BX1280" s="80"/>
      <c r="BY1280" s="80"/>
      <c r="BZ1280" s="80"/>
      <c r="CE1280" s="5"/>
    </row>
    <row r="1281" spans="2:83" s="6" customFormat="1" x14ac:dyDescent="0.25">
      <c r="B1281" s="77"/>
      <c r="C1281" s="78"/>
      <c r="D1281" s="80"/>
      <c r="E1281" s="80"/>
      <c r="F1281" s="80"/>
      <c r="G1281" s="80"/>
      <c r="H1281" s="80"/>
      <c r="I1281" s="80"/>
      <c r="J1281" s="80"/>
      <c r="K1281" s="5"/>
      <c r="L1281" s="5"/>
      <c r="M1281" s="80"/>
      <c r="N1281" s="5"/>
      <c r="O1281" s="80"/>
      <c r="P1281" s="5"/>
      <c r="Q1281" s="80"/>
      <c r="R1281" s="5"/>
      <c r="S1281" s="80"/>
      <c r="T1281" s="5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5"/>
      <c r="AE1281" s="80"/>
      <c r="AF1281" s="5"/>
      <c r="AG1281" s="80"/>
      <c r="AH1281" s="5"/>
      <c r="AI1281" s="80"/>
      <c r="AJ1281" s="5"/>
      <c r="AK1281" s="80"/>
      <c r="AL1281" s="5"/>
      <c r="AM1281" s="80"/>
      <c r="AN1281" s="5"/>
      <c r="AO1281" s="80"/>
      <c r="AP1281" s="80"/>
      <c r="AQ1281" s="5"/>
      <c r="AR1281" s="80"/>
      <c r="AS1281" s="5"/>
      <c r="AT1281" s="80"/>
      <c r="AU1281" s="5"/>
      <c r="AV1281" s="80"/>
      <c r="AW1281" s="5"/>
      <c r="AX1281" s="80"/>
      <c r="AY1281" s="5"/>
      <c r="AZ1281" s="80"/>
      <c r="BA1281" s="5"/>
      <c r="BB1281" s="80"/>
      <c r="BC1281" s="80"/>
      <c r="BD1281" s="80"/>
      <c r="BE1281" s="80"/>
      <c r="BF1281" s="80"/>
      <c r="BG1281" s="80"/>
      <c r="BH1281" s="80"/>
      <c r="BI1281" s="80"/>
      <c r="BJ1281" s="80"/>
      <c r="BK1281" s="80"/>
      <c r="BL1281" s="80"/>
      <c r="BM1281" s="80"/>
      <c r="BN1281" s="80"/>
      <c r="BO1281" s="80"/>
      <c r="BP1281" s="80"/>
      <c r="BQ1281" s="80"/>
      <c r="BR1281" s="80"/>
      <c r="BS1281" s="80"/>
      <c r="BT1281" s="80"/>
      <c r="BU1281" s="80"/>
      <c r="BV1281" s="80"/>
      <c r="BW1281" s="80"/>
      <c r="BX1281" s="80"/>
      <c r="BY1281" s="80"/>
      <c r="BZ1281" s="80"/>
      <c r="CE1281" s="5"/>
    </row>
    <row r="1282" spans="2:83" s="6" customFormat="1" x14ac:dyDescent="0.25">
      <c r="B1282" s="77"/>
      <c r="C1282" s="78"/>
      <c r="D1282" s="80"/>
      <c r="E1282" s="80"/>
      <c r="F1282" s="80"/>
      <c r="G1282" s="80"/>
      <c r="H1282" s="80"/>
      <c r="I1282" s="80"/>
      <c r="J1282" s="80"/>
      <c r="K1282" s="5"/>
      <c r="L1282" s="5"/>
      <c r="M1282" s="80"/>
      <c r="N1282" s="5"/>
      <c r="O1282" s="80"/>
      <c r="P1282" s="5"/>
      <c r="Q1282" s="80"/>
      <c r="R1282" s="5"/>
      <c r="S1282" s="80"/>
      <c r="T1282" s="5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5"/>
      <c r="AE1282" s="80"/>
      <c r="AF1282" s="5"/>
      <c r="AG1282" s="80"/>
      <c r="AH1282" s="5"/>
      <c r="AI1282" s="80"/>
      <c r="AJ1282" s="5"/>
      <c r="AK1282" s="80"/>
      <c r="AL1282" s="5"/>
      <c r="AM1282" s="80"/>
      <c r="AN1282" s="5"/>
      <c r="AO1282" s="80"/>
      <c r="AP1282" s="80"/>
      <c r="AQ1282" s="5"/>
      <c r="AR1282" s="80"/>
      <c r="AS1282" s="5"/>
      <c r="AT1282" s="80"/>
      <c r="AU1282" s="5"/>
      <c r="AV1282" s="80"/>
      <c r="AW1282" s="5"/>
      <c r="AX1282" s="80"/>
      <c r="AY1282" s="5"/>
      <c r="AZ1282" s="80"/>
      <c r="BA1282" s="5"/>
      <c r="BB1282" s="80"/>
      <c r="BC1282" s="80"/>
      <c r="BD1282" s="80"/>
      <c r="BE1282" s="80"/>
      <c r="BF1282" s="80"/>
      <c r="BG1282" s="80"/>
      <c r="BH1282" s="80"/>
      <c r="BI1282" s="80"/>
      <c r="BJ1282" s="80"/>
      <c r="BK1282" s="80"/>
      <c r="BL1282" s="80"/>
      <c r="BM1282" s="80"/>
      <c r="BN1282" s="80"/>
      <c r="BO1282" s="80"/>
      <c r="BP1282" s="80"/>
      <c r="BQ1282" s="80"/>
      <c r="BR1282" s="80"/>
      <c r="BS1282" s="80"/>
      <c r="BT1282" s="80"/>
      <c r="BU1282" s="80"/>
      <c r="BV1282" s="80"/>
      <c r="BW1282" s="80"/>
      <c r="BX1282" s="80"/>
      <c r="BY1282" s="80"/>
      <c r="BZ1282" s="80"/>
      <c r="CE1282" s="5"/>
    </row>
    <row r="1283" spans="2:83" s="6" customFormat="1" x14ac:dyDescent="0.25">
      <c r="B1283" s="77"/>
      <c r="C1283" s="78"/>
      <c r="D1283" s="80"/>
      <c r="E1283" s="80"/>
      <c r="F1283" s="80"/>
      <c r="G1283" s="80"/>
      <c r="H1283" s="80"/>
      <c r="I1283" s="80"/>
      <c r="J1283" s="80"/>
      <c r="K1283" s="5"/>
      <c r="L1283" s="5"/>
      <c r="M1283" s="80"/>
      <c r="N1283" s="5"/>
      <c r="O1283" s="80"/>
      <c r="P1283" s="5"/>
      <c r="Q1283" s="80"/>
      <c r="R1283" s="5"/>
      <c r="S1283" s="80"/>
      <c r="T1283" s="5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5"/>
      <c r="AE1283" s="80"/>
      <c r="AF1283" s="5"/>
      <c r="AG1283" s="80"/>
      <c r="AH1283" s="5"/>
      <c r="AI1283" s="80"/>
      <c r="AJ1283" s="5"/>
      <c r="AK1283" s="80"/>
      <c r="AL1283" s="5"/>
      <c r="AM1283" s="80"/>
      <c r="AN1283" s="5"/>
      <c r="AO1283" s="80"/>
      <c r="AP1283" s="80"/>
      <c r="AQ1283" s="5"/>
      <c r="AR1283" s="80"/>
      <c r="AS1283" s="5"/>
      <c r="AT1283" s="80"/>
      <c r="AU1283" s="5"/>
      <c r="AV1283" s="80"/>
      <c r="AW1283" s="5"/>
      <c r="AX1283" s="80"/>
      <c r="AY1283" s="5"/>
      <c r="AZ1283" s="80"/>
      <c r="BA1283" s="5"/>
      <c r="BB1283" s="80"/>
      <c r="BC1283" s="80"/>
      <c r="BD1283" s="80"/>
      <c r="BE1283" s="80"/>
      <c r="BF1283" s="80"/>
      <c r="BG1283" s="80"/>
      <c r="BH1283" s="80"/>
      <c r="BI1283" s="80"/>
      <c r="BJ1283" s="80"/>
      <c r="BK1283" s="80"/>
      <c r="BL1283" s="80"/>
      <c r="BM1283" s="80"/>
      <c r="BN1283" s="80"/>
      <c r="BO1283" s="80"/>
      <c r="BP1283" s="80"/>
      <c r="BQ1283" s="80"/>
      <c r="BR1283" s="80"/>
      <c r="BS1283" s="80"/>
      <c r="BT1283" s="80"/>
      <c r="BU1283" s="80"/>
      <c r="BV1283" s="80"/>
      <c r="BW1283" s="80"/>
      <c r="BX1283" s="80"/>
      <c r="BY1283" s="80"/>
      <c r="BZ1283" s="80"/>
      <c r="CE1283" s="5"/>
    </row>
    <row r="1284" spans="2:83" s="6" customFormat="1" x14ac:dyDescent="0.25">
      <c r="B1284" s="77"/>
      <c r="C1284" s="78"/>
      <c r="D1284" s="80"/>
      <c r="E1284" s="80"/>
      <c r="F1284" s="80"/>
      <c r="G1284" s="80"/>
      <c r="H1284" s="80"/>
      <c r="I1284" s="80"/>
      <c r="J1284" s="80"/>
      <c r="K1284" s="5"/>
      <c r="L1284" s="5"/>
      <c r="M1284" s="80"/>
      <c r="N1284" s="5"/>
      <c r="O1284" s="80"/>
      <c r="P1284" s="5"/>
      <c r="Q1284" s="80"/>
      <c r="R1284" s="5"/>
      <c r="S1284" s="80"/>
      <c r="T1284" s="5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5"/>
      <c r="AE1284" s="80"/>
      <c r="AF1284" s="5"/>
      <c r="AG1284" s="80"/>
      <c r="AH1284" s="5"/>
      <c r="AI1284" s="80"/>
      <c r="AJ1284" s="5"/>
      <c r="AK1284" s="80"/>
      <c r="AL1284" s="5"/>
      <c r="AM1284" s="80"/>
      <c r="AN1284" s="5"/>
      <c r="AO1284" s="80"/>
      <c r="AP1284" s="80"/>
      <c r="AQ1284" s="5"/>
      <c r="AR1284" s="80"/>
      <c r="AS1284" s="5"/>
      <c r="AT1284" s="80"/>
      <c r="AU1284" s="5"/>
      <c r="AV1284" s="80"/>
      <c r="AW1284" s="5"/>
      <c r="AX1284" s="80"/>
      <c r="AY1284" s="5"/>
      <c r="AZ1284" s="80"/>
      <c r="BA1284" s="5"/>
      <c r="BB1284" s="80"/>
      <c r="BC1284" s="80"/>
      <c r="BD1284" s="80"/>
      <c r="BE1284" s="80"/>
      <c r="BF1284" s="80"/>
      <c r="BG1284" s="80"/>
      <c r="BH1284" s="80"/>
      <c r="BI1284" s="80"/>
      <c r="BJ1284" s="80"/>
      <c r="BK1284" s="80"/>
      <c r="BL1284" s="80"/>
      <c r="BM1284" s="80"/>
      <c r="BN1284" s="80"/>
      <c r="BO1284" s="80"/>
      <c r="BP1284" s="80"/>
      <c r="BQ1284" s="80"/>
      <c r="BR1284" s="80"/>
      <c r="BS1284" s="80"/>
      <c r="BT1284" s="80"/>
      <c r="BU1284" s="80"/>
      <c r="BV1284" s="80"/>
      <c r="BW1284" s="80"/>
      <c r="BX1284" s="80"/>
      <c r="BY1284" s="80"/>
      <c r="BZ1284" s="80"/>
      <c r="CE1284" s="5"/>
    </row>
    <row r="1285" spans="2:83" s="6" customFormat="1" x14ac:dyDescent="0.25">
      <c r="B1285" s="77"/>
      <c r="C1285" s="78"/>
      <c r="D1285" s="80"/>
      <c r="E1285" s="80"/>
      <c r="F1285" s="80"/>
      <c r="G1285" s="80"/>
      <c r="H1285" s="80"/>
      <c r="I1285" s="80"/>
      <c r="J1285" s="80"/>
      <c r="K1285" s="5"/>
      <c r="L1285" s="5"/>
      <c r="M1285" s="80"/>
      <c r="N1285" s="5"/>
      <c r="O1285" s="80"/>
      <c r="P1285" s="5"/>
      <c r="Q1285" s="80"/>
      <c r="R1285" s="5"/>
      <c r="S1285" s="80"/>
      <c r="T1285" s="5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5"/>
      <c r="AE1285" s="80"/>
      <c r="AF1285" s="5"/>
      <c r="AG1285" s="80"/>
      <c r="AH1285" s="5"/>
      <c r="AI1285" s="80"/>
      <c r="AJ1285" s="5"/>
      <c r="AK1285" s="80"/>
      <c r="AL1285" s="5"/>
      <c r="AM1285" s="80"/>
      <c r="AN1285" s="5"/>
      <c r="AO1285" s="80"/>
      <c r="AP1285" s="80"/>
      <c r="AQ1285" s="5"/>
      <c r="AR1285" s="80"/>
      <c r="AS1285" s="5"/>
      <c r="AT1285" s="80"/>
      <c r="AU1285" s="5"/>
      <c r="AV1285" s="80"/>
      <c r="AW1285" s="5"/>
      <c r="AX1285" s="80"/>
      <c r="AY1285" s="5"/>
      <c r="AZ1285" s="80"/>
      <c r="BA1285" s="5"/>
      <c r="BB1285" s="80"/>
      <c r="BC1285" s="80"/>
      <c r="BD1285" s="80"/>
      <c r="BE1285" s="80"/>
      <c r="BF1285" s="80"/>
      <c r="BG1285" s="80"/>
      <c r="BH1285" s="80"/>
      <c r="BI1285" s="80"/>
      <c r="BJ1285" s="80"/>
      <c r="BK1285" s="80"/>
      <c r="BL1285" s="80"/>
      <c r="BM1285" s="80"/>
      <c r="BN1285" s="80"/>
      <c r="BO1285" s="80"/>
      <c r="BP1285" s="80"/>
      <c r="BQ1285" s="80"/>
      <c r="BR1285" s="80"/>
      <c r="BS1285" s="80"/>
      <c r="BT1285" s="80"/>
      <c r="BU1285" s="80"/>
      <c r="BV1285" s="80"/>
      <c r="BW1285" s="80"/>
      <c r="BX1285" s="80"/>
      <c r="BY1285" s="80"/>
      <c r="BZ1285" s="80"/>
      <c r="CE1285" s="5"/>
    </row>
    <row r="1286" spans="2:83" s="6" customFormat="1" x14ac:dyDescent="0.25">
      <c r="B1286" s="77"/>
      <c r="C1286" s="78"/>
      <c r="D1286" s="80"/>
      <c r="E1286" s="80"/>
      <c r="F1286" s="80"/>
      <c r="G1286" s="80"/>
      <c r="H1286" s="80"/>
      <c r="I1286" s="80"/>
      <c r="J1286" s="80"/>
      <c r="K1286" s="5"/>
      <c r="L1286" s="5"/>
      <c r="M1286" s="80"/>
      <c r="N1286" s="5"/>
      <c r="O1286" s="80"/>
      <c r="P1286" s="5"/>
      <c r="Q1286" s="80"/>
      <c r="R1286" s="5"/>
      <c r="S1286" s="80"/>
      <c r="T1286" s="5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5"/>
      <c r="AE1286" s="80"/>
      <c r="AF1286" s="5"/>
      <c r="AG1286" s="80"/>
      <c r="AH1286" s="5"/>
      <c r="AI1286" s="80"/>
      <c r="AJ1286" s="5"/>
      <c r="AK1286" s="80"/>
      <c r="AL1286" s="5"/>
      <c r="AM1286" s="80"/>
      <c r="AN1286" s="5"/>
      <c r="AO1286" s="80"/>
      <c r="AP1286" s="80"/>
      <c r="AQ1286" s="5"/>
      <c r="AR1286" s="80"/>
      <c r="AS1286" s="5"/>
      <c r="AT1286" s="80"/>
      <c r="AU1286" s="5"/>
      <c r="AV1286" s="80"/>
      <c r="AW1286" s="5"/>
      <c r="AX1286" s="80"/>
      <c r="AY1286" s="5"/>
      <c r="AZ1286" s="80"/>
      <c r="BA1286" s="5"/>
      <c r="BB1286" s="80"/>
      <c r="BC1286" s="80"/>
      <c r="BD1286" s="80"/>
      <c r="BE1286" s="80"/>
      <c r="BF1286" s="80"/>
      <c r="BG1286" s="80"/>
      <c r="BH1286" s="80"/>
      <c r="BI1286" s="80"/>
      <c r="BJ1286" s="80"/>
      <c r="BK1286" s="80"/>
      <c r="BL1286" s="80"/>
      <c r="BM1286" s="80"/>
      <c r="BN1286" s="80"/>
      <c r="BO1286" s="80"/>
      <c r="BP1286" s="80"/>
      <c r="BQ1286" s="80"/>
      <c r="BR1286" s="80"/>
      <c r="BS1286" s="80"/>
      <c r="BT1286" s="80"/>
      <c r="BU1286" s="80"/>
      <c r="BV1286" s="80"/>
      <c r="BW1286" s="80"/>
      <c r="BX1286" s="80"/>
      <c r="BY1286" s="80"/>
      <c r="BZ1286" s="80"/>
      <c r="CE1286" s="5"/>
    </row>
    <row r="1287" spans="2:83" s="6" customFormat="1" x14ac:dyDescent="0.25">
      <c r="B1287" s="77"/>
      <c r="C1287" s="78"/>
      <c r="D1287" s="80"/>
      <c r="E1287" s="80"/>
      <c r="F1287" s="80"/>
      <c r="G1287" s="80"/>
      <c r="H1287" s="80"/>
      <c r="I1287" s="80"/>
      <c r="J1287" s="80"/>
      <c r="K1287" s="5"/>
      <c r="L1287" s="5"/>
      <c r="M1287" s="80"/>
      <c r="N1287" s="5"/>
      <c r="O1287" s="80"/>
      <c r="P1287" s="5"/>
      <c r="Q1287" s="80"/>
      <c r="R1287" s="5"/>
      <c r="S1287" s="80"/>
      <c r="T1287" s="5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5"/>
      <c r="AE1287" s="80"/>
      <c r="AF1287" s="5"/>
      <c r="AG1287" s="80"/>
      <c r="AH1287" s="5"/>
      <c r="AI1287" s="80"/>
      <c r="AJ1287" s="5"/>
      <c r="AK1287" s="80"/>
      <c r="AL1287" s="5"/>
      <c r="AM1287" s="80"/>
      <c r="AN1287" s="5"/>
      <c r="AO1287" s="80"/>
      <c r="AP1287" s="80"/>
      <c r="AQ1287" s="5"/>
      <c r="AR1287" s="80"/>
      <c r="AS1287" s="5"/>
      <c r="AT1287" s="80"/>
      <c r="AU1287" s="5"/>
      <c r="AV1287" s="80"/>
      <c r="AW1287" s="5"/>
      <c r="AX1287" s="80"/>
      <c r="AY1287" s="5"/>
      <c r="AZ1287" s="80"/>
      <c r="BA1287" s="5"/>
      <c r="BB1287" s="80"/>
      <c r="BC1287" s="80"/>
      <c r="BD1287" s="80"/>
      <c r="BE1287" s="80"/>
      <c r="BF1287" s="80"/>
      <c r="BG1287" s="80"/>
      <c r="BH1287" s="80"/>
      <c r="BI1287" s="80"/>
      <c r="BJ1287" s="80"/>
      <c r="BK1287" s="80"/>
      <c r="BL1287" s="80"/>
      <c r="BM1287" s="80"/>
      <c r="BN1287" s="80"/>
      <c r="BO1287" s="80"/>
      <c r="BP1287" s="80"/>
      <c r="BQ1287" s="80"/>
      <c r="BR1287" s="80"/>
      <c r="BS1287" s="80"/>
      <c r="BT1287" s="80"/>
      <c r="BU1287" s="80"/>
      <c r="BV1287" s="80"/>
      <c r="BW1287" s="80"/>
      <c r="BX1287" s="80"/>
      <c r="BY1287" s="80"/>
      <c r="BZ1287" s="80"/>
      <c r="CE1287" s="5"/>
    </row>
    <row r="1288" spans="2:83" s="6" customFormat="1" x14ac:dyDescent="0.25">
      <c r="B1288" s="77"/>
      <c r="C1288" s="78"/>
      <c r="D1288" s="80"/>
      <c r="E1288" s="80"/>
      <c r="F1288" s="80"/>
      <c r="G1288" s="80"/>
      <c r="H1288" s="80"/>
      <c r="I1288" s="80"/>
      <c r="J1288" s="80"/>
      <c r="K1288" s="5"/>
      <c r="L1288" s="5"/>
      <c r="M1288" s="80"/>
      <c r="N1288" s="5"/>
      <c r="O1288" s="80"/>
      <c r="P1288" s="5"/>
      <c r="Q1288" s="80"/>
      <c r="R1288" s="5"/>
      <c r="S1288" s="80"/>
      <c r="T1288" s="5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5"/>
      <c r="AE1288" s="80"/>
      <c r="AF1288" s="5"/>
      <c r="AG1288" s="80"/>
      <c r="AH1288" s="5"/>
      <c r="AI1288" s="80"/>
      <c r="AJ1288" s="5"/>
      <c r="AK1288" s="80"/>
      <c r="AL1288" s="5"/>
      <c r="AM1288" s="80"/>
      <c r="AN1288" s="5"/>
      <c r="AO1288" s="80"/>
      <c r="AP1288" s="80"/>
      <c r="AQ1288" s="5"/>
      <c r="AR1288" s="80"/>
      <c r="AS1288" s="5"/>
      <c r="AT1288" s="80"/>
      <c r="AU1288" s="5"/>
      <c r="AV1288" s="80"/>
      <c r="AW1288" s="5"/>
      <c r="AX1288" s="80"/>
      <c r="AY1288" s="5"/>
      <c r="AZ1288" s="80"/>
      <c r="BA1288" s="5"/>
      <c r="BB1288" s="80"/>
      <c r="BC1288" s="80"/>
      <c r="BD1288" s="80"/>
      <c r="BE1288" s="80"/>
      <c r="BF1288" s="80"/>
      <c r="BG1288" s="80"/>
      <c r="BH1288" s="80"/>
      <c r="BI1288" s="80"/>
      <c r="BJ1288" s="80"/>
      <c r="BK1288" s="80"/>
      <c r="BL1288" s="80"/>
      <c r="BM1288" s="80"/>
      <c r="BN1288" s="80"/>
      <c r="BO1288" s="80"/>
      <c r="BP1288" s="80"/>
      <c r="BQ1288" s="80"/>
      <c r="BR1288" s="80"/>
      <c r="BS1288" s="80"/>
      <c r="BT1288" s="80"/>
      <c r="BU1288" s="80"/>
      <c r="BV1288" s="80"/>
      <c r="BW1288" s="80"/>
      <c r="BX1288" s="80"/>
      <c r="BY1288" s="80"/>
      <c r="BZ1288" s="80"/>
      <c r="CE1288" s="5"/>
    </row>
    <row r="1289" spans="2:83" s="6" customFormat="1" x14ac:dyDescent="0.25">
      <c r="B1289" s="77"/>
      <c r="C1289" s="78"/>
      <c r="D1289" s="80"/>
      <c r="E1289" s="80"/>
      <c r="F1289" s="80"/>
      <c r="G1289" s="80"/>
      <c r="H1289" s="80"/>
      <c r="I1289" s="80"/>
      <c r="J1289" s="80"/>
      <c r="K1289" s="5"/>
      <c r="L1289" s="5"/>
      <c r="M1289" s="80"/>
      <c r="N1289" s="5"/>
      <c r="O1289" s="80"/>
      <c r="P1289" s="5"/>
      <c r="Q1289" s="80"/>
      <c r="R1289" s="5"/>
      <c r="S1289" s="80"/>
      <c r="T1289" s="5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5"/>
      <c r="AE1289" s="80"/>
      <c r="AF1289" s="5"/>
      <c r="AG1289" s="80"/>
      <c r="AH1289" s="5"/>
      <c r="AI1289" s="80"/>
      <c r="AJ1289" s="5"/>
      <c r="AK1289" s="80"/>
      <c r="AL1289" s="5"/>
      <c r="AM1289" s="80"/>
      <c r="AN1289" s="5"/>
      <c r="AO1289" s="80"/>
      <c r="AP1289" s="80"/>
      <c r="AQ1289" s="5"/>
      <c r="AR1289" s="80"/>
      <c r="AS1289" s="5"/>
      <c r="AT1289" s="80"/>
      <c r="AU1289" s="5"/>
      <c r="AV1289" s="80"/>
      <c r="AW1289" s="5"/>
      <c r="AX1289" s="80"/>
      <c r="AY1289" s="5"/>
      <c r="AZ1289" s="80"/>
      <c r="BA1289" s="5"/>
      <c r="BB1289" s="80"/>
      <c r="BC1289" s="80"/>
      <c r="BD1289" s="80"/>
      <c r="BE1289" s="80"/>
      <c r="BF1289" s="80"/>
      <c r="BG1289" s="80"/>
      <c r="BH1289" s="80"/>
      <c r="BI1289" s="80"/>
      <c r="BJ1289" s="80"/>
      <c r="BK1289" s="80"/>
      <c r="BL1289" s="80"/>
      <c r="BM1289" s="80"/>
      <c r="BN1289" s="80"/>
      <c r="BO1289" s="80"/>
      <c r="BP1289" s="80"/>
      <c r="BQ1289" s="80"/>
      <c r="BR1289" s="80"/>
      <c r="BS1289" s="80"/>
      <c r="BT1289" s="80"/>
      <c r="BU1289" s="80"/>
      <c r="BV1289" s="80"/>
      <c r="BW1289" s="80"/>
      <c r="BX1289" s="80"/>
      <c r="BY1289" s="80"/>
      <c r="BZ1289" s="80"/>
      <c r="CE1289" s="5"/>
    </row>
    <row r="1290" spans="2:83" s="6" customFormat="1" x14ac:dyDescent="0.25">
      <c r="B1290" s="77"/>
      <c r="C1290" s="78"/>
      <c r="D1290" s="80"/>
      <c r="E1290" s="80"/>
      <c r="F1290" s="80"/>
      <c r="G1290" s="80"/>
      <c r="H1290" s="80"/>
      <c r="I1290" s="80"/>
      <c r="J1290" s="80"/>
      <c r="K1290" s="5"/>
      <c r="L1290" s="5"/>
      <c r="M1290" s="80"/>
      <c r="N1290" s="5"/>
      <c r="O1290" s="80"/>
      <c r="P1290" s="5"/>
      <c r="Q1290" s="80"/>
      <c r="R1290" s="5"/>
      <c r="S1290" s="80"/>
      <c r="T1290" s="5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5"/>
      <c r="AE1290" s="80"/>
      <c r="AF1290" s="5"/>
      <c r="AG1290" s="80"/>
      <c r="AH1290" s="5"/>
      <c r="AI1290" s="80"/>
      <c r="AJ1290" s="5"/>
      <c r="AK1290" s="80"/>
      <c r="AL1290" s="5"/>
      <c r="AM1290" s="80"/>
      <c r="AN1290" s="5"/>
      <c r="AO1290" s="80"/>
      <c r="AP1290" s="80"/>
      <c r="AQ1290" s="5"/>
      <c r="AR1290" s="80"/>
      <c r="AS1290" s="5"/>
      <c r="AT1290" s="80"/>
      <c r="AU1290" s="5"/>
      <c r="AV1290" s="80"/>
      <c r="AW1290" s="5"/>
      <c r="AX1290" s="80"/>
      <c r="AY1290" s="5"/>
      <c r="AZ1290" s="80"/>
      <c r="BA1290" s="5"/>
      <c r="BB1290" s="80"/>
      <c r="BC1290" s="80"/>
      <c r="BD1290" s="80"/>
      <c r="BE1290" s="80"/>
      <c r="BF1290" s="80"/>
      <c r="BG1290" s="80"/>
      <c r="BH1290" s="80"/>
      <c r="BI1290" s="80"/>
      <c r="BJ1290" s="80"/>
      <c r="BK1290" s="80"/>
      <c r="BL1290" s="80"/>
      <c r="BM1290" s="80"/>
      <c r="BN1290" s="80"/>
      <c r="BO1290" s="80"/>
      <c r="BP1290" s="80"/>
      <c r="BQ1290" s="80"/>
      <c r="BR1290" s="80"/>
      <c r="BS1290" s="80"/>
      <c r="BT1290" s="80"/>
      <c r="BU1290" s="80"/>
      <c r="BV1290" s="80"/>
      <c r="BW1290" s="80"/>
      <c r="BX1290" s="80"/>
      <c r="BY1290" s="80"/>
      <c r="BZ1290" s="80"/>
      <c r="CE1290" s="5"/>
    </row>
    <row r="1291" spans="2:83" s="6" customFormat="1" x14ac:dyDescent="0.25">
      <c r="B1291" s="77"/>
      <c r="C1291" s="78"/>
      <c r="D1291" s="80"/>
      <c r="E1291" s="80"/>
      <c r="F1291" s="80"/>
      <c r="G1291" s="80"/>
      <c r="H1291" s="80"/>
      <c r="I1291" s="80"/>
      <c r="J1291" s="80"/>
      <c r="K1291" s="5"/>
      <c r="L1291" s="5"/>
      <c r="M1291" s="80"/>
      <c r="N1291" s="5"/>
      <c r="O1291" s="80"/>
      <c r="P1291" s="5"/>
      <c r="Q1291" s="80"/>
      <c r="R1291" s="5"/>
      <c r="S1291" s="80"/>
      <c r="T1291" s="5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5"/>
      <c r="AE1291" s="80"/>
      <c r="AF1291" s="5"/>
      <c r="AG1291" s="80"/>
      <c r="AH1291" s="5"/>
      <c r="AI1291" s="80"/>
      <c r="AJ1291" s="5"/>
      <c r="AK1291" s="80"/>
      <c r="AL1291" s="5"/>
      <c r="AM1291" s="80"/>
      <c r="AN1291" s="5"/>
      <c r="AO1291" s="80"/>
      <c r="AP1291" s="80"/>
      <c r="AQ1291" s="5"/>
      <c r="AR1291" s="80"/>
      <c r="AS1291" s="5"/>
      <c r="AT1291" s="80"/>
      <c r="AU1291" s="5"/>
      <c r="AV1291" s="80"/>
      <c r="AW1291" s="5"/>
      <c r="AX1291" s="80"/>
      <c r="AY1291" s="5"/>
      <c r="AZ1291" s="80"/>
      <c r="BA1291" s="5"/>
      <c r="BB1291" s="80"/>
      <c r="BC1291" s="80"/>
      <c r="BD1291" s="80"/>
      <c r="BE1291" s="80"/>
      <c r="BF1291" s="80"/>
      <c r="BG1291" s="80"/>
      <c r="BH1291" s="80"/>
      <c r="BI1291" s="80"/>
      <c r="BJ1291" s="80"/>
      <c r="BK1291" s="80"/>
      <c r="BL1291" s="80"/>
      <c r="BM1291" s="80"/>
      <c r="BN1291" s="80"/>
      <c r="BO1291" s="80"/>
      <c r="BP1291" s="80"/>
      <c r="BQ1291" s="80"/>
      <c r="BR1291" s="80"/>
      <c r="BS1291" s="80"/>
      <c r="BT1291" s="80"/>
      <c r="BU1291" s="80"/>
      <c r="BV1291" s="80"/>
      <c r="BW1291" s="80"/>
      <c r="BX1291" s="80"/>
      <c r="BY1291" s="80"/>
      <c r="BZ1291" s="80"/>
      <c r="CE1291" s="5"/>
    </row>
    <row r="1292" spans="2:83" s="6" customFormat="1" x14ac:dyDescent="0.25">
      <c r="B1292" s="77"/>
      <c r="C1292" s="78"/>
      <c r="D1292" s="80"/>
      <c r="E1292" s="80"/>
      <c r="F1292" s="80"/>
      <c r="G1292" s="80"/>
      <c r="H1292" s="80"/>
      <c r="I1292" s="80"/>
      <c r="J1292" s="80"/>
      <c r="K1292" s="5"/>
      <c r="L1292" s="5"/>
      <c r="M1292" s="80"/>
      <c r="N1292" s="5"/>
      <c r="O1292" s="80"/>
      <c r="P1292" s="5"/>
      <c r="Q1292" s="80"/>
      <c r="R1292" s="5"/>
      <c r="S1292" s="80"/>
      <c r="T1292" s="5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5"/>
      <c r="AE1292" s="80"/>
      <c r="AF1292" s="5"/>
      <c r="AG1292" s="80"/>
      <c r="AH1292" s="5"/>
      <c r="AI1292" s="80"/>
      <c r="AJ1292" s="5"/>
      <c r="AK1292" s="80"/>
      <c r="AL1292" s="5"/>
      <c r="AM1292" s="80"/>
      <c r="AN1292" s="5"/>
      <c r="AO1292" s="80"/>
      <c r="AP1292" s="80"/>
      <c r="AQ1292" s="5"/>
      <c r="AR1292" s="80"/>
      <c r="AS1292" s="5"/>
      <c r="AT1292" s="80"/>
      <c r="AU1292" s="5"/>
      <c r="AV1292" s="80"/>
      <c r="AW1292" s="5"/>
      <c r="AX1292" s="80"/>
      <c r="AY1292" s="5"/>
      <c r="AZ1292" s="80"/>
      <c r="BA1292" s="5"/>
      <c r="BB1292" s="80"/>
      <c r="BC1292" s="80"/>
      <c r="BD1292" s="80"/>
      <c r="BE1292" s="80"/>
      <c r="BF1292" s="80"/>
      <c r="BG1292" s="80"/>
      <c r="BH1292" s="80"/>
      <c r="BI1292" s="80"/>
      <c r="BJ1292" s="80"/>
      <c r="BK1292" s="80"/>
      <c r="BL1292" s="80"/>
      <c r="BM1292" s="80"/>
      <c r="BN1292" s="80"/>
      <c r="BO1292" s="80"/>
      <c r="BP1292" s="80"/>
      <c r="BQ1292" s="80"/>
      <c r="BR1292" s="80"/>
      <c r="BS1292" s="80"/>
      <c r="BT1292" s="80"/>
      <c r="BU1292" s="80"/>
      <c r="BV1292" s="80"/>
      <c r="BW1292" s="80"/>
      <c r="BX1292" s="80"/>
      <c r="BY1292" s="80"/>
      <c r="BZ1292" s="80"/>
      <c r="CE1292" s="5"/>
    </row>
    <row r="1293" spans="2:83" s="6" customFormat="1" x14ac:dyDescent="0.25">
      <c r="B1293" s="77"/>
      <c r="C1293" s="78"/>
      <c r="D1293" s="80"/>
      <c r="E1293" s="80"/>
      <c r="F1293" s="80"/>
      <c r="G1293" s="80"/>
      <c r="H1293" s="80"/>
      <c r="I1293" s="80"/>
      <c r="J1293" s="80"/>
      <c r="K1293" s="5"/>
      <c r="L1293" s="5"/>
      <c r="M1293" s="80"/>
      <c r="N1293" s="5"/>
      <c r="O1293" s="80"/>
      <c r="P1293" s="5"/>
      <c r="Q1293" s="80"/>
      <c r="R1293" s="5"/>
      <c r="S1293" s="80"/>
      <c r="T1293" s="5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5"/>
      <c r="AE1293" s="80"/>
      <c r="AF1293" s="5"/>
      <c r="AG1293" s="80"/>
      <c r="AH1293" s="5"/>
      <c r="AI1293" s="80"/>
      <c r="AJ1293" s="5"/>
      <c r="AK1293" s="80"/>
      <c r="AL1293" s="5"/>
      <c r="AM1293" s="80"/>
      <c r="AN1293" s="5"/>
      <c r="AO1293" s="80"/>
      <c r="AP1293" s="80"/>
      <c r="AQ1293" s="5"/>
      <c r="AR1293" s="80"/>
      <c r="AS1293" s="5"/>
      <c r="AT1293" s="80"/>
      <c r="AU1293" s="5"/>
      <c r="AV1293" s="80"/>
      <c r="AW1293" s="5"/>
      <c r="AX1293" s="80"/>
      <c r="AY1293" s="5"/>
      <c r="AZ1293" s="80"/>
      <c r="BA1293" s="5"/>
      <c r="BB1293" s="80"/>
      <c r="BC1293" s="80"/>
      <c r="BD1293" s="80"/>
      <c r="BE1293" s="80"/>
      <c r="BF1293" s="80"/>
      <c r="BG1293" s="80"/>
      <c r="BH1293" s="80"/>
      <c r="BI1293" s="80"/>
      <c r="BJ1293" s="80"/>
      <c r="BK1293" s="80"/>
      <c r="BL1293" s="80"/>
      <c r="BM1293" s="80"/>
      <c r="BN1293" s="80"/>
      <c r="BO1293" s="80"/>
      <c r="BP1293" s="80"/>
      <c r="BQ1293" s="80"/>
      <c r="BR1293" s="80"/>
      <c r="BS1293" s="80"/>
      <c r="BT1293" s="80"/>
      <c r="BU1293" s="80"/>
      <c r="BV1293" s="80"/>
      <c r="BW1293" s="80"/>
      <c r="BX1293" s="80"/>
      <c r="BY1293" s="80"/>
      <c r="BZ1293" s="80"/>
      <c r="CE1293" s="5"/>
    </row>
    <row r="1294" spans="2:83" s="6" customFormat="1" x14ac:dyDescent="0.25">
      <c r="B1294" s="77"/>
      <c r="C1294" s="78"/>
      <c r="D1294" s="80"/>
      <c r="E1294" s="80"/>
      <c r="F1294" s="80"/>
      <c r="G1294" s="80"/>
      <c r="H1294" s="80"/>
      <c r="I1294" s="80"/>
      <c r="J1294" s="80"/>
      <c r="K1294" s="5"/>
      <c r="L1294" s="5"/>
      <c r="M1294" s="80"/>
      <c r="N1294" s="5"/>
      <c r="O1294" s="80"/>
      <c r="P1294" s="5"/>
      <c r="Q1294" s="80"/>
      <c r="R1294" s="5"/>
      <c r="S1294" s="80"/>
      <c r="T1294" s="5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5"/>
      <c r="AE1294" s="80"/>
      <c r="AF1294" s="5"/>
      <c r="AG1294" s="80"/>
      <c r="AH1294" s="5"/>
      <c r="AI1294" s="80"/>
      <c r="AJ1294" s="5"/>
      <c r="AK1294" s="80"/>
      <c r="AL1294" s="5"/>
      <c r="AM1294" s="80"/>
      <c r="AN1294" s="5"/>
      <c r="AO1294" s="80"/>
      <c r="AP1294" s="80"/>
      <c r="AQ1294" s="5"/>
      <c r="AR1294" s="80"/>
      <c r="AS1294" s="5"/>
      <c r="AT1294" s="80"/>
      <c r="AU1294" s="5"/>
      <c r="AV1294" s="80"/>
      <c r="AW1294" s="5"/>
      <c r="AX1294" s="80"/>
      <c r="AY1294" s="5"/>
      <c r="AZ1294" s="80"/>
      <c r="BA1294" s="5"/>
      <c r="BB1294" s="80"/>
      <c r="BC1294" s="80"/>
      <c r="BD1294" s="80"/>
      <c r="BE1294" s="80"/>
      <c r="BF1294" s="80"/>
      <c r="BG1294" s="80"/>
      <c r="BH1294" s="80"/>
      <c r="BI1294" s="80"/>
      <c r="BJ1294" s="80"/>
      <c r="BK1294" s="80"/>
      <c r="BL1294" s="80"/>
      <c r="BM1294" s="80"/>
      <c r="BN1294" s="80"/>
      <c r="BO1294" s="80"/>
      <c r="BP1294" s="80"/>
      <c r="BQ1294" s="80"/>
      <c r="BR1294" s="80"/>
      <c r="BS1294" s="80"/>
      <c r="BT1294" s="80"/>
      <c r="BU1294" s="80"/>
      <c r="BV1294" s="80"/>
      <c r="BW1294" s="80"/>
      <c r="BX1294" s="80"/>
      <c r="BY1294" s="80"/>
      <c r="BZ1294" s="80"/>
      <c r="CE1294" s="5"/>
    </row>
    <row r="1295" spans="2:83" s="6" customFormat="1" x14ac:dyDescent="0.25">
      <c r="B1295" s="77"/>
      <c r="C1295" s="78"/>
      <c r="D1295" s="80"/>
      <c r="E1295" s="80"/>
      <c r="F1295" s="80"/>
      <c r="G1295" s="80"/>
      <c r="H1295" s="80"/>
      <c r="I1295" s="80"/>
      <c r="J1295" s="80"/>
      <c r="K1295" s="5"/>
      <c r="L1295" s="5"/>
      <c r="M1295" s="80"/>
      <c r="N1295" s="5"/>
      <c r="O1295" s="80"/>
      <c r="P1295" s="5"/>
      <c r="Q1295" s="80"/>
      <c r="R1295" s="5"/>
      <c r="S1295" s="80"/>
      <c r="T1295" s="5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5"/>
      <c r="AE1295" s="80"/>
      <c r="AF1295" s="5"/>
      <c r="AG1295" s="80"/>
      <c r="AH1295" s="5"/>
      <c r="AI1295" s="80"/>
      <c r="AJ1295" s="5"/>
      <c r="AK1295" s="80"/>
      <c r="AL1295" s="5"/>
      <c r="AM1295" s="80"/>
      <c r="AN1295" s="5"/>
      <c r="AO1295" s="80"/>
      <c r="AP1295" s="80"/>
      <c r="AQ1295" s="5"/>
      <c r="AR1295" s="80"/>
      <c r="AS1295" s="5"/>
      <c r="AT1295" s="80"/>
      <c r="AU1295" s="5"/>
      <c r="AV1295" s="80"/>
      <c r="AW1295" s="5"/>
      <c r="AX1295" s="80"/>
      <c r="AY1295" s="5"/>
      <c r="AZ1295" s="80"/>
      <c r="BA1295" s="5"/>
      <c r="BB1295" s="80"/>
      <c r="BC1295" s="80"/>
      <c r="BD1295" s="80"/>
      <c r="BE1295" s="80"/>
      <c r="BF1295" s="80"/>
      <c r="BG1295" s="80"/>
      <c r="BH1295" s="80"/>
      <c r="BI1295" s="80"/>
      <c r="BJ1295" s="80"/>
      <c r="BK1295" s="80"/>
      <c r="BL1295" s="80"/>
      <c r="BM1295" s="80"/>
      <c r="BN1295" s="80"/>
      <c r="BO1295" s="80"/>
      <c r="BP1295" s="80"/>
      <c r="BQ1295" s="80"/>
      <c r="BR1295" s="80"/>
      <c r="BS1295" s="80"/>
      <c r="BT1295" s="80"/>
      <c r="BU1295" s="80"/>
      <c r="BV1295" s="80"/>
      <c r="BW1295" s="80"/>
      <c r="BX1295" s="80"/>
      <c r="BY1295" s="80"/>
      <c r="BZ1295" s="80"/>
      <c r="CE1295" s="5"/>
    </row>
    <row r="1296" spans="2:83" s="6" customFormat="1" x14ac:dyDescent="0.25">
      <c r="B1296" s="77"/>
      <c r="C1296" s="78"/>
      <c r="D1296" s="80"/>
      <c r="E1296" s="80"/>
      <c r="F1296" s="80"/>
      <c r="G1296" s="80"/>
      <c r="H1296" s="80"/>
      <c r="I1296" s="80"/>
      <c r="J1296" s="80"/>
      <c r="K1296" s="5"/>
      <c r="L1296" s="5"/>
      <c r="M1296" s="80"/>
      <c r="N1296" s="5"/>
      <c r="O1296" s="80"/>
      <c r="P1296" s="5"/>
      <c r="Q1296" s="80"/>
      <c r="R1296" s="5"/>
      <c r="S1296" s="80"/>
      <c r="T1296" s="5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5"/>
      <c r="AE1296" s="80"/>
      <c r="AF1296" s="5"/>
      <c r="AG1296" s="80"/>
      <c r="AH1296" s="5"/>
      <c r="AI1296" s="80"/>
      <c r="AJ1296" s="5"/>
      <c r="AK1296" s="80"/>
      <c r="AL1296" s="5"/>
      <c r="AM1296" s="80"/>
      <c r="AN1296" s="5"/>
      <c r="AO1296" s="80"/>
      <c r="AP1296" s="80"/>
      <c r="AQ1296" s="5"/>
      <c r="AR1296" s="80"/>
      <c r="AS1296" s="5"/>
      <c r="AT1296" s="80"/>
      <c r="AU1296" s="5"/>
      <c r="AV1296" s="80"/>
      <c r="AW1296" s="5"/>
      <c r="AX1296" s="80"/>
      <c r="AY1296" s="5"/>
      <c r="AZ1296" s="80"/>
      <c r="BA1296" s="5"/>
      <c r="BB1296" s="80"/>
      <c r="BC1296" s="80"/>
      <c r="BD1296" s="80"/>
      <c r="BE1296" s="80"/>
      <c r="BF1296" s="80"/>
      <c r="BG1296" s="80"/>
      <c r="BH1296" s="80"/>
      <c r="BI1296" s="80"/>
      <c r="BJ1296" s="80"/>
      <c r="BK1296" s="80"/>
      <c r="BL1296" s="80"/>
      <c r="BM1296" s="80"/>
      <c r="BN1296" s="80"/>
      <c r="BO1296" s="80"/>
      <c r="BP1296" s="80"/>
      <c r="BQ1296" s="80"/>
      <c r="BR1296" s="80"/>
      <c r="BS1296" s="80"/>
      <c r="BT1296" s="80"/>
      <c r="BU1296" s="80"/>
      <c r="BV1296" s="80"/>
      <c r="BW1296" s="80"/>
      <c r="BX1296" s="80"/>
      <c r="BY1296" s="80"/>
      <c r="BZ1296" s="80"/>
      <c r="CE1296" s="5"/>
    </row>
    <row r="1297" spans="2:83" s="6" customFormat="1" x14ac:dyDescent="0.25">
      <c r="B1297" s="77"/>
      <c r="C1297" s="78"/>
      <c r="D1297" s="80"/>
      <c r="E1297" s="80"/>
      <c r="F1297" s="80"/>
      <c r="G1297" s="80"/>
      <c r="H1297" s="80"/>
      <c r="I1297" s="80"/>
      <c r="J1297" s="80"/>
      <c r="K1297" s="5"/>
      <c r="L1297" s="5"/>
      <c r="M1297" s="80"/>
      <c r="N1297" s="5"/>
      <c r="O1297" s="80"/>
      <c r="P1297" s="5"/>
      <c r="Q1297" s="80"/>
      <c r="R1297" s="5"/>
      <c r="S1297" s="80"/>
      <c r="T1297" s="5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5"/>
      <c r="AE1297" s="80"/>
      <c r="AF1297" s="5"/>
      <c r="AG1297" s="80"/>
      <c r="AH1297" s="5"/>
      <c r="AI1297" s="80"/>
      <c r="AJ1297" s="5"/>
      <c r="AK1297" s="80"/>
      <c r="AL1297" s="5"/>
      <c r="AM1297" s="80"/>
      <c r="AN1297" s="5"/>
      <c r="AO1297" s="80"/>
      <c r="AP1297" s="80"/>
      <c r="AQ1297" s="5"/>
      <c r="AR1297" s="80"/>
      <c r="AS1297" s="5"/>
      <c r="AT1297" s="80"/>
      <c r="AU1297" s="5"/>
      <c r="AV1297" s="80"/>
      <c r="AW1297" s="5"/>
      <c r="AX1297" s="80"/>
      <c r="AY1297" s="5"/>
      <c r="AZ1297" s="80"/>
      <c r="BA1297" s="5"/>
      <c r="BB1297" s="80"/>
      <c r="BC1297" s="80"/>
      <c r="BD1297" s="80"/>
      <c r="BE1297" s="80"/>
      <c r="BF1297" s="80"/>
      <c r="BG1297" s="80"/>
      <c r="BH1297" s="80"/>
      <c r="BI1297" s="80"/>
      <c r="BJ1297" s="80"/>
      <c r="BK1297" s="80"/>
      <c r="BL1297" s="80"/>
      <c r="BM1297" s="80"/>
      <c r="BN1297" s="80"/>
      <c r="BO1297" s="80"/>
      <c r="BP1297" s="80"/>
      <c r="BQ1297" s="80"/>
      <c r="BR1297" s="80"/>
      <c r="BS1297" s="80"/>
      <c r="BT1297" s="80"/>
      <c r="BU1297" s="80"/>
      <c r="BV1297" s="80"/>
      <c r="BW1297" s="80"/>
      <c r="BX1297" s="80"/>
      <c r="BY1297" s="80"/>
      <c r="BZ1297" s="80"/>
      <c r="CE1297" s="5"/>
    </row>
    <row r="1298" spans="2:83" s="6" customFormat="1" x14ac:dyDescent="0.25">
      <c r="B1298" s="77"/>
      <c r="C1298" s="78"/>
      <c r="D1298" s="80"/>
      <c r="E1298" s="80"/>
      <c r="F1298" s="80"/>
      <c r="G1298" s="80"/>
      <c r="H1298" s="80"/>
      <c r="I1298" s="80"/>
      <c r="J1298" s="80"/>
      <c r="K1298" s="5"/>
      <c r="L1298" s="5"/>
      <c r="M1298" s="80"/>
      <c r="N1298" s="5"/>
      <c r="O1298" s="80"/>
      <c r="P1298" s="5"/>
      <c r="Q1298" s="80"/>
      <c r="R1298" s="5"/>
      <c r="S1298" s="80"/>
      <c r="T1298" s="5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5"/>
      <c r="AE1298" s="80"/>
      <c r="AF1298" s="5"/>
      <c r="AG1298" s="80"/>
      <c r="AH1298" s="5"/>
      <c r="AI1298" s="80"/>
      <c r="AJ1298" s="5"/>
      <c r="AK1298" s="80"/>
      <c r="AL1298" s="5"/>
      <c r="AM1298" s="80"/>
      <c r="AN1298" s="5"/>
      <c r="AO1298" s="80"/>
      <c r="AP1298" s="80"/>
      <c r="AQ1298" s="5"/>
      <c r="AR1298" s="80"/>
      <c r="AS1298" s="5"/>
      <c r="AT1298" s="80"/>
      <c r="AU1298" s="5"/>
      <c r="AV1298" s="80"/>
      <c r="AW1298" s="5"/>
      <c r="AX1298" s="80"/>
      <c r="AY1298" s="5"/>
      <c r="AZ1298" s="80"/>
      <c r="BA1298" s="5"/>
      <c r="BB1298" s="80"/>
      <c r="BC1298" s="80"/>
      <c r="BD1298" s="80"/>
      <c r="BE1298" s="80"/>
      <c r="BF1298" s="80"/>
      <c r="BG1298" s="80"/>
      <c r="BH1298" s="80"/>
      <c r="BI1298" s="80"/>
      <c r="BJ1298" s="80"/>
      <c r="BK1298" s="80"/>
      <c r="BL1298" s="80"/>
      <c r="BM1298" s="80"/>
      <c r="BN1298" s="80"/>
      <c r="BO1298" s="80"/>
      <c r="BP1298" s="80"/>
      <c r="BQ1298" s="80"/>
      <c r="BR1298" s="80"/>
      <c r="BS1298" s="80"/>
      <c r="BT1298" s="80"/>
      <c r="BU1298" s="80"/>
      <c r="BV1298" s="80"/>
      <c r="BW1298" s="80"/>
      <c r="BX1298" s="80"/>
      <c r="BY1298" s="80"/>
      <c r="BZ1298" s="80"/>
      <c r="CE1298" s="5"/>
    </row>
    <row r="1299" spans="2:83" s="6" customFormat="1" x14ac:dyDescent="0.25">
      <c r="B1299" s="77"/>
      <c r="C1299" s="78"/>
      <c r="D1299" s="80"/>
      <c r="E1299" s="80"/>
      <c r="F1299" s="80"/>
      <c r="G1299" s="80"/>
      <c r="H1299" s="80"/>
      <c r="I1299" s="80"/>
      <c r="J1299" s="80"/>
      <c r="K1299" s="5"/>
      <c r="L1299" s="5"/>
      <c r="M1299" s="80"/>
      <c r="N1299" s="5"/>
      <c r="O1299" s="80"/>
      <c r="P1299" s="5"/>
      <c r="Q1299" s="80"/>
      <c r="R1299" s="5"/>
      <c r="S1299" s="80"/>
      <c r="T1299" s="5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5"/>
      <c r="AE1299" s="80"/>
      <c r="AF1299" s="5"/>
      <c r="AG1299" s="80"/>
      <c r="AH1299" s="5"/>
      <c r="AI1299" s="80"/>
      <c r="AJ1299" s="5"/>
      <c r="AK1299" s="80"/>
      <c r="AL1299" s="5"/>
      <c r="AM1299" s="80"/>
      <c r="AN1299" s="5"/>
      <c r="AO1299" s="80"/>
      <c r="AP1299" s="80"/>
      <c r="AQ1299" s="5"/>
      <c r="AR1299" s="80"/>
      <c r="AS1299" s="5"/>
      <c r="AT1299" s="80"/>
      <c r="AU1299" s="5"/>
      <c r="AV1299" s="80"/>
      <c r="AW1299" s="5"/>
      <c r="AX1299" s="80"/>
      <c r="AY1299" s="5"/>
      <c r="AZ1299" s="80"/>
      <c r="BA1299" s="5"/>
      <c r="BB1299" s="80"/>
      <c r="BC1299" s="80"/>
      <c r="BD1299" s="80"/>
      <c r="BE1299" s="80"/>
      <c r="BF1299" s="80"/>
      <c r="BG1299" s="80"/>
      <c r="BH1299" s="80"/>
      <c r="BI1299" s="80"/>
      <c r="BJ1299" s="80"/>
      <c r="BK1299" s="80"/>
      <c r="BL1299" s="80"/>
      <c r="BM1299" s="80"/>
      <c r="BN1299" s="80"/>
      <c r="BO1299" s="80"/>
      <c r="BP1299" s="80"/>
      <c r="BQ1299" s="80"/>
      <c r="BR1299" s="80"/>
      <c r="BS1299" s="80"/>
      <c r="BT1299" s="80"/>
      <c r="BU1299" s="80"/>
      <c r="BV1299" s="80"/>
      <c r="BW1299" s="80"/>
      <c r="BX1299" s="80"/>
      <c r="BY1299" s="80"/>
      <c r="BZ1299" s="80"/>
      <c r="CE1299" s="5"/>
    </row>
    <row r="1300" spans="2:83" s="6" customFormat="1" x14ac:dyDescent="0.25">
      <c r="B1300" s="77"/>
      <c r="C1300" s="78"/>
      <c r="D1300" s="80"/>
      <c r="E1300" s="80"/>
      <c r="F1300" s="80"/>
      <c r="G1300" s="80"/>
      <c r="H1300" s="80"/>
      <c r="I1300" s="80"/>
      <c r="J1300" s="80"/>
      <c r="K1300" s="5"/>
      <c r="L1300" s="5"/>
      <c r="M1300" s="80"/>
      <c r="N1300" s="5"/>
      <c r="O1300" s="80"/>
      <c r="P1300" s="5"/>
      <c r="Q1300" s="80"/>
      <c r="R1300" s="5"/>
      <c r="S1300" s="80"/>
      <c r="T1300" s="5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5"/>
      <c r="AE1300" s="80"/>
      <c r="AF1300" s="5"/>
      <c r="AG1300" s="80"/>
      <c r="AH1300" s="5"/>
      <c r="AI1300" s="80"/>
      <c r="AJ1300" s="5"/>
      <c r="AK1300" s="80"/>
      <c r="AL1300" s="5"/>
      <c r="AM1300" s="80"/>
      <c r="AN1300" s="5"/>
      <c r="AO1300" s="80"/>
      <c r="AP1300" s="80"/>
      <c r="AQ1300" s="5"/>
      <c r="AR1300" s="80"/>
      <c r="AS1300" s="5"/>
      <c r="AT1300" s="80"/>
      <c r="AU1300" s="5"/>
      <c r="AV1300" s="80"/>
      <c r="AW1300" s="5"/>
      <c r="AX1300" s="80"/>
      <c r="AY1300" s="5"/>
      <c r="AZ1300" s="80"/>
      <c r="BA1300" s="5"/>
      <c r="BB1300" s="80"/>
      <c r="BC1300" s="80"/>
      <c r="BD1300" s="80"/>
      <c r="BE1300" s="80"/>
      <c r="BF1300" s="80"/>
      <c r="BG1300" s="80"/>
      <c r="BH1300" s="80"/>
      <c r="BI1300" s="80"/>
      <c r="BJ1300" s="80"/>
      <c r="BK1300" s="80"/>
      <c r="BL1300" s="80"/>
      <c r="BM1300" s="80"/>
      <c r="BN1300" s="80"/>
      <c r="BO1300" s="80"/>
      <c r="BP1300" s="80"/>
      <c r="BQ1300" s="80"/>
      <c r="BR1300" s="80"/>
      <c r="BS1300" s="80"/>
      <c r="BT1300" s="80"/>
      <c r="BU1300" s="80"/>
      <c r="BV1300" s="80"/>
      <c r="BW1300" s="80"/>
      <c r="BX1300" s="80"/>
      <c r="BY1300" s="80"/>
      <c r="BZ1300" s="80"/>
      <c r="CE1300" s="5"/>
    </row>
    <row r="1301" spans="2:83" s="6" customFormat="1" x14ac:dyDescent="0.25">
      <c r="B1301" s="77"/>
      <c r="C1301" s="78"/>
      <c r="D1301" s="80"/>
      <c r="E1301" s="80"/>
      <c r="F1301" s="80"/>
      <c r="G1301" s="80"/>
      <c r="H1301" s="80"/>
      <c r="I1301" s="80"/>
      <c r="J1301" s="80"/>
      <c r="K1301" s="5"/>
      <c r="L1301" s="5"/>
      <c r="M1301" s="80"/>
      <c r="N1301" s="5"/>
      <c r="O1301" s="80"/>
      <c r="P1301" s="5"/>
      <c r="Q1301" s="80"/>
      <c r="R1301" s="5"/>
      <c r="S1301" s="80"/>
      <c r="T1301" s="5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5"/>
      <c r="AE1301" s="80"/>
      <c r="AF1301" s="5"/>
      <c r="AG1301" s="80"/>
      <c r="AH1301" s="5"/>
      <c r="AI1301" s="80"/>
      <c r="AJ1301" s="5"/>
      <c r="AK1301" s="80"/>
      <c r="AL1301" s="5"/>
      <c r="AM1301" s="80"/>
      <c r="AN1301" s="5"/>
      <c r="AO1301" s="80"/>
      <c r="AP1301" s="80"/>
      <c r="AQ1301" s="5"/>
      <c r="AR1301" s="80"/>
      <c r="AS1301" s="5"/>
      <c r="AT1301" s="80"/>
      <c r="AU1301" s="5"/>
      <c r="AV1301" s="80"/>
      <c r="AW1301" s="5"/>
      <c r="AX1301" s="80"/>
      <c r="AY1301" s="5"/>
      <c r="AZ1301" s="80"/>
      <c r="BA1301" s="5"/>
      <c r="BB1301" s="80"/>
      <c r="BC1301" s="80"/>
      <c r="BD1301" s="80"/>
      <c r="BE1301" s="80"/>
      <c r="BF1301" s="80"/>
      <c r="BG1301" s="80"/>
      <c r="BH1301" s="80"/>
      <c r="BI1301" s="80"/>
      <c r="BJ1301" s="80"/>
      <c r="BK1301" s="80"/>
      <c r="BL1301" s="80"/>
      <c r="BM1301" s="80"/>
      <c r="BN1301" s="80"/>
      <c r="BO1301" s="80"/>
      <c r="BP1301" s="80"/>
      <c r="BQ1301" s="80"/>
      <c r="BR1301" s="80"/>
      <c r="BS1301" s="80"/>
      <c r="BT1301" s="80"/>
      <c r="BU1301" s="80"/>
      <c r="BV1301" s="80"/>
      <c r="BW1301" s="80"/>
      <c r="BX1301" s="80"/>
      <c r="BY1301" s="80"/>
      <c r="BZ1301" s="80"/>
      <c r="CE1301" s="5"/>
    </row>
    <row r="1302" spans="2:83" s="6" customFormat="1" x14ac:dyDescent="0.25">
      <c r="B1302" s="77"/>
      <c r="C1302" s="78"/>
      <c r="D1302" s="80"/>
      <c r="E1302" s="80"/>
      <c r="F1302" s="80"/>
      <c r="G1302" s="80"/>
      <c r="H1302" s="80"/>
      <c r="I1302" s="80"/>
      <c r="J1302" s="80"/>
      <c r="K1302" s="5"/>
      <c r="L1302" s="5"/>
      <c r="M1302" s="80"/>
      <c r="N1302" s="5"/>
      <c r="O1302" s="80"/>
      <c r="P1302" s="5"/>
      <c r="Q1302" s="80"/>
      <c r="R1302" s="5"/>
      <c r="S1302" s="80"/>
      <c r="T1302" s="5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5"/>
      <c r="AE1302" s="80"/>
      <c r="AF1302" s="5"/>
      <c r="AG1302" s="80"/>
      <c r="AH1302" s="5"/>
      <c r="AI1302" s="80"/>
      <c r="AJ1302" s="5"/>
      <c r="AK1302" s="80"/>
      <c r="AL1302" s="5"/>
      <c r="AM1302" s="80"/>
      <c r="AN1302" s="5"/>
      <c r="AO1302" s="80"/>
      <c r="AP1302" s="80"/>
      <c r="AQ1302" s="5"/>
      <c r="AR1302" s="80"/>
      <c r="AS1302" s="5"/>
      <c r="AT1302" s="80"/>
      <c r="AU1302" s="5"/>
      <c r="AV1302" s="80"/>
      <c r="AW1302" s="5"/>
      <c r="AX1302" s="80"/>
      <c r="AY1302" s="5"/>
      <c r="AZ1302" s="80"/>
      <c r="BA1302" s="5"/>
      <c r="BB1302" s="80"/>
      <c r="BC1302" s="80"/>
      <c r="BD1302" s="80"/>
      <c r="BE1302" s="80"/>
      <c r="BF1302" s="80"/>
      <c r="BG1302" s="80"/>
      <c r="BH1302" s="80"/>
      <c r="BI1302" s="80"/>
      <c r="BJ1302" s="80"/>
      <c r="BK1302" s="80"/>
      <c r="BL1302" s="80"/>
      <c r="BM1302" s="80"/>
      <c r="BN1302" s="80"/>
      <c r="BO1302" s="80"/>
      <c r="BP1302" s="80"/>
      <c r="BQ1302" s="80"/>
      <c r="BR1302" s="80"/>
      <c r="BS1302" s="80"/>
      <c r="BT1302" s="80"/>
      <c r="BU1302" s="80"/>
      <c r="BV1302" s="80"/>
      <c r="BW1302" s="80"/>
      <c r="BX1302" s="80"/>
      <c r="BY1302" s="80"/>
      <c r="BZ1302" s="80"/>
      <c r="CE1302" s="5"/>
    </row>
    <row r="1303" spans="2:83" s="6" customFormat="1" x14ac:dyDescent="0.25">
      <c r="B1303" s="77"/>
      <c r="C1303" s="78"/>
      <c r="D1303" s="80"/>
      <c r="E1303" s="80"/>
      <c r="F1303" s="80"/>
      <c r="G1303" s="80"/>
      <c r="H1303" s="80"/>
      <c r="I1303" s="80"/>
      <c r="J1303" s="80"/>
      <c r="K1303" s="5"/>
      <c r="L1303" s="5"/>
      <c r="M1303" s="80"/>
      <c r="N1303" s="5"/>
      <c r="O1303" s="80"/>
      <c r="P1303" s="5"/>
      <c r="Q1303" s="80"/>
      <c r="R1303" s="5"/>
      <c r="S1303" s="80"/>
      <c r="T1303" s="5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5"/>
      <c r="AE1303" s="80"/>
      <c r="AF1303" s="5"/>
      <c r="AG1303" s="80"/>
      <c r="AH1303" s="5"/>
      <c r="AI1303" s="80"/>
      <c r="AJ1303" s="5"/>
      <c r="AK1303" s="80"/>
      <c r="AL1303" s="5"/>
      <c r="AM1303" s="80"/>
      <c r="AN1303" s="5"/>
      <c r="AO1303" s="80"/>
      <c r="AP1303" s="80"/>
      <c r="AQ1303" s="5"/>
      <c r="AR1303" s="80"/>
      <c r="AS1303" s="5"/>
      <c r="AT1303" s="80"/>
      <c r="AU1303" s="5"/>
      <c r="AV1303" s="80"/>
      <c r="AW1303" s="5"/>
      <c r="AX1303" s="80"/>
      <c r="AY1303" s="5"/>
      <c r="AZ1303" s="80"/>
      <c r="BA1303" s="5"/>
      <c r="BB1303" s="80"/>
      <c r="BC1303" s="80"/>
      <c r="BD1303" s="80"/>
      <c r="BE1303" s="80"/>
      <c r="BF1303" s="80"/>
      <c r="BG1303" s="80"/>
      <c r="BH1303" s="80"/>
      <c r="BI1303" s="80"/>
      <c r="BJ1303" s="80"/>
      <c r="BK1303" s="80"/>
      <c r="BL1303" s="80"/>
      <c r="BM1303" s="80"/>
      <c r="BN1303" s="80"/>
      <c r="BO1303" s="80"/>
      <c r="BP1303" s="80"/>
      <c r="BQ1303" s="80"/>
      <c r="BR1303" s="80"/>
      <c r="BS1303" s="80"/>
      <c r="BT1303" s="80"/>
      <c r="BU1303" s="80"/>
      <c r="BV1303" s="80"/>
      <c r="BW1303" s="80"/>
      <c r="BX1303" s="80"/>
      <c r="BY1303" s="80"/>
      <c r="BZ1303" s="80"/>
      <c r="CE1303" s="5"/>
    </row>
    <row r="1304" spans="2:83" s="6" customFormat="1" x14ac:dyDescent="0.25">
      <c r="B1304" s="77"/>
      <c r="C1304" s="78"/>
      <c r="D1304" s="80"/>
      <c r="E1304" s="80"/>
      <c r="F1304" s="80"/>
      <c r="G1304" s="80"/>
      <c r="H1304" s="80"/>
      <c r="I1304" s="80"/>
      <c r="J1304" s="80"/>
      <c r="K1304" s="5"/>
      <c r="L1304" s="5"/>
      <c r="M1304" s="80"/>
      <c r="N1304" s="5"/>
      <c r="O1304" s="80"/>
      <c r="P1304" s="5"/>
      <c r="Q1304" s="80"/>
      <c r="R1304" s="5"/>
      <c r="S1304" s="80"/>
      <c r="T1304" s="5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5"/>
      <c r="AE1304" s="80"/>
      <c r="AF1304" s="5"/>
      <c r="AG1304" s="80"/>
      <c r="AH1304" s="5"/>
      <c r="AI1304" s="80"/>
      <c r="AJ1304" s="5"/>
      <c r="AK1304" s="80"/>
      <c r="AL1304" s="5"/>
      <c r="AM1304" s="80"/>
      <c r="AN1304" s="5"/>
      <c r="AO1304" s="80"/>
      <c r="AP1304" s="80"/>
      <c r="AQ1304" s="5"/>
      <c r="AR1304" s="80"/>
      <c r="AS1304" s="5"/>
      <c r="AT1304" s="80"/>
      <c r="AU1304" s="5"/>
      <c r="AV1304" s="80"/>
      <c r="AW1304" s="5"/>
      <c r="AX1304" s="80"/>
      <c r="AY1304" s="5"/>
      <c r="AZ1304" s="80"/>
      <c r="BA1304" s="5"/>
      <c r="BB1304" s="80"/>
      <c r="BC1304" s="80"/>
      <c r="BD1304" s="80"/>
      <c r="BE1304" s="80"/>
      <c r="BF1304" s="80"/>
      <c r="BG1304" s="80"/>
      <c r="BH1304" s="80"/>
      <c r="BI1304" s="80"/>
      <c r="BJ1304" s="80"/>
      <c r="BK1304" s="80"/>
      <c r="BL1304" s="80"/>
      <c r="BM1304" s="80"/>
      <c r="BN1304" s="80"/>
      <c r="BO1304" s="80"/>
      <c r="BP1304" s="80"/>
      <c r="BQ1304" s="80"/>
      <c r="BR1304" s="80"/>
      <c r="BS1304" s="80"/>
      <c r="BT1304" s="80"/>
      <c r="BU1304" s="80"/>
      <c r="BV1304" s="80"/>
      <c r="BW1304" s="80"/>
      <c r="BX1304" s="80"/>
      <c r="BY1304" s="80"/>
      <c r="BZ1304" s="80"/>
      <c r="CE1304" s="5"/>
    </row>
    <row r="1305" spans="2:83" s="6" customFormat="1" x14ac:dyDescent="0.25">
      <c r="B1305" s="77"/>
      <c r="C1305" s="78"/>
      <c r="D1305" s="80"/>
      <c r="E1305" s="80"/>
      <c r="F1305" s="80"/>
      <c r="G1305" s="80"/>
      <c r="H1305" s="80"/>
      <c r="I1305" s="80"/>
      <c r="J1305" s="80"/>
      <c r="K1305" s="5"/>
      <c r="L1305" s="5"/>
      <c r="M1305" s="80"/>
      <c r="N1305" s="5"/>
      <c r="O1305" s="80"/>
      <c r="P1305" s="5"/>
      <c r="Q1305" s="80"/>
      <c r="R1305" s="5"/>
      <c r="S1305" s="80"/>
      <c r="T1305" s="5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5"/>
      <c r="AE1305" s="80"/>
      <c r="AF1305" s="5"/>
      <c r="AG1305" s="80"/>
      <c r="AH1305" s="5"/>
      <c r="AI1305" s="80"/>
      <c r="AJ1305" s="5"/>
      <c r="AK1305" s="80"/>
      <c r="AL1305" s="5"/>
      <c r="AM1305" s="80"/>
      <c r="AN1305" s="5"/>
      <c r="AO1305" s="80"/>
      <c r="AP1305" s="80"/>
      <c r="AQ1305" s="5"/>
      <c r="AR1305" s="80"/>
      <c r="AS1305" s="5"/>
      <c r="AT1305" s="80"/>
      <c r="AU1305" s="5"/>
      <c r="AV1305" s="80"/>
      <c r="AW1305" s="5"/>
      <c r="AX1305" s="80"/>
      <c r="AY1305" s="5"/>
      <c r="AZ1305" s="80"/>
      <c r="BA1305" s="5"/>
      <c r="BB1305" s="80"/>
      <c r="BC1305" s="80"/>
      <c r="BD1305" s="80"/>
      <c r="BE1305" s="80"/>
      <c r="BF1305" s="80"/>
      <c r="BG1305" s="80"/>
      <c r="BH1305" s="80"/>
      <c r="BI1305" s="80"/>
      <c r="BJ1305" s="80"/>
      <c r="BK1305" s="80"/>
      <c r="BL1305" s="80"/>
      <c r="BM1305" s="80"/>
      <c r="BN1305" s="80"/>
      <c r="BO1305" s="80"/>
      <c r="BP1305" s="80"/>
      <c r="BQ1305" s="80"/>
      <c r="BR1305" s="80"/>
      <c r="BS1305" s="80"/>
      <c r="BT1305" s="80"/>
      <c r="BU1305" s="80"/>
      <c r="BV1305" s="80"/>
      <c r="BW1305" s="80"/>
      <c r="BX1305" s="80"/>
      <c r="BY1305" s="80"/>
      <c r="BZ1305" s="80"/>
      <c r="CE1305" s="5"/>
    </row>
    <row r="1306" spans="2:83" s="6" customFormat="1" x14ac:dyDescent="0.25">
      <c r="B1306" s="77"/>
      <c r="C1306" s="78"/>
      <c r="D1306" s="80"/>
      <c r="E1306" s="80"/>
      <c r="F1306" s="80"/>
      <c r="G1306" s="80"/>
      <c r="H1306" s="80"/>
      <c r="I1306" s="80"/>
      <c r="J1306" s="80"/>
      <c r="K1306" s="5"/>
      <c r="L1306" s="5"/>
      <c r="M1306" s="80"/>
      <c r="N1306" s="5"/>
      <c r="O1306" s="80"/>
      <c r="P1306" s="5"/>
      <c r="Q1306" s="80"/>
      <c r="R1306" s="5"/>
      <c r="S1306" s="80"/>
      <c r="T1306" s="5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5"/>
      <c r="AE1306" s="80"/>
      <c r="AF1306" s="5"/>
      <c r="AG1306" s="80"/>
      <c r="AH1306" s="5"/>
      <c r="AI1306" s="80"/>
      <c r="AJ1306" s="5"/>
      <c r="AK1306" s="80"/>
      <c r="AL1306" s="5"/>
      <c r="AM1306" s="80"/>
      <c r="AN1306" s="5"/>
      <c r="AO1306" s="80"/>
      <c r="AP1306" s="80"/>
      <c r="AQ1306" s="5"/>
      <c r="AR1306" s="80"/>
      <c r="AS1306" s="5"/>
      <c r="AT1306" s="80"/>
      <c r="AU1306" s="5"/>
      <c r="AV1306" s="80"/>
      <c r="AW1306" s="5"/>
      <c r="AX1306" s="80"/>
      <c r="AY1306" s="5"/>
      <c r="AZ1306" s="80"/>
      <c r="BA1306" s="5"/>
      <c r="BB1306" s="80"/>
      <c r="BC1306" s="80"/>
      <c r="BD1306" s="80"/>
      <c r="BE1306" s="80"/>
      <c r="BF1306" s="80"/>
      <c r="BG1306" s="80"/>
      <c r="BH1306" s="80"/>
      <c r="BI1306" s="80"/>
      <c r="BJ1306" s="80"/>
      <c r="BK1306" s="80"/>
      <c r="BL1306" s="80"/>
      <c r="BM1306" s="80"/>
      <c r="BN1306" s="80"/>
      <c r="BO1306" s="80"/>
      <c r="BP1306" s="80"/>
      <c r="BQ1306" s="80"/>
      <c r="BR1306" s="80"/>
      <c r="BS1306" s="80"/>
      <c r="BT1306" s="80"/>
      <c r="BU1306" s="80"/>
      <c r="BV1306" s="80"/>
      <c r="BW1306" s="80"/>
      <c r="BX1306" s="80"/>
      <c r="BY1306" s="80"/>
      <c r="BZ1306" s="80"/>
      <c r="CE1306" s="5"/>
    </row>
    <row r="1307" spans="2:83" s="6" customFormat="1" x14ac:dyDescent="0.25">
      <c r="B1307" s="77"/>
      <c r="C1307" s="78"/>
      <c r="D1307" s="80"/>
      <c r="E1307" s="80"/>
      <c r="F1307" s="80"/>
      <c r="G1307" s="80"/>
      <c r="H1307" s="80"/>
      <c r="I1307" s="80"/>
      <c r="J1307" s="80"/>
      <c r="K1307" s="5"/>
      <c r="L1307" s="5"/>
      <c r="M1307" s="80"/>
      <c r="N1307" s="5"/>
      <c r="O1307" s="80"/>
      <c r="P1307" s="5"/>
      <c r="Q1307" s="80"/>
      <c r="R1307" s="5"/>
      <c r="S1307" s="80"/>
      <c r="T1307" s="5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5"/>
      <c r="AE1307" s="80"/>
      <c r="AF1307" s="5"/>
      <c r="AG1307" s="80"/>
      <c r="AH1307" s="5"/>
      <c r="AI1307" s="80"/>
      <c r="AJ1307" s="5"/>
      <c r="AK1307" s="80"/>
      <c r="AL1307" s="5"/>
      <c r="AM1307" s="80"/>
      <c r="AN1307" s="5"/>
      <c r="AO1307" s="80"/>
      <c r="AP1307" s="80"/>
      <c r="AQ1307" s="5"/>
      <c r="AR1307" s="80"/>
      <c r="AS1307" s="5"/>
      <c r="AT1307" s="80"/>
      <c r="AU1307" s="5"/>
      <c r="AV1307" s="80"/>
      <c r="AW1307" s="5"/>
      <c r="AX1307" s="80"/>
      <c r="AY1307" s="5"/>
      <c r="AZ1307" s="80"/>
      <c r="BA1307" s="5"/>
      <c r="BB1307" s="80"/>
      <c r="BC1307" s="80"/>
      <c r="BD1307" s="80"/>
      <c r="BE1307" s="80"/>
      <c r="BF1307" s="80"/>
      <c r="BG1307" s="80"/>
      <c r="BH1307" s="80"/>
      <c r="BI1307" s="80"/>
      <c r="BJ1307" s="80"/>
      <c r="BK1307" s="80"/>
      <c r="BL1307" s="80"/>
      <c r="BM1307" s="80"/>
      <c r="BN1307" s="80"/>
      <c r="BO1307" s="80"/>
      <c r="BP1307" s="80"/>
      <c r="BQ1307" s="80"/>
      <c r="BR1307" s="80"/>
      <c r="BS1307" s="80"/>
      <c r="BT1307" s="80"/>
      <c r="BU1307" s="80"/>
      <c r="BV1307" s="80"/>
      <c r="BW1307" s="80"/>
      <c r="BX1307" s="80"/>
      <c r="BY1307" s="80"/>
      <c r="BZ1307" s="80"/>
      <c r="CE1307" s="5"/>
    </row>
    <row r="1308" spans="2:83" s="6" customFormat="1" x14ac:dyDescent="0.25">
      <c r="B1308" s="77"/>
      <c r="C1308" s="78"/>
      <c r="D1308" s="80"/>
      <c r="E1308" s="80"/>
      <c r="F1308" s="80"/>
      <c r="G1308" s="80"/>
      <c r="H1308" s="80"/>
      <c r="I1308" s="80"/>
      <c r="J1308" s="80"/>
      <c r="K1308" s="5"/>
      <c r="L1308" s="5"/>
      <c r="M1308" s="80"/>
      <c r="N1308" s="5"/>
      <c r="O1308" s="80"/>
      <c r="P1308" s="5"/>
      <c r="Q1308" s="80"/>
      <c r="R1308" s="5"/>
      <c r="S1308" s="80"/>
      <c r="T1308" s="5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5"/>
      <c r="AE1308" s="80"/>
      <c r="AF1308" s="5"/>
      <c r="AG1308" s="80"/>
      <c r="AH1308" s="5"/>
      <c r="AI1308" s="80"/>
      <c r="AJ1308" s="5"/>
      <c r="AK1308" s="80"/>
      <c r="AL1308" s="5"/>
      <c r="AM1308" s="80"/>
      <c r="AN1308" s="5"/>
      <c r="AO1308" s="80"/>
      <c r="AP1308" s="80"/>
      <c r="AQ1308" s="5"/>
      <c r="AR1308" s="80"/>
      <c r="AS1308" s="5"/>
      <c r="AT1308" s="80"/>
      <c r="AU1308" s="5"/>
      <c r="AV1308" s="80"/>
      <c r="AW1308" s="5"/>
      <c r="AX1308" s="80"/>
      <c r="AY1308" s="5"/>
      <c r="AZ1308" s="80"/>
      <c r="BA1308" s="5"/>
      <c r="BB1308" s="80"/>
      <c r="BC1308" s="80"/>
      <c r="BD1308" s="80"/>
      <c r="BE1308" s="80"/>
      <c r="BF1308" s="80"/>
      <c r="BG1308" s="80"/>
      <c r="BH1308" s="80"/>
      <c r="BI1308" s="80"/>
      <c r="BJ1308" s="80"/>
      <c r="BK1308" s="80"/>
      <c r="BL1308" s="80"/>
      <c r="BM1308" s="80"/>
      <c r="BN1308" s="80"/>
      <c r="BO1308" s="80"/>
      <c r="BP1308" s="80"/>
      <c r="BQ1308" s="80"/>
      <c r="BR1308" s="80"/>
      <c r="BS1308" s="80"/>
      <c r="BT1308" s="80"/>
      <c r="BU1308" s="80"/>
      <c r="BV1308" s="80"/>
      <c r="BW1308" s="80"/>
      <c r="BX1308" s="80"/>
      <c r="BY1308" s="80"/>
      <c r="BZ1308" s="80"/>
      <c r="CE1308" s="5"/>
    </row>
    <row r="1309" spans="2:83" s="6" customFormat="1" x14ac:dyDescent="0.25">
      <c r="B1309" s="77"/>
      <c r="C1309" s="78"/>
      <c r="D1309" s="80"/>
      <c r="E1309" s="80"/>
      <c r="F1309" s="80"/>
      <c r="G1309" s="80"/>
      <c r="H1309" s="80"/>
      <c r="I1309" s="80"/>
      <c r="J1309" s="80"/>
      <c r="K1309" s="5"/>
      <c r="L1309" s="5"/>
      <c r="M1309" s="80"/>
      <c r="N1309" s="5"/>
      <c r="O1309" s="80"/>
      <c r="P1309" s="5"/>
      <c r="Q1309" s="80"/>
      <c r="R1309" s="5"/>
      <c r="S1309" s="80"/>
      <c r="T1309" s="5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5"/>
      <c r="AE1309" s="80"/>
      <c r="AF1309" s="5"/>
      <c r="AG1309" s="80"/>
      <c r="AH1309" s="5"/>
      <c r="AI1309" s="80"/>
      <c r="AJ1309" s="5"/>
      <c r="AK1309" s="80"/>
      <c r="AL1309" s="5"/>
      <c r="AM1309" s="80"/>
      <c r="AN1309" s="5"/>
      <c r="AO1309" s="80"/>
      <c r="AP1309" s="80"/>
      <c r="AQ1309" s="5"/>
      <c r="AR1309" s="80"/>
      <c r="AS1309" s="5"/>
      <c r="AT1309" s="80"/>
      <c r="AU1309" s="5"/>
      <c r="AV1309" s="80"/>
      <c r="AW1309" s="5"/>
      <c r="AX1309" s="80"/>
      <c r="AY1309" s="5"/>
      <c r="AZ1309" s="80"/>
      <c r="BA1309" s="5"/>
      <c r="BB1309" s="80"/>
      <c r="BC1309" s="80"/>
      <c r="BD1309" s="80"/>
      <c r="BE1309" s="80"/>
      <c r="BF1309" s="80"/>
      <c r="BG1309" s="80"/>
      <c r="BH1309" s="80"/>
      <c r="BI1309" s="80"/>
      <c r="BJ1309" s="80"/>
      <c r="BK1309" s="80"/>
      <c r="BL1309" s="80"/>
      <c r="BM1309" s="80"/>
      <c r="BN1309" s="80"/>
      <c r="BO1309" s="80"/>
      <c r="BP1309" s="80"/>
      <c r="BQ1309" s="80"/>
      <c r="BR1309" s="80"/>
      <c r="BS1309" s="80"/>
      <c r="BT1309" s="80"/>
      <c r="BU1309" s="80"/>
      <c r="BV1309" s="80"/>
      <c r="BW1309" s="80"/>
      <c r="BX1309" s="80"/>
      <c r="BY1309" s="80"/>
      <c r="BZ1309" s="80"/>
      <c r="CE1309" s="5"/>
    </row>
    <row r="1310" spans="2:83" s="6" customFormat="1" x14ac:dyDescent="0.25">
      <c r="B1310" s="77"/>
      <c r="C1310" s="78"/>
      <c r="D1310" s="80"/>
      <c r="E1310" s="80"/>
      <c r="F1310" s="80"/>
      <c r="G1310" s="80"/>
      <c r="H1310" s="80"/>
      <c r="I1310" s="80"/>
      <c r="J1310" s="80"/>
      <c r="K1310" s="5"/>
      <c r="L1310" s="5"/>
      <c r="M1310" s="80"/>
      <c r="N1310" s="5"/>
      <c r="O1310" s="80"/>
      <c r="P1310" s="5"/>
      <c r="Q1310" s="80"/>
      <c r="R1310" s="5"/>
      <c r="S1310" s="80"/>
      <c r="T1310" s="5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5"/>
      <c r="AE1310" s="80"/>
      <c r="AF1310" s="5"/>
      <c r="AG1310" s="80"/>
      <c r="AH1310" s="5"/>
      <c r="AI1310" s="80"/>
      <c r="AJ1310" s="5"/>
      <c r="AK1310" s="80"/>
      <c r="AL1310" s="5"/>
      <c r="AM1310" s="80"/>
      <c r="AN1310" s="5"/>
      <c r="AO1310" s="80"/>
      <c r="AP1310" s="80"/>
      <c r="AQ1310" s="5"/>
      <c r="AR1310" s="80"/>
      <c r="AS1310" s="5"/>
      <c r="AT1310" s="80"/>
      <c r="AU1310" s="5"/>
      <c r="AV1310" s="80"/>
      <c r="AW1310" s="5"/>
      <c r="AX1310" s="80"/>
      <c r="AY1310" s="5"/>
      <c r="AZ1310" s="80"/>
      <c r="BA1310" s="5"/>
      <c r="BB1310" s="80"/>
      <c r="BC1310" s="80"/>
      <c r="BD1310" s="80"/>
      <c r="BE1310" s="80"/>
      <c r="BF1310" s="80"/>
      <c r="BG1310" s="80"/>
      <c r="BH1310" s="80"/>
      <c r="BI1310" s="80"/>
      <c r="BJ1310" s="80"/>
      <c r="BK1310" s="80"/>
      <c r="BL1310" s="80"/>
      <c r="BM1310" s="80"/>
      <c r="BN1310" s="80"/>
      <c r="BO1310" s="80"/>
      <c r="BP1310" s="80"/>
      <c r="BQ1310" s="80"/>
      <c r="BR1310" s="80"/>
      <c r="BS1310" s="80"/>
      <c r="BT1310" s="80"/>
      <c r="BU1310" s="80"/>
      <c r="BV1310" s="80"/>
      <c r="BW1310" s="80"/>
      <c r="BX1310" s="80"/>
      <c r="BY1310" s="80"/>
      <c r="BZ1310" s="80"/>
      <c r="CE1310" s="5"/>
    </row>
    <row r="1311" spans="2:83" s="6" customFormat="1" x14ac:dyDescent="0.25">
      <c r="B1311" s="77"/>
      <c r="C1311" s="78"/>
      <c r="D1311" s="80"/>
      <c r="E1311" s="80"/>
      <c r="F1311" s="80"/>
      <c r="G1311" s="80"/>
      <c r="H1311" s="80"/>
      <c r="I1311" s="80"/>
      <c r="J1311" s="80"/>
      <c r="K1311" s="5"/>
      <c r="L1311" s="5"/>
      <c r="M1311" s="80"/>
      <c r="N1311" s="5"/>
      <c r="O1311" s="80"/>
      <c r="P1311" s="5"/>
      <c r="Q1311" s="80"/>
      <c r="R1311" s="5"/>
      <c r="S1311" s="80"/>
      <c r="T1311" s="5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5"/>
      <c r="AE1311" s="80"/>
      <c r="AF1311" s="5"/>
      <c r="AG1311" s="80"/>
      <c r="AH1311" s="5"/>
      <c r="AI1311" s="80"/>
      <c r="AJ1311" s="5"/>
      <c r="AK1311" s="80"/>
      <c r="AL1311" s="5"/>
      <c r="AM1311" s="80"/>
      <c r="AN1311" s="5"/>
      <c r="AO1311" s="80"/>
      <c r="AP1311" s="80"/>
      <c r="AQ1311" s="5"/>
      <c r="AR1311" s="80"/>
      <c r="AS1311" s="5"/>
      <c r="AT1311" s="80"/>
      <c r="AU1311" s="5"/>
      <c r="AV1311" s="80"/>
      <c r="AW1311" s="5"/>
      <c r="AX1311" s="80"/>
      <c r="AY1311" s="5"/>
      <c r="AZ1311" s="80"/>
      <c r="BA1311" s="5"/>
      <c r="BB1311" s="80"/>
      <c r="BC1311" s="80"/>
      <c r="BD1311" s="80"/>
      <c r="BE1311" s="80"/>
      <c r="BF1311" s="80"/>
      <c r="BG1311" s="80"/>
      <c r="BH1311" s="80"/>
      <c r="BI1311" s="80"/>
      <c r="BJ1311" s="80"/>
      <c r="BK1311" s="80"/>
      <c r="BL1311" s="80"/>
      <c r="BM1311" s="80"/>
      <c r="BN1311" s="80"/>
      <c r="BO1311" s="80"/>
      <c r="BP1311" s="80"/>
      <c r="BQ1311" s="80"/>
      <c r="BR1311" s="80"/>
      <c r="BS1311" s="80"/>
      <c r="BT1311" s="80"/>
      <c r="BU1311" s="80"/>
      <c r="BV1311" s="80"/>
      <c r="BW1311" s="80"/>
      <c r="BX1311" s="80"/>
      <c r="BY1311" s="80"/>
      <c r="BZ1311" s="80"/>
      <c r="CE1311" s="5"/>
    </row>
    <row r="1312" spans="2:83" s="6" customFormat="1" x14ac:dyDescent="0.25">
      <c r="B1312" s="77"/>
      <c r="C1312" s="78"/>
      <c r="D1312" s="80"/>
      <c r="E1312" s="80"/>
      <c r="F1312" s="80"/>
      <c r="G1312" s="80"/>
      <c r="H1312" s="80"/>
      <c r="I1312" s="80"/>
      <c r="J1312" s="80"/>
      <c r="K1312" s="5"/>
      <c r="L1312" s="5"/>
      <c r="M1312" s="80"/>
      <c r="N1312" s="5"/>
      <c r="O1312" s="80"/>
      <c r="P1312" s="5"/>
      <c r="Q1312" s="80"/>
      <c r="R1312" s="5"/>
      <c r="S1312" s="80"/>
      <c r="T1312" s="5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5"/>
      <c r="AE1312" s="80"/>
      <c r="AF1312" s="5"/>
      <c r="AG1312" s="80"/>
      <c r="AH1312" s="5"/>
      <c r="AI1312" s="80"/>
      <c r="AJ1312" s="5"/>
      <c r="AK1312" s="80"/>
      <c r="AL1312" s="5"/>
      <c r="AM1312" s="80"/>
      <c r="AN1312" s="5"/>
      <c r="AO1312" s="80"/>
      <c r="AP1312" s="80"/>
      <c r="AQ1312" s="5"/>
      <c r="AR1312" s="80"/>
      <c r="AS1312" s="5"/>
      <c r="AT1312" s="80"/>
      <c r="AU1312" s="5"/>
      <c r="AV1312" s="80"/>
      <c r="AW1312" s="5"/>
      <c r="AX1312" s="80"/>
      <c r="AY1312" s="5"/>
      <c r="AZ1312" s="80"/>
      <c r="BA1312" s="5"/>
      <c r="BB1312" s="80"/>
      <c r="BC1312" s="80"/>
      <c r="BD1312" s="80"/>
      <c r="BE1312" s="80"/>
      <c r="BF1312" s="80"/>
      <c r="BG1312" s="80"/>
      <c r="BH1312" s="80"/>
      <c r="BI1312" s="80"/>
      <c r="BJ1312" s="80"/>
      <c r="BK1312" s="80"/>
      <c r="BL1312" s="80"/>
      <c r="BM1312" s="80"/>
      <c r="BN1312" s="80"/>
      <c r="BO1312" s="80"/>
      <c r="BP1312" s="80"/>
      <c r="BQ1312" s="80"/>
      <c r="BR1312" s="80"/>
      <c r="BS1312" s="80"/>
      <c r="BT1312" s="80"/>
      <c r="BU1312" s="80"/>
      <c r="BV1312" s="80"/>
      <c r="BW1312" s="80"/>
      <c r="BX1312" s="80"/>
      <c r="BY1312" s="80"/>
      <c r="BZ1312" s="80"/>
      <c r="CE1312" s="5"/>
    </row>
    <row r="1313" spans="2:83" s="6" customFormat="1" x14ac:dyDescent="0.25">
      <c r="B1313" s="77"/>
      <c r="C1313" s="78"/>
      <c r="D1313" s="80"/>
      <c r="E1313" s="80"/>
      <c r="F1313" s="80"/>
      <c r="G1313" s="80"/>
      <c r="H1313" s="80"/>
      <c r="I1313" s="80"/>
      <c r="J1313" s="80"/>
      <c r="K1313" s="5"/>
      <c r="L1313" s="5"/>
      <c r="M1313" s="80"/>
      <c r="N1313" s="5"/>
      <c r="O1313" s="80"/>
      <c r="P1313" s="5"/>
      <c r="Q1313" s="80"/>
      <c r="R1313" s="5"/>
      <c r="S1313" s="80"/>
      <c r="T1313" s="5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5"/>
      <c r="AE1313" s="80"/>
      <c r="AF1313" s="5"/>
      <c r="AG1313" s="80"/>
      <c r="AH1313" s="5"/>
      <c r="AI1313" s="80"/>
      <c r="AJ1313" s="5"/>
      <c r="AK1313" s="80"/>
      <c r="AL1313" s="5"/>
      <c r="AM1313" s="80"/>
      <c r="AN1313" s="5"/>
      <c r="AO1313" s="80"/>
      <c r="AP1313" s="80"/>
      <c r="AQ1313" s="5"/>
      <c r="AR1313" s="80"/>
      <c r="AS1313" s="5"/>
      <c r="AT1313" s="80"/>
      <c r="AU1313" s="5"/>
      <c r="AV1313" s="80"/>
      <c r="AW1313" s="5"/>
      <c r="AX1313" s="80"/>
      <c r="AY1313" s="5"/>
      <c r="AZ1313" s="80"/>
      <c r="BA1313" s="5"/>
      <c r="BB1313" s="80"/>
      <c r="BC1313" s="80"/>
      <c r="BD1313" s="80"/>
      <c r="BE1313" s="80"/>
      <c r="BF1313" s="80"/>
      <c r="BG1313" s="80"/>
      <c r="BH1313" s="80"/>
      <c r="BI1313" s="80"/>
      <c r="BJ1313" s="80"/>
      <c r="BK1313" s="80"/>
      <c r="BL1313" s="80"/>
      <c r="BM1313" s="80"/>
      <c r="BN1313" s="80"/>
      <c r="BO1313" s="80"/>
      <c r="BP1313" s="80"/>
      <c r="BQ1313" s="80"/>
      <c r="BR1313" s="80"/>
      <c r="BS1313" s="80"/>
      <c r="BT1313" s="80"/>
      <c r="BU1313" s="80"/>
      <c r="BV1313" s="80"/>
      <c r="BW1313" s="80"/>
      <c r="BX1313" s="80"/>
      <c r="BY1313" s="80"/>
      <c r="BZ1313" s="80"/>
      <c r="CE1313" s="5"/>
    </row>
    <row r="1314" spans="2:83" s="6" customFormat="1" x14ac:dyDescent="0.25">
      <c r="B1314" s="77"/>
      <c r="C1314" s="78"/>
      <c r="D1314" s="80"/>
      <c r="E1314" s="80"/>
      <c r="F1314" s="80"/>
      <c r="G1314" s="80"/>
      <c r="H1314" s="80"/>
      <c r="I1314" s="80"/>
      <c r="J1314" s="80"/>
      <c r="K1314" s="5"/>
      <c r="L1314" s="5"/>
      <c r="M1314" s="80"/>
      <c r="N1314" s="5"/>
      <c r="O1314" s="80"/>
      <c r="P1314" s="5"/>
      <c r="Q1314" s="80"/>
      <c r="R1314" s="5"/>
      <c r="S1314" s="80"/>
      <c r="T1314" s="5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5"/>
      <c r="AE1314" s="80"/>
      <c r="AF1314" s="5"/>
      <c r="AG1314" s="80"/>
      <c r="AH1314" s="5"/>
      <c r="AI1314" s="80"/>
      <c r="AJ1314" s="5"/>
      <c r="AK1314" s="80"/>
      <c r="AL1314" s="5"/>
      <c r="AM1314" s="80"/>
      <c r="AN1314" s="5"/>
      <c r="AO1314" s="80"/>
      <c r="AP1314" s="80"/>
      <c r="AQ1314" s="5"/>
      <c r="AR1314" s="80"/>
      <c r="AS1314" s="5"/>
      <c r="AT1314" s="80"/>
      <c r="AU1314" s="5"/>
      <c r="AV1314" s="80"/>
      <c r="AW1314" s="5"/>
      <c r="AX1314" s="80"/>
      <c r="AY1314" s="5"/>
      <c r="AZ1314" s="80"/>
      <c r="BA1314" s="5"/>
      <c r="BB1314" s="80"/>
      <c r="BC1314" s="80"/>
      <c r="BD1314" s="80"/>
      <c r="BE1314" s="80"/>
      <c r="BF1314" s="80"/>
      <c r="BG1314" s="80"/>
      <c r="BH1314" s="80"/>
      <c r="BI1314" s="80"/>
      <c r="BJ1314" s="80"/>
      <c r="BK1314" s="80"/>
      <c r="BL1314" s="80"/>
      <c r="BM1314" s="80"/>
      <c r="BN1314" s="80"/>
      <c r="BO1314" s="80"/>
      <c r="BP1314" s="80"/>
      <c r="BQ1314" s="80"/>
      <c r="BR1314" s="80"/>
      <c r="BS1314" s="80"/>
      <c r="BT1314" s="80"/>
      <c r="BU1314" s="80"/>
      <c r="BV1314" s="80"/>
      <c r="BW1314" s="80"/>
      <c r="BX1314" s="80"/>
      <c r="BY1314" s="80"/>
      <c r="BZ1314" s="80"/>
      <c r="CE1314" s="5"/>
    </row>
    <row r="1315" spans="2:83" s="6" customFormat="1" x14ac:dyDescent="0.25">
      <c r="B1315" s="77"/>
      <c r="C1315" s="78"/>
      <c r="D1315" s="80"/>
      <c r="E1315" s="80"/>
      <c r="F1315" s="80"/>
      <c r="G1315" s="80"/>
      <c r="H1315" s="80"/>
      <c r="I1315" s="80"/>
      <c r="J1315" s="80"/>
      <c r="K1315" s="5"/>
      <c r="L1315" s="5"/>
      <c r="M1315" s="80"/>
      <c r="N1315" s="5"/>
      <c r="O1315" s="80"/>
      <c r="P1315" s="5"/>
      <c r="Q1315" s="80"/>
      <c r="R1315" s="5"/>
      <c r="S1315" s="80"/>
      <c r="T1315" s="5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5"/>
      <c r="AE1315" s="80"/>
      <c r="AF1315" s="5"/>
      <c r="AG1315" s="80"/>
      <c r="AH1315" s="5"/>
      <c r="AI1315" s="80"/>
      <c r="AJ1315" s="5"/>
      <c r="AK1315" s="80"/>
      <c r="AL1315" s="5"/>
      <c r="AM1315" s="80"/>
      <c r="AN1315" s="5"/>
      <c r="AO1315" s="80"/>
      <c r="AP1315" s="80"/>
      <c r="AQ1315" s="5"/>
      <c r="AR1315" s="80"/>
      <c r="AS1315" s="5"/>
      <c r="AT1315" s="80"/>
      <c r="AU1315" s="5"/>
      <c r="AV1315" s="80"/>
      <c r="AW1315" s="5"/>
      <c r="AX1315" s="80"/>
      <c r="AY1315" s="5"/>
      <c r="AZ1315" s="80"/>
      <c r="BA1315" s="5"/>
      <c r="BB1315" s="80"/>
      <c r="BC1315" s="80"/>
      <c r="BD1315" s="80"/>
      <c r="BE1315" s="80"/>
      <c r="BF1315" s="80"/>
      <c r="BG1315" s="80"/>
      <c r="BH1315" s="80"/>
      <c r="BI1315" s="80"/>
      <c r="BJ1315" s="80"/>
      <c r="BK1315" s="80"/>
      <c r="BL1315" s="80"/>
      <c r="BM1315" s="80"/>
      <c r="BN1315" s="80"/>
      <c r="BO1315" s="80"/>
      <c r="BP1315" s="80"/>
      <c r="BQ1315" s="80"/>
      <c r="BR1315" s="80"/>
      <c r="BS1315" s="80"/>
      <c r="BT1315" s="80"/>
      <c r="BU1315" s="80"/>
      <c r="BV1315" s="80"/>
      <c r="BW1315" s="80"/>
      <c r="BX1315" s="80"/>
      <c r="BY1315" s="80"/>
      <c r="BZ1315" s="80"/>
      <c r="CE1315" s="5"/>
    </row>
    <row r="1316" spans="2:83" s="6" customFormat="1" x14ac:dyDescent="0.25">
      <c r="B1316" s="77"/>
      <c r="C1316" s="78"/>
      <c r="D1316" s="80"/>
      <c r="E1316" s="80"/>
      <c r="F1316" s="80"/>
      <c r="G1316" s="80"/>
      <c r="H1316" s="80"/>
      <c r="I1316" s="80"/>
      <c r="J1316" s="80"/>
      <c r="K1316" s="5"/>
      <c r="L1316" s="5"/>
      <c r="M1316" s="80"/>
      <c r="N1316" s="5"/>
      <c r="O1316" s="80"/>
      <c r="P1316" s="5"/>
      <c r="Q1316" s="80"/>
      <c r="R1316" s="5"/>
      <c r="S1316" s="80"/>
      <c r="T1316" s="5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5"/>
      <c r="AE1316" s="80"/>
      <c r="AF1316" s="5"/>
      <c r="AG1316" s="80"/>
      <c r="AH1316" s="5"/>
      <c r="AI1316" s="80"/>
      <c r="AJ1316" s="5"/>
      <c r="AK1316" s="80"/>
      <c r="AL1316" s="5"/>
      <c r="AM1316" s="80"/>
      <c r="AN1316" s="5"/>
      <c r="AO1316" s="80"/>
      <c r="AP1316" s="80"/>
      <c r="AQ1316" s="5"/>
      <c r="AR1316" s="80"/>
      <c r="AS1316" s="5"/>
      <c r="AT1316" s="80"/>
      <c r="AU1316" s="5"/>
      <c r="AV1316" s="80"/>
      <c r="AW1316" s="5"/>
      <c r="AX1316" s="80"/>
      <c r="AY1316" s="5"/>
      <c r="AZ1316" s="80"/>
      <c r="BA1316" s="5"/>
      <c r="BB1316" s="80"/>
      <c r="BC1316" s="80"/>
      <c r="BD1316" s="80"/>
      <c r="BE1316" s="80"/>
      <c r="BF1316" s="80"/>
      <c r="BG1316" s="80"/>
      <c r="BH1316" s="80"/>
      <c r="BI1316" s="80"/>
      <c r="BJ1316" s="80"/>
      <c r="BK1316" s="80"/>
      <c r="BL1316" s="80"/>
      <c r="BM1316" s="80"/>
      <c r="BN1316" s="80"/>
      <c r="BO1316" s="80"/>
      <c r="BP1316" s="80"/>
      <c r="BQ1316" s="80"/>
      <c r="BR1316" s="80"/>
      <c r="BS1316" s="80"/>
      <c r="BT1316" s="80"/>
      <c r="BU1316" s="80"/>
      <c r="BV1316" s="80"/>
      <c r="BW1316" s="80"/>
      <c r="BX1316" s="80"/>
      <c r="BY1316" s="80"/>
      <c r="BZ1316" s="80"/>
      <c r="CE1316" s="5"/>
    </row>
    <row r="1317" spans="2:83" s="6" customFormat="1" x14ac:dyDescent="0.25">
      <c r="B1317" s="77"/>
      <c r="C1317" s="78"/>
      <c r="D1317" s="80"/>
      <c r="E1317" s="80"/>
      <c r="F1317" s="80"/>
      <c r="G1317" s="80"/>
      <c r="H1317" s="80"/>
      <c r="I1317" s="80"/>
      <c r="J1317" s="80"/>
      <c r="K1317" s="5"/>
      <c r="L1317" s="5"/>
      <c r="M1317" s="80"/>
      <c r="N1317" s="5"/>
      <c r="O1317" s="80"/>
      <c r="P1317" s="5"/>
      <c r="Q1317" s="80"/>
      <c r="R1317" s="5"/>
      <c r="S1317" s="80"/>
      <c r="T1317" s="5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5"/>
      <c r="AE1317" s="80"/>
      <c r="AF1317" s="5"/>
      <c r="AG1317" s="80"/>
      <c r="AH1317" s="5"/>
      <c r="AI1317" s="80"/>
      <c r="AJ1317" s="5"/>
      <c r="AK1317" s="80"/>
      <c r="AL1317" s="5"/>
      <c r="AM1317" s="80"/>
      <c r="AN1317" s="5"/>
      <c r="AO1317" s="80"/>
      <c r="AP1317" s="80"/>
      <c r="AQ1317" s="5"/>
      <c r="AR1317" s="80"/>
      <c r="AS1317" s="5"/>
      <c r="AT1317" s="80"/>
      <c r="AU1317" s="5"/>
      <c r="AV1317" s="80"/>
      <c r="AW1317" s="5"/>
      <c r="AX1317" s="80"/>
      <c r="AY1317" s="5"/>
      <c r="AZ1317" s="80"/>
      <c r="BA1317" s="5"/>
      <c r="BB1317" s="80"/>
      <c r="BC1317" s="80"/>
      <c r="BD1317" s="80"/>
      <c r="BE1317" s="80"/>
      <c r="BF1317" s="80"/>
      <c r="BG1317" s="80"/>
      <c r="BH1317" s="80"/>
      <c r="BI1317" s="80"/>
      <c r="BJ1317" s="80"/>
      <c r="BK1317" s="80"/>
      <c r="BL1317" s="80"/>
      <c r="BM1317" s="80"/>
      <c r="BN1317" s="80"/>
      <c r="BO1317" s="80"/>
      <c r="BP1317" s="80"/>
      <c r="BQ1317" s="80"/>
      <c r="BR1317" s="80"/>
      <c r="BS1317" s="80"/>
      <c r="BT1317" s="80"/>
      <c r="BU1317" s="80"/>
      <c r="BV1317" s="80"/>
      <c r="BW1317" s="80"/>
      <c r="BX1317" s="80"/>
      <c r="BY1317" s="80"/>
      <c r="BZ1317" s="80"/>
      <c r="CE1317" s="5"/>
    </row>
    <row r="1318" spans="2:83" s="6" customFormat="1" x14ac:dyDescent="0.25">
      <c r="B1318" s="77"/>
      <c r="C1318" s="78"/>
      <c r="D1318" s="80"/>
      <c r="E1318" s="80"/>
      <c r="F1318" s="80"/>
      <c r="G1318" s="80"/>
      <c r="H1318" s="80"/>
      <c r="I1318" s="80"/>
      <c r="J1318" s="80"/>
      <c r="K1318" s="5"/>
      <c r="L1318" s="5"/>
      <c r="M1318" s="80"/>
      <c r="N1318" s="5"/>
      <c r="O1318" s="80"/>
      <c r="P1318" s="5"/>
      <c r="Q1318" s="80"/>
      <c r="R1318" s="5"/>
      <c r="S1318" s="80"/>
      <c r="T1318" s="5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5"/>
      <c r="AE1318" s="80"/>
      <c r="AF1318" s="5"/>
      <c r="AG1318" s="80"/>
      <c r="AH1318" s="5"/>
      <c r="AI1318" s="80"/>
      <c r="AJ1318" s="5"/>
      <c r="AK1318" s="80"/>
      <c r="AL1318" s="5"/>
      <c r="AM1318" s="80"/>
      <c r="AN1318" s="5"/>
      <c r="AO1318" s="80"/>
      <c r="AP1318" s="80"/>
      <c r="AQ1318" s="5"/>
      <c r="AR1318" s="80"/>
      <c r="AS1318" s="5"/>
      <c r="AT1318" s="80"/>
      <c r="AU1318" s="5"/>
      <c r="AV1318" s="80"/>
      <c r="AW1318" s="5"/>
      <c r="AX1318" s="80"/>
      <c r="AY1318" s="5"/>
      <c r="AZ1318" s="80"/>
      <c r="BA1318" s="5"/>
      <c r="BB1318" s="80"/>
      <c r="BC1318" s="80"/>
      <c r="BD1318" s="80"/>
      <c r="BE1318" s="80"/>
      <c r="BF1318" s="80"/>
      <c r="BG1318" s="80"/>
      <c r="BH1318" s="80"/>
      <c r="BI1318" s="80"/>
      <c r="BJ1318" s="80"/>
      <c r="BK1318" s="80"/>
      <c r="BL1318" s="80"/>
      <c r="BM1318" s="80"/>
      <c r="BN1318" s="80"/>
      <c r="BO1318" s="80"/>
      <c r="BP1318" s="80"/>
      <c r="BQ1318" s="80"/>
      <c r="BR1318" s="80"/>
      <c r="BS1318" s="80"/>
      <c r="BT1318" s="80"/>
      <c r="BU1318" s="80"/>
      <c r="BV1318" s="80"/>
      <c r="BW1318" s="80"/>
      <c r="BX1318" s="80"/>
      <c r="BY1318" s="80"/>
      <c r="BZ1318" s="80"/>
      <c r="CE1318" s="5"/>
    </row>
    <row r="1319" spans="2:83" s="6" customFormat="1" x14ac:dyDescent="0.25">
      <c r="B1319" s="77"/>
      <c r="C1319" s="78"/>
      <c r="D1319" s="80"/>
      <c r="E1319" s="80"/>
      <c r="F1319" s="80"/>
      <c r="G1319" s="80"/>
      <c r="H1319" s="80"/>
      <c r="I1319" s="80"/>
      <c r="J1319" s="80"/>
      <c r="K1319" s="5"/>
      <c r="L1319" s="5"/>
      <c r="M1319" s="80"/>
      <c r="N1319" s="5"/>
      <c r="O1319" s="80"/>
      <c r="P1319" s="5"/>
      <c r="Q1319" s="80"/>
      <c r="R1319" s="5"/>
      <c r="S1319" s="80"/>
      <c r="T1319" s="5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5"/>
      <c r="AE1319" s="80"/>
      <c r="AF1319" s="5"/>
      <c r="AG1319" s="80"/>
      <c r="AH1319" s="5"/>
      <c r="AI1319" s="80"/>
      <c r="AJ1319" s="5"/>
      <c r="AK1319" s="80"/>
      <c r="AL1319" s="5"/>
      <c r="AM1319" s="80"/>
      <c r="AN1319" s="5"/>
      <c r="AO1319" s="80"/>
      <c r="AP1319" s="80"/>
      <c r="AQ1319" s="5"/>
      <c r="AR1319" s="80"/>
      <c r="AS1319" s="5"/>
      <c r="AT1319" s="80"/>
      <c r="AU1319" s="5"/>
      <c r="AV1319" s="80"/>
      <c r="AW1319" s="5"/>
      <c r="AX1319" s="80"/>
      <c r="AY1319" s="5"/>
      <c r="AZ1319" s="80"/>
      <c r="BA1319" s="5"/>
      <c r="BB1319" s="80"/>
      <c r="BC1319" s="80"/>
      <c r="BD1319" s="80"/>
      <c r="BE1319" s="80"/>
      <c r="BF1319" s="80"/>
      <c r="BG1319" s="80"/>
      <c r="BH1319" s="80"/>
      <c r="BI1319" s="80"/>
      <c r="BJ1319" s="80"/>
      <c r="BK1319" s="80"/>
      <c r="BL1319" s="80"/>
      <c r="BM1319" s="80"/>
      <c r="BN1319" s="80"/>
      <c r="BO1319" s="80"/>
      <c r="BP1319" s="80"/>
      <c r="BQ1319" s="80"/>
      <c r="BR1319" s="80"/>
      <c r="BS1319" s="80"/>
      <c r="BT1319" s="80"/>
      <c r="BU1319" s="80"/>
      <c r="BV1319" s="80"/>
      <c r="BW1319" s="80"/>
      <c r="BX1319" s="80"/>
      <c r="BY1319" s="80"/>
      <c r="BZ1319" s="80"/>
      <c r="CE1319" s="5"/>
    </row>
    <row r="1320" spans="2:83" s="6" customFormat="1" x14ac:dyDescent="0.25">
      <c r="B1320" s="77"/>
      <c r="C1320" s="78"/>
      <c r="D1320" s="80"/>
      <c r="E1320" s="80"/>
      <c r="F1320" s="80"/>
      <c r="G1320" s="80"/>
      <c r="H1320" s="80"/>
      <c r="I1320" s="80"/>
      <c r="J1320" s="80"/>
      <c r="K1320" s="5"/>
      <c r="L1320" s="5"/>
      <c r="M1320" s="80"/>
      <c r="N1320" s="5"/>
      <c r="O1320" s="80"/>
      <c r="P1320" s="5"/>
      <c r="Q1320" s="80"/>
      <c r="R1320" s="5"/>
      <c r="S1320" s="80"/>
      <c r="T1320" s="5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5"/>
      <c r="AE1320" s="80"/>
      <c r="AF1320" s="5"/>
      <c r="AG1320" s="80"/>
      <c r="AH1320" s="5"/>
      <c r="AI1320" s="80"/>
      <c r="AJ1320" s="5"/>
      <c r="AK1320" s="80"/>
      <c r="AL1320" s="5"/>
      <c r="AM1320" s="80"/>
      <c r="AN1320" s="5"/>
      <c r="AO1320" s="80"/>
      <c r="AP1320" s="80"/>
      <c r="AQ1320" s="5"/>
      <c r="AR1320" s="80"/>
      <c r="AS1320" s="5"/>
      <c r="AT1320" s="80"/>
      <c r="AU1320" s="5"/>
      <c r="AV1320" s="80"/>
      <c r="AW1320" s="5"/>
      <c r="AX1320" s="80"/>
      <c r="AY1320" s="5"/>
      <c r="AZ1320" s="80"/>
      <c r="BA1320" s="5"/>
      <c r="BB1320" s="80"/>
      <c r="BC1320" s="80"/>
      <c r="BD1320" s="80"/>
      <c r="BE1320" s="80"/>
      <c r="BF1320" s="80"/>
      <c r="BG1320" s="80"/>
      <c r="BH1320" s="80"/>
      <c r="BI1320" s="80"/>
      <c r="BJ1320" s="80"/>
      <c r="BK1320" s="80"/>
      <c r="BL1320" s="80"/>
      <c r="BM1320" s="80"/>
      <c r="BN1320" s="80"/>
      <c r="BO1320" s="80"/>
      <c r="BP1320" s="80"/>
      <c r="BQ1320" s="80"/>
      <c r="BR1320" s="80"/>
      <c r="BS1320" s="80"/>
      <c r="BT1320" s="80"/>
      <c r="BU1320" s="80"/>
      <c r="BV1320" s="80"/>
      <c r="BW1320" s="80"/>
      <c r="BX1320" s="80"/>
      <c r="BY1320" s="80"/>
      <c r="BZ1320" s="80"/>
      <c r="CE1320" s="5"/>
    </row>
    <row r="1321" spans="2:83" s="6" customFormat="1" x14ac:dyDescent="0.25">
      <c r="B1321" s="77"/>
      <c r="C1321" s="78"/>
      <c r="D1321" s="80"/>
      <c r="E1321" s="80"/>
      <c r="F1321" s="80"/>
      <c r="G1321" s="80"/>
      <c r="H1321" s="80"/>
      <c r="I1321" s="80"/>
      <c r="J1321" s="80"/>
      <c r="K1321" s="5"/>
      <c r="L1321" s="5"/>
      <c r="M1321" s="80"/>
      <c r="N1321" s="5"/>
      <c r="O1321" s="80"/>
      <c r="P1321" s="5"/>
      <c r="Q1321" s="80"/>
      <c r="R1321" s="5"/>
      <c r="S1321" s="80"/>
      <c r="T1321" s="5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5"/>
      <c r="AE1321" s="80"/>
      <c r="AF1321" s="5"/>
      <c r="AG1321" s="80"/>
      <c r="AH1321" s="5"/>
      <c r="AI1321" s="80"/>
      <c r="AJ1321" s="5"/>
      <c r="AK1321" s="80"/>
      <c r="AL1321" s="5"/>
      <c r="AM1321" s="80"/>
      <c r="AN1321" s="5"/>
      <c r="AO1321" s="80"/>
      <c r="AP1321" s="80"/>
      <c r="AQ1321" s="5"/>
      <c r="AR1321" s="80"/>
      <c r="AS1321" s="5"/>
      <c r="AT1321" s="80"/>
      <c r="AU1321" s="5"/>
      <c r="AV1321" s="80"/>
      <c r="AW1321" s="5"/>
      <c r="AX1321" s="80"/>
      <c r="AY1321" s="5"/>
      <c r="AZ1321" s="80"/>
      <c r="BA1321" s="5"/>
      <c r="BB1321" s="80"/>
      <c r="BC1321" s="80"/>
      <c r="BD1321" s="80"/>
      <c r="BE1321" s="80"/>
      <c r="BF1321" s="80"/>
      <c r="BG1321" s="80"/>
      <c r="BH1321" s="80"/>
      <c r="BI1321" s="80"/>
      <c r="BJ1321" s="80"/>
      <c r="BK1321" s="80"/>
      <c r="BL1321" s="80"/>
      <c r="BM1321" s="80"/>
      <c r="BN1321" s="80"/>
      <c r="BO1321" s="80"/>
      <c r="BP1321" s="80"/>
      <c r="BQ1321" s="80"/>
      <c r="BR1321" s="80"/>
      <c r="BS1321" s="80"/>
      <c r="BT1321" s="80"/>
      <c r="BU1321" s="80"/>
      <c r="BV1321" s="80"/>
      <c r="BW1321" s="80"/>
      <c r="BX1321" s="80"/>
      <c r="BY1321" s="80"/>
      <c r="BZ1321" s="80"/>
      <c r="CE1321" s="5"/>
    </row>
    <row r="1322" spans="2:83" s="6" customFormat="1" x14ac:dyDescent="0.25">
      <c r="B1322" s="77"/>
      <c r="C1322" s="78"/>
      <c r="D1322" s="80"/>
      <c r="E1322" s="80"/>
      <c r="F1322" s="80"/>
      <c r="G1322" s="80"/>
      <c r="H1322" s="80"/>
      <c r="I1322" s="80"/>
      <c r="J1322" s="80"/>
      <c r="K1322" s="5"/>
      <c r="L1322" s="5"/>
      <c r="M1322" s="80"/>
      <c r="N1322" s="5"/>
      <c r="O1322" s="80"/>
      <c r="P1322" s="5"/>
      <c r="Q1322" s="80"/>
      <c r="R1322" s="5"/>
      <c r="S1322" s="80"/>
      <c r="T1322" s="5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5"/>
      <c r="AE1322" s="80"/>
      <c r="AF1322" s="5"/>
      <c r="AG1322" s="80"/>
      <c r="AH1322" s="5"/>
      <c r="AI1322" s="80"/>
      <c r="AJ1322" s="5"/>
      <c r="AK1322" s="80"/>
      <c r="AL1322" s="5"/>
      <c r="AM1322" s="80"/>
      <c r="AN1322" s="5"/>
      <c r="AO1322" s="80"/>
      <c r="AP1322" s="80"/>
      <c r="AQ1322" s="5"/>
      <c r="AR1322" s="80"/>
      <c r="AS1322" s="5"/>
      <c r="AT1322" s="80"/>
      <c r="AU1322" s="5"/>
      <c r="AV1322" s="80"/>
      <c r="AW1322" s="5"/>
      <c r="AX1322" s="80"/>
      <c r="AY1322" s="5"/>
      <c r="AZ1322" s="80"/>
      <c r="BA1322" s="5"/>
      <c r="BB1322" s="80"/>
      <c r="BC1322" s="80"/>
      <c r="BD1322" s="80"/>
      <c r="BE1322" s="80"/>
      <c r="BF1322" s="80"/>
      <c r="BG1322" s="80"/>
      <c r="BH1322" s="80"/>
      <c r="BI1322" s="80"/>
      <c r="BJ1322" s="80"/>
      <c r="BK1322" s="80"/>
      <c r="BL1322" s="80"/>
      <c r="BM1322" s="80"/>
      <c r="BN1322" s="80"/>
      <c r="BO1322" s="80"/>
      <c r="BP1322" s="80"/>
      <c r="BQ1322" s="80"/>
      <c r="BR1322" s="80"/>
      <c r="BS1322" s="80"/>
      <c r="BT1322" s="80"/>
      <c r="BU1322" s="80"/>
      <c r="BV1322" s="80"/>
      <c r="BW1322" s="80"/>
      <c r="BX1322" s="80"/>
      <c r="BY1322" s="80"/>
      <c r="BZ1322" s="80"/>
      <c r="CE1322" s="5"/>
    </row>
    <row r="1323" spans="2:83" s="6" customFormat="1" x14ac:dyDescent="0.25">
      <c r="B1323" s="77"/>
      <c r="C1323" s="78"/>
      <c r="D1323" s="80"/>
      <c r="E1323" s="80"/>
      <c r="F1323" s="80"/>
      <c r="G1323" s="80"/>
      <c r="H1323" s="80"/>
      <c r="I1323" s="80"/>
      <c r="J1323" s="80"/>
      <c r="K1323" s="5"/>
      <c r="L1323" s="5"/>
      <c r="M1323" s="80"/>
      <c r="N1323" s="5"/>
      <c r="O1323" s="80"/>
      <c r="P1323" s="5"/>
      <c r="Q1323" s="80"/>
      <c r="R1323" s="5"/>
      <c r="S1323" s="80"/>
      <c r="T1323" s="5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5"/>
      <c r="AE1323" s="80"/>
      <c r="AF1323" s="5"/>
      <c r="AG1323" s="80"/>
      <c r="AH1323" s="5"/>
      <c r="AI1323" s="80"/>
      <c r="AJ1323" s="5"/>
      <c r="AK1323" s="80"/>
      <c r="AL1323" s="5"/>
      <c r="AM1323" s="80"/>
      <c r="AN1323" s="5"/>
      <c r="AO1323" s="80"/>
      <c r="AP1323" s="80"/>
      <c r="AQ1323" s="5"/>
      <c r="AR1323" s="80"/>
      <c r="AS1323" s="5"/>
      <c r="AT1323" s="80"/>
      <c r="AU1323" s="5"/>
      <c r="AV1323" s="80"/>
      <c r="AW1323" s="5"/>
      <c r="AX1323" s="80"/>
      <c r="AY1323" s="5"/>
      <c r="AZ1323" s="80"/>
      <c r="BA1323" s="5"/>
      <c r="BB1323" s="80"/>
      <c r="BC1323" s="80"/>
      <c r="BD1323" s="80"/>
      <c r="BE1323" s="80"/>
      <c r="BF1323" s="80"/>
      <c r="BG1323" s="80"/>
      <c r="BH1323" s="80"/>
      <c r="BI1323" s="80"/>
      <c r="BJ1323" s="80"/>
      <c r="BK1323" s="80"/>
      <c r="BL1323" s="80"/>
      <c r="BM1323" s="80"/>
      <c r="BN1323" s="80"/>
      <c r="BO1323" s="80"/>
      <c r="BP1323" s="80"/>
      <c r="BQ1323" s="80"/>
      <c r="BR1323" s="80"/>
      <c r="BS1323" s="80"/>
      <c r="BT1323" s="80"/>
      <c r="BU1323" s="80"/>
      <c r="BV1323" s="80"/>
      <c r="BW1323" s="80"/>
      <c r="BX1323" s="80"/>
      <c r="BY1323" s="80"/>
      <c r="BZ1323" s="80"/>
      <c r="CE1323" s="5"/>
    </row>
    <row r="1324" spans="2:83" s="6" customFormat="1" x14ac:dyDescent="0.25">
      <c r="B1324" s="77"/>
      <c r="C1324" s="78"/>
      <c r="D1324" s="80"/>
      <c r="E1324" s="80"/>
      <c r="F1324" s="80"/>
      <c r="G1324" s="80"/>
      <c r="H1324" s="80"/>
      <c r="I1324" s="80"/>
      <c r="J1324" s="80"/>
      <c r="K1324" s="5"/>
      <c r="L1324" s="5"/>
      <c r="M1324" s="80"/>
      <c r="N1324" s="5"/>
      <c r="O1324" s="80"/>
      <c r="P1324" s="5"/>
      <c r="Q1324" s="80"/>
      <c r="R1324" s="5"/>
      <c r="S1324" s="80"/>
      <c r="T1324" s="5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5"/>
      <c r="AE1324" s="80"/>
      <c r="AF1324" s="5"/>
      <c r="AG1324" s="80"/>
      <c r="AH1324" s="5"/>
      <c r="AI1324" s="80"/>
      <c r="AJ1324" s="5"/>
      <c r="AK1324" s="80"/>
      <c r="AL1324" s="5"/>
      <c r="AM1324" s="80"/>
      <c r="AN1324" s="5"/>
      <c r="AO1324" s="80"/>
      <c r="AP1324" s="80"/>
      <c r="AQ1324" s="5"/>
      <c r="AR1324" s="80"/>
      <c r="AS1324" s="5"/>
      <c r="AT1324" s="80"/>
      <c r="AU1324" s="5"/>
      <c r="AV1324" s="80"/>
      <c r="AW1324" s="5"/>
      <c r="AX1324" s="80"/>
      <c r="AY1324" s="5"/>
      <c r="AZ1324" s="80"/>
      <c r="BA1324" s="5"/>
      <c r="BB1324" s="80"/>
      <c r="BC1324" s="80"/>
      <c r="BD1324" s="80"/>
      <c r="BE1324" s="80"/>
      <c r="BF1324" s="80"/>
      <c r="BG1324" s="80"/>
      <c r="BH1324" s="80"/>
      <c r="BI1324" s="80"/>
      <c r="BJ1324" s="80"/>
      <c r="BK1324" s="80"/>
      <c r="BL1324" s="80"/>
      <c r="BM1324" s="80"/>
      <c r="BN1324" s="80"/>
      <c r="BO1324" s="80"/>
      <c r="BP1324" s="80"/>
      <c r="BQ1324" s="80"/>
      <c r="BR1324" s="80"/>
      <c r="BS1324" s="80"/>
      <c r="BT1324" s="80"/>
      <c r="BU1324" s="80"/>
      <c r="BV1324" s="80"/>
      <c r="BW1324" s="80"/>
      <c r="BX1324" s="80"/>
      <c r="BY1324" s="80"/>
      <c r="BZ1324" s="80"/>
      <c r="CE1324" s="5"/>
    </row>
    <row r="1325" spans="2:83" s="6" customFormat="1" x14ac:dyDescent="0.25">
      <c r="B1325" s="77"/>
      <c r="C1325" s="78"/>
      <c r="D1325" s="80"/>
      <c r="E1325" s="80"/>
      <c r="F1325" s="80"/>
      <c r="G1325" s="80"/>
      <c r="H1325" s="80"/>
      <c r="I1325" s="80"/>
      <c r="J1325" s="80"/>
      <c r="K1325" s="5"/>
      <c r="L1325" s="5"/>
      <c r="M1325" s="80"/>
      <c r="N1325" s="5"/>
      <c r="O1325" s="80"/>
      <c r="P1325" s="5"/>
      <c r="Q1325" s="80"/>
      <c r="R1325" s="5"/>
      <c r="S1325" s="80"/>
      <c r="T1325" s="5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5"/>
      <c r="AE1325" s="80"/>
      <c r="AF1325" s="5"/>
      <c r="AG1325" s="80"/>
      <c r="AH1325" s="5"/>
      <c r="AI1325" s="80"/>
      <c r="AJ1325" s="5"/>
      <c r="AK1325" s="80"/>
      <c r="AL1325" s="5"/>
      <c r="AM1325" s="80"/>
      <c r="AN1325" s="5"/>
      <c r="AO1325" s="80"/>
      <c r="AP1325" s="80"/>
      <c r="AQ1325" s="5"/>
      <c r="AR1325" s="80"/>
      <c r="AS1325" s="5"/>
      <c r="AT1325" s="80"/>
      <c r="AU1325" s="5"/>
      <c r="AV1325" s="80"/>
      <c r="AW1325" s="5"/>
      <c r="AX1325" s="80"/>
      <c r="AY1325" s="5"/>
      <c r="AZ1325" s="80"/>
      <c r="BA1325" s="5"/>
      <c r="BB1325" s="80"/>
      <c r="BC1325" s="80"/>
      <c r="BD1325" s="80"/>
      <c r="BE1325" s="80"/>
      <c r="BF1325" s="80"/>
      <c r="BG1325" s="80"/>
      <c r="BH1325" s="80"/>
      <c r="BI1325" s="80"/>
      <c r="BJ1325" s="80"/>
      <c r="BK1325" s="80"/>
      <c r="BL1325" s="80"/>
      <c r="BM1325" s="80"/>
      <c r="BN1325" s="80"/>
      <c r="BO1325" s="80"/>
      <c r="BP1325" s="80"/>
      <c r="BQ1325" s="80"/>
      <c r="BR1325" s="80"/>
      <c r="BS1325" s="80"/>
      <c r="BT1325" s="80"/>
      <c r="BU1325" s="80"/>
      <c r="BV1325" s="80"/>
      <c r="BW1325" s="80"/>
      <c r="BX1325" s="80"/>
      <c r="BY1325" s="80"/>
      <c r="BZ1325" s="80"/>
      <c r="CE1325" s="5"/>
    </row>
    <row r="1326" spans="2:83" s="6" customFormat="1" x14ac:dyDescent="0.25">
      <c r="B1326" s="77"/>
      <c r="C1326" s="78"/>
      <c r="D1326" s="80"/>
      <c r="E1326" s="80"/>
      <c r="F1326" s="80"/>
      <c r="G1326" s="80"/>
      <c r="H1326" s="80"/>
      <c r="I1326" s="80"/>
      <c r="J1326" s="80"/>
      <c r="K1326" s="5"/>
      <c r="L1326" s="5"/>
      <c r="M1326" s="80"/>
      <c r="N1326" s="5"/>
      <c r="O1326" s="80"/>
      <c r="P1326" s="5"/>
      <c r="Q1326" s="80"/>
      <c r="R1326" s="5"/>
      <c r="S1326" s="80"/>
      <c r="T1326" s="5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5"/>
      <c r="AE1326" s="80"/>
      <c r="AF1326" s="5"/>
      <c r="AG1326" s="80"/>
      <c r="AH1326" s="5"/>
      <c r="AI1326" s="80"/>
      <c r="AJ1326" s="5"/>
      <c r="AK1326" s="80"/>
      <c r="AL1326" s="5"/>
      <c r="AM1326" s="80"/>
      <c r="AN1326" s="5"/>
      <c r="AO1326" s="80"/>
      <c r="AP1326" s="80"/>
      <c r="AQ1326" s="5"/>
      <c r="AR1326" s="80"/>
      <c r="AS1326" s="5"/>
      <c r="AT1326" s="80"/>
      <c r="AU1326" s="5"/>
      <c r="AV1326" s="80"/>
      <c r="AW1326" s="5"/>
      <c r="AX1326" s="80"/>
      <c r="AY1326" s="5"/>
      <c r="AZ1326" s="80"/>
      <c r="BA1326" s="5"/>
      <c r="BB1326" s="80"/>
      <c r="BC1326" s="80"/>
      <c r="BD1326" s="80"/>
      <c r="BE1326" s="80"/>
      <c r="BF1326" s="80"/>
      <c r="BG1326" s="80"/>
      <c r="BH1326" s="80"/>
      <c r="BI1326" s="80"/>
      <c r="BJ1326" s="80"/>
      <c r="BK1326" s="80"/>
      <c r="BL1326" s="80"/>
      <c r="BM1326" s="80"/>
      <c r="BN1326" s="80"/>
      <c r="BO1326" s="80"/>
      <c r="BP1326" s="80"/>
      <c r="BQ1326" s="80"/>
      <c r="BR1326" s="80"/>
      <c r="BS1326" s="80"/>
      <c r="BT1326" s="80"/>
      <c r="BU1326" s="80"/>
      <c r="BV1326" s="80"/>
      <c r="BW1326" s="80"/>
      <c r="BX1326" s="80"/>
      <c r="BY1326" s="80"/>
      <c r="BZ1326" s="80"/>
      <c r="CE1326" s="5"/>
    </row>
    <row r="1327" spans="2:83" s="6" customFormat="1" x14ac:dyDescent="0.25">
      <c r="B1327" s="77"/>
      <c r="C1327" s="78"/>
      <c r="D1327" s="80"/>
      <c r="E1327" s="80"/>
      <c r="F1327" s="80"/>
      <c r="G1327" s="80"/>
      <c r="H1327" s="80"/>
      <c r="I1327" s="80"/>
      <c r="J1327" s="80"/>
      <c r="K1327" s="5"/>
      <c r="L1327" s="5"/>
      <c r="M1327" s="80"/>
      <c r="N1327" s="5"/>
      <c r="O1327" s="80"/>
      <c r="P1327" s="5"/>
      <c r="Q1327" s="80"/>
      <c r="R1327" s="5"/>
      <c r="S1327" s="80"/>
      <c r="T1327" s="5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5"/>
      <c r="AE1327" s="80"/>
      <c r="AF1327" s="5"/>
      <c r="AG1327" s="80"/>
      <c r="AH1327" s="5"/>
      <c r="AI1327" s="80"/>
      <c r="AJ1327" s="5"/>
      <c r="AK1327" s="80"/>
      <c r="AL1327" s="5"/>
      <c r="AM1327" s="80"/>
      <c r="AN1327" s="5"/>
      <c r="AO1327" s="80"/>
      <c r="AP1327" s="80"/>
      <c r="AQ1327" s="5"/>
      <c r="AR1327" s="80"/>
      <c r="AS1327" s="5"/>
      <c r="AT1327" s="80"/>
      <c r="AU1327" s="5"/>
      <c r="AV1327" s="80"/>
      <c r="AW1327" s="5"/>
      <c r="AX1327" s="80"/>
      <c r="AY1327" s="5"/>
      <c r="AZ1327" s="80"/>
      <c r="BA1327" s="5"/>
      <c r="BB1327" s="80"/>
      <c r="BC1327" s="80"/>
      <c r="BD1327" s="80"/>
      <c r="BE1327" s="80"/>
      <c r="BF1327" s="80"/>
      <c r="BG1327" s="80"/>
      <c r="BH1327" s="80"/>
      <c r="BI1327" s="80"/>
      <c r="BJ1327" s="80"/>
      <c r="BK1327" s="80"/>
      <c r="BL1327" s="80"/>
      <c r="BM1327" s="80"/>
      <c r="BN1327" s="80"/>
      <c r="BO1327" s="80"/>
      <c r="BP1327" s="80"/>
      <c r="BQ1327" s="80"/>
      <c r="BR1327" s="80"/>
      <c r="BS1327" s="80"/>
      <c r="BT1327" s="80"/>
      <c r="BU1327" s="80"/>
      <c r="BV1327" s="80"/>
      <c r="BW1327" s="80"/>
      <c r="BX1327" s="80"/>
      <c r="BY1327" s="80"/>
      <c r="BZ1327" s="80"/>
      <c r="CE1327" s="5"/>
    </row>
    <row r="1328" spans="2:83" s="6" customFormat="1" x14ac:dyDescent="0.25">
      <c r="B1328" s="77"/>
      <c r="C1328" s="78"/>
      <c r="D1328" s="80"/>
      <c r="E1328" s="80"/>
      <c r="F1328" s="80"/>
      <c r="G1328" s="80"/>
      <c r="H1328" s="80"/>
      <c r="I1328" s="80"/>
      <c r="J1328" s="80"/>
      <c r="K1328" s="5"/>
      <c r="L1328" s="5"/>
      <c r="M1328" s="80"/>
      <c r="N1328" s="5"/>
      <c r="O1328" s="80"/>
      <c r="P1328" s="5"/>
      <c r="Q1328" s="80"/>
      <c r="R1328" s="5"/>
      <c r="S1328" s="80"/>
      <c r="T1328" s="5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5"/>
      <c r="AE1328" s="80"/>
      <c r="AF1328" s="5"/>
      <c r="AG1328" s="80"/>
      <c r="AH1328" s="5"/>
      <c r="AI1328" s="80"/>
      <c r="AJ1328" s="5"/>
      <c r="AK1328" s="80"/>
      <c r="AL1328" s="5"/>
      <c r="AM1328" s="80"/>
      <c r="AN1328" s="5"/>
      <c r="AO1328" s="80"/>
      <c r="AP1328" s="80"/>
      <c r="AQ1328" s="5"/>
      <c r="AR1328" s="80"/>
      <c r="AS1328" s="5"/>
      <c r="AT1328" s="80"/>
      <c r="AU1328" s="5"/>
      <c r="AV1328" s="80"/>
      <c r="AW1328" s="5"/>
      <c r="AX1328" s="80"/>
      <c r="AY1328" s="5"/>
      <c r="AZ1328" s="80"/>
      <c r="BA1328" s="5"/>
      <c r="BB1328" s="80"/>
      <c r="BC1328" s="80"/>
      <c r="BD1328" s="80"/>
      <c r="BE1328" s="80"/>
      <c r="BF1328" s="80"/>
      <c r="BG1328" s="80"/>
      <c r="BH1328" s="80"/>
      <c r="BI1328" s="80"/>
      <c r="BJ1328" s="80"/>
      <c r="BK1328" s="80"/>
      <c r="BL1328" s="80"/>
      <c r="BM1328" s="80"/>
      <c r="BN1328" s="80"/>
      <c r="BO1328" s="80"/>
      <c r="BP1328" s="80"/>
      <c r="BQ1328" s="80"/>
      <c r="BR1328" s="80"/>
      <c r="BS1328" s="80"/>
      <c r="BT1328" s="80"/>
      <c r="BU1328" s="80"/>
      <c r="BV1328" s="80"/>
      <c r="BW1328" s="80"/>
      <c r="BX1328" s="80"/>
      <c r="BY1328" s="80"/>
      <c r="BZ1328" s="80"/>
      <c r="CE1328" s="5"/>
    </row>
    <row r="1329" spans="2:83" s="6" customFormat="1" x14ac:dyDescent="0.25">
      <c r="B1329" s="77"/>
      <c r="C1329" s="78"/>
      <c r="D1329" s="80"/>
      <c r="E1329" s="80"/>
      <c r="F1329" s="80"/>
      <c r="G1329" s="80"/>
      <c r="H1329" s="80"/>
      <c r="I1329" s="80"/>
      <c r="J1329" s="80"/>
      <c r="K1329" s="5"/>
      <c r="L1329" s="5"/>
      <c r="M1329" s="80"/>
      <c r="N1329" s="5"/>
      <c r="O1329" s="80"/>
      <c r="P1329" s="5"/>
      <c r="Q1329" s="80"/>
      <c r="R1329" s="5"/>
      <c r="S1329" s="80"/>
      <c r="T1329" s="5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5"/>
      <c r="AE1329" s="80"/>
      <c r="AF1329" s="5"/>
      <c r="AG1329" s="80"/>
      <c r="AH1329" s="5"/>
      <c r="AI1329" s="80"/>
      <c r="AJ1329" s="5"/>
      <c r="AK1329" s="80"/>
      <c r="AL1329" s="5"/>
      <c r="AM1329" s="80"/>
      <c r="AN1329" s="5"/>
      <c r="AO1329" s="80"/>
      <c r="AP1329" s="80"/>
      <c r="AQ1329" s="5"/>
      <c r="AR1329" s="80"/>
      <c r="AS1329" s="5"/>
      <c r="AT1329" s="80"/>
      <c r="AU1329" s="5"/>
      <c r="AV1329" s="80"/>
      <c r="AW1329" s="5"/>
      <c r="AX1329" s="80"/>
      <c r="AY1329" s="5"/>
      <c r="AZ1329" s="80"/>
      <c r="BA1329" s="5"/>
      <c r="BB1329" s="80"/>
      <c r="BC1329" s="80"/>
      <c r="BD1329" s="80"/>
      <c r="BE1329" s="80"/>
      <c r="BF1329" s="80"/>
      <c r="BG1329" s="80"/>
      <c r="BH1329" s="80"/>
      <c r="BI1329" s="80"/>
      <c r="BJ1329" s="80"/>
      <c r="BK1329" s="80"/>
      <c r="BL1329" s="80"/>
      <c r="BM1329" s="80"/>
      <c r="BN1329" s="80"/>
      <c r="BO1329" s="80"/>
      <c r="BP1329" s="80"/>
      <c r="BQ1329" s="80"/>
      <c r="BR1329" s="80"/>
      <c r="BS1329" s="80"/>
      <c r="BT1329" s="80"/>
      <c r="BU1329" s="80"/>
      <c r="BV1329" s="80"/>
      <c r="BW1329" s="80"/>
      <c r="BX1329" s="80"/>
      <c r="BY1329" s="80"/>
      <c r="BZ1329" s="80"/>
      <c r="CE1329" s="5"/>
    </row>
    <row r="1330" spans="2:83" s="6" customFormat="1" x14ac:dyDescent="0.25">
      <c r="B1330" s="77"/>
      <c r="C1330" s="78"/>
      <c r="D1330" s="80"/>
      <c r="E1330" s="80"/>
      <c r="F1330" s="80"/>
      <c r="G1330" s="80"/>
      <c r="H1330" s="80"/>
      <c r="I1330" s="80"/>
      <c r="J1330" s="80"/>
      <c r="K1330" s="5"/>
      <c r="L1330" s="5"/>
      <c r="M1330" s="80"/>
      <c r="N1330" s="5"/>
      <c r="O1330" s="80"/>
      <c r="P1330" s="5"/>
      <c r="Q1330" s="80"/>
      <c r="R1330" s="5"/>
      <c r="S1330" s="80"/>
      <c r="T1330" s="5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5"/>
      <c r="AE1330" s="80"/>
      <c r="AF1330" s="5"/>
      <c r="AG1330" s="80"/>
      <c r="AH1330" s="5"/>
      <c r="AI1330" s="80"/>
      <c r="AJ1330" s="5"/>
      <c r="AK1330" s="80"/>
      <c r="AL1330" s="5"/>
      <c r="AM1330" s="80"/>
      <c r="AN1330" s="5"/>
      <c r="AO1330" s="80"/>
      <c r="AP1330" s="80"/>
      <c r="AQ1330" s="5"/>
      <c r="AR1330" s="80"/>
      <c r="AS1330" s="5"/>
      <c r="AT1330" s="80"/>
      <c r="AU1330" s="5"/>
      <c r="AV1330" s="80"/>
      <c r="AW1330" s="5"/>
      <c r="AX1330" s="80"/>
      <c r="AY1330" s="5"/>
      <c r="AZ1330" s="80"/>
      <c r="BA1330" s="5"/>
      <c r="BB1330" s="80"/>
      <c r="BC1330" s="80"/>
      <c r="BD1330" s="80"/>
      <c r="BE1330" s="80"/>
      <c r="BF1330" s="80"/>
      <c r="BG1330" s="80"/>
      <c r="BH1330" s="80"/>
      <c r="BI1330" s="80"/>
      <c r="BJ1330" s="80"/>
      <c r="BK1330" s="80"/>
      <c r="BL1330" s="80"/>
      <c r="BM1330" s="80"/>
      <c r="BN1330" s="80"/>
      <c r="BO1330" s="80"/>
      <c r="BP1330" s="80"/>
      <c r="BQ1330" s="80"/>
      <c r="BR1330" s="80"/>
      <c r="BS1330" s="80"/>
      <c r="BT1330" s="80"/>
      <c r="BU1330" s="80"/>
      <c r="BV1330" s="80"/>
      <c r="BW1330" s="80"/>
      <c r="BX1330" s="80"/>
      <c r="BY1330" s="80"/>
      <c r="BZ1330" s="80"/>
      <c r="CE1330" s="5"/>
    </row>
    <row r="1331" spans="2:83" s="6" customFormat="1" x14ac:dyDescent="0.25">
      <c r="B1331" s="77"/>
      <c r="C1331" s="78"/>
      <c r="D1331" s="80"/>
      <c r="E1331" s="80"/>
      <c r="F1331" s="80"/>
      <c r="G1331" s="80"/>
      <c r="H1331" s="80"/>
      <c r="I1331" s="80"/>
      <c r="J1331" s="80"/>
      <c r="K1331" s="5"/>
      <c r="L1331" s="5"/>
      <c r="M1331" s="80"/>
      <c r="N1331" s="5"/>
      <c r="O1331" s="80"/>
      <c r="P1331" s="5"/>
      <c r="Q1331" s="80"/>
      <c r="R1331" s="5"/>
      <c r="S1331" s="80"/>
      <c r="T1331" s="5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5"/>
      <c r="AE1331" s="80"/>
      <c r="AF1331" s="5"/>
      <c r="AG1331" s="80"/>
      <c r="AH1331" s="5"/>
      <c r="AI1331" s="80"/>
      <c r="AJ1331" s="5"/>
      <c r="AK1331" s="80"/>
      <c r="AL1331" s="5"/>
      <c r="AM1331" s="80"/>
      <c r="AN1331" s="5"/>
      <c r="AO1331" s="80"/>
      <c r="AP1331" s="80"/>
      <c r="AQ1331" s="5"/>
      <c r="AR1331" s="80"/>
      <c r="AS1331" s="5"/>
      <c r="AT1331" s="80"/>
      <c r="AU1331" s="5"/>
      <c r="AV1331" s="80"/>
      <c r="AW1331" s="5"/>
      <c r="AX1331" s="80"/>
      <c r="AY1331" s="5"/>
      <c r="AZ1331" s="80"/>
      <c r="BA1331" s="5"/>
      <c r="BB1331" s="80"/>
      <c r="BC1331" s="80"/>
      <c r="BD1331" s="80"/>
      <c r="BE1331" s="80"/>
      <c r="BF1331" s="80"/>
      <c r="BG1331" s="80"/>
      <c r="BH1331" s="80"/>
      <c r="BI1331" s="80"/>
      <c r="BJ1331" s="80"/>
      <c r="BK1331" s="80"/>
      <c r="BL1331" s="80"/>
      <c r="BM1331" s="80"/>
      <c r="BN1331" s="80"/>
      <c r="BO1331" s="80"/>
      <c r="BP1331" s="80"/>
      <c r="BQ1331" s="80"/>
      <c r="BR1331" s="80"/>
      <c r="BS1331" s="80"/>
      <c r="BT1331" s="80"/>
      <c r="BU1331" s="80"/>
      <c r="BV1331" s="80"/>
      <c r="BW1331" s="80"/>
      <c r="BX1331" s="80"/>
      <c r="BY1331" s="80"/>
      <c r="BZ1331" s="80"/>
      <c r="CE1331" s="5"/>
    </row>
    <row r="1332" spans="2:83" s="6" customFormat="1" x14ac:dyDescent="0.25">
      <c r="B1332" s="77"/>
      <c r="C1332" s="78"/>
      <c r="D1332" s="80"/>
      <c r="E1332" s="80"/>
      <c r="F1332" s="80"/>
      <c r="G1332" s="80"/>
      <c r="H1332" s="80"/>
      <c r="I1332" s="80"/>
      <c r="J1332" s="80"/>
      <c r="K1332" s="5"/>
      <c r="L1332" s="5"/>
      <c r="M1332" s="80"/>
      <c r="N1332" s="5"/>
      <c r="O1332" s="80"/>
      <c r="P1332" s="5"/>
      <c r="Q1332" s="80"/>
      <c r="R1332" s="5"/>
      <c r="S1332" s="80"/>
      <c r="T1332" s="5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5"/>
      <c r="AE1332" s="80"/>
      <c r="AF1332" s="5"/>
      <c r="AG1332" s="80"/>
      <c r="AH1332" s="5"/>
      <c r="AI1332" s="80"/>
      <c r="AJ1332" s="5"/>
      <c r="AK1332" s="80"/>
      <c r="AL1332" s="5"/>
      <c r="AM1332" s="80"/>
      <c r="AN1332" s="5"/>
      <c r="AO1332" s="80"/>
      <c r="AP1332" s="80"/>
      <c r="AQ1332" s="5"/>
      <c r="AR1332" s="80"/>
      <c r="AS1332" s="5"/>
      <c r="AT1332" s="80"/>
      <c r="AU1332" s="5"/>
      <c r="AV1332" s="80"/>
      <c r="AW1332" s="5"/>
      <c r="AX1332" s="80"/>
      <c r="AY1332" s="5"/>
      <c r="AZ1332" s="80"/>
      <c r="BA1332" s="5"/>
      <c r="BB1332" s="80"/>
      <c r="BC1332" s="80"/>
      <c r="BD1332" s="80"/>
      <c r="BE1332" s="80"/>
      <c r="BF1332" s="80"/>
      <c r="BG1332" s="80"/>
      <c r="BH1332" s="80"/>
      <c r="BI1332" s="80"/>
      <c r="BJ1332" s="80"/>
      <c r="BK1332" s="80"/>
      <c r="BL1332" s="80"/>
      <c r="BM1332" s="80"/>
      <c r="BN1332" s="80"/>
      <c r="BO1332" s="80"/>
      <c r="BP1332" s="80"/>
      <c r="BQ1332" s="80"/>
      <c r="BR1332" s="80"/>
      <c r="BS1332" s="80"/>
      <c r="BT1332" s="80"/>
      <c r="BU1332" s="80"/>
      <c r="BV1332" s="80"/>
      <c r="BW1332" s="80"/>
      <c r="BX1332" s="80"/>
      <c r="BY1332" s="80"/>
      <c r="BZ1332" s="80"/>
      <c r="CE1332" s="5"/>
    </row>
    <row r="1333" spans="2:83" s="6" customFormat="1" x14ac:dyDescent="0.25">
      <c r="B1333" s="77"/>
      <c r="C1333" s="78"/>
      <c r="D1333" s="80"/>
      <c r="E1333" s="80"/>
      <c r="F1333" s="80"/>
      <c r="G1333" s="80"/>
      <c r="H1333" s="80"/>
      <c r="I1333" s="80"/>
      <c r="J1333" s="80"/>
      <c r="K1333" s="5"/>
      <c r="L1333" s="5"/>
      <c r="M1333" s="80"/>
      <c r="N1333" s="5"/>
      <c r="O1333" s="80"/>
      <c r="P1333" s="5"/>
      <c r="Q1333" s="80"/>
      <c r="R1333" s="5"/>
      <c r="S1333" s="80"/>
      <c r="T1333" s="5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5"/>
      <c r="AE1333" s="80"/>
      <c r="AF1333" s="5"/>
      <c r="AG1333" s="80"/>
      <c r="AH1333" s="5"/>
      <c r="AI1333" s="80"/>
      <c r="AJ1333" s="5"/>
      <c r="AK1333" s="80"/>
      <c r="AL1333" s="5"/>
      <c r="AM1333" s="80"/>
      <c r="AN1333" s="5"/>
      <c r="AO1333" s="80"/>
      <c r="AP1333" s="80"/>
      <c r="AQ1333" s="5"/>
      <c r="AR1333" s="80"/>
      <c r="AS1333" s="5"/>
      <c r="AT1333" s="80"/>
      <c r="AU1333" s="5"/>
      <c r="AV1333" s="80"/>
      <c r="AW1333" s="5"/>
      <c r="AX1333" s="80"/>
      <c r="AY1333" s="5"/>
      <c r="AZ1333" s="80"/>
      <c r="BA1333" s="5"/>
      <c r="BB1333" s="80"/>
      <c r="BC1333" s="80"/>
      <c r="BD1333" s="80"/>
      <c r="BE1333" s="80"/>
      <c r="BF1333" s="80"/>
      <c r="BG1333" s="80"/>
      <c r="BH1333" s="80"/>
      <c r="BI1333" s="80"/>
      <c r="BJ1333" s="80"/>
      <c r="BK1333" s="80"/>
      <c r="BL1333" s="80"/>
      <c r="BM1333" s="80"/>
      <c r="BN1333" s="80"/>
      <c r="BO1333" s="80"/>
      <c r="BP1333" s="80"/>
      <c r="BQ1333" s="80"/>
      <c r="BR1333" s="80"/>
      <c r="BS1333" s="80"/>
      <c r="BT1333" s="80"/>
      <c r="BU1333" s="80"/>
      <c r="BV1333" s="80"/>
      <c r="BW1333" s="80"/>
      <c r="BX1333" s="80"/>
      <c r="BY1333" s="80"/>
      <c r="BZ1333" s="80"/>
      <c r="CE1333" s="5"/>
    </row>
    <row r="1334" spans="2:83" s="6" customFormat="1" x14ac:dyDescent="0.25">
      <c r="B1334" s="77"/>
      <c r="C1334" s="78"/>
      <c r="D1334" s="80"/>
      <c r="E1334" s="80"/>
      <c r="F1334" s="80"/>
      <c r="G1334" s="80"/>
      <c r="H1334" s="80"/>
      <c r="I1334" s="80"/>
      <c r="J1334" s="80"/>
      <c r="K1334" s="5"/>
      <c r="L1334" s="5"/>
      <c r="M1334" s="80"/>
      <c r="N1334" s="5"/>
      <c r="O1334" s="80"/>
      <c r="P1334" s="5"/>
      <c r="Q1334" s="80"/>
      <c r="R1334" s="5"/>
      <c r="S1334" s="80"/>
      <c r="T1334" s="5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5"/>
      <c r="AE1334" s="80"/>
      <c r="AF1334" s="5"/>
      <c r="AG1334" s="80"/>
      <c r="AH1334" s="5"/>
      <c r="AI1334" s="80"/>
      <c r="AJ1334" s="5"/>
      <c r="AK1334" s="80"/>
      <c r="AL1334" s="5"/>
      <c r="AM1334" s="80"/>
      <c r="AN1334" s="5"/>
      <c r="AO1334" s="80"/>
      <c r="AP1334" s="80"/>
      <c r="AQ1334" s="5"/>
      <c r="AR1334" s="80"/>
      <c r="AS1334" s="5"/>
      <c r="AT1334" s="80"/>
      <c r="AU1334" s="5"/>
      <c r="AV1334" s="80"/>
      <c r="AW1334" s="5"/>
      <c r="AX1334" s="80"/>
      <c r="AY1334" s="5"/>
      <c r="AZ1334" s="80"/>
      <c r="BA1334" s="5"/>
      <c r="BB1334" s="80"/>
      <c r="BC1334" s="80"/>
      <c r="BD1334" s="80"/>
      <c r="BE1334" s="80"/>
      <c r="BF1334" s="80"/>
      <c r="BG1334" s="80"/>
      <c r="BH1334" s="80"/>
      <c r="BI1334" s="80"/>
      <c r="BJ1334" s="80"/>
      <c r="BK1334" s="80"/>
      <c r="BL1334" s="80"/>
      <c r="BM1334" s="80"/>
      <c r="BN1334" s="80"/>
      <c r="BO1334" s="80"/>
      <c r="BP1334" s="80"/>
      <c r="BQ1334" s="80"/>
      <c r="BR1334" s="80"/>
      <c r="BS1334" s="80"/>
      <c r="BT1334" s="80"/>
      <c r="BU1334" s="80"/>
      <c r="BV1334" s="80"/>
      <c r="BW1334" s="80"/>
      <c r="BX1334" s="80"/>
      <c r="BY1334" s="80"/>
      <c r="BZ1334" s="80"/>
      <c r="CE1334" s="5"/>
    </row>
    <row r="1335" spans="2:83" s="6" customFormat="1" x14ac:dyDescent="0.25">
      <c r="B1335" s="77"/>
      <c r="C1335" s="78"/>
      <c r="D1335" s="80"/>
      <c r="E1335" s="80"/>
      <c r="F1335" s="80"/>
      <c r="G1335" s="80"/>
      <c r="H1335" s="80"/>
      <c r="I1335" s="80"/>
      <c r="J1335" s="80"/>
      <c r="K1335" s="5"/>
      <c r="L1335" s="5"/>
      <c r="M1335" s="80"/>
      <c r="N1335" s="5"/>
      <c r="O1335" s="80"/>
      <c r="P1335" s="5"/>
      <c r="Q1335" s="80"/>
      <c r="R1335" s="5"/>
      <c r="S1335" s="80"/>
      <c r="T1335" s="5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5"/>
      <c r="AE1335" s="80"/>
      <c r="AF1335" s="5"/>
      <c r="AG1335" s="80"/>
      <c r="AH1335" s="5"/>
      <c r="AI1335" s="80"/>
      <c r="AJ1335" s="5"/>
      <c r="AK1335" s="80"/>
      <c r="AL1335" s="5"/>
      <c r="AM1335" s="80"/>
      <c r="AN1335" s="5"/>
      <c r="AO1335" s="80"/>
      <c r="AP1335" s="80"/>
      <c r="AQ1335" s="5"/>
      <c r="AR1335" s="80"/>
      <c r="AS1335" s="5"/>
      <c r="AT1335" s="80"/>
      <c r="AU1335" s="5"/>
      <c r="AV1335" s="80"/>
      <c r="AW1335" s="5"/>
      <c r="AX1335" s="80"/>
      <c r="AY1335" s="5"/>
      <c r="AZ1335" s="80"/>
      <c r="BA1335" s="5"/>
      <c r="BB1335" s="80"/>
      <c r="BC1335" s="80"/>
      <c r="BD1335" s="80"/>
      <c r="BE1335" s="80"/>
      <c r="BF1335" s="80"/>
      <c r="BG1335" s="80"/>
      <c r="BH1335" s="80"/>
      <c r="BI1335" s="80"/>
      <c r="BJ1335" s="80"/>
      <c r="BK1335" s="80"/>
      <c r="BL1335" s="80"/>
      <c r="BM1335" s="80"/>
      <c r="BN1335" s="80"/>
      <c r="BO1335" s="80"/>
      <c r="BP1335" s="80"/>
      <c r="BQ1335" s="80"/>
      <c r="BR1335" s="80"/>
      <c r="BS1335" s="80"/>
      <c r="BT1335" s="80"/>
      <c r="BU1335" s="80"/>
      <c r="BV1335" s="80"/>
      <c r="BW1335" s="80"/>
      <c r="BX1335" s="80"/>
      <c r="BY1335" s="80"/>
      <c r="BZ1335" s="80"/>
      <c r="CE1335" s="5"/>
    </row>
    <row r="1336" spans="2:83" s="6" customFormat="1" x14ac:dyDescent="0.25">
      <c r="B1336" s="77"/>
      <c r="C1336" s="78"/>
      <c r="D1336" s="80"/>
      <c r="E1336" s="80"/>
      <c r="F1336" s="80"/>
      <c r="G1336" s="80"/>
      <c r="H1336" s="80"/>
      <c r="I1336" s="80"/>
      <c r="J1336" s="80"/>
      <c r="K1336" s="5"/>
      <c r="L1336" s="5"/>
      <c r="M1336" s="80"/>
      <c r="N1336" s="5"/>
      <c r="O1336" s="80"/>
      <c r="P1336" s="5"/>
      <c r="Q1336" s="80"/>
      <c r="R1336" s="5"/>
      <c r="S1336" s="80"/>
      <c r="T1336" s="5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5"/>
      <c r="AE1336" s="80"/>
      <c r="AF1336" s="5"/>
      <c r="AG1336" s="80"/>
      <c r="AH1336" s="5"/>
      <c r="AI1336" s="80"/>
      <c r="AJ1336" s="5"/>
      <c r="AK1336" s="80"/>
      <c r="AL1336" s="5"/>
      <c r="AM1336" s="80"/>
      <c r="AN1336" s="5"/>
      <c r="AO1336" s="80"/>
      <c r="AP1336" s="80"/>
      <c r="AQ1336" s="5"/>
      <c r="AR1336" s="80"/>
      <c r="AS1336" s="5"/>
      <c r="AT1336" s="80"/>
      <c r="AU1336" s="5"/>
      <c r="AV1336" s="80"/>
      <c r="AW1336" s="5"/>
      <c r="AX1336" s="80"/>
      <c r="AY1336" s="5"/>
      <c r="AZ1336" s="80"/>
      <c r="BA1336" s="5"/>
      <c r="BB1336" s="80"/>
      <c r="BC1336" s="80"/>
      <c r="BD1336" s="80"/>
      <c r="BE1336" s="80"/>
      <c r="BF1336" s="80"/>
      <c r="BG1336" s="80"/>
      <c r="BH1336" s="80"/>
      <c r="BI1336" s="80"/>
      <c r="BJ1336" s="80"/>
      <c r="BK1336" s="80"/>
      <c r="BL1336" s="80"/>
      <c r="BM1336" s="80"/>
      <c r="BN1336" s="80"/>
      <c r="BO1336" s="80"/>
      <c r="BP1336" s="80"/>
      <c r="BQ1336" s="80"/>
      <c r="BR1336" s="80"/>
      <c r="BS1336" s="80"/>
      <c r="BT1336" s="80"/>
      <c r="BU1336" s="80"/>
      <c r="BV1336" s="80"/>
      <c r="BW1336" s="80"/>
      <c r="BX1336" s="80"/>
      <c r="BY1336" s="80"/>
      <c r="BZ1336" s="80"/>
      <c r="CE1336" s="5"/>
    </row>
    <row r="1337" spans="2:83" s="6" customFormat="1" x14ac:dyDescent="0.25">
      <c r="B1337" s="77"/>
      <c r="C1337" s="78"/>
      <c r="D1337" s="80"/>
      <c r="E1337" s="80"/>
      <c r="F1337" s="80"/>
      <c r="G1337" s="80"/>
      <c r="H1337" s="80"/>
      <c r="I1337" s="80"/>
      <c r="J1337" s="80"/>
      <c r="K1337" s="5"/>
      <c r="L1337" s="5"/>
      <c r="M1337" s="80"/>
      <c r="N1337" s="5"/>
      <c r="O1337" s="80"/>
      <c r="P1337" s="5"/>
      <c r="Q1337" s="80"/>
      <c r="R1337" s="5"/>
      <c r="S1337" s="80"/>
      <c r="T1337" s="5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5"/>
      <c r="AE1337" s="80"/>
      <c r="AF1337" s="5"/>
      <c r="AG1337" s="80"/>
      <c r="AH1337" s="5"/>
      <c r="AI1337" s="80"/>
      <c r="AJ1337" s="5"/>
      <c r="AK1337" s="80"/>
      <c r="AL1337" s="5"/>
      <c r="AM1337" s="80"/>
      <c r="AN1337" s="5"/>
      <c r="AO1337" s="80"/>
      <c r="AP1337" s="80"/>
      <c r="AQ1337" s="5"/>
      <c r="AR1337" s="80"/>
      <c r="AS1337" s="5"/>
      <c r="AT1337" s="80"/>
      <c r="AU1337" s="5"/>
      <c r="AV1337" s="80"/>
      <c r="AW1337" s="5"/>
      <c r="AX1337" s="80"/>
      <c r="AY1337" s="5"/>
      <c r="AZ1337" s="80"/>
      <c r="BA1337" s="5"/>
      <c r="BB1337" s="80"/>
      <c r="BC1337" s="80"/>
      <c r="BD1337" s="80"/>
      <c r="BE1337" s="80"/>
      <c r="BF1337" s="80"/>
      <c r="BG1337" s="80"/>
      <c r="BH1337" s="80"/>
      <c r="BI1337" s="80"/>
      <c r="BJ1337" s="80"/>
      <c r="BK1337" s="80"/>
      <c r="BL1337" s="80"/>
      <c r="BM1337" s="80"/>
      <c r="BN1337" s="80"/>
      <c r="BO1337" s="80"/>
      <c r="BP1337" s="80"/>
      <c r="BQ1337" s="80"/>
      <c r="BR1337" s="80"/>
      <c r="BS1337" s="80"/>
      <c r="BT1337" s="80"/>
      <c r="BU1337" s="80"/>
      <c r="BV1337" s="80"/>
      <c r="BW1337" s="80"/>
      <c r="BX1337" s="80"/>
      <c r="BY1337" s="80"/>
      <c r="BZ1337" s="80"/>
      <c r="CE1337" s="5"/>
    </row>
    <row r="1338" spans="2:83" s="6" customFormat="1" x14ac:dyDescent="0.25">
      <c r="B1338" s="77"/>
      <c r="C1338" s="78"/>
      <c r="D1338" s="80"/>
      <c r="E1338" s="80"/>
      <c r="F1338" s="80"/>
      <c r="G1338" s="80"/>
      <c r="H1338" s="80"/>
      <c r="I1338" s="80"/>
      <c r="J1338" s="80"/>
      <c r="K1338" s="5"/>
      <c r="L1338" s="5"/>
      <c r="M1338" s="80"/>
      <c r="N1338" s="5"/>
      <c r="O1338" s="80"/>
      <c r="P1338" s="5"/>
      <c r="Q1338" s="80"/>
      <c r="R1338" s="5"/>
      <c r="S1338" s="80"/>
      <c r="T1338" s="5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5"/>
      <c r="AE1338" s="80"/>
      <c r="AF1338" s="5"/>
      <c r="AG1338" s="80"/>
      <c r="AH1338" s="5"/>
      <c r="AI1338" s="80"/>
      <c r="AJ1338" s="5"/>
      <c r="AK1338" s="80"/>
      <c r="AL1338" s="5"/>
      <c r="AM1338" s="80"/>
      <c r="AN1338" s="5"/>
      <c r="AO1338" s="80"/>
      <c r="AP1338" s="80"/>
      <c r="AQ1338" s="5"/>
      <c r="AR1338" s="80"/>
      <c r="AS1338" s="5"/>
      <c r="AT1338" s="80"/>
      <c r="AU1338" s="5"/>
      <c r="AV1338" s="80"/>
      <c r="AW1338" s="5"/>
      <c r="AX1338" s="80"/>
      <c r="AY1338" s="5"/>
      <c r="AZ1338" s="80"/>
      <c r="BA1338" s="5"/>
      <c r="BB1338" s="80"/>
      <c r="BC1338" s="80"/>
      <c r="BD1338" s="80"/>
      <c r="BE1338" s="80"/>
      <c r="BF1338" s="80"/>
      <c r="BG1338" s="80"/>
      <c r="BH1338" s="80"/>
      <c r="BI1338" s="80"/>
      <c r="BJ1338" s="80"/>
      <c r="BK1338" s="80"/>
      <c r="BL1338" s="80"/>
      <c r="BM1338" s="80"/>
      <c r="BN1338" s="80"/>
      <c r="BO1338" s="80"/>
      <c r="BP1338" s="80"/>
      <c r="BQ1338" s="80"/>
      <c r="BR1338" s="80"/>
      <c r="BS1338" s="80"/>
      <c r="BT1338" s="80"/>
      <c r="BU1338" s="80"/>
      <c r="BV1338" s="80"/>
      <c r="BW1338" s="80"/>
      <c r="BX1338" s="80"/>
      <c r="BY1338" s="80"/>
      <c r="BZ1338" s="80"/>
      <c r="CE1338" s="5"/>
    </row>
    <row r="1339" spans="2:83" s="6" customFormat="1" x14ac:dyDescent="0.25">
      <c r="B1339" s="77"/>
      <c r="C1339" s="78"/>
      <c r="D1339" s="80"/>
      <c r="E1339" s="80"/>
      <c r="F1339" s="80"/>
      <c r="G1339" s="80"/>
      <c r="H1339" s="80"/>
      <c r="I1339" s="80"/>
      <c r="J1339" s="80"/>
      <c r="K1339" s="5"/>
      <c r="L1339" s="5"/>
      <c r="M1339" s="80"/>
      <c r="N1339" s="5"/>
      <c r="O1339" s="80"/>
      <c r="P1339" s="5"/>
      <c r="Q1339" s="80"/>
      <c r="R1339" s="5"/>
      <c r="S1339" s="80"/>
      <c r="T1339" s="5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5"/>
      <c r="AE1339" s="80"/>
      <c r="AF1339" s="5"/>
      <c r="AG1339" s="80"/>
      <c r="AH1339" s="5"/>
      <c r="AI1339" s="80"/>
      <c r="AJ1339" s="5"/>
      <c r="AK1339" s="80"/>
      <c r="AL1339" s="5"/>
      <c r="AM1339" s="80"/>
      <c r="AN1339" s="5"/>
      <c r="AO1339" s="80"/>
      <c r="AP1339" s="80"/>
      <c r="AQ1339" s="5"/>
      <c r="AR1339" s="80"/>
      <c r="AS1339" s="5"/>
      <c r="AT1339" s="80"/>
      <c r="AU1339" s="5"/>
      <c r="AV1339" s="80"/>
      <c r="AW1339" s="5"/>
      <c r="AX1339" s="80"/>
      <c r="AY1339" s="5"/>
      <c r="AZ1339" s="80"/>
      <c r="BA1339" s="5"/>
      <c r="BB1339" s="80"/>
      <c r="BC1339" s="80"/>
      <c r="BD1339" s="80"/>
      <c r="BE1339" s="80"/>
      <c r="BF1339" s="80"/>
      <c r="BG1339" s="80"/>
      <c r="BH1339" s="80"/>
      <c r="BI1339" s="80"/>
      <c r="BJ1339" s="80"/>
      <c r="BK1339" s="80"/>
      <c r="BL1339" s="80"/>
      <c r="BM1339" s="80"/>
      <c r="BN1339" s="80"/>
      <c r="BO1339" s="80"/>
      <c r="BP1339" s="80"/>
      <c r="BQ1339" s="80"/>
      <c r="BR1339" s="80"/>
      <c r="BS1339" s="80"/>
      <c r="BT1339" s="80"/>
      <c r="BU1339" s="80"/>
      <c r="BV1339" s="80"/>
      <c r="BW1339" s="80"/>
      <c r="BX1339" s="80"/>
      <c r="BY1339" s="80"/>
      <c r="BZ1339" s="80"/>
      <c r="CE1339" s="5"/>
    </row>
    <row r="1340" spans="2:83" s="6" customFormat="1" x14ac:dyDescent="0.25">
      <c r="B1340" s="77"/>
      <c r="C1340" s="78"/>
      <c r="D1340" s="80"/>
      <c r="E1340" s="80"/>
      <c r="F1340" s="80"/>
      <c r="G1340" s="80"/>
      <c r="H1340" s="80"/>
      <c r="I1340" s="80"/>
      <c r="J1340" s="80"/>
      <c r="K1340" s="5"/>
      <c r="L1340" s="5"/>
      <c r="M1340" s="80"/>
      <c r="N1340" s="5"/>
      <c r="O1340" s="80"/>
      <c r="P1340" s="5"/>
      <c r="Q1340" s="80"/>
      <c r="R1340" s="5"/>
      <c r="S1340" s="80"/>
      <c r="T1340" s="5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5"/>
      <c r="AE1340" s="80"/>
      <c r="AF1340" s="5"/>
      <c r="AG1340" s="80"/>
      <c r="AH1340" s="5"/>
      <c r="AI1340" s="80"/>
      <c r="AJ1340" s="5"/>
      <c r="AK1340" s="80"/>
      <c r="AL1340" s="5"/>
      <c r="AM1340" s="80"/>
      <c r="AN1340" s="5"/>
      <c r="AO1340" s="80"/>
      <c r="AP1340" s="80"/>
      <c r="AQ1340" s="5"/>
      <c r="AR1340" s="80"/>
      <c r="AS1340" s="5"/>
      <c r="AT1340" s="80"/>
      <c r="AU1340" s="5"/>
      <c r="AV1340" s="80"/>
      <c r="AW1340" s="5"/>
      <c r="AX1340" s="80"/>
      <c r="AY1340" s="5"/>
      <c r="AZ1340" s="80"/>
      <c r="BA1340" s="5"/>
      <c r="BB1340" s="80"/>
      <c r="BC1340" s="80"/>
      <c r="BD1340" s="80"/>
      <c r="BE1340" s="80"/>
      <c r="BF1340" s="80"/>
      <c r="BG1340" s="80"/>
      <c r="BH1340" s="80"/>
      <c r="BI1340" s="80"/>
      <c r="BJ1340" s="80"/>
      <c r="BK1340" s="80"/>
      <c r="BL1340" s="80"/>
      <c r="BM1340" s="80"/>
      <c r="BN1340" s="80"/>
      <c r="BO1340" s="80"/>
      <c r="BP1340" s="80"/>
      <c r="BQ1340" s="80"/>
      <c r="BR1340" s="80"/>
      <c r="BS1340" s="80"/>
      <c r="BT1340" s="80"/>
      <c r="BU1340" s="80"/>
      <c r="BV1340" s="80"/>
      <c r="BW1340" s="80"/>
      <c r="BX1340" s="80"/>
      <c r="BY1340" s="80"/>
      <c r="BZ1340" s="80"/>
      <c r="CE1340" s="5"/>
    </row>
    <row r="1341" spans="2:83" s="6" customFormat="1" x14ac:dyDescent="0.25">
      <c r="B1341" s="77"/>
      <c r="C1341" s="78"/>
      <c r="D1341" s="80"/>
      <c r="E1341" s="80"/>
      <c r="F1341" s="80"/>
      <c r="G1341" s="80"/>
      <c r="H1341" s="80"/>
      <c r="I1341" s="80"/>
      <c r="J1341" s="80"/>
      <c r="K1341" s="5"/>
      <c r="L1341" s="5"/>
      <c r="M1341" s="80"/>
      <c r="N1341" s="5"/>
      <c r="O1341" s="80"/>
      <c r="P1341" s="5"/>
      <c r="Q1341" s="80"/>
      <c r="R1341" s="5"/>
      <c r="S1341" s="80"/>
      <c r="T1341" s="5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5"/>
      <c r="AE1341" s="80"/>
      <c r="AF1341" s="5"/>
      <c r="AG1341" s="80"/>
      <c r="AH1341" s="5"/>
      <c r="AI1341" s="80"/>
      <c r="AJ1341" s="5"/>
      <c r="AK1341" s="80"/>
      <c r="AL1341" s="5"/>
      <c r="AM1341" s="80"/>
      <c r="AN1341" s="5"/>
      <c r="AO1341" s="80"/>
      <c r="AP1341" s="80"/>
      <c r="AQ1341" s="5"/>
      <c r="AR1341" s="80"/>
      <c r="AS1341" s="5"/>
      <c r="AT1341" s="80"/>
      <c r="AU1341" s="5"/>
      <c r="AV1341" s="80"/>
      <c r="AW1341" s="5"/>
      <c r="AX1341" s="80"/>
      <c r="AY1341" s="5"/>
      <c r="AZ1341" s="80"/>
      <c r="BA1341" s="5"/>
      <c r="BB1341" s="80"/>
      <c r="BC1341" s="80"/>
      <c r="BD1341" s="80"/>
      <c r="BE1341" s="80"/>
      <c r="BF1341" s="80"/>
      <c r="BG1341" s="80"/>
      <c r="BH1341" s="80"/>
      <c r="BI1341" s="80"/>
      <c r="BJ1341" s="80"/>
      <c r="BK1341" s="80"/>
      <c r="BL1341" s="80"/>
      <c r="BM1341" s="80"/>
      <c r="BN1341" s="80"/>
      <c r="BO1341" s="80"/>
      <c r="BP1341" s="80"/>
      <c r="BQ1341" s="80"/>
      <c r="BR1341" s="80"/>
      <c r="BS1341" s="80"/>
      <c r="BT1341" s="80"/>
      <c r="BU1341" s="80"/>
      <c r="BV1341" s="80"/>
      <c r="BW1341" s="80"/>
      <c r="BX1341" s="80"/>
      <c r="BY1341" s="80"/>
      <c r="BZ1341" s="80"/>
      <c r="CE1341" s="5"/>
    </row>
    <row r="1342" spans="2:83" s="6" customFormat="1" x14ac:dyDescent="0.25">
      <c r="B1342" s="77"/>
      <c r="C1342" s="78"/>
      <c r="D1342" s="80"/>
      <c r="E1342" s="80"/>
      <c r="F1342" s="80"/>
      <c r="G1342" s="80"/>
      <c r="H1342" s="80"/>
      <c r="I1342" s="80"/>
      <c r="J1342" s="80"/>
      <c r="K1342" s="5"/>
      <c r="L1342" s="5"/>
      <c r="M1342" s="80"/>
      <c r="N1342" s="5"/>
      <c r="O1342" s="80"/>
      <c r="P1342" s="5"/>
      <c r="Q1342" s="80"/>
      <c r="R1342" s="5"/>
      <c r="S1342" s="80"/>
      <c r="T1342" s="5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5"/>
      <c r="AE1342" s="80"/>
      <c r="AF1342" s="5"/>
      <c r="AG1342" s="80"/>
      <c r="AH1342" s="5"/>
      <c r="AI1342" s="80"/>
      <c r="AJ1342" s="5"/>
      <c r="AK1342" s="80"/>
      <c r="AL1342" s="5"/>
      <c r="AM1342" s="80"/>
      <c r="AN1342" s="5"/>
      <c r="AO1342" s="80"/>
      <c r="AP1342" s="80"/>
      <c r="AQ1342" s="5"/>
      <c r="AR1342" s="80"/>
      <c r="AS1342" s="5"/>
      <c r="AT1342" s="80"/>
      <c r="AU1342" s="5"/>
      <c r="AV1342" s="80"/>
      <c r="AW1342" s="5"/>
      <c r="AX1342" s="80"/>
      <c r="AY1342" s="5"/>
      <c r="AZ1342" s="80"/>
      <c r="BA1342" s="5"/>
      <c r="BB1342" s="80"/>
      <c r="BC1342" s="80"/>
      <c r="BD1342" s="80"/>
      <c r="BE1342" s="80"/>
      <c r="BF1342" s="80"/>
      <c r="BG1342" s="80"/>
      <c r="BH1342" s="80"/>
      <c r="BI1342" s="80"/>
      <c r="BJ1342" s="80"/>
      <c r="BK1342" s="80"/>
      <c r="BL1342" s="80"/>
      <c r="BM1342" s="80"/>
      <c r="BN1342" s="80"/>
      <c r="BO1342" s="80"/>
      <c r="BP1342" s="80"/>
      <c r="BQ1342" s="80"/>
      <c r="BR1342" s="80"/>
      <c r="BS1342" s="80"/>
      <c r="BT1342" s="80"/>
      <c r="BU1342" s="80"/>
      <c r="BV1342" s="80"/>
      <c r="BW1342" s="80"/>
      <c r="BX1342" s="80"/>
      <c r="BY1342" s="80"/>
      <c r="BZ1342" s="80"/>
      <c r="CE1342" s="5"/>
    </row>
    <row r="1343" spans="2:83" s="6" customFormat="1" x14ac:dyDescent="0.25">
      <c r="B1343" s="77"/>
      <c r="C1343" s="78"/>
      <c r="D1343" s="80"/>
      <c r="E1343" s="80"/>
      <c r="F1343" s="80"/>
      <c r="G1343" s="80"/>
      <c r="H1343" s="80"/>
      <c r="I1343" s="80"/>
      <c r="J1343" s="80"/>
      <c r="K1343" s="5"/>
      <c r="L1343" s="5"/>
      <c r="M1343" s="80"/>
      <c r="N1343" s="5"/>
      <c r="O1343" s="80"/>
      <c r="P1343" s="5"/>
      <c r="Q1343" s="80"/>
      <c r="R1343" s="5"/>
      <c r="S1343" s="80"/>
      <c r="T1343" s="5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5"/>
      <c r="AE1343" s="80"/>
      <c r="AF1343" s="5"/>
      <c r="AG1343" s="80"/>
      <c r="AH1343" s="5"/>
      <c r="AI1343" s="80"/>
      <c r="AJ1343" s="5"/>
      <c r="AK1343" s="80"/>
      <c r="AL1343" s="5"/>
      <c r="AM1343" s="80"/>
      <c r="AN1343" s="5"/>
      <c r="AO1343" s="80"/>
      <c r="AP1343" s="80"/>
      <c r="AQ1343" s="5"/>
      <c r="AR1343" s="80"/>
      <c r="AS1343" s="5"/>
      <c r="AT1343" s="80"/>
      <c r="AU1343" s="5"/>
      <c r="AV1343" s="80"/>
      <c r="AW1343" s="5"/>
      <c r="AX1343" s="80"/>
      <c r="AY1343" s="5"/>
      <c r="AZ1343" s="80"/>
      <c r="BA1343" s="5"/>
      <c r="BB1343" s="80"/>
      <c r="BC1343" s="80"/>
      <c r="BD1343" s="80"/>
      <c r="BE1343" s="80"/>
      <c r="BF1343" s="80"/>
      <c r="BG1343" s="80"/>
      <c r="BH1343" s="80"/>
      <c r="BI1343" s="80"/>
      <c r="BJ1343" s="80"/>
      <c r="BK1343" s="80"/>
      <c r="BL1343" s="80"/>
      <c r="BM1343" s="80"/>
      <c r="BN1343" s="80"/>
      <c r="BO1343" s="80"/>
      <c r="BP1343" s="80"/>
      <c r="BQ1343" s="80"/>
      <c r="BR1343" s="80"/>
      <c r="BS1343" s="80"/>
      <c r="BT1343" s="80"/>
      <c r="BU1343" s="80"/>
      <c r="BV1343" s="80"/>
      <c r="BW1343" s="80"/>
      <c r="BX1343" s="80"/>
      <c r="BY1343" s="80"/>
      <c r="BZ1343" s="80"/>
      <c r="CE1343" s="5"/>
    </row>
    <row r="1344" spans="2:83" s="6" customFormat="1" x14ac:dyDescent="0.25">
      <c r="B1344" s="77"/>
      <c r="C1344" s="78"/>
      <c r="D1344" s="80"/>
      <c r="E1344" s="80"/>
      <c r="F1344" s="80"/>
      <c r="G1344" s="80"/>
      <c r="H1344" s="80"/>
      <c r="I1344" s="80"/>
      <c r="J1344" s="80"/>
      <c r="K1344" s="5"/>
      <c r="L1344" s="5"/>
      <c r="M1344" s="80"/>
      <c r="N1344" s="5"/>
      <c r="O1344" s="80"/>
      <c r="P1344" s="5"/>
      <c r="Q1344" s="80"/>
      <c r="R1344" s="5"/>
      <c r="S1344" s="80"/>
      <c r="T1344" s="5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5"/>
      <c r="AE1344" s="80"/>
      <c r="AF1344" s="5"/>
      <c r="AG1344" s="80"/>
      <c r="AH1344" s="5"/>
      <c r="AI1344" s="80"/>
      <c r="AJ1344" s="5"/>
      <c r="AK1344" s="80"/>
      <c r="AL1344" s="5"/>
      <c r="AM1344" s="80"/>
      <c r="AN1344" s="5"/>
      <c r="AO1344" s="80"/>
      <c r="AP1344" s="80"/>
      <c r="AQ1344" s="5"/>
      <c r="AR1344" s="80"/>
      <c r="AS1344" s="5"/>
      <c r="AT1344" s="80"/>
      <c r="AU1344" s="5"/>
      <c r="AV1344" s="80"/>
      <c r="AW1344" s="5"/>
      <c r="AX1344" s="80"/>
      <c r="AY1344" s="5"/>
      <c r="AZ1344" s="80"/>
      <c r="BA1344" s="5"/>
      <c r="BB1344" s="80"/>
      <c r="BC1344" s="80"/>
      <c r="BD1344" s="80"/>
      <c r="BE1344" s="80"/>
      <c r="BF1344" s="80"/>
      <c r="BG1344" s="80"/>
      <c r="BH1344" s="80"/>
      <c r="BI1344" s="80"/>
      <c r="BJ1344" s="80"/>
      <c r="BK1344" s="80"/>
      <c r="BL1344" s="80"/>
      <c r="BM1344" s="80"/>
      <c r="BN1344" s="80"/>
      <c r="BO1344" s="80"/>
      <c r="BP1344" s="80"/>
      <c r="BQ1344" s="80"/>
      <c r="BR1344" s="80"/>
      <c r="BS1344" s="80"/>
      <c r="BT1344" s="80"/>
      <c r="BU1344" s="80"/>
      <c r="BV1344" s="80"/>
      <c r="BW1344" s="80"/>
      <c r="BX1344" s="80"/>
      <c r="BY1344" s="80"/>
      <c r="BZ1344" s="80"/>
      <c r="CE1344" s="5"/>
    </row>
    <row r="1345" spans="2:83" s="6" customFormat="1" x14ac:dyDescent="0.25">
      <c r="B1345" s="77"/>
      <c r="C1345" s="78"/>
      <c r="D1345" s="80"/>
      <c r="E1345" s="80"/>
      <c r="F1345" s="80"/>
      <c r="G1345" s="80"/>
      <c r="H1345" s="80"/>
      <c r="I1345" s="80"/>
      <c r="J1345" s="80"/>
      <c r="K1345" s="5"/>
      <c r="L1345" s="5"/>
      <c r="M1345" s="80"/>
      <c r="N1345" s="5"/>
      <c r="O1345" s="80"/>
      <c r="P1345" s="5"/>
      <c r="Q1345" s="80"/>
      <c r="R1345" s="5"/>
      <c r="S1345" s="80"/>
      <c r="T1345" s="5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5"/>
      <c r="AE1345" s="80"/>
      <c r="AF1345" s="5"/>
      <c r="AG1345" s="80"/>
      <c r="AH1345" s="5"/>
      <c r="AI1345" s="80"/>
      <c r="AJ1345" s="5"/>
      <c r="AK1345" s="80"/>
      <c r="AL1345" s="5"/>
      <c r="AM1345" s="80"/>
      <c r="AN1345" s="5"/>
      <c r="AO1345" s="80"/>
      <c r="AP1345" s="80"/>
      <c r="AQ1345" s="5"/>
      <c r="AR1345" s="80"/>
      <c r="AS1345" s="5"/>
      <c r="AT1345" s="80"/>
      <c r="AU1345" s="5"/>
      <c r="AV1345" s="80"/>
      <c r="AW1345" s="5"/>
      <c r="AX1345" s="80"/>
      <c r="AY1345" s="5"/>
      <c r="AZ1345" s="80"/>
      <c r="BA1345" s="5"/>
      <c r="BB1345" s="80"/>
      <c r="BC1345" s="80"/>
      <c r="BD1345" s="80"/>
      <c r="BE1345" s="80"/>
      <c r="BF1345" s="80"/>
      <c r="BG1345" s="80"/>
      <c r="BH1345" s="80"/>
      <c r="BI1345" s="80"/>
      <c r="BJ1345" s="80"/>
      <c r="BK1345" s="80"/>
      <c r="BL1345" s="80"/>
      <c r="BM1345" s="80"/>
      <c r="BN1345" s="80"/>
      <c r="BO1345" s="80"/>
      <c r="BP1345" s="80"/>
      <c r="BQ1345" s="80"/>
      <c r="BR1345" s="80"/>
      <c r="BS1345" s="80"/>
      <c r="BT1345" s="80"/>
      <c r="BU1345" s="80"/>
      <c r="BV1345" s="80"/>
      <c r="BW1345" s="80"/>
      <c r="BX1345" s="80"/>
      <c r="BY1345" s="80"/>
      <c r="BZ1345" s="80"/>
      <c r="CE1345" s="5"/>
    </row>
    <row r="1346" spans="2:83" s="6" customFormat="1" x14ac:dyDescent="0.25">
      <c r="B1346" s="77"/>
      <c r="C1346" s="78"/>
      <c r="D1346" s="80"/>
      <c r="E1346" s="80"/>
      <c r="F1346" s="80"/>
      <c r="G1346" s="80"/>
      <c r="H1346" s="80"/>
      <c r="I1346" s="80"/>
      <c r="J1346" s="80"/>
      <c r="K1346" s="5"/>
      <c r="L1346" s="5"/>
      <c r="M1346" s="80"/>
      <c r="N1346" s="5"/>
      <c r="O1346" s="80"/>
      <c r="P1346" s="5"/>
      <c r="Q1346" s="80"/>
      <c r="R1346" s="5"/>
      <c r="S1346" s="80"/>
      <c r="T1346" s="5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5"/>
      <c r="AE1346" s="80"/>
      <c r="AF1346" s="5"/>
      <c r="AG1346" s="80"/>
      <c r="AH1346" s="5"/>
      <c r="AI1346" s="80"/>
      <c r="AJ1346" s="5"/>
      <c r="AK1346" s="80"/>
      <c r="AL1346" s="5"/>
      <c r="AM1346" s="80"/>
      <c r="AN1346" s="5"/>
      <c r="AO1346" s="80"/>
      <c r="AP1346" s="80"/>
      <c r="AQ1346" s="5"/>
      <c r="AR1346" s="80"/>
      <c r="AS1346" s="5"/>
      <c r="AT1346" s="80"/>
      <c r="AU1346" s="5"/>
      <c r="AV1346" s="80"/>
      <c r="AW1346" s="5"/>
      <c r="AX1346" s="80"/>
      <c r="AY1346" s="5"/>
      <c r="AZ1346" s="80"/>
      <c r="BA1346" s="5"/>
      <c r="BB1346" s="80"/>
      <c r="BC1346" s="80"/>
      <c r="BD1346" s="80"/>
      <c r="BE1346" s="80"/>
      <c r="BF1346" s="80"/>
      <c r="BG1346" s="80"/>
      <c r="BH1346" s="80"/>
      <c r="BI1346" s="80"/>
      <c r="BJ1346" s="80"/>
      <c r="BK1346" s="80"/>
      <c r="BL1346" s="80"/>
      <c r="BM1346" s="80"/>
      <c r="BN1346" s="80"/>
      <c r="BO1346" s="80"/>
      <c r="BP1346" s="80"/>
      <c r="BQ1346" s="80"/>
      <c r="BR1346" s="80"/>
      <c r="BS1346" s="80"/>
      <c r="BT1346" s="80"/>
      <c r="BU1346" s="80"/>
      <c r="BV1346" s="80"/>
      <c r="BW1346" s="80"/>
      <c r="BX1346" s="80"/>
      <c r="BY1346" s="80"/>
      <c r="BZ1346" s="80"/>
      <c r="CE1346" s="5"/>
    </row>
    <row r="1347" spans="2:83" s="6" customFormat="1" x14ac:dyDescent="0.25">
      <c r="B1347" s="77"/>
      <c r="C1347" s="78"/>
      <c r="D1347" s="80"/>
      <c r="E1347" s="80"/>
      <c r="F1347" s="80"/>
      <c r="G1347" s="80"/>
      <c r="H1347" s="80"/>
      <c r="I1347" s="80"/>
      <c r="J1347" s="80"/>
      <c r="K1347" s="5"/>
      <c r="L1347" s="5"/>
      <c r="M1347" s="80"/>
      <c r="N1347" s="5"/>
      <c r="O1347" s="80"/>
      <c r="P1347" s="5"/>
      <c r="Q1347" s="80"/>
      <c r="R1347" s="5"/>
      <c r="S1347" s="80"/>
      <c r="T1347" s="5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5"/>
      <c r="AE1347" s="80"/>
      <c r="AF1347" s="5"/>
      <c r="AG1347" s="80"/>
      <c r="AH1347" s="5"/>
      <c r="AI1347" s="80"/>
      <c r="AJ1347" s="5"/>
      <c r="AK1347" s="80"/>
      <c r="AL1347" s="5"/>
      <c r="AM1347" s="80"/>
      <c r="AN1347" s="5"/>
      <c r="AO1347" s="80"/>
      <c r="AP1347" s="80"/>
      <c r="AQ1347" s="5"/>
      <c r="AR1347" s="80"/>
      <c r="AS1347" s="5"/>
      <c r="AT1347" s="80"/>
      <c r="AU1347" s="5"/>
      <c r="AV1347" s="80"/>
      <c r="AW1347" s="5"/>
      <c r="AX1347" s="80"/>
      <c r="AY1347" s="5"/>
      <c r="AZ1347" s="80"/>
      <c r="BA1347" s="5"/>
      <c r="BB1347" s="80"/>
      <c r="BC1347" s="80"/>
      <c r="BD1347" s="80"/>
      <c r="BE1347" s="80"/>
      <c r="BF1347" s="80"/>
      <c r="BG1347" s="80"/>
      <c r="BH1347" s="80"/>
      <c r="BI1347" s="80"/>
      <c r="BJ1347" s="80"/>
      <c r="BK1347" s="80"/>
      <c r="BL1347" s="80"/>
      <c r="BM1347" s="80"/>
      <c r="BN1347" s="80"/>
      <c r="BO1347" s="80"/>
      <c r="BP1347" s="80"/>
      <c r="BQ1347" s="80"/>
      <c r="BR1347" s="80"/>
      <c r="BS1347" s="80"/>
      <c r="BT1347" s="80"/>
      <c r="BU1347" s="80"/>
      <c r="BV1347" s="80"/>
      <c r="BW1347" s="80"/>
      <c r="BX1347" s="80"/>
      <c r="BY1347" s="80"/>
      <c r="BZ1347" s="80"/>
      <c r="CE1347" s="5"/>
    </row>
    <row r="1348" spans="2:83" s="6" customFormat="1" x14ac:dyDescent="0.25">
      <c r="B1348" s="77"/>
      <c r="C1348" s="78"/>
      <c r="D1348" s="80"/>
      <c r="E1348" s="80"/>
      <c r="F1348" s="80"/>
      <c r="G1348" s="80"/>
      <c r="H1348" s="80"/>
      <c r="I1348" s="80"/>
      <c r="J1348" s="80"/>
      <c r="K1348" s="5"/>
      <c r="L1348" s="5"/>
      <c r="M1348" s="80"/>
      <c r="N1348" s="5"/>
      <c r="O1348" s="80"/>
      <c r="P1348" s="5"/>
      <c r="Q1348" s="80"/>
      <c r="R1348" s="5"/>
      <c r="S1348" s="80"/>
      <c r="T1348" s="5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5"/>
      <c r="AE1348" s="80"/>
      <c r="AF1348" s="5"/>
      <c r="AG1348" s="80"/>
      <c r="AH1348" s="5"/>
      <c r="AI1348" s="80"/>
      <c r="AJ1348" s="5"/>
      <c r="AK1348" s="80"/>
      <c r="AL1348" s="5"/>
      <c r="AM1348" s="80"/>
      <c r="AN1348" s="5"/>
      <c r="AO1348" s="80"/>
      <c r="AP1348" s="80"/>
      <c r="AQ1348" s="5"/>
      <c r="AR1348" s="80"/>
      <c r="AS1348" s="5"/>
      <c r="AT1348" s="80"/>
      <c r="AU1348" s="5"/>
      <c r="AV1348" s="80"/>
      <c r="AW1348" s="5"/>
      <c r="AX1348" s="80"/>
      <c r="AY1348" s="5"/>
      <c r="AZ1348" s="80"/>
      <c r="BA1348" s="5"/>
      <c r="BB1348" s="80"/>
      <c r="BC1348" s="80"/>
      <c r="BD1348" s="80"/>
      <c r="BE1348" s="80"/>
      <c r="BF1348" s="80"/>
      <c r="BG1348" s="80"/>
      <c r="BH1348" s="80"/>
      <c r="BI1348" s="80"/>
      <c r="BJ1348" s="80"/>
      <c r="BK1348" s="80"/>
      <c r="BL1348" s="80"/>
      <c r="BM1348" s="80"/>
      <c r="BN1348" s="80"/>
      <c r="BO1348" s="80"/>
      <c r="BP1348" s="80"/>
      <c r="BQ1348" s="80"/>
      <c r="BR1348" s="80"/>
      <c r="BS1348" s="80"/>
      <c r="BT1348" s="80"/>
      <c r="BU1348" s="80"/>
      <c r="BV1348" s="80"/>
      <c r="BW1348" s="80"/>
      <c r="BX1348" s="80"/>
      <c r="BY1348" s="80"/>
      <c r="BZ1348" s="80"/>
      <c r="CE1348" s="5"/>
    </row>
    <row r="1349" spans="2:83" s="6" customFormat="1" x14ac:dyDescent="0.25">
      <c r="B1349" s="77"/>
      <c r="C1349" s="78"/>
      <c r="D1349" s="80"/>
      <c r="E1349" s="80"/>
      <c r="F1349" s="80"/>
      <c r="G1349" s="80"/>
      <c r="H1349" s="80"/>
      <c r="I1349" s="80"/>
      <c r="J1349" s="80"/>
      <c r="K1349" s="5"/>
      <c r="L1349" s="5"/>
      <c r="M1349" s="80"/>
      <c r="N1349" s="5"/>
      <c r="O1349" s="80"/>
      <c r="P1349" s="5"/>
      <c r="Q1349" s="80"/>
      <c r="R1349" s="5"/>
      <c r="S1349" s="80"/>
      <c r="T1349" s="5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5"/>
      <c r="AE1349" s="80"/>
      <c r="AF1349" s="5"/>
      <c r="AG1349" s="80"/>
      <c r="AH1349" s="5"/>
      <c r="AI1349" s="80"/>
      <c r="AJ1349" s="5"/>
      <c r="AK1349" s="80"/>
      <c r="AL1349" s="5"/>
      <c r="AM1349" s="80"/>
      <c r="AN1349" s="5"/>
      <c r="AO1349" s="80"/>
      <c r="AP1349" s="80"/>
      <c r="AQ1349" s="5"/>
      <c r="AR1349" s="80"/>
      <c r="AS1349" s="5"/>
      <c r="AT1349" s="80"/>
      <c r="AU1349" s="5"/>
      <c r="AV1349" s="80"/>
      <c r="AW1349" s="5"/>
      <c r="AX1349" s="80"/>
      <c r="AY1349" s="5"/>
      <c r="AZ1349" s="80"/>
      <c r="BA1349" s="5"/>
      <c r="BB1349" s="80"/>
      <c r="BC1349" s="80"/>
      <c r="BD1349" s="80"/>
      <c r="BE1349" s="80"/>
      <c r="BF1349" s="80"/>
      <c r="BG1349" s="80"/>
      <c r="BH1349" s="80"/>
      <c r="BI1349" s="80"/>
      <c r="BJ1349" s="80"/>
      <c r="BK1349" s="80"/>
      <c r="BL1349" s="80"/>
      <c r="BM1349" s="80"/>
      <c r="BN1349" s="80"/>
      <c r="BO1349" s="80"/>
      <c r="BP1349" s="80"/>
      <c r="BQ1349" s="80"/>
      <c r="BR1349" s="80"/>
      <c r="BS1349" s="80"/>
      <c r="BT1349" s="80"/>
      <c r="BU1349" s="80"/>
      <c r="BV1349" s="80"/>
      <c r="BW1349" s="80"/>
      <c r="BX1349" s="80"/>
      <c r="BY1349" s="80"/>
      <c r="BZ1349" s="80"/>
      <c r="CE1349" s="5"/>
    </row>
    <row r="1350" spans="2:83" s="6" customFormat="1" x14ac:dyDescent="0.25">
      <c r="B1350" s="77"/>
      <c r="C1350" s="78"/>
      <c r="D1350" s="80"/>
      <c r="E1350" s="80"/>
      <c r="F1350" s="80"/>
      <c r="G1350" s="80"/>
      <c r="H1350" s="80"/>
      <c r="I1350" s="80"/>
      <c r="J1350" s="80"/>
      <c r="K1350" s="5"/>
      <c r="L1350" s="5"/>
      <c r="M1350" s="80"/>
      <c r="N1350" s="5"/>
      <c r="O1350" s="80"/>
      <c r="P1350" s="5"/>
      <c r="Q1350" s="80"/>
      <c r="R1350" s="5"/>
      <c r="S1350" s="80"/>
      <c r="T1350" s="5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5"/>
      <c r="AE1350" s="80"/>
      <c r="AF1350" s="5"/>
      <c r="AG1350" s="80"/>
      <c r="AH1350" s="5"/>
      <c r="AI1350" s="80"/>
      <c r="AJ1350" s="5"/>
      <c r="AK1350" s="80"/>
      <c r="AL1350" s="5"/>
      <c r="AM1350" s="80"/>
      <c r="AN1350" s="5"/>
      <c r="AO1350" s="80"/>
      <c r="AP1350" s="80"/>
      <c r="AQ1350" s="5"/>
      <c r="AR1350" s="80"/>
      <c r="AS1350" s="5"/>
      <c r="AT1350" s="80"/>
      <c r="AU1350" s="5"/>
      <c r="AV1350" s="80"/>
      <c r="AW1350" s="5"/>
      <c r="AX1350" s="80"/>
      <c r="AY1350" s="5"/>
      <c r="AZ1350" s="80"/>
      <c r="BA1350" s="5"/>
      <c r="BB1350" s="80"/>
      <c r="BC1350" s="80"/>
      <c r="BD1350" s="80"/>
      <c r="BE1350" s="80"/>
      <c r="BF1350" s="80"/>
      <c r="BG1350" s="80"/>
      <c r="BH1350" s="80"/>
      <c r="BI1350" s="80"/>
      <c r="BJ1350" s="80"/>
      <c r="BK1350" s="80"/>
      <c r="BL1350" s="80"/>
      <c r="BM1350" s="80"/>
      <c r="BN1350" s="80"/>
      <c r="BO1350" s="80"/>
      <c r="BP1350" s="80"/>
      <c r="BQ1350" s="80"/>
      <c r="BR1350" s="80"/>
      <c r="BS1350" s="80"/>
      <c r="BT1350" s="80"/>
      <c r="BU1350" s="80"/>
      <c r="BV1350" s="80"/>
      <c r="BW1350" s="80"/>
      <c r="BX1350" s="80"/>
      <c r="BY1350" s="80"/>
      <c r="BZ1350" s="80"/>
      <c r="CE1350" s="5"/>
    </row>
    <row r="1351" spans="2:83" s="6" customFormat="1" x14ac:dyDescent="0.25">
      <c r="B1351" s="77"/>
      <c r="C1351" s="78"/>
      <c r="D1351" s="80"/>
      <c r="E1351" s="80"/>
      <c r="F1351" s="80"/>
      <c r="G1351" s="80"/>
      <c r="H1351" s="80"/>
      <c r="I1351" s="80"/>
      <c r="J1351" s="80"/>
      <c r="K1351" s="5"/>
      <c r="L1351" s="5"/>
      <c r="M1351" s="80"/>
      <c r="N1351" s="5"/>
      <c r="O1351" s="80"/>
      <c r="P1351" s="5"/>
      <c r="Q1351" s="80"/>
      <c r="R1351" s="5"/>
      <c r="S1351" s="80"/>
      <c r="T1351" s="5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5"/>
      <c r="AE1351" s="80"/>
      <c r="AF1351" s="5"/>
      <c r="AG1351" s="80"/>
      <c r="AH1351" s="5"/>
      <c r="AI1351" s="80"/>
      <c r="AJ1351" s="5"/>
      <c r="AK1351" s="80"/>
      <c r="AL1351" s="5"/>
      <c r="AM1351" s="80"/>
      <c r="AN1351" s="5"/>
      <c r="AO1351" s="80"/>
      <c r="AP1351" s="80"/>
      <c r="AQ1351" s="5"/>
      <c r="AR1351" s="80"/>
      <c r="AS1351" s="5"/>
      <c r="AT1351" s="80"/>
      <c r="AU1351" s="5"/>
      <c r="AV1351" s="80"/>
      <c r="AW1351" s="5"/>
      <c r="AX1351" s="80"/>
      <c r="AY1351" s="5"/>
      <c r="AZ1351" s="80"/>
      <c r="BA1351" s="5"/>
      <c r="BB1351" s="80"/>
      <c r="BC1351" s="80"/>
      <c r="BD1351" s="80"/>
      <c r="BE1351" s="80"/>
      <c r="BF1351" s="80"/>
      <c r="BG1351" s="80"/>
      <c r="BH1351" s="80"/>
      <c r="BI1351" s="80"/>
      <c r="BJ1351" s="80"/>
      <c r="BK1351" s="80"/>
      <c r="BL1351" s="80"/>
      <c r="BM1351" s="80"/>
      <c r="BN1351" s="80"/>
      <c r="BO1351" s="80"/>
      <c r="BP1351" s="80"/>
      <c r="BQ1351" s="80"/>
      <c r="BR1351" s="80"/>
      <c r="BS1351" s="80"/>
      <c r="BT1351" s="80"/>
      <c r="BU1351" s="80"/>
      <c r="BV1351" s="80"/>
      <c r="BW1351" s="80"/>
      <c r="BX1351" s="80"/>
      <c r="BY1351" s="80"/>
      <c r="BZ1351" s="80"/>
      <c r="CE1351" s="5"/>
    </row>
    <row r="1352" spans="2:83" s="6" customFormat="1" x14ac:dyDescent="0.25">
      <c r="B1352" s="77"/>
      <c r="C1352" s="78"/>
      <c r="D1352" s="80"/>
      <c r="E1352" s="80"/>
      <c r="F1352" s="80"/>
      <c r="G1352" s="80"/>
      <c r="H1352" s="80"/>
      <c r="I1352" s="80"/>
      <c r="J1352" s="80"/>
      <c r="K1352" s="5"/>
      <c r="L1352" s="5"/>
      <c r="M1352" s="80"/>
      <c r="N1352" s="5"/>
      <c r="O1352" s="80"/>
      <c r="P1352" s="5"/>
      <c r="Q1352" s="80"/>
      <c r="R1352" s="5"/>
      <c r="S1352" s="80"/>
      <c r="T1352" s="5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5"/>
      <c r="AE1352" s="80"/>
      <c r="AF1352" s="5"/>
      <c r="AG1352" s="80"/>
      <c r="AH1352" s="5"/>
      <c r="AI1352" s="80"/>
      <c r="AJ1352" s="5"/>
      <c r="AK1352" s="80"/>
      <c r="AL1352" s="5"/>
      <c r="AM1352" s="80"/>
      <c r="AN1352" s="5"/>
      <c r="AO1352" s="80"/>
      <c r="AP1352" s="80"/>
      <c r="AQ1352" s="5"/>
      <c r="AR1352" s="80"/>
      <c r="AS1352" s="5"/>
      <c r="AT1352" s="80"/>
      <c r="AU1352" s="5"/>
      <c r="AV1352" s="80"/>
      <c r="AW1352" s="5"/>
      <c r="AX1352" s="80"/>
      <c r="AY1352" s="5"/>
      <c r="AZ1352" s="80"/>
      <c r="BA1352" s="5"/>
      <c r="BB1352" s="80"/>
      <c r="BC1352" s="80"/>
      <c r="BD1352" s="80"/>
      <c r="BE1352" s="80"/>
      <c r="BF1352" s="80"/>
      <c r="BG1352" s="80"/>
      <c r="BH1352" s="80"/>
      <c r="BI1352" s="80"/>
      <c r="BJ1352" s="80"/>
      <c r="BK1352" s="80"/>
      <c r="BL1352" s="80"/>
      <c r="BM1352" s="80"/>
      <c r="BN1352" s="80"/>
      <c r="BO1352" s="80"/>
      <c r="BP1352" s="80"/>
      <c r="BQ1352" s="80"/>
      <c r="BR1352" s="80"/>
      <c r="BS1352" s="80"/>
      <c r="BT1352" s="80"/>
      <c r="BU1352" s="80"/>
      <c r="BV1352" s="80"/>
      <c r="BW1352" s="80"/>
      <c r="BX1352" s="80"/>
      <c r="BY1352" s="80"/>
      <c r="BZ1352" s="80"/>
      <c r="CE1352" s="5"/>
    </row>
    <row r="1353" spans="2:83" s="6" customFormat="1" x14ac:dyDescent="0.25">
      <c r="B1353" s="77"/>
      <c r="C1353" s="78"/>
      <c r="D1353" s="80"/>
      <c r="E1353" s="80"/>
      <c r="F1353" s="80"/>
      <c r="G1353" s="80"/>
      <c r="H1353" s="80"/>
      <c r="I1353" s="80"/>
      <c r="J1353" s="80"/>
      <c r="K1353" s="5"/>
      <c r="L1353" s="5"/>
      <c r="M1353" s="80"/>
      <c r="N1353" s="5"/>
      <c r="O1353" s="80"/>
      <c r="P1353" s="5"/>
      <c r="Q1353" s="80"/>
      <c r="R1353" s="5"/>
      <c r="S1353" s="80"/>
      <c r="T1353" s="5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5"/>
      <c r="AE1353" s="80"/>
      <c r="AF1353" s="5"/>
      <c r="AG1353" s="80"/>
      <c r="AH1353" s="5"/>
      <c r="AI1353" s="80"/>
      <c r="AJ1353" s="5"/>
      <c r="AK1353" s="80"/>
      <c r="AL1353" s="5"/>
      <c r="AM1353" s="80"/>
      <c r="AN1353" s="5"/>
      <c r="AO1353" s="80"/>
      <c r="AP1353" s="80"/>
      <c r="AQ1353" s="5"/>
      <c r="AR1353" s="80"/>
      <c r="AS1353" s="5"/>
      <c r="AT1353" s="80"/>
      <c r="AU1353" s="5"/>
      <c r="AV1353" s="80"/>
      <c r="AW1353" s="5"/>
      <c r="AX1353" s="80"/>
      <c r="AY1353" s="5"/>
      <c r="AZ1353" s="80"/>
      <c r="BA1353" s="5"/>
      <c r="BB1353" s="80"/>
      <c r="BC1353" s="80"/>
      <c r="BD1353" s="80"/>
      <c r="BE1353" s="80"/>
      <c r="BF1353" s="80"/>
      <c r="BG1353" s="80"/>
      <c r="BH1353" s="80"/>
      <c r="BI1353" s="80"/>
      <c r="BJ1353" s="80"/>
      <c r="BK1353" s="80"/>
      <c r="BL1353" s="80"/>
      <c r="BM1353" s="80"/>
      <c r="BN1353" s="80"/>
      <c r="BO1353" s="80"/>
      <c r="BP1353" s="80"/>
      <c r="BQ1353" s="80"/>
      <c r="BR1353" s="80"/>
      <c r="BS1353" s="80"/>
      <c r="BT1353" s="80"/>
      <c r="BU1353" s="80"/>
      <c r="BV1353" s="80"/>
      <c r="BW1353" s="80"/>
      <c r="BX1353" s="80"/>
      <c r="BY1353" s="80"/>
      <c r="BZ1353" s="80"/>
      <c r="CE1353" s="5"/>
    </row>
    <row r="1354" spans="2:83" s="6" customFormat="1" x14ac:dyDescent="0.25">
      <c r="B1354" s="77"/>
      <c r="C1354" s="78"/>
      <c r="D1354" s="80"/>
      <c r="E1354" s="80"/>
      <c r="F1354" s="80"/>
      <c r="G1354" s="80"/>
      <c r="H1354" s="80"/>
      <c r="I1354" s="80"/>
      <c r="J1354" s="80"/>
      <c r="K1354" s="5"/>
      <c r="L1354" s="5"/>
      <c r="M1354" s="80"/>
      <c r="N1354" s="5"/>
      <c r="O1354" s="80"/>
      <c r="P1354" s="5"/>
      <c r="Q1354" s="80"/>
      <c r="R1354" s="5"/>
      <c r="S1354" s="80"/>
      <c r="T1354" s="5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5"/>
      <c r="AE1354" s="80"/>
      <c r="AF1354" s="5"/>
      <c r="AG1354" s="80"/>
      <c r="AH1354" s="5"/>
      <c r="AI1354" s="80"/>
      <c r="AJ1354" s="5"/>
      <c r="AK1354" s="80"/>
      <c r="AL1354" s="5"/>
      <c r="AM1354" s="80"/>
      <c r="AN1354" s="5"/>
      <c r="AO1354" s="80"/>
      <c r="AP1354" s="80"/>
      <c r="AQ1354" s="5"/>
      <c r="AR1354" s="80"/>
      <c r="AS1354" s="5"/>
      <c r="AT1354" s="80"/>
      <c r="AU1354" s="5"/>
      <c r="AV1354" s="80"/>
      <c r="AW1354" s="5"/>
      <c r="AX1354" s="80"/>
      <c r="AY1354" s="5"/>
      <c r="AZ1354" s="80"/>
      <c r="BA1354" s="5"/>
      <c r="BB1354" s="80"/>
      <c r="BC1354" s="80"/>
      <c r="BD1354" s="80"/>
      <c r="BE1354" s="80"/>
      <c r="BF1354" s="80"/>
      <c r="BG1354" s="80"/>
      <c r="BH1354" s="80"/>
      <c r="BI1354" s="80"/>
      <c r="BJ1354" s="80"/>
      <c r="BK1354" s="80"/>
      <c r="BL1354" s="80"/>
      <c r="BM1354" s="80"/>
      <c r="BN1354" s="80"/>
      <c r="BO1354" s="80"/>
      <c r="BP1354" s="80"/>
      <c r="BQ1354" s="80"/>
      <c r="BR1354" s="80"/>
      <c r="BS1354" s="80"/>
      <c r="BT1354" s="80"/>
      <c r="BU1354" s="80"/>
      <c r="BV1354" s="80"/>
      <c r="BW1354" s="80"/>
      <c r="BX1354" s="80"/>
      <c r="BY1354" s="80"/>
      <c r="BZ1354" s="80"/>
      <c r="CE1354" s="5"/>
    </row>
    <row r="1355" spans="2:83" s="6" customFormat="1" x14ac:dyDescent="0.25">
      <c r="B1355" s="77"/>
      <c r="C1355" s="78"/>
      <c r="D1355" s="80"/>
      <c r="E1355" s="80"/>
      <c r="F1355" s="80"/>
      <c r="G1355" s="80"/>
      <c r="H1355" s="80"/>
      <c r="I1355" s="80"/>
      <c r="J1355" s="80"/>
      <c r="K1355" s="5"/>
      <c r="L1355" s="5"/>
      <c r="M1355" s="80"/>
      <c r="N1355" s="5"/>
      <c r="O1355" s="80"/>
      <c r="P1355" s="5"/>
      <c r="Q1355" s="80"/>
      <c r="R1355" s="5"/>
      <c r="S1355" s="80"/>
      <c r="T1355" s="5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5"/>
      <c r="AE1355" s="80"/>
      <c r="AF1355" s="5"/>
      <c r="AG1355" s="80"/>
      <c r="AH1355" s="5"/>
      <c r="AI1355" s="80"/>
      <c r="AJ1355" s="5"/>
      <c r="AK1355" s="80"/>
      <c r="AL1355" s="5"/>
      <c r="AM1355" s="80"/>
      <c r="AN1355" s="5"/>
      <c r="AO1355" s="80"/>
      <c r="AP1355" s="80"/>
      <c r="AQ1355" s="5"/>
      <c r="AR1355" s="80"/>
      <c r="AS1355" s="5"/>
      <c r="AT1355" s="80"/>
      <c r="AU1355" s="5"/>
      <c r="AV1355" s="80"/>
      <c r="AW1355" s="5"/>
      <c r="AX1355" s="80"/>
      <c r="AY1355" s="5"/>
      <c r="AZ1355" s="80"/>
      <c r="BA1355" s="5"/>
      <c r="BB1355" s="80"/>
      <c r="BC1355" s="80"/>
      <c r="BD1355" s="80"/>
      <c r="BE1355" s="80"/>
      <c r="BF1355" s="80"/>
      <c r="BG1355" s="80"/>
      <c r="BH1355" s="80"/>
      <c r="BI1355" s="80"/>
      <c r="BJ1355" s="80"/>
      <c r="BK1355" s="80"/>
      <c r="BL1355" s="80"/>
      <c r="BM1355" s="80"/>
      <c r="BN1355" s="80"/>
      <c r="BO1355" s="80"/>
      <c r="BP1355" s="80"/>
      <c r="BQ1355" s="80"/>
      <c r="BR1355" s="80"/>
      <c r="BS1355" s="80"/>
      <c r="BT1355" s="80"/>
      <c r="BU1355" s="80"/>
      <c r="BV1355" s="80"/>
      <c r="BW1355" s="80"/>
      <c r="BX1355" s="80"/>
      <c r="BY1355" s="80"/>
      <c r="BZ1355" s="80"/>
      <c r="CE1355" s="5"/>
    </row>
    <row r="1356" spans="2:83" s="6" customFormat="1" x14ac:dyDescent="0.25">
      <c r="B1356" s="77"/>
      <c r="C1356" s="78"/>
      <c r="D1356" s="80"/>
      <c r="E1356" s="80"/>
      <c r="F1356" s="80"/>
      <c r="G1356" s="80"/>
      <c r="H1356" s="80"/>
      <c r="I1356" s="80"/>
      <c r="J1356" s="80"/>
      <c r="K1356" s="5"/>
      <c r="L1356" s="5"/>
      <c r="M1356" s="80"/>
      <c r="N1356" s="5"/>
      <c r="O1356" s="80"/>
      <c r="P1356" s="5"/>
      <c r="Q1356" s="80"/>
      <c r="R1356" s="5"/>
      <c r="S1356" s="80"/>
      <c r="T1356" s="5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5"/>
      <c r="AE1356" s="80"/>
      <c r="AF1356" s="5"/>
      <c r="AG1356" s="80"/>
      <c r="AH1356" s="5"/>
      <c r="AI1356" s="80"/>
      <c r="AJ1356" s="5"/>
      <c r="AK1356" s="80"/>
      <c r="AL1356" s="5"/>
      <c r="AM1356" s="80"/>
      <c r="AN1356" s="5"/>
      <c r="AO1356" s="80"/>
      <c r="AP1356" s="80"/>
      <c r="AQ1356" s="5"/>
      <c r="AR1356" s="80"/>
      <c r="AS1356" s="5"/>
      <c r="AT1356" s="80"/>
      <c r="AU1356" s="5"/>
      <c r="AV1356" s="80"/>
      <c r="AW1356" s="5"/>
      <c r="AX1356" s="80"/>
      <c r="AY1356" s="5"/>
      <c r="AZ1356" s="80"/>
      <c r="BA1356" s="5"/>
      <c r="BB1356" s="80"/>
      <c r="BC1356" s="80"/>
      <c r="BD1356" s="80"/>
      <c r="BE1356" s="80"/>
      <c r="BF1356" s="80"/>
      <c r="BG1356" s="80"/>
      <c r="BH1356" s="80"/>
      <c r="BI1356" s="80"/>
      <c r="BJ1356" s="80"/>
      <c r="BK1356" s="80"/>
      <c r="BL1356" s="80"/>
      <c r="BM1356" s="80"/>
      <c r="BN1356" s="80"/>
      <c r="BO1356" s="80"/>
      <c r="BP1356" s="80"/>
      <c r="BQ1356" s="80"/>
      <c r="BR1356" s="80"/>
      <c r="BS1356" s="80"/>
      <c r="BT1356" s="80"/>
      <c r="BU1356" s="80"/>
      <c r="BV1356" s="80"/>
      <c r="BW1356" s="80"/>
      <c r="BX1356" s="80"/>
      <c r="BY1356" s="80"/>
      <c r="BZ1356" s="80"/>
      <c r="CE1356" s="5"/>
    </row>
    <row r="1357" spans="2:83" s="6" customFormat="1" x14ac:dyDescent="0.25">
      <c r="B1357" s="77"/>
      <c r="C1357" s="78"/>
      <c r="D1357" s="80"/>
      <c r="E1357" s="80"/>
      <c r="F1357" s="80"/>
      <c r="G1357" s="80"/>
      <c r="H1357" s="80"/>
      <c r="I1357" s="80"/>
      <c r="J1357" s="80"/>
      <c r="K1357" s="5"/>
      <c r="L1357" s="5"/>
      <c r="M1357" s="80"/>
      <c r="N1357" s="5"/>
      <c r="O1357" s="80"/>
      <c r="P1357" s="5"/>
      <c r="Q1357" s="80"/>
      <c r="R1357" s="5"/>
      <c r="S1357" s="80"/>
      <c r="T1357" s="5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5"/>
      <c r="AE1357" s="80"/>
      <c r="AF1357" s="5"/>
      <c r="AG1357" s="80"/>
      <c r="AH1357" s="5"/>
      <c r="AI1357" s="80"/>
      <c r="AJ1357" s="5"/>
      <c r="AK1357" s="80"/>
      <c r="AL1357" s="5"/>
      <c r="AM1357" s="80"/>
      <c r="AN1357" s="5"/>
      <c r="AO1357" s="80"/>
      <c r="AP1357" s="80"/>
      <c r="AQ1357" s="5"/>
      <c r="AR1357" s="80"/>
      <c r="AS1357" s="5"/>
      <c r="AT1357" s="80"/>
      <c r="AU1357" s="5"/>
      <c r="AV1357" s="80"/>
      <c r="AW1357" s="5"/>
      <c r="AX1357" s="80"/>
      <c r="AY1357" s="5"/>
      <c r="AZ1357" s="80"/>
      <c r="BA1357" s="5"/>
      <c r="BB1357" s="80"/>
      <c r="BC1357" s="80"/>
      <c r="BD1357" s="80"/>
      <c r="BE1357" s="80"/>
      <c r="BF1357" s="80"/>
      <c r="BG1357" s="80"/>
      <c r="BH1357" s="80"/>
      <c r="BI1357" s="80"/>
      <c r="BJ1357" s="80"/>
      <c r="BK1357" s="80"/>
      <c r="BL1357" s="80"/>
      <c r="BM1357" s="80"/>
      <c r="BN1357" s="80"/>
      <c r="BO1357" s="80"/>
      <c r="BP1357" s="80"/>
      <c r="BQ1357" s="80"/>
      <c r="BR1357" s="80"/>
      <c r="BS1357" s="80"/>
      <c r="BT1357" s="80"/>
      <c r="BU1357" s="80"/>
      <c r="BV1357" s="80"/>
      <c r="BW1357" s="80"/>
      <c r="BX1357" s="80"/>
      <c r="BY1357" s="80"/>
      <c r="BZ1357" s="80"/>
      <c r="CE1357" s="5"/>
    </row>
    <row r="1358" spans="2:83" s="6" customFormat="1" x14ac:dyDescent="0.25">
      <c r="B1358" s="77"/>
      <c r="C1358" s="78"/>
      <c r="D1358" s="80"/>
      <c r="E1358" s="80"/>
      <c r="F1358" s="80"/>
      <c r="G1358" s="80"/>
      <c r="H1358" s="80"/>
      <c r="I1358" s="80"/>
      <c r="J1358" s="80"/>
      <c r="K1358" s="5"/>
      <c r="L1358" s="5"/>
      <c r="M1358" s="80"/>
      <c r="N1358" s="5"/>
      <c r="O1358" s="80"/>
      <c r="P1358" s="5"/>
      <c r="Q1358" s="80"/>
      <c r="R1358" s="5"/>
      <c r="S1358" s="80"/>
      <c r="T1358" s="5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5"/>
      <c r="AE1358" s="80"/>
      <c r="AF1358" s="5"/>
      <c r="AG1358" s="80"/>
      <c r="AH1358" s="5"/>
      <c r="AI1358" s="80"/>
      <c r="AJ1358" s="5"/>
      <c r="AK1358" s="80"/>
      <c r="AL1358" s="5"/>
      <c r="AM1358" s="80"/>
      <c r="AN1358" s="5"/>
      <c r="AO1358" s="80"/>
      <c r="AP1358" s="80"/>
      <c r="AQ1358" s="5"/>
      <c r="AR1358" s="80"/>
      <c r="AS1358" s="5"/>
      <c r="AT1358" s="80"/>
      <c r="AU1358" s="5"/>
      <c r="AV1358" s="80"/>
      <c r="AW1358" s="5"/>
      <c r="AX1358" s="80"/>
      <c r="AY1358" s="5"/>
      <c r="AZ1358" s="80"/>
      <c r="BA1358" s="5"/>
      <c r="BB1358" s="80"/>
      <c r="BC1358" s="80"/>
      <c r="BD1358" s="80"/>
      <c r="BE1358" s="80"/>
      <c r="BF1358" s="80"/>
      <c r="BG1358" s="80"/>
      <c r="BH1358" s="80"/>
      <c r="BI1358" s="80"/>
      <c r="BJ1358" s="80"/>
      <c r="BK1358" s="80"/>
      <c r="BL1358" s="80"/>
      <c r="BM1358" s="80"/>
      <c r="BN1358" s="80"/>
      <c r="BO1358" s="80"/>
      <c r="BP1358" s="80"/>
      <c r="BQ1358" s="80"/>
      <c r="BR1358" s="80"/>
      <c r="BS1358" s="80"/>
      <c r="BT1358" s="80"/>
      <c r="BU1358" s="80"/>
      <c r="BV1358" s="80"/>
      <c r="BW1358" s="80"/>
      <c r="BX1358" s="80"/>
      <c r="BY1358" s="80"/>
      <c r="BZ1358" s="80"/>
      <c r="CE1358" s="5"/>
    </row>
    <row r="1359" spans="2:83" s="6" customFormat="1" x14ac:dyDescent="0.25">
      <c r="B1359" s="77"/>
      <c r="C1359" s="78"/>
      <c r="D1359" s="80"/>
      <c r="E1359" s="80"/>
      <c r="F1359" s="80"/>
      <c r="G1359" s="80"/>
      <c r="H1359" s="80"/>
      <c r="I1359" s="80"/>
      <c r="J1359" s="80"/>
      <c r="K1359" s="5"/>
      <c r="L1359" s="5"/>
      <c r="M1359" s="80"/>
      <c r="N1359" s="5"/>
      <c r="O1359" s="80"/>
      <c r="P1359" s="5"/>
      <c r="Q1359" s="80"/>
      <c r="R1359" s="5"/>
      <c r="S1359" s="80"/>
      <c r="T1359" s="5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5"/>
      <c r="AE1359" s="80"/>
      <c r="AF1359" s="5"/>
      <c r="AG1359" s="80"/>
      <c r="AH1359" s="5"/>
      <c r="AI1359" s="80"/>
      <c r="AJ1359" s="5"/>
      <c r="AK1359" s="80"/>
      <c r="AL1359" s="5"/>
      <c r="AM1359" s="80"/>
      <c r="AN1359" s="5"/>
      <c r="AO1359" s="80"/>
      <c r="AP1359" s="80"/>
      <c r="AQ1359" s="5"/>
      <c r="AR1359" s="80"/>
      <c r="AS1359" s="5"/>
      <c r="AT1359" s="80"/>
      <c r="AU1359" s="5"/>
      <c r="AV1359" s="80"/>
      <c r="AW1359" s="5"/>
      <c r="AX1359" s="80"/>
      <c r="AY1359" s="5"/>
      <c r="AZ1359" s="80"/>
      <c r="BA1359" s="5"/>
      <c r="BB1359" s="80"/>
      <c r="BC1359" s="80"/>
      <c r="BD1359" s="80"/>
      <c r="BE1359" s="80"/>
      <c r="BF1359" s="80"/>
      <c r="BG1359" s="80"/>
      <c r="BH1359" s="80"/>
      <c r="BI1359" s="80"/>
      <c r="BJ1359" s="80"/>
      <c r="BK1359" s="80"/>
      <c r="BL1359" s="80"/>
      <c r="BM1359" s="80"/>
      <c r="BN1359" s="80"/>
      <c r="BO1359" s="80"/>
      <c r="BP1359" s="80"/>
      <c r="BQ1359" s="80"/>
      <c r="BR1359" s="80"/>
      <c r="BS1359" s="80"/>
      <c r="BT1359" s="80"/>
      <c r="BU1359" s="80"/>
      <c r="BV1359" s="80"/>
      <c r="BW1359" s="80"/>
      <c r="BX1359" s="80"/>
      <c r="BY1359" s="80"/>
      <c r="BZ1359" s="80"/>
      <c r="CE1359" s="5"/>
    </row>
    <row r="1360" spans="2:83" s="6" customFormat="1" x14ac:dyDescent="0.25">
      <c r="B1360" s="77"/>
      <c r="C1360" s="78"/>
      <c r="D1360" s="80"/>
      <c r="E1360" s="80"/>
      <c r="F1360" s="80"/>
      <c r="G1360" s="80"/>
      <c r="H1360" s="80"/>
      <c r="I1360" s="80"/>
      <c r="J1360" s="80"/>
      <c r="K1360" s="5"/>
      <c r="L1360" s="5"/>
      <c r="M1360" s="80"/>
      <c r="N1360" s="5"/>
      <c r="O1360" s="80"/>
      <c r="P1360" s="5"/>
      <c r="Q1360" s="80"/>
      <c r="R1360" s="5"/>
      <c r="S1360" s="80"/>
      <c r="T1360" s="5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5"/>
      <c r="AE1360" s="80"/>
      <c r="AF1360" s="5"/>
      <c r="AG1360" s="80"/>
      <c r="AH1360" s="5"/>
      <c r="AI1360" s="80"/>
      <c r="AJ1360" s="5"/>
      <c r="AK1360" s="80"/>
      <c r="AL1360" s="5"/>
      <c r="AM1360" s="80"/>
      <c r="AN1360" s="5"/>
      <c r="AO1360" s="80"/>
      <c r="AP1360" s="80"/>
      <c r="AQ1360" s="5"/>
      <c r="AR1360" s="80"/>
      <c r="AS1360" s="5"/>
      <c r="AT1360" s="80"/>
      <c r="AU1360" s="5"/>
      <c r="AV1360" s="80"/>
      <c r="AW1360" s="5"/>
      <c r="AX1360" s="80"/>
      <c r="AY1360" s="5"/>
      <c r="AZ1360" s="80"/>
      <c r="BA1360" s="5"/>
      <c r="BB1360" s="80"/>
      <c r="BC1360" s="80"/>
      <c r="BD1360" s="80"/>
      <c r="BE1360" s="80"/>
      <c r="BF1360" s="80"/>
      <c r="BG1360" s="80"/>
      <c r="BH1360" s="80"/>
      <c r="BI1360" s="80"/>
      <c r="BJ1360" s="80"/>
      <c r="BK1360" s="80"/>
      <c r="BL1360" s="80"/>
      <c r="BM1360" s="80"/>
      <c r="BN1360" s="80"/>
      <c r="BO1360" s="80"/>
      <c r="BP1360" s="80"/>
      <c r="BQ1360" s="80"/>
      <c r="BR1360" s="80"/>
      <c r="BS1360" s="80"/>
      <c r="BT1360" s="80"/>
      <c r="BU1360" s="80"/>
      <c r="BV1360" s="80"/>
      <c r="BW1360" s="80"/>
      <c r="BX1360" s="80"/>
      <c r="BY1360" s="80"/>
      <c r="BZ1360" s="80"/>
      <c r="CE1360" s="5"/>
    </row>
    <row r="1361" spans="2:83" s="6" customFormat="1" x14ac:dyDescent="0.25">
      <c r="B1361" s="77"/>
      <c r="C1361" s="78"/>
      <c r="D1361" s="80"/>
      <c r="E1361" s="80"/>
      <c r="F1361" s="80"/>
      <c r="G1361" s="80"/>
      <c r="H1361" s="80"/>
      <c r="I1361" s="80"/>
      <c r="J1361" s="80"/>
      <c r="K1361" s="5"/>
      <c r="L1361" s="5"/>
      <c r="M1361" s="80"/>
      <c r="N1361" s="5"/>
      <c r="O1361" s="80"/>
      <c r="P1361" s="5"/>
      <c r="Q1361" s="80"/>
      <c r="R1361" s="5"/>
      <c r="S1361" s="80"/>
      <c r="T1361" s="5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5"/>
      <c r="AE1361" s="80"/>
      <c r="AF1361" s="5"/>
      <c r="AG1361" s="80"/>
      <c r="AH1361" s="5"/>
      <c r="AI1361" s="80"/>
      <c r="AJ1361" s="5"/>
      <c r="AK1361" s="80"/>
      <c r="AL1361" s="5"/>
      <c r="AM1361" s="80"/>
      <c r="AN1361" s="5"/>
      <c r="AO1361" s="80"/>
      <c r="AP1361" s="80"/>
      <c r="AQ1361" s="5"/>
      <c r="AR1361" s="80"/>
      <c r="AS1361" s="5"/>
      <c r="AT1361" s="80"/>
      <c r="AU1361" s="5"/>
      <c r="AV1361" s="80"/>
      <c r="AW1361" s="5"/>
      <c r="AX1361" s="80"/>
      <c r="AY1361" s="5"/>
      <c r="AZ1361" s="80"/>
      <c r="BA1361" s="5"/>
      <c r="BB1361" s="80"/>
      <c r="BC1361" s="80"/>
      <c r="BD1361" s="80"/>
      <c r="BE1361" s="80"/>
      <c r="BF1361" s="80"/>
      <c r="BG1361" s="80"/>
      <c r="BH1361" s="80"/>
      <c r="BI1361" s="80"/>
      <c r="BJ1361" s="80"/>
      <c r="BK1361" s="80"/>
      <c r="BL1361" s="80"/>
      <c r="BM1361" s="80"/>
      <c r="BN1361" s="80"/>
      <c r="BO1361" s="80"/>
      <c r="BP1361" s="80"/>
      <c r="BQ1361" s="80"/>
      <c r="BR1361" s="80"/>
      <c r="BS1361" s="80"/>
      <c r="BT1361" s="80"/>
      <c r="BU1361" s="80"/>
      <c r="BV1361" s="80"/>
      <c r="BW1361" s="80"/>
      <c r="BX1361" s="80"/>
      <c r="BY1361" s="80"/>
      <c r="BZ1361" s="80"/>
      <c r="CE1361" s="5"/>
    </row>
    <row r="1362" spans="2:83" s="6" customFormat="1" x14ac:dyDescent="0.25">
      <c r="B1362" s="77"/>
      <c r="C1362" s="78"/>
      <c r="D1362" s="80"/>
      <c r="E1362" s="80"/>
      <c r="F1362" s="80"/>
      <c r="G1362" s="80"/>
      <c r="H1362" s="80"/>
      <c r="I1362" s="80"/>
      <c r="J1362" s="80"/>
      <c r="K1362" s="5"/>
      <c r="L1362" s="5"/>
      <c r="M1362" s="80"/>
      <c r="N1362" s="5"/>
      <c r="O1362" s="80"/>
      <c r="P1362" s="5"/>
      <c r="Q1362" s="80"/>
      <c r="R1362" s="5"/>
      <c r="S1362" s="80"/>
      <c r="T1362" s="5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5"/>
      <c r="AE1362" s="80"/>
      <c r="AF1362" s="5"/>
      <c r="AG1362" s="80"/>
      <c r="AH1362" s="5"/>
      <c r="AI1362" s="80"/>
      <c r="AJ1362" s="5"/>
      <c r="AK1362" s="80"/>
      <c r="AL1362" s="5"/>
      <c r="AM1362" s="80"/>
      <c r="AN1362" s="5"/>
      <c r="AO1362" s="80"/>
      <c r="AP1362" s="80"/>
      <c r="AQ1362" s="5"/>
      <c r="AR1362" s="80"/>
      <c r="AS1362" s="5"/>
      <c r="AT1362" s="80"/>
      <c r="AU1362" s="5"/>
      <c r="AV1362" s="80"/>
      <c r="AW1362" s="5"/>
      <c r="AX1362" s="80"/>
      <c r="AY1362" s="5"/>
      <c r="AZ1362" s="80"/>
      <c r="BA1362" s="5"/>
      <c r="BB1362" s="80"/>
      <c r="BC1362" s="80"/>
      <c r="BD1362" s="80"/>
      <c r="BE1362" s="80"/>
      <c r="BF1362" s="80"/>
      <c r="BG1362" s="80"/>
      <c r="BH1362" s="80"/>
      <c r="BI1362" s="80"/>
      <c r="BJ1362" s="80"/>
      <c r="BK1362" s="80"/>
      <c r="BL1362" s="80"/>
      <c r="BM1362" s="80"/>
      <c r="BN1362" s="80"/>
      <c r="BO1362" s="80"/>
      <c r="BP1362" s="80"/>
      <c r="BQ1362" s="80"/>
      <c r="BR1362" s="80"/>
      <c r="BS1362" s="80"/>
      <c r="BT1362" s="80"/>
      <c r="BU1362" s="80"/>
      <c r="BV1362" s="80"/>
      <c r="BW1362" s="80"/>
      <c r="BX1362" s="80"/>
      <c r="BY1362" s="80"/>
      <c r="BZ1362" s="80"/>
      <c r="CE1362" s="5"/>
    </row>
    <row r="1363" spans="2:83" s="6" customFormat="1" x14ac:dyDescent="0.25">
      <c r="B1363" s="77"/>
      <c r="C1363" s="78"/>
      <c r="D1363" s="80"/>
      <c r="E1363" s="80"/>
      <c r="F1363" s="80"/>
      <c r="G1363" s="80"/>
      <c r="H1363" s="80"/>
      <c r="I1363" s="80"/>
      <c r="J1363" s="80"/>
      <c r="K1363" s="5"/>
      <c r="L1363" s="5"/>
      <c r="M1363" s="80"/>
      <c r="N1363" s="5"/>
      <c r="O1363" s="80"/>
      <c r="P1363" s="5"/>
      <c r="Q1363" s="80"/>
      <c r="R1363" s="5"/>
      <c r="S1363" s="80"/>
      <c r="T1363" s="5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5"/>
      <c r="AE1363" s="80"/>
      <c r="AF1363" s="5"/>
      <c r="AG1363" s="80"/>
      <c r="AH1363" s="5"/>
      <c r="AI1363" s="80"/>
      <c r="AJ1363" s="5"/>
      <c r="AK1363" s="80"/>
      <c r="AL1363" s="5"/>
      <c r="AM1363" s="80"/>
      <c r="AN1363" s="5"/>
      <c r="AO1363" s="80"/>
      <c r="AP1363" s="80"/>
      <c r="AQ1363" s="5"/>
      <c r="AR1363" s="80"/>
      <c r="AS1363" s="5"/>
      <c r="AT1363" s="80"/>
      <c r="AU1363" s="5"/>
      <c r="AV1363" s="80"/>
      <c r="AW1363" s="5"/>
      <c r="AX1363" s="80"/>
      <c r="AY1363" s="5"/>
      <c r="AZ1363" s="80"/>
      <c r="BA1363" s="5"/>
      <c r="BB1363" s="80"/>
      <c r="BC1363" s="80"/>
      <c r="BD1363" s="80"/>
      <c r="BE1363" s="80"/>
      <c r="BF1363" s="80"/>
      <c r="BG1363" s="80"/>
      <c r="BH1363" s="80"/>
      <c r="BI1363" s="80"/>
      <c r="BJ1363" s="80"/>
      <c r="BK1363" s="80"/>
      <c r="BL1363" s="80"/>
      <c r="BM1363" s="80"/>
      <c r="BN1363" s="80"/>
      <c r="BO1363" s="80"/>
      <c r="BP1363" s="80"/>
      <c r="BQ1363" s="80"/>
      <c r="BR1363" s="80"/>
      <c r="BS1363" s="80"/>
      <c r="BT1363" s="80"/>
      <c r="BU1363" s="80"/>
      <c r="BV1363" s="80"/>
      <c r="BW1363" s="80"/>
      <c r="BX1363" s="80"/>
      <c r="BY1363" s="80"/>
      <c r="BZ1363" s="80"/>
      <c r="CE1363" s="5"/>
    </row>
    <row r="1364" spans="2:83" s="6" customFormat="1" x14ac:dyDescent="0.25">
      <c r="B1364" s="77"/>
      <c r="C1364" s="78"/>
      <c r="D1364" s="80"/>
      <c r="E1364" s="80"/>
      <c r="F1364" s="80"/>
      <c r="G1364" s="80"/>
      <c r="H1364" s="80"/>
      <c r="I1364" s="80"/>
      <c r="J1364" s="80"/>
      <c r="K1364" s="5"/>
      <c r="L1364" s="5"/>
      <c r="M1364" s="80"/>
      <c r="N1364" s="5"/>
      <c r="O1364" s="80"/>
      <c r="P1364" s="5"/>
      <c r="Q1364" s="80"/>
      <c r="R1364" s="5"/>
      <c r="S1364" s="80"/>
      <c r="T1364" s="5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5"/>
      <c r="AE1364" s="80"/>
      <c r="AF1364" s="5"/>
      <c r="AG1364" s="80"/>
      <c r="AH1364" s="5"/>
      <c r="AI1364" s="80"/>
      <c r="AJ1364" s="5"/>
      <c r="AK1364" s="80"/>
      <c r="AL1364" s="5"/>
      <c r="AM1364" s="80"/>
      <c r="AN1364" s="5"/>
      <c r="AO1364" s="80"/>
      <c r="AP1364" s="80"/>
      <c r="AQ1364" s="5"/>
      <c r="AR1364" s="80"/>
      <c r="AS1364" s="5"/>
      <c r="AT1364" s="80"/>
      <c r="AU1364" s="5"/>
      <c r="AV1364" s="80"/>
      <c r="AW1364" s="5"/>
      <c r="AX1364" s="80"/>
      <c r="AY1364" s="5"/>
      <c r="AZ1364" s="80"/>
      <c r="BA1364" s="5"/>
      <c r="BB1364" s="80"/>
      <c r="BC1364" s="80"/>
      <c r="BD1364" s="80"/>
      <c r="BE1364" s="80"/>
      <c r="BF1364" s="80"/>
      <c r="BG1364" s="80"/>
      <c r="BH1364" s="80"/>
      <c r="BI1364" s="80"/>
      <c r="BJ1364" s="80"/>
      <c r="BK1364" s="80"/>
      <c r="BL1364" s="80"/>
      <c r="BM1364" s="80"/>
      <c r="BN1364" s="80"/>
      <c r="BO1364" s="80"/>
      <c r="BP1364" s="80"/>
      <c r="BQ1364" s="80"/>
      <c r="BR1364" s="80"/>
      <c r="BS1364" s="80"/>
      <c r="BT1364" s="80"/>
      <c r="BU1364" s="80"/>
      <c r="BV1364" s="80"/>
      <c r="BW1364" s="80"/>
      <c r="BX1364" s="80"/>
      <c r="BY1364" s="80"/>
      <c r="BZ1364" s="80"/>
      <c r="CE1364" s="5"/>
    </row>
    <row r="1365" spans="2:83" s="6" customFormat="1" x14ac:dyDescent="0.25">
      <c r="B1365" s="77"/>
      <c r="C1365" s="78"/>
      <c r="D1365" s="80"/>
      <c r="E1365" s="80"/>
      <c r="F1365" s="80"/>
      <c r="G1365" s="80"/>
      <c r="H1365" s="80"/>
      <c r="I1365" s="80"/>
      <c r="J1365" s="80"/>
      <c r="K1365" s="5"/>
      <c r="L1365" s="5"/>
      <c r="M1365" s="80"/>
      <c r="N1365" s="5"/>
      <c r="O1365" s="80"/>
      <c r="P1365" s="5"/>
      <c r="Q1365" s="80"/>
      <c r="R1365" s="5"/>
      <c r="S1365" s="80"/>
      <c r="T1365" s="5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5"/>
      <c r="AE1365" s="80"/>
      <c r="AF1365" s="5"/>
      <c r="AG1365" s="80"/>
      <c r="AH1365" s="5"/>
      <c r="AI1365" s="80"/>
      <c r="AJ1365" s="5"/>
      <c r="AK1365" s="80"/>
      <c r="AL1365" s="5"/>
      <c r="AM1365" s="80"/>
      <c r="AN1365" s="5"/>
      <c r="AO1365" s="80"/>
      <c r="AP1365" s="80"/>
      <c r="AQ1365" s="5"/>
      <c r="AR1365" s="80"/>
      <c r="AS1365" s="5"/>
      <c r="AT1365" s="80"/>
      <c r="AU1365" s="5"/>
      <c r="AV1365" s="80"/>
      <c r="AW1365" s="5"/>
      <c r="AX1365" s="80"/>
      <c r="AY1365" s="5"/>
      <c r="AZ1365" s="80"/>
      <c r="BA1365" s="5"/>
      <c r="BB1365" s="80"/>
      <c r="BC1365" s="80"/>
      <c r="BD1365" s="80"/>
      <c r="BE1365" s="80"/>
      <c r="BF1365" s="80"/>
      <c r="BG1365" s="80"/>
      <c r="BH1365" s="80"/>
      <c r="BI1365" s="80"/>
      <c r="BJ1365" s="80"/>
      <c r="BK1365" s="80"/>
      <c r="BL1365" s="80"/>
      <c r="BM1365" s="80"/>
      <c r="BN1365" s="80"/>
      <c r="BO1365" s="80"/>
      <c r="BP1365" s="80"/>
      <c r="BQ1365" s="80"/>
      <c r="BR1365" s="80"/>
      <c r="BS1365" s="80"/>
      <c r="BT1365" s="80"/>
      <c r="BU1365" s="80"/>
      <c r="BV1365" s="80"/>
      <c r="BW1365" s="80"/>
      <c r="BX1365" s="80"/>
      <c r="BY1365" s="80"/>
      <c r="BZ1365" s="80"/>
      <c r="CE1365" s="5"/>
    </row>
    <row r="1366" spans="2:83" s="6" customFormat="1" x14ac:dyDescent="0.25">
      <c r="B1366" s="77"/>
      <c r="C1366" s="78"/>
      <c r="D1366" s="80"/>
      <c r="E1366" s="80"/>
      <c r="F1366" s="80"/>
      <c r="G1366" s="80"/>
      <c r="H1366" s="80"/>
      <c r="I1366" s="80"/>
      <c r="J1366" s="80"/>
      <c r="K1366" s="5"/>
      <c r="L1366" s="5"/>
      <c r="M1366" s="80"/>
      <c r="N1366" s="5"/>
      <c r="O1366" s="80"/>
      <c r="P1366" s="5"/>
      <c r="Q1366" s="80"/>
      <c r="R1366" s="5"/>
      <c r="S1366" s="80"/>
      <c r="T1366" s="5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5"/>
      <c r="AE1366" s="80"/>
      <c r="AF1366" s="5"/>
      <c r="AG1366" s="80"/>
      <c r="AH1366" s="5"/>
      <c r="AI1366" s="80"/>
      <c r="AJ1366" s="5"/>
      <c r="AK1366" s="80"/>
      <c r="AL1366" s="5"/>
      <c r="AM1366" s="80"/>
      <c r="AN1366" s="5"/>
      <c r="AO1366" s="80"/>
      <c r="AP1366" s="80"/>
      <c r="AQ1366" s="5"/>
      <c r="AR1366" s="80"/>
      <c r="AS1366" s="5"/>
      <c r="AT1366" s="80"/>
      <c r="AU1366" s="5"/>
      <c r="AV1366" s="80"/>
      <c r="AW1366" s="5"/>
      <c r="AX1366" s="80"/>
      <c r="AY1366" s="5"/>
      <c r="AZ1366" s="80"/>
      <c r="BA1366" s="5"/>
      <c r="BB1366" s="80"/>
      <c r="BC1366" s="80"/>
      <c r="BD1366" s="80"/>
      <c r="BE1366" s="80"/>
      <c r="BF1366" s="80"/>
      <c r="BG1366" s="80"/>
      <c r="BH1366" s="80"/>
      <c r="BI1366" s="80"/>
      <c r="BJ1366" s="80"/>
      <c r="BK1366" s="80"/>
      <c r="BL1366" s="80"/>
      <c r="BM1366" s="80"/>
      <c r="BN1366" s="80"/>
      <c r="BO1366" s="80"/>
      <c r="BP1366" s="80"/>
      <c r="BQ1366" s="80"/>
      <c r="BR1366" s="80"/>
      <c r="BS1366" s="80"/>
      <c r="BT1366" s="80"/>
      <c r="BU1366" s="80"/>
      <c r="BV1366" s="80"/>
      <c r="BW1366" s="80"/>
      <c r="BX1366" s="80"/>
      <c r="BY1366" s="80"/>
      <c r="BZ1366" s="80"/>
      <c r="CE1366" s="5"/>
    </row>
    <row r="1367" spans="2:83" s="6" customFormat="1" x14ac:dyDescent="0.25">
      <c r="B1367" s="77"/>
      <c r="C1367" s="78"/>
      <c r="D1367" s="80"/>
      <c r="E1367" s="80"/>
      <c r="F1367" s="80"/>
      <c r="G1367" s="80"/>
      <c r="H1367" s="80"/>
      <c r="I1367" s="80"/>
      <c r="J1367" s="80"/>
      <c r="K1367" s="5"/>
      <c r="L1367" s="5"/>
      <c r="M1367" s="80"/>
      <c r="N1367" s="5"/>
      <c r="O1367" s="80"/>
      <c r="P1367" s="5"/>
      <c r="Q1367" s="80"/>
      <c r="R1367" s="5"/>
      <c r="S1367" s="80"/>
      <c r="T1367" s="5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5"/>
      <c r="AE1367" s="80"/>
      <c r="AF1367" s="5"/>
      <c r="AG1367" s="80"/>
      <c r="AH1367" s="5"/>
      <c r="AI1367" s="80"/>
      <c r="AJ1367" s="5"/>
      <c r="AK1367" s="80"/>
      <c r="AL1367" s="5"/>
      <c r="AM1367" s="80"/>
      <c r="AN1367" s="5"/>
      <c r="AO1367" s="80"/>
      <c r="AP1367" s="80"/>
      <c r="AQ1367" s="5"/>
      <c r="AR1367" s="80"/>
      <c r="AS1367" s="5"/>
      <c r="AT1367" s="80"/>
      <c r="AU1367" s="5"/>
      <c r="AV1367" s="80"/>
      <c r="AW1367" s="5"/>
      <c r="AX1367" s="80"/>
      <c r="AY1367" s="5"/>
      <c r="AZ1367" s="80"/>
      <c r="BA1367" s="5"/>
      <c r="BB1367" s="80"/>
      <c r="BC1367" s="80"/>
      <c r="BD1367" s="80"/>
      <c r="BE1367" s="80"/>
      <c r="BF1367" s="80"/>
      <c r="BG1367" s="80"/>
      <c r="BH1367" s="80"/>
      <c r="BI1367" s="80"/>
      <c r="BJ1367" s="80"/>
      <c r="BK1367" s="80"/>
      <c r="BL1367" s="80"/>
      <c r="BM1367" s="80"/>
      <c r="BN1367" s="80"/>
      <c r="BO1367" s="80"/>
      <c r="BP1367" s="80"/>
      <c r="BQ1367" s="80"/>
      <c r="BR1367" s="80"/>
      <c r="BS1367" s="80"/>
      <c r="BT1367" s="80"/>
      <c r="BU1367" s="80"/>
      <c r="BV1367" s="80"/>
      <c r="BW1367" s="80"/>
      <c r="BX1367" s="80"/>
      <c r="BY1367" s="80"/>
      <c r="BZ1367" s="80"/>
      <c r="CE1367" s="5"/>
    </row>
    <row r="1368" spans="2:83" s="6" customFormat="1" x14ac:dyDescent="0.25">
      <c r="B1368" s="77"/>
      <c r="C1368" s="78"/>
      <c r="D1368" s="80"/>
      <c r="E1368" s="80"/>
      <c r="F1368" s="80"/>
      <c r="G1368" s="80"/>
      <c r="H1368" s="80"/>
      <c r="I1368" s="80"/>
      <c r="J1368" s="80"/>
      <c r="K1368" s="5"/>
      <c r="L1368" s="5"/>
      <c r="M1368" s="80"/>
      <c r="N1368" s="5"/>
      <c r="O1368" s="80"/>
      <c r="P1368" s="5"/>
      <c r="Q1368" s="80"/>
      <c r="R1368" s="5"/>
      <c r="S1368" s="80"/>
      <c r="T1368" s="5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5"/>
      <c r="AE1368" s="80"/>
      <c r="AF1368" s="5"/>
      <c r="AG1368" s="80"/>
      <c r="AH1368" s="5"/>
      <c r="AI1368" s="80"/>
      <c r="AJ1368" s="5"/>
      <c r="AK1368" s="80"/>
      <c r="AL1368" s="5"/>
      <c r="AM1368" s="80"/>
      <c r="AN1368" s="5"/>
      <c r="AO1368" s="80"/>
      <c r="AP1368" s="80"/>
      <c r="AQ1368" s="5"/>
      <c r="AR1368" s="80"/>
      <c r="AS1368" s="5"/>
      <c r="AT1368" s="80"/>
      <c r="AU1368" s="5"/>
      <c r="AV1368" s="80"/>
      <c r="AW1368" s="5"/>
      <c r="AX1368" s="80"/>
      <c r="AY1368" s="5"/>
      <c r="AZ1368" s="80"/>
      <c r="BA1368" s="5"/>
      <c r="BB1368" s="80"/>
      <c r="BC1368" s="80"/>
      <c r="BD1368" s="80"/>
      <c r="BE1368" s="80"/>
      <c r="BF1368" s="80"/>
      <c r="BG1368" s="80"/>
      <c r="BH1368" s="80"/>
      <c r="BI1368" s="80"/>
      <c r="BJ1368" s="80"/>
      <c r="BK1368" s="80"/>
      <c r="BL1368" s="80"/>
      <c r="BM1368" s="80"/>
      <c r="BN1368" s="80"/>
      <c r="BO1368" s="80"/>
      <c r="BP1368" s="80"/>
      <c r="BQ1368" s="80"/>
      <c r="BR1368" s="80"/>
      <c r="BS1368" s="80"/>
      <c r="BT1368" s="80"/>
      <c r="BU1368" s="80"/>
      <c r="BV1368" s="80"/>
      <c r="BW1368" s="80"/>
      <c r="BX1368" s="80"/>
      <c r="BY1368" s="80"/>
      <c r="BZ1368" s="80"/>
      <c r="CE1368" s="5"/>
    </row>
    <row r="1369" spans="2:83" s="6" customFormat="1" x14ac:dyDescent="0.25">
      <c r="B1369" s="77"/>
      <c r="C1369" s="78"/>
      <c r="D1369" s="80"/>
      <c r="E1369" s="80"/>
      <c r="F1369" s="80"/>
      <c r="G1369" s="80"/>
      <c r="H1369" s="80"/>
      <c r="I1369" s="80"/>
      <c r="J1369" s="80"/>
      <c r="K1369" s="5"/>
      <c r="L1369" s="5"/>
      <c r="M1369" s="80"/>
      <c r="N1369" s="5"/>
      <c r="O1369" s="80"/>
      <c r="P1369" s="5"/>
      <c r="Q1369" s="80"/>
      <c r="R1369" s="5"/>
      <c r="S1369" s="80"/>
      <c r="T1369" s="5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5"/>
      <c r="AE1369" s="80"/>
      <c r="AF1369" s="5"/>
      <c r="AG1369" s="80"/>
      <c r="AH1369" s="5"/>
      <c r="AI1369" s="80"/>
      <c r="AJ1369" s="5"/>
      <c r="AK1369" s="80"/>
      <c r="AL1369" s="5"/>
      <c r="AM1369" s="80"/>
      <c r="AN1369" s="5"/>
      <c r="AO1369" s="80"/>
      <c r="AP1369" s="80"/>
      <c r="AQ1369" s="5"/>
      <c r="AR1369" s="80"/>
      <c r="AS1369" s="5"/>
      <c r="AT1369" s="80"/>
      <c r="AU1369" s="5"/>
      <c r="AV1369" s="80"/>
      <c r="AW1369" s="5"/>
      <c r="AX1369" s="80"/>
      <c r="AY1369" s="5"/>
      <c r="AZ1369" s="80"/>
      <c r="BA1369" s="5"/>
      <c r="BB1369" s="80"/>
      <c r="BC1369" s="80"/>
      <c r="BD1369" s="80"/>
      <c r="BE1369" s="80"/>
      <c r="BF1369" s="80"/>
      <c r="BG1369" s="80"/>
      <c r="BH1369" s="80"/>
      <c r="BI1369" s="80"/>
      <c r="BJ1369" s="80"/>
      <c r="BK1369" s="80"/>
      <c r="BL1369" s="80"/>
      <c r="BM1369" s="80"/>
      <c r="BN1369" s="80"/>
      <c r="BO1369" s="80"/>
      <c r="BP1369" s="80"/>
      <c r="BQ1369" s="80"/>
      <c r="BR1369" s="80"/>
      <c r="BS1369" s="80"/>
      <c r="BT1369" s="80"/>
      <c r="BU1369" s="80"/>
      <c r="BV1369" s="80"/>
      <c r="BW1369" s="80"/>
      <c r="BX1369" s="80"/>
      <c r="BY1369" s="80"/>
      <c r="BZ1369" s="80"/>
      <c r="CE1369" s="5"/>
    </row>
    <row r="1370" spans="2:83" s="6" customFormat="1" x14ac:dyDescent="0.25">
      <c r="B1370" s="77"/>
      <c r="C1370" s="78"/>
      <c r="D1370" s="80"/>
      <c r="E1370" s="80"/>
      <c r="F1370" s="80"/>
      <c r="G1370" s="80"/>
      <c r="H1370" s="80"/>
      <c r="I1370" s="80"/>
      <c r="J1370" s="80"/>
      <c r="K1370" s="5"/>
      <c r="L1370" s="5"/>
      <c r="M1370" s="80"/>
      <c r="N1370" s="5"/>
      <c r="O1370" s="80"/>
      <c r="P1370" s="5"/>
      <c r="Q1370" s="80"/>
      <c r="R1370" s="5"/>
      <c r="S1370" s="80"/>
      <c r="T1370" s="5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5"/>
      <c r="AE1370" s="80"/>
      <c r="AF1370" s="5"/>
      <c r="AG1370" s="80"/>
      <c r="AH1370" s="5"/>
      <c r="AI1370" s="80"/>
      <c r="AJ1370" s="5"/>
      <c r="AK1370" s="80"/>
      <c r="AL1370" s="5"/>
      <c r="AM1370" s="80"/>
      <c r="AN1370" s="5"/>
      <c r="AO1370" s="80"/>
      <c r="AP1370" s="80"/>
      <c r="AQ1370" s="5"/>
      <c r="AR1370" s="80"/>
      <c r="AS1370" s="5"/>
      <c r="AT1370" s="80"/>
      <c r="AU1370" s="5"/>
      <c r="AV1370" s="80"/>
      <c r="AW1370" s="5"/>
      <c r="AX1370" s="80"/>
      <c r="AY1370" s="5"/>
      <c r="AZ1370" s="80"/>
      <c r="BA1370" s="5"/>
      <c r="BB1370" s="80"/>
      <c r="BC1370" s="80"/>
      <c r="BD1370" s="80"/>
      <c r="BE1370" s="80"/>
      <c r="BF1370" s="80"/>
      <c r="BG1370" s="80"/>
      <c r="BH1370" s="80"/>
      <c r="BI1370" s="80"/>
      <c r="BJ1370" s="80"/>
      <c r="BK1370" s="80"/>
      <c r="BL1370" s="80"/>
      <c r="BM1370" s="80"/>
      <c r="BN1370" s="80"/>
      <c r="BO1370" s="80"/>
      <c r="BP1370" s="80"/>
      <c r="BQ1370" s="80"/>
      <c r="BR1370" s="80"/>
      <c r="BS1370" s="80"/>
      <c r="BT1370" s="80"/>
      <c r="BU1370" s="80"/>
      <c r="BV1370" s="80"/>
      <c r="BW1370" s="80"/>
      <c r="BX1370" s="80"/>
      <c r="BY1370" s="80"/>
      <c r="BZ1370" s="80"/>
      <c r="CE1370" s="5"/>
    </row>
    <row r="1371" spans="2:83" s="6" customFormat="1" x14ac:dyDescent="0.25">
      <c r="B1371" s="77"/>
      <c r="C1371" s="78"/>
      <c r="D1371" s="80"/>
      <c r="E1371" s="80"/>
      <c r="F1371" s="80"/>
      <c r="G1371" s="80"/>
      <c r="H1371" s="80"/>
      <c r="I1371" s="80"/>
      <c r="J1371" s="80"/>
      <c r="K1371" s="5"/>
      <c r="L1371" s="5"/>
      <c r="M1371" s="80"/>
      <c r="N1371" s="5"/>
      <c r="O1371" s="80"/>
      <c r="P1371" s="5"/>
      <c r="Q1371" s="80"/>
      <c r="R1371" s="5"/>
      <c r="S1371" s="80"/>
      <c r="T1371" s="5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5"/>
      <c r="AE1371" s="80"/>
      <c r="AF1371" s="5"/>
      <c r="AG1371" s="80"/>
      <c r="AH1371" s="5"/>
      <c r="AI1371" s="80"/>
      <c r="AJ1371" s="5"/>
      <c r="AK1371" s="80"/>
      <c r="AL1371" s="5"/>
      <c r="AM1371" s="80"/>
      <c r="AN1371" s="5"/>
      <c r="AO1371" s="80"/>
      <c r="AP1371" s="80"/>
      <c r="AQ1371" s="5"/>
      <c r="AR1371" s="80"/>
      <c r="AS1371" s="5"/>
      <c r="AT1371" s="80"/>
      <c r="AU1371" s="5"/>
      <c r="AV1371" s="80"/>
      <c r="AW1371" s="5"/>
      <c r="AX1371" s="80"/>
      <c r="AY1371" s="5"/>
      <c r="AZ1371" s="80"/>
      <c r="BA1371" s="5"/>
      <c r="BB1371" s="80"/>
      <c r="BC1371" s="80"/>
      <c r="BD1371" s="80"/>
      <c r="BE1371" s="80"/>
      <c r="BF1371" s="80"/>
      <c r="BG1371" s="80"/>
      <c r="BH1371" s="80"/>
      <c r="BI1371" s="80"/>
      <c r="BJ1371" s="80"/>
      <c r="BK1371" s="80"/>
      <c r="BL1371" s="80"/>
      <c r="BM1371" s="80"/>
      <c r="BN1371" s="80"/>
      <c r="BO1371" s="80"/>
      <c r="BP1371" s="80"/>
      <c r="BQ1371" s="80"/>
      <c r="BR1371" s="80"/>
      <c r="BS1371" s="80"/>
      <c r="BT1371" s="80"/>
      <c r="BU1371" s="80"/>
      <c r="BV1371" s="80"/>
      <c r="BW1371" s="80"/>
      <c r="BX1371" s="80"/>
      <c r="BY1371" s="80"/>
      <c r="BZ1371" s="80"/>
      <c r="CE1371" s="5"/>
    </row>
    <row r="1372" spans="2:83" s="6" customFormat="1" x14ac:dyDescent="0.25">
      <c r="B1372" s="77"/>
      <c r="C1372" s="78"/>
      <c r="D1372" s="80"/>
      <c r="E1372" s="80"/>
      <c r="F1372" s="80"/>
      <c r="G1372" s="80"/>
      <c r="H1372" s="80"/>
      <c r="I1372" s="80"/>
      <c r="J1372" s="80"/>
      <c r="K1372" s="5"/>
      <c r="L1372" s="5"/>
      <c r="M1372" s="80"/>
      <c r="N1372" s="5"/>
      <c r="O1372" s="80"/>
      <c r="P1372" s="5"/>
      <c r="Q1372" s="80"/>
      <c r="R1372" s="5"/>
      <c r="S1372" s="80"/>
      <c r="T1372" s="5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5"/>
      <c r="AE1372" s="80"/>
      <c r="AF1372" s="5"/>
      <c r="AG1372" s="80"/>
      <c r="AH1372" s="5"/>
      <c r="AI1372" s="80"/>
      <c r="AJ1372" s="5"/>
      <c r="AK1372" s="80"/>
      <c r="AL1372" s="5"/>
      <c r="AM1372" s="80"/>
      <c r="AN1372" s="5"/>
      <c r="AO1372" s="80"/>
      <c r="AP1372" s="80"/>
      <c r="AQ1372" s="5"/>
      <c r="AR1372" s="80"/>
      <c r="AS1372" s="5"/>
      <c r="AT1372" s="80"/>
      <c r="AU1372" s="5"/>
      <c r="AV1372" s="80"/>
      <c r="AW1372" s="5"/>
      <c r="AX1372" s="80"/>
      <c r="AY1372" s="5"/>
      <c r="AZ1372" s="80"/>
      <c r="BA1372" s="5"/>
      <c r="BB1372" s="80"/>
      <c r="BC1372" s="80"/>
      <c r="BD1372" s="80"/>
      <c r="BE1372" s="80"/>
      <c r="BF1372" s="80"/>
      <c r="BG1372" s="80"/>
      <c r="BH1372" s="80"/>
      <c r="BI1372" s="80"/>
      <c r="BJ1372" s="80"/>
      <c r="BK1372" s="80"/>
      <c r="BL1372" s="80"/>
      <c r="BM1372" s="80"/>
      <c r="BN1372" s="80"/>
      <c r="BO1372" s="80"/>
      <c r="BP1372" s="80"/>
      <c r="BQ1372" s="80"/>
      <c r="BR1372" s="80"/>
      <c r="BS1372" s="80"/>
      <c r="BT1372" s="80"/>
      <c r="BU1372" s="80"/>
      <c r="BV1372" s="80"/>
      <c r="BW1372" s="80"/>
      <c r="BX1372" s="80"/>
      <c r="BY1372" s="80"/>
      <c r="BZ1372" s="80"/>
      <c r="CE1372" s="5"/>
    </row>
    <row r="1373" spans="2:83" s="6" customFormat="1" x14ac:dyDescent="0.25">
      <c r="B1373" s="77"/>
      <c r="C1373" s="78"/>
      <c r="D1373" s="80"/>
      <c r="E1373" s="80"/>
      <c r="F1373" s="80"/>
      <c r="G1373" s="80"/>
      <c r="H1373" s="80"/>
      <c r="I1373" s="80"/>
      <c r="J1373" s="80"/>
      <c r="K1373" s="5"/>
      <c r="L1373" s="5"/>
      <c r="M1373" s="80"/>
      <c r="N1373" s="5"/>
      <c r="O1373" s="80"/>
      <c r="P1373" s="5"/>
      <c r="Q1373" s="80"/>
      <c r="R1373" s="5"/>
      <c r="S1373" s="80"/>
      <c r="T1373" s="5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5"/>
      <c r="AE1373" s="80"/>
      <c r="AF1373" s="5"/>
      <c r="AG1373" s="80"/>
      <c r="AH1373" s="5"/>
      <c r="AI1373" s="80"/>
      <c r="AJ1373" s="5"/>
      <c r="AK1373" s="80"/>
      <c r="AL1373" s="5"/>
      <c r="AM1373" s="80"/>
      <c r="AN1373" s="5"/>
      <c r="AO1373" s="80"/>
      <c r="AP1373" s="80"/>
      <c r="AQ1373" s="5"/>
      <c r="AR1373" s="80"/>
      <c r="AS1373" s="5"/>
      <c r="AT1373" s="80"/>
      <c r="AU1373" s="5"/>
      <c r="AV1373" s="80"/>
      <c r="AW1373" s="5"/>
      <c r="AX1373" s="80"/>
      <c r="AY1373" s="5"/>
      <c r="AZ1373" s="80"/>
      <c r="BA1373" s="5"/>
      <c r="BB1373" s="80"/>
      <c r="BC1373" s="80"/>
      <c r="BD1373" s="80"/>
      <c r="BE1373" s="80"/>
      <c r="BF1373" s="80"/>
      <c r="BG1373" s="80"/>
      <c r="BH1373" s="80"/>
      <c r="BI1373" s="80"/>
      <c r="BJ1373" s="80"/>
      <c r="BK1373" s="80"/>
      <c r="BL1373" s="80"/>
      <c r="BM1373" s="80"/>
      <c r="BN1373" s="80"/>
      <c r="BO1373" s="80"/>
      <c r="BP1373" s="80"/>
      <c r="BQ1373" s="80"/>
      <c r="BR1373" s="80"/>
      <c r="BS1373" s="80"/>
      <c r="BT1373" s="80"/>
      <c r="BU1373" s="80"/>
      <c r="BV1373" s="80"/>
      <c r="BW1373" s="80"/>
      <c r="BX1373" s="80"/>
      <c r="BY1373" s="80"/>
      <c r="BZ1373" s="80"/>
      <c r="CE1373" s="5"/>
    </row>
    <row r="1374" spans="2:83" s="6" customFormat="1" x14ac:dyDescent="0.25">
      <c r="B1374" s="77"/>
      <c r="C1374" s="78"/>
      <c r="D1374" s="80"/>
      <c r="E1374" s="80"/>
      <c r="F1374" s="80"/>
      <c r="G1374" s="80"/>
      <c r="H1374" s="80"/>
      <c r="I1374" s="80"/>
      <c r="J1374" s="80"/>
      <c r="K1374" s="5"/>
      <c r="L1374" s="5"/>
      <c r="M1374" s="80"/>
      <c r="N1374" s="5"/>
      <c r="O1374" s="80"/>
      <c r="P1374" s="5"/>
      <c r="Q1374" s="80"/>
      <c r="R1374" s="5"/>
      <c r="S1374" s="80"/>
      <c r="T1374" s="5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5"/>
      <c r="AE1374" s="80"/>
      <c r="AF1374" s="5"/>
      <c r="AG1374" s="80"/>
      <c r="AH1374" s="5"/>
      <c r="AI1374" s="80"/>
      <c r="AJ1374" s="5"/>
      <c r="AK1374" s="80"/>
      <c r="AL1374" s="5"/>
      <c r="AM1374" s="80"/>
      <c r="AN1374" s="5"/>
      <c r="AO1374" s="80"/>
      <c r="AP1374" s="80"/>
      <c r="AQ1374" s="5"/>
      <c r="AR1374" s="80"/>
      <c r="AS1374" s="5"/>
      <c r="AT1374" s="80"/>
      <c r="AU1374" s="5"/>
      <c r="AV1374" s="80"/>
      <c r="AW1374" s="5"/>
      <c r="AX1374" s="80"/>
      <c r="AY1374" s="5"/>
      <c r="AZ1374" s="80"/>
      <c r="BA1374" s="5"/>
      <c r="BB1374" s="80"/>
      <c r="BC1374" s="80"/>
      <c r="BD1374" s="80"/>
      <c r="BE1374" s="80"/>
      <c r="BF1374" s="80"/>
      <c r="BG1374" s="80"/>
      <c r="BH1374" s="80"/>
      <c r="BI1374" s="80"/>
      <c r="BJ1374" s="80"/>
      <c r="BK1374" s="80"/>
      <c r="BL1374" s="80"/>
      <c r="BM1374" s="80"/>
      <c r="BN1374" s="80"/>
      <c r="BO1374" s="80"/>
      <c r="BP1374" s="80"/>
      <c r="BQ1374" s="80"/>
      <c r="BR1374" s="80"/>
      <c r="BS1374" s="80"/>
      <c r="BT1374" s="80"/>
      <c r="BU1374" s="80"/>
      <c r="BV1374" s="80"/>
      <c r="BW1374" s="80"/>
      <c r="BX1374" s="80"/>
      <c r="BY1374" s="80"/>
      <c r="BZ1374" s="80"/>
      <c r="CE1374" s="5"/>
    </row>
    <row r="1375" spans="2:83" s="6" customFormat="1" x14ac:dyDescent="0.25">
      <c r="B1375" s="77"/>
      <c r="C1375" s="78"/>
      <c r="D1375" s="80"/>
      <c r="E1375" s="80"/>
      <c r="F1375" s="80"/>
      <c r="G1375" s="80"/>
      <c r="H1375" s="80"/>
      <c r="I1375" s="80"/>
      <c r="J1375" s="80"/>
      <c r="K1375" s="5"/>
      <c r="L1375" s="5"/>
      <c r="M1375" s="80"/>
      <c r="N1375" s="5"/>
      <c r="O1375" s="80"/>
      <c r="P1375" s="5"/>
      <c r="Q1375" s="80"/>
      <c r="R1375" s="5"/>
      <c r="S1375" s="80"/>
      <c r="T1375" s="5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5"/>
      <c r="AE1375" s="80"/>
      <c r="AF1375" s="5"/>
      <c r="AG1375" s="80"/>
      <c r="AH1375" s="5"/>
      <c r="AI1375" s="80"/>
      <c r="AJ1375" s="5"/>
      <c r="AK1375" s="80"/>
      <c r="AL1375" s="5"/>
      <c r="AM1375" s="80"/>
      <c r="AN1375" s="5"/>
      <c r="AO1375" s="80"/>
      <c r="AP1375" s="80"/>
      <c r="AQ1375" s="5"/>
      <c r="AR1375" s="80"/>
      <c r="AS1375" s="5"/>
      <c r="AT1375" s="80"/>
      <c r="AU1375" s="5"/>
      <c r="AV1375" s="80"/>
      <c r="AW1375" s="5"/>
      <c r="AX1375" s="80"/>
      <c r="AY1375" s="5"/>
      <c r="AZ1375" s="80"/>
      <c r="BA1375" s="5"/>
      <c r="BB1375" s="80"/>
      <c r="BC1375" s="80"/>
      <c r="BD1375" s="80"/>
      <c r="BE1375" s="80"/>
      <c r="BF1375" s="80"/>
      <c r="BG1375" s="80"/>
      <c r="BH1375" s="80"/>
      <c r="BI1375" s="80"/>
      <c r="BJ1375" s="80"/>
      <c r="BK1375" s="80"/>
      <c r="BL1375" s="80"/>
      <c r="BM1375" s="80"/>
      <c r="BN1375" s="80"/>
      <c r="BO1375" s="80"/>
      <c r="BP1375" s="80"/>
      <c r="BQ1375" s="80"/>
      <c r="BR1375" s="80"/>
      <c r="BS1375" s="80"/>
      <c r="BT1375" s="80"/>
      <c r="BU1375" s="80"/>
      <c r="BV1375" s="80"/>
      <c r="BW1375" s="80"/>
      <c r="BX1375" s="80"/>
      <c r="BY1375" s="80"/>
      <c r="BZ1375" s="80"/>
      <c r="CE1375" s="5"/>
    </row>
    <row r="1376" spans="2:83" s="6" customFormat="1" x14ac:dyDescent="0.25">
      <c r="B1376" s="77"/>
      <c r="C1376" s="78"/>
      <c r="D1376" s="80"/>
      <c r="E1376" s="80"/>
      <c r="F1376" s="80"/>
      <c r="G1376" s="80"/>
      <c r="H1376" s="80"/>
      <c r="I1376" s="80"/>
      <c r="J1376" s="80"/>
      <c r="K1376" s="5"/>
      <c r="L1376" s="5"/>
      <c r="M1376" s="80"/>
      <c r="N1376" s="5"/>
      <c r="O1376" s="80"/>
      <c r="P1376" s="5"/>
      <c r="Q1376" s="80"/>
      <c r="R1376" s="5"/>
      <c r="S1376" s="80"/>
      <c r="T1376" s="5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5"/>
      <c r="AE1376" s="80"/>
      <c r="AF1376" s="5"/>
      <c r="AG1376" s="80"/>
      <c r="AH1376" s="5"/>
      <c r="AI1376" s="80"/>
      <c r="AJ1376" s="5"/>
      <c r="AK1376" s="80"/>
      <c r="AL1376" s="5"/>
      <c r="AM1376" s="80"/>
      <c r="AN1376" s="5"/>
      <c r="AO1376" s="80"/>
      <c r="AP1376" s="80"/>
      <c r="AQ1376" s="5"/>
      <c r="AR1376" s="80"/>
      <c r="AS1376" s="5"/>
      <c r="AT1376" s="80"/>
      <c r="AU1376" s="5"/>
      <c r="AV1376" s="80"/>
      <c r="AW1376" s="5"/>
      <c r="AX1376" s="80"/>
      <c r="AY1376" s="5"/>
      <c r="AZ1376" s="80"/>
      <c r="BA1376" s="5"/>
      <c r="BB1376" s="80"/>
      <c r="BC1376" s="80"/>
      <c r="BD1376" s="80"/>
      <c r="BE1376" s="80"/>
      <c r="BF1376" s="80"/>
      <c r="BG1376" s="80"/>
      <c r="BH1376" s="80"/>
      <c r="BI1376" s="80"/>
      <c r="BJ1376" s="80"/>
      <c r="BK1376" s="80"/>
      <c r="BL1376" s="80"/>
      <c r="BM1376" s="80"/>
      <c r="BN1376" s="80"/>
      <c r="BO1376" s="80"/>
      <c r="BP1376" s="80"/>
      <c r="BQ1376" s="80"/>
      <c r="BR1376" s="80"/>
      <c r="BS1376" s="80"/>
      <c r="BT1376" s="80"/>
      <c r="BU1376" s="80"/>
      <c r="BV1376" s="80"/>
      <c r="BW1376" s="80"/>
      <c r="BX1376" s="80"/>
      <c r="BY1376" s="80"/>
      <c r="BZ1376" s="80"/>
      <c r="CE1376" s="5"/>
    </row>
    <row r="1377" spans="2:83" s="6" customFormat="1" x14ac:dyDescent="0.25">
      <c r="B1377" s="77"/>
      <c r="C1377" s="78"/>
      <c r="D1377" s="80"/>
      <c r="E1377" s="80"/>
      <c r="F1377" s="80"/>
      <c r="G1377" s="80"/>
      <c r="H1377" s="80"/>
      <c r="I1377" s="80"/>
      <c r="J1377" s="80"/>
      <c r="K1377" s="5"/>
      <c r="L1377" s="5"/>
      <c r="M1377" s="80"/>
      <c r="N1377" s="5"/>
      <c r="O1377" s="80"/>
      <c r="P1377" s="5"/>
      <c r="Q1377" s="80"/>
      <c r="R1377" s="5"/>
      <c r="S1377" s="80"/>
      <c r="T1377" s="5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5"/>
      <c r="AE1377" s="80"/>
      <c r="AF1377" s="5"/>
      <c r="AG1377" s="80"/>
      <c r="AH1377" s="5"/>
      <c r="AI1377" s="80"/>
      <c r="AJ1377" s="5"/>
      <c r="AK1377" s="80"/>
      <c r="AL1377" s="5"/>
      <c r="AM1377" s="80"/>
      <c r="AN1377" s="5"/>
      <c r="AO1377" s="80"/>
      <c r="AP1377" s="80"/>
      <c r="AQ1377" s="5"/>
      <c r="AR1377" s="80"/>
      <c r="AS1377" s="5"/>
      <c r="AT1377" s="80"/>
      <c r="AU1377" s="5"/>
      <c r="AV1377" s="80"/>
      <c r="AW1377" s="5"/>
      <c r="AX1377" s="80"/>
      <c r="AY1377" s="5"/>
      <c r="AZ1377" s="80"/>
      <c r="BA1377" s="5"/>
      <c r="BB1377" s="80"/>
      <c r="BC1377" s="80"/>
      <c r="BD1377" s="80"/>
      <c r="BE1377" s="80"/>
      <c r="BF1377" s="80"/>
      <c r="BG1377" s="80"/>
      <c r="BH1377" s="80"/>
      <c r="BI1377" s="80"/>
      <c r="BJ1377" s="80"/>
      <c r="BK1377" s="80"/>
      <c r="BL1377" s="80"/>
      <c r="BM1377" s="80"/>
      <c r="BN1377" s="80"/>
      <c r="BO1377" s="80"/>
      <c r="BP1377" s="80"/>
      <c r="BQ1377" s="80"/>
      <c r="BR1377" s="80"/>
      <c r="BS1377" s="80"/>
      <c r="BT1377" s="80"/>
      <c r="BU1377" s="80"/>
      <c r="BV1377" s="80"/>
      <c r="BW1377" s="80"/>
      <c r="BX1377" s="80"/>
      <c r="BY1377" s="80"/>
      <c r="BZ1377" s="80"/>
      <c r="CE1377" s="5"/>
    </row>
    <row r="1378" spans="2:83" s="6" customFormat="1" x14ac:dyDescent="0.25">
      <c r="B1378" s="77"/>
      <c r="C1378" s="78"/>
      <c r="D1378" s="80"/>
      <c r="E1378" s="80"/>
      <c r="F1378" s="80"/>
      <c r="G1378" s="80"/>
      <c r="H1378" s="80"/>
      <c r="I1378" s="80"/>
      <c r="J1378" s="80"/>
      <c r="K1378" s="5"/>
      <c r="L1378" s="5"/>
      <c r="M1378" s="80"/>
      <c r="N1378" s="5"/>
      <c r="O1378" s="80"/>
      <c r="P1378" s="5"/>
      <c r="Q1378" s="80"/>
      <c r="R1378" s="5"/>
      <c r="S1378" s="80"/>
      <c r="T1378" s="5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5"/>
      <c r="AE1378" s="80"/>
      <c r="AF1378" s="5"/>
      <c r="AG1378" s="80"/>
      <c r="AH1378" s="5"/>
      <c r="AI1378" s="80"/>
      <c r="AJ1378" s="5"/>
      <c r="AK1378" s="80"/>
      <c r="AL1378" s="5"/>
      <c r="AM1378" s="80"/>
      <c r="AN1378" s="5"/>
      <c r="AO1378" s="80"/>
      <c r="AP1378" s="80"/>
      <c r="AQ1378" s="5"/>
      <c r="AR1378" s="80"/>
      <c r="AS1378" s="5"/>
      <c r="AT1378" s="80"/>
      <c r="AU1378" s="5"/>
      <c r="AV1378" s="80"/>
      <c r="AW1378" s="5"/>
      <c r="AX1378" s="80"/>
      <c r="AY1378" s="5"/>
      <c r="AZ1378" s="80"/>
      <c r="BA1378" s="5"/>
      <c r="BB1378" s="80"/>
      <c r="BC1378" s="80"/>
      <c r="BD1378" s="80"/>
      <c r="BE1378" s="80"/>
      <c r="BF1378" s="80"/>
      <c r="BG1378" s="80"/>
      <c r="BH1378" s="80"/>
      <c r="BI1378" s="80"/>
      <c r="BJ1378" s="80"/>
      <c r="BK1378" s="80"/>
      <c r="BL1378" s="80"/>
      <c r="BM1378" s="80"/>
      <c r="BN1378" s="80"/>
      <c r="BO1378" s="80"/>
      <c r="BP1378" s="80"/>
      <c r="BQ1378" s="80"/>
      <c r="BR1378" s="80"/>
      <c r="BS1378" s="80"/>
      <c r="BT1378" s="80"/>
      <c r="BU1378" s="80"/>
      <c r="BV1378" s="80"/>
      <c r="BW1378" s="80"/>
      <c r="BX1378" s="80"/>
      <c r="BY1378" s="80"/>
      <c r="BZ1378" s="80"/>
      <c r="CE1378" s="5"/>
    </row>
    <row r="1379" spans="2:83" s="6" customFormat="1" x14ac:dyDescent="0.25">
      <c r="B1379" s="77"/>
      <c r="C1379" s="78"/>
      <c r="D1379" s="80"/>
      <c r="E1379" s="80"/>
      <c r="F1379" s="80"/>
      <c r="G1379" s="80"/>
      <c r="H1379" s="80"/>
      <c r="I1379" s="80"/>
      <c r="J1379" s="80"/>
      <c r="K1379" s="5"/>
      <c r="L1379" s="5"/>
      <c r="M1379" s="80"/>
      <c r="N1379" s="5"/>
      <c r="O1379" s="80"/>
      <c r="P1379" s="5"/>
      <c r="Q1379" s="80"/>
      <c r="R1379" s="5"/>
      <c r="S1379" s="80"/>
      <c r="T1379" s="5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5"/>
      <c r="AE1379" s="80"/>
      <c r="AF1379" s="5"/>
      <c r="AG1379" s="80"/>
      <c r="AH1379" s="5"/>
      <c r="AI1379" s="80"/>
      <c r="AJ1379" s="5"/>
      <c r="AK1379" s="80"/>
      <c r="AL1379" s="5"/>
      <c r="AM1379" s="80"/>
      <c r="AN1379" s="5"/>
      <c r="AO1379" s="80"/>
      <c r="AP1379" s="80"/>
      <c r="AQ1379" s="5"/>
      <c r="AR1379" s="80"/>
      <c r="AS1379" s="5"/>
      <c r="AT1379" s="80"/>
      <c r="AU1379" s="5"/>
      <c r="AV1379" s="80"/>
      <c r="AW1379" s="5"/>
      <c r="AX1379" s="80"/>
      <c r="AY1379" s="5"/>
      <c r="AZ1379" s="80"/>
      <c r="BA1379" s="5"/>
      <c r="BB1379" s="80"/>
      <c r="BC1379" s="80"/>
      <c r="BD1379" s="80"/>
      <c r="BE1379" s="80"/>
      <c r="BF1379" s="80"/>
      <c r="BG1379" s="80"/>
      <c r="BH1379" s="80"/>
      <c r="BI1379" s="80"/>
      <c r="BJ1379" s="80"/>
      <c r="BK1379" s="80"/>
      <c r="BL1379" s="80"/>
      <c r="BM1379" s="80"/>
      <c r="BN1379" s="80"/>
      <c r="BO1379" s="80"/>
      <c r="BP1379" s="80"/>
      <c r="BQ1379" s="80"/>
      <c r="BR1379" s="80"/>
      <c r="BS1379" s="80"/>
      <c r="BT1379" s="80"/>
      <c r="BU1379" s="80"/>
      <c r="BV1379" s="80"/>
      <c r="BW1379" s="80"/>
      <c r="BX1379" s="80"/>
      <c r="BY1379" s="80"/>
      <c r="BZ1379" s="80"/>
      <c r="CE1379" s="5"/>
    </row>
    <row r="1380" spans="2:83" s="6" customFormat="1" x14ac:dyDescent="0.25">
      <c r="B1380" s="77"/>
      <c r="C1380" s="78"/>
      <c r="D1380" s="80"/>
      <c r="E1380" s="80"/>
      <c r="F1380" s="80"/>
      <c r="G1380" s="80"/>
      <c r="H1380" s="80"/>
      <c r="I1380" s="80"/>
      <c r="J1380" s="80"/>
      <c r="K1380" s="5"/>
      <c r="L1380" s="5"/>
      <c r="M1380" s="80"/>
      <c r="N1380" s="5"/>
      <c r="O1380" s="80"/>
      <c r="P1380" s="5"/>
      <c r="Q1380" s="80"/>
      <c r="R1380" s="5"/>
      <c r="S1380" s="80"/>
      <c r="T1380" s="5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5"/>
      <c r="AE1380" s="80"/>
      <c r="AF1380" s="5"/>
      <c r="AG1380" s="80"/>
      <c r="AH1380" s="5"/>
      <c r="AI1380" s="80"/>
      <c r="AJ1380" s="5"/>
      <c r="AK1380" s="80"/>
      <c r="AL1380" s="5"/>
      <c r="AM1380" s="80"/>
      <c r="AN1380" s="5"/>
      <c r="AO1380" s="80"/>
      <c r="AP1380" s="80"/>
      <c r="AQ1380" s="5"/>
      <c r="AR1380" s="80"/>
      <c r="AS1380" s="5"/>
      <c r="AT1380" s="80"/>
      <c r="AU1380" s="5"/>
      <c r="AV1380" s="80"/>
      <c r="AW1380" s="5"/>
      <c r="AX1380" s="80"/>
      <c r="AY1380" s="5"/>
      <c r="AZ1380" s="80"/>
      <c r="BA1380" s="5"/>
      <c r="BB1380" s="80"/>
      <c r="BC1380" s="80"/>
      <c r="BD1380" s="80"/>
      <c r="BE1380" s="80"/>
      <c r="BF1380" s="80"/>
      <c r="BG1380" s="80"/>
      <c r="BH1380" s="80"/>
      <c r="BI1380" s="80"/>
      <c r="BJ1380" s="80"/>
      <c r="BK1380" s="80"/>
      <c r="BL1380" s="80"/>
      <c r="BM1380" s="80"/>
      <c r="BN1380" s="80"/>
      <c r="BO1380" s="80"/>
      <c r="BP1380" s="80"/>
      <c r="BQ1380" s="80"/>
      <c r="BR1380" s="80"/>
      <c r="BS1380" s="80"/>
      <c r="BT1380" s="80"/>
      <c r="BU1380" s="80"/>
      <c r="BV1380" s="80"/>
      <c r="BW1380" s="80"/>
      <c r="BX1380" s="80"/>
      <c r="BY1380" s="80"/>
      <c r="BZ1380" s="80"/>
      <c r="CE1380" s="5"/>
    </row>
    <row r="1381" spans="2:83" s="6" customFormat="1" x14ac:dyDescent="0.25">
      <c r="B1381" s="77"/>
      <c r="C1381" s="78"/>
      <c r="D1381" s="80"/>
      <c r="E1381" s="80"/>
      <c r="F1381" s="80"/>
      <c r="G1381" s="80"/>
      <c r="H1381" s="80"/>
      <c r="I1381" s="80"/>
      <c r="J1381" s="80"/>
      <c r="K1381" s="5"/>
      <c r="L1381" s="5"/>
      <c r="M1381" s="80"/>
      <c r="N1381" s="5"/>
      <c r="O1381" s="80"/>
      <c r="P1381" s="5"/>
      <c r="Q1381" s="80"/>
      <c r="R1381" s="5"/>
      <c r="S1381" s="80"/>
      <c r="T1381" s="5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5"/>
      <c r="AE1381" s="80"/>
      <c r="AF1381" s="5"/>
      <c r="AG1381" s="80"/>
      <c r="AH1381" s="5"/>
      <c r="AI1381" s="80"/>
      <c r="AJ1381" s="5"/>
      <c r="AK1381" s="80"/>
      <c r="AL1381" s="5"/>
      <c r="AM1381" s="80"/>
      <c r="AN1381" s="5"/>
      <c r="AO1381" s="80"/>
      <c r="AP1381" s="80"/>
      <c r="AQ1381" s="5"/>
      <c r="AR1381" s="80"/>
      <c r="AS1381" s="5"/>
      <c r="AT1381" s="80"/>
      <c r="AU1381" s="5"/>
      <c r="AV1381" s="80"/>
      <c r="AW1381" s="5"/>
      <c r="AX1381" s="80"/>
      <c r="AY1381" s="5"/>
      <c r="AZ1381" s="80"/>
      <c r="BA1381" s="5"/>
      <c r="BB1381" s="80"/>
      <c r="BC1381" s="80"/>
      <c r="BD1381" s="80"/>
      <c r="BE1381" s="80"/>
      <c r="BF1381" s="80"/>
      <c r="BG1381" s="80"/>
      <c r="BH1381" s="80"/>
      <c r="BI1381" s="80"/>
      <c r="BJ1381" s="80"/>
      <c r="BK1381" s="80"/>
      <c r="BL1381" s="80"/>
      <c r="BM1381" s="80"/>
      <c r="BN1381" s="80"/>
      <c r="BO1381" s="80"/>
      <c r="BP1381" s="80"/>
      <c r="BQ1381" s="80"/>
      <c r="BR1381" s="80"/>
      <c r="BS1381" s="80"/>
      <c r="BT1381" s="80"/>
      <c r="BU1381" s="80"/>
      <c r="BV1381" s="80"/>
      <c r="BW1381" s="80"/>
      <c r="BX1381" s="80"/>
      <c r="BY1381" s="80"/>
      <c r="BZ1381" s="80"/>
      <c r="CE1381" s="5"/>
    </row>
    <row r="1382" spans="2:83" s="6" customFormat="1" x14ac:dyDescent="0.25">
      <c r="B1382" s="77"/>
      <c r="C1382" s="78"/>
      <c r="D1382" s="80"/>
      <c r="E1382" s="80"/>
      <c r="F1382" s="80"/>
      <c r="G1382" s="80"/>
      <c r="H1382" s="80"/>
      <c r="I1382" s="80"/>
      <c r="J1382" s="80"/>
      <c r="K1382" s="5"/>
      <c r="L1382" s="5"/>
      <c r="M1382" s="80"/>
      <c r="N1382" s="5"/>
      <c r="O1382" s="80"/>
      <c r="P1382" s="5"/>
      <c r="Q1382" s="80"/>
      <c r="R1382" s="5"/>
      <c r="S1382" s="80"/>
      <c r="T1382" s="5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5"/>
      <c r="AE1382" s="80"/>
      <c r="AF1382" s="5"/>
      <c r="AG1382" s="80"/>
      <c r="AH1382" s="5"/>
      <c r="AI1382" s="80"/>
      <c r="AJ1382" s="5"/>
      <c r="AK1382" s="80"/>
      <c r="AL1382" s="5"/>
      <c r="AM1382" s="80"/>
      <c r="AN1382" s="5"/>
      <c r="AO1382" s="80"/>
      <c r="AP1382" s="80"/>
      <c r="AQ1382" s="5"/>
      <c r="AR1382" s="80"/>
      <c r="AS1382" s="5"/>
      <c r="AT1382" s="80"/>
      <c r="AU1382" s="5"/>
      <c r="AV1382" s="80"/>
      <c r="AW1382" s="5"/>
      <c r="AX1382" s="80"/>
      <c r="AY1382" s="5"/>
      <c r="AZ1382" s="80"/>
      <c r="BA1382" s="5"/>
      <c r="BB1382" s="80"/>
      <c r="BC1382" s="80"/>
      <c r="BD1382" s="80"/>
      <c r="BE1382" s="80"/>
      <c r="BF1382" s="80"/>
      <c r="BG1382" s="80"/>
      <c r="BH1382" s="80"/>
      <c r="BI1382" s="80"/>
      <c r="BJ1382" s="80"/>
      <c r="BK1382" s="80"/>
      <c r="BL1382" s="80"/>
      <c r="BM1382" s="80"/>
      <c r="BN1382" s="80"/>
      <c r="BO1382" s="80"/>
      <c r="BP1382" s="80"/>
      <c r="BQ1382" s="80"/>
      <c r="BR1382" s="80"/>
      <c r="BS1382" s="80"/>
      <c r="BT1382" s="80"/>
      <c r="BU1382" s="80"/>
      <c r="BV1382" s="80"/>
      <c r="BW1382" s="80"/>
      <c r="BX1382" s="80"/>
      <c r="BY1382" s="80"/>
      <c r="BZ1382" s="80"/>
      <c r="CE1382" s="5"/>
    </row>
    <row r="1383" spans="2:83" s="6" customFormat="1" x14ac:dyDescent="0.25">
      <c r="B1383" s="77"/>
      <c r="C1383" s="78"/>
      <c r="D1383" s="80"/>
      <c r="E1383" s="80"/>
      <c r="F1383" s="80"/>
      <c r="G1383" s="80"/>
      <c r="H1383" s="80"/>
      <c r="I1383" s="80"/>
      <c r="J1383" s="80"/>
      <c r="K1383" s="5"/>
      <c r="L1383" s="5"/>
      <c r="M1383" s="80"/>
      <c r="N1383" s="5"/>
      <c r="O1383" s="80"/>
      <c r="P1383" s="5"/>
      <c r="Q1383" s="80"/>
      <c r="R1383" s="5"/>
      <c r="S1383" s="80"/>
      <c r="T1383" s="5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5"/>
      <c r="AE1383" s="80"/>
      <c r="AF1383" s="5"/>
      <c r="AG1383" s="80"/>
      <c r="AH1383" s="5"/>
      <c r="AI1383" s="80"/>
      <c r="AJ1383" s="5"/>
      <c r="AK1383" s="80"/>
      <c r="AL1383" s="5"/>
      <c r="AM1383" s="80"/>
      <c r="AN1383" s="5"/>
      <c r="AO1383" s="80"/>
      <c r="AP1383" s="80"/>
      <c r="AQ1383" s="5"/>
      <c r="AR1383" s="80"/>
      <c r="AS1383" s="5"/>
      <c r="AT1383" s="80"/>
      <c r="AU1383" s="5"/>
      <c r="AV1383" s="80"/>
      <c r="AW1383" s="5"/>
      <c r="AX1383" s="80"/>
      <c r="AY1383" s="5"/>
      <c r="AZ1383" s="80"/>
      <c r="BA1383" s="5"/>
      <c r="BB1383" s="80"/>
      <c r="BC1383" s="80"/>
      <c r="BD1383" s="80"/>
      <c r="BE1383" s="80"/>
      <c r="BF1383" s="80"/>
      <c r="BG1383" s="80"/>
      <c r="BH1383" s="80"/>
      <c r="BI1383" s="80"/>
      <c r="BJ1383" s="80"/>
      <c r="BK1383" s="80"/>
      <c r="BL1383" s="80"/>
      <c r="BM1383" s="80"/>
      <c r="BN1383" s="80"/>
      <c r="BO1383" s="80"/>
      <c r="BP1383" s="80"/>
      <c r="BQ1383" s="80"/>
      <c r="BR1383" s="80"/>
      <c r="BS1383" s="80"/>
      <c r="BT1383" s="80"/>
      <c r="BU1383" s="80"/>
      <c r="BV1383" s="80"/>
      <c r="BW1383" s="80"/>
      <c r="BX1383" s="80"/>
      <c r="BY1383" s="80"/>
      <c r="BZ1383" s="80"/>
      <c r="CE1383" s="5"/>
    </row>
    <row r="1384" spans="2:83" s="6" customFormat="1" x14ac:dyDescent="0.25">
      <c r="B1384" s="77"/>
      <c r="C1384" s="78"/>
      <c r="D1384" s="80"/>
      <c r="E1384" s="80"/>
      <c r="F1384" s="80"/>
      <c r="G1384" s="80"/>
      <c r="H1384" s="80"/>
      <c r="I1384" s="80"/>
      <c r="J1384" s="80"/>
      <c r="K1384" s="5"/>
      <c r="L1384" s="5"/>
      <c r="M1384" s="80"/>
      <c r="N1384" s="5"/>
      <c r="O1384" s="80"/>
      <c r="P1384" s="5"/>
      <c r="Q1384" s="80"/>
      <c r="R1384" s="5"/>
      <c r="S1384" s="80"/>
      <c r="T1384" s="5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5"/>
      <c r="AE1384" s="80"/>
      <c r="AF1384" s="5"/>
      <c r="AG1384" s="80"/>
      <c r="AH1384" s="5"/>
      <c r="AI1384" s="80"/>
      <c r="AJ1384" s="5"/>
      <c r="AK1384" s="80"/>
      <c r="AL1384" s="5"/>
      <c r="AM1384" s="80"/>
      <c r="AN1384" s="5"/>
      <c r="AO1384" s="80"/>
      <c r="AP1384" s="80"/>
      <c r="AQ1384" s="5"/>
      <c r="AR1384" s="80"/>
      <c r="AS1384" s="5"/>
      <c r="AT1384" s="80"/>
      <c r="AU1384" s="5"/>
      <c r="AV1384" s="80"/>
      <c r="AW1384" s="5"/>
      <c r="AX1384" s="80"/>
      <c r="AY1384" s="5"/>
      <c r="AZ1384" s="80"/>
      <c r="BA1384" s="5"/>
      <c r="BB1384" s="80"/>
      <c r="BC1384" s="80"/>
      <c r="BD1384" s="80"/>
      <c r="BE1384" s="80"/>
      <c r="BF1384" s="80"/>
      <c r="BG1384" s="80"/>
      <c r="BH1384" s="80"/>
      <c r="BI1384" s="80"/>
      <c r="BJ1384" s="80"/>
      <c r="BK1384" s="80"/>
      <c r="BL1384" s="80"/>
      <c r="BM1384" s="80"/>
      <c r="BN1384" s="80"/>
      <c r="BO1384" s="80"/>
      <c r="BP1384" s="80"/>
      <c r="BQ1384" s="80"/>
      <c r="BR1384" s="80"/>
      <c r="BS1384" s="80"/>
      <c r="BT1384" s="80"/>
      <c r="BU1384" s="80"/>
      <c r="BV1384" s="80"/>
      <c r="BW1384" s="80"/>
      <c r="BX1384" s="80"/>
      <c r="BY1384" s="80"/>
      <c r="BZ1384" s="80"/>
      <c r="CE1384" s="5"/>
    </row>
    <row r="1385" spans="2:83" s="6" customFormat="1" x14ac:dyDescent="0.25">
      <c r="B1385" s="77"/>
      <c r="C1385" s="78"/>
      <c r="D1385" s="80"/>
      <c r="E1385" s="80"/>
      <c r="F1385" s="80"/>
      <c r="G1385" s="80"/>
      <c r="H1385" s="80"/>
      <c r="I1385" s="80"/>
      <c r="J1385" s="80"/>
      <c r="K1385" s="5"/>
      <c r="L1385" s="5"/>
      <c r="M1385" s="80"/>
      <c r="N1385" s="5"/>
      <c r="O1385" s="80"/>
      <c r="P1385" s="5"/>
      <c r="Q1385" s="80"/>
      <c r="R1385" s="5"/>
      <c r="S1385" s="80"/>
      <c r="T1385" s="5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5"/>
      <c r="AE1385" s="80"/>
      <c r="AF1385" s="5"/>
      <c r="AG1385" s="80"/>
      <c r="AH1385" s="5"/>
      <c r="AI1385" s="80"/>
      <c r="AJ1385" s="5"/>
      <c r="AK1385" s="80"/>
      <c r="AL1385" s="5"/>
      <c r="AM1385" s="80"/>
      <c r="AN1385" s="5"/>
      <c r="AO1385" s="80"/>
      <c r="AP1385" s="80"/>
      <c r="AQ1385" s="5"/>
      <c r="AR1385" s="80"/>
      <c r="AS1385" s="5"/>
      <c r="AT1385" s="80"/>
      <c r="AU1385" s="5"/>
      <c r="AV1385" s="80"/>
      <c r="AW1385" s="5"/>
      <c r="AX1385" s="80"/>
      <c r="AY1385" s="5"/>
      <c r="AZ1385" s="80"/>
      <c r="BA1385" s="5"/>
      <c r="BB1385" s="80"/>
      <c r="BC1385" s="80"/>
      <c r="BD1385" s="80"/>
      <c r="BE1385" s="80"/>
      <c r="BF1385" s="80"/>
      <c r="BG1385" s="80"/>
      <c r="BH1385" s="80"/>
      <c r="BI1385" s="80"/>
      <c r="BJ1385" s="80"/>
      <c r="BK1385" s="80"/>
      <c r="BL1385" s="80"/>
      <c r="BM1385" s="80"/>
      <c r="BN1385" s="80"/>
      <c r="BO1385" s="80"/>
      <c r="BP1385" s="80"/>
      <c r="BQ1385" s="80"/>
      <c r="BR1385" s="80"/>
      <c r="BS1385" s="80"/>
      <c r="BT1385" s="80"/>
      <c r="BU1385" s="80"/>
      <c r="BV1385" s="80"/>
      <c r="BW1385" s="80"/>
      <c r="BX1385" s="80"/>
      <c r="BY1385" s="80"/>
      <c r="BZ1385" s="80"/>
      <c r="CE1385" s="5"/>
    </row>
    <row r="1386" spans="2:83" s="6" customFormat="1" x14ac:dyDescent="0.25">
      <c r="B1386" s="77"/>
      <c r="C1386" s="78"/>
      <c r="D1386" s="80"/>
      <c r="E1386" s="80"/>
      <c r="F1386" s="80"/>
      <c r="G1386" s="80"/>
      <c r="H1386" s="80"/>
      <c r="I1386" s="80"/>
      <c r="J1386" s="80"/>
      <c r="K1386" s="5"/>
      <c r="L1386" s="5"/>
      <c r="M1386" s="80"/>
      <c r="N1386" s="5"/>
      <c r="O1386" s="80"/>
      <c r="P1386" s="5"/>
      <c r="Q1386" s="80"/>
      <c r="R1386" s="5"/>
      <c r="S1386" s="80"/>
      <c r="T1386" s="5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5"/>
      <c r="AE1386" s="80"/>
      <c r="AF1386" s="5"/>
      <c r="AG1386" s="80"/>
      <c r="AH1386" s="5"/>
      <c r="AI1386" s="80"/>
      <c r="AJ1386" s="5"/>
      <c r="AK1386" s="80"/>
      <c r="AL1386" s="5"/>
      <c r="AM1386" s="80"/>
      <c r="AN1386" s="5"/>
      <c r="AO1386" s="80"/>
      <c r="AP1386" s="80"/>
      <c r="AQ1386" s="5"/>
      <c r="AR1386" s="80"/>
      <c r="AS1386" s="5"/>
      <c r="AT1386" s="80"/>
      <c r="AU1386" s="5"/>
      <c r="AV1386" s="80"/>
      <c r="AW1386" s="5"/>
      <c r="AX1386" s="80"/>
      <c r="AY1386" s="5"/>
      <c r="AZ1386" s="80"/>
      <c r="BA1386" s="5"/>
      <c r="BB1386" s="80"/>
      <c r="BC1386" s="80"/>
      <c r="BD1386" s="80"/>
      <c r="BE1386" s="80"/>
      <c r="BF1386" s="80"/>
      <c r="BG1386" s="80"/>
      <c r="BH1386" s="80"/>
      <c r="BI1386" s="80"/>
      <c r="BJ1386" s="80"/>
      <c r="BK1386" s="80"/>
      <c r="BL1386" s="80"/>
      <c r="BM1386" s="80"/>
      <c r="BN1386" s="80"/>
      <c r="BO1386" s="80"/>
      <c r="BP1386" s="80"/>
      <c r="BQ1386" s="80"/>
      <c r="BR1386" s="80"/>
      <c r="BS1386" s="80"/>
      <c r="BT1386" s="80"/>
      <c r="BU1386" s="80"/>
      <c r="BV1386" s="80"/>
      <c r="BW1386" s="80"/>
      <c r="BX1386" s="80"/>
      <c r="BY1386" s="80"/>
      <c r="BZ1386" s="80"/>
      <c r="CE1386" s="5"/>
    </row>
    <row r="1387" spans="2:83" s="6" customFormat="1" x14ac:dyDescent="0.25">
      <c r="B1387" s="77"/>
      <c r="C1387" s="78"/>
      <c r="D1387" s="80"/>
      <c r="E1387" s="80"/>
      <c r="F1387" s="80"/>
      <c r="G1387" s="80"/>
      <c r="H1387" s="80"/>
      <c r="I1387" s="80"/>
      <c r="J1387" s="80"/>
      <c r="K1387" s="5"/>
      <c r="L1387" s="5"/>
      <c r="M1387" s="80"/>
      <c r="N1387" s="5"/>
      <c r="O1387" s="80"/>
      <c r="P1387" s="5"/>
      <c r="Q1387" s="80"/>
      <c r="R1387" s="5"/>
      <c r="S1387" s="80"/>
      <c r="T1387" s="5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5"/>
      <c r="AE1387" s="80"/>
      <c r="AF1387" s="5"/>
      <c r="AG1387" s="80"/>
      <c r="AH1387" s="5"/>
      <c r="AI1387" s="80"/>
      <c r="AJ1387" s="5"/>
      <c r="AK1387" s="80"/>
      <c r="AL1387" s="5"/>
      <c r="AM1387" s="80"/>
      <c r="AN1387" s="5"/>
      <c r="AO1387" s="80"/>
      <c r="AP1387" s="80"/>
      <c r="AQ1387" s="5"/>
      <c r="AR1387" s="80"/>
      <c r="AS1387" s="5"/>
      <c r="AT1387" s="80"/>
      <c r="AU1387" s="5"/>
      <c r="AV1387" s="80"/>
      <c r="AW1387" s="5"/>
      <c r="AX1387" s="80"/>
      <c r="AY1387" s="5"/>
      <c r="AZ1387" s="80"/>
      <c r="BA1387" s="5"/>
      <c r="BB1387" s="80"/>
      <c r="BC1387" s="80"/>
      <c r="BD1387" s="80"/>
      <c r="BE1387" s="80"/>
      <c r="BF1387" s="80"/>
      <c r="BG1387" s="80"/>
      <c r="BH1387" s="80"/>
      <c r="BI1387" s="80"/>
      <c r="BJ1387" s="80"/>
      <c r="BK1387" s="80"/>
      <c r="BL1387" s="80"/>
      <c r="BM1387" s="80"/>
      <c r="BN1387" s="80"/>
      <c r="BO1387" s="80"/>
      <c r="BP1387" s="80"/>
      <c r="BQ1387" s="80"/>
      <c r="BR1387" s="80"/>
      <c r="BS1387" s="80"/>
      <c r="BT1387" s="80"/>
      <c r="BU1387" s="80"/>
      <c r="BV1387" s="80"/>
      <c r="BW1387" s="80"/>
      <c r="BX1387" s="80"/>
      <c r="BY1387" s="80"/>
      <c r="BZ1387" s="80"/>
      <c r="CE1387" s="5"/>
    </row>
    <row r="1388" spans="2:83" s="6" customFormat="1" x14ac:dyDescent="0.25">
      <c r="B1388" s="77"/>
      <c r="C1388" s="78"/>
      <c r="D1388" s="80"/>
      <c r="E1388" s="80"/>
      <c r="F1388" s="80"/>
      <c r="G1388" s="80"/>
      <c r="H1388" s="80"/>
      <c r="I1388" s="80"/>
      <c r="J1388" s="80"/>
      <c r="K1388" s="5"/>
      <c r="L1388" s="5"/>
      <c r="M1388" s="80"/>
      <c r="N1388" s="5"/>
      <c r="O1388" s="80"/>
      <c r="P1388" s="5"/>
      <c r="Q1388" s="80"/>
      <c r="R1388" s="5"/>
      <c r="S1388" s="80"/>
      <c r="T1388" s="5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5"/>
      <c r="AE1388" s="80"/>
      <c r="AF1388" s="5"/>
      <c r="AG1388" s="80"/>
      <c r="AH1388" s="5"/>
      <c r="AI1388" s="80"/>
      <c r="AJ1388" s="5"/>
      <c r="AK1388" s="80"/>
      <c r="AL1388" s="5"/>
      <c r="AM1388" s="80"/>
      <c r="AN1388" s="5"/>
      <c r="AO1388" s="80"/>
      <c r="AP1388" s="80"/>
      <c r="AQ1388" s="5"/>
      <c r="AR1388" s="80"/>
      <c r="AS1388" s="5"/>
      <c r="AT1388" s="80"/>
      <c r="AU1388" s="5"/>
      <c r="AV1388" s="80"/>
      <c r="AW1388" s="5"/>
      <c r="AX1388" s="80"/>
      <c r="AY1388" s="5"/>
      <c r="AZ1388" s="80"/>
      <c r="BA1388" s="5"/>
      <c r="BB1388" s="80"/>
      <c r="BC1388" s="80"/>
      <c r="BD1388" s="80"/>
      <c r="BE1388" s="80"/>
      <c r="BF1388" s="80"/>
      <c r="BG1388" s="80"/>
      <c r="BH1388" s="80"/>
      <c r="BI1388" s="80"/>
      <c r="BJ1388" s="80"/>
      <c r="BK1388" s="80"/>
      <c r="BL1388" s="80"/>
      <c r="BM1388" s="80"/>
      <c r="BN1388" s="80"/>
      <c r="BO1388" s="80"/>
      <c r="BP1388" s="80"/>
      <c r="BQ1388" s="80"/>
      <c r="BR1388" s="80"/>
      <c r="BS1388" s="80"/>
      <c r="BT1388" s="80"/>
      <c r="BU1388" s="80"/>
      <c r="BV1388" s="80"/>
      <c r="BW1388" s="80"/>
      <c r="BX1388" s="80"/>
      <c r="BY1388" s="80"/>
      <c r="BZ1388" s="80"/>
      <c r="CE1388" s="5"/>
    </row>
    <row r="1389" spans="2:83" s="6" customFormat="1" x14ac:dyDescent="0.25">
      <c r="B1389" s="77"/>
      <c r="C1389" s="78"/>
      <c r="D1389" s="80"/>
      <c r="E1389" s="80"/>
      <c r="F1389" s="80"/>
      <c r="G1389" s="80"/>
      <c r="H1389" s="80"/>
      <c r="I1389" s="80"/>
      <c r="J1389" s="80"/>
      <c r="K1389" s="5"/>
      <c r="L1389" s="5"/>
      <c r="M1389" s="80"/>
      <c r="N1389" s="5"/>
      <c r="O1389" s="80"/>
      <c r="P1389" s="5"/>
      <c r="Q1389" s="80"/>
      <c r="R1389" s="5"/>
      <c r="S1389" s="80"/>
      <c r="T1389" s="5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5"/>
      <c r="AE1389" s="80"/>
      <c r="AF1389" s="5"/>
      <c r="AG1389" s="80"/>
      <c r="AH1389" s="5"/>
      <c r="AI1389" s="80"/>
      <c r="AJ1389" s="5"/>
      <c r="AK1389" s="80"/>
      <c r="AL1389" s="5"/>
      <c r="AM1389" s="80"/>
      <c r="AN1389" s="5"/>
      <c r="AO1389" s="80"/>
      <c r="AP1389" s="80"/>
      <c r="AQ1389" s="5"/>
      <c r="AR1389" s="80"/>
      <c r="AS1389" s="5"/>
      <c r="AT1389" s="80"/>
      <c r="AU1389" s="5"/>
      <c r="AV1389" s="80"/>
      <c r="AW1389" s="5"/>
      <c r="AX1389" s="80"/>
      <c r="AY1389" s="5"/>
      <c r="AZ1389" s="80"/>
      <c r="BA1389" s="5"/>
      <c r="BB1389" s="80"/>
      <c r="BC1389" s="80"/>
      <c r="BD1389" s="80"/>
      <c r="BE1389" s="80"/>
      <c r="BF1389" s="80"/>
      <c r="BG1389" s="80"/>
      <c r="BH1389" s="80"/>
      <c r="BI1389" s="80"/>
      <c r="BJ1389" s="80"/>
      <c r="BK1389" s="80"/>
      <c r="BL1389" s="80"/>
      <c r="BM1389" s="80"/>
      <c r="BN1389" s="80"/>
      <c r="BO1389" s="80"/>
      <c r="BP1389" s="80"/>
      <c r="BQ1389" s="80"/>
      <c r="BR1389" s="80"/>
      <c r="BS1389" s="80"/>
      <c r="BT1389" s="80"/>
      <c r="BU1389" s="80"/>
      <c r="BV1389" s="80"/>
      <c r="BW1389" s="80"/>
      <c r="BX1389" s="80"/>
      <c r="BY1389" s="80"/>
      <c r="BZ1389" s="80"/>
      <c r="CE1389" s="5"/>
    </row>
    <row r="1390" spans="2:83" s="6" customFormat="1" x14ac:dyDescent="0.25">
      <c r="B1390" s="77"/>
      <c r="C1390" s="78"/>
      <c r="D1390" s="80"/>
      <c r="E1390" s="80"/>
      <c r="F1390" s="80"/>
      <c r="G1390" s="80"/>
      <c r="H1390" s="80"/>
      <c r="I1390" s="80"/>
      <c r="J1390" s="80"/>
      <c r="K1390" s="5"/>
      <c r="L1390" s="5"/>
      <c r="M1390" s="80"/>
      <c r="N1390" s="5"/>
      <c r="O1390" s="80"/>
      <c r="P1390" s="5"/>
      <c r="Q1390" s="80"/>
      <c r="R1390" s="5"/>
      <c r="S1390" s="80"/>
      <c r="T1390" s="5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5"/>
      <c r="AE1390" s="80"/>
      <c r="AF1390" s="5"/>
      <c r="AG1390" s="80"/>
      <c r="AH1390" s="5"/>
      <c r="AI1390" s="80"/>
      <c r="AJ1390" s="5"/>
      <c r="AK1390" s="80"/>
      <c r="AL1390" s="5"/>
      <c r="AM1390" s="80"/>
      <c r="AN1390" s="5"/>
      <c r="AO1390" s="80"/>
      <c r="AP1390" s="80"/>
      <c r="AQ1390" s="5"/>
      <c r="AR1390" s="80"/>
      <c r="AS1390" s="5"/>
      <c r="AT1390" s="80"/>
      <c r="AU1390" s="5"/>
      <c r="AV1390" s="80"/>
      <c r="AW1390" s="5"/>
      <c r="AX1390" s="80"/>
      <c r="AY1390" s="5"/>
      <c r="AZ1390" s="80"/>
      <c r="BA1390" s="5"/>
      <c r="BB1390" s="80"/>
      <c r="BC1390" s="80"/>
      <c r="BD1390" s="80"/>
      <c r="BE1390" s="80"/>
      <c r="BF1390" s="80"/>
      <c r="BG1390" s="80"/>
      <c r="BH1390" s="80"/>
      <c r="BI1390" s="80"/>
      <c r="BJ1390" s="80"/>
      <c r="BK1390" s="80"/>
      <c r="BL1390" s="80"/>
      <c r="BM1390" s="80"/>
      <c r="BN1390" s="80"/>
      <c r="BO1390" s="80"/>
      <c r="BP1390" s="80"/>
      <c r="BQ1390" s="80"/>
      <c r="BR1390" s="80"/>
      <c r="BS1390" s="80"/>
      <c r="BT1390" s="80"/>
      <c r="BU1390" s="80"/>
      <c r="BV1390" s="80"/>
      <c r="BW1390" s="80"/>
      <c r="BX1390" s="80"/>
      <c r="BY1390" s="80"/>
      <c r="BZ1390" s="80"/>
      <c r="CE1390" s="5"/>
    </row>
    <row r="1391" spans="2:83" s="6" customFormat="1" x14ac:dyDescent="0.25">
      <c r="B1391" s="77"/>
      <c r="C1391" s="78"/>
      <c r="D1391" s="80"/>
      <c r="E1391" s="80"/>
      <c r="F1391" s="80"/>
      <c r="G1391" s="80"/>
      <c r="H1391" s="80"/>
      <c r="I1391" s="80"/>
      <c r="J1391" s="80"/>
      <c r="K1391" s="5"/>
      <c r="L1391" s="5"/>
      <c r="M1391" s="80"/>
      <c r="N1391" s="5"/>
      <c r="O1391" s="80"/>
      <c r="P1391" s="5"/>
      <c r="Q1391" s="80"/>
      <c r="R1391" s="5"/>
      <c r="S1391" s="80"/>
      <c r="T1391" s="5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5"/>
      <c r="AE1391" s="80"/>
      <c r="AF1391" s="5"/>
      <c r="AG1391" s="80"/>
      <c r="AH1391" s="5"/>
      <c r="AI1391" s="80"/>
      <c r="AJ1391" s="5"/>
      <c r="AK1391" s="80"/>
      <c r="AL1391" s="5"/>
      <c r="AM1391" s="80"/>
      <c r="AN1391" s="5"/>
      <c r="AO1391" s="80"/>
      <c r="AP1391" s="80"/>
      <c r="AQ1391" s="5"/>
      <c r="AR1391" s="80"/>
      <c r="AS1391" s="5"/>
      <c r="AT1391" s="80"/>
      <c r="AU1391" s="5"/>
      <c r="AV1391" s="80"/>
      <c r="AW1391" s="5"/>
      <c r="AX1391" s="80"/>
      <c r="AY1391" s="5"/>
      <c r="AZ1391" s="80"/>
      <c r="BA1391" s="5"/>
      <c r="BB1391" s="80"/>
      <c r="BC1391" s="80"/>
      <c r="BD1391" s="80"/>
      <c r="BE1391" s="80"/>
      <c r="BF1391" s="80"/>
      <c r="BG1391" s="80"/>
      <c r="BH1391" s="80"/>
      <c r="BI1391" s="80"/>
      <c r="BJ1391" s="80"/>
      <c r="BK1391" s="80"/>
      <c r="BL1391" s="80"/>
      <c r="BM1391" s="80"/>
      <c r="BN1391" s="80"/>
      <c r="BO1391" s="80"/>
      <c r="BP1391" s="80"/>
      <c r="BQ1391" s="80"/>
      <c r="BR1391" s="80"/>
      <c r="BS1391" s="80"/>
      <c r="BT1391" s="80"/>
      <c r="BU1391" s="80"/>
      <c r="BV1391" s="80"/>
      <c r="BW1391" s="80"/>
      <c r="BX1391" s="80"/>
      <c r="BY1391" s="80"/>
      <c r="BZ1391" s="80"/>
      <c r="CE1391" s="5"/>
    </row>
    <row r="1392" spans="2:83" s="6" customFormat="1" x14ac:dyDescent="0.25">
      <c r="B1392" s="77"/>
      <c r="C1392" s="78"/>
      <c r="D1392" s="80"/>
      <c r="E1392" s="80"/>
      <c r="F1392" s="80"/>
      <c r="G1392" s="80"/>
      <c r="H1392" s="80"/>
      <c r="I1392" s="80"/>
      <c r="J1392" s="80"/>
      <c r="K1392" s="5"/>
      <c r="L1392" s="5"/>
      <c r="M1392" s="80"/>
      <c r="N1392" s="5"/>
      <c r="O1392" s="80"/>
      <c r="P1392" s="5"/>
      <c r="Q1392" s="80"/>
      <c r="R1392" s="5"/>
      <c r="S1392" s="80"/>
      <c r="T1392" s="5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5"/>
      <c r="AE1392" s="80"/>
      <c r="AF1392" s="5"/>
      <c r="AG1392" s="80"/>
      <c r="AH1392" s="5"/>
      <c r="AI1392" s="80"/>
      <c r="AJ1392" s="5"/>
      <c r="AK1392" s="80"/>
      <c r="AL1392" s="5"/>
      <c r="AM1392" s="80"/>
      <c r="AN1392" s="5"/>
      <c r="AO1392" s="80"/>
      <c r="AP1392" s="80"/>
      <c r="AQ1392" s="5"/>
      <c r="AR1392" s="80"/>
      <c r="AS1392" s="5"/>
      <c r="AT1392" s="80"/>
      <c r="AU1392" s="5"/>
      <c r="AV1392" s="80"/>
      <c r="AW1392" s="5"/>
      <c r="AX1392" s="80"/>
      <c r="AY1392" s="5"/>
      <c r="AZ1392" s="80"/>
      <c r="BA1392" s="5"/>
      <c r="BB1392" s="80"/>
      <c r="BC1392" s="80"/>
      <c r="BD1392" s="80"/>
      <c r="BE1392" s="80"/>
      <c r="BF1392" s="80"/>
      <c r="BG1392" s="80"/>
      <c r="BH1392" s="80"/>
      <c r="BI1392" s="80"/>
      <c r="BJ1392" s="80"/>
      <c r="BK1392" s="80"/>
      <c r="BL1392" s="80"/>
      <c r="BM1392" s="80"/>
      <c r="BN1392" s="80"/>
      <c r="BO1392" s="80"/>
      <c r="BP1392" s="80"/>
      <c r="BQ1392" s="80"/>
      <c r="BR1392" s="80"/>
      <c r="BS1392" s="80"/>
      <c r="BT1392" s="80"/>
      <c r="BU1392" s="80"/>
      <c r="BV1392" s="80"/>
      <c r="BW1392" s="80"/>
      <c r="BX1392" s="80"/>
      <c r="BY1392" s="80"/>
      <c r="BZ1392" s="80"/>
      <c r="CE1392" s="5"/>
    </row>
    <row r="1393" spans="2:83" s="6" customFormat="1" x14ac:dyDescent="0.25">
      <c r="B1393" s="77"/>
      <c r="C1393" s="78"/>
      <c r="D1393" s="80"/>
      <c r="E1393" s="80"/>
      <c r="F1393" s="80"/>
      <c r="G1393" s="80"/>
      <c r="H1393" s="80"/>
      <c r="I1393" s="80"/>
      <c r="J1393" s="80"/>
      <c r="K1393" s="5"/>
      <c r="L1393" s="5"/>
      <c r="M1393" s="80"/>
      <c r="N1393" s="5"/>
      <c r="O1393" s="80"/>
      <c r="P1393" s="5"/>
      <c r="Q1393" s="80"/>
      <c r="R1393" s="5"/>
      <c r="S1393" s="80"/>
      <c r="T1393" s="5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5"/>
      <c r="AE1393" s="80"/>
      <c r="AF1393" s="5"/>
      <c r="AG1393" s="80"/>
      <c r="AH1393" s="5"/>
      <c r="AI1393" s="80"/>
      <c r="AJ1393" s="5"/>
      <c r="AK1393" s="80"/>
      <c r="AL1393" s="5"/>
      <c r="AM1393" s="80"/>
      <c r="AN1393" s="5"/>
      <c r="AO1393" s="80"/>
      <c r="AP1393" s="80"/>
      <c r="AQ1393" s="5"/>
      <c r="AR1393" s="80"/>
      <c r="AS1393" s="5"/>
      <c r="AT1393" s="80"/>
      <c r="AU1393" s="5"/>
      <c r="AV1393" s="80"/>
      <c r="AW1393" s="5"/>
      <c r="AX1393" s="80"/>
      <c r="AY1393" s="5"/>
      <c r="AZ1393" s="80"/>
      <c r="BA1393" s="5"/>
      <c r="BB1393" s="80"/>
      <c r="BC1393" s="80"/>
      <c r="BD1393" s="80"/>
      <c r="BE1393" s="80"/>
      <c r="BF1393" s="80"/>
      <c r="BG1393" s="80"/>
      <c r="BH1393" s="80"/>
      <c r="BI1393" s="80"/>
      <c r="BJ1393" s="80"/>
      <c r="BK1393" s="80"/>
      <c r="BL1393" s="80"/>
      <c r="BM1393" s="80"/>
      <c r="BN1393" s="80"/>
      <c r="BO1393" s="80"/>
      <c r="BP1393" s="80"/>
      <c r="BQ1393" s="80"/>
      <c r="BR1393" s="80"/>
      <c r="BS1393" s="80"/>
      <c r="BT1393" s="80"/>
      <c r="BU1393" s="80"/>
      <c r="BV1393" s="80"/>
      <c r="BW1393" s="80"/>
      <c r="BX1393" s="80"/>
      <c r="BY1393" s="80"/>
      <c r="BZ1393" s="80"/>
      <c r="CE1393" s="5"/>
    </row>
    <row r="1394" spans="2:83" s="6" customFormat="1" x14ac:dyDescent="0.25">
      <c r="B1394" s="77"/>
      <c r="C1394" s="78"/>
      <c r="D1394" s="80"/>
      <c r="E1394" s="80"/>
      <c r="F1394" s="80"/>
      <c r="G1394" s="80"/>
      <c r="H1394" s="80"/>
      <c r="I1394" s="80"/>
      <c r="J1394" s="80"/>
      <c r="K1394" s="5"/>
      <c r="L1394" s="5"/>
      <c r="M1394" s="80"/>
      <c r="N1394" s="5"/>
      <c r="O1394" s="80"/>
      <c r="P1394" s="5"/>
      <c r="Q1394" s="80"/>
      <c r="R1394" s="5"/>
      <c r="S1394" s="80"/>
      <c r="T1394" s="5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5"/>
      <c r="AE1394" s="80"/>
      <c r="AF1394" s="5"/>
      <c r="AG1394" s="80"/>
      <c r="AH1394" s="5"/>
      <c r="AI1394" s="80"/>
      <c r="AJ1394" s="5"/>
      <c r="AK1394" s="80"/>
      <c r="AL1394" s="5"/>
      <c r="AM1394" s="80"/>
      <c r="AN1394" s="5"/>
      <c r="AO1394" s="80"/>
      <c r="AP1394" s="80"/>
      <c r="AQ1394" s="5"/>
      <c r="AR1394" s="80"/>
      <c r="AS1394" s="5"/>
      <c r="AT1394" s="80"/>
      <c r="AU1394" s="5"/>
      <c r="AV1394" s="80"/>
      <c r="AW1394" s="5"/>
      <c r="AX1394" s="80"/>
      <c r="AY1394" s="5"/>
      <c r="AZ1394" s="80"/>
      <c r="BA1394" s="5"/>
      <c r="BB1394" s="80"/>
      <c r="BC1394" s="80"/>
      <c r="BD1394" s="80"/>
      <c r="BE1394" s="80"/>
      <c r="BF1394" s="80"/>
      <c r="BG1394" s="80"/>
      <c r="BH1394" s="80"/>
      <c r="BI1394" s="80"/>
      <c r="BJ1394" s="80"/>
      <c r="BK1394" s="80"/>
      <c r="BL1394" s="80"/>
      <c r="BM1394" s="80"/>
      <c r="BN1394" s="80"/>
      <c r="BO1394" s="80"/>
      <c r="BP1394" s="80"/>
      <c r="BQ1394" s="80"/>
      <c r="BR1394" s="80"/>
      <c r="BS1394" s="80"/>
      <c r="BT1394" s="80"/>
      <c r="BU1394" s="80"/>
      <c r="BV1394" s="80"/>
      <c r="BW1394" s="80"/>
      <c r="BX1394" s="80"/>
      <c r="BY1394" s="80"/>
      <c r="BZ1394" s="80"/>
      <c r="CE1394" s="5"/>
    </row>
    <row r="1395" spans="2:83" s="6" customFormat="1" x14ac:dyDescent="0.25">
      <c r="B1395" s="77"/>
      <c r="C1395" s="78"/>
      <c r="D1395" s="80"/>
      <c r="E1395" s="80"/>
      <c r="F1395" s="80"/>
      <c r="G1395" s="80"/>
      <c r="H1395" s="80"/>
      <c r="I1395" s="80"/>
      <c r="J1395" s="80"/>
      <c r="K1395" s="5"/>
      <c r="L1395" s="5"/>
      <c r="M1395" s="80"/>
      <c r="N1395" s="5"/>
      <c r="O1395" s="80"/>
      <c r="P1395" s="5"/>
      <c r="Q1395" s="80"/>
      <c r="R1395" s="5"/>
      <c r="S1395" s="80"/>
      <c r="T1395" s="5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5"/>
      <c r="AE1395" s="80"/>
      <c r="AF1395" s="5"/>
      <c r="AG1395" s="80"/>
      <c r="AH1395" s="5"/>
      <c r="AI1395" s="80"/>
      <c r="AJ1395" s="5"/>
      <c r="AK1395" s="80"/>
      <c r="AL1395" s="5"/>
      <c r="AM1395" s="80"/>
      <c r="AN1395" s="5"/>
      <c r="AO1395" s="80"/>
      <c r="AP1395" s="80"/>
      <c r="AQ1395" s="5"/>
      <c r="AR1395" s="80"/>
      <c r="AS1395" s="5"/>
      <c r="AT1395" s="80"/>
      <c r="AU1395" s="5"/>
      <c r="AV1395" s="80"/>
      <c r="AW1395" s="5"/>
      <c r="AX1395" s="80"/>
      <c r="AY1395" s="5"/>
      <c r="AZ1395" s="80"/>
      <c r="BA1395" s="5"/>
      <c r="BB1395" s="80"/>
      <c r="BC1395" s="80"/>
      <c r="BD1395" s="80"/>
      <c r="BE1395" s="80"/>
      <c r="BF1395" s="80"/>
      <c r="BG1395" s="80"/>
      <c r="BH1395" s="80"/>
      <c r="BI1395" s="80"/>
      <c r="BJ1395" s="80"/>
      <c r="BK1395" s="80"/>
      <c r="BL1395" s="80"/>
      <c r="BM1395" s="80"/>
      <c r="BN1395" s="80"/>
      <c r="BO1395" s="80"/>
      <c r="BP1395" s="80"/>
      <c r="BQ1395" s="80"/>
      <c r="BR1395" s="80"/>
      <c r="BS1395" s="80"/>
      <c r="BT1395" s="80"/>
      <c r="BU1395" s="80"/>
      <c r="BV1395" s="80"/>
      <c r="BW1395" s="80"/>
      <c r="BX1395" s="80"/>
      <c r="BY1395" s="80"/>
      <c r="BZ1395" s="80"/>
      <c r="CE1395" s="5"/>
    </row>
    <row r="1396" spans="2:83" s="6" customFormat="1" x14ac:dyDescent="0.25">
      <c r="B1396" s="77"/>
      <c r="C1396" s="78"/>
      <c r="D1396" s="80"/>
      <c r="E1396" s="80"/>
      <c r="F1396" s="80"/>
      <c r="G1396" s="80"/>
      <c r="H1396" s="80"/>
      <c r="I1396" s="80"/>
      <c r="J1396" s="80"/>
      <c r="K1396" s="5"/>
      <c r="L1396" s="5"/>
      <c r="M1396" s="80"/>
      <c r="N1396" s="5"/>
      <c r="O1396" s="80"/>
      <c r="P1396" s="5"/>
      <c r="Q1396" s="80"/>
      <c r="R1396" s="5"/>
      <c r="S1396" s="80"/>
      <c r="T1396" s="5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5"/>
      <c r="AE1396" s="80"/>
      <c r="AF1396" s="5"/>
      <c r="AG1396" s="80"/>
      <c r="AH1396" s="5"/>
      <c r="AI1396" s="80"/>
      <c r="AJ1396" s="5"/>
      <c r="AK1396" s="80"/>
      <c r="AL1396" s="5"/>
      <c r="AM1396" s="80"/>
      <c r="AN1396" s="5"/>
      <c r="AO1396" s="80"/>
      <c r="AP1396" s="80"/>
      <c r="AQ1396" s="5"/>
      <c r="AR1396" s="80"/>
      <c r="AS1396" s="5"/>
      <c r="AT1396" s="80"/>
      <c r="AU1396" s="5"/>
      <c r="AV1396" s="80"/>
      <c r="AW1396" s="5"/>
      <c r="AX1396" s="80"/>
      <c r="AY1396" s="5"/>
      <c r="AZ1396" s="80"/>
      <c r="BA1396" s="5"/>
      <c r="BB1396" s="80"/>
      <c r="BC1396" s="80"/>
      <c r="BD1396" s="80"/>
      <c r="BE1396" s="80"/>
      <c r="BF1396" s="80"/>
      <c r="BG1396" s="80"/>
      <c r="BH1396" s="80"/>
      <c r="BI1396" s="80"/>
      <c r="BJ1396" s="80"/>
      <c r="BK1396" s="80"/>
      <c r="BL1396" s="80"/>
      <c r="BM1396" s="80"/>
      <c r="BN1396" s="80"/>
      <c r="BO1396" s="80"/>
      <c r="BP1396" s="80"/>
      <c r="BQ1396" s="80"/>
      <c r="BR1396" s="80"/>
      <c r="BS1396" s="80"/>
      <c r="BT1396" s="80"/>
      <c r="BU1396" s="80"/>
      <c r="BV1396" s="80"/>
      <c r="BW1396" s="80"/>
      <c r="BX1396" s="80"/>
      <c r="BY1396" s="80"/>
      <c r="BZ1396" s="80"/>
      <c r="CE1396" s="5"/>
    </row>
    <row r="1397" spans="2:83" s="6" customFormat="1" x14ac:dyDescent="0.25">
      <c r="B1397" s="77"/>
      <c r="C1397" s="78"/>
      <c r="D1397" s="80"/>
      <c r="E1397" s="80"/>
      <c r="F1397" s="80"/>
      <c r="G1397" s="80"/>
      <c r="H1397" s="80"/>
      <c r="I1397" s="80"/>
      <c r="J1397" s="80"/>
      <c r="K1397" s="5"/>
      <c r="L1397" s="5"/>
      <c r="M1397" s="80"/>
      <c r="N1397" s="5"/>
      <c r="O1397" s="80"/>
      <c r="P1397" s="5"/>
      <c r="Q1397" s="80"/>
      <c r="R1397" s="5"/>
      <c r="S1397" s="80"/>
      <c r="T1397" s="5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5"/>
      <c r="AE1397" s="80"/>
      <c r="AF1397" s="5"/>
      <c r="AG1397" s="80"/>
      <c r="AH1397" s="5"/>
      <c r="AI1397" s="80"/>
      <c r="AJ1397" s="5"/>
      <c r="AK1397" s="80"/>
      <c r="AL1397" s="5"/>
      <c r="AM1397" s="80"/>
      <c r="AN1397" s="5"/>
      <c r="AO1397" s="80"/>
      <c r="AP1397" s="80"/>
      <c r="AQ1397" s="5"/>
      <c r="AR1397" s="80"/>
      <c r="AS1397" s="5"/>
      <c r="AT1397" s="80"/>
      <c r="AU1397" s="5"/>
      <c r="AV1397" s="80"/>
      <c r="AW1397" s="5"/>
      <c r="AX1397" s="80"/>
      <c r="AY1397" s="5"/>
      <c r="AZ1397" s="80"/>
      <c r="BA1397" s="5"/>
      <c r="BB1397" s="80"/>
      <c r="BC1397" s="80"/>
      <c r="BD1397" s="80"/>
      <c r="BE1397" s="80"/>
      <c r="BF1397" s="80"/>
      <c r="BG1397" s="80"/>
      <c r="BH1397" s="80"/>
      <c r="BI1397" s="80"/>
      <c r="BJ1397" s="80"/>
      <c r="BK1397" s="80"/>
      <c r="BL1397" s="80"/>
      <c r="BM1397" s="80"/>
      <c r="BN1397" s="80"/>
      <c r="BO1397" s="80"/>
      <c r="BP1397" s="80"/>
      <c r="BQ1397" s="80"/>
      <c r="BR1397" s="80"/>
      <c r="BS1397" s="80"/>
      <c r="BT1397" s="80"/>
      <c r="BU1397" s="80"/>
      <c r="BV1397" s="80"/>
      <c r="BW1397" s="80"/>
      <c r="BX1397" s="80"/>
      <c r="BY1397" s="80"/>
      <c r="BZ1397" s="80"/>
      <c r="CE1397" s="5"/>
    </row>
    <row r="1398" spans="2:83" s="6" customFormat="1" x14ac:dyDescent="0.25">
      <c r="B1398" s="77"/>
      <c r="C1398" s="78"/>
      <c r="D1398" s="80"/>
      <c r="E1398" s="80"/>
      <c r="F1398" s="80"/>
      <c r="G1398" s="80"/>
      <c r="H1398" s="80"/>
      <c r="I1398" s="80"/>
      <c r="J1398" s="80"/>
      <c r="K1398" s="5"/>
      <c r="L1398" s="5"/>
      <c r="M1398" s="80"/>
      <c r="N1398" s="5"/>
      <c r="O1398" s="80"/>
      <c r="P1398" s="5"/>
      <c r="Q1398" s="80"/>
      <c r="R1398" s="5"/>
      <c r="S1398" s="80"/>
      <c r="T1398" s="5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5"/>
      <c r="AE1398" s="80"/>
      <c r="AF1398" s="5"/>
      <c r="AG1398" s="80"/>
      <c r="AH1398" s="5"/>
      <c r="AI1398" s="80"/>
      <c r="AJ1398" s="5"/>
      <c r="AK1398" s="80"/>
      <c r="AL1398" s="5"/>
      <c r="AM1398" s="80"/>
      <c r="AN1398" s="5"/>
      <c r="AO1398" s="80"/>
      <c r="AP1398" s="80"/>
      <c r="AQ1398" s="5"/>
      <c r="AR1398" s="80"/>
      <c r="AS1398" s="5"/>
      <c r="AT1398" s="80"/>
      <c r="AU1398" s="5"/>
      <c r="AV1398" s="80"/>
      <c r="AW1398" s="5"/>
      <c r="AX1398" s="80"/>
      <c r="AY1398" s="5"/>
      <c r="AZ1398" s="80"/>
      <c r="BA1398" s="5"/>
      <c r="BB1398" s="80"/>
      <c r="BC1398" s="80"/>
      <c r="BD1398" s="80"/>
      <c r="BE1398" s="80"/>
      <c r="BF1398" s="80"/>
      <c r="BG1398" s="80"/>
      <c r="BH1398" s="80"/>
      <c r="BI1398" s="80"/>
      <c r="BJ1398" s="80"/>
      <c r="BK1398" s="80"/>
      <c r="BL1398" s="80"/>
      <c r="BM1398" s="80"/>
      <c r="BN1398" s="80"/>
      <c r="BO1398" s="80"/>
      <c r="BP1398" s="80"/>
      <c r="BQ1398" s="80"/>
      <c r="BR1398" s="80"/>
      <c r="BS1398" s="80"/>
      <c r="BT1398" s="80"/>
      <c r="BU1398" s="80"/>
      <c r="BV1398" s="80"/>
      <c r="BW1398" s="80"/>
      <c r="BX1398" s="80"/>
      <c r="BY1398" s="80"/>
      <c r="BZ1398" s="80"/>
      <c r="CE1398" s="5"/>
    </row>
    <row r="1399" spans="2:83" s="6" customFormat="1" x14ac:dyDescent="0.25">
      <c r="B1399" s="77"/>
      <c r="C1399" s="78"/>
      <c r="D1399" s="80"/>
      <c r="E1399" s="80"/>
      <c r="F1399" s="80"/>
      <c r="G1399" s="80"/>
      <c r="H1399" s="80"/>
      <c r="I1399" s="80"/>
      <c r="J1399" s="80"/>
      <c r="K1399" s="5"/>
      <c r="L1399" s="5"/>
      <c r="M1399" s="80"/>
      <c r="N1399" s="5"/>
      <c r="O1399" s="80"/>
      <c r="P1399" s="5"/>
      <c r="Q1399" s="80"/>
      <c r="R1399" s="5"/>
      <c r="S1399" s="80"/>
      <c r="T1399" s="5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5"/>
      <c r="AE1399" s="80"/>
      <c r="AF1399" s="5"/>
      <c r="AG1399" s="80"/>
      <c r="AH1399" s="5"/>
      <c r="AI1399" s="80"/>
      <c r="AJ1399" s="5"/>
      <c r="AK1399" s="80"/>
      <c r="AL1399" s="5"/>
      <c r="AM1399" s="80"/>
      <c r="AN1399" s="5"/>
      <c r="AO1399" s="80"/>
      <c r="AP1399" s="80"/>
      <c r="AQ1399" s="5"/>
      <c r="AR1399" s="80"/>
      <c r="AS1399" s="5"/>
      <c r="AT1399" s="80"/>
      <c r="AU1399" s="5"/>
      <c r="AV1399" s="80"/>
      <c r="AW1399" s="5"/>
      <c r="AX1399" s="80"/>
      <c r="AY1399" s="5"/>
      <c r="AZ1399" s="80"/>
      <c r="BA1399" s="5"/>
      <c r="BB1399" s="80"/>
      <c r="BC1399" s="80"/>
      <c r="BD1399" s="80"/>
      <c r="BE1399" s="80"/>
      <c r="BF1399" s="80"/>
      <c r="BG1399" s="80"/>
      <c r="BH1399" s="80"/>
      <c r="BI1399" s="80"/>
      <c r="BJ1399" s="80"/>
      <c r="BK1399" s="80"/>
      <c r="BL1399" s="80"/>
      <c r="BM1399" s="80"/>
      <c r="BN1399" s="80"/>
      <c r="BO1399" s="80"/>
      <c r="BP1399" s="80"/>
      <c r="BQ1399" s="80"/>
      <c r="BR1399" s="80"/>
      <c r="BS1399" s="80"/>
      <c r="BT1399" s="80"/>
      <c r="BU1399" s="80"/>
      <c r="BV1399" s="80"/>
      <c r="BW1399" s="80"/>
      <c r="BX1399" s="80"/>
      <c r="BY1399" s="80"/>
      <c r="BZ1399" s="80"/>
      <c r="CE1399" s="5"/>
    </row>
    <row r="1400" spans="2:83" s="6" customFormat="1" x14ac:dyDescent="0.25">
      <c r="B1400" s="77"/>
      <c r="C1400" s="78"/>
      <c r="D1400" s="80"/>
      <c r="E1400" s="80"/>
      <c r="F1400" s="80"/>
      <c r="G1400" s="80"/>
      <c r="H1400" s="80"/>
      <c r="I1400" s="80"/>
      <c r="J1400" s="80"/>
      <c r="K1400" s="5"/>
      <c r="L1400" s="5"/>
      <c r="M1400" s="80"/>
      <c r="N1400" s="5"/>
      <c r="O1400" s="80"/>
      <c r="P1400" s="5"/>
      <c r="Q1400" s="80"/>
      <c r="R1400" s="5"/>
      <c r="S1400" s="80"/>
      <c r="T1400" s="5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5"/>
      <c r="AE1400" s="80"/>
      <c r="AF1400" s="5"/>
      <c r="AG1400" s="80"/>
      <c r="AH1400" s="5"/>
      <c r="AI1400" s="80"/>
      <c r="AJ1400" s="5"/>
      <c r="AK1400" s="80"/>
      <c r="AL1400" s="5"/>
      <c r="AM1400" s="80"/>
      <c r="AN1400" s="5"/>
      <c r="AO1400" s="80"/>
      <c r="AP1400" s="80"/>
      <c r="AQ1400" s="5"/>
      <c r="AR1400" s="80"/>
      <c r="AS1400" s="5"/>
      <c r="AT1400" s="80"/>
      <c r="AU1400" s="5"/>
      <c r="AV1400" s="80"/>
      <c r="AW1400" s="5"/>
      <c r="AX1400" s="80"/>
      <c r="AY1400" s="5"/>
      <c r="AZ1400" s="80"/>
      <c r="BA1400" s="5"/>
      <c r="BB1400" s="80"/>
      <c r="BC1400" s="80"/>
      <c r="BD1400" s="80"/>
      <c r="BE1400" s="80"/>
      <c r="BF1400" s="80"/>
      <c r="BG1400" s="80"/>
      <c r="BH1400" s="80"/>
      <c r="BI1400" s="80"/>
      <c r="BJ1400" s="80"/>
      <c r="BK1400" s="80"/>
      <c r="BL1400" s="80"/>
      <c r="BM1400" s="80"/>
      <c r="BN1400" s="80"/>
      <c r="BO1400" s="80"/>
      <c r="BP1400" s="80"/>
      <c r="BQ1400" s="80"/>
      <c r="BR1400" s="80"/>
      <c r="BS1400" s="80"/>
      <c r="BT1400" s="80"/>
      <c r="BU1400" s="80"/>
      <c r="BV1400" s="80"/>
      <c r="BW1400" s="80"/>
      <c r="BX1400" s="80"/>
      <c r="BY1400" s="80"/>
      <c r="BZ1400" s="80"/>
      <c r="CE1400" s="5"/>
    </row>
    <row r="1401" spans="2:83" s="6" customFormat="1" x14ac:dyDescent="0.25">
      <c r="B1401" s="77"/>
      <c r="C1401" s="78"/>
      <c r="D1401" s="80"/>
      <c r="E1401" s="80"/>
      <c r="F1401" s="80"/>
      <c r="G1401" s="80"/>
      <c r="H1401" s="80"/>
      <c r="I1401" s="80"/>
      <c r="J1401" s="80"/>
      <c r="K1401" s="5"/>
      <c r="L1401" s="5"/>
      <c r="M1401" s="80"/>
      <c r="N1401" s="5"/>
      <c r="O1401" s="80"/>
      <c r="P1401" s="5"/>
      <c r="Q1401" s="80"/>
      <c r="R1401" s="5"/>
      <c r="S1401" s="80"/>
      <c r="T1401" s="5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5"/>
      <c r="AE1401" s="80"/>
      <c r="AF1401" s="5"/>
      <c r="AG1401" s="80"/>
      <c r="AH1401" s="5"/>
      <c r="AI1401" s="80"/>
      <c r="AJ1401" s="5"/>
      <c r="AK1401" s="80"/>
      <c r="AL1401" s="5"/>
      <c r="AM1401" s="80"/>
      <c r="AN1401" s="5"/>
      <c r="AO1401" s="80"/>
      <c r="AP1401" s="80"/>
      <c r="AQ1401" s="5"/>
      <c r="AR1401" s="80"/>
      <c r="AS1401" s="5"/>
      <c r="AT1401" s="80"/>
      <c r="AU1401" s="5"/>
      <c r="AV1401" s="80"/>
      <c r="AW1401" s="5"/>
      <c r="AX1401" s="80"/>
      <c r="AY1401" s="5"/>
      <c r="AZ1401" s="80"/>
      <c r="BA1401" s="5"/>
      <c r="BB1401" s="80"/>
      <c r="BC1401" s="80"/>
      <c r="BD1401" s="80"/>
      <c r="BE1401" s="80"/>
      <c r="BF1401" s="80"/>
      <c r="BG1401" s="80"/>
      <c r="BH1401" s="80"/>
      <c r="BI1401" s="80"/>
      <c r="BJ1401" s="80"/>
      <c r="BK1401" s="80"/>
      <c r="BL1401" s="80"/>
      <c r="BM1401" s="80"/>
      <c r="BN1401" s="80"/>
      <c r="BO1401" s="80"/>
      <c r="BP1401" s="80"/>
      <c r="BQ1401" s="80"/>
      <c r="BR1401" s="80"/>
      <c r="BS1401" s="80"/>
      <c r="BT1401" s="80"/>
      <c r="BU1401" s="80"/>
      <c r="BV1401" s="80"/>
      <c r="BW1401" s="80"/>
      <c r="BX1401" s="80"/>
      <c r="BY1401" s="80"/>
      <c r="BZ1401" s="80"/>
      <c r="CE1401" s="5"/>
    </row>
    <row r="1402" spans="2:83" s="6" customFormat="1" x14ac:dyDescent="0.25">
      <c r="B1402" s="77"/>
      <c r="C1402" s="78"/>
      <c r="D1402" s="80"/>
      <c r="E1402" s="80"/>
      <c r="F1402" s="80"/>
      <c r="G1402" s="80"/>
      <c r="H1402" s="80"/>
      <c r="I1402" s="80"/>
      <c r="J1402" s="80"/>
      <c r="K1402" s="5"/>
      <c r="L1402" s="5"/>
      <c r="M1402" s="80"/>
      <c r="N1402" s="5"/>
      <c r="O1402" s="80"/>
      <c r="P1402" s="5"/>
      <c r="Q1402" s="80"/>
      <c r="R1402" s="5"/>
      <c r="S1402" s="80"/>
      <c r="T1402" s="5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5"/>
      <c r="AE1402" s="80"/>
      <c r="AF1402" s="5"/>
      <c r="AG1402" s="80"/>
      <c r="AH1402" s="5"/>
      <c r="AI1402" s="80"/>
      <c r="AJ1402" s="5"/>
      <c r="AK1402" s="80"/>
      <c r="AL1402" s="5"/>
      <c r="AM1402" s="80"/>
      <c r="AN1402" s="5"/>
      <c r="AO1402" s="80"/>
      <c r="AP1402" s="80"/>
      <c r="AQ1402" s="5"/>
      <c r="AR1402" s="80"/>
      <c r="AS1402" s="5"/>
      <c r="AT1402" s="80"/>
      <c r="AU1402" s="5"/>
      <c r="AV1402" s="80"/>
      <c r="AW1402" s="5"/>
      <c r="AX1402" s="80"/>
      <c r="AY1402" s="5"/>
      <c r="AZ1402" s="80"/>
      <c r="BA1402" s="5"/>
      <c r="BB1402" s="80"/>
      <c r="BC1402" s="80"/>
      <c r="BD1402" s="80"/>
      <c r="BE1402" s="80"/>
      <c r="BF1402" s="80"/>
      <c r="BG1402" s="80"/>
      <c r="BH1402" s="80"/>
      <c r="BI1402" s="80"/>
      <c r="BJ1402" s="80"/>
      <c r="BK1402" s="80"/>
      <c r="BL1402" s="80"/>
      <c r="BM1402" s="80"/>
      <c r="BN1402" s="80"/>
      <c r="BO1402" s="80"/>
      <c r="BP1402" s="80"/>
      <c r="BQ1402" s="80"/>
      <c r="BR1402" s="80"/>
      <c r="BS1402" s="80"/>
      <c r="BT1402" s="80"/>
      <c r="BU1402" s="80"/>
      <c r="BV1402" s="80"/>
      <c r="BW1402" s="80"/>
      <c r="BX1402" s="80"/>
      <c r="BY1402" s="80"/>
      <c r="BZ1402" s="80"/>
      <c r="CE1402" s="5"/>
    </row>
    <row r="1403" spans="2:83" s="6" customFormat="1" x14ac:dyDescent="0.25">
      <c r="B1403" s="77"/>
      <c r="C1403" s="78"/>
      <c r="D1403" s="80"/>
      <c r="E1403" s="80"/>
      <c r="F1403" s="80"/>
      <c r="G1403" s="80"/>
      <c r="H1403" s="80"/>
      <c r="I1403" s="80"/>
      <c r="J1403" s="80"/>
      <c r="K1403" s="5"/>
      <c r="L1403" s="5"/>
      <c r="M1403" s="80"/>
      <c r="N1403" s="5"/>
      <c r="O1403" s="80"/>
      <c r="P1403" s="5"/>
      <c r="Q1403" s="80"/>
      <c r="R1403" s="5"/>
      <c r="S1403" s="80"/>
      <c r="T1403" s="5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5"/>
      <c r="AE1403" s="80"/>
      <c r="AF1403" s="5"/>
      <c r="AG1403" s="80"/>
      <c r="AH1403" s="5"/>
      <c r="AI1403" s="80"/>
      <c r="AJ1403" s="5"/>
      <c r="AK1403" s="80"/>
      <c r="AL1403" s="5"/>
      <c r="AM1403" s="80"/>
      <c r="AN1403" s="5"/>
      <c r="AO1403" s="80"/>
      <c r="AP1403" s="80"/>
      <c r="AQ1403" s="5"/>
      <c r="AR1403" s="80"/>
      <c r="AS1403" s="5"/>
      <c r="AT1403" s="80"/>
      <c r="AU1403" s="5"/>
      <c r="AV1403" s="80"/>
      <c r="AW1403" s="5"/>
      <c r="AX1403" s="80"/>
      <c r="AY1403" s="5"/>
      <c r="AZ1403" s="80"/>
      <c r="BA1403" s="5"/>
      <c r="BB1403" s="80"/>
      <c r="BC1403" s="80"/>
      <c r="BD1403" s="80"/>
      <c r="BE1403" s="80"/>
      <c r="BF1403" s="80"/>
      <c r="BG1403" s="80"/>
      <c r="BH1403" s="80"/>
      <c r="BI1403" s="80"/>
      <c r="BJ1403" s="80"/>
      <c r="BK1403" s="80"/>
      <c r="BL1403" s="80"/>
      <c r="BM1403" s="80"/>
      <c r="BN1403" s="80"/>
      <c r="BO1403" s="80"/>
      <c r="BP1403" s="80"/>
      <c r="BQ1403" s="80"/>
      <c r="BR1403" s="80"/>
      <c r="BS1403" s="80"/>
      <c r="BT1403" s="80"/>
      <c r="BU1403" s="80"/>
      <c r="BV1403" s="80"/>
      <c r="BW1403" s="80"/>
      <c r="BX1403" s="80"/>
      <c r="BY1403" s="80"/>
      <c r="BZ1403" s="80"/>
      <c r="CE1403" s="5"/>
    </row>
    <row r="1404" spans="2:83" s="6" customFormat="1" x14ac:dyDescent="0.25">
      <c r="B1404" s="77"/>
      <c r="C1404" s="78"/>
      <c r="D1404" s="80"/>
      <c r="E1404" s="80"/>
      <c r="F1404" s="80"/>
      <c r="G1404" s="80"/>
      <c r="H1404" s="80"/>
      <c r="I1404" s="80"/>
      <c r="J1404" s="80"/>
      <c r="K1404" s="5"/>
      <c r="L1404" s="5"/>
      <c r="M1404" s="80"/>
      <c r="N1404" s="5"/>
      <c r="O1404" s="80"/>
      <c r="P1404" s="5"/>
      <c r="Q1404" s="80"/>
      <c r="R1404" s="5"/>
      <c r="S1404" s="80"/>
      <c r="T1404" s="5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5"/>
      <c r="AE1404" s="80"/>
      <c r="AF1404" s="5"/>
      <c r="AG1404" s="80"/>
      <c r="AH1404" s="5"/>
      <c r="AI1404" s="80"/>
      <c r="AJ1404" s="5"/>
      <c r="AK1404" s="80"/>
      <c r="AL1404" s="5"/>
      <c r="AM1404" s="80"/>
      <c r="AN1404" s="5"/>
      <c r="AO1404" s="80"/>
      <c r="AP1404" s="80"/>
      <c r="AQ1404" s="5"/>
      <c r="AR1404" s="80"/>
      <c r="AS1404" s="5"/>
      <c r="AT1404" s="80"/>
      <c r="AU1404" s="5"/>
      <c r="AV1404" s="80"/>
      <c r="AW1404" s="5"/>
      <c r="AX1404" s="80"/>
      <c r="AY1404" s="5"/>
      <c r="AZ1404" s="80"/>
      <c r="BA1404" s="5"/>
      <c r="BB1404" s="80"/>
      <c r="BC1404" s="80"/>
      <c r="BD1404" s="80"/>
      <c r="BE1404" s="80"/>
      <c r="BF1404" s="80"/>
      <c r="BG1404" s="80"/>
      <c r="BH1404" s="80"/>
      <c r="BI1404" s="80"/>
      <c r="BJ1404" s="80"/>
      <c r="BK1404" s="80"/>
      <c r="BL1404" s="80"/>
      <c r="BM1404" s="80"/>
      <c r="BN1404" s="80"/>
      <c r="BO1404" s="80"/>
      <c r="BP1404" s="80"/>
      <c r="BQ1404" s="80"/>
      <c r="BR1404" s="80"/>
      <c r="BS1404" s="80"/>
      <c r="BT1404" s="80"/>
      <c r="BU1404" s="80"/>
      <c r="BV1404" s="80"/>
      <c r="BW1404" s="80"/>
      <c r="BX1404" s="80"/>
      <c r="BY1404" s="80"/>
      <c r="BZ1404" s="80"/>
      <c r="CE1404" s="5"/>
    </row>
    <row r="1405" spans="2:83" s="6" customFormat="1" x14ac:dyDescent="0.25">
      <c r="B1405" s="77"/>
      <c r="C1405" s="78"/>
      <c r="D1405" s="80"/>
      <c r="E1405" s="80"/>
      <c r="F1405" s="80"/>
      <c r="G1405" s="80"/>
      <c r="H1405" s="80"/>
      <c r="I1405" s="80"/>
      <c r="J1405" s="80"/>
      <c r="K1405" s="5"/>
      <c r="L1405" s="5"/>
      <c r="M1405" s="80"/>
      <c r="N1405" s="5"/>
      <c r="O1405" s="80"/>
      <c r="P1405" s="5"/>
      <c r="Q1405" s="80"/>
      <c r="R1405" s="5"/>
      <c r="S1405" s="80"/>
      <c r="T1405" s="5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5"/>
      <c r="AE1405" s="80"/>
      <c r="AF1405" s="5"/>
      <c r="AG1405" s="80"/>
      <c r="AH1405" s="5"/>
      <c r="AI1405" s="80"/>
      <c r="AJ1405" s="5"/>
      <c r="AK1405" s="80"/>
      <c r="AL1405" s="5"/>
      <c r="AM1405" s="80"/>
      <c r="AN1405" s="5"/>
      <c r="AO1405" s="80"/>
      <c r="AP1405" s="80"/>
      <c r="AQ1405" s="5"/>
      <c r="AR1405" s="80"/>
      <c r="AS1405" s="5"/>
      <c r="AT1405" s="80"/>
      <c r="AU1405" s="5"/>
      <c r="AV1405" s="80"/>
      <c r="AW1405" s="5"/>
      <c r="AX1405" s="80"/>
      <c r="AY1405" s="5"/>
      <c r="AZ1405" s="80"/>
      <c r="BA1405" s="5"/>
      <c r="BB1405" s="80"/>
      <c r="BC1405" s="80"/>
      <c r="BD1405" s="80"/>
      <c r="BE1405" s="80"/>
      <c r="BF1405" s="80"/>
      <c r="BG1405" s="80"/>
      <c r="BH1405" s="80"/>
      <c r="BI1405" s="80"/>
      <c r="BJ1405" s="80"/>
      <c r="BK1405" s="80"/>
      <c r="BL1405" s="80"/>
      <c r="BM1405" s="80"/>
      <c r="BN1405" s="80"/>
      <c r="BO1405" s="80"/>
      <c r="BP1405" s="80"/>
      <c r="BQ1405" s="80"/>
      <c r="BR1405" s="80"/>
      <c r="BS1405" s="80"/>
      <c r="BT1405" s="80"/>
      <c r="BU1405" s="80"/>
      <c r="BV1405" s="80"/>
      <c r="BW1405" s="80"/>
      <c r="BX1405" s="80"/>
      <c r="BY1405" s="80"/>
      <c r="BZ1405" s="80"/>
      <c r="CE1405" s="5"/>
    </row>
    <row r="1406" spans="2:83" s="6" customFormat="1" x14ac:dyDescent="0.25">
      <c r="B1406" s="77"/>
      <c r="C1406" s="78"/>
      <c r="D1406" s="80"/>
      <c r="E1406" s="80"/>
      <c r="F1406" s="80"/>
      <c r="G1406" s="80"/>
      <c r="H1406" s="80"/>
      <c r="I1406" s="80"/>
      <c r="J1406" s="80"/>
      <c r="K1406" s="5"/>
      <c r="L1406" s="5"/>
      <c r="M1406" s="80"/>
      <c r="N1406" s="5"/>
      <c r="O1406" s="80"/>
      <c r="P1406" s="5"/>
      <c r="Q1406" s="80"/>
      <c r="R1406" s="5"/>
      <c r="S1406" s="80"/>
      <c r="T1406" s="5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5"/>
      <c r="AE1406" s="80"/>
      <c r="AF1406" s="5"/>
      <c r="AG1406" s="80"/>
      <c r="AH1406" s="5"/>
      <c r="AI1406" s="80"/>
      <c r="AJ1406" s="5"/>
      <c r="AK1406" s="80"/>
      <c r="AL1406" s="5"/>
      <c r="AM1406" s="80"/>
      <c r="AN1406" s="5"/>
      <c r="AO1406" s="80"/>
      <c r="AP1406" s="80"/>
      <c r="AQ1406" s="5"/>
      <c r="AR1406" s="80"/>
      <c r="AS1406" s="5"/>
      <c r="AT1406" s="80"/>
      <c r="AU1406" s="5"/>
      <c r="AV1406" s="80"/>
      <c r="AW1406" s="5"/>
      <c r="AX1406" s="80"/>
      <c r="AY1406" s="5"/>
      <c r="AZ1406" s="80"/>
      <c r="BA1406" s="5"/>
      <c r="BB1406" s="80"/>
      <c r="BC1406" s="80"/>
      <c r="BD1406" s="80"/>
      <c r="BE1406" s="80"/>
      <c r="BF1406" s="80"/>
      <c r="BG1406" s="80"/>
      <c r="BH1406" s="80"/>
      <c r="BI1406" s="80"/>
      <c r="BJ1406" s="80"/>
      <c r="BK1406" s="80"/>
      <c r="BL1406" s="80"/>
      <c r="BM1406" s="80"/>
      <c r="BN1406" s="80"/>
      <c r="BO1406" s="80"/>
      <c r="BP1406" s="80"/>
      <c r="BQ1406" s="80"/>
      <c r="BR1406" s="80"/>
      <c r="BS1406" s="80"/>
      <c r="BT1406" s="80"/>
      <c r="BU1406" s="80"/>
      <c r="BV1406" s="80"/>
      <c r="BW1406" s="80"/>
      <c r="BX1406" s="80"/>
      <c r="BY1406" s="80"/>
      <c r="BZ1406" s="80"/>
      <c r="CE1406" s="5"/>
    </row>
    <row r="1407" spans="2:83" s="6" customFormat="1" x14ac:dyDescent="0.25">
      <c r="B1407" s="77"/>
      <c r="C1407" s="78"/>
      <c r="D1407" s="80"/>
      <c r="E1407" s="80"/>
      <c r="F1407" s="80"/>
      <c r="G1407" s="80"/>
      <c r="H1407" s="80"/>
      <c r="I1407" s="80"/>
      <c r="J1407" s="80"/>
      <c r="K1407" s="5"/>
      <c r="L1407" s="5"/>
      <c r="M1407" s="80"/>
      <c r="N1407" s="5"/>
      <c r="O1407" s="80"/>
      <c r="P1407" s="5"/>
      <c r="Q1407" s="80"/>
      <c r="R1407" s="5"/>
      <c r="S1407" s="80"/>
      <c r="T1407" s="5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5"/>
      <c r="AE1407" s="80"/>
      <c r="AF1407" s="5"/>
      <c r="AG1407" s="80"/>
      <c r="AH1407" s="5"/>
      <c r="AI1407" s="80"/>
      <c r="AJ1407" s="5"/>
      <c r="AK1407" s="80"/>
      <c r="AL1407" s="5"/>
      <c r="AM1407" s="80"/>
      <c r="AN1407" s="5"/>
      <c r="AO1407" s="80"/>
      <c r="AP1407" s="80"/>
      <c r="AQ1407" s="5"/>
      <c r="AR1407" s="80"/>
      <c r="AS1407" s="5"/>
      <c r="AT1407" s="80"/>
      <c r="AU1407" s="5"/>
      <c r="AV1407" s="80"/>
      <c r="AW1407" s="5"/>
      <c r="AX1407" s="80"/>
      <c r="AY1407" s="5"/>
      <c r="AZ1407" s="80"/>
      <c r="BA1407" s="5"/>
      <c r="BB1407" s="80"/>
      <c r="BC1407" s="80"/>
      <c r="BD1407" s="80"/>
      <c r="BE1407" s="80"/>
      <c r="BF1407" s="80"/>
      <c r="BG1407" s="80"/>
      <c r="BH1407" s="80"/>
      <c r="BI1407" s="80"/>
      <c r="BJ1407" s="80"/>
      <c r="BK1407" s="80"/>
      <c r="BL1407" s="80"/>
      <c r="BM1407" s="80"/>
      <c r="BN1407" s="80"/>
      <c r="BO1407" s="80"/>
      <c r="BP1407" s="80"/>
      <c r="BQ1407" s="80"/>
      <c r="BR1407" s="80"/>
      <c r="BS1407" s="80"/>
      <c r="BT1407" s="80"/>
      <c r="BU1407" s="80"/>
      <c r="BV1407" s="80"/>
      <c r="BW1407" s="80"/>
      <c r="BX1407" s="80"/>
      <c r="BY1407" s="80"/>
      <c r="BZ1407" s="80"/>
      <c r="CE1407" s="5"/>
    </row>
    <row r="1408" spans="2:83" s="6" customFormat="1" x14ac:dyDescent="0.25">
      <c r="B1408" s="77"/>
      <c r="C1408" s="78"/>
      <c r="D1408" s="80"/>
      <c r="E1408" s="80"/>
      <c r="F1408" s="80"/>
      <c r="G1408" s="80"/>
      <c r="H1408" s="80"/>
      <c r="I1408" s="80"/>
      <c r="J1408" s="80"/>
      <c r="K1408" s="5"/>
      <c r="L1408" s="5"/>
      <c r="M1408" s="80"/>
      <c r="N1408" s="5"/>
      <c r="O1408" s="80"/>
      <c r="P1408" s="5"/>
      <c r="Q1408" s="80"/>
      <c r="R1408" s="5"/>
      <c r="S1408" s="80"/>
      <c r="T1408" s="5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5"/>
      <c r="AE1408" s="80"/>
      <c r="AF1408" s="5"/>
      <c r="AG1408" s="80"/>
      <c r="AH1408" s="5"/>
      <c r="AI1408" s="80"/>
      <c r="AJ1408" s="5"/>
      <c r="AK1408" s="80"/>
      <c r="AL1408" s="5"/>
      <c r="AM1408" s="80"/>
      <c r="AN1408" s="5"/>
      <c r="AO1408" s="80"/>
      <c r="AP1408" s="80"/>
      <c r="AQ1408" s="5"/>
      <c r="AR1408" s="80"/>
      <c r="AS1408" s="5"/>
      <c r="AT1408" s="80"/>
      <c r="AU1408" s="5"/>
      <c r="AV1408" s="80"/>
      <c r="AW1408" s="5"/>
      <c r="AX1408" s="80"/>
      <c r="AY1408" s="5"/>
      <c r="AZ1408" s="80"/>
      <c r="BA1408" s="5"/>
      <c r="BB1408" s="80"/>
      <c r="BC1408" s="80"/>
      <c r="BD1408" s="80"/>
      <c r="BE1408" s="80"/>
      <c r="BF1408" s="80"/>
      <c r="BG1408" s="80"/>
      <c r="BH1408" s="80"/>
      <c r="BI1408" s="80"/>
      <c r="BJ1408" s="80"/>
      <c r="BK1408" s="80"/>
      <c r="BL1408" s="80"/>
      <c r="BM1408" s="80"/>
      <c r="BN1408" s="80"/>
      <c r="BO1408" s="80"/>
      <c r="BP1408" s="80"/>
      <c r="BQ1408" s="80"/>
      <c r="BR1408" s="80"/>
      <c r="BS1408" s="80"/>
      <c r="BT1408" s="80"/>
      <c r="BU1408" s="80"/>
      <c r="BV1408" s="80"/>
      <c r="BW1408" s="80"/>
      <c r="BX1408" s="80"/>
      <c r="BY1408" s="80"/>
      <c r="BZ1408" s="80"/>
      <c r="CE1408" s="5"/>
    </row>
    <row r="1409" spans="2:83" s="6" customFormat="1" x14ac:dyDescent="0.25">
      <c r="B1409" s="77"/>
      <c r="C1409" s="78"/>
      <c r="D1409" s="80"/>
      <c r="E1409" s="80"/>
      <c r="F1409" s="80"/>
      <c r="G1409" s="80"/>
      <c r="H1409" s="80"/>
      <c r="I1409" s="80"/>
      <c r="J1409" s="80"/>
      <c r="K1409" s="5"/>
      <c r="L1409" s="5"/>
      <c r="M1409" s="80"/>
      <c r="N1409" s="5"/>
      <c r="O1409" s="80"/>
      <c r="P1409" s="5"/>
      <c r="Q1409" s="80"/>
      <c r="R1409" s="5"/>
      <c r="S1409" s="80"/>
      <c r="T1409" s="5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5"/>
      <c r="AE1409" s="80"/>
      <c r="AF1409" s="5"/>
      <c r="AG1409" s="80"/>
      <c r="AH1409" s="5"/>
      <c r="AI1409" s="80"/>
      <c r="AJ1409" s="5"/>
      <c r="AK1409" s="80"/>
      <c r="AL1409" s="5"/>
      <c r="AM1409" s="80"/>
      <c r="AN1409" s="5"/>
      <c r="AO1409" s="80"/>
      <c r="AP1409" s="80"/>
      <c r="AQ1409" s="5"/>
      <c r="AR1409" s="80"/>
      <c r="AS1409" s="5"/>
      <c r="AT1409" s="80"/>
      <c r="AU1409" s="5"/>
      <c r="AV1409" s="80"/>
      <c r="AW1409" s="5"/>
      <c r="AX1409" s="80"/>
      <c r="AY1409" s="5"/>
      <c r="AZ1409" s="80"/>
      <c r="BA1409" s="5"/>
      <c r="BB1409" s="80"/>
      <c r="BC1409" s="80"/>
      <c r="BD1409" s="80"/>
      <c r="BE1409" s="80"/>
      <c r="BF1409" s="80"/>
      <c r="BG1409" s="80"/>
      <c r="BH1409" s="80"/>
      <c r="BI1409" s="80"/>
      <c r="BJ1409" s="80"/>
      <c r="BK1409" s="80"/>
      <c r="BL1409" s="80"/>
      <c r="BM1409" s="80"/>
      <c r="BN1409" s="80"/>
      <c r="BO1409" s="80"/>
      <c r="BP1409" s="80"/>
      <c r="BQ1409" s="80"/>
      <c r="BR1409" s="80"/>
      <c r="BS1409" s="80"/>
      <c r="BT1409" s="80"/>
      <c r="BU1409" s="80"/>
      <c r="BV1409" s="80"/>
      <c r="BW1409" s="80"/>
      <c r="BX1409" s="80"/>
      <c r="BY1409" s="80"/>
      <c r="BZ1409" s="80"/>
      <c r="CE1409" s="5"/>
    </row>
    <row r="1410" spans="2:83" s="6" customFormat="1" x14ac:dyDescent="0.25">
      <c r="B1410" s="77"/>
      <c r="C1410" s="78"/>
      <c r="D1410" s="80"/>
      <c r="E1410" s="80"/>
      <c r="F1410" s="80"/>
      <c r="G1410" s="80"/>
      <c r="H1410" s="80"/>
      <c r="I1410" s="80"/>
      <c r="J1410" s="80"/>
      <c r="K1410" s="5"/>
      <c r="L1410" s="5"/>
      <c r="M1410" s="80"/>
      <c r="N1410" s="5"/>
      <c r="O1410" s="80"/>
      <c r="P1410" s="5"/>
      <c r="Q1410" s="80"/>
      <c r="R1410" s="5"/>
      <c r="S1410" s="80"/>
      <c r="T1410" s="5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5"/>
      <c r="AE1410" s="80"/>
      <c r="AF1410" s="5"/>
      <c r="AG1410" s="80"/>
      <c r="AH1410" s="5"/>
      <c r="AI1410" s="80"/>
      <c r="AJ1410" s="5"/>
      <c r="AK1410" s="80"/>
      <c r="AL1410" s="5"/>
      <c r="AM1410" s="80"/>
      <c r="AN1410" s="5"/>
      <c r="AO1410" s="80"/>
      <c r="AP1410" s="80"/>
      <c r="AQ1410" s="5"/>
      <c r="AR1410" s="80"/>
      <c r="AS1410" s="5"/>
      <c r="AT1410" s="80"/>
      <c r="AU1410" s="5"/>
      <c r="AV1410" s="80"/>
      <c r="AW1410" s="5"/>
      <c r="AX1410" s="80"/>
      <c r="AY1410" s="5"/>
      <c r="AZ1410" s="80"/>
      <c r="BA1410" s="5"/>
      <c r="BB1410" s="80"/>
      <c r="BC1410" s="80"/>
      <c r="BD1410" s="80"/>
      <c r="BE1410" s="80"/>
      <c r="BF1410" s="80"/>
      <c r="BG1410" s="80"/>
      <c r="BH1410" s="80"/>
      <c r="BI1410" s="80"/>
      <c r="BJ1410" s="80"/>
      <c r="BK1410" s="80"/>
      <c r="BL1410" s="80"/>
      <c r="BM1410" s="80"/>
      <c r="BN1410" s="80"/>
      <c r="BO1410" s="80"/>
      <c r="BP1410" s="80"/>
      <c r="BQ1410" s="80"/>
      <c r="BR1410" s="80"/>
      <c r="BS1410" s="80"/>
      <c r="BT1410" s="80"/>
      <c r="BU1410" s="80"/>
      <c r="BV1410" s="80"/>
      <c r="BW1410" s="80"/>
      <c r="BX1410" s="80"/>
      <c r="BY1410" s="80"/>
      <c r="BZ1410" s="80"/>
      <c r="CE1410" s="5"/>
    </row>
    <row r="1411" spans="2:83" s="6" customFormat="1" x14ac:dyDescent="0.25">
      <c r="B1411" s="77"/>
      <c r="C1411" s="78"/>
      <c r="D1411" s="80"/>
      <c r="E1411" s="80"/>
      <c r="F1411" s="80"/>
      <c r="G1411" s="80"/>
      <c r="H1411" s="80"/>
      <c r="I1411" s="80"/>
      <c r="J1411" s="80"/>
      <c r="K1411" s="5"/>
      <c r="L1411" s="5"/>
      <c r="M1411" s="80"/>
      <c r="N1411" s="5"/>
      <c r="O1411" s="80"/>
      <c r="P1411" s="5"/>
      <c r="Q1411" s="80"/>
      <c r="R1411" s="5"/>
      <c r="S1411" s="80"/>
      <c r="T1411" s="5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5"/>
      <c r="AE1411" s="80"/>
      <c r="AF1411" s="5"/>
      <c r="AG1411" s="80"/>
      <c r="AH1411" s="5"/>
      <c r="AI1411" s="80"/>
      <c r="AJ1411" s="5"/>
      <c r="AK1411" s="80"/>
      <c r="AL1411" s="5"/>
      <c r="AM1411" s="80"/>
      <c r="AN1411" s="5"/>
      <c r="AO1411" s="80"/>
      <c r="AP1411" s="80"/>
      <c r="AQ1411" s="5"/>
      <c r="AR1411" s="80"/>
      <c r="AS1411" s="5"/>
      <c r="AT1411" s="80"/>
      <c r="AU1411" s="5"/>
      <c r="AV1411" s="80"/>
      <c r="AW1411" s="5"/>
      <c r="AX1411" s="80"/>
      <c r="AY1411" s="5"/>
      <c r="AZ1411" s="80"/>
      <c r="BA1411" s="5"/>
      <c r="BB1411" s="80"/>
      <c r="BC1411" s="80"/>
      <c r="BD1411" s="80"/>
      <c r="BE1411" s="80"/>
      <c r="BF1411" s="80"/>
      <c r="BG1411" s="80"/>
      <c r="BH1411" s="80"/>
      <c r="BI1411" s="80"/>
      <c r="BJ1411" s="80"/>
      <c r="BK1411" s="80"/>
      <c r="BL1411" s="80"/>
      <c r="BM1411" s="80"/>
      <c r="BN1411" s="80"/>
      <c r="BO1411" s="80"/>
      <c r="BP1411" s="80"/>
      <c r="BQ1411" s="80"/>
      <c r="BR1411" s="80"/>
      <c r="BS1411" s="80"/>
      <c r="BT1411" s="80"/>
      <c r="BU1411" s="80"/>
      <c r="BV1411" s="80"/>
      <c r="BW1411" s="80"/>
      <c r="BX1411" s="80"/>
      <c r="BY1411" s="80"/>
      <c r="BZ1411" s="80"/>
      <c r="CE1411" s="5"/>
    </row>
    <row r="1412" spans="2:83" s="6" customFormat="1" x14ac:dyDescent="0.25">
      <c r="B1412" s="77"/>
      <c r="C1412" s="78"/>
      <c r="D1412" s="80"/>
      <c r="E1412" s="80"/>
      <c r="F1412" s="80"/>
      <c r="G1412" s="80"/>
      <c r="H1412" s="80"/>
      <c r="I1412" s="80"/>
      <c r="J1412" s="80"/>
      <c r="K1412" s="5"/>
      <c r="L1412" s="5"/>
      <c r="M1412" s="80"/>
      <c r="N1412" s="5"/>
      <c r="O1412" s="80"/>
      <c r="P1412" s="5"/>
      <c r="Q1412" s="80"/>
      <c r="R1412" s="5"/>
      <c r="S1412" s="80"/>
      <c r="T1412" s="5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5"/>
      <c r="AE1412" s="80"/>
      <c r="AF1412" s="5"/>
      <c r="AG1412" s="80"/>
      <c r="AH1412" s="5"/>
      <c r="AI1412" s="80"/>
      <c r="AJ1412" s="5"/>
      <c r="AK1412" s="80"/>
      <c r="AL1412" s="5"/>
      <c r="AM1412" s="80"/>
      <c r="AN1412" s="5"/>
      <c r="AO1412" s="80"/>
      <c r="AP1412" s="80"/>
      <c r="AQ1412" s="5"/>
      <c r="AR1412" s="80"/>
      <c r="AS1412" s="5"/>
      <c r="AT1412" s="80"/>
      <c r="AU1412" s="5"/>
      <c r="AV1412" s="80"/>
      <c r="AW1412" s="5"/>
      <c r="AX1412" s="80"/>
      <c r="AY1412" s="5"/>
      <c r="AZ1412" s="80"/>
      <c r="BA1412" s="5"/>
      <c r="BB1412" s="80"/>
      <c r="BC1412" s="80"/>
      <c r="BD1412" s="80"/>
      <c r="BE1412" s="80"/>
      <c r="BF1412" s="80"/>
      <c r="BG1412" s="80"/>
      <c r="BH1412" s="80"/>
      <c r="BI1412" s="80"/>
      <c r="BJ1412" s="80"/>
      <c r="BK1412" s="80"/>
      <c r="BL1412" s="80"/>
      <c r="BM1412" s="80"/>
      <c r="BN1412" s="80"/>
      <c r="BO1412" s="80"/>
      <c r="BP1412" s="80"/>
      <c r="BQ1412" s="80"/>
      <c r="BR1412" s="80"/>
      <c r="BS1412" s="80"/>
      <c r="BT1412" s="80"/>
      <c r="BU1412" s="80"/>
      <c r="BV1412" s="80"/>
      <c r="BW1412" s="80"/>
      <c r="BX1412" s="80"/>
      <c r="BY1412" s="80"/>
      <c r="BZ1412" s="80"/>
      <c r="CE1412" s="5"/>
    </row>
    <row r="1413" spans="2:83" s="6" customFormat="1" x14ac:dyDescent="0.25">
      <c r="B1413" s="77"/>
      <c r="C1413" s="78"/>
      <c r="D1413" s="80"/>
      <c r="E1413" s="80"/>
      <c r="F1413" s="80"/>
      <c r="G1413" s="80"/>
      <c r="H1413" s="80"/>
      <c r="I1413" s="80"/>
      <c r="J1413" s="80"/>
      <c r="K1413" s="5"/>
      <c r="L1413" s="5"/>
      <c r="M1413" s="80"/>
      <c r="N1413" s="5"/>
      <c r="O1413" s="80"/>
      <c r="P1413" s="5"/>
      <c r="Q1413" s="80"/>
      <c r="R1413" s="5"/>
      <c r="S1413" s="80"/>
      <c r="T1413" s="5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5"/>
      <c r="AE1413" s="80"/>
      <c r="AF1413" s="5"/>
      <c r="AG1413" s="80"/>
      <c r="AH1413" s="5"/>
      <c r="AI1413" s="80"/>
      <c r="AJ1413" s="5"/>
      <c r="AK1413" s="80"/>
      <c r="AL1413" s="5"/>
      <c r="AM1413" s="80"/>
      <c r="AN1413" s="5"/>
      <c r="AO1413" s="80"/>
      <c r="AP1413" s="80"/>
      <c r="AQ1413" s="5"/>
      <c r="AR1413" s="80"/>
      <c r="AS1413" s="5"/>
      <c r="AT1413" s="80"/>
      <c r="AU1413" s="5"/>
      <c r="AV1413" s="80"/>
      <c r="AW1413" s="5"/>
      <c r="AX1413" s="80"/>
      <c r="AY1413" s="5"/>
      <c r="AZ1413" s="80"/>
      <c r="BA1413" s="5"/>
      <c r="BB1413" s="80"/>
      <c r="BC1413" s="80"/>
      <c r="BD1413" s="80"/>
      <c r="BE1413" s="80"/>
      <c r="BF1413" s="80"/>
      <c r="BG1413" s="80"/>
      <c r="BH1413" s="80"/>
      <c r="BI1413" s="80"/>
      <c r="BJ1413" s="80"/>
      <c r="BK1413" s="80"/>
      <c r="BL1413" s="80"/>
      <c r="BM1413" s="80"/>
      <c r="BN1413" s="80"/>
      <c r="BO1413" s="80"/>
      <c r="BP1413" s="80"/>
      <c r="BQ1413" s="80"/>
      <c r="BR1413" s="80"/>
      <c r="BS1413" s="80"/>
      <c r="BT1413" s="80"/>
      <c r="BU1413" s="80"/>
      <c r="BV1413" s="80"/>
      <c r="BW1413" s="80"/>
      <c r="BX1413" s="80"/>
      <c r="BY1413" s="80"/>
      <c r="BZ1413" s="80"/>
      <c r="CE1413" s="5"/>
    </row>
    <row r="1414" spans="2:83" s="6" customFormat="1" x14ac:dyDescent="0.25">
      <c r="B1414" s="77"/>
      <c r="C1414" s="78"/>
      <c r="D1414" s="80"/>
      <c r="E1414" s="80"/>
      <c r="F1414" s="80"/>
      <c r="G1414" s="80"/>
      <c r="H1414" s="80"/>
      <c r="I1414" s="80"/>
      <c r="J1414" s="80"/>
      <c r="K1414" s="5"/>
      <c r="L1414" s="5"/>
      <c r="M1414" s="80"/>
      <c r="N1414" s="5"/>
      <c r="O1414" s="80"/>
      <c r="P1414" s="5"/>
      <c r="Q1414" s="80"/>
      <c r="R1414" s="5"/>
      <c r="S1414" s="80"/>
      <c r="T1414" s="5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5"/>
      <c r="AE1414" s="80"/>
      <c r="AF1414" s="5"/>
      <c r="AG1414" s="80"/>
      <c r="AH1414" s="5"/>
      <c r="AI1414" s="80"/>
      <c r="AJ1414" s="5"/>
      <c r="AK1414" s="80"/>
      <c r="AL1414" s="5"/>
      <c r="AM1414" s="80"/>
      <c r="AN1414" s="5"/>
      <c r="AO1414" s="80"/>
      <c r="AP1414" s="80"/>
      <c r="AQ1414" s="5"/>
      <c r="AR1414" s="80"/>
      <c r="AS1414" s="5"/>
      <c r="AT1414" s="80"/>
      <c r="AU1414" s="5"/>
      <c r="AV1414" s="80"/>
      <c r="AW1414" s="5"/>
      <c r="AX1414" s="80"/>
      <c r="AY1414" s="5"/>
      <c r="AZ1414" s="80"/>
      <c r="BA1414" s="5"/>
      <c r="BB1414" s="80"/>
      <c r="BC1414" s="80"/>
      <c r="BD1414" s="80"/>
      <c r="BE1414" s="80"/>
      <c r="BF1414" s="80"/>
      <c r="BG1414" s="80"/>
      <c r="BH1414" s="80"/>
      <c r="BI1414" s="80"/>
      <c r="BJ1414" s="80"/>
      <c r="BK1414" s="80"/>
      <c r="BL1414" s="80"/>
      <c r="BM1414" s="80"/>
      <c r="BN1414" s="80"/>
      <c r="BO1414" s="80"/>
      <c r="BP1414" s="80"/>
      <c r="BQ1414" s="80"/>
      <c r="BR1414" s="80"/>
      <c r="BS1414" s="80"/>
      <c r="BT1414" s="80"/>
      <c r="BU1414" s="80"/>
      <c r="BV1414" s="80"/>
      <c r="BW1414" s="80"/>
      <c r="BX1414" s="80"/>
      <c r="BY1414" s="80"/>
      <c r="BZ1414" s="80"/>
      <c r="CE1414" s="5"/>
    </row>
    <row r="1415" spans="2:83" s="6" customFormat="1" x14ac:dyDescent="0.25">
      <c r="B1415" s="77"/>
      <c r="C1415" s="78"/>
      <c r="D1415" s="80"/>
      <c r="E1415" s="80"/>
      <c r="F1415" s="80"/>
      <c r="G1415" s="80"/>
      <c r="H1415" s="80"/>
      <c r="I1415" s="80"/>
      <c r="J1415" s="80"/>
      <c r="K1415" s="5"/>
      <c r="L1415" s="5"/>
      <c r="M1415" s="80"/>
      <c r="N1415" s="5"/>
      <c r="O1415" s="80"/>
      <c r="P1415" s="5"/>
      <c r="Q1415" s="80"/>
      <c r="R1415" s="5"/>
      <c r="S1415" s="80"/>
      <c r="T1415" s="5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5"/>
      <c r="AE1415" s="80"/>
      <c r="AF1415" s="5"/>
      <c r="AG1415" s="80"/>
      <c r="AH1415" s="5"/>
      <c r="AI1415" s="80"/>
      <c r="AJ1415" s="5"/>
      <c r="AK1415" s="80"/>
      <c r="AL1415" s="5"/>
      <c r="AM1415" s="80"/>
      <c r="AN1415" s="5"/>
      <c r="AO1415" s="80"/>
      <c r="AP1415" s="80"/>
      <c r="AQ1415" s="5"/>
      <c r="AR1415" s="80"/>
      <c r="AS1415" s="5"/>
      <c r="AT1415" s="80"/>
      <c r="AU1415" s="5"/>
      <c r="AV1415" s="80"/>
      <c r="AW1415" s="5"/>
      <c r="AX1415" s="80"/>
      <c r="AY1415" s="5"/>
      <c r="AZ1415" s="80"/>
      <c r="BA1415" s="5"/>
      <c r="BB1415" s="80"/>
      <c r="BC1415" s="80"/>
      <c r="BD1415" s="80"/>
      <c r="BE1415" s="80"/>
      <c r="BF1415" s="80"/>
      <c r="BG1415" s="80"/>
      <c r="BH1415" s="80"/>
      <c r="BI1415" s="80"/>
      <c r="BJ1415" s="80"/>
      <c r="BK1415" s="80"/>
      <c r="BL1415" s="80"/>
      <c r="BM1415" s="80"/>
      <c r="BN1415" s="80"/>
      <c r="BO1415" s="80"/>
      <c r="BP1415" s="80"/>
      <c r="BQ1415" s="80"/>
      <c r="BR1415" s="80"/>
      <c r="BS1415" s="80"/>
      <c r="BT1415" s="80"/>
      <c r="BU1415" s="80"/>
      <c r="BV1415" s="80"/>
      <c r="BW1415" s="80"/>
      <c r="BX1415" s="80"/>
      <c r="BY1415" s="80"/>
      <c r="BZ1415" s="80"/>
      <c r="CE1415" s="5"/>
    </row>
    <row r="1416" spans="2:83" s="6" customFormat="1" x14ac:dyDescent="0.25">
      <c r="B1416" s="77"/>
      <c r="C1416" s="78"/>
      <c r="D1416" s="80"/>
      <c r="E1416" s="80"/>
      <c r="F1416" s="80"/>
      <c r="G1416" s="80"/>
      <c r="H1416" s="80"/>
      <c r="I1416" s="80"/>
      <c r="J1416" s="80"/>
      <c r="K1416" s="5"/>
      <c r="L1416" s="5"/>
      <c r="M1416" s="80"/>
      <c r="N1416" s="5"/>
      <c r="O1416" s="80"/>
      <c r="P1416" s="5"/>
      <c r="Q1416" s="80"/>
      <c r="R1416" s="5"/>
      <c r="S1416" s="80"/>
      <c r="T1416" s="5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5"/>
      <c r="AE1416" s="80"/>
      <c r="AF1416" s="5"/>
      <c r="AG1416" s="80"/>
      <c r="AH1416" s="5"/>
      <c r="AI1416" s="80"/>
      <c r="AJ1416" s="5"/>
      <c r="AK1416" s="80"/>
      <c r="AL1416" s="5"/>
      <c r="AM1416" s="80"/>
      <c r="AN1416" s="5"/>
      <c r="AO1416" s="80"/>
      <c r="AP1416" s="80"/>
      <c r="AQ1416" s="5"/>
      <c r="AR1416" s="80"/>
      <c r="AS1416" s="5"/>
      <c r="AT1416" s="80"/>
      <c r="AU1416" s="5"/>
      <c r="AV1416" s="80"/>
      <c r="AW1416" s="5"/>
      <c r="AX1416" s="80"/>
      <c r="AY1416" s="5"/>
      <c r="AZ1416" s="80"/>
      <c r="BA1416" s="5"/>
      <c r="BB1416" s="80"/>
      <c r="BC1416" s="80"/>
      <c r="BD1416" s="80"/>
      <c r="BE1416" s="80"/>
      <c r="BF1416" s="80"/>
      <c r="BG1416" s="80"/>
      <c r="BH1416" s="80"/>
      <c r="BI1416" s="80"/>
      <c r="BJ1416" s="80"/>
      <c r="BK1416" s="80"/>
      <c r="BL1416" s="80"/>
      <c r="BM1416" s="80"/>
      <c r="BN1416" s="80"/>
      <c r="BO1416" s="80"/>
      <c r="BP1416" s="80"/>
      <c r="BQ1416" s="80"/>
      <c r="BR1416" s="80"/>
      <c r="BS1416" s="80"/>
      <c r="BT1416" s="80"/>
      <c r="BU1416" s="80"/>
      <c r="BV1416" s="80"/>
      <c r="BW1416" s="80"/>
      <c r="BX1416" s="80"/>
      <c r="BY1416" s="80"/>
      <c r="BZ1416" s="80"/>
      <c r="CE1416" s="5"/>
    </row>
    <row r="1417" spans="2:83" s="6" customFormat="1" x14ac:dyDescent="0.25">
      <c r="B1417" s="77"/>
      <c r="C1417" s="78"/>
      <c r="D1417" s="80"/>
      <c r="E1417" s="80"/>
      <c r="F1417" s="80"/>
      <c r="G1417" s="80"/>
      <c r="H1417" s="80"/>
      <c r="I1417" s="80"/>
      <c r="J1417" s="80"/>
      <c r="K1417" s="5"/>
      <c r="L1417" s="5"/>
      <c r="M1417" s="80"/>
      <c r="N1417" s="5"/>
      <c r="O1417" s="80"/>
      <c r="P1417" s="5"/>
      <c r="Q1417" s="80"/>
      <c r="R1417" s="5"/>
      <c r="S1417" s="80"/>
      <c r="T1417" s="5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5"/>
      <c r="AE1417" s="80"/>
      <c r="AF1417" s="5"/>
      <c r="AG1417" s="80"/>
      <c r="AH1417" s="5"/>
      <c r="AI1417" s="80"/>
      <c r="AJ1417" s="5"/>
      <c r="AK1417" s="80"/>
      <c r="AL1417" s="5"/>
      <c r="AM1417" s="80"/>
      <c r="AN1417" s="5"/>
      <c r="AO1417" s="80"/>
      <c r="AP1417" s="80"/>
      <c r="AQ1417" s="5"/>
      <c r="AR1417" s="80"/>
      <c r="AS1417" s="5"/>
      <c r="AT1417" s="80"/>
      <c r="AU1417" s="5"/>
      <c r="AV1417" s="80"/>
      <c r="AW1417" s="5"/>
      <c r="AX1417" s="80"/>
      <c r="AY1417" s="5"/>
      <c r="AZ1417" s="80"/>
      <c r="BA1417" s="5"/>
      <c r="BB1417" s="80"/>
      <c r="BC1417" s="80"/>
      <c r="BD1417" s="80"/>
      <c r="BE1417" s="80"/>
      <c r="BF1417" s="80"/>
      <c r="BG1417" s="80"/>
      <c r="BH1417" s="80"/>
      <c r="BI1417" s="80"/>
      <c r="BJ1417" s="80"/>
      <c r="BK1417" s="80"/>
      <c r="BL1417" s="80"/>
      <c r="BM1417" s="80"/>
      <c r="BN1417" s="80"/>
      <c r="BO1417" s="80"/>
      <c r="BP1417" s="80"/>
      <c r="BQ1417" s="80"/>
      <c r="BR1417" s="80"/>
      <c r="BS1417" s="80"/>
      <c r="BT1417" s="80"/>
      <c r="BU1417" s="80"/>
      <c r="BV1417" s="80"/>
      <c r="BW1417" s="80"/>
      <c r="BX1417" s="80"/>
      <c r="BY1417" s="80"/>
      <c r="BZ1417" s="80"/>
      <c r="CE1417" s="5"/>
    </row>
    <row r="1418" spans="2:83" s="6" customFormat="1" x14ac:dyDescent="0.25">
      <c r="B1418" s="77"/>
      <c r="C1418" s="78"/>
      <c r="D1418" s="80"/>
      <c r="E1418" s="80"/>
      <c r="F1418" s="80"/>
      <c r="G1418" s="80"/>
      <c r="H1418" s="80"/>
      <c r="I1418" s="80"/>
      <c r="J1418" s="80"/>
      <c r="K1418" s="5"/>
      <c r="L1418" s="5"/>
      <c r="M1418" s="80"/>
      <c r="N1418" s="5"/>
      <c r="O1418" s="80"/>
      <c r="P1418" s="5"/>
      <c r="Q1418" s="80"/>
      <c r="R1418" s="5"/>
      <c r="S1418" s="80"/>
      <c r="T1418" s="5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5"/>
      <c r="AE1418" s="80"/>
      <c r="AF1418" s="5"/>
      <c r="AG1418" s="80"/>
      <c r="AH1418" s="5"/>
      <c r="AI1418" s="80"/>
      <c r="AJ1418" s="5"/>
      <c r="AK1418" s="80"/>
      <c r="AL1418" s="5"/>
      <c r="AM1418" s="80"/>
      <c r="AN1418" s="5"/>
      <c r="AO1418" s="80"/>
      <c r="AP1418" s="80"/>
      <c r="AQ1418" s="5"/>
      <c r="AR1418" s="80"/>
      <c r="AS1418" s="5"/>
      <c r="AT1418" s="80"/>
      <c r="AU1418" s="5"/>
      <c r="AV1418" s="80"/>
      <c r="AW1418" s="5"/>
      <c r="AX1418" s="80"/>
      <c r="AY1418" s="5"/>
      <c r="AZ1418" s="80"/>
      <c r="BA1418" s="5"/>
      <c r="BB1418" s="80"/>
      <c r="BC1418" s="80"/>
      <c r="BD1418" s="80"/>
      <c r="BE1418" s="80"/>
      <c r="BF1418" s="80"/>
      <c r="BG1418" s="80"/>
      <c r="BH1418" s="80"/>
      <c r="BI1418" s="80"/>
      <c r="BJ1418" s="80"/>
      <c r="BK1418" s="80"/>
      <c r="BL1418" s="80"/>
      <c r="BM1418" s="80"/>
      <c r="BN1418" s="80"/>
      <c r="BO1418" s="80"/>
      <c r="BP1418" s="80"/>
      <c r="BQ1418" s="80"/>
      <c r="BR1418" s="80"/>
      <c r="BS1418" s="80"/>
      <c r="BT1418" s="80"/>
      <c r="BU1418" s="80"/>
      <c r="BV1418" s="80"/>
      <c r="BW1418" s="80"/>
      <c r="BX1418" s="80"/>
      <c r="BY1418" s="80"/>
      <c r="BZ1418" s="80"/>
      <c r="CE1418" s="5"/>
    </row>
    <row r="1419" spans="2:83" s="6" customFormat="1" x14ac:dyDescent="0.25">
      <c r="B1419" s="77"/>
      <c r="C1419" s="78"/>
      <c r="D1419" s="80"/>
      <c r="E1419" s="80"/>
      <c r="F1419" s="80"/>
      <c r="G1419" s="80"/>
      <c r="H1419" s="80"/>
      <c r="I1419" s="80"/>
      <c r="J1419" s="80"/>
      <c r="K1419" s="5"/>
      <c r="L1419" s="5"/>
      <c r="M1419" s="80"/>
      <c r="N1419" s="5"/>
      <c r="O1419" s="80"/>
      <c r="P1419" s="5"/>
      <c r="Q1419" s="80"/>
      <c r="R1419" s="5"/>
      <c r="S1419" s="80"/>
      <c r="T1419" s="5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5"/>
      <c r="AE1419" s="80"/>
      <c r="AF1419" s="5"/>
      <c r="AG1419" s="80"/>
      <c r="AH1419" s="5"/>
      <c r="AI1419" s="80"/>
      <c r="AJ1419" s="5"/>
      <c r="AK1419" s="80"/>
      <c r="AL1419" s="5"/>
      <c r="AM1419" s="80"/>
      <c r="AN1419" s="5"/>
      <c r="AO1419" s="80"/>
      <c r="AP1419" s="80"/>
      <c r="AQ1419" s="5"/>
      <c r="AR1419" s="80"/>
      <c r="AS1419" s="5"/>
      <c r="AT1419" s="80"/>
      <c r="AU1419" s="5"/>
      <c r="AV1419" s="80"/>
      <c r="AW1419" s="5"/>
      <c r="AX1419" s="80"/>
      <c r="AY1419" s="5"/>
      <c r="AZ1419" s="80"/>
      <c r="BA1419" s="5"/>
      <c r="BB1419" s="80"/>
      <c r="BC1419" s="80"/>
      <c r="BD1419" s="80"/>
      <c r="BE1419" s="80"/>
      <c r="BF1419" s="80"/>
      <c r="BG1419" s="80"/>
      <c r="BH1419" s="80"/>
      <c r="BI1419" s="80"/>
      <c r="BJ1419" s="80"/>
      <c r="BK1419" s="80"/>
      <c r="BL1419" s="80"/>
      <c r="BM1419" s="80"/>
      <c r="BN1419" s="80"/>
      <c r="BO1419" s="80"/>
      <c r="BP1419" s="80"/>
      <c r="BQ1419" s="80"/>
      <c r="BR1419" s="80"/>
      <c r="BS1419" s="80"/>
      <c r="BT1419" s="80"/>
      <c r="BU1419" s="80"/>
      <c r="BV1419" s="80"/>
      <c r="BW1419" s="80"/>
      <c r="BX1419" s="80"/>
      <c r="BY1419" s="80"/>
      <c r="BZ1419" s="80"/>
      <c r="CE1419" s="5"/>
    </row>
    <row r="1420" spans="2:83" s="6" customFormat="1" x14ac:dyDescent="0.25">
      <c r="B1420" s="77"/>
      <c r="C1420" s="78"/>
      <c r="D1420" s="80"/>
      <c r="E1420" s="80"/>
      <c r="F1420" s="80"/>
      <c r="G1420" s="80"/>
      <c r="H1420" s="80"/>
      <c r="I1420" s="80"/>
      <c r="J1420" s="80"/>
      <c r="K1420" s="5"/>
      <c r="L1420" s="5"/>
      <c r="M1420" s="80"/>
      <c r="N1420" s="5"/>
      <c r="O1420" s="80"/>
      <c r="P1420" s="5"/>
      <c r="Q1420" s="80"/>
      <c r="R1420" s="5"/>
      <c r="S1420" s="80"/>
      <c r="T1420" s="5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5"/>
      <c r="AE1420" s="80"/>
      <c r="AF1420" s="5"/>
      <c r="AG1420" s="80"/>
      <c r="AH1420" s="5"/>
      <c r="AI1420" s="80"/>
      <c r="AJ1420" s="5"/>
      <c r="AK1420" s="80"/>
      <c r="AL1420" s="5"/>
      <c r="AM1420" s="80"/>
      <c r="AN1420" s="5"/>
      <c r="AO1420" s="80"/>
      <c r="AP1420" s="80"/>
      <c r="AQ1420" s="5"/>
      <c r="AR1420" s="80"/>
      <c r="AS1420" s="5"/>
      <c r="AT1420" s="80"/>
      <c r="AU1420" s="5"/>
      <c r="AV1420" s="80"/>
      <c r="AW1420" s="5"/>
      <c r="AX1420" s="80"/>
      <c r="AY1420" s="5"/>
      <c r="AZ1420" s="80"/>
      <c r="BA1420" s="5"/>
      <c r="BB1420" s="80"/>
      <c r="BC1420" s="80"/>
      <c r="BD1420" s="80"/>
      <c r="BE1420" s="80"/>
      <c r="BF1420" s="80"/>
      <c r="BG1420" s="80"/>
      <c r="BH1420" s="80"/>
      <c r="BI1420" s="80"/>
      <c r="BJ1420" s="80"/>
      <c r="BK1420" s="80"/>
      <c r="BL1420" s="80"/>
      <c r="BM1420" s="80"/>
      <c r="BN1420" s="80"/>
      <c r="BO1420" s="80"/>
      <c r="BP1420" s="80"/>
      <c r="BQ1420" s="80"/>
      <c r="BR1420" s="80"/>
      <c r="BS1420" s="80"/>
      <c r="BT1420" s="80"/>
      <c r="BU1420" s="80"/>
      <c r="BV1420" s="80"/>
      <c r="BW1420" s="80"/>
      <c r="BX1420" s="80"/>
      <c r="BY1420" s="80"/>
      <c r="BZ1420" s="80"/>
      <c r="CE1420" s="5"/>
    </row>
    <row r="1421" spans="2:83" s="6" customFormat="1" x14ac:dyDescent="0.25">
      <c r="B1421" s="77"/>
      <c r="C1421" s="78"/>
      <c r="D1421" s="80"/>
      <c r="E1421" s="80"/>
      <c r="F1421" s="80"/>
      <c r="G1421" s="80"/>
      <c r="H1421" s="80"/>
      <c r="I1421" s="80"/>
      <c r="J1421" s="80"/>
      <c r="K1421" s="5"/>
      <c r="L1421" s="5"/>
      <c r="M1421" s="80"/>
      <c r="N1421" s="5"/>
      <c r="O1421" s="80"/>
      <c r="P1421" s="5"/>
      <c r="Q1421" s="80"/>
      <c r="R1421" s="5"/>
      <c r="S1421" s="80"/>
      <c r="T1421" s="5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5"/>
      <c r="AE1421" s="80"/>
      <c r="AF1421" s="5"/>
      <c r="AG1421" s="80"/>
      <c r="AH1421" s="5"/>
      <c r="AI1421" s="80"/>
      <c r="AJ1421" s="5"/>
      <c r="AK1421" s="80"/>
      <c r="AL1421" s="5"/>
      <c r="AM1421" s="80"/>
      <c r="AN1421" s="5"/>
      <c r="AO1421" s="80"/>
      <c r="AP1421" s="80"/>
      <c r="AQ1421" s="5"/>
      <c r="AR1421" s="80"/>
      <c r="AS1421" s="5"/>
      <c r="AT1421" s="80"/>
      <c r="AU1421" s="5"/>
      <c r="AV1421" s="80"/>
      <c r="AW1421" s="5"/>
      <c r="AX1421" s="80"/>
      <c r="AY1421" s="5"/>
      <c r="AZ1421" s="80"/>
      <c r="BA1421" s="5"/>
      <c r="BB1421" s="80"/>
      <c r="BC1421" s="80"/>
      <c r="BD1421" s="80"/>
      <c r="BE1421" s="80"/>
      <c r="BF1421" s="80"/>
      <c r="BG1421" s="80"/>
      <c r="BH1421" s="80"/>
      <c r="BI1421" s="80"/>
      <c r="BJ1421" s="80"/>
      <c r="BK1421" s="80"/>
      <c r="BL1421" s="80"/>
      <c r="BM1421" s="80"/>
      <c r="BN1421" s="80"/>
      <c r="BO1421" s="80"/>
      <c r="BP1421" s="80"/>
      <c r="BQ1421" s="80"/>
      <c r="BR1421" s="80"/>
      <c r="BS1421" s="80"/>
      <c r="BT1421" s="80"/>
      <c r="BU1421" s="80"/>
      <c r="BV1421" s="80"/>
      <c r="BW1421" s="80"/>
      <c r="BX1421" s="80"/>
      <c r="BY1421" s="80"/>
      <c r="BZ1421" s="80"/>
      <c r="CE1421" s="5"/>
    </row>
    <row r="1422" spans="2:83" s="6" customFormat="1" x14ac:dyDescent="0.25">
      <c r="B1422" s="77"/>
      <c r="C1422" s="78"/>
      <c r="D1422" s="80"/>
      <c r="E1422" s="80"/>
      <c r="F1422" s="80"/>
      <c r="G1422" s="80"/>
      <c r="H1422" s="80"/>
      <c r="I1422" s="80"/>
      <c r="J1422" s="80"/>
      <c r="K1422" s="5"/>
      <c r="L1422" s="5"/>
      <c r="M1422" s="80"/>
      <c r="N1422" s="5"/>
      <c r="O1422" s="80"/>
      <c r="P1422" s="5"/>
      <c r="Q1422" s="80"/>
      <c r="R1422" s="5"/>
      <c r="S1422" s="80"/>
      <c r="T1422" s="5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5"/>
      <c r="AE1422" s="80"/>
      <c r="AF1422" s="5"/>
      <c r="AG1422" s="80"/>
      <c r="AH1422" s="5"/>
      <c r="AI1422" s="80"/>
      <c r="AJ1422" s="5"/>
      <c r="AK1422" s="80"/>
      <c r="AL1422" s="5"/>
      <c r="AM1422" s="80"/>
      <c r="AN1422" s="5"/>
      <c r="AO1422" s="80"/>
      <c r="AP1422" s="80"/>
      <c r="AQ1422" s="5"/>
      <c r="AR1422" s="80"/>
      <c r="AS1422" s="5"/>
      <c r="AT1422" s="80"/>
      <c r="AU1422" s="5"/>
      <c r="AV1422" s="80"/>
      <c r="AW1422" s="5"/>
      <c r="AX1422" s="80"/>
      <c r="AY1422" s="5"/>
      <c r="AZ1422" s="80"/>
      <c r="BA1422" s="5"/>
      <c r="BB1422" s="80"/>
      <c r="BC1422" s="80"/>
      <c r="BD1422" s="80"/>
      <c r="BE1422" s="80"/>
      <c r="BF1422" s="80"/>
      <c r="BG1422" s="80"/>
      <c r="BH1422" s="80"/>
      <c r="BI1422" s="80"/>
      <c r="BJ1422" s="80"/>
      <c r="BK1422" s="80"/>
      <c r="BL1422" s="80"/>
      <c r="BM1422" s="80"/>
      <c r="BN1422" s="80"/>
      <c r="BO1422" s="80"/>
      <c r="BP1422" s="80"/>
      <c r="BQ1422" s="80"/>
      <c r="BR1422" s="80"/>
      <c r="BS1422" s="80"/>
      <c r="BT1422" s="80"/>
      <c r="BU1422" s="80"/>
      <c r="BV1422" s="80"/>
      <c r="BW1422" s="80"/>
      <c r="BX1422" s="80"/>
      <c r="BY1422" s="80"/>
      <c r="BZ1422" s="80"/>
      <c r="CE1422" s="5"/>
    </row>
    <row r="1423" spans="2:83" s="6" customFormat="1" x14ac:dyDescent="0.25">
      <c r="B1423" s="77"/>
      <c r="C1423" s="78"/>
      <c r="D1423" s="80"/>
      <c r="E1423" s="80"/>
      <c r="F1423" s="80"/>
      <c r="G1423" s="80"/>
      <c r="H1423" s="80"/>
      <c r="I1423" s="80"/>
      <c r="J1423" s="80"/>
      <c r="K1423" s="5"/>
      <c r="L1423" s="5"/>
      <c r="M1423" s="80"/>
      <c r="N1423" s="5"/>
      <c r="O1423" s="80"/>
      <c r="P1423" s="5"/>
      <c r="Q1423" s="80"/>
      <c r="R1423" s="5"/>
      <c r="S1423" s="80"/>
      <c r="T1423" s="5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5"/>
      <c r="AE1423" s="80"/>
      <c r="AF1423" s="5"/>
      <c r="AG1423" s="80"/>
      <c r="AH1423" s="5"/>
      <c r="AI1423" s="80"/>
      <c r="AJ1423" s="5"/>
      <c r="AK1423" s="80"/>
      <c r="AL1423" s="5"/>
      <c r="AM1423" s="80"/>
      <c r="AN1423" s="5"/>
      <c r="AO1423" s="80"/>
      <c r="AP1423" s="80"/>
      <c r="AQ1423" s="5"/>
      <c r="AR1423" s="80"/>
      <c r="AS1423" s="5"/>
      <c r="AT1423" s="80"/>
      <c r="AU1423" s="5"/>
      <c r="AV1423" s="80"/>
      <c r="AW1423" s="5"/>
      <c r="AX1423" s="80"/>
      <c r="AY1423" s="5"/>
      <c r="AZ1423" s="80"/>
      <c r="BA1423" s="5"/>
      <c r="BB1423" s="80"/>
      <c r="BC1423" s="80"/>
      <c r="BD1423" s="80"/>
      <c r="BE1423" s="80"/>
      <c r="BF1423" s="80"/>
      <c r="BG1423" s="80"/>
      <c r="BH1423" s="80"/>
      <c r="BI1423" s="80"/>
      <c r="BJ1423" s="80"/>
      <c r="BK1423" s="80"/>
      <c r="BL1423" s="80"/>
      <c r="BM1423" s="80"/>
      <c r="BN1423" s="80"/>
      <c r="BO1423" s="80"/>
      <c r="BP1423" s="80"/>
      <c r="BQ1423" s="80"/>
      <c r="BR1423" s="80"/>
      <c r="BS1423" s="80"/>
      <c r="BT1423" s="80"/>
      <c r="BU1423" s="80"/>
      <c r="BV1423" s="80"/>
      <c r="BW1423" s="80"/>
      <c r="BX1423" s="80"/>
      <c r="BY1423" s="80"/>
      <c r="BZ1423" s="80"/>
      <c r="CE1423" s="5"/>
    </row>
    <row r="1424" spans="2:83" s="6" customFormat="1" x14ac:dyDescent="0.25">
      <c r="B1424" s="77"/>
      <c r="C1424" s="78"/>
      <c r="D1424" s="80"/>
      <c r="E1424" s="80"/>
      <c r="F1424" s="80"/>
      <c r="G1424" s="80"/>
      <c r="H1424" s="80"/>
      <c r="I1424" s="80"/>
      <c r="J1424" s="80"/>
      <c r="K1424" s="5"/>
      <c r="L1424" s="5"/>
      <c r="M1424" s="80"/>
      <c r="N1424" s="5"/>
      <c r="O1424" s="80"/>
      <c r="P1424" s="5"/>
      <c r="Q1424" s="80"/>
      <c r="R1424" s="5"/>
      <c r="S1424" s="80"/>
      <c r="T1424" s="5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5"/>
      <c r="AE1424" s="80"/>
      <c r="AF1424" s="5"/>
      <c r="AG1424" s="80"/>
      <c r="AH1424" s="5"/>
      <c r="AI1424" s="80"/>
      <c r="AJ1424" s="5"/>
      <c r="AK1424" s="80"/>
      <c r="AL1424" s="5"/>
      <c r="AM1424" s="80"/>
      <c r="AN1424" s="5"/>
      <c r="AO1424" s="80"/>
      <c r="AP1424" s="80"/>
      <c r="AQ1424" s="5"/>
      <c r="AR1424" s="80"/>
      <c r="AS1424" s="5"/>
      <c r="AT1424" s="80"/>
      <c r="AU1424" s="5"/>
      <c r="AV1424" s="80"/>
      <c r="AW1424" s="5"/>
      <c r="AX1424" s="80"/>
      <c r="AY1424" s="5"/>
      <c r="AZ1424" s="80"/>
      <c r="BA1424" s="5"/>
      <c r="BB1424" s="80"/>
      <c r="BC1424" s="80"/>
      <c r="BD1424" s="80"/>
      <c r="BE1424" s="80"/>
      <c r="BF1424" s="80"/>
      <c r="BG1424" s="80"/>
      <c r="BH1424" s="80"/>
      <c r="BI1424" s="80"/>
      <c r="BJ1424" s="80"/>
      <c r="BK1424" s="80"/>
      <c r="BL1424" s="80"/>
      <c r="BM1424" s="80"/>
      <c r="BN1424" s="80"/>
      <c r="BO1424" s="80"/>
      <c r="BP1424" s="80"/>
      <c r="BQ1424" s="80"/>
      <c r="BR1424" s="80"/>
      <c r="BS1424" s="80"/>
      <c r="BT1424" s="80"/>
      <c r="BU1424" s="80"/>
      <c r="BV1424" s="80"/>
      <c r="BW1424" s="80"/>
      <c r="BX1424" s="80"/>
      <c r="BY1424" s="80"/>
      <c r="BZ1424" s="80"/>
      <c r="CE1424" s="5"/>
    </row>
    <row r="1425" spans="2:83" s="6" customFormat="1" x14ac:dyDescent="0.25">
      <c r="B1425" s="77"/>
      <c r="C1425" s="78"/>
      <c r="D1425" s="80"/>
      <c r="E1425" s="80"/>
      <c r="F1425" s="80"/>
      <c r="G1425" s="80"/>
      <c r="H1425" s="80"/>
      <c r="I1425" s="80"/>
      <c r="J1425" s="80"/>
      <c r="K1425" s="5"/>
      <c r="L1425" s="5"/>
      <c r="M1425" s="80"/>
      <c r="N1425" s="5"/>
      <c r="O1425" s="80"/>
      <c r="P1425" s="5"/>
      <c r="Q1425" s="80"/>
      <c r="R1425" s="5"/>
      <c r="S1425" s="80"/>
      <c r="T1425" s="5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5"/>
      <c r="AE1425" s="80"/>
      <c r="AF1425" s="5"/>
      <c r="AG1425" s="80"/>
      <c r="AH1425" s="5"/>
      <c r="AI1425" s="80"/>
      <c r="AJ1425" s="5"/>
      <c r="AK1425" s="80"/>
      <c r="AL1425" s="5"/>
      <c r="AM1425" s="80"/>
      <c r="AN1425" s="5"/>
      <c r="AO1425" s="80"/>
      <c r="AP1425" s="80"/>
      <c r="AQ1425" s="5"/>
      <c r="AR1425" s="80"/>
      <c r="AS1425" s="5"/>
      <c r="AT1425" s="80"/>
      <c r="AU1425" s="5"/>
      <c r="AV1425" s="80"/>
      <c r="AW1425" s="5"/>
      <c r="AX1425" s="80"/>
      <c r="AY1425" s="5"/>
      <c r="AZ1425" s="80"/>
      <c r="BA1425" s="5"/>
      <c r="BB1425" s="80"/>
      <c r="BC1425" s="80"/>
      <c r="BD1425" s="80"/>
      <c r="BE1425" s="80"/>
      <c r="BF1425" s="80"/>
      <c r="BG1425" s="80"/>
      <c r="BH1425" s="80"/>
      <c r="BI1425" s="80"/>
      <c r="BJ1425" s="80"/>
      <c r="BK1425" s="80"/>
      <c r="BL1425" s="80"/>
      <c r="BM1425" s="80"/>
      <c r="BN1425" s="80"/>
      <c r="BO1425" s="80"/>
      <c r="BP1425" s="80"/>
      <c r="BQ1425" s="80"/>
      <c r="BR1425" s="80"/>
      <c r="BS1425" s="80"/>
      <c r="BT1425" s="80"/>
      <c r="BU1425" s="80"/>
      <c r="BV1425" s="80"/>
      <c r="BW1425" s="80"/>
      <c r="BX1425" s="80"/>
      <c r="BY1425" s="80"/>
      <c r="BZ1425" s="80"/>
      <c r="CE1425" s="5"/>
    </row>
    <row r="1426" spans="2:83" s="6" customFormat="1" x14ac:dyDescent="0.25">
      <c r="B1426" s="77"/>
      <c r="C1426" s="78"/>
      <c r="D1426" s="80"/>
      <c r="E1426" s="80"/>
      <c r="F1426" s="80"/>
      <c r="G1426" s="80"/>
      <c r="H1426" s="80"/>
      <c r="I1426" s="80"/>
      <c r="J1426" s="80"/>
      <c r="K1426" s="5"/>
      <c r="L1426" s="5"/>
      <c r="M1426" s="80"/>
      <c r="N1426" s="5"/>
      <c r="O1426" s="80"/>
      <c r="P1426" s="5"/>
      <c r="Q1426" s="80"/>
      <c r="R1426" s="5"/>
      <c r="S1426" s="80"/>
      <c r="T1426" s="5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5"/>
      <c r="AE1426" s="80"/>
      <c r="AF1426" s="5"/>
      <c r="AG1426" s="80"/>
      <c r="AH1426" s="5"/>
      <c r="AI1426" s="80"/>
      <c r="AJ1426" s="5"/>
      <c r="AK1426" s="80"/>
      <c r="AL1426" s="5"/>
      <c r="AM1426" s="80"/>
      <c r="AN1426" s="5"/>
      <c r="AO1426" s="80"/>
      <c r="AP1426" s="80"/>
      <c r="AQ1426" s="5"/>
      <c r="AR1426" s="80"/>
      <c r="AS1426" s="5"/>
      <c r="AT1426" s="80"/>
      <c r="AU1426" s="5"/>
      <c r="AV1426" s="80"/>
      <c r="AW1426" s="5"/>
      <c r="AX1426" s="80"/>
      <c r="AY1426" s="5"/>
      <c r="AZ1426" s="80"/>
      <c r="BA1426" s="5"/>
      <c r="BB1426" s="80"/>
      <c r="BC1426" s="80"/>
      <c r="BD1426" s="80"/>
      <c r="BE1426" s="80"/>
      <c r="BF1426" s="80"/>
      <c r="BG1426" s="80"/>
      <c r="BH1426" s="80"/>
      <c r="BI1426" s="80"/>
      <c r="BJ1426" s="80"/>
      <c r="BK1426" s="80"/>
      <c r="BL1426" s="80"/>
      <c r="BM1426" s="80"/>
      <c r="BN1426" s="80"/>
      <c r="BO1426" s="80"/>
      <c r="BP1426" s="80"/>
      <c r="BQ1426" s="80"/>
      <c r="BR1426" s="80"/>
      <c r="BS1426" s="80"/>
      <c r="BT1426" s="80"/>
      <c r="BU1426" s="80"/>
      <c r="BV1426" s="80"/>
      <c r="BW1426" s="80"/>
      <c r="BX1426" s="80"/>
      <c r="BY1426" s="80"/>
      <c r="BZ1426" s="80"/>
      <c r="CE1426" s="5"/>
    </row>
    <row r="1427" spans="2:83" s="6" customFormat="1" x14ac:dyDescent="0.25">
      <c r="B1427" s="77"/>
      <c r="C1427" s="78"/>
      <c r="D1427" s="80"/>
      <c r="E1427" s="80"/>
      <c r="F1427" s="80"/>
      <c r="G1427" s="80"/>
      <c r="H1427" s="80"/>
      <c r="I1427" s="80"/>
      <c r="J1427" s="80"/>
      <c r="K1427" s="5"/>
      <c r="L1427" s="5"/>
      <c r="M1427" s="80"/>
      <c r="N1427" s="5"/>
      <c r="O1427" s="80"/>
      <c r="P1427" s="5"/>
      <c r="Q1427" s="80"/>
      <c r="R1427" s="5"/>
      <c r="S1427" s="80"/>
      <c r="T1427" s="5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5"/>
      <c r="AE1427" s="80"/>
      <c r="AF1427" s="5"/>
      <c r="AG1427" s="80"/>
      <c r="AH1427" s="5"/>
      <c r="AI1427" s="80"/>
      <c r="AJ1427" s="5"/>
      <c r="AK1427" s="80"/>
      <c r="AL1427" s="5"/>
      <c r="AM1427" s="80"/>
      <c r="AN1427" s="5"/>
      <c r="AO1427" s="80"/>
      <c r="AP1427" s="80"/>
      <c r="AQ1427" s="5"/>
      <c r="AR1427" s="80"/>
      <c r="AS1427" s="5"/>
      <c r="AT1427" s="80"/>
      <c r="AU1427" s="5"/>
      <c r="AV1427" s="80"/>
      <c r="AW1427" s="5"/>
      <c r="AX1427" s="80"/>
      <c r="AY1427" s="5"/>
      <c r="AZ1427" s="80"/>
      <c r="BA1427" s="5"/>
      <c r="BB1427" s="80"/>
      <c r="BC1427" s="80"/>
      <c r="BD1427" s="80"/>
      <c r="BE1427" s="80"/>
      <c r="BF1427" s="80"/>
      <c r="BG1427" s="80"/>
      <c r="BH1427" s="80"/>
      <c r="BI1427" s="80"/>
      <c r="BJ1427" s="80"/>
      <c r="BK1427" s="80"/>
      <c r="BL1427" s="80"/>
      <c r="BM1427" s="80"/>
      <c r="BN1427" s="80"/>
      <c r="BO1427" s="80"/>
      <c r="BP1427" s="80"/>
      <c r="BQ1427" s="80"/>
      <c r="BR1427" s="80"/>
      <c r="BS1427" s="80"/>
      <c r="BT1427" s="80"/>
      <c r="BU1427" s="80"/>
      <c r="BV1427" s="80"/>
      <c r="BW1427" s="80"/>
      <c r="BX1427" s="80"/>
      <c r="BY1427" s="80"/>
      <c r="BZ1427" s="80"/>
      <c r="CE1427" s="5"/>
    </row>
    <row r="1428" spans="2:83" s="6" customFormat="1" x14ac:dyDescent="0.25">
      <c r="B1428" s="77"/>
      <c r="C1428" s="78"/>
      <c r="D1428" s="80"/>
      <c r="E1428" s="80"/>
      <c r="F1428" s="80"/>
      <c r="G1428" s="80"/>
      <c r="H1428" s="80"/>
      <c r="I1428" s="80"/>
      <c r="J1428" s="80"/>
      <c r="K1428" s="5"/>
      <c r="L1428" s="5"/>
      <c r="M1428" s="80"/>
      <c r="N1428" s="5"/>
      <c r="O1428" s="80"/>
      <c r="P1428" s="5"/>
      <c r="Q1428" s="80"/>
      <c r="R1428" s="5"/>
      <c r="S1428" s="80"/>
      <c r="T1428" s="5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5"/>
      <c r="AE1428" s="80"/>
      <c r="AF1428" s="5"/>
      <c r="AG1428" s="80"/>
      <c r="AH1428" s="5"/>
      <c r="AI1428" s="80"/>
      <c r="AJ1428" s="5"/>
      <c r="AK1428" s="80"/>
      <c r="AL1428" s="5"/>
      <c r="AM1428" s="80"/>
      <c r="AN1428" s="5"/>
      <c r="AO1428" s="80"/>
      <c r="AP1428" s="80"/>
      <c r="AQ1428" s="5"/>
      <c r="AR1428" s="80"/>
      <c r="AS1428" s="5"/>
      <c r="AT1428" s="80"/>
      <c r="AU1428" s="5"/>
      <c r="AV1428" s="80"/>
      <c r="AW1428" s="5"/>
      <c r="AX1428" s="80"/>
      <c r="AY1428" s="5"/>
      <c r="AZ1428" s="80"/>
      <c r="BA1428" s="5"/>
      <c r="BB1428" s="80"/>
      <c r="BC1428" s="80"/>
      <c r="BD1428" s="80"/>
      <c r="BE1428" s="80"/>
      <c r="BF1428" s="80"/>
      <c r="BG1428" s="80"/>
      <c r="BH1428" s="80"/>
      <c r="BI1428" s="80"/>
      <c r="BJ1428" s="80"/>
      <c r="BK1428" s="80"/>
      <c r="BL1428" s="80"/>
      <c r="BM1428" s="80"/>
      <c r="BN1428" s="80"/>
      <c r="BO1428" s="80"/>
      <c r="BP1428" s="80"/>
      <c r="BQ1428" s="80"/>
      <c r="BR1428" s="80"/>
      <c r="BS1428" s="80"/>
      <c r="BT1428" s="80"/>
      <c r="BU1428" s="80"/>
      <c r="BV1428" s="80"/>
      <c r="BW1428" s="80"/>
      <c r="BX1428" s="80"/>
      <c r="BY1428" s="80"/>
      <c r="BZ1428" s="80"/>
      <c r="CE1428" s="5"/>
    </row>
    <row r="1429" spans="2:83" s="6" customFormat="1" x14ac:dyDescent="0.25">
      <c r="B1429" s="77"/>
      <c r="C1429" s="78"/>
      <c r="D1429" s="80"/>
      <c r="E1429" s="80"/>
      <c r="F1429" s="80"/>
      <c r="G1429" s="80"/>
      <c r="H1429" s="80"/>
      <c r="I1429" s="80"/>
      <c r="J1429" s="80"/>
      <c r="K1429" s="5"/>
      <c r="L1429" s="5"/>
      <c r="M1429" s="80"/>
      <c r="N1429" s="5"/>
      <c r="O1429" s="80"/>
      <c r="P1429" s="5"/>
      <c r="Q1429" s="80"/>
      <c r="R1429" s="5"/>
      <c r="S1429" s="80"/>
      <c r="T1429" s="5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5"/>
      <c r="AE1429" s="80"/>
      <c r="AF1429" s="5"/>
      <c r="AG1429" s="80"/>
      <c r="AH1429" s="5"/>
      <c r="AI1429" s="80"/>
      <c r="AJ1429" s="5"/>
      <c r="AK1429" s="80"/>
      <c r="AL1429" s="5"/>
      <c r="AM1429" s="80"/>
      <c r="AN1429" s="5"/>
      <c r="AO1429" s="80"/>
      <c r="AP1429" s="80"/>
      <c r="AQ1429" s="5"/>
      <c r="AR1429" s="80"/>
      <c r="AS1429" s="5"/>
      <c r="AT1429" s="80"/>
      <c r="AU1429" s="5"/>
      <c r="AV1429" s="80"/>
      <c r="AW1429" s="5"/>
      <c r="AX1429" s="80"/>
      <c r="AY1429" s="5"/>
      <c r="AZ1429" s="80"/>
      <c r="BA1429" s="5"/>
      <c r="BB1429" s="80"/>
      <c r="BC1429" s="80"/>
      <c r="BD1429" s="80"/>
      <c r="BE1429" s="80"/>
      <c r="BF1429" s="80"/>
      <c r="BG1429" s="80"/>
      <c r="BH1429" s="80"/>
      <c r="BI1429" s="80"/>
      <c r="BJ1429" s="80"/>
      <c r="BK1429" s="80"/>
      <c r="BL1429" s="80"/>
      <c r="BM1429" s="80"/>
      <c r="BN1429" s="80"/>
      <c r="BO1429" s="80"/>
      <c r="BP1429" s="80"/>
      <c r="BQ1429" s="80"/>
      <c r="BR1429" s="80"/>
      <c r="BS1429" s="80"/>
      <c r="BT1429" s="80"/>
      <c r="BU1429" s="80"/>
      <c r="BV1429" s="80"/>
      <c r="BW1429" s="80"/>
      <c r="BX1429" s="80"/>
      <c r="BY1429" s="80"/>
      <c r="BZ1429" s="80"/>
      <c r="CE1429" s="5"/>
    </row>
    <row r="1430" spans="2:83" s="6" customFormat="1" x14ac:dyDescent="0.25">
      <c r="B1430" s="77"/>
      <c r="C1430" s="78"/>
      <c r="D1430" s="80"/>
      <c r="E1430" s="80"/>
      <c r="F1430" s="80"/>
      <c r="G1430" s="80"/>
      <c r="H1430" s="80"/>
      <c r="I1430" s="80"/>
      <c r="J1430" s="80"/>
      <c r="K1430" s="5"/>
      <c r="L1430" s="5"/>
      <c r="M1430" s="80"/>
      <c r="N1430" s="5"/>
      <c r="O1430" s="80"/>
      <c r="P1430" s="5"/>
      <c r="Q1430" s="80"/>
      <c r="R1430" s="5"/>
      <c r="S1430" s="80"/>
      <c r="T1430" s="5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5"/>
      <c r="AE1430" s="80"/>
      <c r="AF1430" s="5"/>
      <c r="AG1430" s="80"/>
      <c r="AH1430" s="5"/>
      <c r="AI1430" s="80"/>
      <c r="AJ1430" s="5"/>
      <c r="AK1430" s="80"/>
      <c r="AL1430" s="5"/>
      <c r="AM1430" s="80"/>
      <c r="AN1430" s="5"/>
      <c r="AO1430" s="80"/>
      <c r="AP1430" s="80"/>
      <c r="AQ1430" s="5"/>
      <c r="AR1430" s="80"/>
      <c r="AS1430" s="5"/>
      <c r="AT1430" s="80"/>
      <c r="AU1430" s="5"/>
      <c r="AV1430" s="80"/>
      <c r="AW1430" s="5"/>
      <c r="AX1430" s="80"/>
      <c r="AY1430" s="5"/>
      <c r="AZ1430" s="80"/>
      <c r="BA1430" s="5"/>
      <c r="BB1430" s="80"/>
      <c r="BC1430" s="80"/>
      <c r="BD1430" s="80"/>
      <c r="BE1430" s="80"/>
      <c r="BF1430" s="80"/>
      <c r="BG1430" s="80"/>
      <c r="BH1430" s="80"/>
      <c r="BI1430" s="80"/>
      <c r="BJ1430" s="80"/>
      <c r="BK1430" s="80"/>
      <c r="BL1430" s="80"/>
      <c r="BM1430" s="80"/>
      <c r="BN1430" s="80"/>
      <c r="BO1430" s="80"/>
      <c r="BP1430" s="80"/>
      <c r="BQ1430" s="80"/>
      <c r="BR1430" s="80"/>
      <c r="BS1430" s="80"/>
      <c r="BT1430" s="80"/>
      <c r="BU1430" s="80"/>
      <c r="BV1430" s="80"/>
      <c r="BW1430" s="80"/>
      <c r="BX1430" s="80"/>
      <c r="BY1430" s="80"/>
      <c r="BZ1430" s="80"/>
      <c r="CE1430" s="5"/>
    </row>
    <row r="1431" spans="2:83" s="6" customFormat="1" x14ac:dyDescent="0.25">
      <c r="B1431" s="77"/>
      <c r="C1431" s="78"/>
      <c r="D1431" s="80"/>
      <c r="E1431" s="80"/>
      <c r="F1431" s="80"/>
      <c r="G1431" s="80"/>
      <c r="H1431" s="80"/>
      <c r="I1431" s="80"/>
      <c r="J1431" s="80"/>
      <c r="K1431" s="5"/>
      <c r="L1431" s="5"/>
      <c r="M1431" s="80"/>
      <c r="N1431" s="5"/>
      <c r="O1431" s="80"/>
      <c r="P1431" s="5"/>
      <c r="Q1431" s="80"/>
      <c r="R1431" s="5"/>
      <c r="S1431" s="80"/>
      <c r="T1431" s="5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5"/>
      <c r="AE1431" s="80"/>
      <c r="AF1431" s="5"/>
      <c r="AG1431" s="80"/>
      <c r="AH1431" s="5"/>
      <c r="AI1431" s="80"/>
      <c r="AJ1431" s="5"/>
      <c r="AK1431" s="80"/>
      <c r="AL1431" s="5"/>
      <c r="AM1431" s="80"/>
      <c r="AN1431" s="5"/>
      <c r="AO1431" s="80"/>
      <c r="AP1431" s="80"/>
      <c r="AQ1431" s="5"/>
      <c r="AR1431" s="80"/>
      <c r="AS1431" s="5"/>
      <c r="AT1431" s="80"/>
      <c r="AU1431" s="5"/>
      <c r="AV1431" s="80"/>
      <c r="AW1431" s="5"/>
      <c r="AX1431" s="80"/>
      <c r="AY1431" s="5"/>
      <c r="AZ1431" s="80"/>
      <c r="BA1431" s="5"/>
      <c r="BB1431" s="80"/>
      <c r="BC1431" s="80"/>
      <c r="BD1431" s="80"/>
      <c r="BE1431" s="80"/>
      <c r="BF1431" s="80"/>
      <c r="BG1431" s="80"/>
      <c r="BH1431" s="80"/>
      <c r="BI1431" s="80"/>
      <c r="BJ1431" s="80"/>
      <c r="BK1431" s="80"/>
      <c r="BL1431" s="80"/>
      <c r="BM1431" s="80"/>
      <c r="BN1431" s="80"/>
      <c r="BO1431" s="80"/>
      <c r="BP1431" s="80"/>
      <c r="BQ1431" s="80"/>
      <c r="BR1431" s="80"/>
      <c r="BS1431" s="80"/>
      <c r="BT1431" s="80"/>
      <c r="BU1431" s="80"/>
      <c r="BV1431" s="80"/>
      <c r="BW1431" s="80"/>
      <c r="BX1431" s="80"/>
      <c r="BY1431" s="80"/>
      <c r="BZ1431" s="80"/>
      <c r="CE1431" s="5"/>
    </row>
    <row r="1432" spans="2:83" s="6" customFormat="1" x14ac:dyDescent="0.25">
      <c r="B1432" s="77"/>
      <c r="C1432" s="78"/>
      <c r="D1432" s="80"/>
      <c r="E1432" s="80"/>
      <c r="F1432" s="80"/>
      <c r="G1432" s="80"/>
      <c r="H1432" s="80"/>
      <c r="I1432" s="80"/>
      <c r="J1432" s="80"/>
      <c r="K1432" s="5"/>
      <c r="L1432" s="5"/>
      <c r="M1432" s="80"/>
      <c r="N1432" s="5"/>
      <c r="O1432" s="80"/>
      <c r="P1432" s="5"/>
      <c r="Q1432" s="80"/>
      <c r="R1432" s="5"/>
      <c r="S1432" s="80"/>
      <c r="T1432" s="5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5"/>
      <c r="AE1432" s="80"/>
      <c r="AF1432" s="5"/>
      <c r="AG1432" s="80"/>
      <c r="AH1432" s="5"/>
      <c r="AI1432" s="80"/>
      <c r="AJ1432" s="5"/>
      <c r="AK1432" s="80"/>
      <c r="AL1432" s="5"/>
      <c r="AM1432" s="80"/>
      <c r="AN1432" s="5"/>
      <c r="AO1432" s="80"/>
      <c r="AP1432" s="80"/>
      <c r="AQ1432" s="5"/>
      <c r="AR1432" s="80"/>
      <c r="AS1432" s="5"/>
      <c r="AT1432" s="80"/>
      <c r="AU1432" s="5"/>
      <c r="AV1432" s="80"/>
      <c r="AW1432" s="5"/>
      <c r="AX1432" s="80"/>
      <c r="AY1432" s="5"/>
      <c r="AZ1432" s="80"/>
      <c r="BA1432" s="5"/>
      <c r="BB1432" s="80"/>
      <c r="BC1432" s="80"/>
      <c r="BD1432" s="80"/>
      <c r="BE1432" s="80"/>
      <c r="BF1432" s="80"/>
      <c r="BG1432" s="80"/>
      <c r="BH1432" s="80"/>
      <c r="BI1432" s="80"/>
      <c r="BJ1432" s="80"/>
      <c r="BK1432" s="80"/>
      <c r="BL1432" s="80"/>
      <c r="BM1432" s="80"/>
      <c r="BN1432" s="80"/>
      <c r="BO1432" s="80"/>
      <c r="BP1432" s="80"/>
      <c r="BQ1432" s="80"/>
      <c r="BR1432" s="80"/>
      <c r="BS1432" s="80"/>
      <c r="BT1432" s="80"/>
      <c r="BU1432" s="80"/>
      <c r="BV1432" s="80"/>
      <c r="BW1432" s="80"/>
      <c r="BX1432" s="80"/>
      <c r="BY1432" s="80"/>
      <c r="BZ1432" s="80"/>
      <c r="CE1432" s="5"/>
    </row>
    <row r="1433" spans="2:83" s="6" customFormat="1" x14ac:dyDescent="0.25">
      <c r="B1433" s="77"/>
      <c r="C1433" s="78"/>
      <c r="D1433" s="80"/>
      <c r="E1433" s="80"/>
      <c r="F1433" s="80"/>
      <c r="G1433" s="80"/>
      <c r="H1433" s="80"/>
      <c r="I1433" s="80"/>
      <c r="J1433" s="80"/>
      <c r="K1433" s="5"/>
      <c r="L1433" s="5"/>
      <c r="M1433" s="80"/>
      <c r="N1433" s="5"/>
      <c r="O1433" s="80"/>
      <c r="P1433" s="5"/>
      <c r="Q1433" s="80"/>
      <c r="R1433" s="5"/>
      <c r="S1433" s="80"/>
      <c r="T1433" s="5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5"/>
      <c r="AE1433" s="80"/>
      <c r="AF1433" s="5"/>
      <c r="AG1433" s="80"/>
      <c r="AH1433" s="5"/>
      <c r="AI1433" s="80"/>
      <c r="AJ1433" s="5"/>
      <c r="AK1433" s="80"/>
      <c r="AL1433" s="5"/>
      <c r="AM1433" s="80"/>
      <c r="AN1433" s="5"/>
      <c r="AO1433" s="80"/>
      <c r="AP1433" s="80"/>
      <c r="AQ1433" s="5"/>
      <c r="AR1433" s="80"/>
      <c r="AS1433" s="5"/>
      <c r="AT1433" s="80"/>
      <c r="AU1433" s="5"/>
      <c r="AV1433" s="80"/>
      <c r="AW1433" s="5"/>
      <c r="AX1433" s="80"/>
      <c r="AY1433" s="5"/>
      <c r="AZ1433" s="80"/>
      <c r="BA1433" s="5"/>
      <c r="BB1433" s="80"/>
      <c r="BC1433" s="80"/>
      <c r="BD1433" s="80"/>
      <c r="BE1433" s="80"/>
      <c r="BF1433" s="80"/>
      <c r="BG1433" s="80"/>
      <c r="BH1433" s="80"/>
      <c r="BI1433" s="80"/>
      <c r="BJ1433" s="80"/>
      <c r="BK1433" s="80"/>
      <c r="BL1433" s="80"/>
      <c r="BM1433" s="80"/>
      <c r="BN1433" s="80"/>
      <c r="BO1433" s="80"/>
      <c r="BP1433" s="80"/>
      <c r="BQ1433" s="80"/>
      <c r="BR1433" s="80"/>
      <c r="BS1433" s="80"/>
      <c r="BT1433" s="80"/>
      <c r="BU1433" s="80"/>
      <c r="BV1433" s="80"/>
      <c r="BW1433" s="80"/>
      <c r="BX1433" s="80"/>
      <c r="BY1433" s="80"/>
      <c r="BZ1433" s="80"/>
      <c r="CE1433" s="5"/>
    </row>
    <row r="1434" spans="2:83" s="6" customFormat="1" x14ac:dyDescent="0.25">
      <c r="B1434" s="77"/>
      <c r="C1434" s="78"/>
      <c r="D1434" s="80"/>
      <c r="E1434" s="80"/>
      <c r="F1434" s="80"/>
      <c r="G1434" s="80"/>
      <c r="H1434" s="80"/>
      <c r="I1434" s="80"/>
      <c r="J1434" s="80"/>
      <c r="K1434" s="5"/>
      <c r="L1434" s="5"/>
      <c r="M1434" s="80"/>
      <c r="N1434" s="5"/>
      <c r="O1434" s="80"/>
      <c r="P1434" s="5"/>
      <c r="Q1434" s="80"/>
      <c r="R1434" s="5"/>
      <c r="S1434" s="80"/>
      <c r="T1434" s="5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5"/>
      <c r="AE1434" s="80"/>
      <c r="AF1434" s="5"/>
      <c r="AG1434" s="80"/>
      <c r="AH1434" s="5"/>
      <c r="AI1434" s="80"/>
      <c r="AJ1434" s="5"/>
      <c r="AK1434" s="80"/>
      <c r="AL1434" s="5"/>
      <c r="AM1434" s="80"/>
      <c r="AN1434" s="5"/>
      <c r="AO1434" s="80"/>
      <c r="AP1434" s="80"/>
      <c r="AQ1434" s="5"/>
      <c r="AR1434" s="80"/>
      <c r="AS1434" s="5"/>
      <c r="AT1434" s="80"/>
      <c r="AU1434" s="5"/>
      <c r="AV1434" s="80"/>
      <c r="AW1434" s="5"/>
      <c r="AX1434" s="80"/>
      <c r="AY1434" s="5"/>
      <c r="AZ1434" s="80"/>
      <c r="BA1434" s="5"/>
      <c r="BB1434" s="80"/>
      <c r="BC1434" s="80"/>
      <c r="BD1434" s="80"/>
      <c r="BE1434" s="80"/>
      <c r="BF1434" s="80"/>
      <c r="BG1434" s="80"/>
      <c r="BH1434" s="80"/>
      <c r="BI1434" s="80"/>
      <c r="BJ1434" s="80"/>
      <c r="BK1434" s="80"/>
      <c r="BL1434" s="80"/>
      <c r="BM1434" s="80"/>
      <c r="BN1434" s="80"/>
      <c r="BO1434" s="80"/>
      <c r="BP1434" s="80"/>
      <c r="BQ1434" s="80"/>
      <c r="BR1434" s="80"/>
      <c r="BS1434" s="80"/>
      <c r="BT1434" s="80"/>
      <c r="BU1434" s="80"/>
      <c r="BV1434" s="80"/>
      <c r="BW1434" s="80"/>
      <c r="BX1434" s="80"/>
      <c r="BY1434" s="80"/>
      <c r="BZ1434" s="80"/>
      <c r="CE1434" s="5"/>
    </row>
    <row r="1435" spans="2:83" s="6" customFormat="1" x14ac:dyDescent="0.25">
      <c r="B1435" s="77"/>
      <c r="C1435" s="78"/>
      <c r="D1435" s="80"/>
      <c r="E1435" s="80"/>
      <c r="F1435" s="80"/>
      <c r="G1435" s="80"/>
      <c r="H1435" s="80"/>
      <c r="I1435" s="80"/>
      <c r="J1435" s="80"/>
      <c r="K1435" s="5"/>
      <c r="L1435" s="5"/>
      <c r="M1435" s="80"/>
      <c r="N1435" s="5"/>
      <c r="O1435" s="80"/>
      <c r="P1435" s="5"/>
      <c r="Q1435" s="80"/>
      <c r="R1435" s="5"/>
      <c r="S1435" s="80"/>
      <c r="T1435" s="5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5"/>
      <c r="AE1435" s="80"/>
      <c r="AF1435" s="5"/>
      <c r="AG1435" s="80"/>
      <c r="AH1435" s="5"/>
      <c r="AI1435" s="80"/>
      <c r="AJ1435" s="5"/>
      <c r="AK1435" s="80"/>
      <c r="AL1435" s="5"/>
      <c r="AM1435" s="80"/>
      <c r="AN1435" s="5"/>
      <c r="AO1435" s="80"/>
      <c r="AP1435" s="80"/>
      <c r="AQ1435" s="5"/>
      <c r="AR1435" s="80"/>
      <c r="AS1435" s="5"/>
      <c r="AT1435" s="80"/>
      <c r="AU1435" s="5"/>
      <c r="AV1435" s="80"/>
      <c r="AW1435" s="5"/>
      <c r="AX1435" s="80"/>
      <c r="AY1435" s="5"/>
      <c r="AZ1435" s="80"/>
      <c r="BA1435" s="5"/>
      <c r="BB1435" s="80"/>
      <c r="BC1435" s="80"/>
      <c r="BD1435" s="80"/>
      <c r="BE1435" s="80"/>
      <c r="BF1435" s="80"/>
      <c r="BG1435" s="80"/>
      <c r="BH1435" s="80"/>
      <c r="BI1435" s="80"/>
      <c r="BJ1435" s="80"/>
      <c r="BK1435" s="80"/>
      <c r="BL1435" s="80"/>
      <c r="BM1435" s="80"/>
      <c r="BN1435" s="80"/>
      <c r="BO1435" s="80"/>
      <c r="BP1435" s="80"/>
      <c r="BQ1435" s="80"/>
      <c r="BR1435" s="80"/>
      <c r="BS1435" s="80"/>
      <c r="BT1435" s="80"/>
      <c r="BU1435" s="80"/>
      <c r="BV1435" s="80"/>
      <c r="BW1435" s="80"/>
      <c r="BX1435" s="80"/>
      <c r="BY1435" s="80"/>
      <c r="BZ1435" s="80"/>
      <c r="CE1435" s="5"/>
    </row>
    <row r="1436" spans="2:83" s="6" customFormat="1" x14ac:dyDescent="0.25">
      <c r="B1436" s="77"/>
      <c r="C1436" s="78"/>
      <c r="D1436" s="80"/>
      <c r="E1436" s="80"/>
      <c r="F1436" s="80"/>
      <c r="G1436" s="80"/>
      <c r="H1436" s="80"/>
      <c r="I1436" s="80"/>
      <c r="J1436" s="80"/>
      <c r="K1436" s="5"/>
      <c r="L1436" s="5"/>
      <c r="M1436" s="80"/>
      <c r="N1436" s="5"/>
      <c r="O1436" s="80"/>
      <c r="P1436" s="5"/>
      <c r="Q1436" s="80"/>
      <c r="R1436" s="5"/>
      <c r="S1436" s="80"/>
      <c r="T1436" s="5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5"/>
      <c r="AE1436" s="80"/>
      <c r="AF1436" s="5"/>
      <c r="AG1436" s="80"/>
      <c r="AH1436" s="5"/>
      <c r="AI1436" s="80"/>
      <c r="AJ1436" s="5"/>
      <c r="AK1436" s="80"/>
      <c r="AL1436" s="5"/>
      <c r="AM1436" s="80"/>
      <c r="AN1436" s="5"/>
      <c r="AO1436" s="80"/>
      <c r="AP1436" s="80"/>
      <c r="AQ1436" s="5"/>
      <c r="AR1436" s="80"/>
      <c r="AS1436" s="5"/>
      <c r="AT1436" s="80"/>
      <c r="AU1436" s="5"/>
      <c r="AV1436" s="80"/>
      <c r="AW1436" s="5"/>
      <c r="AX1436" s="80"/>
      <c r="AY1436" s="5"/>
      <c r="AZ1436" s="80"/>
      <c r="BA1436" s="5"/>
      <c r="BB1436" s="80"/>
      <c r="BC1436" s="80"/>
      <c r="BD1436" s="80"/>
      <c r="BE1436" s="80"/>
      <c r="BF1436" s="80"/>
      <c r="BG1436" s="80"/>
      <c r="BH1436" s="80"/>
      <c r="BI1436" s="80"/>
      <c r="BJ1436" s="80"/>
      <c r="BK1436" s="80"/>
      <c r="BL1436" s="80"/>
      <c r="BM1436" s="80"/>
      <c r="BN1436" s="80"/>
      <c r="BO1436" s="80"/>
      <c r="BP1436" s="80"/>
      <c r="BQ1436" s="80"/>
      <c r="BR1436" s="80"/>
      <c r="BS1436" s="80"/>
      <c r="BT1436" s="80"/>
      <c r="BU1436" s="80"/>
      <c r="BV1436" s="80"/>
      <c r="BW1436" s="80"/>
      <c r="BX1436" s="80"/>
      <c r="BY1436" s="80"/>
      <c r="BZ1436" s="80"/>
      <c r="CE1436" s="5"/>
    </row>
    <row r="1437" spans="2:83" s="6" customFormat="1" x14ac:dyDescent="0.25">
      <c r="B1437" s="77"/>
      <c r="C1437" s="78"/>
      <c r="D1437" s="80"/>
      <c r="E1437" s="80"/>
      <c r="F1437" s="80"/>
      <c r="G1437" s="80"/>
      <c r="H1437" s="80"/>
      <c r="I1437" s="80"/>
      <c r="J1437" s="80"/>
      <c r="K1437" s="5"/>
      <c r="L1437" s="5"/>
      <c r="M1437" s="80"/>
      <c r="N1437" s="5"/>
      <c r="O1437" s="80"/>
      <c r="P1437" s="5"/>
      <c r="Q1437" s="80"/>
      <c r="R1437" s="5"/>
      <c r="S1437" s="80"/>
      <c r="T1437" s="5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5"/>
      <c r="AE1437" s="80"/>
      <c r="AF1437" s="5"/>
      <c r="AG1437" s="80"/>
      <c r="AH1437" s="5"/>
      <c r="AI1437" s="80"/>
      <c r="AJ1437" s="5"/>
      <c r="AK1437" s="80"/>
      <c r="AL1437" s="5"/>
      <c r="AM1437" s="80"/>
      <c r="AN1437" s="5"/>
      <c r="AO1437" s="80"/>
      <c r="AP1437" s="80"/>
      <c r="AQ1437" s="5"/>
      <c r="AR1437" s="80"/>
      <c r="AS1437" s="5"/>
      <c r="AT1437" s="80"/>
      <c r="AU1437" s="5"/>
      <c r="AV1437" s="80"/>
      <c r="AW1437" s="5"/>
      <c r="AX1437" s="80"/>
      <c r="AY1437" s="5"/>
      <c r="AZ1437" s="80"/>
      <c r="BA1437" s="5"/>
      <c r="BB1437" s="80"/>
      <c r="BC1437" s="80"/>
      <c r="BD1437" s="80"/>
      <c r="BE1437" s="80"/>
      <c r="BF1437" s="80"/>
      <c r="BG1437" s="80"/>
      <c r="BH1437" s="80"/>
      <c r="BI1437" s="80"/>
      <c r="BJ1437" s="80"/>
      <c r="BK1437" s="80"/>
      <c r="BL1437" s="80"/>
      <c r="BM1437" s="80"/>
      <c r="BN1437" s="80"/>
      <c r="BO1437" s="80"/>
      <c r="BP1437" s="80"/>
      <c r="BQ1437" s="80"/>
      <c r="BR1437" s="80"/>
      <c r="BS1437" s="80"/>
      <c r="BT1437" s="80"/>
      <c r="BU1437" s="80"/>
      <c r="BV1437" s="80"/>
      <c r="BW1437" s="80"/>
      <c r="BX1437" s="80"/>
      <c r="BY1437" s="80"/>
      <c r="BZ1437" s="80"/>
      <c r="CE1437" s="5"/>
    </row>
    <row r="1438" spans="2:83" s="6" customFormat="1" x14ac:dyDescent="0.25">
      <c r="B1438" s="77"/>
      <c r="C1438" s="78"/>
      <c r="D1438" s="80"/>
      <c r="E1438" s="80"/>
      <c r="F1438" s="80"/>
      <c r="G1438" s="80"/>
      <c r="H1438" s="80"/>
      <c r="I1438" s="80"/>
      <c r="J1438" s="80"/>
      <c r="K1438" s="5"/>
      <c r="L1438" s="5"/>
      <c r="M1438" s="80"/>
      <c r="N1438" s="5"/>
      <c r="O1438" s="80"/>
      <c r="P1438" s="5"/>
      <c r="Q1438" s="80"/>
      <c r="R1438" s="5"/>
      <c r="S1438" s="80"/>
      <c r="T1438" s="5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5"/>
      <c r="AE1438" s="80"/>
      <c r="AF1438" s="5"/>
      <c r="AG1438" s="80"/>
      <c r="AH1438" s="5"/>
      <c r="AI1438" s="80"/>
      <c r="AJ1438" s="5"/>
      <c r="AK1438" s="80"/>
      <c r="AL1438" s="5"/>
      <c r="AM1438" s="80"/>
      <c r="AN1438" s="5"/>
      <c r="AO1438" s="80"/>
      <c r="AP1438" s="80"/>
      <c r="AQ1438" s="5"/>
      <c r="AR1438" s="80"/>
      <c r="AS1438" s="5"/>
      <c r="AT1438" s="80"/>
      <c r="AU1438" s="5"/>
      <c r="AV1438" s="80"/>
      <c r="AW1438" s="5"/>
      <c r="AX1438" s="80"/>
      <c r="AY1438" s="5"/>
      <c r="AZ1438" s="80"/>
      <c r="BA1438" s="5"/>
      <c r="BB1438" s="80"/>
      <c r="BC1438" s="80"/>
      <c r="BD1438" s="80"/>
      <c r="BE1438" s="80"/>
      <c r="BF1438" s="80"/>
      <c r="BG1438" s="80"/>
      <c r="BH1438" s="80"/>
      <c r="BI1438" s="80"/>
      <c r="BJ1438" s="80"/>
      <c r="BK1438" s="80"/>
      <c r="BL1438" s="80"/>
      <c r="BM1438" s="80"/>
      <c r="BN1438" s="80"/>
      <c r="BO1438" s="80"/>
      <c r="BP1438" s="80"/>
      <c r="BQ1438" s="80"/>
      <c r="BR1438" s="80"/>
      <c r="BS1438" s="80"/>
      <c r="BT1438" s="80"/>
      <c r="BU1438" s="80"/>
      <c r="BV1438" s="80"/>
      <c r="BW1438" s="80"/>
      <c r="BX1438" s="80"/>
      <c r="BY1438" s="80"/>
      <c r="BZ1438" s="80"/>
      <c r="CE1438" s="5"/>
    </row>
    <row r="1439" spans="2:83" s="6" customFormat="1" x14ac:dyDescent="0.25">
      <c r="B1439" s="77"/>
      <c r="C1439" s="78"/>
      <c r="D1439" s="80"/>
      <c r="E1439" s="80"/>
      <c r="F1439" s="80"/>
      <c r="G1439" s="80"/>
      <c r="H1439" s="80"/>
      <c r="I1439" s="80"/>
      <c r="J1439" s="80"/>
      <c r="K1439" s="5"/>
      <c r="L1439" s="5"/>
      <c r="M1439" s="80"/>
      <c r="N1439" s="5"/>
      <c r="O1439" s="80"/>
      <c r="P1439" s="5"/>
      <c r="Q1439" s="80"/>
      <c r="R1439" s="5"/>
      <c r="S1439" s="80"/>
      <c r="T1439" s="5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5"/>
      <c r="AE1439" s="80"/>
      <c r="AF1439" s="5"/>
      <c r="AG1439" s="80"/>
      <c r="AH1439" s="5"/>
      <c r="AI1439" s="80"/>
      <c r="AJ1439" s="5"/>
      <c r="AK1439" s="80"/>
      <c r="AL1439" s="5"/>
      <c r="AM1439" s="80"/>
      <c r="AN1439" s="5"/>
      <c r="AO1439" s="80"/>
      <c r="AP1439" s="80"/>
      <c r="AQ1439" s="5"/>
      <c r="AR1439" s="80"/>
      <c r="AS1439" s="5"/>
      <c r="AT1439" s="80"/>
      <c r="AU1439" s="5"/>
      <c r="AV1439" s="80"/>
      <c r="AW1439" s="5"/>
      <c r="AX1439" s="80"/>
      <c r="AY1439" s="5"/>
      <c r="AZ1439" s="80"/>
      <c r="BA1439" s="5"/>
      <c r="BB1439" s="80"/>
      <c r="BC1439" s="80"/>
      <c r="BD1439" s="80"/>
      <c r="BE1439" s="80"/>
      <c r="BF1439" s="80"/>
      <c r="BG1439" s="80"/>
      <c r="BH1439" s="80"/>
      <c r="BI1439" s="80"/>
      <c r="BJ1439" s="80"/>
      <c r="BK1439" s="80"/>
      <c r="BL1439" s="80"/>
      <c r="BM1439" s="80"/>
      <c r="BN1439" s="80"/>
      <c r="BO1439" s="80"/>
      <c r="BP1439" s="80"/>
      <c r="BQ1439" s="80"/>
      <c r="BR1439" s="80"/>
      <c r="BS1439" s="80"/>
      <c r="BT1439" s="80"/>
      <c r="BU1439" s="80"/>
      <c r="BV1439" s="80"/>
      <c r="BW1439" s="80"/>
      <c r="BX1439" s="80"/>
      <c r="BY1439" s="80"/>
      <c r="BZ1439" s="80"/>
      <c r="CE1439" s="5"/>
    </row>
    <row r="1440" spans="2:83" s="6" customFormat="1" x14ac:dyDescent="0.25">
      <c r="B1440" s="77"/>
      <c r="C1440" s="78"/>
      <c r="D1440" s="80"/>
      <c r="E1440" s="80"/>
      <c r="F1440" s="80"/>
      <c r="G1440" s="80"/>
      <c r="H1440" s="80"/>
      <c r="I1440" s="80"/>
      <c r="J1440" s="80"/>
      <c r="K1440" s="5"/>
      <c r="L1440" s="5"/>
      <c r="M1440" s="80"/>
      <c r="N1440" s="5"/>
      <c r="O1440" s="80"/>
      <c r="P1440" s="5"/>
      <c r="Q1440" s="80"/>
      <c r="R1440" s="5"/>
      <c r="S1440" s="80"/>
      <c r="T1440" s="5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5"/>
      <c r="AE1440" s="80"/>
      <c r="AF1440" s="5"/>
      <c r="AG1440" s="80"/>
      <c r="AH1440" s="5"/>
      <c r="AI1440" s="80"/>
      <c r="AJ1440" s="5"/>
      <c r="AK1440" s="80"/>
      <c r="AL1440" s="5"/>
      <c r="AM1440" s="80"/>
      <c r="AN1440" s="5"/>
      <c r="AO1440" s="80"/>
      <c r="AP1440" s="80"/>
      <c r="AQ1440" s="5"/>
      <c r="AR1440" s="80"/>
      <c r="AS1440" s="5"/>
      <c r="AT1440" s="80"/>
      <c r="AU1440" s="5"/>
      <c r="AV1440" s="80"/>
      <c r="AW1440" s="5"/>
      <c r="AX1440" s="80"/>
      <c r="AY1440" s="5"/>
      <c r="AZ1440" s="80"/>
      <c r="BA1440" s="5"/>
      <c r="BB1440" s="80"/>
      <c r="BC1440" s="80"/>
      <c r="BD1440" s="80"/>
      <c r="BE1440" s="80"/>
      <c r="BF1440" s="80"/>
      <c r="BG1440" s="80"/>
      <c r="BH1440" s="80"/>
      <c r="BI1440" s="80"/>
      <c r="BJ1440" s="80"/>
      <c r="BK1440" s="80"/>
      <c r="BL1440" s="80"/>
      <c r="BM1440" s="80"/>
      <c r="BN1440" s="80"/>
      <c r="BO1440" s="80"/>
      <c r="BP1440" s="80"/>
      <c r="BQ1440" s="80"/>
      <c r="BR1440" s="80"/>
      <c r="BS1440" s="80"/>
      <c r="BT1440" s="80"/>
      <c r="BU1440" s="80"/>
      <c r="BV1440" s="80"/>
      <c r="BW1440" s="80"/>
      <c r="BX1440" s="80"/>
      <c r="BY1440" s="80"/>
      <c r="BZ1440" s="80"/>
      <c r="CE1440" s="5"/>
    </row>
    <row r="1441" spans="2:83" s="6" customFormat="1" x14ac:dyDescent="0.25">
      <c r="B1441" s="77"/>
      <c r="C1441" s="78"/>
      <c r="D1441" s="80"/>
      <c r="E1441" s="80"/>
      <c r="F1441" s="80"/>
      <c r="G1441" s="80"/>
      <c r="H1441" s="80"/>
      <c r="I1441" s="80"/>
      <c r="J1441" s="80"/>
      <c r="K1441" s="5"/>
      <c r="L1441" s="5"/>
      <c r="M1441" s="80"/>
      <c r="N1441" s="5"/>
      <c r="O1441" s="80"/>
      <c r="P1441" s="5"/>
      <c r="Q1441" s="80"/>
      <c r="R1441" s="5"/>
      <c r="S1441" s="80"/>
      <c r="T1441" s="5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5"/>
      <c r="AE1441" s="80"/>
      <c r="AF1441" s="5"/>
      <c r="AG1441" s="80"/>
      <c r="AH1441" s="5"/>
      <c r="AI1441" s="80"/>
      <c r="AJ1441" s="5"/>
      <c r="AK1441" s="80"/>
      <c r="AL1441" s="5"/>
      <c r="AM1441" s="80"/>
      <c r="AN1441" s="5"/>
      <c r="AO1441" s="80"/>
      <c r="AP1441" s="80"/>
      <c r="AQ1441" s="5"/>
      <c r="AR1441" s="80"/>
      <c r="AS1441" s="5"/>
      <c r="AT1441" s="80"/>
      <c r="AU1441" s="5"/>
      <c r="AV1441" s="80"/>
      <c r="AW1441" s="5"/>
      <c r="AX1441" s="80"/>
      <c r="AY1441" s="5"/>
      <c r="AZ1441" s="80"/>
      <c r="BA1441" s="5"/>
      <c r="BB1441" s="80"/>
      <c r="BC1441" s="80"/>
      <c r="BD1441" s="80"/>
      <c r="BE1441" s="80"/>
      <c r="BF1441" s="80"/>
      <c r="BG1441" s="80"/>
      <c r="BH1441" s="80"/>
      <c r="BI1441" s="80"/>
      <c r="BJ1441" s="80"/>
      <c r="BK1441" s="80"/>
      <c r="BL1441" s="80"/>
      <c r="BM1441" s="80"/>
      <c r="BN1441" s="80"/>
      <c r="BO1441" s="80"/>
      <c r="BP1441" s="80"/>
      <c r="BQ1441" s="80"/>
      <c r="BR1441" s="80"/>
      <c r="BS1441" s="80"/>
      <c r="BT1441" s="80"/>
      <c r="BU1441" s="80"/>
      <c r="BV1441" s="80"/>
      <c r="BW1441" s="80"/>
      <c r="BX1441" s="80"/>
      <c r="BY1441" s="80"/>
      <c r="BZ1441" s="80"/>
      <c r="CE1441" s="5"/>
    </row>
    <row r="1442" spans="2:83" s="6" customFormat="1" x14ac:dyDescent="0.25">
      <c r="B1442" s="77"/>
      <c r="C1442" s="78"/>
      <c r="D1442" s="80"/>
      <c r="E1442" s="80"/>
      <c r="F1442" s="80"/>
      <c r="G1442" s="80"/>
      <c r="H1442" s="80"/>
      <c r="I1442" s="80"/>
      <c r="J1442" s="80"/>
      <c r="K1442" s="5"/>
      <c r="L1442" s="5"/>
      <c r="M1442" s="80"/>
      <c r="N1442" s="5"/>
      <c r="O1442" s="80"/>
      <c r="P1442" s="5"/>
      <c r="Q1442" s="80"/>
      <c r="R1442" s="5"/>
      <c r="S1442" s="80"/>
      <c r="T1442" s="5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5"/>
      <c r="AE1442" s="80"/>
      <c r="AF1442" s="5"/>
      <c r="AG1442" s="80"/>
      <c r="AH1442" s="5"/>
      <c r="AI1442" s="80"/>
      <c r="AJ1442" s="5"/>
      <c r="AK1442" s="80"/>
      <c r="AL1442" s="5"/>
      <c r="AM1442" s="80"/>
      <c r="AN1442" s="5"/>
      <c r="AO1442" s="80"/>
      <c r="AP1442" s="80"/>
      <c r="AQ1442" s="5"/>
      <c r="AR1442" s="80"/>
      <c r="AS1442" s="5"/>
      <c r="AT1442" s="80"/>
      <c r="AU1442" s="5"/>
      <c r="AV1442" s="80"/>
      <c r="AW1442" s="5"/>
      <c r="AX1442" s="80"/>
      <c r="AY1442" s="5"/>
      <c r="AZ1442" s="80"/>
      <c r="BA1442" s="5"/>
      <c r="BB1442" s="80"/>
      <c r="BC1442" s="80"/>
      <c r="BD1442" s="80"/>
      <c r="BE1442" s="80"/>
      <c r="BF1442" s="80"/>
      <c r="BG1442" s="80"/>
      <c r="BH1442" s="80"/>
      <c r="BI1442" s="80"/>
      <c r="BJ1442" s="80"/>
      <c r="BK1442" s="80"/>
      <c r="BL1442" s="80"/>
      <c r="BM1442" s="80"/>
      <c r="BN1442" s="80"/>
      <c r="BO1442" s="80"/>
      <c r="BP1442" s="80"/>
      <c r="BQ1442" s="80"/>
      <c r="BR1442" s="80"/>
      <c r="BS1442" s="80"/>
      <c r="BT1442" s="80"/>
      <c r="BU1442" s="80"/>
      <c r="BV1442" s="80"/>
      <c r="BW1442" s="80"/>
      <c r="BX1442" s="80"/>
      <c r="BY1442" s="80"/>
      <c r="BZ1442" s="80"/>
      <c r="CE1442" s="5"/>
    </row>
    <row r="1443" spans="2:83" s="6" customFormat="1" x14ac:dyDescent="0.25">
      <c r="B1443" s="77"/>
      <c r="C1443" s="78"/>
      <c r="D1443" s="80"/>
      <c r="E1443" s="80"/>
      <c r="F1443" s="80"/>
      <c r="G1443" s="80"/>
      <c r="H1443" s="80"/>
      <c r="I1443" s="80"/>
      <c r="J1443" s="80"/>
      <c r="K1443" s="5"/>
      <c r="L1443" s="5"/>
      <c r="M1443" s="80"/>
      <c r="N1443" s="5"/>
      <c r="O1443" s="80"/>
      <c r="P1443" s="5"/>
      <c r="Q1443" s="80"/>
      <c r="R1443" s="5"/>
      <c r="S1443" s="80"/>
      <c r="T1443" s="5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5"/>
      <c r="AE1443" s="80"/>
      <c r="AF1443" s="5"/>
      <c r="AG1443" s="80"/>
      <c r="AH1443" s="5"/>
      <c r="AI1443" s="80"/>
      <c r="AJ1443" s="5"/>
      <c r="AK1443" s="80"/>
      <c r="AL1443" s="5"/>
      <c r="AM1443" s="80"/>
      <c r="AN1443" s="5"/>
      <c r="AO1443" s="80"/>
      <c r="AP1443" s="80"/>
      <c r="AQ1443" s="5"/>
      <c r="AR1443" s="80"/>
      <c r="AS1443" s="5"/>
      <c r="AT1443" s="80"/>
      <c r="AU1443" s="5"/>
      <c r="AV1443" s="80"/>
      <c r="AW1443" s="5"/>
      <c r="AX1443" s="80"/>
      <c r="AY1443" s="5"/>
      <c r="AZ1443" s="80"/>
      <c r="BA1443" s="5"/>
      <c r="BB1443" s="80"/>
      <c r="BC1443" s="80"/>
      <c r="BD1443" s="80"/>
      <c r="BE1443" s="80"/>
      <c r="BF1443" s="80"/>
      <c r="BG1443" s="80"/>
      <c r="BH1443" s="80"/>
      <c r="BI1443" s="80"/>
      <c r="BJ1443" s="80"/>
      <c r="BK1443" s="80"/>
      <c r="BL1443" s="80"/>
      <c r="BM1443" s="80"/>
      <c r="BN1443" s="80"/>
      <c r="BO1443" s="80"/>
      <c r="BP1443" s="80"/>
      <c r="BQ1443" s="80"/>
      <c r="BR1443" s="80"/>
      <c r="BS1443" s="80"/>
      <c r="BT1443" s="80"/>
      <c r="BU1443" s="80"/>
      <c r="BV1443" s="80"/>
      <c r="BW1443" s="80"/>
      <c r="BX1443" s="80"/>
      <c r="BY1443" s="80"/>
      <c r="BZ1443" s="80"/>
      <c r="CE1443" s="5"/>
    </row>
    <row r="1444" spans="2:83" s="6" customFormat="1" x14ac:dyDescent="0.25">
      <c r="B1444" s="77"/>
      <c r="C1444" s="78"/>
      <c r="D1444" s="80"/>
      <c r="E1444" s="80"/>
      <c r="F1444" s="80"/>
      <c r="G1444" s="80"/>
      <c r="H1444" s="80"/>
      <c r="I1444" s="80"/>
      <c r="J1444" s="80"/>
      <c r="K1444" s="5"/>
      <c r="L1444" s="5"/>
      <c r="M1444" s="80"/>
      <c r="N1444" s="5"/>
      <c r="O1444" s="80"/>
      <c r="P1444" s="5"/>
      <c r="Q1444" s="80"/>
      <c r="R1444" s="5"/>
      <c r="S1444" s="80"/>
      <c r="T1444" s="5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5"/>
      <c r="AE1444" s="80"/>
      <c r="AF1444" s="5"/>
      <c r="AG1444" s="80"/>
      <c r="AH1444" s="5"/>
      <c r="AI1444" s="80"/>
      <c r="AJ1444" s="5"/>
      <c r="AK1444" s="80"/>
      <c r="AL1444" s="5"/>
      <c r="AM1444" s="80"/>
      <c r="AN1444" s="5"/>
      <c r="AO1444" s="80"/>
      <c r="AP1444" s="80"/>
      <c r="AQ1444" s="5"/>
      <c r="AR1444" s="80"/>
      <c r="AS1444" s="5"/>
      <c r="AT1444" s="80"/>
      <c r="AU1444" s="5"/>
      <c r="AV1444" s="80"/>
      <c r="AW1444" s="5"/>
      <c r="AX1444" s="80"/>
      <c r="AY1444" s="5"/>
      <c r="AZ1444" s="80"/>
      <c r="BA1444" s="5"/>
      <c r="BB1444" s="80"/>
      <c r="BC1444" s="80"/>
      <c r="BD1444" s="80"/>
      <c r="BE1444" s="80"/>
      <c r="BF1444" s="80"/>
      <c r="BG1444" s="80"/>
      <c r="BH1444" s="80"/>
      <c r="BI1444" s="80"/>
      <c r="BJ1444" s="80"/>
      <c r="BK1444" s="80"/>
      <c r="BL1444" s="80"/>
      <c r="BM1444" s="80"/>
      <c r="BN1444" s="80"/>
      <c r="BO1444" s="80"/>
      <c r="BP1444" s="80"/>
      <c r="BQ1444" s="80"/>
      <c r="BR1444" s="80"/>
      <c r="BS1444" s="80"/>
      <c r="BT1444" s="80"/>
      <c r="BU1444" s="80"/>
      <c r="BV1444" s="80"/>
      <c r="BW1444" s="80"/>
      <c r="BX1444" s="80"/>
      <c r="BY1444" s="80"/>
      <c r="BZ1444" s="80"/>
      <c r="CE1444" s="5"/>
    </row>
    <row r="1445" spans="2:83" s="6" customFormat="1" x14ac:dyDescent="0.25">
      <c r="B1445" s="77"/>
      <c r="C1445" s="78"/>
      <c r="D1445" s="80"/>
      <c r="E1445" s="80"/>
      <c r="F1445" s="80"/>
      <c r="G1445" s="80"/>
      <c r="H1445" s="80"/>
      <c r="I1445" s="80"/>
      <c r="J1445" s="80"/>
      <c r="K1445" s="5"/>
      <c r="L1445" s="5"/>
      <c r="M1445" s="80"/>
      <c r="N1445" s="5"/>
      <c r="O1445" s="80"/>
      <c r="P1445" s="5"/>
      <c r="Q1445" s="80"/>
      <c r="R1445" s="5"/>
      <c r="S1445" s="80"/>
      <c r="T1445" s="5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5"/>
      <c r="AE1445" s="80"/>
      <c r="AF1445" s="5"/>
      <c r="AG1445" s="80"/>
      <c r="AH1445" s="5"/>
      <c r="AI1445" s="80"/>
      <c r="AJ1445" s="5"/>
      <c r="AK1445" s="80"/>
      <c r="AL1445" s="5"/>
      <c r="AM1445" s="80"/>
      <c r="AN1445" s="5"/>
      <c r="AO1445" s="80"/>
      <c r="AP1445" s="80"/>
      <c r="AQ1445" s="5"/>
      <c r="AR1445" s="80"/>
      <c r="AS1445" s="5"/>
      <c r="AT1445" s="80"/>
      <c r="AU1445" s="5"/>
      <c r="AV1445" s="80"/>
      <c r="AW1445" s="5"/>
      <c r="AX1445" s="80"/>
      <c r="AY1445" s="5"/>
      <c r="AZ1445" s="80"/>
      <c r="BA1445" s="5"/>
      <c r="BB1445" s="80"/>
      <c r="BC1445" s="80"/>
      <c r="BD1445" s="80"/>
      <c r="BE1445" s="80"/>
      <c r="BF1445" s="80"/>
      <c r="BG1445" s="80"/>
      <c r="BH1445" s="80"/>
      <c r="BI1445" s="80"/>
      <c r="BJ1445" s="80"/>
      <c r="BK1445" s="80"/>
      <c r="BL1445" s="80"/>
      <c r="BM1445" s="80"/>
      <c r="BN1445" s="80"/>
      <c r="BO1445" s="80"/>
      <c r="BP1445" s="80"/>
      <c r="BQ1445" s="80"/>
      <c r="BR1445" s="80"/>
      <c r="BS1445" s="80"/>
      <c r="BT1445" s="80"/>
      <c r="BU1445" s="80"/>
      <c r="BV1445" s="80"/>
      <c r="BW1445" s="80"/>
      <c r="BX1445" s="80"/>
      <c r="BY1445" s="80"/>
      <c r="BZ1445" s="80"/>
      <c r="CE1445" s="5"/>
    </row>
    <row r="1446" spans="2:83" s="6" customFormat="1" x14ac:dyDescent="0.25">
      <c r="B1446" s="77"/>
      <c r="C1446" s="78"/>
      <c r="D1446" s="80"/>
      <c r="E1446" s="80"/>
      <c r="F1446" s="80"/>
      <c r="G1446" s="80"/>
      <c r="H1446" s="80"/>
      <c r="I1446" s="80"/>
      <c r="J1446" s="80"/>
      <c r="K1446" s="5"/>
      <c r="L1446" s="5"/>
      <c r="M1446" s="80"/>
      <c r="N1446" s="5"/>
      <c r="O1446" s="80"/>
      <c r="P1446" s="5"/>
      <c r="Q1446" s="80"/>
      <c r="R1446" s="5"/>
      <c r="S1446" s="80"/>
      <c r="T1446" s="5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5"/>
      <c r="AE1446" s="80"/>
      <c r="AF1446" s="5"/>
      <c r="AG1446" s="80"/>
      <c r="AH1446" s="5"/>
      <c r="AI1446" s="80"/>
      <c r="AJ1446" s="5"/>
      <c r="AK1446" s="80"/>
      <c r="AL1446" s="5"/>
      <c r="AM1446" s="80"/>
      <c r="AN1446" s="5"/>
      <c r="AO1446" s="80"/>
      <c r="AP1446" s="80"/>
      <c r="AQ1446" s="5"/>
      <c r="AR1446" s="80"/>
      <c r="AS1446" s="5"/>
      <c r="AT1446" s="80"/>
      <c r="AU1446" s="5"/>
      <c r="AV1446" s="80"/>
      <c r="AW1446" s="5"/>
      <c r="AX1446" s="80"/>
      <c r="AY1446" s="5"/>
      <c r="AZ1446" s="80"/>
      <c r="BA1446" s="5"/>
      <c r="BB1446" s="80"/>
      <c r="BC1446" s="80"/>
      <c r="BD1446" s="80"/>
      <c r="BE1446" s="80"/>
      <c r="BF1446" s="80"/>
      <c r="BG1446" s="80"/>
      <c r="BH1446" s="80"/>
      <c r="BI1446" s="80"/>
      <c r="BJ1446" s="80"/>
      <c r="BK1446" s="80"/>
      <c r="BL1446" s="80"/>
      <c r="BM1446" s="80"/>
      <c r="BN1446" s="80"/>
      <c r="BO1446" s="80"/>
      <c r="BP1446" s="80"/>
      <c r="BQ1446" s="80"/>
      <c r="BR1446" s="80"/>
      <c r="BS1446" s="80"/>
      <c r="BT1446" s="80"/>
      <c r="BU1446" s="80"/>
      <c r="BV1446" s="80"/>
      <c r="BW1446" s="80"/>
      <c r="BX1446" s="80"/>
      <c r="BY1446" s="80"/>
      <c r="BZ1446" s="80"/>
      <c r="CE1446" s="5"/>
    </row>
    <row r="1447" spans="2:83" s="6" customFormat="1" x14ac:dyDescent="0.25">
      <c r="B1447" s="77"/>
      <c r="C1447" s="78"/>
      <c r="D1447" s="80"/>
      <c r="E1447" s="80"/>
      <c r="F1447" s="80"/>
      <c r="G1447" s="80"/>
      <c r="H1447" s="80"/>
      <c r="I1447" s="80"/>
      <c r="J1447" s="80"/>
      <c r="K1447" s="5"/>
      <c r="L1447" s="5"/>
      <c r="M1447" s="80"/>
      <c r="N1447" s="5"/>
      <c r="O1447" s="80"/>
      <c r="P1447" s="5"/>
      <c r="Q1447" s="80"/>
      <c r="R1447" s="5"/>
      <c r="S1447" s="80"/>
      <c r="T1447" s="5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5"/>
      <c r="AE1447" s="80"/>
      <c r="AF1447" s="5"/>
      <c r="AG1447" s="80"/>
      <c r="AH1447" s="5"/>
      <c r="AI1447" s="80"/>
      <c r="AJ1447" s="5"/>
      <c r="AK1447" s="80"/>
      <c r="AL1447" s="5"/>
      <c r="AM1447" s="80"/>
      <c r="AN1447" s="5"/>
      <c r="AO1447" s="80"/>
      <c r="AP1447" s="80"/>
      <c r="AQ1447" s="5"/>
      <c r="AR1447" s="80"/>
      <c r="AS1447" s="5"/>
      <c r="AT1447" s="80"/>
      <c r="AU1447" s="5"/>
      <c r="AV1447" s="80"/>
      <c r="AW1447" s="5"/>
      <c r="AX1447" s="80"/>
      <c r="AY1447" s="5"/>
      <c r="AZ1447" s="80"/>
      <c r="BA1447" s="5"/>
      <c r="BB1447" s="80"/>
      <c r="BC1447" s="80"/>
      <c r="BD1447" s="80"/>
      <c r="BE1447" s="80"/>
      <c r="BF1447" s="80"/>
      <c r="BG1447" s="80"/>
      <c r="BH1447" s="80"/>
      <c r="BI1447" s="80"/>
      <c r="BJ1447" s="80"/>
      <c r="BK1447" s="80"/>
      <c r="BL1447" s="80"/>
      <c r="BM1447" s="80"/>
      <c r="BN1447" s="80"/>
      <c r="BO1447" s="80"/>
      <c r="BP1447" s="80"/>
      <c r="BQ1447" s="80"/>
      <c r="BR1447" s="80"/>
      <c r="BS1447" s="80"/>
      <c r="BT1447" s="80"/>
      <c r="BU1447" s="80"/>
      <c r="BV1447" s="80"/>
      <c r="BW1447" s="80"/>
      <c r="BX1447" s="80"/>
      <c r="BY1447" s="80"/>
      <c r="BZ1447" s="80"/>
      <c r="CE1447" s="5"/>
    </row>
    <row r="1448" spans="2:83" s="6" customFormat="1" x14ac:dyDescent="0.25">
      <c r="B1448" s="77"/>
      <c r="C1448" s="78"/>
      <c r="D1448" s="80"/>
      <c r="E1448" s="80"/>
      <c r="F1448" s="80"/>
      <c r="G1448" s="80"/>
      <c r="H1448" s="80"/>
      <c r="I1448" s="80"/>
      <c r="J1448" s="80"/>
      <c r="K1448" s="5"/>
      <c r="L1448" s="5"/>
      <c r="M1448" s="80"/>
      <c r="N1448" s="5"/>
      <c r="O1448" s="80"/>
      <c r="P1448" s="5"/>
      <c r="Q1448" s="80"/>
      <c r="R1448" s="5"/>
      <c r="S1448" s="80"/>
      <c r="T1448" s="5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5"/>
      <c r="AE1448" s="80"/>
      <c r="AF1448" s="5"/>
      <c r="AG1448" s="80"/>
      <c r="AH1448" s="5"/>
      <c r="AI1448" s="80"/>
      <c r="AJ1448" s="5"/>
      <c r="AK1448" s="80"/>
      <c r="AL1448" s="5"/>
      <c r="AM1448" s="80"/>
      <c r="AN1448" s="5"/>
      <c r="AO1448" s="80"/>
      <c r="AP1448" s="80"/>
      <c r="AQ1448" s="5"/>
      <c r="AR1448" s="80"/>
      <c r="AS1448" s="5"/>
      <c r="AT1448" s="80"/>
      <c r="AU1448" s="5"/>
      <c r="AV1448" s="80"/>
      <c r="AW1448" s="5"/>
      <c r="AX1448" s="80"/>
      <c r="AY1448" s="5"/>
      <c r="AZ1448" s="80"/>
      <c r="BA1448" s="5"/>
      <c r="BB1448" s="80"/>
      <c r="BC1448" s="80"/>
      <c r="BD1448" s="80"/>
      <c r="BE1448" s="80"/>
      <c r="BF1448" s="80"/>
      <c r="BG1448" s="80"/>
      <c r="BH1448" s="80"/>
      <c r="BI1448" s="80"/>
      <c r="BJ1448" s="80"/>
      <c r="BK1448" s="80"/>
      <c r="BL1448" s="80"/>
      <c r="BM1448" s="80"/>
      <c r="BN1448" s="80"/>
      <c r="BO1448" s="80"/>
      <c r="BP1448" s="80"/>
      <c r="BQ1448" s="80"/>
      <c r="BR1448" s="80"/>
      <c r="BS1448" s="80"/>
      <c r="BT1448" s="80"/>
      <c r="BU1448" s="80"/>
      <c r="BV1448" s="80"/>
      <c r="BW1448" s="80"/>
      <c r="BX1448" s="80"/>
      <c r="BY1448" s="80"/>
      <c r="BZ1448" s="80"/>
      <c r="CE1448" s="5"/>
    </row>
    <row r="1449" spans="2:83" s="6" customFormat="1" x14ac:dyDescent="0.25">
      <c r="B1449" s="77"/>
      <c r="C1449" s="78"/>
      <c r="D1449" s="80"/>
      <c r="E1449" s="80"/>
      <c r="F1449" s="80"/>
      <c r="G1449" s="80"/>
      <c r="H1449" s="80"/>
      <c r="I1449" s="80"/>
      <c r="J1449" s="80"/>
      <c r="K1449" s="5"/>
      <c r="L1449" s="5"/>
      <c r="M1449" s="80"/>
      <c r="N1449" s="5"/>
      <c r="O1449" s="80"/>
      <c r="P1449" s="5"/>
      <c r="Q1449" s="80"/>
      <c r="R1449" s="5"/>
      <c r="S1449" s="80"/>
      <c r="T1449" s="5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5"/>
      <c r="AE1449" s="80"/>
      <c r="AF1449" s="5"/>
      <c r="AG1449" s="80"/>
      <c r="AH1449" s="5"/>
      <c r="AI1449" s="80"/>
      <c r="AJ1449" s="5"/>
      <c r="AK1449" s="80"/>
      <c r="AL1449" s="5"/>
      <c r="AM1449" s="80"/>
      <c r="AN1449" s="5"/>
      <c r="AO1449" s="80"/>
      <c r="AP1449" s="80"/>
      <c r="AQ1449" s="5"/>
      <c r="AR1449" s="80"/>
      <c r="AS1449" s="5"/>
      <c r="AT1449" s="80"/>
      <c r="AU1449" s="5"/>
      <c r="AV1449" s="80"/>
      <c r="AW1449" s="5"/>
      <c r="AX1449" s="80"/>
      <c r="AY1449" s="5"/>
      <c r="AZ1449" s="80"/>
      <c r="BA1449" s="5"/>
      <c r="BB1449" s="80"/>
      <c r="BC1449" s="80"/>
      <c r="BD1449" s="80"/>
      <c r="BE1449" s="80"/>
      <c r="BF1449" s="80"/>
      <c r="BG1449" s="80"/>
      <c r="BH1449" s="80"/>
      <c r="BI1449" s="80"/>
      <c r="BJ1449" s="80"/>
      <c r="BK1449" s="80"/>
      <c r="BL1449" s="80"/>
      <c r="BM1449" s="80"/>
      <c r="BN1449" s="80"/>
      <c r="BO1449" s="80"/>
      <c r="BP1449" s="80"/>
      <c r="BQ1449" s="80"/>
      <c r="BR1449" s="80"/>
      <c r="BS1449" s="80"/>
      <c r="BT1449" s="80"/>
      <c r="BU1449" s="80"/>
      <c r="BV1449" s="80"/>
      <c r="BW1449" s="80"/>
      <c r="BX1449" s="80"/>
      <c r="BY1449" s="80"/>
      <c r="BZ1449" s="80"/>
      <c r="CE1449" s="5"/>
    </row>
    <row r="1450" spans="2:83" s="6" customFormat="1" x14ac:dyDescent="0.25">
      <c r="B1450" s="77"/>
      <c r="C1450" s="78"/>
      <c r="D1450" s="80"/>
      <c r="E1450" s="80"/>
      <c r="F1450" s="80"/>
      <c r="G1450" s="80"/>
      <c r="H1450" s="80"/>
      <c r="I1450" s="80"/>
      <c r="J1450" s="80"/>
      <c r="K1450" s="5"/>
      <c r="L1450" s="5"/>
      <c r="M1450" s="80"/>
      <c r="N1450" s="5"/>
      <c r="O1450" s="80"/>
      <c r="P1450" s="5"/>
      <c r="Q1450" s="80"/>
      <c r="R1450" s="5"/>
      <c r="S1450" s="80"/>
      <c r="T1450" s="5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5"/>
      <c r="AE1450" s="80"/>
      <c r="AF1450" s="5"/>
      <c r="AG1450" s="80"/>
      <c r="AH1450" s="5"/>
      <c r="AI1450" s="80"/>
      <c r="AJ1450" s="5"/>
      <c r="AK1450" s="80"/>
      <c r="AL1450" s="5"/>
      <c r="AM1450" s="80"/>
      <c r="AN1450" s="5"/>
      <c r="AO1450" s="80"/>
      <c r="AP1450" s="80"/>
      <c r="AQ1450" s="5"/>
      <c r="AR1450" s="80"/>
      <c r="AS1450" s="5"/>
      <c r="AT1450" s="80"/>
      <c r="AU1450" s="5"/>
      <c r="AV1450" s="80"/>
      <c r="AW1450" s="5"/>
      <c r="AX1450" s="80"/>
      <c r="AY1450" s="5"/>
      <c r="AZ1450" s="80"/>
      <c r="BA1450" s="5"/>
      <c r="BB1450" s="80"/>
      <c r="BC1450" s="80"/>
      <c r="BD1450" s="80"/>
      <c r="BE1450" s="80"/>
      <c r="BF1450" s="80"/>
      <c r="BG1450" s="80"/>
      <c r="BH1450" s="80"/>
      <c r="BI1450" s="80"/>
      <c r="BJ1450" s="80"/>
      <c r="BK1450" s="80"/>
      <c r="BL1450" s="80"/>
      <c r="BM1450" s="80"/>
      <c r="BN1450" s="80"/>
      <c r="BO1450" s="80"/>
      <c r="BP1450" s="80"/>
      <c r="BQ1450" s="80"/>
      <c r="BR1450" s="80"/>
      <c r="BS1450" s="80"/>
      <c r="BT1450" s="80"/>
      <c r="BU1450" s="80"/>
      <c r="BV1450" s="80"/>
      <c r="BW1450" s="80"/>
      <c r="BX1450" s="80"/>
      <c r="BY1450" s="80"/>
      <c r="BZ1450" s="80"/>
      <c r="CE1450" s="5"/>
    </row>
    <row r="1451" spans="2:83" s="6" customFormat="1" x14ac:dyDescent="0.25">
      <c r="B1451" s="77"/>
      <c r="C1451" s="78"/>
      <c r="D1451" s="80"/>
      <c r="E1451" s="80"/>
      <c r="F1451" s="80"/>
      <c r="G1451" s="80"/>
      <c r="H1451" s="80"/>
      <c r="I1451" s="80"/>
      <c r="J1451" s="80"/>
      <c r="K1451" s="5"/>
      <c r="L1451" s="5"/>
      <c r="M1451" s="80"/>
      <c r="N1451" s="5"/>
      <c r="O1451" s="80"/>
      <c r="P1451" s="5"/>
      <c r="Q1451" s="80"/>
      <c r="R1451" s="5"/>
      <c r="S1451" s="80"/>
      <c r="T1451" s="5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5"/>
      <c r="AE1451" s="80"/>
      <c r="AF1451" s="5"/>
      <c r="AG1451" s="80"/>
      <c r="AH1451" s="5"/>
      <c r="AI1451" s="80"/>
      <c r="AJ1451" s="5"/>
      <c r="AK1451" s="80"/>
      <c r="AL1451" s="5"/>
      <c r="AM1451" s="80"/>
      <c r="AN1451" s="5"/>
      <c r="AO1451" s="80"/>
      <c r="AP1451" s="80"/>
      <c r="AQ1451" s="5"/>
      <c r="AR1451" s="80"/>
      <c r="AS1451" s="5"/>
      <c r="AT1451" s="80"/>
      <c r="AU1451" s="5"/>
      <c r="AV1451" s="80"/>
      <c r="AW1451" s="5"/>
      <c r="AX1451" s="80"/>
      <c r="AY1451" s="5"/>
      <c r="AZ1451" s="80"/>
      <c r="BA1451" s="5"/>
      <c r="BB1451" s="80"/>
      <c r="BC1451" s="80"/>
      <c r="BD1451" s="80"/>
      <c r="BE1451" s="80"/>
      <c r="BF1451" s="80"/>
      <c r="BG1451" s="80"/>
      <c r="BH1451" s="80"/>
      <c r="BI1451" s="80"/>
      <c r="BJ1451" s="80"/>
      <c r="BK1451" s="80"/>
      <c r="BL1451" s="80"/>
      <c r="BM1451" s="80"/>
      <c r="BN1451" s="80"/>
      <c r="BO1451" s="80"/>
      <c r="BP1451" s="80"/>
      <c r="BQ1451" s="80"/>
      <c r="BR1451" s="80"/>
      <c r="BS1451" s="80"/>
      <c r="BT1451" s="80"/>
      <c r="BU1451" s="80"/>
      <c r="BV1451" s="80"/>
      <c r="BW1451" s="80"/>
      <c r="BX1451" s="80"/>
      <c r="BY1451" s="80"/>
      <c r="BZ1451" s="80"/>
      <c r="CE1451" s="5"/>
    </row>
    <row r="1452" spans="2:83" s="6" customFormat="1" x14ac:dyDescent="0.25">
      <c r="B1452" s="77"/>
      <c r="C1452" s="78"/>
      <c r="D1452" s="80"/>
      <c r="E1452" s="80"/>
      <c r="F1452" s="80"/>
      <c r="G1452" s="80"/>
      <c r="H1452" s="80"/>
      <c r="I1452" s="80"/>
      <c r="J1452" s="80"/>
      <c r="K1452" s="5"/>
      <c r="L1452" s="5"/>
      <c r="M1452" s="80"/>
      <c r="N1452" s="5"/>
      <c r="O1452" s="80"/>
      <c r="P1452" s="5"/>
      <c r="Q1452" s="80"/>
      <c r="R1452" s="5"/>
      <c r="S1452" s="80"/>
      <c r="T1452" s="5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5"/>
      <c r="AE1452" s="80"/>
      <c r="AF1452" s="5"/>
      <c r="AG1452" s="80"/>
      <c r="AH1452" s="5"/>
      <c r="AI1452" s="80"/>
      <c r="AJ1452" s="5"/>
      <c r="AK1452" s="80"/>
      <c r="AL1452" s="5"/>
      <c r="AM1452" s="80"/>
      <c r="AN1452" s="5"/>
      <c r="AO1452" s="80"/>
      <c r="AP1452" s="80"/>
      <c r="AQ1452" s="5"/>
      <c r="AR1452" s="80"/>
      <c r="AS1452" s="5"/>
      <c r="AT1452" s="80"/>
      <c r="AU1452" s="5"/>
      <c r="AV1452" s="80"/>
      <c r="AW1452" s="5"/>
      <c r="AX1452" s="80"/>
      <c r="AY1452" s="5"/>
      <c r="AZ1452" s="80"/>
      <c r="BA1452" s="5"/>
      <c r="BB1452" s="80"/>
      <c r="BC1452" s="80"/>
      <c r="BD1452" s="80"/>
      <c r="BE1452" s="80"/>
      <c r="BF1452" s="80"/>
      <c r="BG1452" s="80"/>
      <c r="BH1452" s="80"/>
      <c r="BI1452" s="80"/>
      <c r="BJ1452" s="80"/>
      <c r="BK1452" s="80"/>
      <c r="BL1452" s="80"/>
      <c r="BM1452" s="80"/>
      <c r="BN1452" s="80"/>
      <c r="BO1452" s="80"/>
      <c r="BP1452" s="80"/>
      <c r="BQ1452" s="80"/>
      <c r="BR1452" s="80"/>
      <c r="BS1452" s="80"/>
      <c r="BT1452" s="80"/>
      <c r="BU1452" s="80"/>
      <c r="BV1452" s="80"/>
      <c r="BW1452" s="80"/>
      <c r="BX1452" s="80"/>
      <c r="BY1452" s="80"/>
      <c r="BZ1452" s="80"/>
      <c r="CE1452" s="5"/>
    </row>
    <row r="1453" spans="2:83" s="6" customFormat="1" x14ac:dyDescent="0.25">
      <c r="B1453" s="77"/>
      <c r="C1453" s="78"/>
      <c r="D1453" s="80"/>
      <c r="E1453" s="80"/>
      <c r="F1453" s="80"/>
      <c r="G1453" s="80"/>
      <c r="H1453" s="80"/>
      <c r="I1453" s="80"/>
      <c r="J1453" s="80"/>
      <c r="K1453" s="5"/>
      <c r="L1453" s="5"/>
      <c r="M1453" s="80"/>
      <c r="N1453" s="5"/>
      <c r="O1453" s="80"/>
      <c r="P1453" s="5"/>
      <c r="Q1453" s="80"/>
      <c r="R1453" s="5"/>
      <c r="S1453" s="80"/>
      <c r="T1453" s="5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5"/>
      <c r="AE1453" s="80"/>
      <c r="AF1453" s="5"/>
      <c r="AG1453" s="80"/>
      <c r="AH1453" s="5"/>
      <c r="AI1453" s="80"/>
      <c r="AJ1453" s="5"/>
      <c r="AK1453" s="80"/>
      <c r="AL1453" s="5"/>
      <c r="AM1453" s="80"/>
      <c r="AN1453" s="5"/>
      <c r="AO1453" s="80"/>
      <c r="AP1453" s="80"/>
      <c r="AQ1453" s="5"/>
      <c r="AR1453" s="80"/>
      <c r="AS1453" s="5"/>
      <c r="AT1453" s="80"/>
      <c r="AU1453" s="5"/>
      <c r="AV1453" s="80"/>
      <c r="AW1453" s="5"/>
      <c r="AX1453" s="80"/>
      <c r="AY1453" s="5"/>
      <c r="AZ1453" s="80"/>
      <c r="BA1453" s="5"/>
      <c r="BB1453" s="80"/>
      <c r="BC1453" s="80"/>
      <c r="BD1453" s="80"/>
      <c r="BE1453" s="80"/>
      <c r="BF1453" s="80"/>
      <c r="BG1453" s="80"/>
      <c r="BH1453" s="80"/>
      <c r="BI1453" s="80"/>
      <c r="BJ1453" s="80"/>
      <c r="BK1453" s="80"/>
      <c r="BL1453" s="80"/>
      <c r="BM1453" s="80"/>
      <c r="BN1453" s="80"/>
      <c r="BO1453" s="80"/>
      <c r="BP1453" s="80"/>
      <c r="BQ1453" s="80"/>
      <c r="BR1453" s="80"/>
      <c r="BS1453" s="80"/>
      <c r="BT1453" s="80"/>
      <c r="BU1453" s="80"/>
      <c r="BV1453" s="80"/>
      <c r="BW1453" s="80"/>
      <c r="BX1453" s="80"/>
      <c r="BY1453" s="80"/>
      <c r="BZ1453" s="80"/>
      <c r="CE1453" s="5"/>
    </row>
    <row r="1454" spans="2:83" s="6" customFormat="1" x14ac:dyDescent="0.25">
      <c r="B1454" s="77"/>
      <c r="C1454" s="78"/>
      <c r="D1454" s="80"/>
      <c r="E1454" s="80"/>
      <c r="F1454" s="80"/>
      <c r="G1454" s="80"/>
      <c r="H1454" s="80"/>
      <c r="I1454" s="80"/>
      <c r="J1454" s="80"/>
      <c r="K1454" s="5"/>
      <c r="L1454" s="5"/>
      <c r="M1454" s="80"/>
      <c r="N1454" s="5"/>
      <c r="O1454" s="80"/>
      <c r="P1454" s="5"/>
      <c r="Q1454" s="80"/>
      <c r="R1454" s="5"/>
      <c r="S1454" s="80"/>
      <c r="T1454" s="5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5"/>
      <c r="AE1454" s="80"/>
      <c r="AF1454" s="5"/>
      <c r="AG1454" s="80"/>
      <c r="AH1454" s="5"/>
      <c r="AI1454" s="80"/>
      <c r="AJ1454" s="5"/>
      <c r="AK1454" s="80"/>
      <c r="AL1454" s="5"/>
      <c r="AM1454" s="80"/>
      <c r="AN1454" s="5"/>
      <c r="AO1454" s="80"/>
      <c r="AP1454" s="80"/>
      <c r="AQ1454" s="5"/>
      <c r="AR1454" s="80"/>
      <c r="AS1454" s="5"/>
      <c r="AT1454" s="80"/>
      <c r="AU1454" s="5"/>
      <c r="AV1454" s="80"/>
      <c r="AW1454" s="5"/>
      <c r="AX1454" s="80"/>
      <c r="AY1454" s="5"/>
      <c r="AZ1454" s="80"/>
      <c r="BA1454" s="5"/>
      <c r="BB1454" s="80"/>
      <c r="BC1454" s="80"/>
      <c r="BD1454" s="80"/>
      <c r="BE1454" s="80"/>
      <c r="BF1454" s="80"/>
      <c r="BG1454" s="80"/>
      <c r="BH1454" s="80"/>
      <c r="BI1454" s="80"/>
      <c r="BJ1454" s="80"/>
      <c r="BK1454" s="80"/>
      <c r="BL1454" s="80"/>
      <c r="BM1454" s="80"/>
      <c r="BN1454" s="80"/>
      <c r="BO1454" s="80"/>
      <c r="BP1454" s="80"/>
      <c r="BQ1454" s="80"/>
      <c r="BR1454" s="80"/>
      <c r="BS1454" s="80"/>
      <c r="BT1454" s="80"/>
      <c r="BU1454" s="80"/>
      <c r="BV1454" s="80"/>
      <c r="BW1454" s="80"/>
      <c r="BX1454" s="80"/>
      <c r="BY1454" s="80"/>
      <c r="BZ1454" s="80"/>
      <c r="CE1454" s="5"/>
    </row>
    <row r="1455" spans="2:83" s="6" customFormat="1" x14ac:dyDescent="0.25">
      <c r="B1455" s="77"/>
      <c r="C1455" s="78"/>
      <c r="D1455" s="80"/>
      <c r="E1455" s="80"/>
      <c r="F1455" s="80"/>
      <c r="G1455" s="80"/>
      <c r="H1455" s="80"/>
      <c r="I1455" s="80"/>
      <c r="J1455" s="80"/>
      <c r="K1455" s="5"/>
      <c r="L1455" s="5"/>
      <c r="M1455" s="80"/>
      <c r="N1455" s="5"/>
      <c r="O1455" s="80"/>
      <c r="P1455" s="5"/>
      <c r="Q1455" s="80"/>
      <c r="R1455" s="5"/>
      <c r="S1455" s="80"/>
      <c r="T1455" s="5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5"/>
      <c r="AE1455" s="80"/>
      <c r="AF1455" s="5"/>
      <c r="AG1455" s="80"/>
      <c r="AH1455" s="5"/>
      <c r="AI1455" s="80"/>
      <c r="AJ1455" s="5"/>
      <c r="AK1455" s="80"/>
      <c r="AL1455" s="5"/>
      <c r="AM1455" s="80"/>
      <c r="AN1455" s="5"/>
      <c r="AO1455" s="80"/>
      <c r="AP1455" s="80"/>
      <c r="AQ1455" s="5"/>
      <c r="AR1455" s="80"/>
      <c r="AS1455" s="5"/>
      <c r="AT1455" s="80"/>
      <c r="AU1455" s="5"/>
      <c r="AV1455" s="80"/>
      <c r="AW1455" s="5"/>
      <c r="AX1455" s="80"/>
      <c r="AY1455" s="5"/>
      <c r="AZ1455" s="80"/>
      <c r="BA1455" s="5"/>
      <c r="BB1455" s="80"/>
      <c r="BC1455" s="80"/>
      <c r="BD1455" s="80"/>
      <c r="BE1455" s="80"/>
      <c r="BF1455" s="80"/>
      <c r="BG1455" s="80"/>
      <c r="BH1455" s="80"/>
      <c r="BI1455" s="80"/>
      <c r="BJ1455" s="80"/>
      <c r="BK1455" s="80"/>
      <c r="BL1455" s="80"/>
      <c r="BM1455" s="80"/>
      <c r="BN1455" s="80"/>
      <c r="BO1455" s="80"/>
      <c r="BP1455" s="80"/>
      <c r="BQ1455" s="80"/>
      <c r="BR1455" s="80"/>
      <c r="BS1455" s="80"/>
      <c r="BT1455" s="80"/>
      <c r="BU1455" s="80"/>
      <c r="BV1455" s="80"/>
      <c r="BW1455" s="80"/>
      <c r="BX1455" s="80"/>
      <c r="BY1455" s="80"/>
      <c r="BZ1455" s="80"/>
      <c r="CE1455" s="5"/>
    </row>
    <row r="1456" spans="2:83" s="6" customFormat="1" x14ac:dyDescent="0.25">
      <c r="B1456" s="77"/>
      <c r="C1456" s="78"/>
      <c r="D1456" s="80"/>
      <c r="E1456" s="80"/>
      <c r="F1456" s="80"/>
      <c r="G1456" s="80"/>
      <c r="H1456" s="80"/>
      <c r="I1456" s="80"/>
      <c r="J1456" s="80"/>
      <c r="K1456" s="5"/>
      <c r="L1456" s="5"/>
      <c r="M1456" s="80"/>
      <c r="N1456" s="5"/>
      <c r="O1456" s="80"/>
      <c r="P1456" s="5"/>
      <c r="Q1456" s="80"/>
      <c r="R1456" s="5"/>
      <c r="S1456" s="80"/>
      <c r="T1456" s="5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5"/>
      <c r="AE1456" s="80"/>
      <c r="AF1456" s="5"/>
      <c r="AG1456" s="80"/>
      <c r="AH1456" s="5"/>
      <c r="AI1456" s="80"/>
      <c r="AJ1456" s="5"/>
      <c r="AK1456" s="80"/>
      <c r="AL1456" s="5"/>
      <c r="AM1456" s="80"/>
      <c r="AN1456" s="5"/>
      <c r="AO1456" s="80"/>
      <c r="AP1456" s="80"/>
      <c r="AQ1456" s="5"/>
      <c r="AR1456" s="80"/>
      <c r="AS1456" s="5"/>
      <c r="AT1456" s="80"/>
      <c r="AU1456" s="5"/>
      <c r="AV1456" s="80"/>
      <c r="AW1456" s="5"/>
      <c r="AX1456" s="80"/>
      <c r="AY1456" s="5"/>
      <c r="AZ1456" s="80"/>
      <c r="BA1456" s="5"/>
      <c r="BB1456" s="80"/>
      <c r="BC1456" s="80"/>
      <c r="BD1456" s="80"/>
      <c r="BE1456" s="80"/>
      <c r="BF1456" s="80"/>
      <c r="BG1456" s="80"/>
      <c r="BH1456" s="80"/>
      <c r="BI1456" s="80"/>
      <c r="BJ1456" s="80"/>
      <c r="BK1456" s="80"/>
      <c r="BL1456" s="80"/>
      <c r="BM1456" s="80"/>
      <c r="BN1456" s="80"/>
      <c r="BO1456" s="80"/>
      <c r="BP1456" s="80"/>
      <c r="BQ1456" s="80"/>
      <c r="BR1456" s="80"/>
      <c r="BS1456" s="80"/>
      <c r="BT1456" s="80"/>
      <c r="BU1456" s="80"/>
      <c r="BV1456" s="80"/>
      <c r="BW1456" s="80"/>
      <c r="BX1456" s="80"/>
      <c r="BY1456" s="80"/>
      <c r="BZ1456" s="80"/>
      <c r="CE1456" s="5"/>
    </row>
    <row r="1457" spans="2:83" s="6" customFormat="1" x14ac:dyDescent="0.25">
      <c r="B1457" s="77"/>
      <c r="C1457" s="78"/>
      <c r="D1457" s="80"/>
      <c r="E1457" s="80"/>
      <c r="F1457" s="80"/>
      <c r="G1457" s="80"/>
      <c r="H1457" s="80"/>
      <c r="I1457" s="80"/>
      <c r="J1457" s="80"/>
      <c r="K1457" s="5"/>
      <c r="L1457" s="5"/>
      <c r="M1457" s="80"/>
      <c r="N1457" s="5"/>
      <c r="O1457" s="80"/>
      <c r="P1457" s="5"/>
      <c r="Q1457" s="80"/>
      <c r="R1457" s="5"/>
      <c r="S1457" s="80"/>
      <c r="T1457" s="5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5"/>
      <c r="AE1457" s="80"/>
      <c r="AF1457" s="5"/>
      <c r="AG1457" s="80"/>
      <c r="AH1457" s="5"/>
      <c r="AI1457" s="80"/>
      <c r="AJ1457" s="5"/>
      <c r="AK1457" s="80"/>
      <c r="AL1457" s="5"/>
      <c r="AM1457" s="80"/>
      <c r="AN1457" s="5"/>
      <c r="AO1457" s="80"/>
      <c r="AP1457" s="80"/>
      <c r="AQ1457" s="5"/>
      <c r="AR1457" s="80"/>
      <c r="AS1457" s="5"/>
      <c r="AT1457" s="80"/>
      <c r="AU1457" s="5"/>
      <c r="AV1457" s="80"/>
      <c r="AW1457" s="5"/>
      <c r="AX1457" s="80"/>
      <c r="AY1457" s="5"/>
      <c r="AZ1457" s="80"/>
      <c r="BA1457" s="5"/>
      <c r="BB1457" s="80"/>
      <c r="BC1457" s="80"/>
      <c r="BD1457" s="80"/>
      <c r="BE1457" s="80"/>
      <c r="BF1457" s="80"/>
      <c r="BG1457" s="80"/>
      <c r="BH1457" s="80"/>
      <c r="BI1457" s="80"/>
      <c r="BJ1457" s="80"/>
      <c r="BK1457" s="80"/>
      <c r="BL1457" s="80"/>
      <c r="BM1457" s="80"/>
      <c r="BN1457" s="80"/>
      <c r="BO1457" s="80"/>
      <c r="BP1457" s="80"/>
      <c r="BQ1457" s="80"/>
      <c r="BR1457" s="80"/>
      <c r="BS1457" s="80"/>
      <c r="BT1457" s="80"/>
      <c r="BU1457" s="80"/>
      <c r="BV1457" s="80"/>
      <c r="BW1457" s="80"/>
      <c r="BX1457" s="80"/>
      <c r="BY1457" s="80"/>
      <c r="BZ1457" s="80"/>
      <c r="CE1457" s="5"/>
    </row>
    <row r="1458" spans="2:83" s="6" customFormat="1" x14ac:dyDescent="0.25">
      <c r="B1458" s="77"/>
      <c r="C1458" s="78"/>
      <c r="D1458" s="80"/>
      <c r="E1458" s="80"/>
      <c r="F1458" s="80"/>
      <c r="G1458" s="80"/>
      <c r="H1458" s="80"/>
      <c r="I1458" s="80"/>
      <c r="J1458" s="80"/>
      <c r="K1458" s="5"/>
      <c r="L1458" s="5"/>
      <c r="M1458" s="80"/>
      <c r="N1458" s="5"/>
      <c r="O1458" s="80"/>
      <c r="P1458" s="5"/>
      <c r="Q1458" s="80"/>
      <c r="R1458" s="5"/>
      <c r="S1458" s="80"/>
      <c r="T1458" s="5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5"/>
      <c r="AE1458" s="80"/>
      <c r="AF1458" s="5"/>
      <c r="AG1458" s="80"/>
      <c r="AH1458" s="5"/>
      <c r="AI1458" s="80"/>
      <c r="AJ1458" s="5"/>
      <c r="AK1458" s="80"/>
      <c r="AL1458" s="5"/>
      <c r="AM1458" s="80"/>
      <c r="AN1458" s="5"/>
      <c r="AO1458" s="80"/>
      <c r="AP1458" s="80"/>
      <c r="AQ1458" s="5"/>
      <c r="AR1458" s="80"/>
      <c r="AS1458" s="5"/>
      <c r="AT1458" s="80"/>
      <c r="AU1458" s="5"/>
      <c r="AV1458" s="80"/>
      <c r="AW1458" s="5"/>
      <c r="AX1458" s="80"/>
      <c r="AY1458" s="5"/>
      <c r="AZ1458" s="80"/>
      <c r="BA1458" s="5"/>
      <c r="BB1458" s="80"/>
      <c r="BC1458" s="80"/>
      <c r="BD1458" s="80"/>
      <c r="BE1458" s="80"/>
      <c r="BF1458" s="80"/>
      <c r="BG1458" s="80"/>
      <c r="BH1458" s="80"/>
      <c r="BI1458" s="80"/>
      <c r="BJ1458" s="80"/>
      <c r="BK1458" s="80"/>
      <c r="BL1458" s="80"/>
      <c r="BM1458" s="80"/>
      <c r="BN1458" s="80"/>
      <c r="BO1458" s="80"/>
      <c r="BP1458" s="80"/>
      <c r="BQ1458" s="80"/>
      <c r="BR1458" s="80"/>
      <c r="BS1458" s="80"/>
      <c r="BT1458" s="80"/>
      <c r="BU1458" s="80"/>
      <c r="BV1458" s="80"/>
      <c r="BW1458" s="80"/>
      <c r="BX1458" s="80"/>
      <c r="BY1458" s="80"/>
      <c r="BZ1458" s="80"/>
      <c r="CE1458" s="5"/>
    </row>
    <row r="1459" spans="2:83" s="6" customFormat="1" x14ac:dyDescent="0.25">
      <c r="B1459" s="77"/>
      <c r="C1459" s="78"/>
      <c r="D1459" s="80"/>
      <c r="E1459" s="80"/>
      <c r="F1459" s="80"/>
      <c r="G1459" s="80"/>
      <c r="H1459" s="80"/>
      <c r="I1459" s="80"/>
      <c r="J1459" s="80"/>
      <c r="K1459" s="5"/>
      <c r="L1459" s="5"/>
      <c r="M1459" s="80"/>
      <c r="N1459" s="5"/>
      <c r="O1459" s="80"/>
      <c r="P1459" s="5"/>
      <c r="Q1459" s="80"/>
      <c r="R1459" s="5"/>
      <c r="S1459" s="80"/>
      <c r="T1459" s="5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5"/>
      <c r="AE1459" s="80"/>
      <c r="AF1459" s="5"/>
      <c r="AG1459" s="80"/>
      <c r="AH1459" s="5"/>
      <c r="AI1459" s="80"/>
      <c r="AJ1459" s="5"/>
      <c r="AK1459" s="80"/>
      <c r="AL1459" s="5"/>
      <c r="AM1459" s="80"/>
      <c r="AN1459" s="5"/>
      <c r="AO1459" s="80"/>
      <c r="AP1459" s="80"/>
      <c r="AQ1459" s="5"/>
      <c r="AR1459" s="80"/>
      <c r="AS1459" s="5"/>
      <c r="AT1459" s="80"/>
      <c r="AU1459" s="5"/>
      <c r="AV1459" s="80"/>
      <c r="AW1459" s="5"/>
      <c r="AX1459" s="80"/>
      <c r="AY1459" s="5"/>
      <c r="AZ1459" s="80"/>
      <c r="BA1459" s="5"/>
      <c r="BB1459" s="80"/>
      <c r="BC1459" s="80"/>
      <c r="BD1459" s="80"/>
      <c r="BE1459" s="80"/>
      <c r="BF1459" s="80"/>
      <c r="BG1459" s="80"/>
      <c r="BH1459" s="80"/>
      <c r="BI1459" s="80"/>
      <c r="BJ1459" s="80"/>
      <c r="BK1459" s="80"/>
      <c r="BL1459" s="80"/>
      <c r="BM1459" s="80"/>
      <c r="BN1459" s="80"/>
      <c r="BO1459" s="80"/>
      <c r="BP1459" s="80"/>
      <c r="BQ1459" s="80"/>
      <c r="BR1459" s="80"/>
      <c r="BS1459" s="80"/>
      <c r="BT1459" s="80"/>
      <c r="BU1459" s="80"/>
      <c r="BV1459" s="80"/>
      <c r="BW1459" s="80"/>
      <c r="BX1459" s="80"/>
      <c r="BY1459" s="80"/>
      <c r="BZ1459" s="80"/>
      <c r="CE1459" s="5"/>
    </row>
    <row r="1460" spans="2:83" s="6" customFormat="1" x14ac:dyDescent="0.25">
      <c r="B1460" s="77"/>
      <c r="C1460" s="78"/>
      <c r="D1460" s="80"/>
      <c r="E1460" s="80"/>
      <c r="F1460" s="80"/>
      <c r="G1460" s="80"/>
      <c r="H1460" s="80"/>
      <c r="I1460" s="80"/>
      <c r="J1460" s="80"/>
      <c r="K1460" s="5"/>
      <c r="L1460" s="5"/>
      <c r="M1460" s="80"/>
      <c r="N1460" s="5"/>
      <c r="O1460" s="80"/>
      <c r="P1460" s="5"/>
      <c r="Q1460" s="80"/>
      <c r="R1460" s="5"/>
      <c r="S1460" s="80"/>
      <c r="T1460" s="5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5"/>
      <c r="AE1460" s="80"/>
      <c r="AF1460" s="5"/>
      <c r="AG1460" s="80"/>
      <c r="AH1460" s="5"/>
      <c r="AI1460" s="80"/>
      <c r="AJ1460" s="5"/>
      <c r="AK1460" s="80"/>
      <c r="AL1460" s="5"/>
      <c r="AM1460" s="80"/>
      <c r="AN1460" s="5"/>
      <c r="AO1460" s="80"/>
      <c r="AP1460" s="80"/>
      <c r="AQ1460" s="5"/>
      <c r="AR1460" s="80"/>
      <c r="AS1460" s="5"/>
      <c r="AT1460" s="80"/>
      <c r="AU1460" s="5"/>
      <c r="AV1460" s="80"/>
      <c r="AW1460" s="5"/>
      <c r="AX1460" s="80"/>
      <c r="AY1460" s="5"/>
      <c r="AZ1460" s="80"/>
      <c r="BA1460" s="5"/>
      <c r="BB1460" s="80"/>
      <c r="BC1460" s="80"/>
      <c r="BD1460" s="80"/>
      <c r="BE1460" s="80"/>
      <c r="BF1460" s="80"/>
      <c r="BG1460" s="80"/>
      <c r="BH1460" s="80"/>
      <c r="BI1460" s="80"/>
      <c r="BJ1460" s="80"/>
      <c r="BK1460" s="80"/>
      <c r="BL1460" s="80"/>
      <c r="BM1460" s="80"/>
      <c r="BN1460" s="80"/>
      <c r="BO1460" s="80"/>
      <c r="BP1460" s="80"/>
      <c r="BQ1460" s="80"/>
      <c r="BR1460" s="80"/>
      <c r="BS1460" s="80"/>
      <c r="BT1460" s="80"/>
      <c r="BU1460" s="80"/>
      <c r="BV1460" s="80"/>
      <c r="BW1460" s="80"/>
      <c r="BX1460" s="80"/>
      <c r="BY1460" s="80"/>
      <c r="BZ1460" s="80"/>
      <c r="CE1460" s="5"/>
    </row>
    <row r="1461" spans="2:83" s="6" customFormat="1" x14ac:dyDescent="0.25">
      <c r="B1461" s="77"/>
      <c r="C1461" s="78"/>
      <c r="D1461" s="80"/>
      <c r="E1461" s="80"/>
      <c r="F1461" s="80"/>
      <c r="G1461" s="80"/>
      <c r="H1461" s="80"/>
      <c r="I1461" s="80"/>
      <c r="J1461" s="80"/>
      <c r="K1461" s="5"/>
      <c r="L1461" s="5"/>
      <c r="M1461" s="80"/>
      <c r="N1461" s="5"/>
      <c r="O1461" s="80"/>
      <c r="P1461" s="5"/>
      <c r="Q1461" s="80"/>
      <c r="R1461" s="5"/>
      <c r="S1461" s="80"/>
      <c r="T1461" s="5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5"/>
      <c r="AE1461" s="80"/>
      <c r="AF1461" s="5"/>
      <c r="AG1461" s="80"/>
      <c r="AH1461" s="5"/>
      <c r="AI1461" s="80"/>
      <c r="AJ1461" s="5"/>
      <c r="AK1461" s="80"/>
      <c r="AL1461" s="5"/>
      <c r="AM1461" s="80"/>
      <c r="AN1461" s="5"/>
      <c r="AO1461" s="80"/>
      <c r="AP1461" s="80"/>
      <c r="AQ1461" s="5"/>
      <c r="AR1461" s="80"/>
      <c r="AS1461" s="5"/>
      <c r="AT1461" s="80"/>
      <c r="AU1461" s="5"/>
      <c r="AV1461" s="80"/>
      <c r="AW1461" s="5"/>
      <c r="AX1461" s="80"/>
      <c r="AY1461" s="5"/>
      <c r="AZ1461" s="80"/>
      <c r="BA1461" s="5"/>
      <c r="BB1461" s="80"/>
      <c r="BC1461" s="80"/>
      <c r="BD1461" s="80"/>
      <c r="BE1461" s="80"/>
      <c r="BF1461" s="80"/>
      <c r="BG1461" s="80"/>
      <c r="BH1461" s="80"/>
      <c r="BI1461" s="80"/>
      <c r="BJ1461" s="80"/>
      <c r="BK1461" s="80"/>
      <c r="BL1461" s="80"/>
      <c r="BM1461" s="80"/>
      <c r="BN1461" s="80"/>
      <c r="BO1461" s="80"/>
      <c r="BP1461" s="80"/>
      <c r="BQ1461" s="80"/>
      <c r="BR1461" s="80"/>
      <c r="BS1461" s="80"/>
      <c r="BT1461" s="80"/>
      <c r="BU1461" s="80"/>
      <c r="BV1461" s="80"/>
      <c r="BW1461" s="80"/>
      <c r="BX1461" s="80"/>
      <c r="BY1461" s="80"/>
      <c r="BZ1461" s="80"/>
      <c r="CE1461" s="5"/>
    </row>
    <row r="1462" spans="2:83" s="6" customFormat="1" x14ac:dyDescent="0.25">
      <c r="B1462" s="77"/>
      <c r="C1462" s="78"/>
      <c r="D1462" s="80"/>
      <c r="E1462" s="80"/>
      <c r="F1462" s="80"/>
      <c r="G1462" s="80"/>
      <c r="H1462" s="80"/>
      <c r="I1462" s="80"/>
      <c r="J1462" s="80"/>
      <c r="K1462" s="5"/>
      <c r="L1462" s="5"/>
      <c r="M1462" s="80"/>
      <c r="N1462" s="5"/>
      <c r="O1462" s="80"/>
      <c r="P1462" s="5"/>
      <c r="Q1462" s="80"/>
      <c r="R1462" s="5"/>
      <c r="S1462" s="80"/>
      <c r="T1462" s="5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5"/>
      <c r="AE1462" s="80"/>
      <c r="AF1462" s="5"/>
      <c r="AG1462" s="80"/>
      <c r="AH1462" s="5"/>
      <c r="AI1462" s="80"/>
      <c r="AJ1462" s="5"/>
      <c r="AK1462" s="80"/>
      <c r="AL1462" s="5"/>
      <c r="AM1462" s="80"/>
      <c r="AN1462" s="5"/>
      <c r="AO1462" s="80"/>
      <c r="AP1462" s="80"/>
      <c r="AQ1462" s="5"/>
      <c r="AR1462" s="80"/>
      <c r="AS1462" s="5"/>
      <c r="AT1462" s="80"/>
      <c r="AU1462" s="5"/>
      <c r="AV1462" s="80"/>
      <c r="AW1462" s="5"/>
      <c r="AX1462" s="80"/>
      <c r="AY1462" s="5"/>
      <c r="AZ1462" s="80"/>
      <c r="BA1462" s="5"/>
      <c r="BB1462" s="80"/>
      <c r="BC1462" s="80"/>
      <c r="BD1462" s="80"/>
      <c r="BE1462" s="80"/>
      <c r="BF1462" s="80"/>
      <c r="BG1462" s="80"/>
      <c r="BH1462" s="80"/>
      <c r="BI1462" s="80"/>
      <c r="BJ1462" s="80"/>
      <c r="BK1462" s="80"/>
      <c r="BL1462" s="80"/>
      <c r="BM1462" s="80"/>
      <c r="BN1462" s="80"/>
      <c r="BO1462" s="80"/>
      <c r="BP1462" s="80"/>
      <c r="BQ1462" s="80"/>
      <c r="BR1462" s="80"/>
      <c r="BS1462" s="80"/>
      <c r="BT1462" s="80"/>
      <c r="BU1462" s="80"/>
      <c r="BV1462" s="80"/>
      <c r="BW1462" s="80"/>
      <c r="BX1462" s="80"/>
      <c r="BY1462" s="80"/>
      <c r="BZ1462" s="80"/>
      <c r="CE1462" s="5"/>
    </row>
    <row r="1463" spans="2:83" s="6" customFormat="1" x14ac:dyDescent="0.25">
      <c r="B1463" s="77"/>
      <c r="C1463" s="78"/>
      <c r="D1463" s="80"/>
      <c r="E1463" s="80"/>
      <c r="F1463" s="80"/>
      <c r="G1463" s="80"/>
      <c r="H1463" s="80"/>
      <c r="I1463" s="80"/>
      <c r="J1463" s="80"/>
      <c r="K1463" s="5"/>
      <c r="L1463" s="5"/>
      <c r="M1463" s="80"/>
      <c r="N1463" s="5"/>
      <c r="O1463" s="80"/>
      <c r="P1463" s="5"/>
      <c r="Q1463" s="80"/>
      <c r="R1463" s="5"/>
      <c r="S1463" s="80"/>
      <c r="T1463" s="5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5"/>
      <c r="AE1463" s="80"/>
      <c r="AF1463" s="5"/>
      <c r="AG1463" s="80"/>
      <c r="AH1463" s="5"/>
      <c r="AI1463" s="80"/>
      <c r="AJ1463" s="5"/>
      <c r="AK1463" s="80"/>
      <c r="AL1463" s="5"/>
      <c r="AM1463" s="80"/>
      <c r="AN1463" s="5"/>
      <c r="AO1463" s="80"/>
      <c r="AP1463" s="80"/>
      <c r="AQ1463" s="5"/>
      <c r="AR1463" s="80"/>
      <c r="AS1463" s="5"/>
      <c r="AT1463" s="80"/>
      <c r="AU1463" s="5"/>
      <c r="AV1463" s="80"/>
      <c r="AW1463" s="5"/>
      <c r="AX1463" s="80"/>
      <c r="AY1463" s="5"/>
      <c r="AZ1463" s="80"/>
      <c r="BA1463" s="5"/>
      <c r="BB1463" s="80"/>
      <c r="BC1463" s="80"/>
      <c r="BD1463" s="80"/>
      <c r="BE1463" s="80"/>
      <c r="BF1463" s="80"/>
      <c r="BG1463" s="80"/>
      <c r="BH1463" s="80"/>
      <c r="BI1463" s="80"/>
      <c r="BJ1463" s="80"/>
      <c r="BK1463" s="80"/>
      <c r="BL1463" s="80"/>
      <c r="BM1463" s="80"/>
      <c r="BN1463" s="80"/>
      <c r="BO1463" s="80"/>
      <c r="BP1463" s="80"/>
      <c r="BQ1463" s="80"/>
      <c r="BR1463" s="80"/>
      <c r="BS1463" s="80"/>
      <c r="BT1463" s="80"/>
      <c r="BU1463" s="80"/>
      <c r="BV1463" s="80"/>
      <c r="BW1463" s="80"/>
      <c r="BX1463" s="80"/>
      <c r="BY1463" s="80"/>
      <c r="BZ1463" s="80"/>
      <c r="CE1463" s="5"/>
    </row>
    <row r="1464" spans="2:83" s="6" customFormat="1" x14ac:dyDescent="0.25">
      <c r="B1464" s="77"/>
      <c r="C1464" s="78"/>
      <c r="D1464" s="80"/>
      <c r="E1464" s="80"/>
      <c r="F1464" s="80"/>
      <c r="G1464" s="80"/>
      <c r="H1464" s="80"/>
      <c r="I1464" s="80"/>
      <c r="J1464" s="80"/>
      <c r="K1464" s="5"/>
      <c r="L1464" s="5"/>
      <c r="M1464" s="80"/>
      <c r="N1464" s="5"/>
      <c r="O1464" s="80"/>
      <c r="P1464" s="5"/>
      <c r="Q1464" s="80"/>
      <c r="R1464" s="5"/>
      <c r="S1464" s="80"/>
      <c r="T1464" s="5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5"/>
      <c r="AE1464" s="80"/>
      <c r="AF1464" s="5"/>
      <c r="AG1464" s="80"/>
      <c r="AH1464" s="5"/>
      <c r="AI1464" s="80"/>
      <c r="AJ1464" s="5"/>
      <c r="AK1464" s="80"/>
      <c r="AL1464" s="5"/>
      <c r="AM1464" s="80"/>
      <c r="AN1464" s="5"/>
      <c r="AO1464" s="80"/>
      <c r="AP1464" s="80"/>
      <c r="AQ1464" s="5"/>
      <c r="AR1464" s="80"/>
      <c r="AS1464" s="5"/>
      <c r="AT1464" s="80"/>
      <c r="AU1464" s="5"/>
      <c r="AV1464" s="80"/>
      <c r="AW1464" s="5"/>
      <c r="AX1464" s="80"/>
      <c r="AY1464" s="5"/>
      <c r="AZ1464" s="80"/>
      <c r="BA1464" s="5"/>
      <c r="BB1464" s="80"/>
      <c r="BC1464" s="80"/>
      <c r="BD1464" s="80"/>
      <c r="BE1464" s="80"/>
      <c r="BF1464" s="80"/>
      <c r="BG1464" s="80"/>
      <c r="BH1464" s="80"/>
      <c r="BI1464" s="80"/>
      <c r="BJ1464" s="80"/>
      <c r="BK1464" s="80"/>
      <c r="BL1464" s="80"/>
      <c r="BM1464" s="80"/>
      <c r="BN1464" s="80"/>
      <c r="BO1464" s="80"/>
      <c r="BP1464" s="80"/>
      <c r="BQ1464" s="80"/>
      <c r="BR1464" s="80"/>
      <c r="BS1464" s="80"/>
      <c r="BT1464" s="80"/>
      <c r="BU1464" s="80"/>
      <c r="BV1464" s="80"/>
      <c r="BW1464" s="80"/>
      <c r="BX1464" s="80"/>
      <c r="BY1464" s="80"/>
      <c r="BZ1464" s="80"/>
      <c r="CE1464" s="5"/>
    </row>
    <row r="1465" spans="2:83" s="6" customFormat="1" x14ac:dyDescent="0.25">
      <c r="B1465" s="77"/>
      <c r="C1465" s="78"/>
      <c r="D1465" s="80"/>
      <c r="E1465" s="80"/>
      <c r="F1465" s="80"/>
      <c r="G1465" s="80"/>
      <c r="H1465" s="80"/>
      <c r="I1465" s="80"/>
      <c r="J1465" s="80"/>
      <c r="K1465" s="5"/>
      <c r="L1465" s="5"/>
      <c r="M1465" s="80"/>
      <c r="N1465" s="5"/>
      <c r="O1465" s="80"/>
      <c r="P1465" s="5"/>
      <c r="Q1465" s="80"/>
      <c r="R1465" s="5"/>
      <c r="S1465" s="80"/>
      <c r="T1465" s="5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5"/>
      <c r="AE1465" s="80"/>
      <c r="AF1465" s="5"/>
      <c r="AG1465" s="80"/>
      <c r="AH1465" s="5"/>
      <c r="AI1465" s="80"/>
      <c r="AJ1465" s="5"/>
      <c r="AK1465" s="80"/>
      <c r="AL1465" s="5"/>
      <c r="AM1465" s="80"/>
      <c r="AN1465" s="5"/>
      <c r="AO1465" s="80"/>
      <c r="AP1465" s="80"/>
      <c r="AQ1465" s="5"/>
      <c r="AR1465" s="80"/>
      <c r="AS1465" s="5"/>
      <c r="AT1465" s="80"/>
      <c r="AU1465" s="5"/>
      <c r="AV1465" s="80"/>
      <c r="AW1465" s="5"/>
      <c r="AX1465" s="80"/>
      <c r="AY1465" s="5"/>
      <c r="AZ1465" s="80"/>
      <c r="BA1465" s="5"/>
      <c r="BB1465" s="80"/>
      <c r="BC1465" s="80"/>
      <c r="BD1465" s="80"/>
      <c r="BE1465" s="80"/>
      <c r="BF1465" s="80"/>
      <c r="BG1465" s="80"/>
      <c r="BH1465" s="80"/>
      <c r="BI1465" s="80"/>
      <c r="BJ1465" s="80"/>
      <c r="BK1465" s="80"/>
      <c r="BL1465" s="80"/>
      <c r="BM1465" s="80"/>
      <c r="BN1465" s="80"/>
      <c r="BO1465" s="80"/>
      <c r="BP1465" s="80"/>
      <c r="BQ1465" s="80"/>
      <c r="BR1465" s="80"/>
      <c r="BS1465" s="80"/>
      <c r="BT1465" s="80"/>
      <c r="BU1465" s="80"/>
      <c r="BV1465" s="80"/>
      <c r="BW1465" s="80"/>
      <c r="BX1465" s="80"/>
      <c r="BY1465" s="80"/>
      <c r="BZ1465" s="80"/>
      <c r="CE1465" s="5"/>
    </row>
    <row r="1466" spans="2:83" s="6" customFormat="1" x14ac:dyDescent="0.25">
      <c r="B1466" s="77"/>
      <c r="C1466" s="78"/>
      <c r="D1466" s="80"/>
      <c r="E1466" s="80"/>
      <c r="F1466" s="80"/>
      <c r="G1466" s="80"/>
      <c r="H1466" s="80"/>
      <c r="I1466" s="80"/>
      <c r="J1466" s="80"/>
      <c r="K1466" s="5"/>
      <c r="L1466" s="5"/>
      <c r="M1466" s="80"/>
      <c r="N1466" s="5"/>
      <c r="O1466" s="80"/>
      <c r="P1466" s="5"/>
      <c r="Q1466" s="80"/>
      <c r="R1466" s="5"/>
      <c r="S1466" s="80"/>
      <c r="T1466" s="5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5"/>
      <c r="AE1466" s="80"/>
      <c r="AF1466" s="5"/>
      <c r="AG1466" s="80"/>
      <c r="AH1466" s="5"/>
      <c r="AI1466" s="80"/>
      <c r="AJ1466" s="5"/>
      <c r="AK1466" s="80"/>
      <c r="AL1466" s="5"/>
      <c r="AM1466" s="80"/>
      <c r="AN1466" s="5"/>
      <c r="AO1466" s="80"/>
      <c r="AP1466" s="80"/>
      <c r="AQ1466" s="5"/>
      <c r="AR1466" s="80"/>
      <c r="AS1466" s="5"/>
      <c r="AT1466" s="80"/>
      <c r="AU1466" s="5"/>
      <c r="AV1466" s="80"/>
      <c r="AW1466" s="5"/>
      <c r="AX1466" s="80"/>
      <c r="AY1466" s="5"/>
      <c r="AZ1466" s="80"/>
      <c r="BA1466" s="5"/>
      <c r="BB1466" s="80"/>
      <c r="BC1466" s="80"/>
      <c r="BD1466" s="80"/>
      <c r="BE1466" s="80"/>
      <c r="BF1466" s="80"/>
      <c r="BG1466" s="80"/>
      <c r="BH1466" s="80"/>
      <c r="BI1466" s="80"/>
      <c r="BJ1466" s="80"/>
      <c r="BK1466" s="80"/>
      <c r="BL1466" s="80"/>
      <c r="BM1466" s="80"/>
      <c r="BN1466" s="80"/>
      <c r="BO1466" s="80"/>
      <c r="BP1466" s="80"/>
      <c r="BQ1466" s="80"/>
      <c r="BR1466" s="80"/>
      <c r="BS1466" s="80"/>
      <c r="BT1466" s="80"/>
      <c r="BU1466" s="80"/>
      <c r="BV1466" s="80"/>
      <c r="BW1466" s="80"/>
      <c r="BX1466" s="80"/>
      <c r="BY1466" s="80"/>
      <c r="BZ1466" s="80"/>
      <c r="CE1466" s="5"/>
    </row>
    <row r="1467" spans="2:83" s="6" customFormat="1" x14ac:dyDescent="0.25">
      <c r="B1467" s="77"/>
      <c r="C1467" s="78"/>
      <c r="D1467" s="80"/>
      <c r="E1467" s="80"/>
      <c r="F1467" s="80"/>
      <c r="G1467" s="80"/>
      <c r="H1467" s="80"/>
      <c r="I1467" s="80"/>
      <c r="J1467" s="80"/>
      <c r="K1467" s="5"/>
      <c r="L1467" s="5"/>
      <c r="M1467" s="80"/>
      <c r="N1467" s="5"/>
      <c r="O1467" s="80"/>
      <c r="P1467" s="5"/>
      <c r="Q1467" s="80"/>
      <c r="R1467" s="5"/>
      <c r="S1467" s="80"/>
      <c r="T1467" s="5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5"/>
      <c r="AE1467" s="80"/>
      <c r="AF1467" s="5"/>
      <c r="AG1467" s="80"/>
      <c r="AH1467" s="5"/>
      <c r="AI1467" s="80"/>
      <c r="AJ1467" s="5"/>
      <c r="AK1467" s="80"/>
      <c r="AL1467" s="5"/>
      <c r="AM1467" s="80"/>
      <c r="AN1467" s="5"/>
      <c r="AO1467" s="80"/>
      <c r="AP1467" s="80"/>
      <c r="AQ1467" s="5"/>
      <c r="AR1467" s="80"/>
      <c r="AS1467" s="5"/>
      <c r="AT1467" s="80"/>
      <c r="AU1467" s="5"/>
      <c r="AV1467" s="80"/>
      <c r="AW1467" s="5"/>
      <c r="AX1467" s="80"/>
      <c r="AY1467" s="5"/>
      <c r="AZ1467" s="80"/>
      <c r="BA1467" s="5"/>
      <c r="BB1467" s="80"/>
      <c r="BC1467" s="80"/>
      <c r="BD1467" s="80"/>
      <c r="BE1467" s="80"/>
      <c r="BF1467" s="80"/>
      <c r="BG1467" s="80"/>
      <c r="BH1467" s="80"/>
      <c r="BI1467" s="80"/>
      <c r="BJ1467" s="80"/>
      <c r="BK1467" s="80"/>
      <c r="BL1467" s="80"/>
      <c r="BM1467" s="80"/>
      <c r="BN1467" s="80"/>
      <c r="BO1467" s="80"/>
      <c r="BP1467" s="80"/>
      <c r="BQ1467" s="80"/>
      <c r="BR1467" s="80"/>
      <c r="BS1467" s="80"/>
      <c r="BT1467" s="80"/>
      <c r="BU1467" s="80"/>
      <c r="BV1467" s="80"/>
      <c r="BW1467" s="80"/>
      <c r="BX1467" s="80"/>
      <c r="BY1467" s="80"/>
      <c r="BZ1467" s="80"/>
      <c r="CE1467" s="5"/>
    </row>
    <row r="1468" spans="2:83" s="6" customFormat="1" x14ac:dyDescent="0.25">
      <c r="B1468" s="77"/>
      <c r="C1468" s="78"/>
      <c r="D1468" s="80"/>
      <c r="E1468" s="80"/>
      <c r="F1468" s="80"/>
      <c r="G1468" s="80"/>
      <c r="H1468" s="80"/>
      <c r="I1468" s="80"/>
      <c r="J1468" s="80"/>
      <c r="K1468" s="5"/>
      <c r="L1468" s="5"/>
      <c r="M1468" s="80"/>
      <c r="N1468" s="5"/>
      <c r="O1468" s="80"/>
      <c r="P1468" s="5"/>
      <c r="Q1468" s="80"/>
      <c r="R1468" s="5"/>
      <c r="S1468" s="80"/>
      <c r="T1468" s="5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5"/>
      <c r="AE1468" s="80"/>
      <c r="AF1468" s="5"/>
      <c r="AG1468" s="80"/>
      <c r="AH1468" s="5"/>
      <c r="AI1468" s="80"/>
      <c r="AJ1468" s="5"/>
      <c r="AK1468" s="80"/>
      <c r="AL1468" s="5"/>
      <c r="AM1468" s="80"/>
      <c r="AN1468" s="5"/>
      <c r="AO1468" s="80"/>
      <c r="AP1468" s="80"/>
      <c r="AQ1468" s="5"/>
      <c r="AR1468" s="80"/>
      <c r="AS1468" s="5"/>
      <c r="AT1468" s="80"/>
      <c r="AU1468" s="5"/>
      <c r="AV1468" s="80"/>
      <c r="AW1468" s="5"/>
      <c r="AX1468" s="80"/>
      <c r="AY1468" s="5"/>
      <c r="AZ1468" s="80"/>
      <c r="BA1468" s="5"/>
      <c r="BB1468" s="80"/>
      <c r="BC1468" s="80"/>
      <c r="BD1468" s="80"/>
      <c r="BE1468" s="80"/>
      <c r="BF1468" s="80"/>
      <c r="BG1468" s="80"/>
      <c r="BH1468" s="80"/>
      <c r="BI1468" s="80"/>
      <c r="BJ1468" s="80"/>
      <c r="BK1468" s="80"/>
      <c r="BL1468" s="80"/>
      <c r="BM1468" s="80"/>
      <c r="BN1468" s="80"/>
      <c r="BO1468" s="80"/>
      <c r="BP1468" s="80"/>
      <c r="BQ1468" s="80"/>
      <c r="BR1468" s="80"/>
      <c r="BS1468" s="80"/>
      <c r="BT1468" s="80"/>
      <c r="BU1468" s="80"/>
      <c r="BV1468" s="80"/>
      <c r="BW1468" s="80"/>
      <c r="BX1468" s="80"/>
      <c r="BY1468" s="80"/>
      <c r="BZ1468" s="80"/>
      <c r="CE1468" s="5"/>
    </row>
    <row r="1469" spans="2:83" s="6" customFormat="1" x14ac:dyDescent="0.25">
      <c r="B1469" s="77"/>
      <c r="C1469" s="78"/>
      <c r="D1469" s="80"/>
      <c r="E1469" s="80"/>
      <c r="F1469" s="80"/>
      <c r="G1469" s="80"/>
      <c r="H1469" s="80"/>
      <c r="I1469" s="80"/>
      <c r="J1469" s="80"/>
      <c r="K1469" s="5"/>
      <c r="L1469" s="5"/>
      <c r="M1469" s="80"/>
      <c r="N1469" s="5"/>
      <c r="O1469" s="80"/>
      <c r="P1469" s="5"/>
      <c r="Q1469" s="80"/>
      <c r="R1469" s="5"/>
      <c r="S1469" s="80"/>
      <c r="T1469" s="5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5"/>
      <c r="AE1469" s="80"/>
      <c r="AF1469" s="5"/>
      <c r="AG1469" s="80"/>
      <c r="AH1469" s="5"/>
      <c r="AI1469" s="80"/>
      <c r="AJ1469" s="5"/>
      <c r="AK1469" s="80"/>
      <c r="AL1469" s="5"/>
      <c r="AM1469" s="80"/>
      <c r="AN1469" s="5"/>
      <c r="AO1469" s="80"/>
      <c r="AP1469" s="80"/>
      <c r="AQ1469" s="5"/>
      <c r="AR1469" s="80"/>
      <c r="AS1469" s="5"/>
      <c r="AT1469" s="80"/>
      <c r="AU1469" s="5"/>
      <c r="AV1469" s="80"/>
      <c r="AW1469" s="5"/>
      <c r="AX1469" s="80"/>
      <c r="AY1469" s="5"/>
      <c r="AZ1469" s="80"/>
      <c r="BA1469" s="5"/>
      <c r="BB1469" s="80"/>
      <c r="BC1469" s="80"/>
      <c r="BD1469" s="80"/>
      <c r="BE1469" s="80"/>
      <c r="BF1469" s="80"/>
      <c r="BG1469" s="80"/>
      <c r="BH1469" s="80"/>
      <c r="BI1469" s="80"/>
      <c r="BJ1469" s="80"/>
      <c r="BK1469" s="80"/>
      <c r="BL1469" s="80"/>
      <c r="BM1469" s="80"/>
      <c r="BN1469" s="80"/>
      <c r="BO1469" s="80"/>
      <c r="BP1469" s="80"/>
      <c r="BQ1469" s="80"/>
      <c r="BR1469" s="80"/>
      <c r="BS1469" s="80"/>
      <c r="BT1469" s="80"/>
      <c r="BU1469" s="80"/>
      <c r="BV1469" s="80"/>
      <c r="BW1469" s="80"/>
      <c r="BX1469" s="80"/>
      <c r="BY1469" s="80"/>
      <c r="BZ1469" s="80"/>
      <c r="CE1469" s="5"/>
    </row>
    <row r="1470" spans="2:83" s="6" customFormat="1" x14ac:dyDescent="0.25">
      <c r="B1470" s="77"/>
      <c r="C1470" s="78"/>
      <c r="D1470" s="80"/>
      <c r="E1470" s="80"/>
      <c r="F1470" s="80"/>
      <c r="G1470" s="80"/>
      <c r="H1470" s="80"/>
      <c r="I1470" s="80"/>
      <c r="J1470" s="80"/>
      <c r="K1470" s="5"/>
      <c r="L1470" s="5"/>
      <c r="M1470" s="80"/>
      <c r="N1470" s="5"/>
      <c r="O1470" s="80"/>
      <c r="P1470" s="5"/>
      <c r="Q1470" s="80"/>
      <c r="R1470" s="5"/>
      <c r="S1470" s="80"/>
      <c r="T1470" s="5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5"/>
      <c r="AE1470" s="80"/>
      <c r="AF1470" s="5"/>
      <c r="AG1470" s="80"/>
      <c r="AH1470" s="5"/>
      <c r="AI1470" s="80"/>
      <c r="AJ1470" s="5"/>
      <c r="AK1470" s="80"/>
      <c r="AL1470" s="5"/>
      <c r="AM1470" s="80"/>
      <c r="AN1470" s="5"/>
      <c r="AO1470" s="80"/>
      <c r="AP1470" s="80"/>
      <c r="AQ1470" s="5"/>
      <c r="AR1470" s="80"/>
      <c r="AS1470" s="5"/>
      <c r="AT1470" s="80"/>
      <c r="AU1470" s="5"/>
      <c r="AV1470" s="80"/>
      <c r="AW1470" s="5"/>
      <c r="AX1470" s="80"/>
      <c r="AY1470" s="5"/>
      <c r="AZ1470" s="80"/>
      <c r="BA1470" s="5"/>
      <c r="BB1470" s="80"/>
      <c r="BC1470" s="80"/>
      <c r="BD1470" s="80"/>
      <c r="BE1470" s="80"/>
      <c r="BF1470" s="80"/>
      <c r="BG1470" s="80"/>
      <c r="BH1470" s="80"/>
      <c r="BI1470" s="80"/>
      <c r="BJ1470" s="80"/>
      <c r="BK1470" s="80"/>
      <c r="BL1470" s="80"/>
      <c r="BM1470" s="80"/>
      <c r="BN1470" s="80"/>
      <c r="BO1470" s="80"/>
      <c r="BP1470" s="80"/>
      <c r="BQ1470" s="80"/>
      <c r="BR1470" s="80"/>
      <c r="BS1470" s="80"/>
      <c r="BT1470" s="80"/>
      <c r="BU1470" s="80"/>
      <c r="BV1470" s="80"/>
      <c r="BW1470" s="80"/>
      <c r="BX1470" s="80"/>
      <c r="BY1470" s="80"/>
      <c r="BZ1470" s="80"/>
      <c r="CE1470" s="5"/>
    </row>
    <row r="1471" spans="2:83" s="6" customFormat="1" x14ac:dyDescent="0.25">
      <c r="B1471" s="77"/>
      <c r="C1471" s="78"/>
      <c r="D1471" s="80"/>
      <c r="E1471" s="80"/>
      <c r="F1471" s="80"/>
      <c r="G1471" s="80"/>
      <c r="H1471" s="80"/>
      <c r="I1471" s="80"/>
      <c r="J1471" s="80"/>
      <c r="K1471" s="5"/>
      <c r="L1471" s="5"/>
      <c r="M1471" s="80"/>
      <c r="N1471" s="5"/>
      <c r="O1471" s="80"/>
      <c r="P1471" s="5"/>
      <c r="Q1471" s="80"/>
      <c r="R1471" s="5"/>
      <c r="S1471" s="80"/>
      <c r="T1471" s="5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5"/>
      <c r="AE1471" s="80"/>
      <c r="AF1471" s="5"/>
      <c r="AG1471" s="80"/>
      <c r="AH1471" s="5"/>
      <c r="AI1471" s="80"/>
      <c r="AJ1471" s="5"/>
      <c r="AK1471" s="80"/>
      <c r="AL1471" s="5"/>
      <c r="AM1471" s="80"/>
      <c r="AN1471" s="5"/>
      <c r="AO1471" s="80"/>
      <c r="AP1471" s="80"/>
      <c r="AQ1471" s="5"/>
      <c r="AR1471" s="80"/>
      <c r="AS1471" s="5"/>
      <c r="AT1471" s="80"/>
      <c r="AU1471" s="5"/>
      <c r="AV1471" s="80"/>
      <c r="AW1471" s="5"/>
      <c r="AX1471" s="80"/>
      <c r="AY1471" s="5"/>
      <c r="AZ1471" s="80"/>
      <c r="BA1471" s="5"/>
      <c r="BB1471" s="80"/>
      <c r="BC1471" s="80"/>
      <c r="BD1471" s="80"/>
      <c r="BE1471" s="80"/>
      <c r="BF1471" s="80"/>
      <c r="BG1471" s="80"/>
      <c r="BH1471" s="80"/>
      <c r="BI1471" s="80"/>
      <c r="BJ1471" s="80"/>
      <c r="BK1471" s="80"/>
      <c r="BL1471" s="80"/>
      <c r="BM1471" s="80"/>
      <c r="BN1471" s="80"/>
      <c r="BO1471" s="80"/>
      <c r="BP1471" s="80"/>
      <c r="BQ1471" s="80"/>
      <c r="BR1471" s="80"/>
      <c r="BS1471" s="80"/>
      <c r="BT1471" s="80"/>
      <c r="BU1471" s="80"/>
      <c r="BV1471" s="80"/>
      <c r="BW1471" s="80"/>
      <c r="BX1471" s="80"/>
      <c r="BY1471" s="80"/>
      <c r="BZ1471" s="80"/>
      <c r="CE1471" s="5"/>
    </row>
    <row r="1472" spans="2:83" s="6" customFormat="1" x14ac:dyDescent="0.25">
      <c r="B1472" s="77"/>
      <c r="C1472" s="78"/>
      <c r="D1472" s="80"/>
      <c r="E1472" s="80"/>
      <c r="F1472" s="80"/>
      <c r="G1472" s="80"/>
      <c r="H1472" s="80"/>
      <c r="I1472" s="80"/>
      <c r="J1472" s="80"/>
      <c r="K1472" s="5"/>
      <c r="L1472" s="5"/>
      <c r="M1472" s="80"/>
      <c r="N1472" s="5"/>
      <c r="O1472" s="80"/>
      <c r="P1472" s="5"/>
      <c r="Q1472" s="80"/>
      <c r="R1472" s="5"/>
      <c r="S1472" s="80"/>
      <c r="T1472" s="5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5"/>
      <c r="AE1472" s="80"/>
      <c r="AF1472" s="5"/>
      <c r="AG1472" s="80"/>
      <c r="AH1472" s="5"/>
      <c r="AI1472" s="80"/>
      <c r="AJ1472" s="5"/>
      <c r="AK1472" s="80"/>
      <c r="AL1472" s="5"/>
      <c r="AM1472" s="80"/>
      <c r="AN1472" s="5"/>
      <c r="AO1472" s="80"/>
      <c r="AP1472" s="80"/>
      <c r="AQ1472" s="5"/>
      <c r="AR1472" s="80"/>
      <c r="AS1472" s="5"/>
      <c r="AT1472" s="80"/>
      <c r="AU1472" s="5"/>
      <c r="AV1472" s="80"/>
      <c r="AW1472" s="5"/>
      <c r="AX1472" s="80"/>
      <c r="AY1472" s="5"/>
      <c r="AZ1472" s="80"/>
      <c r="BA1472" s="5"/>
      <c r="BB1472" s="80"/>
      <c r="BC1472" s="80"/>
      <c r="BD1472" s="80"/>
      <c r="BE1472" s="80"/>
      <c r="BF1472" s="80"/>
      <c r="BG1472" s="80"/>
      <c r="BH1472" s="80"/>
      <c r="BI1472" s="80"/>
      <c r="BJ1472" s="80"/>
      <c r="BK1472" s="80"/>
      <c r="BL1472" s="80"/>
      <c r="BM1472" s="80"/>
      <c r="BN1472" s="80"/>
      <c r="BO1472" s="80"/>
      <c r="BP1472" s="80"/>
      <c r="BQ1472" s="80"/>
      <c r="BR1472" s="80"/>
      <c r="BS1472" s="80"/>
      <c r="BT1472" s="80"/>
      <c r="BU1472" s="80"/>
      <c r="BV1472" s="80"/>
      <c r="BW1472" s="80"/>
      <c r="BX1472" s="80"/>
      <c r="BY1472" s="80"/>
      <c r="BZ1472" s="80"/>
      <c r="CE1472" s="5"/>
    </row>
    <row r="1473" spans="2:83" s="6" customFormat="1" x14ac:dyDescent="0.25">
      <c r="B1473" s="77"/>
      <c r="C1473" s="78"/>
      <c r="D1473" s="80"/>
      <c r="E1473" s="80"/>
      <c r="F1473" s="80"/>
      <c r="G1473" s="80"/>
      <c r="H1473" s="80"/>
      <c r="I1473" s="80"/>
      <c r="J1473" s="80"/>
      <c r="K1473" s="5"/>
      <c r="L1473" s="5"/>
      <c r="M1473" s="80"/>
      <c r="N1473" s="5"/>
      <c r="O1473" s="80"/>
      <c r="P1473" s="5"/>
      <c r="Q1473" s="80"/>
      <c r="R1473" s="5"/>
      <c r="S1473" s="80"/>
      <c r="T1473" s="5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5"/>
      <c r="AE1473" s="80"/>
      <c r="AF1473" s="5"/>
      <c r="AG1473" s="80"/>
      <c r="AH1473" s="5"/>
      <c r="AI1473" s="80"/>
      <c r="AJ1473" s="5"/>
      <c r="AK1473" s="80"/>
      <c r="AL1473" s="5"/>
      <c r="AM1473" s="80"/>
      <c r="AN1473" s="5"/>
      <c r="AO1473" s="80"/>
      <c r="AP1473" s="80"/>
      <c r="AQ1473" s="5"/>
      <c r="AR1473" s="80"/>
      <c r="AS1473" s="5"/>
      <c r="AT1473" s="80"/>
      <c r="AU1473" s="5"/>
      <c r="AV1473" s="80"/>
      <c r="AW1473" s="5"/>
      <c r="AX1473" s="80"/>
      <c r="AY1473" s="5"/>
      <c r="AZ1473" s="80"/>
      <c r="BA1473" s="5"/>
      <c r="BB1473" s="80"/>
      <c r="BC1473" s="80"/>
      <c r="BD1473" s="80"/>
      <c r="BE1473" s="80"/>
      <c r="BF1473" s="80"/>
      <c r="BG1473" s="80"/>
      <c r="BH1473" s="80"/>
      <c r="BI1473" s="80"/>
      <c r="BJ1473" s="80"/>
      <c r="BK1473" s="80"/>
      <c r="BL1473" s="80"/>
      <c r="BM1473" s="80"/>
      <c r="BN1473" s="80"/>
      <c r="BO1473" s="80"/>
      <c r="BP1473" s="80"/>
      <c r="BQ1473" s="80"/>
      <c r="BR1473" s="80"/>
      <c r="BS1473" s="80"/>
      <c r="BT1473" s="80"/>
      <c r="BU1473" s="80"/>
      <c r="BV1473" s="80"/>
      <c r="BW1473" s="80"/>
      <c r="BX1473" s="80"/>
      <c r="BY1473" s="80"/>
      <c r="BZ1473" s="80"/>
      <c r="CE1473" s="5"/>
    </row>
    <row r="1474" spans="2:83" s="6" customFormat="1" x14ac:dyDescent="0.25">
      <c r="B1474" s="77"/>
      <c r="C1474" s="78"/>
      <c r="D1474" s="80"/>
      <c r="E1474" s="80"/>
      <c r="F1474" s="80"/>
      <c r="G1474" s="80"/>
      <c r="H1474" s="80"/>
      <c r="I1474" s="80"/>
      <c r="J1474" s="80"/>
      <c r="K1474" s="5"/>
      <c r="L1474" s="5"/>
      <c r="M1474" s="80"/>
      <c r="N1474" s="5"/>
      <c r="O1474" s="80"/>
      <c r="P1474" s="5"/>
      <c r="Q1474" s="80"/>
      <c r="R1474" s="5"/>
      <c r="S1474" s="80"/>
      <c r="T1474" s="5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5"/>
      <c r="AE1474" s="80"/>
      <c r="AF1474" s="5"/>
      <c r="AG1474" s="80"/>
      <c r="AH1474" s="5"/>
      <c r="AI1474" s="80"/>
      <c r="AJ1474" s="5"/>
      <c r="AK1474" s="80"/>
      <c r="AL1474" s="5"/>
      <c r="AM1474" s="80"/>
      <c r="AN1474" s="5"/>
      <c r="AO1474" s="80"/>
      <c r="AP1474" s="80"/>
      <c r="AQ1474" s="5"/>
      <c r="AR1474" s="80"/>
      <c r="AS1474" s="5"/>
      <c r="AT1474" s="80"/>
      <c r="AU1474" s="5"/>
      <c r="AV1474" s="80"/>
      <c r="AW1474" s="5"/>
      <c r="AX1474" s="80"/>
      <c r="AY1474" s="5"/>
      <c r="AZ1474" s="80"/>
      <c r="BA1474" s="5"/>
      <c r="BB1474" s="80"/>
      <c r="BC1474" s="80"/>
      <c r="BD1474" s="80"/>
      <c r="BE1474" s="80"/>
      <c r="BF1474" s="80"/>
      <c r="BG1474" s="80"/>
      <c r="BH1474" s="80"/>
      <c r="BI1474" s="80"/>
      <c r="BJ1474" s="80"/>
      <c r="BK1474" s="80"/>
      <c r="BL1474" s="80"/>
      <c r="BM1474" s="80"/>
      <c r="BN1474" s="80"/>
      <c r="BO1474" s="80"/>
      <c r="BP1474" s="80"/>
      <c r="BQ1474" s="80"/>
      <c r="BR1474" s="80"/>
      <c r="BS1474" s="80"/>
      <c r="BT1474" s="80"/>
      <c r="BU1474" s="80"/>
      <c r="BV1474" s="80"/>
      <c r="BW1474" s="80"/>
      <c r="BX1474" s="80"/>
      <c r="BY1474" s="80"/>
      <c r="BZ1474" s="80"/>
      <c r="CE1474" s="5"/>
    </row>
    <row r="1475" spans="2:83" s="6" customFormat="1" x14ac:dyDescent="0.25">
      <c r="B1475" s="77"/>
      <c r="C1475" s="78"/>
      <c r="D1475" s="80"/>
      <c r="E1475" s="80"/>
      <c r="F1475" s="80"/>
      <c r="G1475" s="80"/>
      <c r="H1475" s="80"/>
      <c r="I1475" s="80"/>
      <c r="J1475" s="80"/>
      <c r="K1475" s="5"/>
      <c r="L1475" s="5"/>
      <c r="M1475" s="80"/>
      <c r="N1475" s="5"/>
      <c r="O1475" s="80"/>
      <c r="P1475" s="5"/>
      <c r="Q1475" s="80"/>
      <c r="R1475" s="5"/>
      <c r="S1475" s="80"/>
      <c r="T1475" s="5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5"/>
      <c r="AE1475" s="80"/>
      <c r="AF1475" s="5"/>
      <c r="AG1475" s="80"/>
      <c r="AH1475" s="5"/>
      <c r="AI1475" s="80"/>
      <c r="AJ1475" s="5"/>
      <c r="AK1475" s="80"/>
      <c r="AL1475" s="5"/>
      <c r="AM1475" s="80"/>
      <c r="AN1475" s="5"/>
      <c r="AO1475" s="80"/>
      <c r="AP1475" s="80"/>
      <c r="AQ1475" s="5"/>
      <c r="AR1475" s="80"/>
      <c r="AS1475" s="5"/>
      <c r="AT1475" s="80"/>
      <c r="AU1475" s="5"/>
      <c r="AV1475" s="80"/>
      <c r="AW1475" s="5"/>
      <c r="AX1475" s="80"/>
      <c r="AY1475" s="5"/>
      <c r="AZ1475" s="80"/>
      <c r="BA1475" s="5"/>
      <c r="BB1475" s="80"/>
      <c r="BC1475" s="80"/>
      <c r="BD1475" s="80"/>
      <c r="BE1475" s="80"/>
      <c r="BF1475" s="80"/>
      <c r="BG1475" s="80"/>
      <c r="BH1475" s="80"/>
      <c r="BI1475" s="80"/>
      <c r="BJ1475" s="80"/>
      <c r="BK1475" s="80"/>
      <c r="BL1475" s="80"/>
      <c r="BM1475" s="80"/>
      <c r="BN1475" s="80"/>
      <c r="BO1475" s="80"/>
      <c r="BP1475" s="80"/>
      <c r="BQ1475" s="80"/>
      <c r="BR1475" s="80"/>
      <c r="BS1475" s="80"/>
      <c r="BT1475" s="80"/>
      <c r="BU1475" s="80"/>
      <c r="BV1475" s="80"/>
      <c r="BW1475" s="80"/>
      <c r="BX1475" s="80"/>
      <c r="BY1475" s="80"/>
      <c r="BZ1475" s="80"/>
      <c r="CE1475" s="5"/>
    </row>
    <row r="1476" spans="2:83" s="6" customFormat="1" x14ac:dyDescent="0.25">
      <c r="B1476" s="77"/>
      <c r="C1476" s="78"/>
      <c r="D1476" s="80"/>
      <c r="E1476" s="80"/>
      <c r="F1476" s="80"/>
      <c r="G1476" s="80"/>
      <c r="H1476" s="80"/>
      <c r="I1476" s="80"/>
      <c r="J1476" s="80"/>
      <c r="K1476" s="5"/>
      <c r="L1476" s="5"/>
      <c r="M1476" s="80"/>
      <c r="N1476" s="5"/>
      <c r="O1476" s="80"/>
      <c r="P1476" s="5"/>
      <c r="Q1476" s="80"/>
      <c r="R1476" s="5"/>
      <c r="S1476" s="80"/>
      <c r="T1476" s="5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5"/>
      <c r="AE1476" s="80"/>
      <c r="AF1476" s="5"/>
      <c r="AG1476" s="80"/>
      <c r="AH1476" s="5"/>
      <c r="AI1476" s="80"/>
      <c r="AJ1476" s="5"/>
      <c r="AK1476" s="80"/>
      <c r="AL1476" s="5"/>
      <c r="AM1476" s="80"/>
      <c r="AN1476" s="5"/>
      <c r="AO1476" s="80"/>
      <c r="AP1476" s="80"/>
      <c r="AQ1476" s="5"/>
      <c r="AR1476" s="80"/>
      <c r="AS1476" s="5"/>
      <c r="AT1476" s="80"/>
      <c r="AU1476" s="5"/>
      <c r="AV1476" s="80"/>
      <c r="AW1476" s="5"/>
      <c r="AX1476" s="80"/>
      <c r="AY1476" s="5"/>
      <c r="AZ1476" s="80"/>
      <c r="BA1476" s="5"/>
      <c r="BB1476" s="80"/>
      <c r="BC1476" s="80"/>
      <c r="BD1476" s="80"/>
      <c r="BE1476" s="80"/>
      <c r="BF1476" s="80"/>
      <c r="BG1476" s="80"/>
      <c r="BH1476" s="80"/>
      <c r="BI1476" s="80"/>
      <c r="BJ1476" s="80"/>
      <c r="BK1476" s="80"/>
      <c r="BL1476" s="80"/>
      <c r="BM1476" s="80"/>
      <c r="BN1476" s="80"/>
      <c r="BO1476" s="80"/>
      <c r="BP1476" s="80"/>
      <c r="BQ1476" s="80"/>
      <c r="BR1476" s="80"/>
      <c r="BS1476" s="80"/>
      <c r="BT1476" s="80"/>
      <c r="BU1476" s="80"/>
      <c r="BV1476" s="80"/>
      <c r="BW1476" s="80"/>
      <c r="BX1476" s="80"/>
      <c r="BY1476" s="80"/>
      <c r="BZ1476" s="80"/>
      <c r="CE1476" s="5"/>
    </row>
    <row r="1477" spans="2:83" s="6" customFormat="1" x14ac:dyDescent="0.25">
      <c r="B1477" s="77"/>
      <c r="C1477" s="78"/>
      <c r="D1477" s="80"/>
      <c r="E1477" s="80"/>
      <c r="F1477" s="80"/>
      <c r="G1477" s="80"/>
      <c r="H1477" s="80"/>
      <c r="I1477" s="80"/>
      <c r="J1477" s="80"/>
      <c r="K1477" s="5"/>
      <c r="L1477" s="5"/>
      <c r="M1477" s="80"/>
      <c r="N1477" s="5"/>
      <c r="O1477" s="80"/>
      <c r="P1477" s="5"/>
      <c r="Q1477" s="80"/>
      <c r="R1477" s="5"/>
      <c r="S1477" s="80"/>
      <c r="T1477" s="5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5"/>
      <c r="AE1477" s="80"/>
      <c r="AF1477" s="5"/>
      <c r="AG1477" s="80"/>
      <c r="AH1477" s="5"/>
      <c r="AI1477" s="80"/>
      <c r="AJ1477" s="5"/>
      <c r="AK1477" s="80"/>
      <c r="AL1477" s="5"/>
      <c r="AM1477" s="80"/>
      <c r="AN1477" s="5"/>
      <c r="AO1477" s="80"/>
      <c r="AP1477" s="80"/>
      <c r="AQ1477" s="5"/>
      <c r="AR1477" s="80"/>
      <c r="AS1477" s="5"/>
      <c r="AT1477" s="80"/>
      <c r="AU1477" s="5"/>
      <c r="AV1477" s="80"/>
      <c r="AW1477" s="5"/>
      <c r="AX1477" s="80"/>
      <c r="AY1477" s="5"/>
      <c r="AZ1477" s="80"/>
      <c r="BA1477" s="5"/>
      <c r="BB1477" s="80"/>
      <c r="BC1477" s="80"/>
      <c r="BD1477" s="80"/>
      <c r="BE1477" s="80"/>
      <c r="BF1477" s="80"/>
      <c r="BG1477" s="80"/>
      <c r="BH1477" s="80"/>
      <c r="BI1477" s="80"/>
      <c r="BJ1477" s="80"/>
      <c r="BK1477" s="80"/>
      <c r="BL1477" s="80"/>
      <c r="BM1477" s="80"/>
      <c r="BN1477" s="80"/>
      <c r="BO1477" s="80"/>
      <c r="BP1477" s="80"/>
      <c r="BQ1477" s="80"/>
      <c r="BR1477" s="80"/>
      <c r="BS1477" s="80"/>
      <c r="BT1477" s="80"/>
      <c r="BU1477" s="80"/>
      <c r="BV1477" s="80"/>
      <c r="BW1477" s="80"/>
      <c r="BX1477" s="80"/>
      <c r="BY1477" s="80"/>
      <c r="BZ1477" s="80"/>
      <c r="CE1477" s="5"/>
    </row>
    <row r="1478" spans="2:83" s="6" customFormat="1" x14ac:dyDescent="0.25">
      <c r="B1478" s="77"/>
      <c r="C1478" s="78"/>
      <c r="D1478" s="80"/>
      <c r="E1478" s="80"/>
      <c r="F1478" s="80"/>
      <c r="G1478" s="80"/>
      <c r="H1478" s="80"/>
      <c r="I1478" s="80"/>
      <c r="J1478" s="80"/>
      <c r="K1478" s="5"/>
      <c r="L1478" s="5"/>
      <c r="M1478" s="80"/>
      <c r="N1478" s="5"/>
      <c r="O1478" s="80"/>
      <c r="P1478" s="5"/>
      <c r="Q1478" s="80"/>
      <c r="R1478" s="5"/>
      <c r="S1478" s="80"/>
      <c r="T1478" s="5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5"/>
      <c r="AE1478" s="80"/>
      <c r="AF1478" s="5"/>
      <c r="AG1478" s="80"/>
      <c r="AH1478" s="5"/>
      <c r="AI1478" s="80"/>
      <c r="AJ1478" s="5"/>
      <c r="AK1478" s="80"/>
      <c r="AL1478" s="5"/>
      <c r="AM1478" s="80"/>
      <c r="AN1478" s="5"/>
      <c r="AO1478" s="80"/>
      <c r="AP1478" s="80"/>
      <c r="AQ1478" s="5"/>
      <c r="AR1478" s="80"/>
      <c r="AS1478" s="5"/>
      <c r="AT1478" s="80"/>
      <c r="AU1478" s="5"/>
      <c r="AV1478" s="80"/>
      <c r="AW1478" s="5"/>
      <c r="AX1478" s="80"/>
      <c r="AY1478" s="5"/>
      <c r="AZ1478" s="80"/>
      <c r="BA1478" s="5"/>
      <c r="BB1478" s="80"/>
      <c r="BC1478" s="80"/>
      <c r="BD1478" s="80"/>
      <c r="BE1478" s="80"/>
      <c r="BF1478" s="80"/>
      <c r="BG1478" s="80"/>
      <c r="BH1478" s="80"/>
      <c r="BI1478" s="80"/>
      <c r="BJ1478" s="80"/>
      <c r="BK1478" s="80"/>
      <c r="BL1478" s="80"/>
      <c r="BM1478" s="80"/>
      <c r="BN1478" s="80"/>
      <c r="BO1478" s="80"/>
      <c r="BP1478" s="80"/>
      <c r="BQ1478" s="80"/>
      <c r="BR1478" s="80"/>
      <c r="BS1478" s="80"/>
      <c r="BT1478" s="80"/>
      <c r="BU1478" s="80"/>
      <c r="BV1478" s="80"/>
      <c r="BW1478" s="80"/>
      <c r="BX1478" s="80"/>
      <c r="BY1478" s="80"/>
      <c r="BZ1478" s="80"/>
      <c r="CE1478" s="5"/>
    </row>
    <row r="1479" spans="2:83" s="6" customFormat="1" x14ac:dyDescent="0.25">
      <c r="B1479" s="77"/>
      <c r="C1479" s="78"/>
      <c r="D1479" s="80"/>
      <c r="E1479" s="80"/>
      <c r="F1479" s="80"/>
      <c r="G1479" s="80"/>
      <c r="H1479" s="80"/>
      <c r="I1479" s="80"/>
      <c r="J1479" s="80"/>
      <c r="K1479" s="5"/>
      <c r="L1479" s="5"/>
      <c r="M1479" s="80"/>
      <c r="N1479" s="5"/>
      <c r="O1479" s="80"/>
      <c r="P1479" s="5"/>
      <c r="Q1479" s="80"/>
      <c r="R1479" s="5"/>
      <c r="S1479" s="80"/>
      <c r="T1479" s="5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5"/>
      <c r="AE1479" s="80"/>
      <c r="AF1479" s="5"/>
      <c r="AG1479" s="80"/>
      <c r="AH1479" s="5"/>
      <c r="AI1479" s="80"/>
      <c r="AJ1479" s="5"/>
      <c r="AK1479" s="80"/>
      <c r="AL1479" s="5"/>
      <c r="AM1479" s="80"/>
      <c r="AN1479" s="5"/>
      <c r="AO1479" s="80"/>
      <c r="AP1479" s="80"/>
      <c r="AQ1479" s="5"/>
      <c r="AR1479" s="80"/>
      <c r="AS1479" s="5"/>
      <c r="AT1479" s="80"/>
      <c r="AU1479" s="5"/>
      <c r="AV1479" s="80"/>
      <c r="AW1479" s="5"/>
      <c r="AX1479" s="80"/>
      <c r="AY1479" s="5"/>
      <c r="AZ1479" s="80"/>
      <c r="BA1479" s="5"/>
      <c r="BB1479" s="80"/>
      <c r="BC1479" s="80"/>
      <c r="BD1479" s="80"/>
      <c r="BE1479" s="80"/>
      <c r="BF1479" s="80"/>
      <c r="BG1479" s="80"/>
      <c r="BH1479" s="80"/>
      <c r="BI1479" s="80"/>
      <c r="BJ1479" s="80"/>
      <c r="BK1479" s="80"/>
      <c r="BL1479" s="80"/>
      <c r="BM1479" s="80"/>
      <c r="BN1479" s="80"/>
      <c r="BO1479" s="80"/>
      <c r="BP1479" s="80"/>
      <c r="BQ1479" s="80"/>
      <c r="BR1479" s="80"/>
      <c r="BS1479" s="80"/>
      <c r="BT1479" s="80"/>
      <c r="BU1479" s="80"/>
      <c r="BV1479" s="80"/>
      <c r="BW1479" s="80"/>
      <c r="BX1479" s="80"/>
      <c r="BY1479" s="80"/>
      <c r="BZ1479" s="80"/>
      <c r="CE1479" s="5"/>
    </row>
    <row r="1480" spans="2:83" s="6" customFormat="1" x14ac:dyDescent="0.25">
      <c r="B1480" s="77"/>
      <c r="C1480" s="78"/>
      <c r="D1480" s="80"/>
      <c r="E1480" s="80"/>
      <c r="F1480" s="80"/>
      <c r="G1480" s="80"/>
      <c r="H1480" s="80"/>
      <c r="I1480" s="80"/>
      <c r="J1480" s="80"/>
      <c r="K1480" s="5"/>
      <c r="L1480" s="5"/>
      <c r="M1480" s="80"/>
      <c r="N1480" s="5"/>
      <c r="O1480" s="80"/>
      <c r="P1480" s="5"/>
      <c r="Q1480" s="80"/>
      <c r="R1480" s="5"/>
      <c r="S1480" s="80"/>
      <c r="T1480" s="5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5"/>
      <c r="AE1480" s="80"/>
      <c r="AF1480" s="5"/>
      <c r="AG1480" s="80"/>
      <c r="AH1480" s="5"/>
      <c r="AI1480" s="80"/>
      <c r="AJ1480" s="5"/>
      <c r="AK1480" s="80"/>
      <c r="AL1480" s="5"/>
      <c r="AM1480" s="80"/>
      <c r="AN1480" s="5"/>
      <c r="AO1480" s="80"/>
      <c r="AP1480" s="80"/>
      <c r="AQ1480" s="5"/>
      <c r="AR1480" s="80"/>
      <c r="AS1480" s="5"/>
      <c r="AT1480" s="80"/>
      <c r="AU1480" s="5"/>
      <c r="AV1480" s="80"/>
      <c r="AW1480" s="5"/>
      <c r="AX1480" s="80"/>
      <c r="AY1480" s="5"/>
      <c r="AZ1480" s="80"/>
      <c r="BA1480" s="5"/>
      <c r="BB1480" s="80"/>
      <c r="BC1480" s="80"/>
      <c r="BD1480" s="80"/>
      <c r="BE1480" s="80"/>
      <c r="BF1480" s="80"/>
      <c r="BG1480" s="80"/>
      <c r="BH1480" s="80"/>
      <c r="BI1480" s="80"/>
      <c r="BJ1480" s="80"/>
      <c r="BK1480" s="80"/>
      <c r="BL1480" s="80"/>
      <c r="BM1480" s="80"/>
      <c r="BN1480" s="80"/>
      <c r="BO1480" s="80"/>
      <c r="BP1480" s="80"/>
      <c r="BQ1480" s="80"/>
      <c r="BR1480" s="80"/>
      <c r="BS1480" s="80"/>
      <c r="BT1480" s="80"/>
      <c r="BU1480" s="80"/>
      <c r="BV1480" s="80"/>
      <c r="BW1480" s="80"/>
      <c r="BX1480" s="80"/>
      <c r="BY1480" s="80"/>
      <c r="BZ1480" s="80"/>
      <c r="CE1480" s="5"/>
    </row>
    <row r="1481" spans="2:83" s="6" customFormat="1" x14ac:dyDescent="0.25">
      <c r="B1481" s="77"/>
      <c r="C1481" s="78"/>
      <c r="D1481" s="80"/>
      <c r="E1481" s="80"/>
      <c r="F1481" s="80"/>
      <c r="G1481" s="80"/>
      <c r="H1481" s="80"/>
      <c r="I1481" s="80"/>
      <c r="J1481" s="80"/>
      <c r="K1481" s="5"/>
      <c r="L1481" s="5"/>
      <c r="M1481" s="80"/>
      <c r="N1481" s="5"/>
      <c r="O1481" s="80"/>
      <c r="P1481" s="5"/>
      <c r="Q1481" s="80"/>
      <c r="R1481" s="5"/>
      <c r="S1481" s="80"/>
      <c r="T1481" s="5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5"/>
      <c r="AE1481" s="80"/>
      <c r="AF1481" s="5"/>
      <c r="AG1481" s="80"/>
      <c r="AH1481" s="5"/>
      <c r="AI1481" s="80"/>
      <c r="AJ1481" s="5"/>
      <c r="AK1481" s="80"/>
      <c r="AL1481" s="5"/>
      <c r="AM1481" s="80"/>
      <c r="AN1481" s="5"/>
      <c r="AO1481" s="80"/>
      <c r="AP1481" s="80"/>
      <c r="AQ1481" s="5"/>
      <c r="AR1481" s="80"/>
      <c r="AS1481" s="5"/>
      <c r="AT1481" s="80"/>
      <c r="AU1481" s="5"/>
      <c r="AV1481" s="80"/>
      <c r="AW1481" s="5"/>
      <c r="AX1481" s="80"/>
      <c r="AY1481" s="5"/>
      <c r="AZ1481" s="80"/>
      <c r="BA1481" s="5"/>
      <c r="BB1481" s="80"/>
      <c r="BC1481" s="80"/>
      <c r="BD1481" s="80"/>
      <c r="BE1481" s="80"/>
      <c r="BF1481" s="80"/>
      <c r="BG1481" s="80"/>
      <c r="BH1481" s="80"/>
      <c r="BI1481" s="80"/>
      <c r="BJ1481" s="80"/>
      <c r="BK1481" s="80"/>
      <c r="BL1481" s="80"/>
      <c r="BM1481" s="80"/>
      <c r="BN1481" s="80"/>
      <c r="BO1481" s="80"/>
      <c r="BP1481" s="80"/>
      <c r="BQ1481" s="80"/>
      <c r="BR1481" s="80"/>
      <c r="BS1481" s="80"/>
      <c r="BT1481" s="80"/>
      <c r="BU1481" s="80"/>
      <c r="BV1481" s="80"/>
      <c r="BW1481" s="80"/>
      <c r="BX1481" s="80"/>
      <c r="BY1481" s="80"/>
      <c r="BZ1481" s="80"/>
      <c r="CE1481" s="5"/>
    </row>
    <row r="1482" spans="2:83" s="6" customFormat="1" x14ac:dyDescent="0.25">
      <c r="B1482" s="77"/>
      <c r="C1482" s="78"/>
      <c r="D1482" s="80"/>
      <c r="E1482" s="80"/>
      <c r="F1482" s="80"/>
      <c r="G1482" s="80"/>
      <c r="H1482" s="80"/>
      <c r="I1482" s="80"/>
      <c r="J1482" s="80"/>
      <c r="K1482" s="5"/>
      <c r="L1482" s="5"/>
      <c r="M1482" s="80"/>
      <c r="N1482" s="5"/>
      <c r="O1482" s="80"/>
      <c r="P1482" s="5"/>
      <c r="Q1482" s="80"/>
      <c r="R1482" s="5"/>
      <c r="S1482" s="80"/>
      <c r="T1482" s="5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5"/>
      <c r="AE1482" s="80"/>
      <c r="AF1482" s="5"/>
      <c r="AG1482" s="80"/>
      <c r="AH1482" s="5"/>
      <c r="AI1482" s="80"/>
      <c r="AJ1482" s="5"/>
      <c r="AK1482" s="80"/>
      <c r="AL1482" s="5"/>
      <c r="AM1482" s="80"/>
      <c r="AN1482" s="5"/>
      <c r="AO1482" s="80"/>
      <c r="AP1482" s="80"/>
      <c r="AQ1482" s="5"/>
      <c r="AR1482" s="80"/>
      <c r="AS1482" s="5"/>
      <c r="AT1482" s="80"/>
      <c r="AU1482" s="5"/>
      <c r="AV1482" s="80"/>
      <c r="AW1482" s="5"/>
      <c r="AX1482" s="80"/>
      <c r="AY1482" s="5"/>
      <c r="AZ1482" s="80"/>
      <c r="BA1482" s="5"/>
      <c r="BB1482" s="80"/>
      <c r="BC1482" s="80"/>
      <c r="BD1482" s="80"/>
      <c r="BE1482" s="80"/>
      <c r="BF1482" s="80"/>
      <c r="BG1482" s="80"/>
      <c r="BH1482" s="80"/>
      <c r="BI1482" s="80"/>
      <c r="BJ1482" s="80"/>
      <c r="BK1482" s="80"/>
      <c r="BL1482" s="80"/>
      <c r="BM1482" s="80"/>
      <c r="BN1482" s="80"/>
      <c r="BO1482" s="80"/>
      <c r="BP1482" s="80"/>
      <c r="BQ1482" s="80"/>
      <c r="BR1482" s="80"/>
      <c r="BS1482" s="80"/>
      <c r="BT1482" s="80"/>
      <c r="BU1482" s="80"/>
      <c r="BV1482" s="80"/>
      <c r="BW1482" s="80"/>
      <c r="BX1482" s="80"/>
      <c r="BY1482" s="80"/>
      <c r="BZ1482" s="80"/>
      <c r="CE1482" s="5"/>
    </row>
    <row r="1483" spans="2:83" s="6" customFormat="1" x14ac:dyDescent="0.25">
      <c r="B1483" s="77"/>
      <c r="C1483" s="78"/>
      <c r="D1483" s="80"/>
      <c r="E1483" s="80"/>
      <c r="F1483" s="80"/>
      <c r="G1483" s="80"/>
      <c r="H1483" s="80"/>
      <c r="I1483" s="80"/>
      <c r="J1483" s="80"/>
      <c r="K1483" s="5"/>
      <c r="L1483" s="5"/>
      <c r="M1483" s="80"/>
      <c r="N1483" s="5"/>
      <c r="O1483" s="80"/>
      <c r="P1483" s="5"/>
      <c r="Q1483" s="80"/>
      <c r="R1483" s="5"/>
      <c r="S1483" s="80"/>
      <c r="T1483" s="5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5"/>
      <c r="AE1483" s="80"/>
      <c r="AF1483" s="5"/>
      <c r="AG1483" s="80"/>
      <c r="AH1483" s="5"/>
      <c r="AI1483" s="80"/>
      <c r="AJ1483" s="5"/>
      <c r="AK1483" s="80"/>
      <c r="AL1483" s="5"/>
      <c r="AM1483" s="80"/>
      <c r="AN1483" s="5"/>
      <c r="AO1483" s="80"/>
      <c r="AP1483" s="80"/>
      <c r="AQ1483" s="5"/>
      <c r="AR1483" s="80"/>
      <c r="AS1483" s="5"/>
      <c r="AT1483" s="80"/>
      <c r="AU1483" s="5"/>
      <c r="AV1483" s="80"/>
      <c r="AW1483" s="5"/>
      <c r="AX1483" s="80"/>
      <c r="AY1483" s="5"/>
      <c r="AZ1483" s="80"/>
      <c r="BA1483" s="5"/>
      <c r="BB1483" s="80"/>
      <c r="BC1483" s="80"/>
      <c r="BD1483" s="80"/>
      <c r="BE1483" s="80"/>
      <c r="BF1483" s="80"/>
      <c r="BG1483" s="80"/>
      <c r="BH1483" s="80"/>
      <c r="BI1483" s="80"/>
      <c r="BJ1483" s="80"/>
      <c r="BK1483" s="80"/>
      <c r="BL1483" s="80"/>
      <c r="BM1483" s="80"/>
      <c r="BN1483" s="80"/>
      <c r="BO1483" s="80"/>
      <c r="BP1483" s="80"/>
      <c r="BQ1483" s="80"/>
      <c r="BR1483" s="80"/>
      <c r="BS1483" s="80"/>
      <c r="BT1483" s="80"/>
      <c r="BU1483" s="80"/>
      <c r="BV1483" s="80"/>
      <c r="BW1483" s="80"/>
      <c r="BX1483" s="80"/>
      <c r="BY1483" s="80"/>
      <c r="BZ1483" s="80"/>
      <c r="CE1483" s="5"/>
    </row>
    <row r="1484" spans="2:83" s="6" customFormat="1" x14ac:dyDescent="0.25">
      <c r="B1484" s="77"/>
      <c r="C1484" s="78"/>
      <c r="D1484" s="80"/>
      <c r="E1484" s="80"/>
      <c r="F1484" s="80"/>
      <c r="G1484" s="80"/>
      <c r="H1484" s="80"/>
      <c r="I1484" s="80"/>
      <c r="J1484" s="80"/>
      <c r="K1484" s="5"/>
      <c r="L1484" s="5"/>
      <c r="M1484" s="80"/>
      <c r="N1484" s="5"/>
      <c r="O1484" s="80"/>
      <c r="P1484" s="5"/>
      <c r="Q1484" s="80"/>
      <c r="R1484" s="5"/>
      <c r="S1484" s="80"/>
      <c r="T1484" s="5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5"/>
      <c r="AE1484" s="80"/>
      <c r="AF1484" s="5"/>
      <c r="AG1484" s="80"/>
      <c r="AH1484" s="5"/>
      <c r="AI1484" s="80"/>
      <c r="AJ1484" s="5"/>
      <c r="AK1484" s="80"/>
      <c r="AL1484" s="5"/>
      <c r="AM1484" s="80"/>
      <c r="AN1484" s="5"/>
      <c r="AO1484" s="80"/>
      <c r="AP1484" s="80"/>
      <c r="AQ1484" s="5"/>
      <c r="AR1484" s="80"/>
      <c r="AS1484" s="5"/>
      <c r="AT1484" s="80"/>
      <c r="AU1484" s="5"/>
      <c r="AV1484" s="80"/>
      <c r="AW1484" s="5"/>
      <c r="AX1484" s="80"/>
      <c r="AY1484" s="5"/>
      <c r="AZ1484" s="80"/>
      <c r="BA1484" s="5"/>
      <c r="BB1484" s="80"/>
      <c r="BC1484" s="80"/>
      <c r="BD1484" s="80"/>
      <c r="BE1484" s="80"/>
      <c r="BF1484" s="80"/>
      <c r="BG1484" s="80"/>
      <c r="BH1484" s="80"/>
      <c r="BI1484" s="80"/>
      <c r="BJ1484" s="80"/>
      <c r="BK1484" s="80"/>
      <c r="BL1484" s="80"/>
      <c r="BM1484" s="80"/>
      <c r="BN1484" s="80"/>
      <c r="BO1484" s="80"/>
      <c r="BP1484" s="80"/>
      <c r="BQ1484" s="80"/>
      <c r="BR1484" s="80"/>
      <c r="BS1484" s="80"/>
      <c r="BT1484" s="80"/>
      <c r="BU1484" s="80"/>
      <c r="BV1484" s="80"/>
      <c r="BW1484" s="80"/>
      <c r="BX1484" s="80"/>
      <c r="BY1484" s="80"/>
      <c r="BZ1484" s="80"/>
      <c r="CE1484" s="5"/>
    </row>
    <row r="1485" spans="2:83" s="6" customFormat="1" x14ac:dyDescent="0.25">
      <c r="B1485" s="77"/>
      <c r="C1485" s="78"/>
      <c r="D1485" s="80"/>
      <c r="E1485" s="80"/>
      <c r="F1485" s="80"/>
      <c r="G1485" s="80"/>
      <c r="H1485" s="80"/>
      <c r="I1485" s="80"/>
      <c r="J1485" s="80"/>
      <c r="K1485" s="5"/>
      <c r="L1485" s="5"/>
      <c r="M1485" s="80"/>
      <c r="N1485" s="5"/>
      <c r="O1485" s="80"/>
      <c r="P1485" s="5"/>
      <c r="Q1485" s="80"/>
      <c r="R1485" s="5"/>
      <c r="S1485" s="80"/>
      <c r="T1485" s="5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5"/>
      <c r="AE1485" s="80"/>
      <c r="AF1485" s="5"/>
      <c r="AG1485" s="80"/>
      <c r="AH1485" s="5"/>
      <c r="AI1485" s="80"/>
      <c r="AJ1485" s="5"/>
      <c r="AK1485" s="80"/>
      <c r="AL1485" s="5"/>
      <c r="AM1485" s="80"/>
      <c r="AN1485" s="5"/>
      <c r="AO1485" s="80"/>
      <c r="AP1485" s="80"/>
      <c r="AQ1485" s="5"/>
      <c r="AR1485" s="80"/>
      <c r="AS1485" s="5"/>
      <c r="AT1485" s="80"/>
      <c r="AU1485" s="5"/>
      <c r="AV1485" s="80"/>
      <c r="AW1485" s="5"/>
      <c r="AX1485" s="80"/>
      <c r="AY1485" s="5"/>
      <c r="AZ1485" s="80"/>
      <c r="BA1485" s="5"/>
      <c r="BB1485" s="80"/>
      <c r="BC1485" s="80"/>
      <c r="BD1485" s="80"/>
      <c r="BE1485" s="80"/>
      <c r="BF1485" s="80"/>
      <c r="BG1485" s="80"/>
      <c r="BH1485" s="80"/>
      <c r="BI1485" s="80"/>
      <c r="BJ1485" s="80"/>
      <c r="BK1485" s="80"/>
      <c r="BL1485" s="80"/>
      <c r="BM1485" s="80"/>
      <c r="BN1485" s="80"/>
      <c r="BO1485" s="80"/>
      <c r="BP1485" s="80"/>
      <c r="BQ1485" s="80"/>
      <c r="BR1485" s="80"/>
      <c r="BS1485" s="80"/>
      <c r="BT1485" s="80"/>
      <c r="BU1485" s="80"/>
      <c r="BV1485" s="80"/>
      <c r="BW1485" s="80"/>
      <c r="BX1485" s="80"/>
      <c r="BY1485" s="80"/>
      <c r="BZ1485" s="80"/>
      <c r="CE1485" s="5"/>
    </row>
    <row r="1486" spans="2:83" s="6" customFormat="1" x14ac:dyDescent="0.25">
      <c r="B1486" s="77"/>
      <c r="C1486" s="78"/>
      <c r="D1486" s="80"/>
      <c r="E1486" s="80"/>
      <c r="F1486" s="80"/>
      <c r="G1486" s="80"/>
      <c r="H1486" s="80"/>
      <c r="I1486" s="80"/>
      <c r="J1486" s="80"/>
      <c r="K1486" s="5"/>
      <c r="L1486" s="5"/>
      <c r="M1486" s="80"/>
      <c r="N1486" s="5"/>
      <c r="O1486" s="80"/>
      <c r="P1486" s="5"/>
      <c r="Q1486" s="80"/>
      <c r="R1486" s="5"/>
      <c r="S1486" s="80"/>
      <c r="T1486" s="5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5"/>
      <c r="AE1486" s="80"/>
      <c r="AF1486" s="5"/>
      <c r="AG1486" s="80"/>
      <c r="AH1486" s="5"/>
      <c r="AI1486" s="80"/>
      <c r="AJ1486" s="5"/>
      <c r="AK1486" s="80"/>
      <c r="AL1486" s="5"/>
      <c r="AM1486" s="80"/>
      <c r="AN1486" s="5"/>
      <c r="AO1486" s="80"/>
      <c r="AP1486" s="80"/>
      <c r="AQ1486" s="5"/>
      <c r="AR1486" s="80"/>
      <c r="AS1486" s="5"/>
      <c r="AT1486" s="80"/>
      <c r="AU1486" s="5"/>
      <c r="AV1486" s="80"/>
      <c r="AW1486" s="5"/>
      <c r="AX1486" s="80"/>
      <c r="AY1486" s="5"/>
      <c r="AZ1486" s="80"/>
      <c r="BA1486" s="5"/>
      <c r="BB1486" s="80"/>
      <c r="BC1486" s="80"/>
      <c r="BD1486" s="80"/>
      <c r="BE1486" s="80"/>
      <c r="BF1486" s="80"/>
      <c r="BG1486" s="80"/>
      <c r="BH1486" s="80"/>
      <c r="BI1486" s="80"/>
      <c r="BJ1486" s="80"/>
      <c r="BK1486" s="80"/>
      <c r="BL1486" s="80"/>
      <c r="BM1486" s="80"/>
      <c r="BN1486" s="80"/>
      <c r="BO1486" s="80"/>
      <c r="BP1486" s="80"/>
      <c r="BQ1486" s="80"/>
      <c r="BR1486" s="80"/>
      <c r="BS1486" s="80"/>
      <c r="BT1486" s="80"/>
      <c r="BU1486" s="80"/>
      <c r="BV1486" s="80"/>
      <c r="BW1486" s="80"/>
      <c r="BX1486" s="80"/>
      <c r="BY1486" s="80"/>
      <c r="BZ1486" s="80"/>
      <c r="CE1486" s="5"/>
    </row>
    <row r="1487" spans="2:83" s="6" customFormat="1" x14ac:dyDescent="0.25">
      <c r="B1487" s="77"/>
      <c r="C1487" s="78"/>
      <c r="D1487" s="80"/>
      <c r="E1487" s="80"/>
      <c r="F1487" s="80"/>
      <c r="G1487" s="80"/>
      <c r="H1487" s="80"/>
      <c r="I1487" s="80"/>
      <c r="J1487" s="80"/>
      <c r="K1487" s="5"/>
      <c r="L1487" s="5"/>
      <c r="M1487" s="80"/>
      <c r="N1487" s="5"/>
      <c r="O1487" s="80"/>
      <c r="P1487" s="5"/>
      <c r="Q1487" s="80"/>
      <c r="R1487" s="5"/>
      <c r="S1487" s="80"/>
      <c r="T1487" s="5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5"/>
      <c r="AE1487" s="80"/>
      <c r="AF1487" s="5"/>
      <c r="AG1487" s="80"/>
      <c r="AH1487" s="5"/>
      <c r="AI1487" s="80"/>
      <c r="AJ1487" s="5"/>
      <c r="AK1487" s="80"/>
      <c r="AL1487" s="5"/>
      <c r="AM1487" s="80"/>
      <c r="AN1487" s="5"/>
      <c r="AO1487" s="80"/>
      <c r="AP1487" s="80"/>
      <c r="AQ1487" s="5"/>
      <c r="AR1487" s="80"/>
      <c r="AS1487" s="5"/>
      <c r="AT1487" s="80"/>
      <c r="AU1487" s="5"/>
      <c r="AV1487" s="80"/>
      <c r="AW1487" s="5"/>
      <c r="AX1487" s="80"/>
      <c r="AY1487" s="5"/>
      <c r="AZ1487" s="80"/>
      <c r="BA1487" s="5"/>
      <c r="BB1487" s="80"/>
      <c r="BC1487" s="80"/>
      <c r="BD1487" s="80"/>
      <c r="BE1487" s="80"/>
      <c r="BF1487" s="80"/>
      <c r="BG1487" s="80"/>
      <c r="BH1487" s="80"/>
      <c r="BI1487" s="80"/>
      <c r="BJ1487" s="80"/>
      <c r="BK1487" s="80"/>
      <c r="BL1487" s="80"/>
      <c r="BM1487" s="80"/>
      <c r="BN1487" s="80"/>
      <c r="BO1487" s="80"/>
      <c r="BP1487" s="80"/>
      <c r="BQ1487" s="80"/>
      <c r="BR1487" s="80"/>
      <c r="BS1487" s="80"/>
      <c r="BT1487" s="80"/>
      <c r="BU1487" s="80"/>
      <c r="BV1487" s="80"/>
      <c r="BW1487" s="80"/>
      <c r="BX1487" s="80"/>
      <c r="BY1487" s="80"/>
      <c r="BZ1487" s="80"/>
      <c r="CE1487" s="5"/>
    </row>
    <row r="1488" spans="2:83" s="6" customFormat="1" x14ac:dyDescent="0.25">
      <c r="B1488" s="77"/>
      <c r="C1488" s="78"/>
      <c r="D1488" s="80"/>
      <c r="E1488" s="80"/>
      <c r="F1488" s="80"/>
      <c r="G1488" s="80"/>
      <c r="H1488" s="80"/>
      <c r="I1488" s="80"/>
      <c r="J1488" s="80"/>
      <c r="K1488" s="5"/>
      <c r="L1488" s="5"/>
      <c r="M1488" s="80"/>
      <c r="N1488" s="5"/>
      <c r="O1488" s="80"/>
      <c r="P1488" s="5"/>
      <c r="Q1488" s="80"/>
      <c r="R1488" s="5"/>
      <c r="S1488" s="80"/>
      <c r="T1488" s="5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5"/>
      <c r="AE1488" s="80"/>
      <c r="AF1488" s="5"/>
      <c r="AG1488" s="80"/>
      <c r="AH1488" s="5"/>
      <c r="AI1488" s="80"/>
      <c r="AJ1488" s="5"/>
      <c r="AK1488" s="80"/>
      <c r="AL1488" s="5"/>
      <c r="AM1488" s="80"/>
      <c r="AN1488" s="5"/>
      <c r="AO1488" s="80"/>
      <c r="AP1488" s="80"/>
      <c r="AQ1488" s="5"/>
      <c r="AR1488" s="80"/>
      <c r="AS1488" s="5"/>
      <c r="AT1488" s="80"/>
      <c r="AU1488" s="5"/>
      <c r="AV1488" s="80"/>
      <c r="AW1488" s="5"/>
      <c r="AX1488" s="80"/>
      <c r="AY1488" s="5"/>
      <c r="AZ1488" s="80"/>
      <c r="BA1488" s="5"/>
      <c r="BB1488" s="80"/>
      <c r="BC1488" s="80"/>
      <c r="BD1488" s="80"/>
      <c r="BE1488" s="80"/>
      <c r="BF1488" s="80"/>
      <c r="BG1488" s="80"/>
      <c r="BH1488" s="80"/>
      <c r="BI1488" s="80"/>
      <c r="BJ1488" s="80"/>
      <c r="BK1488" s="80"/>
      <c r="BL1488" s="80"/>
      <c r="BM1488" s="80"/>
      <c r="BN1488" s="80"/>
      <c r="BO1488" s="80"/>
      <c r="BP1488" s="80"/>
      <c r="BQ1488" s="80"/>
      <c r="BR1488" s="80"/>
      <c r="BS1488" s="80"/>
      <c r="BT1488" s="80"/>
      <c r="BU1488" s="80"/>
      <c r="BV1488" s="80"/>
      <c r="BW1488" s="80"/>
      <c r="BX1488" s="80"/>
      <c r="BY1488" s="80"/>
      <c r="BZ1488" s="80"/>
      <c r="CE1488" s="5"/>
    </row>
    <row r="1489" spans="2:83" s="6" customFormat="1" x14ac:dyDescent="0.25">
      <c r="B1489" s="77"/>
      <c r="C1489" s="78"/>
      <c r="D1489" s="80"/>
      <c r="E1489" s="80"/>
      <c r="F1489" s="80"/>
      <c r="G1489" s="80"/>
      <c r="H1489" s="80"/>
      <c r="I1489" s="80"/>
      <c r="J1489" s="80"/>
      <c r="K1489" s="5"/>
      <c r="L1489" s="5"/>
      <c r="M1489" s="80"/>
      <c r="N1489" s="5"/>
      <c r="O1489" s="80"/>
      <c r="P1489" s="5"/>
      <c r="Q1489" s="80"/>
      <c r="R1489" s="5"/>
      <c r="S1489" s="80"/>
      <c r="T1489" s="5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5"/>
      <c r="AE1489" s="80"/>
      <c r="AF1489" s="5"/>
      <c r="AG1489" s="80"/>
      <c r="AH1489" s="5"/>
      <c r="AI1489" s="80"/>
      <c r="AJ1489" s="5"/>
      <c r="AK1489" s="80"/>
      <c r="AL1489" s="5"/>
      <c r="AM1489" s="80"/>
      <c r="AN1489" s="5"/>
      <c r="AO1489" s="80"/>
      <c r="AP1489" s="80"/>
      <c r="AQ1489" s="5"/>
      <c r="AR1489" s="80"/>
      <c r="AS1489" s="5"/>
      <c r="AT1489" s="80"/>
      <c r="AU1489" s="5"/>
      <c r="AV1489" s="80"/>
      <c r="AW1489" s="5"/>
      <c r="AX1489" s="80"/>
      <c r="AY1489" s="5"/>
      <c r="AZ1489" s="80"/>
      <c r="BA1489" s="5"/>
      <c r="BB1489" s="80"/>
      <c r="BC1489" s="80"/>
      <c r="BD1489" s="80"/>
      <c r="BE1489" s="80"/>
      <c r="BF1489" s="80"/>
      <c r="BG1489" s="80"/>
      <c r="BH1489" s="80"/>
      <c r="BI1489" s="80"/>
      <c r="BJ1489" s="80"/>
      <c r="BK1489" s="80"/>
      <c r="BL1489" s="80"/>
      <c r="BM1489" s="80"/>
      <c r="BN1489" s="80"/>
      <c r="BO1489" s="80"/>
      <c r="BP1489" s="80"/>
      <c r="BQ1489" s="80"/>
      <c r="BR1489" s="80"/>
      <c r="BS1489" s="80"/>
      <c r="BT1489" s="80"/>
      <c r="BU1489" s="80"/>
      <c r="BV1489" s="80"/>
      <c r="BW1489" s="80"/>
      <c r="BX1489" s="80"/>
      <c r="BY1489" s="80"/>
      <c r="BZ1489" s="80"/>
      <c r="CE1489" s="5"/>
    </row>
    <row r="1490" spans="2:83" s="6" customFormat="1" x14ac:dyDescent="0.25">
      <c r="B1490" s="77"/>
      <c r="C1490" s="78"/>
      <c r="D1490" s="80"/>
      <c r="E1490" s="80"/>
      <c r="F1490" s="80"/>
      <c r="G1490" s="80"/>
      <c r="H1490" s="80"/>
      <c r="I1490" s="80"/>
      <c r="J1490" s="80"/>
      <c r="K1490" s="5"/>
      <c r="L1490" s="5"/>
      <c r="M1490" s="80"/>
      <c r="N1490" s="5"/>
      <c r="O1490" s="80"/>
      <c r="P1490" s="5"/>
      <c r="Q1490" s="80"/>
      <c r="R1490" s="5"/>
      <c r="S1490" s="80"/>
      <c r="T1490" s="5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5"/>
      <c r="AE1490" s="80"/>
      <c r="AF1490" s="5"/>
      <c r="AG1490" s="80"/>
      <c r="AH1490" s="5"/>
      <c r="AI1490" s="80"/>
      <c r="AJ1490" s="5"/>
      <c r="AK1490" s="80"/>
      <c r="AL1490" s="5"/>
      <c r="AM1490" s="80"/>
      <c r="AN1490" s="5"/>
      <c r="AO1490" s="80"/>
      <c r="AP1490" s="80"/>
      <c r="AQ1490" s="5"/>
      <c r="AR1490" s="80"/>
      <c r="AS1490" s="5"/>
      <c r="AT1490" s="80"/>
      <c r="AU1490" s="5"/>
      <c r="AV1490" s="80"/>
      <c r="AW1490" s="5"/>
      <c r="AX1490" s="80"/>
      <c r="AY1490" s="5"/>
      <c r="AZ1490" s="80"/>
      <c r="BA1490" s="5"/>
      <c r="BB1490" s="80"/>
      <c r="BC1490" s="80"/>
      <c r="BD1490" s="80"/>
      <c r="BE1490" s="80"/>
      <c r="BF1490" s="80"/>
      <c r="BG1490" s="80"/>
      <c r="BH1490" s="80"/>
      <c r="BI1490" s="80"/>
      <c r="BJ1490" s="80"/>
      <c r="BK1490" s="80"/>
      <c r="BL1490" s="80"/>
      <c r="BM1490" s="80"/>
      <c r="BN1490" s="80"/>
      <c r="BO1490" s="80"/>
      <c r="BP1490" s="80"/>
      <c r="BQ1490" s="80"/>
      <c r="BR1490" s="80"/>
      <c r="BS1490" s="80"/>
      <c r="BT1490" s="80"/>
      <c r="BU1490" s="80"/>
      <c r="BV1490" s="80"/>
      <c r="BW1490" s="80"/>
      <c r="BX1490" s="80"/>
      <c r="BY1490" s="80"/>
      <c r="BZ1490" s="80"/>
      <c r="CE1490" s="5"/>
    </row>
    <row r="1491" spans="2:83" s="6" customFormat="1" x14ac:dyDescent="0.25">
      <c r="B1491" s="77"/>
      <c r="C1491" s="78"/>
      <c r="D1491" s="80"/>
      <c r="E1491" s="80"/>
      <c r="F1491" s="80"/>
      <c r="G1491" s="80"/>
      <c r="H1491" s="80"/>
      <c r="I1491" s="80"/>
      <c r="J1491" s="80"/>
      <c r="K1491" s="5"/>
      <c r="L1491" s="5"/>
      <c r="M1491" s="80"/>
      <c r="N1491" s="5"/>
      <c r="O1491" s="80"/>
      <c r="P1491" s="5"/>
      <c r="Q1491" s="80"/>
      <c r="R1491" s="5"/>
      <c r="S1491" s="80"/>
      <c r="T1491" s="5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5"/>
      <c r="AE1491" s="80"/>
      <c r="AF1491" s="5"/>
      <c r="AG1491" s="80"/>
      <c r="AH1491" s="5"/>
      <c r="AI1491" s="80"/>
      <c r="AJ1491" s="5"/>
      <c r="AK1491" s="80"/>
      <c r="AL1491" s="5"/>
      <c r="AM1491" s="80"/>
      <c r="AN1491" s="5"/>
      <c r="AO1491" s="80"/>
      <c r="AP1491" s="80"/>
      <c r="AQ1491" s="5"/>
      <c r="AR1491" s="80"/>
      <c r="AS1491" s="5"/>
      <c r="AT1491" s="80"/>
      <c r="AU1491" s="5"/>
      <c r="AV1491" s="80"/>
      <c r="AW1491" s="5"/>
      <c r="AX1491" s="80"/>
      <c r="AY1491" s="5"/>
      <c r="AZ1491" s="80"/>
      <c r="BA1491" s="5"/>
      <c r="BB1491" s="80"/>
      <c r="BC1491" s="80"/>
      <c r="BD1491" s="80"/>
      <c r="BE1491" s="80"/>
      <c r="BF1491" s="80"/>
      <c r="BG1491" s="80"/>
      <c r="BH1491" s="80"/>
      <c r="BI1491" s="80"/>
      <c r="BJ1491" s="80"/>
      <c r="BK1491" s="80"/>
      <c r="BL1491" s="80"/>
      <c r="BM1491" s="80"/>
      <c r="BN1491" s="80"/>
      <c r="BO1491" s="80"/>
      <c r="BP1491" s="80"/>
      <c r="BQ1491" s="80"/>
      <c r="BR1491" s="80"/>
      <c r="BS1491" s="80"/>
      <c r="BT1491" s="80"/>
      <c r="BU1491" s="80"/>
      <c r="BV1491" s="80"/>
      <c r="BW1491" s="80"/>
      <c r="BX1491" s="80"/>
      <c r="BY1491" s="80"/>
      <c r="BZ1491" s="80"/>
      <c r="CE1491" s="5"/>
    </row>
    <row r="1492" spans="2:83" s="6" customFormat="1" x14ac:dyDescent="0.25">
      <c r="B1492" s="77"/>
      <c r="C1492" s="78"/>
      <c r="D1492" s="80"/>
      <c r="E1492" s="80"/>
      <c r="F1492" s="80"/>
      <c r="G1492" s="80"/>
      <c r="H1492" s="80"/>
      <c r="I1492" s="80"/>
      <c r="J1492" s="80"/>
      <c r="K1492" s="5"/>
      <c r="L1492" s="5"/>
      <c r="M1492" s="80"/>
      <c r="N1492" s="5"/>
      <c r="O1492" s="80"/>
      <c r="P1492" s="5"/>
      <c r="Q1492" s="80"/>
      <c r="R1492" s="5"/>
      <c r="S1492" s="80"/>
      <c r="T1492" s="5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5"/>
      <c r="AE1492" s="80"/>
      <c r="AF1492" s="5"/>
      <c r="AG1492" s="80"/>
      <c r="AH1492" s="5"/>
      <c r="AI1492" s="80"/>
      <c r="AJ1492" s="5"/>
      <c r="AK1492" s="80"/>
      <c r="AL1492" s="5"/>
      <c r="AM1492" s="80"/>
      <c r="AN1492" s="5"/>
      <c r="AO1492" s="80"/>
      <c r="AP1492" s="80"/>
      <c r="AQ1492" s="5"/>
      <c r="AR1492" s="80"/>
      <c r="AS1492" s="5"/>
      <c r="AT1492" s="80"/>
      <c r="AU1492" s="5"/>
      <c r="AV1492" s="80"/>
      <c r="AW1492" s="5"/>
      <c r="AX1492" s="80"/>
      <c r="AY1492" s="5"/>
      <c r="AZ1492" s="80"/>
      <c r="BA1492" s="5"/>
      <c r="BB1492" s="80"/>
      <c r="BC1492" s="80"/>
      <c r="BD1492" s="80"/>
      <c r="BE1492" s="80"/>
      <c r="BF1492" s="80"/>
      <c r="BG1492" s="80"/>
      <c r="BH1492" s="80"/>
      <c r="BI1492" s="80"/>
      <c r="BJ1492" s="80"/>
      <c r="BK1492" s="80"/>
      <c r="BL1492" s="80"/>
      <c r="BM1492" s="80"/>
      <c r="BN1492" s="80"/>
      <c r="BO1492" s="80"/>
      <c r="BP1492" s="80"/>
      <c r="BQ1492" s="80"/>
      <c r="BR1492" s="80"/>
      <c r="BS1492" s="80"/>
      <c r="BT1492" s="80"/>
      <c r="BU1492" s="80"/>
      <c r="BV1492" s="80"/>
      <c r="BW1492" s="80"/>
      <c r="BX1492" s="80"/>
      <c r="BY1492" s="80"/>
      <c r="BZ1492" s="80"/>
      <c r="CE1492" s="5"/>
    </row>
    <row r="1493" spans="2:83" s="6" customFormat="1" x14ac:dyDescent="0.25">
      <c r="B1493" s="77"/>
      <c r="C1493" s="78"/>
      <c r="D1493" s="80"/>
      <c r="E1493" s="80"/>
      <c r="F1493" s="80"/>
      <c r="G1493" s="80"/>
      <c r="H1493" s="80"/>
      <c r="I1493" s="80"/>
      <c r="J1493" s="80"/>
      <c r="K1493" s="5"/>
      <c r="L1493" s="5"/>
      <c r="M1493" s="80"/>
      <c r="N1493" s="5"/>
      <c r="O1493" s="80"/>
      <c r="P1493" s="5"/>
      <c r="Q1493" s="80"/>
      <c r="R1493" s="5"/>
      <c r="S1493" s="80"/>
      <c r="T1493" s="5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5"/>
      <c r="AE1493" s="80"/>
      <c r="AF1493" s="5"/>
      <c r="AG1493" s="80"/>
      <c r="AH1493" s="5"/>
      <c r="AI1493" s="80"/>
      <c r="AJ1493" s="5"/>
      <c r="AK1493" s="80"/>
      <c r="AL1493" s="5"/>
      <c r="AM1493" s="80"/>
      <c r="AN1493" s="5"/>
      <c r="AO1493" s="80"/>
      <c r="AP1493" s="80"/>
      <c r="AQ1493" s="5"/>
      <c r="AR1493" s="80"/>
      <c r="AS1493" s="5"/>
      <c r="AT1493" s="80"/>
      <c r="AU1493" s="5"/>
      <c r="AV1493" s="80"/>
      <c r="AW1493" s="5"/>
      <c r="AX1493" s="80"/>
      <c r="AY1493" s="5"/>
      <c r="AZ1493" s="80"/>
      <c r="BA1493" s="5"/>
      <c r="BB1493" s="80"/>
      <c r="BC1493" s="80"/>
      <c r="BD1493" s="80"/>
      <c r="BE1493" s="80"/>
      <c r="BF1493" s="80"/>
      <c r="BG1493" s="80"/>
      <c r="BH1493" s="80"/>
      <c r="BI1493" s="80"/>
      <c r="BJ1493" s="80"/>
      <c r="BK1493" s="80"/>
      <c r="BL1493" s="80"/>
      <c r="BM1493" s="80"/>
      <c r="BN1493" s="80"/>
      <c r="BO1493" s="80"/>
      <c r="BP1493" s="80"/>
      <c r="BQ1493" s="80"/>
      <c r="BR1493" s="80"/>
      <c r="BS1493" s="80"/>
      <c r="BT1493" s="80"/>
      <c r="BU1493" s="80"/>
      <c r="BV1493" s="80"/>
      <c r="BW1493" s="80"/>
      <c r="BX1493" s="80"/>
      <c r="BY1493" s="80"/>
      <c r="BZ1493" s="80"/>
      <c r="CE1493" s="5"/>
    </row>
    <row r="1494" spans="2:83" s="6" customFormat="1" x14ac:dyDescent="0.25">
      <c r="B1494" s="77"/>
      <c r="C1494" s="78"/>
      <c r="D1494" s="80"/>
      <c r="E1494" s="80"/>
      <c r="F1494" s="80"/>
      <c r="G1494" s="80"/>
      <c r="H1494" s="80"/>
      <c r="I1494" s="80"/>
      <c r="J1494" s="80"/>
      <c r="K1494" s="5"/>
      <c r="L1494" s="5"/>
      <c r="M1494" s="80"/>
      <c r="N1494" s="5"/>
      <c r="O1494" s="80"/>
      <c r="P1494" s="5"/>
      <c r="Q1494" s="80"/>
      <c r="R1494" s="5"/>
      <c r="S1494" s="80"/>
      <c r="T1494" s="5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5"/>
      <c r="AE1494" s="80"/>
      <c r="AF1494" s="5"/>
      <c r="AG1494" s="80"/>
      <c r="AH1494" s="5"/>
      <c r="AI1494" s="80"/>
      <c r="AJ1494" s="5"/>
      <c r="AK1494" s="80"/>
      <c r="AL1494" s="5"/>
      <c r="AM1494" s="80"/>
      <c r="AN1494" s="5"/>
      <c r="AO1494" s="80"/>
      <c r="AP1494" s="80"/>
      <c r="AQ1494" s="5"/>
      <c r="AR1494" s="80"/>
      <c r="AS1494" s="5"/>
      <c r="AT1494" s="80"/>
      <c r="AU1494" s="5"/>
      <c r="AV1494" s="80"/>
      <c r="AW1494" s="5"/>
      <c r="AX1494" s="80"/>
      <c r="AY1494" s="5"/>
      <c r="AZ1494" s="80"/>
      <c r="BA1494" s="5"/>
      <c r="BB1494" s="80"/>
      <c r="BC1494" s="80"/>
      <c r="BD1494" s="80"/>
      <c r="BE1494" s="80"/>
      <c r="BF1494" s="80"/>
      <c r="BG1494" s="80"/>
      <c r="BH1494" s="80"/>
      <c r="BI1494" s="80"/>
      <c r="BJ1494" s="80"/>
      <c r="BK1494" s="80"/>
      <c r="BL1494" s="80"/>
      <c r="BM1494" s="80"/>
      <c r="BN1494" s="80"/>
      <c r="BO1494" s="80"/>
      <c r="BP1494" s="80"/>
      <c r="BQ1494" s="80"/>
      <c r="BR1494" s="80"/>
      <c r="BS1494" s="80"/>
      <c r="BT1494" s="80"/>
      <c r="BU1494" s="80"/>
      <c r="BV1494" s="80"/>
      <c r="BW1494" s="80"/>
      <c r="BX1494" s="80"/>
      <c r="BY1494" s="80"/>
      <c r="BZ1494" s="80"/>
      <c r="CE1494" s="5"/>
    </row>
    <row r="1495" spans="2:83" s="6" customFormat="1" x14ac:dyDescent="0.25">
      <c r="B1495" s="77"/>
      <c r="C1495" s="78"/>
      <c r="D1495" s="80"/>
      <c r="E1495" s="80"/>
      <c r="F1495" s="80"/>
      <c r="G1495" s="80"/>
      <c r="H1495" s="80"/>
      <c r="I1495" s="80"/>
      <c r="J1495" s="80"/>
      <c r="K1495" s="5"/>
      <c r="L1495" s="5"/>
      <c r="M1495" s="80"/>
      <c r="N1495" s="5"/>
      <c r="O1495" s="80"/>
      <c r="P1495" s="5"/>
      <c r="Q1495" s="80"/>
      <c r="R1495" s="5"/>
      <c r="S1495" s="80"/>
      <c r="T1495" s="5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5"/>
      <c r="AE1495" s="80"/>
      <c r="AF1495" s="5"/>
      <c r="AG1495" s="80"/>
      <c r="AH1495" s="5"/>
      <c r="AI1495" s="80"/>
      <c r="AJ1495" s="5"/>
      <c r="AK1495" s="80"/>
      <c r="AL1495" s="5"/>
      <c r="AM1495" s="80"/>
      <c r="AN1495" s="5"/>
      <c r="AO1495" s="80"/>
      <c r="AP1495" s="80"/>
      <c r="AQ1495" s="5"/>
      <c r="AR1495" s="80"/>
      <c r="AS1495" s="5"/>
      <c r="AT1495" s="80"/>
      <c r="AU1495" s="5"/>
      <c r="AV1495" s="80"/>
      <c r="AW1495" s="5"/>
      <c r="AX1495" s="80"/>
      <c r="AY1495" s="5"/>
      <c r="AZ1495" s="80"/>
      <c r="BA1495" s="5"/>
      <c r="BB1495" s="80"/>
      <c r="BC1495" s="80"/>
      <c r="BD1495" s="80"/>
      <c r="BE1495" s="80"/>
      <c r="BF1495" s="80"/>
      <c r="BG1495" s="80"/>
      <c r="BH1495" s="80"/>
      <c r="BI1495" s="80"/>
      <c r="BJ1495" s="80"/>
      <c r="BK1495" s="80"/>
      <c r="BL1495" s="80"/>
      <c r="BM1495" s="80"/>
      <c r="BN1495" s="80"/>
      <c r="BO1495" s="80"/>
      <c r="BP1495" s="80"/>
      <c r="BQ1495" s="80"/>
      <c r="BR1495" s="80"/>
      <c r="BS1495" s="80"/>
      <c r="BT1495" s="80"/>
      <c r="BU1495" s="80"/>
      <c r="BV1495" s="80"/>
      <c r="BW1495" s="80"/>
      <c r="BX1495" s="80"/>
      <c r="BY1495" s="80"/>
      <c r="BZ1495" s="80"/>
      <c r="CE1495" s="5"/>
    </row>
    <row r="1496" spans="2:83" s="6" customFormat="1" x14ac:dyDescent="0.25">
      <c r="B1496" s="77"/>
      <c r="C1496" s="78"/>
      <c r="D1496" s="80"/>
      <c r="E1496" s="80"/>
      <c r="F1496" s="80"/>
      <c r="G1496" s="80"/>
      <c r="H1496" s="80"/>
      <c r="I1496" s="80"/>
      <c r="J1496" s="80"/>
      <c r="K1496" s="5"/>
      <c r="L1496" s="5"/>
      <c r="M1496" s="80"/>
      <c r="N1496" s="5"/>
      <c r="O1496" s="80"/>
      <c r="P1496" s="5"/>
      <c r="Q1496" s="80"/>
      <c r="R1496" s="5"/>
      <c r="S1496" s="80"/>
      <c r="T1496" s="5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5"/>
      <c r="AE1496" s="80"/>
      <c r="AF1496" s="5"/>
      <c r="AG1496" s="80"/>
      <c r="AH1496" s="5"/>
      <c r="AI1496" s="80"/>
      <c r="AJ1496" s="5"/>
      <c r="AK1496" s="80"/>
      <c r="AL1496" s="5"/>
      <c r="AM1496" s="80"/>
      <c r="AN1496" s="5"/>
      <c r="AO1496" s="80"/>
      <c r="AP1496" s="80"/>
      <c r="AQ1496" s="5"/>
      <c r="AR1496" s="80"/>
      <c r="AS1496" s="5"/>
      <c r="AT1496" s="80"/>
      <c r="AU1496" s="5"/>
      <c r="AV1496" s="80"/>
      <c r="AW1496" s="5"/>
      <c r="AX1496" s="80"/>
      <c r="AY1496" s="5"/>
      <c r="AZ1496" s="80"/>
      <c r="BA1496" s="5"/>
      <c r="BB1496" s="80"/>
      <c r="BC1496" s="80"/>
      <c r="BD1496" s="80"/>
      <c r="BE1496" s="80"/>
      <c r="BF1496" s="80"/>
      <c r="BG1496" s="80"/>
      <c r="BH1496" s="80"/>
      <c r="BI1496" s="80"/>
      <c r="BJ1496" s="80"/>
      <c r="BK1496" s="80"/>
      <c r="BL1496" s="80"/>
      <c r="BM1496" s="80"/>
      <c r="BN1496" s="80"/>
      <c r="BO1496" s="80"/>
      <c r="BP1496" s="80"/>
      <c r="BQ1496" s="80"/>
      <c r="BR1496" s="80"/>
      <c r="BS1496" s="80"/>
      <c r="BT1496" s="80"/>
      <c r="BU1496" s="80"/>
      <c r="BV1496" s="80"/>
      <c r="BW1496" s="80"/>
      <c r="BX1496" s="80"/>
      <c r="BY1496" s="80"/>
      <c r="BZ1496" s="80"/>
      <c r="CE1496" s="5"/>
    </row>
    <row r="1497" spans="2:83" s="6" customFormat="1" x14ac:dyDescent="0.25">
      <c r="B1497" s="77"/>
      <c r="C1497" s="78"/>
      <c r="D1497" s="80"/>
      <c r="E1497" s="80"/>
      <c r="F1497" s="80"/>
      <c r="G1497" s="80"/>
      <c r="H1497" s="80"/>
      <c r="I1497" s="80"/>
      <c r="J1497" s="80"/>
      <c r="K1497" s="5"/>
      <c r="L1497" s="5"/>
      <c r="M1497" s="80"/>
      <c r="N1497" s="5"/>
      <c r="O1497" s="80"/>
      <c r="P1497" s="5"/>
      <c r="Q1497" s="80"/>
      <c r="R1497" s="5"/>
      <c r="S1497" s="80"/>
      <c r="T1497" s="5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5"/>
      <c r="AE1497" s="80"/>
      <c r="AF1497" s="5"/>
      <c r="AG1497" s="80"/>
      <c r="AH1497" s="5"/>
      <c r="AI1497" s="80"/>
      <c r="AJ1497" s="5"/>
      <c r="AK1497" s="80"/>
      <c r="AL1497" s="5"/>
      <c r="AM1497" s="80"/>
      <c r="AN1497" s="5"/>
      <c r="AO1497" s="80"/>
      <c r="AP1497" s="80"/>
      <c r="AQ1497" s="5"/>
      <c r="AR1497" s="80"/>
      <c r="AS1497" s="5"/>
      <c r="AT1497" s="80"/>
      <c r="AU1497" s="5"/>
      <c r="AV1497" s="80"/>
      <c r="AW1497" s="5"/>
      <c r="AX1497" s="80"/>
      <c r="AY1497" s="5"/>
      <c r="AZ1497" s="80"/>
      <c r="BA1497" s="5"/>
      <c r="BB1497" s="80"/>
      <c r="BC1497" s="80"/>
      <c r="BD1497" s="80"/>
      <c r="BE1497" s="80"/>
      <c r="BF1497" s="80"/>
      <c r="BG1497" s="80"/>
      <c r="BH1497" s="80"/>
      <c r="BI1497" s="80"/>
      <c r="BJ1497" s="80"/>
      <c r="BK1497" s="80"/>
      <c r="BL1497" s="80"/>
      <c r="BM1497" s="80"/>
      <c r="BN1497" s="80"/>
      <c r="BO1497" s="80"/>
      <c r="BP1497" s="80"/>
      <c r="BQ1497" s="80"/>
      <c r="BR1497" s="80"/>
      <c r="BS1497" s="80"/>
      <c r="BT1497" s="80"/>
      <c r="BU1497" s="80"/>
      <c r="BV1497" s="80"/>
      <c r="BW1497" s="80"/>
      <c r="BX1497" s="80"/>
      <c r="BY1497" s="80"/>
      <c r="BZ1497" s="80"/>
      <c r="CE1497" s="5"/>
    </row>
    <row r="1498" spans="2:83" s="6" customFormat="1" x14ac:dyDescent="0.25">
      <c r="B1498" s="77"/>
      <c r="C1498" s="78"/>
      <c r="D1498" s="80"/>
      <c r="E1498" s="80"/>
      <c r="F1498" s="80"/>
      <c r="G1498" s="80"/>
      <c r="H1498" s="80"/>
      <c r="I1498" s="80"/>
      <c r="J1498" s="80"/>
      <c r="K1498" s="5"/>
      <c r="L1498" s="5"/>
      <c r="M1498" s="80"/>
      <c r="N1498" s="5"/>
      <c r="O1498" s="80"/>
      <c r="P1498" s="5"/>
      <c r="Q1498" s="80"/>
      <c r="R1498" s="5"/>
      <c r="S1498" s="80"/>
      <c r="T1498" s="5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5"/>
      <c r="AE1498" s="80"/>
      <c r="AF1498" s="5"/>
      <c r="AG1498" s="80"/>
      <c r="AH1498" s="5"/>
      <c r="AI1498" s="80"/>
      <c r="AJ1498" s="5"/>
      <c r="AK1498" s="80"/>
      <c r="AL1498" s="5"/>
      <c r="AM1498" s="80"/>
      <c r="AN1498" s="5"/>
      <c r="AO1498" s="80"/>
      <c r="AP1498" s="80"/>
      <c r="AQ1498" s="5"/>
      <c r="AR1498" s="80"/>
      <c r="AS1498" s="5"/>
      <c r="AT1498" s="80"/>
      <c r="AU1498" s="5"/>
      <c r="AV1498" s="80"/>
      <c r="AW1498" s="5"/>
      <c r="AX1498" s="80"/>
      <c r="AY1498" s="5"/>
      <c r="AZ1498" s="80"/>
      <c r="BA1498" s="5"/>
      <c r="BB1498" s="80"/>
      <c r="BC1498" s="80"/>
      <c r="BD1498" s="80"/>
      <c r="BE1498" s="80"/>
      <c r="BF1498" s="80"/>
      <c r="BG1498" s="80"/>
      <c r="BH1498" s="80"/>
      <c r="BI1498" s="80"/>
      <c r="BJ1498" s="80"/>
      <c r="BK1498" s="80"/>
      <c r="BL1498" s="80"/>
      <c r="BM1498" s="80"/>
      <c r="BN1498" s="80"/>
      <c r="BO1498" s="80"/>
      <c r="BP1498" s="80"/>
      <c r="BQ1498" s="80"/>
      <c r="BR1498" s="80"/>
      <c r="BS1498" s="80"/>
      <c r="BT1498" s="80"/>
      <c r="BU1498" s="80"/>
      <c r="BV1498" s="80"/>
      <c r="BW1498" s="80"/>
      <c r="BX1498" s="80"/>
      <c r="BY1498" s="80"/>
      <c r="BZ1498" s="80"/>
      <c r="CE1498" s="5"/>
    </row>
    <row r="1499" spans="2:83" s="6" customFormat="1" x14ac:dyDescent="0.25">
      <c r="B1499" s="77"/>
      <c r="C1499" s="78"/>
      <c r="D1499" s="80"/>
      <c r="E1499" s="80"/>
      <c r="F1499" s="80"/>
      <c r="G1499" s="80"/>
      <c r="H1499" s="80"/>
      <c r="I1499" s="80"/>
      <c r="J1499" s="80"/>
      <c r="K1499" s="5"/>
      <c r="L1499" s="5"/>
      <c r="M1499" s="80"/>
      <c r="N1499" s="5"/>
      <c r="O1499" s="80"/>
      <c r="P1499" s="5"/>
      <c r="Q1499" s="80"/>
      <c r="R1499" s="5"/>
      <c r="S1499" s="80"/>
      <c r="T1499" s="5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5"/>
      <c r="AE1499" s="80"/>
      <c r="AF1499" s="5"/>
      <c r="AG1499" s="80"/>
      <c r="AH1499" s="5"/>
      <c r="AI1499" s="80"/>
      <c r="AJ1499" s="5"/>
      <c r="AK1499" s="80"/>
      <c r="AL1499" s="5"/>
      <c r="AM1499" s="80"/>
      <c r="AN1499" s="5"/>
      <c r="AO1499" s="80"/>
      <c r="AP1499" s="80"/>
      <c r="AQ1499" s="5"/>
      <c r="AR1499" s="80"/>
      <c r="AS1499" s="5"/>
      <c r="AT1499" s="80"/>
      <c r="AU1499" s="5"/>
      <c r="AV1499" s="80"/>
      <c r="AW1499" s="5"/>
      <c r="AX1499" s="80"/>
      <c r="AY1499" s="5"/>
      <c r="AZ1499" s="80"/>
      <c r="BA1499" s="5"/>
      <c r="BB1499" s="80"/>
      <c r="BC1499" s="80"/>
      <c r="BD1499" s="80"/>
      <c r="BE1499" s="80"/>
      <c r="BF1499" s="80"/>
      <c r="BG1499" s="80"/>
      <c r="BH1499" s="80"/>
      <c r="BI1499" s="80"/>
      <c r="BJ1499" s="80"/>
      <c r="BK1499" s="80"/>
      <c r="BL1499" s="80"/>
      <c r="BM1499" s="80"/>
      <c r="BN1499" s="80"/>
      <c r="BO1499" s="80"/>
      <c r="BP1499" s="80"/>
      <c r="BQ1499" s="80"/>
      <c r="BR1499" s="80"/>
      <c r="BS1499" s="80"/>
      <c r="BT1499" s="80"/>
      <c r="BU1499" s="80"/>
      <c r="BV1499" s="80"/>
      <c r="BW1499" s="80"/>
      <c r="BX1499" s="80"/>
      <c r="BY1499" s="80"/>
      <c r="BZ1499" s="80"/>
      <c r="CE1499" s="5"/>
    </row>
    <row r="1500" spans="2:83" s="6" customFormat="1" x14ac:dyDescent="0.25">
      <c r="B1500" s="77"/>
      <c r="C1500" s="78"/>
      <c r="D1500" s="80"/>
      <c r="E1500" s="80"/>
      <c r="F1500" s="80"/>
      <c r="G1500" s="80"/>
      <c r="H1500" s="80"/>
      <c r="I1500" s="80"/>
      <c r="J1500" s="80"/>
      <c r="K1500" s="5"/>
      <c r="L1500" s="5"/>
      <c r="M1500" s="80"/>
      <c r="N1500" s="5"/>
      <c r="O1500" s="80"/>
      <c r="P1500" s="5"/>
      <c r="Q1500" s="80"/>
      <c r="R1500" s="5"/>
      <c r="S1500" s="80"/>
      <c r="T1500" s="5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5"/>
      <c r="AE1500" s="80"/>
      <c r="AF1500" s="5"/>
      <c r="AG1500" s="80"/>
      <c r="AH1500" s="5"/>
      <c r="AI1500" s="80"/>
      <c r="AJ1500" s="5"/>
      <c r="AK1500" s="80"/>
      <c r="AL1500" s="5"/>
      <c r="AM1500" s="80"/>
      <c r="AN1500" s="5"/>
      <c r="AO1500" s="80"/>
      <c r="AP1500" s="80"/>
      <c r="AQ1500" s="5"/>
      <c r="AR1500" s="80"/>
      <c r="AS1500" s="5"/>
      <c r="AT1500" s="80"/>
      <c r="AU1500" s="5"/>
      <c r="AV1500" s="80"/>
      <c r="AW1500" s="5"/>
      <c r="AX1500" s="80"/>
      <c r="AY1500" s="5"/>
      <c r="AZ1500" s="80"/>
      <c r="BA1500" s="5"/>
      <c r="BB1500" s="80"/>
      <c r="BC1500" s="80"/>
      <c r="BD1500" s="80"/>
      <c r="BE1500" s="80"/>
      <c r="BF1500" s="80"/>
      <c r="BG1500" s="80"/>
      <c r="BH1500" s="80"/>
      <c r="BI1500" s="80"/>
      <c r="BJ1500" s="80"/>
      <c r="BK1500" s="80"/>
      <c r="BL1500" s="80"/>
      <c r="BM1500" s="80"/>
      <c r="BN1500" s="80"/>
      <c r="BO1500" s="80"/>
      <c r="BP1500" s="80"/>
      <c r="BQ1500" s="80"/>
      <c r="BR1500" s="80"/>
      <c r="BS1500" s="80"/>
      <c r="BT1500" s="80"/>
      <c r="BU1500" s="80"/>
      <c r="BV1500" s="80"/>
      <c r="BW1500" s="80"/>
      <c r="BX1500" s="80"/>
      <c r="BY1500" s="80"/>
      <c r="BZ1500" s="80"/>
      <c r="CE1500" s="5"/>
    </row>
    <row r="1501" spans="2:83" s="6" customFormat="1" x14ac:dyDescent="0.25">
      <c r="B1501" s="77"/>
      <c r="C1501" s="78"/>
      <c r="D1501" s="80"/>
      <c r="E1501" s="80"/>
      <c r="F1501" s="80"/>
      <c r="G1501" s="80"/>
      <c r="H1501" s="80"/>
      <c r="I1501" s="80"/>
      <c r="J1501" s="80"/>
      <c r="K1501" s="5"/>
      <c r="L1501" s="5"/>
      <c r="M1501" s="80"/>
      <c r="N1501" s="5"/>
      <c r="O1501" s="80"/>
      <c r="P1501" s="5"/>
      <c r="Q1501" s="80"/>
      <c r="R1501" s="5"/>
      <c r="S1501" s="80"/>
      <c r="T1501" s="5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5"/>
      <c r="AE1501" s="80"/>
      <c r="AF1501" s="5"/>
      <c r="AG1501" s="80"/>
      <c r="AH1501" s="5"/>
      <c r="AI1501" s="80"/>
      <c r="AJ1501" s="5"/>
      <c r="AK1501" s="80"/>
      <c r="AL1501" s="5"/>
      <c r="AM1501" s="80"/>
      <c r="AN1501" s="5"/>
      <c r="AO1501" s="80"/>
      <c r="AP1501" s="80"/>
      <c r="AQ1501" s="5"/>
      <c r="AR1501" s="80"/>
      <c r="AS1501" s="5"/>
      <c r="AT1501" s="80"/>
      <c r="AU1501" s="5"/>
      <c r="AV1501" s="80"/>
      <c r="AW1501" s="5"/>
      <c r="AX1501" s="80"/>
      <c r="AY1501" s="5"/>
      <c r="AZ1501" s="80"/>
      <c r="BA1501" s="5"/>
      <c r="BB1501" s="80"/>
      <c r="BC1501" s="80"/>
      <c r="BD1501" s="80"/>
      <c r="BE1501" s="80"/>
      <c r="BF1501" s="80"/>
      <c r="BG1501" s="80"/>
      <c r="BH1501" s="80"/>
      <c r="BI1501" s="80"/>
      <c r="BJ1501" s="80"/>
      <c r="BK1501" s="80"/>
      <c r="BL1501" s="80"/>
      <c r="BM1501" s="80"/>
      <c r="BN1501" s="80"/>
      <c r="BO1501" s="80"/>
      <c r="BP1501" s="80"/>
      <c r="BQ1501" s="80"/>
      <c r="BR1501" s="80"/>
      <c r="BS1501" s="80"/>
      <c r="BT1501" s="80"/>
      <c r="BU1501" s="80"/>
      <c r="BV1501" s="80"/>
      <c r="BW1501" s="80"/>
      <c r="BX1501" s="80"/>
      <c r="BY1501" s="80"/>
      <c r="BZ1501" s="80"/>
      <c r="CE1501" s="5"/>
    </row>
    <row r="1502" spans="2:83" s="6" customFormat="1" x14ac:dyDescent="0.25">
      <c r="B1502" s="77"/>
      <c r="C1502" s="78"/>
      <c r="D1502" s="80"/>
      <c r="E1502" s="80"/>
      <c r="F1502" s="80"/>
      <c r="G1502" s="80"/>
      <c r="H1502" s="80"/>
      <c r="I1502" s="80"/>
      <c r="J1502" s="80"/>
      <c r="K1502" s="5"/>
      <c r="L1502" s="5"/>
      <c r="M1502" s="80"/>
      <c r="N1502" s="5"/>
      <c r="O1502" s="80"/>
      <c r="P1502" s="5"/>
      <c r="Q1502" s="80"/>
      <c r="R1502" s="5"/>
      <c r="S1502" s="80"/>
      <c r="T1502" s="5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5"/>
      <c r="AE1502" s="80"/>
      <c r="AF1502" s="5"/>
      <c r="AG1502" s="80"/>
      <c r="AH1502" s="5"/>
      <c r="AI1502" s="80"/>
      <c r="AJ1502" s="5"/>
      <c r="AK1502" s="80"/>
      <c r="AL1502" s="5"/>
      <c r="AM1502" s="80"/>
      <c r="AN1502" s="5"/>
      <c r="AO1502" s="80"/>
      <c r="AP1502" s="80"/>
      <c r="AQ1502" s="5"/>
      <c r="AR1502" s="80"/>
      <c r="AS1502" s="5"/>
      <c r="AT1502" s="80"/>
      <c r="AU1502" s="5"/>
      <c r="AV1502" s="80"/>
      <c r="AW1502" s="5"/>
      <c r="AX1502" s="80"/>
      <c r="AY1502" s="5"/>
      <c r="AZ1502" s="80"/>
      <c r="BA1502" s="5"/>
      <c r="BB1502" s="80"/>
      <c r="BC1502" s="80"/>
      <c r="BD1502" s="80"/>
      <c r="BE1502" s="80"/>
      <c r="BF1502" s="80"/>
      <c r="BG1502" s="80"/>
      <c r="BH1502" s="80"/>
      <c r="BI1502" s="80"/>
      <c r="BJ1502" s="80"/>
      <c r="BK1502" s="80"/>
      <c r="BL1502" s="80"/>
      <c r="BM1502" s="80"/>
      <c r="BN1502" s="80"/>
      <c r="BO1502" s="80"/>
      <c r="BP1502" s="80"/>
      <c r="BQ1502" s="80"/>
      <c r="BR1502" s="80"/>
      <c r="BS1502" s="80"/>
      <c r="BT1502" s="80"/>
      <c r="BU1502" s="80"/>
      <c r="BV1502" s="80"/>
      <c r="BW1502" s="80"/>
      <c r="BX1502" s="80"/>
      <c r="BY1502" s="80"/>
      <c r="BZ1502" s="80"/>
      <c r="CE1502" s="5"/>
    </row>
    <row r="1503" spans="2:83" s="6" customFormat="1" x14ac:dyDescent="0.25">
      <c r="B1503" s="77"/>
      <c r="C1503" s="78"/>
      <c r="D1503" s="80"/>
      <c r="E1503" s="80"/>
      <c r="F1503" s="80"/>
      <c r="G1503" s="80"/>
      <c r="H1503" s="80"/>
      <c r="I1503" s="80"/>
      <c r="J1503" s="80"/>
      <c r="K1503" s="5"/>
      <c r="L1503" s="5"/>
      <c r="M1503" s="80"/>
      <c r="N1503" s="5"/>
      <c r="O1503" s="80"/>
      <c r="P1503" s="5"/>
      <c r="Q1503" s="80"/>
      <c r="R1503" s="5"/>
      <c r="S1503" s="80"/>
      <c r="T1503" s="5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5"/>
      <c r="AE1503" s="80"/>
      <c r="AF1503" s="5"/>
      <c r="AG1503" s="80"/>
      <c r="AH1503" s="5"/>
      <c r="AI1503" s="80"/>
      <c r="AJ1503" s="5"/>
      <c r="AK1503" s="80"/>
      <c r="AL1503" s="5"/>
      <c r="AM1503" s="80"/>
      <c r="AN1503" s="5"/>
      <c r="AO1503" s="80"/>
      <c r="AP1503" s="80"/>
      <c r="AQ1503" s="5"/>
      <c r="AR1503" s="80"/>
      <c r="AS1503" s="5"/>
      <c r="AT1503" s="80"/>
      <c r="AU1503" s="5"/>
      <c r="AV1503" s="80"/>
      <c r="AW1503" s="5"/>
      <c r="AX1503" s="80"/>
      <c r="AY1503" s="5"/>
      <c r="AZ1503" s="80"/>
      <c r="BA1503" s="5"/>
      <c r="BB1503" s="80"/>
      <c r="BC1503" s="80"/>
      <c r="BD1503" s="80"/>
      <c r="BE1503" s="80"/>
      <c r="BF1503" s="80"/>
      <c r="BG1503" s="80"/>
      <c r="BH1503" s="80"/>
      <c r="BI1503" s="80"/>
      <c r="BJ1503" s="80"/>
      <c r="BK1503" s="80"/>
      <c r="BL1503" s="80"/>
      <c r="BM1503" s="80"/>
      <c r="BN1503" s="80"/>
      <c r="BO1503" s="80"/>
      <c r="BP1503" s="80"/>
      <c r="BQ1503" s="80"/>
      <c r="BR1503" s="80"/>
      <c r="BS1503" s="80"/>
      <c r="BT1503" s="80"/>
      <c r="BU1503" s="80"/>
      <c r="BV1503" s="80"/>
      <c r="BW1503" s="80"/>
      <c r="BX1503" s="80"/>
      <c r="BY1503" s="80"/>
      <c r="BZ1503" s="80"/>
      <c r="CE1503" s="5"/>
    </row>
    <row r="1504" spans="2:83" s="6" customFormat="1" x14ac:dyDescent="0.25">
      <c r="B1504" s="77"/>
      <c r="C1504" s="78"/>
      <c r="D1504" s="80"/>
      <c r="E1504" s="80"/>
      <c r="F1504" s="80"/>
      <c r="G1504" s="80"/>
      <c r="H1504" s="80"/>
      <c r="I1504" s="80"/>
      <c r="J1504" s="80"/>
      <c r="K1504" s="5"/>
      <c r="L1504" s="5"/>
      <c r="M1504" s="80"/>
      <c r="N1504" s="5"/>
      <c r="O1504" s="80"/>
      <c r="P1504" s="5"/>
      <c r="Q1504" s="80"/>
      <c r="R1504" s="5"/>
      <c r="S1504" s="80"/>
      <c r="T1504" s="5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5"/>
      <c r="AE1504" s="80"/>
      <c r="AF1504" s="5"/>
      <c r="AG1504" s="80"/>
      <c r="AH1504" s="5"/>
      <c r="AI1504" s="80"/>
      <c r="AJ1504" s="5"/>
      <c r="AK1504" s="80"/>
      <c r="AL1504" s="5"/>
      <c r="AM1504" s="80"/>
      <c r="AN1504" s="5"/>
      <c r="AO1504" s="80"/>
      <c r="AP1504" s="80"/>
      <c r="AQ1504" s="5"/>
      <c r="AR1504" s="80"/>
      <c r="AS1504" s="5"/>
      <c r="AT1504" s="80"/>
      <c r="AU1504" s="5"/>
      <c r="AV1504" s="80"/>
      <c r="AW1504" s="5"/>
      <c r="AX1504" s="80"/>
      <c r="AY1504" s="5"/>
      <c r="AZ1504" s="80"/>
      <c r="BA1504" s="5"/>
      <c r="BB1504" s="80"/>
      <c r="BC1504" s="80"/>
      <c r="BD1504" s="80"/>
      <c r="BE1504" s="80"/>
      <c r="BF1504" s="80"/>
      <c r="BG1504" s="80"/>
      <c r="BH1504" s="80"/>
      <c r="BI1504" s="80"/>
      <c r="BJ1504" s="80"/>
      <c r="BK1504" s="80"/>
      <c r="BL1504" s="80"/>
      <c r="BM1504" s="80"/>
      <c r="BN1504" s="80"/>
      <c r="BO1504" s="80"/>
      <c r="BP1504" s="80"/>
      <c r="BQ1504" s="80"/>
      <c r="BR1504" s="80"/>
      <c r="BS1504" s="80"/>
      <c r="BT1504" s="80"/>
      <c r="BU1504" s="80"/>
      <c r="BV1504" s="80"/>
      <c r="BW1504" s="80"/>
      <c r="BX1504" s="80"/>
      <c r="BY1504" s="80"/>
      <c r="BZ1504" s="80"/>
      <c r="CE1504" s="5"/>
    </row>
    <row r="1505" spans="2:83" s="6" customFormat="1" x14ac:dyDescent="0.25">
      <c r="B1505" s="77"/>
      <c r="C1505" s="78"/>
      <c r="D1505" s="80"/>
      <c r="E1505" s="80"/>
      <c r="F1505" s="80"/>
      <c r="G1505" s="80"/>
      <c r="H1505" s="80"/>
      <c r="I1505" s="80"/>
      <c r="J1505" s="80"/>
      <c r="K1505" s="5"/>
      <c r="L1505" s="5"/>
      <c r="M1505" s="80"/>
      <c r="N1505" s="5"/>
      <c r="O1505" s="80"/>
      <c r="P1505" s="5"/>
      <c r="Q1505" s="80"/>
      <c r="R1505" s="5"/>
      <c r="S1505" s="80"/>
      <c r="T1505" s="5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5"/>
      <c r="AE1505" s="80"/>
      <c r="AF1505" s="5"/>
      <c r="AG1505" s="80"/>
      <c r="AH1505" s="5"/>
      <c r="AI1505" s="80"/>
      <c r="AJ1505" s="5"/>
      <c r="AK1505" s="80"/>
      <c r="AL1505" s="5"/>
      <c r="AM1505" s="80"/>
      <c r="AN1505" s="5"/>
      <c r="AO1505" s="80"/>
      <c r="AP1505" s="80"/>
      <c r="AQ1505" s="5"/>
      <c r="AR1505" s="80"/>
      <c r="AS1505" s="5"/>
      <c r="AT1505" s="80"/>
      <c r="AU1505" s="5"/>
      <c r="AV1505" s="80"/>
      <c r="AW1505" s="5"/>
      <c r="AX1505" s="80"/>
      <c r="AY1505" s="5"/>
      <c r="AZ1505" s="80"/>
      <c r="BA1505" s="5"/>
      <c r="BB1505" s="80"/>
      <c r="BC1505" s="80"/>
      <c r="BD1505" s="80"/>
      <c r="BE1505" s="80"/>
      <c r="BF1505" s="80"/>
      <c r="BG1505" s="80"/>
      <c r="BH1505" s="80"/>
      <c r="BI1505" s="80"/>
      <c r="BJ1505" s="80"/>
      <c r="BK1505" s="80"/>
      <c r="BL1505" s="80"/>
      <c r="BM1505" s="80"/>
      <c r="BN1505" s="80"/>
      <c r="BO1505" s="80"/>
      <c r="BP1505" s="80"/>
      <c r="BQ1505" s="80"/>
      <c r="BR1505" s="80"/>
      <c r="BS1505" s="80"/>
      <c r="BT1505" s="80"/>
      <c r="BU1505" s="80"/>
      <c r="BV1505" s="80"/>
      <c r="BW1505" s="80"/>
      <c r="BX1505" s="80"/>
      <c r="BY1505" s="80"/>
      <c r="BZ1505" s="80"/>
      <c r="CE1505" s="5"/>
    </row>
    <row r="1506" spans="2:83" s="6" customFormat="1" x14ac:dyDescent="0.25">
      <c r="B1506" s="77"/>
      <c r="C1506" s="78"/>
      <c r="D1506" s="80"/>
      <c r="E1506" s="80"/>
      <c r="F1506" s="80"/>
      <c r="G1506" s="80"/>
      <c r="H1506" s="80"/>
      <c r="I1506" s="80"/>
      <c r="J1506" s="80"/>
      <c r="K1506" s="5"/>
      <c r="L1506" s="5"/>
      <c r="M1506" s="80"/>
      <c r="N1506" s="5"/>
      <c r="O1506" s="80"/>
      <c r="P1506" s="5"/>
      <c r="Q1506" s="80"/>
      <c r="R1506" s="5"/>
      <c r="S1506" s="80"/>
      <c r="T1506" s="5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5"/>
      <c r="AE1506" s="80"/>
      <c r="AF1506" s="5"/>
      <c r="AG1506" s="80"/>
      <c r="AH1506" s="5"/>
      <c r="AI1506" s="80"/>
      <c r="AJ1506" s="5"/>
      <c r="AK1506" s="80"/>
      <c r="AL1506" s="5"/>
      <c r="AM1506" s="80"/>
      <c r="AN1506" s="5"/>
      <c r="AO1506" s="80"/>
      <c r="AP1506" s="80"/>
      <c r="AQ1506" s="5"/>
      <c r="AR1506" s="80"/>
      <c r="AS1506" s="5"/>
      <c r="AT1506" s="80"/>
      <c r="AU1506" s="5"/>
      <c r="AV1506" s="80"/>
      <c r="AW1506" s="5"/>
      <c r="AX1506" s="80"/>
      <c r="AY1506" s="5"/>
      <c r="AZ1506" s="80"/>
      <c r="BA1506" s="5"/>
      <c r="BB1506" s="80"/>
      <c r="BC1506" s="80"/>
      <c r="BD1506" s="80"/>
      <c r="BE1506" s="80"/>
      <c r="BF1506" s="80"/>
      <c r="BG1506" s="80"/>
      <c r="BH1506" s="80"/>
      <c r="BI1506" s="80"/>
      <c r="BJ1506" s="80"/>
      <c r="BK1506" s="80"/>
      <c r="BL1506" s="80"/>
      <c r="BM1506" s="80"/>
      <c r="BN1506" s="80"/>
      <c r="BO1506" s="80"/>
      <c r="BP1506" s="80"/>
      <c r="BQ1506" s="80"/>
      <c r="BR1506" s="80"/>
      <c r="BS1506" s="80"/>
      <c r="BT1506" s="80"/>
      <c r="BU1506" s="80"/>
      <c r="BV1506" s="80"/>
      <c r="BW1506" s="80"/>
      <c r="BX1506" s="80"/>
      <c r="BY1506" s="80"/>
      <c r="BZ1506" s="80"/>
      <c r="CE1506" s="5"/>
    </row>
    <row r="1507" spans="2:83" s="6" customFormat="1" x14ac:dyDescent="0.25">
      <c r="B1507" s="77"/>
      <c r="C1507" s="78"/>
      <c r="D1507" s="80"/>
      <c r="E1507" s="80"/>
      <c r="F1507" s="80"/>
      <c r="G1507" s="80"/>
      <c r="H1507" s="80"/>
      <c r="I1507" s="80"/>
      <c r="J1507" s="80"/>
      <c r="K1507" s="5"/>
      <c r="L1507" s="5"/>
      <c r="M1507" s="80"/>
      <c r="N1507" s="5"/>
      <c r="O1507" s="80"/>
      <c r="P1507" s="5"/>
      <c r="Q1507" s="80"/>
      <c r="R1507" s="5"/>
      <c r="S1507" s="80"/>
      <c r="T1507" s="5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5"/>
      <c r="AE1507" s="80"/>
      <c r="AF1507" s="5"/>
      <c r="AG1507" s="80"/>
      <c r="AH1507" s="5"/>
      <c r="AI1507" s="80"/>
      <c r="AJ1507" s="5"/>
      <c r="AK1507" s="80"/>
      <c r="AL1507" s="5"/>
      <c r="AM1507" s="80"/>
      <c r="AN1507" s="5"/>
      <c r="AO1507" s="80"/>
      <c r="AP1507" s="80"/>
      <c r="AQ1507" s="5"/>
      <c r="AR1507" s="80"/>
      <c r="AS1507" s="5"/>
      <c r="AT1507" s="80"/>
      <c r="AU1507" s="5"/>
      <c r="AV1507" s="80"/>
      <c r="AW1507" s="5"/>
      <c r="AX1507" s="80"/>
      <c r="AY1507" s="5"/>
      <c r="AZ1507" s="80"/>
      <c r="BA1507" s="5"/>
      <c r="BB1507" s="80"/>
      <c r="BC1507" s="80"/>
      <c r="BD1507" s="80"/>
      <c r="BE1507" s="80"/>
      <c r="BF1507" s="80"/>
      <c r="BG1507" s="80"/>
      <c r="BH1507" s="80"/>
      <c r="BI1507" s="80"/>
      <c r="BJ1507" s="80"/>
      <c r="BK1507" s="80"/>
      <c r="BL1507" s="80"/>
      <c r="BM1507" s="80"/>
      <c r="BN1507" s="80"/>
      <c r="BO1507" s="80"/>
      <c r="BP1507" s="80"/>
      <c r="BQ1507" s="80"/>
      <c r="BR1507" s="80"/>
      <c r="BS1507" s="80"/>
      <c r="BT1507" s="80"/>
      <c r="BU1507" s="80"/>
      <c r="BV1507" s="80"/>
      <c r="BW1507" s="80"/>
      <c r="BX1507" s="80"/>
      <c r="BY1507" s="80"/>
      <c r="BZ1507" s="80"/>
      <c r="CE1507" s="5"/>
    </row>
    <row r="1508" spans="2:83" s="6" customFormat="1" x14ac:dyDescent="0.25">
      <c r="B1508" s="77"/>
      <c r="C1508" s="78"/>
      <c r="D1508" s="80"/>
      <c r="E1508" s="80"/>
      <c r="F1508" s="80"/>
      <c r="G1508" s="80"/>
      <c r="H1508" s="80"/>
      <c r="I1508" s="80"/>
      <c r="J1508" s="80"/>
      <c r="K1508" s="5"/>
      <c r="L1508" s="5"/>
      <c r="M1508" s="80"/>
      <c r="N1508" s="5"/>
      <c r="O1508" s="80"/>
      <c r="P1508" s="5"/>
      <c r="Q1508" s="80"/>
      <c r="R1508" s="5"/>
      <c r="S1508" s="80"/>
      <c r="T1508" s="5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5"/>
      <c r="AE1508" s="80"/>
      <c r="AF1508" s="5"/>
      <c r="AG1508" s="80"/>
      <c r="AH1508" s="5"/>
      <c r="AI1508" s="80"/>
      <c r="AJ1508" s="5"/>
      <c r="AK1508" s="80"/>
      <c r="AL1508" s="5"/>
      <c r="AM1508" s="80"/>
      <c r="AN1508" s="5"/>
      <c r="AO1508" s="80"/>
      <c r="AP1508" s="80"/>
      <c r="AQ1508" s="5"/>
      <c r="AR1508" s="80"/>
      <c r="AS1508" s="5"/>
      <c r="AT1508" s="80"/>
      <c r="AU1508" s="5"/>
      <c r="AV1508" s="80"/>
      <c r="AW1508" s="5"/>
      <c r="AX1508" s="80"/>
      <c r="AY1508" s="5"/>
      <c r="AZ1508" s="80"/>
      <c r="BA1508" s="5"/>
      <c r="BB1508" s="80"/>
      <c r="BC1508" s="80"/>
      <c r="BD1508" s="80"/>
      <c r="BE1508" s="80"/>
      <c r="BF1508" s="80"/>
      <c r="BG1508" s="80"/>
      <c r="BH1508" s="80"/>
      <c r="BI1508" s="80"/>
      <c r="BJ1508" s="80"/>
      <c r="BK1508" s="80"/>
      <c r="BL1508" s="80"/>
      <c r="BM1508" s="80"/>
      <c r="BN1508" s="80"/>
      <c r="BO1508" s="80"/>
      <c r="BP1508" s="80"/>
      <c r="BQ1508" s="80"/>
      <c r="BR1508" s="80"/>
      <c r="BS1508" s="80"/>
      <c r="BT1508" s="80"/>
      <c r="BU1508" s="80"/>
      <c r="BV1508" s="80"/>
      <c r="BW1508" s="80"/>
      <c r="BX1508" s="80"/>
      <c r="BY1508" s="80"/>
      <c r="BZ1508" s="80"/>
      <c r="CE1508" s="5"/>
    </row>
    <row r="1509" spans="2:83" s="6" customFormat="1" x14ac:dyDescent="0.25">
      <c r="B1509" s="77"/>
      <c r="C1509" s="78"/>
      <c r="D1509" s="80"/>
      <c r="E1509" s="80"/>
      <c r="F1509" s="80"/>
      <c r="G1509" s="80"/>
      <c r="H1509" s="80"/>
      <c r="I1509" s="80"/>
      <c r="J1509" s="80"/>
      <c r="K1509" s="5"/>
      <c r="L1509" s="5"/>
      <c r="M1509" s="80"/>
      <c r="N1509" s="5"/>
      <c r="O1509" s="80"/>
      <c r="P1509" s="5"/>
      <c r="Q1509" s="80"/>
      <c r="R1509" s="5"/>
      <c r="S1509" s="80"/>
      <c r="T1509" s="5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5"/>
      <c r="AE1509" s="80"/>
      <c r="AF1509" s="5"/>
      <c r="AG1509" s="80"/>
      <c r="AH1509" s="5"/>
      <c r="AI1509" s="80"/>
      <c r="AJ1509" s="5"/>
      <c r="AK1509" s="80"/>
      <c r="AL1509" s="5"/>
      <c r="AM1509" s="80"/>
      <c r="AN1509" s="5"/>
      <c r="AO1509" s="80"/>
      <c r="AP1509" s="80"/>
      <c r="AQ1509" s="5"/>
      <c r="AR1509" s="80"/>
      <c r="AS1509" s="5"/>
      <c r="AT1509" s="80"/>
      <c r="AU1509" s="5"/>
      <c r="AV1509" s="80"/>
      <c r="AW1509" s="5"/>
      <c r="AX1509" s="80"/>
      <c r="AY1509" s="5"/>
      <c r="AZ1509" s="80"/>
      <c r="BA1509" s="5"/>
      <c r="BB1509" s="80"/>
      <c r="BC1509" s="80"/>
      <c r="BD1509" s="80"/>
      <c r="BE1509" s="80"/>
      <c r="BF1509" s="80"/>
      <c r="BG1509" s="80"/>
      <c r="BH1509" s="80"/>
      <c r="BI1509" s="80"/>
      <c r="BJ1509" s="80"/>
      <c r="BK1509" s="80"/>
      <c r="BL1509" s="80"/>
      <c r="BM1509" s="80"/>
      <c r="BN1509" s="80"/>
      <c r="BO1509" s="80"/>
      <c r="BP1509" s="80"/>
      <c r="BQ1509" s="80"/>
      <c r="BR1509" s="80"/>
      <c r="BS1509" s="80"/>
      <c r="BT1509" s="80"/>
      <c r="BU1509" s="80"/>
      <c r="BV1509" s="80"/>
      <c r="BW1509" s="80"/>
      <c r="BX1509" s="80"/>
      <c r="BY1509" s="80"/>
      <c r="BZ1509" s="80"/>
      <c r="CE1509" s="5"/>
    </row>
    <row r="1510" spans="2:83" s="6" customFormat="1" x14ac:dyDescent="0.25">
      <c r="B1510" s="77"/>
      <c r="C1510" s="78"/>
      <c r="D1510" s="80"/>
      <c r="E1510" s="80"/>
      <c r="F1510" s="80"/>
      <c r="G1510" s="80"/>
      <c r="H1510" s="80"/>
      <c r="I1510" s="80"/>
      <c r="J1510" s="80"/>
      <c r="K1510" s="5"/>
      <c r="L1510" s="5"/>
      <c r="M1510" s="80"/>
      <c r="N1510" s="5"/>
      <c r="O1510" s="80"/>
      <c r="P1510" s="5"/>
      <c r="Q1510" s="80"/>
      <c r="R1510" s="5"/>
      <c r="S1510" s="80"/>
      <c r="T1510" s="5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5"/>
      <c r="AE1510" s="80"/>
      <c r="AF1510" s="5"/>
      <c r="AG1510" s="80"/>
      <c r="AH1510" s="5"/>
      <c r="AI1510" s="80"/>
      <c r="AJ1510" s="5"/>
      <c r="AK1510" s="80"/>
      <c r="AL1510" s="5"/>
      <c r="AM1510" s="80"/>
      <c r="AN1510" s="5"/>
      <c r="AO1510" s="80"/>
      <c r="AP1510" s="80"/>
      <c r="AQ1510" s="5"/>
      <c r="AR1510" s="80"/>
      <c r="AS1510" s="5"/>
      <c r="AT1510" s="80"/>
      <c r="AU1510" s="5"/>
      <c r="AV1510" s="80"/>
      <c r="AW1510" s="5"/>
      <c r="AX1510" s="80"/>
      <c r="AY1510" s="5"/>
      <c r="AZ1510" s="80"/>
      <c r="BA1510" s="5"/>
      <c r="BB1510" s="80"/>
      <c r="BC1510" s="80"/>
      <c r="BD1510" s="80"/>
      <c r="BE1510" s="80"/>
      <c r="BF1510" s="80"/>
      <c r="BG1510" s="80"/>
      <c r="BH1510" s="80"/>
      <c r="BI1510" s="80"/>
      <c r="BJ1510" s="80"/>
      <c r="BK1510" s="80"/>
      <c r="BL1510" s="80"/>
      <c r="BM1510" s="80"/>
      <c r="BN1510" s="80"/>
      <c r="BO1510" s="80"/>
      <c r="BP1510" s="80"/>
      <c r="BQ1510" s="80"/>
      <c r="BR1510" s="80"/>
      <c r="BS1510" s="80"/>
      <c r="BT1510" s="80"/>
      <c r="BU1510" s="80"/>
      <c r="BV1510" s="80"/>
      <c r="BW1510" s="80"/>
      <c r="BX1510" s="80"/>
      <c r="BY1510" s="80"/>
      <c r="BZ1510" s="80"/>
      <c r="CE1510" s="5"/>
    </row>
  </sheetData>
  <mergeCells count="125">
    <mergeCell ref="BU19:BU20"/>
    <mergeCell ref="B31:C31"/>
    <mergeCell ref="B871:C871"/>
    <mergeCell ref="B864:C864"/>
    <mergeCell ref="B868:C868"/>
    <mergeCell ref="B869:C869"/>
    <mergeCell ref="B846:BU846"/>
    <mergeCell ref="B841:C841"/>
    <mergeCell ref="B773:C773"/>
    <mergeCell ref="C19:C20"/>
    <mergeCell ref="J19:J20"/>
    <mergeCell ref="AE19:AE20"/>
    <mergeCell ref="AG19:AO19"/>
    <mergeCell ref="AP19:AP20"/>
    <mergeCell ref="V19:V20"/>
    <mergeCell ref="W19:Y19"/>
    <mergeCell ref="Z19:Z20"/>
    <mergeCell ref="B772:C772"/>
    <mergeCell ref="B866:C866"/>
    <mergeCell ref="BN19:BN20"/>
    <mergeCell ref="BO19:BS19"/>
    <mergeCell ref="B29:C29"/>
    <mergeCell ref="B26:C26"/>
    <mergeCell ref="BT19:BT20"/>
    <mergeCell ref="D19:D20"/>
    <mergeCell ref="BK19:BM19"/>
    <mergeCell ref="B19:B20"/>
    <mergeCell ref="M19:U19"/>
    <mergeCell ref="B30:C30"/>
    <mergeCell ref="E19:I19"/>
    <mergeCell ref="B28:C28"/>
    <mergeCell ref="B24:C24"/>
    <mergeCell ref="K19:K20"/>
    <mergeCell ref="BJ19:BJ20"/>
    <mergeCell ref="L19:L20"/>
    <mergeCell ref="AF19:AF20"/>
    <mergeCell ref="AS19:AS20"/>
    <mergeCell ref="B1145:C1145"/>
    <mergeCell ref="B1103:C1103"/>
    <mergeCell ref="B1104:C1104"/>
    <mergeCell ref="B1133:C1133"/>
    <mergeCell ref="B971:C971"/>
    <mergeCell ref="B1099:C1099"/>
    <mergeCell ref="B1101:C1101"/>
    <mergeCell ref="B1102:C1102"/>
    <mergeCell ref="B1117:BS1118"/>
    <mergeCell ref="B1014:BS1014"/>
    <mergeCell ref="A1121:BS1121"/>
    <mergeCell ref="B1013:BS1013"/>
    <mergeCell ref="B1120:BS1120"/>
    <mergeCell ref="B1029:BS1029"/>
    <mergeCell ref="B1006:C1006"/>
    <mergeCell ref="B1009:C1009"/>
    <mergeCell ref="B1136:C1136"/>
    <mergeCell ref="B1123:BU1123"/>
    <mergeCell ref="A1115:BZ1115"/>
    <mergeCell ref="B1047:BZ1047"/>
    <mergeCell ref="B1012:BZ1012"/>
    <mergeCell ref="B1094:BZ1094"/>
    <mergeCell ref="B1114:BZ1114"/>
    <mergeCell ref="B15:BU15"/>
    <mergeCell ref="B844:BU844"/>
    <mergeCell ref="AR19:AR20"/>
    <mergeCell ref="AT19:BB19"/>
    <mergeCell ref="B47:C47"/>
    <mergeCell ref="B36:C36"/>
    <mergeCell ref="B37:C37"/>
    <mergeCell ref="B38:C38"/>
    <mergeCell ref="B40:C40"/>
    <mergeCell ref="B42:C42"/>
    <mergeCell ref="B43:C43"/>
    <mergeCell ref="B45:C45"/>
    <mergeCell ref="B46:C46"/>
    <mergeCell ref="B44:C44"/>
    <mergeCell ref="B22:C22"/>
    <mergeCell ref="B23:C23"/>
    <mergeCell ref="AA19:AC19"/>
    <mergeCell ref="B289:BS289"/>
    <mergeCell ref="B35:C35"/>
    <mergeCell ref="BE19:BE20"/>
    <mergeCell ref="B32:C32"/>
    <mergeCell ref="B34:C34"/>
    <mergeCell ref="BF19:BI19"/>
    <mergeCell ref="B840:C840"/>
    <mergeCell ref="B17:BZ17"/>
    <mergeCell ref="B54:BZ54"/>
    <mergeCell ref="B62:BZ62"/>
    <mergeCell ref="B63:BZ63"/>
    <mergeCell ref="B872:C872"/>
    <mergeCell ref="B865:C865"/>
    <mergeCell ref="B667:C667"/>
    <mergeCell ref="B670:C670"/>
    <mergeCell ref="B774:C774"/>
    <mergeCell ref="BV19:BZ19"/>
    <mergeCell ref="B776:C776"/>
    <mergeCell ref="B777:C777"/>
    <mergeCell ref="B778:BS778"/>
    <mergeCell ref="B839:C839"/>
    <mergeCell ref="B55:C55"/>
    <mergeCell ref="B48:C48"/>
    <mergeCell ref="B51:C51"/>
    <mergeCell ref="B671:BS671"/>
    <mergeCell ref="B775:C775"/>
    <mergeCell ref="B838:C838"/>
    <mergeCell ref="B52:C52"/>
    <mergeCell ref="B25:C25"/>
    <mergeCell ref="B27:C27"/>
    <mergeCell ref="B39:C39"/>
    <mergeCell ref="B963:I963"/>
    <mergeCell ref="B33:C33"/>
    <mergeCell ref="B61:C61"/>
    <mergeCell ref="B298:BS298"/>
    <mergeCell ref="B867:C867"/>
    <mergeCell ref="B873:C873"/>
    <mergeCell ref="B870:C870"/>
    <mergeCell ref="B875:BS875"/>
    <mergeCell ref="B915:BS915"/>
    <mergeCell ref="B876:BS876"/>
    <mergeCell ref="B842:C842"/>
    <mergeCell ref="B843:C843"/>
    <mergeCell ref="B874:BZ874"/>
    <mergeCell ref="B53:C53"/>
    <mergeCell ref="B286:C286"/>
    <mergeCell ref="B41:C41"/>
    <mergeCell ref="B303:C303"/>
  </mergeCells>
  <pageMargins left="0.78740157480314965" right="0.78740157480314965" top="0.39370078740157483" bottom="0.39370078740157483" header="0" footer="0"/>
  <pageSetup paperSize="8" scale="50" fitToHeight="1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2025</vt:lpstr>
      <vt:lpstr>'2025'!Заголовки_для_печати</vt:lpstr>
      <vt:lpstr>'2025'!Область_печати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Николаевна Мухоморова</dc:creator>
  <cp:lastModifiedBy>Юлия Николаевна Мухоморова</cp:lastModifiedBy>
  <cp:lastPrinted>2025-10-07T08:21:52Z</cp:lastPrinted>
  <dcterms:created xsi:type="dcterms:W3CDTF">2021-01-28T14:59:09Z</dcterms:created>
  <dcterms:modified xsi:type="dcterms:W3CDTF">2026-04-17T11:36:18Z</dcterms:modified>
</cp:coreProperties>
</file>